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Ova_radna_sveska" defaultThemeVersion="124226"/>
  <mc:AlternateContent xmlns:mc="http://schemas.openxmlformats.org/markup-compatibility/2006">
    <mc:Choice Requires="x15">
      <x15ac:absPath xmlns:x15ac="http://schemas.microsoft.com/office/spreadsheetml/2010/11/ac" url="C:\Users\samra\Desktop\OP IV\"/>
    </mc:Choice>
  </mc:AlternateContent>
  <xr:revisionPtr revIDLastSave="0" documentId="13_ncr:1_{40A4E34B-7125-43DE-91CE-0D101FADE11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Z1" sheetId="1" r:id="rId1"/>
  </sheets>
  <definedNames>
    <definedName name="_xlnm._FilterDatabase" localSheetId="0" hidden="1">'Z1'!$A$1:$Q$9315</definedName>
    <definedName name="_xlnm.Print_Area" localSheetId="0">'Z1'!$A$1:$Q$9312</definedName>
  </definedNames>
  <calcPr calcId="191029"/>
</workbook>
</file>

<file path=xl/calcChain.xml><?xml version="1.0" encoding="utf-8"?>
<calcChain xmlns="http://schemas.openxmlformats.org/spreadsheetml/2006/main">
  <c r="M7526" i="1" l="1"/>
  <c r="M1262" i="1"/>
  <c r="M1107" i="1"/>
  <c r="N784" i="1" l="1"/>
  <c r="M784" i="1"/>
  <c r="O764" i="1"/>
  <c r="N764" i="1"/>
  <c r="M7868" i="1" l="1"/>
  <c r="M1620" i="1"/>
  <c r="L1062" i="1"/>
  <c r="L1063" i="1"/>
  <c r="O7865" i="1" l="1"/>
  <c r="J4571" i="1" l="1"/>
  <c r="K4567" i="1"/>
  <c r="L2158" i="1"/>
  <c r="L420" i="1"/>
  <c r="K13" i="1"/>
  <c r="K11" i="1" s="1"/>
  <c r="K18" i="1"/>
  <c r="K22" i="1"/>
  <c r="K20" i="1" s="1"/>
  <c r="K32" i="1"/>
  <c r="K37" i="1"/>
  <c r="K36" i="1" s="1"/>
  <c r="K46" i="1"/>
  <c r="K54" i="1"/>
  <c r="K52" i="1" s="1"/>
  <c r="K59" i="1"/>
  <c r="K63" i="1"/>
  <c r="K61" i="1" s="1"/>
  <c r="K68" i="1"/>
  <c r="K67" i="1" s="1"/>
  <c r="K71" i="1"/>
  <c r="K70" i="1" s="1"/>
  <c r="K82" i="1"/>
  <c r="K91" i="1"/>
  <c r="K89" i="1" s="1"/>
  <c r="K96" i="1"/>
  <c r="K100" i="1"/>
  <c r="K98" i="1" s="1"/>
  <c r="K106" i="1"/>
  <c r="K109" i="1"/>
  <c r="K114" i="1"/>
  <c r="K113" i="1" s="1"/>
  <c r="K125" i="1"/>
  <c r="K137" i="1"/>
  <c r="K135" i="1" s="1"/>
  <c r="K142" i="1"/>
  <c r="K146" i="1"/>
  <c r="K144" i="1" s="1"/>
  <c r="K156" i="1"/>
  <c r="K164" i="1"/>
  <c r="K167" i="1"/>
  <c r="K166" i="1" s="1"/>
  <c r="K177" i="1"/>
  <c r="K185" i="1"/>
  <c r="K183" i="1" s="1"/>
  <c r="K190" i="1"/>
  <c r="K194" i="1"/>
  <c r="K192" i="1" s="1"/>
  <c r="K199" i="1"/>
  <c r="K198" i="1" s="1"/>
  <c r="K202" i="1"/>
  <c r="K201" i="1" s="1"/>
  <c r="K213" i="1"/>
  <c r="K222" i="1"/>
  <c r="K221" i="1" s="1"/>
  <c r="K230" i="1"/>
  <c r="K244" i="1"/>
  <c r="K242" i="1" s="1"/>
  <c r="K249" i="1"/>
  <c r="K252" i="1"/>
  <c r="K251" i="1" s="1"/>
  <c r="K257" i="1"/>
  <c r="K256" i="1" s="1"/>
  <c r="K268" i="1"/>
  <c r="K277" i="1"/>
  <c r="K275" i="1" s="1"/>
  <c r="K282" i="1"/>
  <c r="K286" i="1"/>
  <c r="K284" i="1" s="1"/>
  <c r="K291" i="1"/>
  <c r="K290" i="1" s="1"/>
  <c r="K294" i="1"/>
  <c r="K293" i="1" s="1"/>
  <c r="K306" i="1"/>
  <c r="K315" i="1"/>
  <c r="K313" i="1" s="1"/>
  <c r="K321" i="1"/>
  <c r="K332" i="1"/>
  <c r="K323" i="1" s="1"/>
  <c r="K338" i="1"/>
  <c r="K337" i="1" s="1"/>
  <c r="K336" i="1" s="1"/>
  <c r="K343" i="1"/>
  <c r="K342" i="1" s="1"/>
  <c r="K341" i="1" s="1"/>
  <c r="K360" i="1"/>
  <c r="K369" i="1"/>
  <c r="K367" i="1" s="1"/>
  <c r="K374" i="1"/>
  <c r="K379" i="1"/>
  <c r="K376" i="1" s="1"/>
  <c r="K386" i="1"/>
  <c r="K385" i="1" s="1"/>
  <c r="K389" i="1"/>
  <c r="K388" i="1" s="1"/>
  <c r="K400" i="1"/>
  <c r="K409" i="1"/>
  <c r="K407" i="1" s="1"/>
  <c r="K414" i="1"/>
  <c r="K420" i="1"/>
  <c r="K416" i="1" s="1"/>
  <c r="K425" i="1"/>
  <c r="K424" i="1" s="1"/>
  <c r="K428" i="1"/>
  <c r="K427" i="1" s="1"/>
  <c r="K439" i="1"/>
  <c r="K448" i="1"/>
  <c r="K446" i="1" s="1"/>
  <c r="K453" i="1"/>
  <c r="K458" i="1"/>
  <c r="K455" i="1" s="1"/>
  <c r="K464" i="1"/>
  <c r="K466" i="1"/>
  <c r="K471" i="1"/>
  <c r="K470" i="1" s="1"/>
  <c r="K482" i="1"/>
  <c r="K494" i="1"/>
  <c r="K492" i="1" s="1"/>
  <c r="K500" i="1"/>
  <c r="K504" i="1"/>
  <c r="K502" i="1" s="1"/>
  <c r="K513" i="1"/>
  <c r="K515" i="1"/>
  <c r="K518" i="1"/>
  <c r="K520" i="1"/>
  <c r="K524" i="1"/>
  <c r="K526" i="1"/>
  <c r="K528" i="1"/>
  <c r="K531" i="1"/>
  <c r="K530" i="1" s="1"/>
  <c r="K537" i="1"/>
  <c r="K538" i="1"/>
  <c r="K539" i="1"/>
  <c r="K543" i="1"/>
  <c r="K552" i="1"/>
  <c r="K550" i="1" s="1"/>
  <c r="K559" i="1"/>
  <c r="K570" i="1"/>
  <c r="K561" i="1" s="1"/>
  <c r="K578" i="1"/>
  <c r="K577" i="1" s="1"/>
  <c r="K581" i="1"/>
  <c r="K580" i="1" s="1"/>
  <c r="K597" i="1"/>
  <c r="K595" i="1" s="1"/>
  <c r="K604" i="1"/>
  <c r="K615" i="1"/>
  <c r="K622" i="1"/>
  <c r="K621" i="1" s="1"/>
  <c r="K625" i="1"/>
  <c r="K624" i="1" s="1"/>
  <c r="K635" i="1"/>
  <c r="K644" i="1"/>
  <c r="K642" i="1" s="1"/>
  <c r="K651" i="1"/>
  <c r="K661" i="1"/>
  <c r="K667" i="1"/>
  <c r="K666" i="1" s="1"/>
  <c r="K670" i="1"/>
  <c r="K669" i="1" s="1"/>
  <c r="K681" i="1"/>
  <c r="K690" i="1"/>
  <c r="K688" i="1" s="1"/>
  <c r="K696" i="1"/>
  <c r="K707" i="1"/>
  <c r="K698" i="1" s="1"/>
  <c r="K712" i="1"/>
  <c r="K711" i="1" s="1"/>
  <c r="K715" i="1"/>
  <c r="K714" i="1" s="1"/>
  <c r="K724" i="1"/>
  <c r="K736" i="1"/>
  <c r="K734" i="1" s="1"/>
  <c r="K742" i="1"/>
  <c r="K753" i="1"/>
  <c r="K744" i="1" s="1"/>
  <c r="K759" i="1"/>
  <c r="K761" i="1"/>
  <c r="K768" i="1"/>
  <c r="K773" i="1"/>
  <c r="K778" i="1"/>
  <c r="K782" i="1"/>
  <c r="K785" i="1"/>
  <c r="K790" i="1"/>
  <c r="K789" i="1" s="1"/>
  <c r="K788" i="1" s="1"/>
  <c r="K796" i="1"/>
  <c r="K797" i="1"/>
  <c r="K798" i="1"/>
  <c r="K802" i="1"/>
  <c r="K811" i="1"/>
  <c r="K809" i="1" s="1"/>
  <c r="K817" i="1"/>
  <c r="K822" i="1"/>
  <c r="K826" i="1"/>
  <c r="K831" i="1"/>
  <c r="K836" i="1"/>
  <c r="K844" i="1"/>
  <c r="K847" i="1"/>
  <c r="K851" i="1"/>
  <c r="K850" i="1" s="1"/>
  <c r="K849" i="1" s="1"/>
  <c r="K856" i="1"/>
  <c r="K858" i="1"/>
  <c r="K860" i="1"/>
  <c r="K863" i="1"/>
  <c r="K874" i="1"/>
  <c r="K886" i="1"/>
  <c r="K884" i="1" s="1"/>
  <c r="K892" i="1"/>
  <c r="K896" i="1"/>
  <c r="K898" i="1"/>
  <c r="K904" i="1"/>
  <c r="K913" i="1"/>
  <c r="K916" i="1"/>
  <c r="K924" i="1"/>
  <c r="K926" i="1"/>
  <c r="K941" i="1"/>
  <c r="K943" i="1"/>
  <c r="K948" i="1"/>
  <c r="K954" i="1"/>
  <c r="K962" i="1"/>
  <c r="K969" i="1"/>
  <c r="K970" i="1"/>
  <c r="K971" i="1"/>
  <c r="K975" i="1"/>
  <c r="K984" i="1"/>
  <c r="K982" i="1" s="1"/>
  <c r="K990" i="1"/>
  <c r="K998" i="1"/>
  <c r="K1007" i="1"/>
  <c r="K1017" i="1"/>
  <c r="K1019" i="1"/>
  <c r="K1024" i="1"/>
  <c r="K1026" i="1"/>
  <c r="K1030" i="1"/>
  <c r="K1033" i="1"/>
  <c r="K1035" i="1"/>
  <c r="K1046" i="1"/>
  <c r="K1049" i="1" s="1"/>
  <c r="K1058" i="1"/>
  <c r="K1056" i="1" s="1"/>
  <c r="K1064" i="1"/>
  <c r="K1075" i="1"/>
  <c r="K1066" i="1" s="1"/>
  <c r="K1086" i="1"/>
  <c r="K1088" i="1"/>
  <c r="K1090" i="1"/>
  <c r="K1095" i="1"/>
  <c r="K1094" i="1" s="1"/>
  <c r="K1093" i="1" s="1"/>
  <c r="K1099" i="1"/>
  <c r="K1101" i="1"/>
  <c r="K1105" i="1"/>
  <c r="K1126" i="1"/>
  <c r="K1135" i="1"/>
  <c r="K1133" i="1" s="1"/>
  <c r="K1141" i="1"/>
  <c r="K1146" i="1"/>
  <c r="K1153" i="1"/>
  <c r="K1162" i="1"/>
  <c r="K1160" i="1" s="1"/>
  <c r="K1159" i="1" s="1"/>
  <c r="K1167" i="1"/>
  <c r="K1166" i="1" s="1"/>
  <c r="K1165" i="1" s="1"/>
  <c r="K1185" i="1"/>
  <c r="K1197" i="1"/>
  <c r="K1195" i="1" s="1"/>
  <c r="K1203" i="1"/>
  <c r="K1213" i="1"/>
  <c r="K1205" i="1" s="1"/>
  <c r="K1222" i="1"/>
  <c r="K1226" i="1"/>
  <c r="K1233" i="1"/>
  <c r="K1240" i="1"/>
  <c r="K1247" i="1"/>
  <c r="K1249" i="1"/>
  <c r="K1255" i="1"/>
  <c r="K1260" i="1"/>
  <c r="K1271" i="1"/>
  <c r="K1269" i="1" s="1"/>
  <c r="K1268" i="1" s="1"/>
  <c r="K1286" i="1"/>
  <c r="K1287" i="1"/>
  <c r="K1288" i="1"/>
  <c r="K1289" i="1"/>
  <c r="K1293" i="1"/>
  <c r="K1302" i="1"/>
  <c r="K1300" i="1" s="1"/>
  <c r="K1308" i="1"/>
  <c r="K1319" i="1"/>
  <c r="K1310" i="1" s="1"/>
  <c r="K1325" i="1"/>
  <c r="K1324" i="1" s="1"/>
  <c r="K1323" i="1" s="1"/>
  <c r="K1337" i="1"/>
  <c r="K1349" i="1"/>
  <c r="K1347" i="1" s="1"/>
  <c r="K1355" i="1"/>
  <c r="K1366" i="1"/>
  <c r="K1357" i="1" s="1"/>
  <c r="K1375" i="1"/>
  <c r="K1377" i="1"/>
  <c r="K1382" i="1"/>
  <c r="K1381" i="1" s="1"/>
  <c r="K1387" i="1"/>
  <c r="K1386" i="1" s="1"/>
  <c r="K1391" i="1"/>
  <c r="K1390" i="1" s="1"/>
  <c r="K1394" i="1"/>
  <c r="K1393" i="1" s="1"/>
  <c r="K1402" i="1"/>
  <c r="K1403" i="1"/>
  <c r="K1404" i="1"/>
  <c r="K1409" i="1"/>
  <c r="K1412" i="1" s="1"/>
  <c r="K1421" i="1"/>
  <c r="K1419" i="1" s="1"/>
  <c r="K1427" i="1"/>
  <c r="K1431" i="1"/>
  <c r="K1429" i="1" s="1"/>
  <c r="K1439" i="1"/>
  <c r="K1441" i="1"/>
  <c r="K1444" i="1"/>
  <c r="K1454" i="1"/>
  <c r="K1456" i="1"/>
  <c r="K1490" i="1"/>
  <c r="K1489" i="1" s="1"/>
  <c r="K1496" i="1"/>
  <c r="K1497" i="1"/>
  <c r="K1498" i="1"/>
  <c r="K1499" i="1"/>
  <c r="K1503" i="1"/>
  <c r="K1506" i="1" s="1"/>
  <c r="K1515" i="1"/>
  <c r="K1513" i="1" s="1"/>
  <c r="K1522" i="1"/>
  <c r="K1531" i="1"/>
  <c r="K1524" i="1" s="1"/>
  <c r="K1550" i="1"/>
  <c r="K1552" i="1"/>
  <c r="K1554" i="1"/>
  <c r="K1562" i="1"/>
  <c r="K1561" i="1" s="1"/>
  <c r="K1560" i="1" s="1"/>
  <c r="K1566" i="1"/>
  <c r="K1574" i="1"/>
  <c r="K1586" i="1"/>
  <c r="K1588" i="1"/>
  <c r="K1603" i="1"/>
  <c r="K1604" i="1"/>
  <c r="K1605" i="1"/>
  <c r="K1606" i="1"/>
  <c r="K1610" i="1"/>
  <c r="K1617" i="1"/>
  <c r="K1619" i="1"/>
  <c r="K1620" i="1"/>
  <c r="K1621" i="1"/>
  <c r="K1622" i="1"/>
  <c r="K1623" i="1"/>
  <c r="K1625" i="1"/>
  <c r="K1624" i="1" s="1"/>
  <c r="K1627" i="1"/>
  <c r="K1628" i="1"/>
  <c r="K1629" i="1"/>
  <c r="K1630" i="1"/>
  <c r="K1631" i="1"/>
  <c r="K1632" i="1"/>
  <c r="K1633" i="1"/>
  <c r="K1634" i="1"/>
  <c r="K1638" i="1"/>
  <c r="K1639" i="1"/>
  <c r="K1642" i="1"/>
  <c r="K1643" i="1"/>
  <c r="K1644" i="1"/>
  <c r="K1663" i="1"/>
  <c r="K1661" i="1" s="1"/>
  <c r="K1669" i="1"/>
  <c r="K1678" i="1"/>
  <c r="K1671" i="1" s="1"/>
  <c r="K1683" i="1"/>
  <c r="K1682" i="1" s="1"/>
  <c r="K1686" i="1"/>
  <c r="K1685" i="1" s="1"/>
  <c r="K1703" i="1"/>
  <c r="K1701" i="1" s="1"/>
  <c r="K1709" i="1"/>
  <c r="K1718" i="1"/>
  <c r="K1711" i="1" s="1"/>
  <c r="K1723" i="1"/>
  <c r="K1722" i="1" s="1"/>
  <c r="K1726" i="1"/>
  <c r="K1725" i="1" s="1"/>
  <c r="K1743" i="1"/>
  <c r="K1741" i="1" s="1"/>
  <c r="K1749" i="1"/>
  <c r="K1758" i="1"/>
  <c r="K1751" i="1" s="1"/>
  <c r="K1763" i="1"/>
  <c r="K1762" i="1" s="1"/>
  <c r="K1766" i="1"/>
  <c r="K1765" i="1" s="1"/>
  <c r="K1783" i="1"/>
  <c r="K1781" i="1" s="1"/>
  <c r="K1789" i="1"/>
  <c r="K1798" i="1"/>
  <c r="K1791" i="1" s="1"/>
  <c r="K1802" i="1"/>
  <c r="K1801" i="1" s="1"/>
  <c r="K1805" i="1"/>
  <c r="K1804" i="1" s="1"/>
  <c r="K1822" i="1"/>
  <c r="K1820" i="1" s="1"/>
  <c r="K1828" i="1"/>
  <c r="K1837" i="1"/>
  <c r="K1830" i="1" s="1"/>
  <c r="K1842" i="1"/>
  <c r="K1841" i="1" s="1"/>
  <c r="K1845" i="1"/>
  <c r="K1844" i="1" s="1"/>
  <c r="K1862" i="1"/>
  <c r="K1860" i="1" s="1"/>
  <c r="K1867" i="1"/>
  <c r="K1877" i="1"/>
  <c r="K1869" i="1" s="1"/>
  <c r="K1882" i="1"/>
  <c r="K1881" i="1" s="1"/>
  <c r="K1885" i="1"/>
  <c r="K1884" i="1" s="1"/>
  <c r="K1902" i="1"/>
  <c r="K1900" i="1" s="1"/>
  <c r="K1908" i="1"/>
  <c r="K1917" i="1"/>
  <c r="K1910" i="1" s="1"/>
  <c r="K1922" i="1"/>
  <c r="K1921" i="1" s="1"/>
  <c r="K1925" i="1"/>
  <c r="K1924" i="1" s="1"/>
  <c r="K1942" i="1"/>
  <c r="K1940" i="1" s="1"/>
  <c r="K1948" i="1"/>
  <c r="K1959" i="1"/>
  <c r="K1950" i="1" s="1"/>
  <c r="K1964" i="1"/>
  <c r="K1963" i="1" s="1"/>
  <c r="K1967" i="1"/>
  <c r="K1966" i="1" s="1"/>
  <c r="K1984" i="1"/>
  <c r="K1982" i="1" s="1"/>
  <c r="K1990" i="1"/>
  <c r="K2000" i="1"/>
  <c r="K1992" i="1" s="1"/>
  <c r="K2005" i="1"/>
  <c r="K2004" i="1" s="1"/>
  <c r="K2008" i="1"/>
  <c r="K2007" i="1" s="1"/>
  <c r="K2025" i="1"/>
  <c r="K2023" i="1" s="1"/>
  <c r="K2031" i="1"/>
  <c r="K2041" i="1"/>
  <c r="K2033" i="1" s="1"/>
  <c r="K2045" i="1"/>
  <c r="K2044" i="1" s="1"/>
  <c r="K2048" i="1"/>
  <c r="K2047" i="1" s="1"/>
  <c r="K2065" i="1"/>
  <c r="K2063" i="1" s="1"/>
  <c r="K2071" i="1"/>
  <c r="K2080" i="1"/>
  <c r="K2073" i="1" s="1"/>
  <c r="K2085" i="1"/>
  <c r="K2084" i="1" s="1"/>
  <c r="K2088" i="1"/>
  <c r="K2087" i="1" s="1"/>
  <c r="K2105" i="1"/>
  <c r="K2103" i="1" s="1"/>
  <c r="K2111" i="1"/>
  <c r="K2122" i="1"/>
  <c r="K2113" i="1" s="1"/>
  <c r="K2127" i="1"/>
  <c r="K2126" i="1" s="1"/>
  <c r="K2130" i="1"/>
  <c r="K2129" i="1" s="1"/>
  <c r="K2147" i="1"/>
  <c r="K2145" i="1" s="1"/>
  <c r="K2153" i="1"/>
  <c r="K2163" i="1"/>
  <c r="K2155" i="1" s="1"/>
  <c r="K2168" i="1"/>
  <c r="K2167" i="1" s="1"/>
  <c r="K2171" i="1"/>
  <c r="K2170" i="1" s="1"/>
  <c r="K2188" i="1"/>
  <c r="K2186" i="1" s="1"/>
  <c r="K2194" i="1"/>
  <c r="K2204" i="1"/>
  <c r="K2196" i="1" s="1"/>
  <c r="K2209" i="1"/>
  <c r="K2208" i="1" s="1"/>
  <c r="K2212" i="1"/>
  <c r="K2211" i="1" s="1"/>
  <c r="K2229" i="1"/>
  <c r="K2227" i="1" s="1"/>
  <c r="K2235" i="1"/>
  <c r="K2244" i="1"/>
  <c r="K2237" i="1" s="1"/>
  <c r="K2249" i="1"/>
  <c r="K2248" i="1" s="1"/>
  <c r="K2252" i="1"/>
  <c r="K2251" i="1" s="1"/>
  <c r="K2269" i="1"/>
  <c r="K2267" i="1" s="1"/>
  <c r="K2275" i="1"/>
  <c r="K2285" i="1"/>
  <c r="K2277" i="1" s="1"/>
  <c r="K2290" i="1"/>
  <c r="K2289" i="1" s="1"/>
  <c r="K2293" i="1"/>
  <c r="K2292" i="1" s="1"/>
  <c r="K2310" i="1"/>
  <c r="K2308" i="1" s="1"/>
  <c r="K2316" i="1"/>
  <c r="K2326" i="1"/>
  <c r="K2318" i="1" s="1"/>
  <c r="K2331" i="1"/>
  <c r="K2330" i="1" s="1"/>
  <c r="K2334" i="1"/>
  <c r="K2333" i="1" s="1"/>
  <c r="K2351" i="1"/>
  <c r="K2349" i="1" s="1"/>
  <c r="K2357" i="1"/>
  <c r="K2367" i="1"/>
  <c r="K2359" i="1" s="1"/>
  <c r="K2372" i="1"/>
  <c r="K2371" i="1" s="1"/>
  <c r="K2376" i="1"/>
  <c r="K2375" i="1" s="1"/>
  <c r="K2393" i="1"/>
  <c r="K2391" i="1" s="1"/>
  <c r="K2399" i="1"/>
  <c r="K2409" i="1"/>
  <c r="K2401" i="1" s="1"/>
  <c r="K2414" i="1"/>
  <c r="K2413" i="1" s="1"/>
  <c r="K2431" i="1"/>
  <c r="K2429" i="1" s="1"/>
  <c r="K2437" i="1"/>
  <c r="K2447" i="1"/>
  <c r="K2439" i="1" s="1"/>
  <c r="K2452" i="1"/>
  <c r="K2451" i="1" s="1"/>
  <c r="K2455" i="1"/>
  <c r="K2454" i="1" s="1"/>
  <c r="K2472" i="1"/>
  <c r="K2470" i="1" s="1"/>
  <c r="K2478" i="1"/>
  <c r="K2489" i="1"/>
  <c r="K2480" i="1" s="1"/>
  <c r="K2494" i="1"/>
  <c r="K2493" i="1" s="1"/>
  <c r="K2511" i="1"/>
  <c r="K2509" i="1" s="1"/>
  <c r="K2517" i="1"/>
  <c r="K2526" i="1"/>
  <c r="K2519" i="1" s="1"/>
  <c r="K2531" i="1"/>
  <c r="K2530" i="1" s="1"/>
  <c r="K2534" i="1"/>
  <c r="K2533" i="1" s="1"/>
  <c r="K2551" i="1"/>
  <c r="K2549" i="1" s="1"/>
  <c r="K2557" i="1"/>
  <c r="K2567" i="1"/>
  <c r="K2559" i="1" s="1"/>
  <c r="K2572" i="1"/>
  <c r="K2571" i="1" s="1"/>
  <c r="K2575" i="1"/>
  <c r="K2574" i="1" s="1"/>
  <c r="K2592" i="1"/>
  <c r="K2590" i="1" s="1"/>
  <c r="K2598" i="1"/>
  <c r="K2608" i="1"/>
  <c r="K2600" i="1" s="1"/>
  <c r="K2613" i="1"/>
  <c r="K2612" i="1" s="1"/>
  <c r="K2616" i="1"/>
  <c r="K2615" i="1" s="1"/>
  <c r="K2633" i="1"/>
  <c r="K2631" i="1" s="1"/>
  <c r="K2639" i="1"/>
  <c r="K2649" i="1"/>
  <c r="K2641" i="1" s="1"/>
  <c r="K2654" i="1"/>
  <c r="K2653" i="1" s="1"/>
  <c r="K2657" i="1"/>
  <c r="K2656" i="1" s="1"/>
  <c r="K2674" i="1"/>
  <c r="K2672" i="1" s="1"/>
  <c r="K2680" i="1"/>
  <c r="K2691" i="1"/>
  <c r="K2682" i="1" s="1"/>
  <c r="K2696" i="1"/>
  <c r="K2695" i="1" s="1"/>
  <c r="K2699" i="1"/>
  <c r="K2698" i="1" s="1"/>
  <c r="K2716" i="1"/>
  <c r="K2714" i="1" s="1"/>
  <c r="K2722" i="1"/>
  <c r="K2732" i="1"/>
  <c r="K2724" i="1" s="1"/>
  <c r="K2737" i="1"/>
  <c r="K2736" i="1" s="1"/>
  <c r="K2740" i="1"/>
  <c r="K2739" i="1" s="1"/>
  <c r="K2757" i="1"/>
  <c r="K2755" i="1" s="1"/>
  <c r="K2763" i="1"/>
  <c r="K2773" i="1"/>
  <c r="K2765" i="1" s="1"/>
  <c r="K2778" i="1"/>
  <c r="K2777" i="1" s="1"/>
  <c r="K2781" i="1"/>
  <c r="K2780" i="1" s="1"/>
  <c r="K2798" i="1"/>
  <c r="K2796" i="1" s="1"/>
  <c r="K2804" i="1"/>
  <c r="K2814" i="1"/>
  <c r="K2806" i="1" s="1"/>
  <c r="K2819" i="1"/>
  <c r="K2818" i="1" s="1"/>
  <c r="K2822" i="1"/>
  <c r="K2821" i="1" s="1"/>
  <c r="K2839" i="1"/>
  <c r="K2837" i="1" s="1"/>
  <c r="K2845" i="1"/>
  <c r="K2855" i="1"/>
  <c r="K2847" i="1" s="1"/>
  <c r="K2860" i="1"/>
  <c r="K2859" i="1" s="1"/>
  <c r="K2863" i="1"/>
  <c r="K2862" i="1" s="1"/>
  <c r="K2880" i="1"/>
  <c r="K2878" i="1" s="1"/>
  <c r="K2886" i="1"/>
  <c r="K2896" i="1"/>
  <c r="K2888" i="1" s="1"/>
  <c r="K2901" i="1"/>
  <c r="K2900" i="1" s="1"/>
  <c r="K2904" i="1"/>
  <c r="K2903" i="1" s="1"/>
  <c r="K2921" i="1"/>
  <c r="K2919" i="1" s="1"/>
  <c r="K2927" i="1"/>
  <c r="K2937" i="1"/>
  <c r="K2929" i="1" s="1"/>
  <c r="K2942" i="1"/>
  <c r="K2941" i="1" s="1"/>
  <c r="K2945" i="1"/>
  <c r="K2944" i="1" s="1"/>
  <c r="K2962" i="1"/>
  <c r="K2960" i="1" s="1"/>
  <c r="K2968" i="1"/>
  <c r="K2978" i="1"/>
  <c r="K2970" i="1" s="1"/>
  <c r="K2983" i="1"/>
  <c r="K2982" i="1" s="1"/>
  <c r="K2986" i="1"/>
  <c r="K2985" i="1" s="1"/>
  <c r="K3003" i="1"/>
  <c r="K3001" i="1" s="1"/>
  <c r="K3009" i="1"/>
  <c r="K3019" i="1"/>
  <c r="K3011" i="1" s="1"/>
  <c r="K3024" i="1"/>
  <c r="K3023" i="1" s="1"/>
  <c r="K3027" i="1"/>
  <c r="K3026" i="1" s="1"/>
  <c r="K3044" i="1"/>
  <c r="K3042" i="1" s="1"/>
  <c r="K3050" i="1"/>
  <c r="K3060" i="1"/>
  <c r="K3052" i="1" s="1"/>
  <c r="K3065" i="1"/>
  <c r="K3064" i="1" s="1"/>
  <c r="K3068" i="1"/>
  <c r="K3067" i="1" s="1"/>
  <c r="K3085" i="1"/>
  <c r="K3083" i="1" s="1"/>
  <c r="K3091" i="1"/>
  <c r="K3102" i="1"/>
  <c r="K3093" i="1" s="1"/>
  <c r="K3107" i="1"/>
  <c r="K3106" i="1" s="1"/>
  <c r="K3110" i="1"/>
  <c r="K3109" i="1" s="1"/>
  <c r="K3127" i="1"/>
  <c r="K3125" i="1" s="1"/>
  <c r="K3133" i="1"/>
  <c r="K3143" i="1"/>
  <c r="K3135" i="1" s="1"/>
  <c r="K3148" i="1"/>
  <c r="K3147" i="1" s="1"/>
  <c r="K3151" i="1"/>
  <c r="K3150" i="1" s="1"/>
  <c r="K3168" i="1"/>
  <c r="K3166" i="1" s="1"/>
  <c r="K3174" i="1"/>
  <c r="K3184" i="1"/>
  <c r="K3176" i="1" s="1"/>
  <c r="K3189" i="1"/>
  <c r="K3188" i="1" s="1"/>
  <c r="K3192" i="1"/>
  <c r="K3191" i="1" s="1"/>
  <c r="K3209" i="1"/>
  <c r="K3207" i="1" s="1"/>
  <c r="K3215" i="1"/>
  <c r="K3226" i="1"/>
  <c r="K3217" i="1" s="1"/>
  <c r="K3231" i="1"/>
  <c r="K3230" i="1" s="1"/>
  <c r="K3234" i="1"/>
  <c r="K3233" i="1" s="1"/>
  <c r="K3251" i="1"/>
  <c r="K3249" i="1" s="1"/>
  <c r="K3257" i="1"/>
  <c r="K3267" i="1"/>
  <c r="K3259" i="1" s="1"/>
  <c r="K3272" i="1"/>
  <c r="K3271" i="1" s="1"/>
  <c r="K3275" i="1"/>
  <c r="K3274" i="1" s="1"/>
  <c r="K3292" i="1"/>
  <c r="K3290" i="1" s="1"/>
  <c r="K3298" i="1"/>
  <c r="K3308" i="1"/>
  <c r="K3300" i="1" s="1"/>
  <c r="K3313" i="1"/>
  <c r="K3312" i="1" s="1"/>
  <c r="K3330" i="1"/>
  <c r="K3328" i="1" s="1"/>
  <c r="K3336" i="1"/>
  <c r="K3345" i="1"/>
  <c r="K3338" i="1" s="1"/>
  <c r="K3350" i="1"/>
  <c r="K3349" i="1" s="1"/>
  <c r="K3353" i="1"/>
  <c r="K3352" i="1" s="1"/>
  <c r="K3370" i="1"/>
  <c r="K3368" i="1" s="1"/>
  <c r="K3376" i="1"/>
  <c r="K3386" i="1"/>
  <c r="K3378" i="1" s="1"/>
  <c r="K3391" i="1"/>
  <c r="K3390" i="1" s="1"/>
  <c r="K3394" i="1"/>
  <c r="K3393" i="1" s="1"/>
  <c r="K3411" i="1"/>
  <c r="K3409" i="1" s="1"/>
  <c r="K3417" i="1"/>
  <c r="K3427" i="1"/>
  <c r="K3419" i="1" s="1"/>
  <c r="K3432" i="1"/>
  <c r="K3431" i="1" s="1"/>
  <c r="K3435" i="1"/>
  <c r="K3434" i="1" s="1"/>
  <c r="K3452" i="1"/>
  <c r="K3450" i="1" s="1"/>
  <c r="K3458" i="1"/>
  <c r="K3467" i="1"/>
  <c r="K3460" i="1" s="1"/>
  <c r="K3472" i="1"/>
  <c r="K3471" i="1" s="1"/>
  <c r="K3475" i="1"/>
  <c r="K3474" i="1" s="1"/>
  <c r="K3492" i="1"/>
  <c r="K3490" i="1" s="1"/>
  <c r="K3498" i="1"/>
  <c r="K3508" i="1"/>
  <c r="K3500" i="1" s="1"/>
  <c r="K3513" i="1"/>
  <c r="K3512" i="1" s="1"/>
  <c r="K3516" i="1"/>
  <c r="K3515" i="1" s="1"/>
  <c r="K3533" i="1"/>
  <c r="K3531" i="1" s="1"/>
  <c r="K3539" i="1"/>
  <c r="K3549" i="1"/>
  <c r="K3541" i="1" s="1"/>
  <c r="K3554" i="1"/>
  <c r="K3553" i="1" s="1"/>
  <c r="K3557" i="1"/>
  <c r="K3556" i="1" s="1"/>
  <c r="K3574" i="1"/>
  <c r="K3572" i="1" s="1"/>
  <c r="K3580" i="1"/>
  <c r="K3589" i="1"/>
  <c r="K3582" i="1" s="1"/>
  <c r="K3594" i="1"/>
  <c r="K3593" i="1" s="1"/>
  <c r="K3597" i="1"/>
  <c r="K3596" i="1" s="1"/>
  <c r="K3614" i="1"/>
  <c r="K3612" i="1" s="1"/>
  <c r="K3620" i="1"/>
  <c r="K3630" i="1"/>
  <c r="K3622" i="1" s="1"/>
  <c r="K3635" i="1"/>
  <c r="K3634" i="1" s="1"/>
  <c r="K3638" i="1"/>
  <c r="K3637" i="1" s="1"/>
  <c r="K3655" i="1"/>
  <c r="K3653" i="1" s="1"/>
  <c r="K3661" i="1"/>
  <c r="K3671" i="1"/>
  <c r="K3663" i="1" s="1"/>
  <c r="K3676" i="1"/>
  <c r="K3675" i="1" s="1"/>
  <c r="K3679" i="1"/>
  <c r="K3678" i="1" s="1"/>
  <c r="K3696" i="1"/>
  <c r="K3694" i="1" s="1"/>
  <c r="K3702" i="1"/>
  <c r="K3711" i="1"/>
  <c r="K3704" i="1" s="1"/>
  <c r="K3716" i="1"/>
  <c r="K3715" i="1" s="1"/>
  <c r="K3719" i="1"/>
  <c r="K3718" i="1" s="1"/>
  <c r="K3736" i="1"/>
  <c r="K3734" i="1" s="1"/>
  <c r="K3742" i="1"/>
  <c r="K3752" i="1"/>
  <c r="K3744" i="1" s="1"/>
  <c r="K3757" i="1"/>
  <c r="K3756" i="1" s="1"/>
  <c r="K3760" i="1"/>
  <c r="K3759" i="1" s="1"/>
  <c r="K3777" i="1"/>
  <c r="K3775" i="1" s="1"/>
  <c r="K3783" i="1"/>
  <c r="K3793" i="1"/>
  <c r="K3785" i="1" s="1"/>
  <c r="K3798" i="1"/>
  <c r="K3797" i="1" s="1"/>
  <c r="K3801" i="1"/>
  <c r="K3800" i="1" s="1"/>
  <c r="K3818" i="1"/>
  <c r="K3816" i="1" s="1"/>
  <c r="K3824" i="1"/>
  <c r="K3833" i="1"/>
  <c r="K3826" i="1" s="1"/>
  <c r="K3838" i="1"/>
  <c r="K3837" i="1" s="1"/>
  <c r="K3841" i="1"/>
  <c r="K3840" i="1" s="1"/>
  <c r="K3858" i="1"/>
  <c r="K3856" i="1" s="1"/>
  <c r="K3864" i="1"/>
  <c r="K3874" i="1"/>
  <c r="K3866" i="1" s="1"/>
  <c r="K3879" i="1"/>
  <c r="K3878" i="1" s="1"/>
  <c r="K3882" i="1"/>
  <c r="K3881" i="1" s="1"/>
  <c r="K3899" i="1"/>
  <c r="K3897" i="1" s="1"/>
  <c r="K3905" i="1"/>
  <c r="K3914" i="1"/>
  <c r="K3907" i="1" s="1"/>
  <c r="K3919" i="1"/>
  <c r="K3918" i="1" s="1"/>
  <c r="K3922" i="1"/>
  <c r="K3921" i="1" s="1"/>
  <c r="K3939" i="1"/>
  <c r="K3937" i="1" s="1"/>
  <c r="K3945" i="1"/>
  <c r="K3954" i="1"/>
  <c r="K3947" i="1" s="1"/>
  <c r="K3959" i="1"/>
  <c r="K3958" i="1" s="1"/>
  <c r="K3962" i="1"/>
  <c r="K3961" i="1" s="1"/>
  <c r="K3979" i="1"/>
  <c r="K3977" i="1" s="1"/>
  <c r="K3985" i="1"/>
  <c r="K3994" i="1"/>
  <c r="K3987" i="1" s="1"/>
  <c r="K3999" i="1"/>
  <c r="K3998" i="1" s="1"/>
  <c r="K4002" i="1"/>
  <c r="K4001" i="1" s="1"/>
  <c r="K4019" i="1"/>
  <c r="K4017" i="1" s="1"/>
  <c r="K4025" i="1"/>
  <c r="K4034" i="1"/>
  <c r="K4027" i="1" s="1"/>
  <c r="K4038" i="1"/>
  <c r="K4037" i="1" s="1"/>
  <c r="K4041" i="1"/>
  <c r="K4040" i="1" s="1"/>
  <c r="K4058" i="1"/>
  <c r="K4056" i="1" s="1"/>
  <c r="K4064" i="1"/>
  <c r="K4074" i="1"/>
  <c r="K4066" i="1" s="1"/>
  <c r="K4079" i="1"/>
  <c r="K4078" i="1" s="1"/>
  <c r="K4082" i="1"/>
  <c r="K4081" i="1" s="1"/>
  <c r="K4099" i="1"/>
  <c r="K4097" i="1" s="1"/>
  <c r="K4105" i="1"/>
  <c r="K4114" i="1"/>
  <c r="K4107" i="1" s="1"/>
  <c r="K4119" i="1"/>
  <c r="K4118" i="1" s="1"/>
  <c r="K4122" i="1"/>
  <c r="K4121" i="1" s="1"/>
  <c r="K4139" i="1"/>
  <c r="K4137" i="1" s="1"/>
  <c r="K4145" i="1"/>
  <c r="K4155" i="1"/>
  <c r="K4147" i="1" s="1"/>
  <c r="K4160" i="1"/>
  <c r="K4159" i="1" s="1"/>
  <c r="K4163" i="1"/>
  <c r="K4162" i="1" s="1"/>
  <c r="K4180" i="1"/>
  <c r="K4178" i="1" s="1"/>
  <c r="K4186" i="1"/>
  <c r="K4196" i="1"/>
  <c r="K4188" i="1" s="1"/>
  <c r="K4201" i="1"/>
  <c r="K4200" i="1" s="1"/>
  <c r="K4204" i="1"/>
  <c r="K4203" i="1" s="1"/>
  <c r="K4221" i="1"/>
  <c r="K4219" i="1" s="1"/>
  <c r="K4227" i="1"/>
  <c r="K4237" i="1"/>
  <c r="K4229" i="1" s="1"/>
  <c r="K4242" i="1"/>
  <c r="K4241" i="1" s="1"/>
  <c r="K4245" i="1"/>
  <c r="K4244" i="1" s="1"/>
  <c r="K4262" i="1"/>
  <c r="K4260" i="1" s="1"/>
  <c r="K4268" i="1"/>
  <c r="K4277" i="1"/>
  <c r="K4270" i="1" s="1"/>
  <c r="K4282" i="1"/>
  <c r="K4281" i="1" s="1"/>
  <c r="K4285" i="1"/>
  <c r="K4284" i="1" s="1"/>
  <c r="K4302" i="1"/>
  <c r="K4300" i="1" s="1"/>
  <c r="K4308" i="1"/>
  <c r="K4317" i="1"/>
  <c r="K4310" i="1" s="1"/>
  <c r="K4322" i="1"/>
  <c r="K4321" i="1" s="1"/>
  <c r="K4325" i="1"/>
  <c r="K4324" i="1" s="1"/>
  <c r="K4342" i="1"/>
  <c r="K4340" i="1" s="1"/>
  <c r="K4348" i="1"/>
  <c r="K4358" i="1"/>
  <c r="K4350" i="1" s="1"/>
  <c r="K4363" i="1"/>
  <c r="K4362" i="1" s="1"/>
  <c r="K4366" i="1"/>
  <c r="K4365" i="1" s="1"/>
  <c r="K4383" i="1"/>
  <c r="K4381" i="1" s="1"/>
  <c r="K4389" i="1"/>
  <c r="K4400" i="1"/>
  <c r="K4391" i="1" s="1"/>
  <c r="K4405" i="1"/>
  <c r="K4404" i="1" s="1"/>
  <c r="K4408" i="1"/>
  <c r="K4407" i="1" s="1"/>
  <c r="K4425" i="1"/>
  <c r="K4423" i="1" s="1"/>
  <c r="K4431" i="1"/>
  <c r="K4440" i="1"/>
  <c r="K4433" i="1" s="1"/>
  <c r="K4445" i="1"/>
  <c r="K4444" i="1" s="1"/>
  <c r="K4448" i="1"/>
  <c r="K4447" i="1" s="1"/>
  <c r="K4465" i="1"/>
  <c r="K4463" i="1" s="1"/>
  <c r="K4471" i="1"/>
  <c r="K4481" i="1"/>
  <c r="K4473" i="1" s="1"/>
  <c r="K4486" i="1"/>
  <c r="K4485" i="1" s="1"/>
  <c r="K4489" i="1"/>
  <c r="K4488" i="1" s="1"/>
  <c r="K4506" i="1"/>
  <c r="K4504" i="1" s="1"/>
  <c r="K4512" i="1"/>
  <c r="K4522" i="1"/>
  <c r="K4514" i="1" s="1"/>
  <c r="K4527" i="1"/>
  <c r="K4526" i="1" s="1"/>
  <c r="K4530" i="1"/>
  <c r="K4529" i="1" s="1"/>
  <c r="K4543" i="1"/>
  <c r="K1646" i="1" s="1"/>
  <c r="K1654" i="1" s="1"/>
  <c r="K4550" i="1"/>
  <c r="K4552" i="1"/>
  <c r="K4553" i="1"/>
  <c r="K4554" i="1"/>
  <c r="K4555" i="1"/>
  <c r="K4556" i="1"/>
  <c r="K4558" i="1"/>
  <c r="K4557" i="1" s="1"/>
  <c r="K4560" i="1"/>
  <c r="K4561" i="1"/>
  <c r="K4562" i="1"/>
  <c r="K4563" i="1"/>
  <c r="K4564" i="1"/>
  <c r="K4565" i="1"/>
  <c r="K4566" i="1"/>
  <c r="K4571" i="1"/>
  <c r="K4575" i="1"/>
  <c r="K4576" i="1"/>
  <c r="K4594" i="1"/>
  <c r="K4592" i="1" s="1"/>
  <c r="K4600" i="1"/>
  <c r="K4611" i="1"/>
  <c r="K4602" i="1" s="1"/>
  <c r="K4616" i="1"/>
  <c r="K4615" i="1" s="1"/>
  <c r="K4619" i="1"/>
  <c r="K4618" i="1" s="1"/>
  <c r="K4636" i="1"/>
  <c r="K4634" i="1" s="1"/>
  <c r="K4642" i="1"/>
  <c r="K4653" i="1"/>
  <c r="K4644" i="1" s="1"/>
  <c r="K4658" i="1"/>
  <c r="K4657" i="1" s="1"/>
  <c r="K4661" i="1"/>
  <c r="K4660" i="1" s="1"/>
  <c r="K4678" i="1"/>
  <c r="K4676" i="1" s="1"/>
  <c r="K4684" i="1"/>
  <c r="K4694" i="1"/>
  <c r="K4686" i="1" s="1"/>
  <c r="K4699" i="1"/>
  <c r="K4698" i="1" s="1"/>
  <c r="K4702" i="1"/>
  <c r="K4701" i="1" s="1"/>
  <c r="K4719" i="1"/>
  <c r="K4717" i="1" s="1"/>
  <c r="K4725" i="1"/>
  <c r="K4734" i="1"/>
  <c r="K4727" i="1" s="1"/>
  <c r="K4739" i="1"/>
  <c r="K4738" i="1" s="1"/>
  <c r="K4742" i="1"/>
  <c r="K4741" i="1" s="1"/>
  <c r="K4759" i="1"/>
  <c r="K4757" i="1" s="1"/>
  <c r="K4765" i="1"/>
  <c r="K4776" i="1"/>
  <c r="K4767" i="1" s="1"/>
  <c r="K4784" i="1"/>
  <c r="K4783" i="1" s="1"/>
  <c r="K4801" i="1"/>
  <c r="K4799" i="1" s="1"/>
  <c r="K4807" i="1"/>
  <c r="K4817" i="1"/>
  <c r="K4809" i="1" s="1"/>
  <c r="K4822" i="1"/>
  <c r="K4821" i="1" s="1"/>
  <c r="K4825" i="1"/>
  <c r="K4824" i="1" s="1"/>
  <c r="K4842" i="1"/>
  <c r="K4840" i="1" s="1"/>
  <c r="K4848" i="1"/>
  <c r="K4858" i="1"/>
  <c r="K4850" i="1" s="1"/>
  <c r="K4863" i="1"/>
  <c r="K4862" i="1" s="1"/>
  <c r="K4867" i="1"/>
  <c r="K4866" i="1" s="1"/>
  <c r="K4884" i="1"/>
  <c r="K4882" i="1" s="1"/>
  <c r="K4890" i="1"/>
  <c r="K4901" i="1"/>
  <c r="K4892" i="1" s="1"/>
  <c r="K4906" i="1"/>
  <c r="K4905" i="1" s="1"/>
  <c r="K4909" i="1"/>
  <c r="K4908" i="1" s="1"/>
  <c r="K4926" i="1"/>
  <c r="K4924" i="1" s="1"/>
  <c r="K4932" i="1"/>
  <c r="K4943" i="1"/>
  <c r="K4934" i="1" s="1"/>
  <c r="K4948" i="1"/>
  <c r="K4947" i="1" s="1"/>
  <c r="K4965" i="1"/>
  <c r="K4963" i="1" s="1"/>
  <c r="K4971" i="1"/>
  <c r="K4981" i="1"/>
  <c r="K4973" i="1" s="1"/>
  <c r="K4989" i="1"/>
  <c r="K4988" i="1" s="1"/>
  <c r="K5006" i="1"/>
  <c r="K5004" i="1" s="1"/>
  <c r="K5012" i="1"/>
  <c r="K5023" i="1"/>
  <c r="K5014" i="1" s="1"/>
  <c r="K5030" i="1"/>
  <c r="K5028" i="1" s="1"/>
  <c r="K5027" i="1" s="1"/>
  <c r="K5034" i="1"/>
  <c r="K5033" i="1" s="1"/>
  <c r="K5051" i="1"/>
  <c r="K5049" i="1" s="1"/>
  <c r="K5057" i="1"/>
  <c r="K5067" i="1"/>
  <c r="K5059" i="1" s="1"/>
  <c r="K5072" i="1"/>
  <c r="K5071" i="1" s="1"/>
  <c r="K5075" i="1"/>
  <c r="K5074" i="1" s="1"/>
  <c r="K5092" i="1"/>
  <c r="K5090" i="1" s="1"/>
  <c r="K5098" i="1"/>
  <c r="K5108" i="1"/>
  <c r="K5100" i="1" s="1"/>
  <c r="K5113" i="1"/>
  <c r="K5112" i="1" s="1"/>
  <c r="K5116" i="1"/>
  <c r="K5115" i="1" s="1"/>
  <c r="K5133" i="1"/>
  <c r="K5131" i="1" s="1"/>
  <c r="K5139" i="1"/>
  <c r="K5150" i="1"/>
  <c r="K5141" i="1" s="1"/>
  <c r="K5155" i="1"/>
  <c r="K5154" i="1" s="1"/>
  <c r="K5158" i="1"/>
  <c r="K5157" i="1" s="1"/>
  <c r="K5175" i="1"/>
  <c r="K5173" i="1" s="1"/>
  <c r="K5181" i="1"/>
  <c r="K5191" i="1"/>
  <c r="K5183" i="1" s="1"/>
  <c r="K5196" i="1"/>
  <c r="K5195" i="1" s="1"/>
  <c r="K5199" i="1"/>
  <c r="K5198" i="1" s="1"/>
  <c r="K5216" i="1"/>
  <c r="K5214" i="1" s="1"/>
  <c r="K5222" i="1"/>
  <c r="K5231" i="1"/>
  <c r="K5224" i="1" s="1"/>
  <c r="K5236" i="1"/>
  <c r="K5235" i="1" s="1"/>
  <c r="K5239" i="1"/>
  <c r="K5238" i="1" s="1"/>
  <c r="K5256" i="1"/>
  <c r="K5254" i="1" s="1"/>
  <c r="K5262" i="1"/>
  <c r="K5272" i="1"/>
  <c r="K5264" i="1" s="1"/>
  <c r="K5277" i="1"/>
  <c r="K5276" i="1" s="1"/>
  <c r="K5280" i="1"/>
  <c r="K5279" i="1" s="1"/>
  <c r="K5297" i="1"/>
  <c r="K5295" i="1" s="1"/>
  <c r="K5303" i="1"/>
  <c r="K5312" i="1"/>
  <c r="K5305" i="1" s="1"/>
  <c r="K5317" i="1"/>
  <c r="K5316" i="1" s="1"/>
  <c r="K5320" i="1"/>
  <c r="K5319" i="1" s="1"/>
  <c r="K5337" i="1"/>
  <c r="K5335" i="1" s="1"/>
  <c r="K5343" i="1"/>
  <c r="K5353" i="1"/>
  <c r="K5345" i="1" s="1"/>
  <c r="K5358" i="1"/>
  <c r="K5357" i="1" s="1"/>
  <c r="K5362" i="1"/>
  <c r="K5361" i="1" s="1"/>
  <c r="K5379" i="1"/>
  <c r="K5377" i="1" s="1"/>
  <c r="K5385" i="1"/>
  <c r="K5395" i="1"/>
  <c r="K5387" i="1" s="1"/>
  <c r="K5403" i="1"/>
  <c r="K5402" i="1" s="1"/>
  <c r="K5420" i="1"/>
  <c r="K5418" i="1" s="1"/>
  <c r="K5426" i="1"/>
  <c r="K5436" i="1"/>
  <c r="K5428" i="1" s="1"/>
  <c r="K5441" i="1"/>
  <c r="K5440" i="1" s="1"/>
  <c r="K5444" i="1"/>
  <c r="K5443" i="1" s="1"/>
  <c r="K5461" i="1"/>
  <c r="K5459" i="1" s="1"/>
  <c r="K5467" i="1"/>
  <c r="K5477" i="1"/>
  <c r="K5469" i="1" s="1"/>
  <c r="K5485" i="1"/>
  <c r="K5484" i="1" s="1"/>
  <c r="K5502" i="1"/>
  <c r="K5500" i="1" s="1"/>
  <c r="K5508" i="1"/>
  <c r="K5518" i="1"/>
  <c r="K5510" i="1" s="1"/>
  <c r="K5523" i="1"/>
  <c r="K5522" i="1" s="1"/>
  <c r="K5526" i="1"/>
  <c r="K5525" i="1" s="1"/>
  <c r="K5543" i="1"/>
  <c r="K5541" i="1" s="1"/>
  <c r="K5549" i="1"/>
  <c r="K5560" i="1"/>
  <c r="K5551" i="1" s="1"/>
  <c r="K5565" i="1"/>
  <c r="K5564" i="1" s="1"/>
  <c r="K5568" i="1"/>
  <c r="K5567" i="1" s="1"/>
  <c r="K5585" i="1"/>
  <c r="K5583" i="1" s="1"/>
  <c r="K5591" i="1"/>
  <c r="K5601" i="1"/>
  <c r="K5593" i="1" s="1"/>
  <c r="K5606" i="1"/>
  <c r="K5605" i="1" s="1"/>
  <c r="K5609" i="1"/>
  <c r="K5608" i="1" s="1"/>
  <c r="K5626" i="1"/>
  <c r="K5624" i="1" s="1"/>
  <c r="K5632" i="1"/>
  <c r="K5643" i="1"/>
  <c r="K5634" i="1" s="1"/>
  <c r="K5648" i="1"/>
  <c r="K5647" i="1" s="1"/>
  <c r="K5651" i="1"/>
  <c r="K5650" i="1" s="1"/>
  <c r="K5668" i="1"/>
  <c r="K5666" i="1" s="1"/>
  <c r="K5674" i="1"/>
  <c r="K5684" i="1"/>
  <c r="K5676" i="1" s="1"/>
  <c r="K5689" i="1"/>
  <c r="K5688" i="1" s="1"/>
  <c r="K5692" i="1"/>
  <c r="K5691" i="1" s="1"/>
  <c r="K5709" i="1"/>
  <c r="K5707" i="1" s="1"/>
  <c r="K5715" i="1"/>
  <c r="K5726" i="1"/>
  <c r="K5717" i="1" s="1"/>
  <c r="K5731" i="1"/>
  <c r="K5730" i="1" s="1"/>
  <c r="K5734" i="1"/>
  <c r="K5733" i="1" s="1"/>
  <c r="K5751" i="1"/>
  <c r="K5749" i="1" s="1"/>
  <c r="K5757" i="1"/>
  <c r="K5767" i="1"/>
  <c r="K5759" i="1" s="1"/>
  <c r="K5772" i="1"/>
  <c r="K5771" i="1" s="1"/>
  <c r="K5775" i="1"/>
  <c r="K5774" i="1" s="1"/>
  <c r="K5792" i="1"/>
  <c r="K5790" i="1" s="1"/>
  <c r="K5798" i="1"/>
  <c r="K5808" i="1"/>
  <c r="K5800" i="1" s="1"/>
  <c r="K5813" i="1"/>
  <c r="K5812" i="1" s="1"/>
  <c r="K5816" i="1"/>
  <c r="K5815" i="1" s="1"/>
  <c r="K5833" i="1"/>
  <c r="K5831" i="1" s="1"/>
  <c r="K5839" i="1"/>
  <c r="K5850" i="1"/>
  <c r="K5841" i="1" s="1"/>
  <c r="K5855" i="1"/>
  <c r="K5854" i="1" s="1"/>
  <c r="K5858" i="1"/>
  <c r="K5857" i="1" s="1"/>
  <c r="K5875" i="1"/>
  <c r="K5873" i="1" s="1"/>
  <c r="K5881" i="1"/>
  <c r="K5892" i="1"/>
  <c r="K5883" i="1" s="1"/>
  <c r="K5897" i="1"/>
  <c r="K5896" i="1" s="1"/>
  <c r="K5900" i="1"/>
  <c r="K5899" i="1" s="1"/>
  <c r="K5917" i="1"/>
  <c r="K5915" i="1" s="1"/>
  <c r="K5923" i="1"/>
  <c r="K5933" i="1"/>
  <c r="K5925" i="1" s="1"/>
  <c r="K5938" i="1"/>
  <c r="K5937" i="1" s="1"/>
  <c r="K5941" i="1"/>
  <c r="K5940" i="1" s="1"/>
  <c r="K5958" i="1"/>
  <c r="K5956" i="1" s="1"/>
  <c r="K5964" i="1"/>
  <c r="K5974" i="1"/>
  <c r="K5966" i="1" s="1"/>
  <c r="K5979" i="1"/>
  <c r="K5978" i="1" s="1"/>
  <c r="K5982" i="1"/>
  <c r="K5981" i="1" s="1"/>
  <c r="K5999" i="1"/>
  <c r="K5997" i="1" s="1"/>
  <c r="K6005" i="1"/>
  <c r="K6016" i="1"/>
  <c r="K6007" i="1" s="1"/>
  <c r="K6021" i="1"/>
  <c r="K6020" i="1" s="1"/>
  <c r="K6024" i="1"/>
  <c r="K6023" i="1" s="1"/>
  <c r="K6045" i="1"/>
  <c r="K6043" i="1" s="1"/>
  <c r="K6051" i="1"/>
  <c r="K6062" i="1"/>
  <c r="K6053" i="1" s="1"/>
  <c r="K6067" i="1"/>
  <c r="K6066" i="1" s="1"/>
  <c r="K6088" i="1"/>
  <c r="K6086" i="1" s="1"/>
  <c r="K6093" i="1"/>
  <c r="K6104" i="1"/>
  <c r="K6095" i="1" s="1"/>
  <c r="K6109" i="1"/>
  <c r="K6108" i="1" s="1"/>
  <c r="K6113" i="1"/>
  <c r="K6112" i="1" s="1"/>
  <c r="K6135" i="1"/>
  <c r="K6133" i="1" s="1"/>
  <c r="K6141" i="1"/>
  <c r="K6145" i="1"/>
  <c r="K6143" i="1" s="1"/>
  <c r="K6152" i="1"/>
  <c r="K6154" i="1"/>
  <c r="K6157" i="1"/>
  <c r="K6166" i="1"/>
  <c r="K6170" i="1"/>
  <c r="K6174" i="1"/>
  <c r="K6173" i="1" s="1"/>
  <c r="K6181" i="1"/>
  <c r="K6182" i="1"/>
  <c r="K6187" i="1"/>
  <c r="K6194" i="1"/>
  <c r="K6196" i="1"/>
  <c r="K6197" i="1"/>
  <c r="K6198" i="1"/>
  <c r="K6199" i="1"/>
  <c r="K6200" i="1"/>
  <c r="K6202" i="1"/>
  <c r="K6201" i="1" s="1"/>
  <c r="K6204" i="1"/>
  <c r="K6205" i="1"/>
  <c r="K6206" i="1"/>
  <c r="K6207" i="1"/>
  <c r="K6208" i="1"/>
  <c r="K6209" i="1"/>
  <c r="K6210" i="1"/>
  <c r="K6211" i="1"/>
  <c r="K6215" i="1"/>
  <c r="K6223" i="1"/>
  <c r="K6224" i="1"/>
  <c r="K6225" i="1"/>
  <c r="K6243" i="1"/>
  <c r="K6241" i="1" s="1"/>
  <c r="K6249" i="1"/>
  <c r="K6260" i="1"/>
  <c r="K6251" i="1" s="1"/>
  <c r="K6267" i="1"/>
  <c r="K6266" i="1" s="1"/>
  <c r="K6270" i="1"/>
  <c r="K6269" i="1" s="1"/>
  <c r="K6287" i="1"/>
  <c r="K6285" i="1" s="1"/>
  <c r="K6293" i="1"/>
  <c r="K6304" i="1"/>
  <c r="K6295" i="1" s="1"/>
  <c r="K6309" i="1"/>
  <c r="K6308" i="1" s="1"/>
  <c r="K6312" i="1"/>
  <c r="K6311" i="1" s="1"/>
  <c r="K6328" i="1"/>
  <c r="K6326" i="1" s="1"/>
  <c r="K6334" i="1"/>
  <c r="K6345" i="1"/>
  <c r="K6336" i="1" s="1"/>
  <c r="K6350" i="1"/>
  <c r="K6349" i="1" s="1"/>
  <c r="K6353" i="1"/>
  <c r="K6352" i="1" s="1"/>
  <c r="K6370" i="1"/>
  <c r="K6368" i="1" s="1"/>
  <c r="K6376" i="1"/>
  <c r="K6387" i="1"/>
  <c r="K6378" i="1" s="1"/>
  <c r="K6392" i="1"/>
  <c r="K6391" i="1" s="1"/>
  <c r="K6395" i="1"/>
  <c r="K6394" i="1" s="1"/>
  <c r="K6412" i="1"/>
  <c r="K6410" i="1" s="1"/>
  <c r="K6418" i="1"/>
  <c r="K6429" i="1"/>
  <c r="K6420" i="1" s="1"/>
  <c r="K6434" i="1"/>
  <c r="K6433" i="1" s="1"/>
  <c r="K6437" i="1"/>
  <c r="K6436" i="1" s="1"/>
  <c r="K6453" i="1"/>
  <c r="K6451" i="1" s="1"/>
  <c r="K6459" i="1"/>
  <c r="K6470" i="1"/>
  <c r="K6461" i="1" s="1"/>
  <c r="K6475" i="1"/>
  <c r="K6474" i="1" s="1"/>
  <c r="K6479" i="1"/>
  <c r="K6478" i="1" s="1"/>
  <c r="K6496" i="1"/>
  <c r="K6494" i="1" s="1"/>
  <c r="K6502" i="1"/>
  <c r="K6513" i="1"/>
  <c r="K6504" i="1" s="1"/>
  <c r="K6519" i="1"/>
  <c r="K6518" i="1" s="1"/>
  <c r="K6522" i="1"/>
  <c r="K6521" i="1" s="1"/>
  <c r="K6538" i="1"/>
  <c r="K6536" i="1" s="1"/>
  <c r="K6544" i="1"/>
  <c r="K6555" i="1"/>
  <c r="K6546" i="1" s="1"/>
  <c r="K6561" i="1"/>
  <c r="K6560" i="1" s="1"/>
  <c r="K6559" i="1" s="1"/>
  <c r="K6565" i="1"/>
  <c r="K6567" i="1"/>
  <c r="K6220" i="1" s="1"/>
  <c r="K6571" i="1"/>
  <c r="K6570" i="1" s="1"/>
  <c r="K6588" i="1"/>
  <c r="K6586" i="1" s="1"/>
  <c r="K6594" i="1"/>
  <c r="K6605" i="1"/>
  <c r="K6596" i="1" s="1"/>
  <c r="K6610" i="1"/>
  <c r="K6609" i="1" s="1"/>
  <c r="K6613" i="1"/>
  <c r="K6612" i="1" s="1"/>
  <c r="K6629" i="1"/>
  <c r="K6627" i="1" s="1"/>
  <c r="K6634" i="1"/>
  <c r="K6645" i="1"/>
  <c r="K6636" i="1" s="1"/>
  <c r="K6650" i="1"/>
  <c r="K6649" i="1" s="1"/>
  <c r="K6653" i="1"/>
  <c r="K6652" i="1" s="1"/>
  <c r="K6670" i="1"/>
  <c r="K6668" i="1" s="1"/>
  <c r="K6676" i="1"/>
  <c r="K6687" i="1"/>
  <c r="K6678" i="1" s="1"/>
  <c r="K6693" i="1"/>
  <c r="K6692" i="1" s="1"/>
  <c r="K6691" i="1" s="1"/>
  <c r="K6696" i="1"/>
  <c r="K6695" i="1" s="1"/>
  <c r="K6713" i="1"/>
  <c r="K6711" i="1" s="1"/>
  <c r="K6718" i="1"/>
  <c r="K6729" i="1"/>
  <c r="K6720" i="1" s="1"/>
  <c r="K6734" i="1"/>
  <c r="K6733" i="1" s="1"/>
  <c r="K6737" i="1"/>
  <c r="K6736" i="1" s="1"/>
  <c r="K6754" i="1"/>
  <c r="K6752" i="1" s="1"/>
  <c r="K6760" i="1"/>
  <c r="K6771" i="1"/>
  <c r="K6762" i="1" s="1"/>
  <c r="K6776" i="1"/>
  <c r="K6775" i="1" s="1"/>
  <c r="K6779" i="1"/>
  <c r="K6778" i="1" s="1"/>
  <c r="K6801" i="1"/>
  <c r="K6799" i="1" s="1"/>
  <c r="K6807" i="1"/>
  <c r="K6812" i="1"/>
  <c r="K6809" i="1" s="1"/>
  <c r="K6819" i="1"/>
  <c r="K6821" i="1"/>
  <c r="K6827" i="1"/>
  <c r="K6834" i="1"/>
  <c r="K6839" i="1"/>
  <c r="K6841" i="1"/>
  <c r="K6846" i="1"/>
  <c r="K6845" i="1" s="1"/>
  <c r="K6844" i="1" s="1"/>
  <c r="K6855" i="1"/>
  <c r="K6856" i="1"/>
  <c r="K6868" i="1"/>
  <c r="K6870" i="1"/>
  <c r="K6871" i="1"/>
  <c r="K6872" i="1"/>
  <c r="K6873" i="1"/>
  <c r="K6874" i="1"/>
  <c r="K6876" i="1"/>
  <c r="K6875" i="1" s="1"/>
  <c r="K6878" i="1"/>
  <c r="K6879" i="1"/>
  <c r="K6880" i="1"/>
  <c r="K6881" i="1"/>
  <c r="K6882" i="1"/>
  <c r="K6883" i="1"/>
  <c r="K6884" i="1"/>
  <c r="K6885" i="1"/>
  <c r="K6889" i="1"/>
  <c r="K6893" i="1"/>
  <c r="K6894" i="1"/>
  <c r="K6895" i="1"/>
  <c r="K6914" i="1"/>
  <c r="K6912" i="1" s="1"/>
  <c r="K6920" i="1"/>
  <c r="K6931" i="1"/>
  <c r="K6938" i="1"/>
  <c r="K6942" i="1"/>
  <c r="K6941" i="1" s="1"/>
  <c r="K6960" i="1"/>
  <c r="K6958" i="1" s="1"/>
  <c r="K6966" i="1"/>
  <c r="K6977" i="1"/>
  <c r="K6968" i="1" s="1"/>
  <c r="K6982" i="1"/>
  <c r="K6981" i="1" s="1"/>
  <c r="K6985" i="1"/>
  <c r="K6984" i="1" s="1"/>
  <c r="K7006" i="1"/>
  <c r="K7004" i="1" s="1"/>
  <c r="K7011" i="1"/>
  <c r="K7022" i="1"/>
  <c r="K7013" i="1" s="1"/>
  <c r="K7027" i="1"/>
  <c r="K7026" i="1" s="1"/>
  <c r="K7030" i="1"/>
  <c r="K7029" i="1" s="1"/>
  <c r="K7051" i="1"/>
  <c r="K7049" i="1" s="1"/>
  <c r="K7057" i="1"/>
  <c r="K7068" i="1"/>
  <c r="K7059" i="1" s="1"/>
  <c r="K7073" i="1"/>
  <c r="K7072" i="1" s="1"/>
  <c r="K7076" i="1"/>
  <c r="K7075" i="1" s="1"/>
  <c r="K7083" i="1"/>
  <c r="K6901" i="1" s="1"/>
  <c r="K7084" i="1"/>
  <c r="K7097" i="1"/>
  <c r="K7095" i="1" s="1"/>
  <c r="K7103" i="1"/>
  <c r="K7114" i="1"/>
  <c r="K7105" i="1" s="1"/>
  <c r="K7120" i="1"/>
  <c r="K7119" i="1" s="1"/>
  <c r="K7118" i="1" s="1"/>
  <c r="K7124" i="1"/>
  <c r="K7123" i="1" s="1"/>
  <c r="K7143" i="1"/>
  <c r="K7141" i="1" s="1"/>
  <c r="K7149" i="1"/>
  <c r="K7160" i="1"/>
  <c r="K7151" i="1" s="1"/>
  <c r="K7166" i="1"/>
  <c r="K7165" i="1" s="1"/>
  <c r="K7164" i="1" s="1"/>
  <c r="K7170" i="1"/>
  <c r="K7169" i="1" s="1"/>
  <c r="K7191" i="1"/>
  <c r="K7189" i="1" s="1"/>
  <c r="K7197" i="1"/>
  <c r="K7208" i="1"/>
  <c r="K7199" i="1" s="1"/>
  <c r="K7213" i="1"/>
  <c r="K7212" i="1" s="1"/>
  <c r="K7217" i="1"/>
  <c r="K7221" i="1"/>
  <c r="K7245" i="1"/>
  <c r="K7243" i="1" s="1"/>
  <c r="K7251" i="1"/>
  <c r="K7255" i="1"/>
  <c r="K7258" i="1"/>
  <c r="K7264" i="1"/>
  <c r="K7267" i="1"/>
  <c r="K7273" i="1"/>
  <c r="K7282" i="1"/>
  <c r="K7286" i="1"/>
  <c r="K7294" i="1"/>
  <c r="K7298" i="1"/>
  <c r="K7304" i="1"/>
  <c r="K7312" i="1"/>
  <c r="K7319" i="1"/>
  <c r="K7325" i="1"/>
  <c r="K7351" i="1"/>
  <c r="K7349" i="1" s="1"/>
  <c r="K7357" i="1"/>
  <c r="K7360" i="1"/>
  <c r="K7368" i="1"/>
  <c r="K7372" i="1"/>
  <c r="K7383" i="1"/>
  <c r="K7382" i="1" s="1"/>
  <c r="K7381" i="1" s="1"/>
  <c r="K7388" i="1"/>
  <c r="K7390" i="1"/>
  <c r="K7397" i="1"/>
  <c r="K7398" i="1"/>
  <c r="K7414" i="1"/>
  <c r="K7412" i="1" s="1"/>
  <c r="K7420" i="1"/>
  <c r="K7430" i="1"/>
  <c r="K7422" i="1" s="1"/>
  <c r="K7436" i="1"/>
  <c r="K7435" i="1" s="1"/>
  <c r="K7440" i="1"/>
  <c r="K7443" i="1"/>
  <c r="K7467" i="1"/>
  <c r="K7465" i="1" s="1"/>
  <c r="K7473" i="1"/>
  <c r="K7479" i="1"/>
  <c r="K7483" i="1"/>
  <c r="K7486" i="1"/>
  <c r="K7489" i="1"/>
  <c r="K7493" i="1"/>
  <c r="K7501" i="1"/>
  <c r="K7505" i="1"/>
  <c r="K7511" i="1"/>
  <c r="K7509" i="1" s="1"/>
  <c r="K7508" i="1" s="1"/>
  <c r="K7518" i="1"/>
  <c r="K7524" i="1"/>
  <c r="K7532" i="1"/>
  <c r="K7533" i="1"/>
  <c r="K7534" i="1"/>
  <c r="K7550" i="1"/>
  <c r="K7548" i="1" s="1"/>
  <c r="K7556" i="1"/>
  <c r="K7567" i="1"/>
  <c r="K7558" i="1" s="1"/>
  <c r="K7572" i="1"/>
  <c r="K7571" i="1" s="1"/>
  <c r="K7577" i="1"/>
  <c r="K7575" i="1" s="1"/>
  <c r="K7574" i="1" s="1"/>
  <c r="K7602" i="1"/>
  <c r="K7600" i="1" s="1"/>
  <c r="K7608" i="1"/>
  <c r="K7619" i="1"/>
  <c r="K7610" i="1" s="1"/>
  <c r="K7624" i="1"/>
  <c r="K7623" i="1" s="1"/>
  <c r="K7627" i="1"/>
  <c r="K7626" i="1" s="1"/>
  <c r="K7648" i="1"/>
  <c r="K7646" i="1" s="1"/>
  <c r="K7654" i="1"/>
  <c r="K7662" i="1"/>
  <c r="K7656" i="1" s="1"/>
  <c r="K7670" i="1"/>
  <c r="K7673" i="1"/>
  <c r="K7677" i="1"/>
  <c r="K7681" i="1"/>
  <c r="K7686" i="1"/>
  <c r="K7691" i="1"/>
  <c r="K7695" i="1"/>
  <c r="K7697" i="1"/>
  <c r="K7703" i="1"/>
  <c r="K7717" i="1"/>
  <c r="K7721" i="1"/>
  <c r="K7723" i="1"/>
  <c r="K7731" i="1"/>
  <c r="K7732" i="1"/>
  <c r="K7733" i="1"/>
  <c r="K7734" i="1"/>
  <c r="K7735" i="1"/>
  <c r="K7736" i="1"/>
  <c r="K7737" i="1"/>
  <c r="K7745" i="1"/>
  <c r="K7743" i="1" s="1"/>
  <c r="K7751" i="1"/>
  <c r="K7762" i="1"/>
  <c r="K7753" i="1" s="1"/>
  <c r="K7767" i="1"/>
  <c r="K7766" i="1" s="1"/>
  <c r="K7770" i="1"/>
  <c r="K7769" i="1" s="1"/>
  <c r="K7773" i="1"/>
  <c r="K7772" i="1" s="1"/>
  <c r="K7799" i="1"/>
  <c r="K7797" i="1" s="1"/>
  <c r="K7805" i="1"/>
  <c r="K7814" i="1"/>
  <c r="K7807" i="1" s="1"/>
  <c r="K7824" i="1"/>
  <c r="K7826" i="1"/>
  <c r="K7828" i="1"/>
  <c r="K7834" i="1"/>
  <c r="K7833" i="1" s="1"/>
  <c r="K7832" i="1" s="1"/>
  <c r="K7838" i="1"/>
  <c r="K7841" i="1"/>
  <c r="K7843" i="1"/>
  <c r="K7845" i="1"/>
  <c r="K7851" i="1"/>
  <c r="K7852" i="1"/>
  <c r="K7853" i="1"/>
  <c r="K7854" i="1"/>
  <c r="K7858" i="1"/>
  <c r="K7865" i="1"/>
  <c r="K7867" i="1"/>
  <c r="K7868" i="1"/>
  <c r="K7869" i="1"/>
  <c r="K7870" i="1"/>
  <c r="K7871" i="1"/>
  <c r="K7873" i="1"/>
  <c r="K7872" i="1" s="1"/>
  <c r="K7875" i="1"/>
  <c r="K7876" i="1"/>
  <c r="K7877" i="1"/>
  <c r="K7878" i="1"/>
  <c r="K7879" i="1"/>
  <c r="K7880" i="1"/>
  <c r="K7881" i="1"/>
  <c r="K7882" i="1"/>
  <c r="K7887" i="1"/>
  <c r="K7890" i="1"/>
  <c r="K7892" i="1"/>
  <c r="K7891" i="1" s="1"/>
  <c r="K7896" i="1"/>
  <c r="K7895" i="1" s="1"/>
  <c r="K7894" i="1" s="1"/>
  <c r="K7901" i="1"/>
  <c r="K7902" i="1"/>
  <c r="K7907" i="1"/>
  <c r="K7906" i="1" s="1"/>
  <c r="K7905" i="1" s="1"/>
  <c r="K7926" i="1"/>
  <c r="K7923" i="1" s="1"/>
  <c r="K7937" i="1"/>
  <c r="K7949" i="1"/>
  <c r="K7940" i="1" s="1"/>
  <c r="K7963" i="1"/>
  <c r="K7888" i="1" s="1"/>
  <c r="K7972" i="1"/>
  <c r="K7900" i="1" s="1"/>
  <c r="K7976" i="1"/>
  <c r="K7978" i="1"/>
  <c r="K7903" i="1" s="1"/>
  <c r="K7996" i="1"/>
  <c r="K7994" i="1" s="1"/>
  <c r="K8002" i="1"/>
  <c r="K8013" i="1"/>
  <c r="K8004" i="1" s="1"/>
  <c r="K8018" i="1"/>
  <c r="K8017" i="1" s="1"/>
  <c r="K8021" i="1"/>
  <c r="K8020" i="1" s="1"/>
  <c r="K8037" i="1"/>
  <c r="K8035" i="1" s="1"/>
  <c r="K8043" i="1"/>
  <c r="K8053" i="1"/>
  <c r="K8045" i="1" s="1"/>
  <c r="K8057" i="1"/>
  <c r="K8056" i="1" s="1"/>
  <c r="K8060" i="1"/>
  <c r="K8059" i="1" s="1"/>
  <c r="K8076" i="1"/>
  <c r="K8074" i="1" s="1"/>
  <c r="K8082" i="1"/>
  <c r="K8093" i="1"/>
  <c r="K8084" i="1" s="1"/>
  <c r="K8098" i="1"/>
  <c r="K8097" i="1" s="1"/>
  <c r="K8103" i="1"/>
  <c r="K8102" i="1" s="1"/>
  <c r="K8121" i="1"/>
  <c r="K8119" i="1" s="1"/>
  <c r="K8127" i="1"/>
  <c r="K8137" i="1"/>
  <c r="K8129" i="1" s="1"/>
  <c r="K8142" i="1"/>
  <c r="K8141" i="1" s="1"/>
  <c r="K8146" i="1"/>
  <c r="K8145" i="1" s="1"/>
  <c r="K8149" i="1"/>
  <c r="K8148" i="1" s="1"/>
  <c r="K8154" i="1"/>
  <c r="K8153" i="1" s="1"/>
  <c r="K8170" i="1"/>
  <c r="K8168" i="1" s="1"/>
  <c r="K8176" i="1"/>
  <c r="K8187" i="1"/>
  <c r="K8178" i="1" s="1"/>
  <c r="K8192" i="1"/>
  <c r="K8191" i="1" s="1"/>
  <c r="K8197" i="1"/>
  <c r="K8196" i="1" s="1"/>
  <c r="K8213" i="1"/>
  <c r="K8212" i="1" s="1"/>
  <c r="K8215" i="1" s="1"/>
  <c r="K8219" i="1" s="1"/>
  <c r="K8220" i="1" s="1"/>
  <c r="K8229" i="1"/>
  <c r="K8227" i="1" s="1"/>
  <c r="K8235" i="1"/>
  <c r="K8246" i="1"/>
  <c r="K8237" i="1" s="1"/>
  <c r="K8250" i="1"/>
  <c r="K8249" i="1" s="1"/>
  <c r="K8255" i="1"/>
  <c r="K8254" i="1" s="1"/>
  <c r="K8274" i="1"/>
  <c r="K8272" i="1" s="1"/>
  <c r="K8280" i="1"/>
  <c r="K8291" i="1"/>
  <c r="K8282" i="1" s="1"/>
  <c r="K8296" i="1"/>
  <c r="K8295" i="1" s="1"/>
  <c r="K8299" i="1"/>
  <c r="K8298" i="1" s="1"/>
  <c r="K8316" i="1"/>
  <c r="K8314" i="1" s="1"/>
  <c r="K8322" i="1"/>
  <c r="K8333" i="1"/>
  <c r="K8324" i="1" s="1"/>
  <c r="K8338" i="1"/>
  <c r="K8337" i="1" s="1"/>
  <c r="K8343" i="1"/>
  <c r="K8342" i="1" s="1"/>
  <c r="K8361" i="1"/>
  <c r="K8359" i="1" s="1"/>
  <c r="K8367" i="1"/>
  <c r="K8378" i="1"/>
  <c r="K8369" i="1" s="1"/>
  <c r="K8384" i="1"/>
  <c r="K8383" i="1" s="1"/>
  <c r="K8389" i="1"/>
  <c r="K8388" i="1" s="1"/>
  <c r="K8407" i="1"/>
  <c r="K8405" i="1" s="1"/>
  <c r="K8413" i="1"/>
  <c r="K8424" i="1"/>
  <c r="K8415" i="1" s="1"/>
  <c r="K8430" i="1"/>
  <c r="K8429" i="1" s="1"/>
  <c r="K8435" i="1"/>
  <c r="K8434" i="1" s="1"/>
  <c r="K8452" i="1"/>
  <c r="K8450" i="1" s="1"/>
  <c r="K8458" i="1"/>
  <c r="K8468" i="1"/>
  <c r="K8460" i="1" s="1"/>
  <c r="K8473" i="1"/>
  <c r="K8472" i="1" s="1"/>
  <c r="K8477" i="1"/>
  <c r="K8476" i="1" s="1"/>
  <c r="K8481" i="1"/>
  <c r="K8480" i="1" s="1"/>
  <c r="K8497" i="1"/>
  <c r="K8495" i="1" s="1"/>
  <c r="K8503" i="1"/>
  <c r="K8514" i="1"/>
  <c r="K8505" i="1" s="1"/>
  <c r="K8519" i="1"/>
  <c r="K8518" i="1" s="1"/>
  <c r="K8524" i="1"/>
  <c r="K8523" i="1" s="1"/>
  <c r="K8541" i="1"/>
  <c r="K8539" i="1" s="1"/>
  <c r="K8547" i="1"/>
  <c r="K8558" i="1"/>
  <c r="K8549" i="1" s="1"/>
  <c r="K8563" i="1"/>
  <c r="K8562" i="1" s="1"/>
  <c r="K8567" i="1"/>
  <c r="K8566" i="1" s="1"/>
  <c r="K8583" i="1"/>
  <c r="K8582" i="1" s="1"/>
  <c r="K8585" i="1" s="1"/>
  <c r="K8589" i="1" s="1"/>
  <c r="K8590" i="1" s="1"/>
  <c r="K8599" i="1"/>
  <c r="K8597" i="1" s="1"/>
  <c r="K8605" i="1"/>
  <c r="K8616" i="1"/>
  <c r="K8607" i="1" s="1"/>
  <c r="K8622" i="1"/>
  <c r="K8621" i="1" s="1"/>
  <c r="K8630" i="1"/>
  <c r="K8645" i="1"/>
  <c r="K8643" i="1" s="1"/>
  <c r="K8651" i="1"/>
  <c r="K8662" i="1"/>
  <c r="K8653" i="1" s="1"/>
  <c r="K8668" i="1"/>
  <c r="K8667" i="1" s="1"/>
  <c r="K8673" i="1"/>
  <c r="K8672" i="1" s="1"/>
  <c r="K8691" i="1"/>
  <c r="K8689" i="1" s="1"/>
  <c r="K8697" i="1"/>
  <c r="K8708" i="1"/>
  <c r="K8699" i="1" s="1"/>
  <c r="K8713" i="1"/>
  <c r="K8712" i="1" s="1"/>
  <c r="K8718" i="1"/>
  <c r="K8717" i="1" s="1"/>
  <c r="K8735" i="1"/>
  <c r="K8733" i="1" s="1"/>
  <c r="K8741" i="1"/>
  <c r="K8752" i="1"/>
  <c r="K8743" i="1" s="1"/>
  <c r="K8757" i="1"/>
  <c r="K8756" i="1" s="1"/>
  <c r="K8762" i="1"/>
  <c r="K8761" i="1" s="1"/>
  <c r="K8781" i="1"/>
  <c r="K8779" i="1" s="1"/>
  <c r="K8787" i="1"/>
  <c r="K8798" i="1"/>
  <c r="K8789" i="1" s="1"/>
  <c r="K8804" i="1"/>
  <c r="K8803" i="1" s="1"/>
  <c r="K8808" i="1"/>
  <c r="K8807" i="1" s="1"/>
  <c r="K8824" i="1"/>
  <c r="K8822" i="1" s="1"/>
  <c r="K8830" i="1"/>
  <c r="K8841" i="1"/>
  <c r="K8832" i="1" s="1"/>
  <c r="K8846" i="1"/>
  <c r="K8845" i="1" s="1"/>
  <c r="K8851" i="1"/>
  <c r="K8850" i="1" s="1"/>
  <c r="K8868" i="1"/>
  <c r="K8866" i="1" s="1"/>
  <c r="K8874" i="1"/>
  <c r="K8885" i="1"/>
  <c r="K8876" i="1" s="1"/>
  <c r="K8890" i="1"/>
  <c r="K8889" i="1" s="1"/>
  <c r="K8895" i="1"/>
  <c r="K8894" i="1" s="1"/>
  <c r="K8913" i="1"/>
  <c r="K8911" i="1" s="1"/>
  <c r="K8919" i="1"/>
  <c r="K8930" i="1"/>
  <c r="K8921" i="1" s="1"/>
  <c r="K8936" i="1"/>
  <c r="K8935" i="1" s="1"/>
  <c r="K8941" i="1"/>
  <c r="K8940" i="1" s="1"/>
  <c r="K8959" i="1"/>
  <c r="K8957" i="1" s="1"/>
  <c r="K8965" i="1"/>
  <c r="K8976" i="1"/>
  <c r="K8967" i="1" s="1"/>
  <c r="K8982" i="1"/>
  <c r="K8981" i="1" s="1"/>
  <c r="K8987" i="1"/>
  <c r="K8986" i="1" s="1"/>
  <c r="K9005" i="1"/>
  <c r="K9003" i="1" s="1"/>
  <c r="K9011" i="1"/>
  <c r="K9022" i="1"/>
  <c r="K9013" i="1" s="1"/>
  <c r="K9027" i="1"/>
  <c r="K9026" i="1" s="1"/>
  <c r="K9032" i="1"/>
  <c r="K9031" i="1" s="1"/>
  <c r="K9050" i="1"/>
  <c r="K9048" i="1" s="1"/>
  <c r="K9056" i="1"/>
  <c r="K9067" i="1"/>
  <c r="K9058" i="1" s="1"/>
  <c r="K9072" i="1"/>
  <c r="K9071" i="1" s="1"/>
  <c r="K9077" i="1"/>
  <c r="K9076" i="1" s="1"/>
  <c r="K9080" i="1"/>
  <c r="K9079" i="1" s="1"/>
  <c r="K9085" i="1"/>
  <c r="K9084" i="1" s="1"/>
  <c r="K9101" i="1"/>
  <c r="K9099" i="1" s="1"/>
  <c r="K9107" i="1"/>
  <c r="K9118" i="1"/>
  <c r="K9109" i="1" s="1"/>
  <c r="K9123" i="1"/>
  <c r="K9122" i="1" s="1"/>
  <c r="K9126" i="1"/>
  <c r="K9125" i="1" s="1"/>
  <c r="K9142" i="1"/>
  <c r="K9140" i="1" s="1"/>
  <c r="K9148" i="1"/>
  <c r="K9159" i="1"/>
  <c r="K9150" i="1" s="1"/>
  <c r="K9164" i="1"/>
  <c r="K9163" i="1" s="1"/>
  <c r="K9169" i="1"/>
  <c r="K9168" i="1" s="1"/>
  <c r="K9187" i="1"/>
  <c r="K9185" i="1" s="1"/>
  <c r="K9192" i="1"/>
  <c r="K9203" i="1"/>
  <c r="K9194" i="1" s="1"/>
  <c r="K9208" i="1"/>
  <c r="K9207" i="1" s="1"/>
  <c r="K9211" i="1"/>
  <c r="K9210" i="1" s="1"/>
  <c r="K9227" i="1"/>
  <c r="K9225" i="1" s="1"/>
  <c r="K9232" i="1"/>
  <c r="K9242" i="1"/>
  <c r="K9234" i="1" s="1"/>
  <c r="K9247" i="1"/>
  <c r="K9246" i="1" s="1"/>
  <c r="K9250" i="1"/>
  <c r="K9249" i="1" s="1"/>
  <c r="K9275" i="1"/>
  <c r="K9273" i="1" s="1"/>
  <c r="K9281" i="1"/>
  <c r="K9292" i="1"/>
  <c r="K9283" i="1" s="1"/>
  <c r="K9297" i="1"/>
  <c r="K9296" i="1" s="1"/>
  <c r="K9308" i="1"/>
  <c r="K7308" i="1"/>
  <c r="M7308" i="1"/>
  <c r="N7308" i="1"/>
  <c r="O7308" i="1"/>
  <c r="K4218" i="1" l="1"/>
  <c r="K4248" i="1" s="1"/>
  <c r="K4252" i="1" s="1"/>
  <c r="K4253" i="1" s="1"/>
  <c r="K7960" i="1"/>
  <c r="K7959" i="1" s="1"/>
  <c r="K229" i="1"/>
  <c r="K231" i="1" s="1"/>
  <c r="K7500" i="1"/>
  <c r="K7499" i="1" s="1"/>
  <c r="K7216" i="1"/>
  <c r="K7215" i="1" s="1"/>
  <c r="K1188" i="1"/>
  <c r="K4016" i="1"/>
  <c r="K4044" i="1" s="1"/>
  <c r="K4048" i="1" s="1"/>
  <c r="K4049" i="1" s="1"/>
  <c r="K3774" i="1"/>
  <c r="K3804" i="1" s="1"/>
  <c r="K3808" i="1" s="1"/>
  <c r="K3809" i="1" s="1"/>
  <c r="K3530" i="1"/>
  <c r="K3560" i="1" s="1"/>
  <c r="K3564" i="1" s="1"/>
  <c r="K3565" i="1" s="1"/>
  <c r="K1340" i="1"/>
  <c r="K6165" i="1"/>
  <c r="K6164" i="1" s="1"/>
  <c r="K7669" i="1"/>
  <c r="K7668" i="1" s="1"/>
  <c r="K7281" i="1"/>
  <c r="K7280" i="1" s="1"/>
  <c r="K6183" i="1"/>
  <c r="K6838" i="1"/>
  <c r="K6837" i="1" s="1"/>
  <c r="K4574" i="1"/>
  <c r="K4573" i="1" s="1"/>
  <c r="K7837" i="1"/>
  <c r="K7836" i="1" s="1"/>
  <c r="K5996" i="1"/>
  <c r="K6027" i="1" s="1"/>
  <c r="K6031" i="1" s="1"/>
  <c r="K6032" i="1" s="1"/>
  <c r="K4177" i="1"/>
  <c r="K4207" i="1" s="1"/>
  <c r="K4211" i="1" s="1"/>
  <c r="K4212" i="1" s="1"/>
  <c r="K4259" i="1"/>
  <c r="K4288" i="1" s="1"/>
  <c r="K4292" i="1" s="1"/>
  <c r="K4293" i="1" s="1"/>
  <c r="K4572" i="1"/>
  <c r="K8596" i="1"/>
  <c r="K5789" i="1"/>
  <c r="K5819" i="1" s="1"/>
  <c r="K5823" i="1" s="1"/>
  <c r="K5824" i="1" s="1"/>
  <c r="K5334" i="1"/>
  <c r="K5365" i="1" s="1"/>
  <c r="K5369" i="1" s="1"/>
  <c r="K5370" i="1" s="1"/>
  <c r="K3815" i="1"/>
  <c r="K3844" i="1" s="1"/>
  <c r="K3848" i="1" s="1"/>
  <c r="K3849" i="1" s="1"/>
  <c r="K3327" i="1"/>
  <c r="K3356" i="1" s="1"/>
  <c r="K3360" i="1" s="1"/>
  <c r="K3361" i="1" s="1"/>
  <c r="K1453" i="1"/>
  <c r="K1452" i="1" s="1"/>
  <c r="K1299" i="1"/>
  <c r="K1330" i="1" s="1"/>
  <c r="K7823" i="1"/>
  <c r="K7822" i="1" s="1"/>
  <c r="K7439" i="1"/>
  <c r="K7438" i="1" s="1"/>
  <c r="K7399" i="1"/>
  <c r="K6751" i="1"/>
  <c r="K6782" i="1" s="1"/>
  <c r="K6240" i="1"/>
  <c r="K6273" i="1" s="1"/>
  <c r="K6277" i="1" s="1"/>
  <c r="K6278" i="1" s="1"/>
  <c r="K5540" i="1"/>
  <c r="K5571" i="1" s="1"/>
  <c r="K5575" i="1" s="1"/>
  <c r="K5576" i="1" s="1"/>
  <c r="K5376" i="1"/>
  <c r="K5406" i="1" s="1"/>
  <c r="K5410" i="1" s="1"/>
  <c r="K5411" i="1" s="1"/>
  <c r="K2348" i="1"/>
  <c r="K2379" i="1" s="1"/>
  <c r="K2383" i="1" s="1"/>
  <c r="K2384" i="1" s="1"/>
  <c r="K2022" i="1"/>
  <c r="K2051" i="1" s="1"/>
  <c r="K2055" i="1" s="1"/>
  <c r="K2056" i="1" s="1"/>
  <c r="K1780" i="1"/>
  <c r="K1808" i="1" s="1"/>
  <c r="K1812" i="1" s="1"/>
  <c r="K1813" i="1" s="1"/>
  <c r="K1641" i="1"/>
  <c r="K1640" i="1" s="1"/>
  <c r="K5130" i="1"/>
  <c r="K5161" i="1" s="1"/>
  <c r="K5165" i="1" s="1"/>
  <c r="K5166" i="1" s="1"/>
  <c r="K2062" i="1"/>
  <c r="K2091" i="1" s="1"/>
  <c r="K2095" i="1" s="1"/>
  <c r="K2096" i="1" s="1"/>
  <c r="K7969" i="1"/>
  <c r="K7968" i="1" s="1"/>
  <c r="K7387" i="1"/>
  <c r="K7386" i="1" s="1"/>
  <c r="K7359" i="1"/>
  <c r="K7348" i="1" s="1"/>
  <c r="K8865" i="1"/>
  <c r="K8899" i="1" s="1"/>
  <c r="K8903" i="1" s="1"/>
  <c r="K8904" i="1" s="1"/>
  <c r="K8821" i="1"/>
  <c r="K8854" i="1" s="1"/>
  <c r="K8858" i="1" s="1"/>
  <c r="K8859" i="1" s="1"/>
  <c r="K7188" i="1"/>
  <c r="K7224" i="1" s="1"/>
  <c r="K2428" i="1"/>
  <c r="K2458" i="1" s="1"/>
  <c r="K2462" i="1" s="1"/>
  <c r="K2463" i="1" s="1"/>
  <c r="K9047" i="1"/>
  <c r="K9087" i="1" s="1"/>
  <c r="K9091" i="1" s="1"/>
  <c r="K9092" i="1" s="1"/>
  <c r="K8642" i="1"/>
  <c r="K8679" i="1" s="1"/>
  <c r="K8683" i="1" s="1"/>
  <c r="K8684" i="1" s="1"/>
  <c r="K7517" i="1"/>
  <c r="K7516" i="1" s="1"/>
  <c r="K6857" i="1"/>
  <c r="K4798" i="1"/>
  <c r="K4828" i="1" s="1"/>
  <c r="K4832" i="1" s="1"/>
  <c r="K4833" i="1" s="1"/>
  <c r="K1819" i="1"/>
  <c r="K1848" i="1" s="1"/>
  <c r="K1852" i="1" s="1"/>
  <c r="K1853" i="1" s="1"/>
  <c r="K9224" i="1"/>
  <c r="K9254" i="1" s="1"/>
  <c r="K9258" i="1" s="1"/>
  <c r="K9259" i="1" s="1"/>
  <c r="K7599" i="1"/>
  <c r="K7629" i="1" s="1"/>
  <c r="K5872" i="1"/>
  <c r="K5903" i="1" s="1"/>
  <c r="K5907" i="1" s="1"/>
  <c r="K5908" i="1" s="1"/>
  <c r="K5499" i="1"/>
  <c r="K5529" i="1" s="1"/>
  <c r="K5533" i="1" s="1"/>
  <c r="K5534" i="1" s="1"/>
  <c r="K3733" i="1"/>
  <c r="K3763" i="1" s="1"/>
  <c r="K3767" i="1" s="1"/>
  <c r="K3768" i="1" s="1"/>
  <c r="K2754" i="1"/>
  <c r="K2784" i="1" s="1"/>
  <c r="K2788" i="1" s="1"/>
  <c r="K2789" i="1" s="1"/>
  <c r="K8167" i="1"/>
  <c r="K8201" i="1" s="1"/>
  <c r="K8205" i="1" s="1"/>
  <c r="K8206" i="1" s="1"/>
  <c r="K6535" i="1"/>
  <c r="K6222" i="1"/>
  <c r="K6221" i="1" s="1"/>
  <c r="K4716" i="1"/>
  <c r="K4745" i="1" s="1"/>
  <c r="K4749" i="1" s="1"/>
  <c r="K4750" i="1" s="1"/>
  <c r="K2144" i="1"/>
  <c r="K2174" i="1" s="1"/>
  <c r="K2178" i="1" s="1"/>
  <c r="K2179" i="1" s="1"/>
  <c r="K1740" i="1"/>
  <c r="K1769" i="1" s="1"/>
  <c r="K1773" i="1" s="1"/>
  <c r="K1774" i="1" s="1"/>
  <c r="K7690" i="1"/>
  <c r="K7689" i="1" s="1"/>
  <c r="K7140" i="1"/>
  <c r="K7173" i="1" s="1"/>
  <c r="K5582" i="1"/>
  <c r="K5612" i="1" s="1"/>
  <c r="K5616" i="1" s="1"/>
  <c r="K5617" i="1" s="1"/>
  <c r="K5172" i="1"/>
  <c r="K5202" i="1" s="1"/>
  <c r="K5206" i="1" s="1"/>
  <c r="K5207" i="1" s="1"/>
  <c r="K3289" i="1"/>
  <c r="K3316" i="1" s="1"/>
  <c r="K3320" i="1" s="1"/>
  <c r="K3321" i="1" s="1"/>
  <c r="K2959" i="1"/>
  <c r="K2989" i="1" s="1"/>
  <c r="K2993" i="1" s="1"/>
  <c r="K2994" i="1" s="1"/>
  <c r="K2548" i="1"/>
  <c r="K2578" i="1" s="1"/>
  <c r="K2582" i="1" s="1"/>
  <c r="K2583" i="1" s="1"/>
  <c r="K1939" i="1"/>
  <c r="K1970" i="1" s="1"/>
  <c r="K1974" i="1" s="1"/>
  <c r="K1975" i="1" s="1"/>
  <c r="K7293" i="1"/>
  <c r="K7292" i="1" s="1"/>
  <c r="K6892" i="1"/>
  <c r="K6891" i="1" s="1"/>
  <c r="K6284" i="1"/>
  <c r="K6314" i="1" s="1"/>
  <c r="K6318" i="1" s="1"/>
  <c r="K6319" i="1" s="1"/>
  <c r="K5830" i="1"/>
  <c r="K5861" i="1" s="1"/>
  <c r="K5865" i="1" s="1"/>
  <c r="K5866" i="1" s="1"/>
  <c r="K5417" i="1"/>
  <c r="K5447" i="1" s="1"/>
  <c r="K5451" i="1" s="1"/>
  <c r="K5452" i="1" s="1"/>
  <c r="K2713" i="1"/>
  <c r="K2743" i="1" s="1"/>
  <c r="K2747" i="1" s="1"/>
  <c r="K2748" i="1" s="1"/>
  <c r="K912" i="1"/>
  <c r="K911" i="1" s="1"/>
  <c r="K877" i="1"/>
  <c r="K727" i="1"/>
  <c r="K606" i="1"/>
  <c r="K594" i="1" s="1"/>
  <c r="K628" i="1" s="1"/>
  <c r="K992" i="1"/>
  <c r="K981" i="1" s="1"/>
  <c r="K154" i="1"/>
  <c r="K153" i="1" s="1"/>
  <c r="K1016" i="1"/>
  <c r="K1015" i="1" s="1"/>
  <c r="K523" i="1"/>
  <c r="K522" i="1" s="1"/>
  <c r="K512" i="1"/>
  <c r="K511" i="1" s="1"/>
  <c r="K463" i="1"/>
  <c r="K462" i="1" s="1"/>
  <c r="K220" i="1"/>
  <c r="K219" i="1" s="1"/>
  <c r="K225" i="1" s="1"/>
  <c r="K105" i="1"/>
  <c r="K104" i="1" s="1"/>
  <c r="K312" i="1"/>
  <c r="K351" i="1" s="1"/>
  <c r="K1143" i="1"/>
  <c r="K1132" i="1" s="1"/>
  <c r="K1176" i="1" s="1"/>
  <c r="K894" i="1"/>
  <c r="K883" i="1" s="1"/>
  <c r="K128" i="1"/>
  <c r="K923" i="1"/>
  <c r="K922" i="1" s="1"/>
  <c r="K687" i="1"/>
  <c r="K717" i="1" s="1"/>
  <c r="K1085" i="1"/>
  <c r="K1084" i="1" s="1"/>
  <c r="K855" i="1"/>
  <c r="K854" i="1" s="1"/>
  <c r="K653" i="1"/>
  <c r="K641" i="1" s="1"/>
  <c r="K674" i="1" s="1"/>
  <c r="K31" i="1"/>
  <c r="K30" i="1" s="1"/>
  <c r="K1098" i="1"/>
  <c r="K1097" i="1" s="1"/>
  <c r="K819" i="1"/>
  <c r="K808" i="1" s="1"/>
  <c r="K777" i="1"/>
  <c r="K776" i="1" s="1"/>
  <c r="K940" i="1"/>
  <c r="K939" i="1" s="1"/>
  <c r="K485" i="1"/>
  <c r="K540" i="1"/>
  <c r="K1023" i="1"/>
  <c r="K1022" i="1" s="1"/>
  <c r="K843" i="1"/>
  <c r="K842" i="1" s="1"/>
  <c r="K491" i="1"/>
  <c r="K406" i="1"/>
  <c r="K430" i="1" s="1"/>
  <c r="K8494" i="1"/>
  <c r="K8527" i="1" s="1"/>
  <c r="K8531" i="1" s="1"/>
  <c r="K8532" i="1" s="1"/>
  <c r="K8313" i="1"/>
  <c r="K8347" i="1" s="1"/>
  <c r="K8351" i="1" s="1"/>
  <c r="K8352" i="1" s="1"/>
  <c r="K5458" i="1"/>
  <c r="K5488" i="1" s="1"/>
  <c r="K5492" i="1" s="1"/>
  <c r="K5493" i="1" s="1"/>
  <c r="K3248" i="1"/>
  <c r="K3278" i="1" s="1"/>
  <c r="K3282" i="1" s="1"/>
  <c r="K3283" i="1" s="1"/>
  <c r="K3206" i="1"/>
  <c r="K3237" i="1" s="1"/>
  <c r="K3241" i="1" s="1"/>
  <c r="K3242" i="1" s="1"/>
  <c r="K3165" i="1"/>
  <c r="K3195" i="1" s="1"/>
  <c r="K3199" i="1" s="1"/>
  <c r="K3200" i="1" s="1"/>
  <c r="K2795" i="1"/>
  <c r="K2825" i="1" s="1"/>
  <c r="K2829" i="1" s="1"/>
  <c r="K2830" i="1" s="1"/>
  <c r="K1549" i="1"/>
  <c r="K1548" i="1" s="1"/>
  <c r="K8732" i="1"/>
  <c r="K8767" i="1" s="1"/>
  <c r="K8771" i="1" s="1"/>
  <c r="K8772" i="1" s="1"/>
  <c r="K8627" i="1"/>
  <c r="K8626" i="1" s="1"/>
  <c r="K7904" i="1"/>
  <c r="K8538" i="1"/>
  <c r="K8571" i="1" s="1"/>
  <c r="K8575" i="1" s="1"/>
  <c r="K8576" i="1" s="1"/>
  <c r="K6585" i="1"/>
  <c r="K6615" i="1" s="1"/>
  <c r="K6619" i="1" s="1"/>
  <c r="K6620" i="1" s="1"/>
  <c r="K3367" i="1"/>
  <c r="K3397" i="1" s="1"/>
  <c r="K3401" i="1" s="1"/>
  <c r="K3402" i="1" s="1"/>
  <c r="K2671" i="1"/>
  <c r="K2702" i="1" s="1"/>
  <c r="K2706" i="1" s="1"/>
  <c r="K2707" i="1" s="1"/>
  <c r="K1637" i="1"/>
  <c r="K1636" i="1" s="1"/>
  <c r="K7303" i="1"/>
  <c r="K7302" i="1" s="1"/>
  <c r="K2836" i="1"/>
  <c r="K2866" i="1" s="1"/>
  <c r="K2870" i="1" s="1"/>
  <c r="K2871" i="1" s="1"/>
  <c r="K8910" i="1"/>
  <c r="K8945" i="1" s="1"/>
  <c r="K8949" i="1" s="1"/>
  <c r="K8950" i="1" s="1"/>
  <c r="K7003" i="1"/>
  <c r="K7033" i="1" s="1"/>
  <c r="K2307" i="1"/>
  <c r="K2337" i="1" s="1"/>
  <c r="K2341" i="1" s="1"/>
  <c r="K2342" i="1" s="1"/>
  <c r="K1374" i="1"/>
  <c r="K1373" i="1" s="1"/>
  <c r="K3489" i="1"/>
  <c r="K3519" i="1" s="1"/>
  <c r="K3523" i="1" s="1"/>
  <c r="K3524" i="1" s="1"/>
  <c r="K2918" i="1"/>
  <c r="K2948" i="1" s="1"/>
  <c r="K2952" i="1" s="1"/>
  <c r="K2953" i="1" s="1"/>
  <c r="K7720" i="1"/>
  <c r="K7719" i="1" s="1"/>
  <c r="K6564" i="1"/>
  <c r="K6563" i="1" s="1"/>
  <c r="K6367" i="1"/>
  <c r="K6398" i="1" s="1"/>
  <c r="K6402" i="1" s="1"/>
  <c r="K6403" i="1" s="1"/>
  <c r="K6325" i="1"/>
  <c r="K6356" i="1" s="1"/>
  <c r="K6360" i="1" s="1"/>
  <c r="K6361" i="1" s="1"/>
  <c r="K5748" i="1"/>
  <c r="K5778" i="1" s="1"/>
  <c r="K5782" i="1" s="1"/>
  <c r="K5783" i="1" s="1"/>
  <c r="K5623" i="1"/>
  <c r="K5654" i="1" s="1"/>
  <c r="K5658" i="1" s="1"/>
  <c r="K5659" i="1" s="1"/>
  <c r="K5089" i="1"/>
  <c r="K5119" i="1" s="1"/>
  <c r="K5123" i="1" s="1"/>
  <c r="K5124" i="1" s="1"/>
  <c r="K4962" i="1"/>
  <c r="K4992" i="1" s="1"/>
  <c r="K4996" i="1" s="1"/>
  <c r="K4997" i="1" s="1"/>
  <c r="K2877" i="1"/>
  <c r="K2907" i="1" s="1"/>
  <c r="K2911" i="1" s="1"/>
  <c r="K2912" i="1" s="1"/>
  <c r="K2630" i="1"/>
  <c r="K2660" i="1" s="1"/>
  <c r="K2664" i="1" s="1"/>
  <c r="K2665" i="1" s="1"/>
  <c r="K1981" i="1"/>
  <c r="K2011" i="1" s="1"/>
  <c r="K2015" i="1" s="1"/>
  <c r="K2016" i="1" s="1"/>
  <c r="K1899" i="1"/>
  <c r="K1928" i="1" s="1"/>
  <c r="K1932" i="1" s="1"/>
  <c r="K1933" i="1" s="1"/>
  <c r="K1607" i="1"/>
  <c r="K1565" i="1"/>
  <c r="K1564" i="1" s="1"/>
  <c r="K8404" i="1"/>
  <c r="K8438" i="1" s="1"/>
  <c r="K8442" i="1" s="1"/>
  <c r="K8443" i="1" s="1"/>
  <c r="K7085" i="1"/>
  <c r="K6869" i="1"/>
  <c r="K6867" i="1" s="1"/>
  <c r="K6626" i="1"/>
  <c r="K6656" i="1" s="1"/>
  <c r="K6660" i="1" s="1"/>
  <c r="K6661" i="1" s="1"/>
  <c r="K6493" i="1"/>
  <c r="K6524" i="1" s="1"/>
  <c r="K6528" i="1" s="1"/>
  <c r="K6529" i="1" s="1"/>
  <c r="K6409" i="1"/>
  <c r="K6439" i="1" s="1"/>
  <c r="K6443" i="1" s="1"/>
  <c r="K6444" i="1" s="1"/>
  <c r="K5665" i="1"/>
  <c r="K5695" i="1" s="1"/>
  <c r="K5699" i="1" s="1"/>
  <c r="K5700" i="1" s="1"/>
  <c r="K5003" i="1"/>
  <c r="K5037" i="1" s="1"/>
  <c r="K5041" i="1" s="1"/>
  <c r="K5042" i="1" s="1"/>
  <c r="K4881" i="1"/>
  <c r="K4912" i="1" s="1"/>
  <c r="K4916" i="1" s="1"/>
  <c r="K4917" i="1" s="1"/>
  <c r="K4839" i="1"/>
  <c r="K4870" i="1" s="1"/>
  <c r="K4874" i="1" s="1"/>
  <c r="K4875" i="1" s="1"/>
  <c r="K3124" i="1"/>
  <c r="K3154" i="1" s="1"/>
  <c r="K3158" i="1" s="1"/>
  <c r="K3159" i="1" s="1"/>
  <c r="K3000" i="1"/>
  <c r="K3030" i="1" s="1"/>
  <c r="K3034" i="1" s="1"/>
  <c r="K3035" i="1" s="1"/>
  <c r="K2185" i="1"/>
  <c r="K2215" i="1" s="1"/>
  <c r="K2219" i="1" s="1"/>
  <c r="K2220" i="1" s="1"/>
  <c r="K1500" i="1"/>
  <c r="K1438" i="1"/>
  <c r="K1437" i="1" s="1"/>
  <c r="K1221" i="1"/>
  <c r="K1220" i="1" s="1"/>
  <c r="K8358" i="1"/>
  <c r="K8393" i="1" s="1"/>
  <c r="K8397" i="1" s="1"/>
  <c r="K8398" i="1" s="1"/>
  <c r="K8073" i="1"/>
  <c r="K8107" i="1" s="1"/>
  <c r="K8111" i="1" s="1"/>
  <c r="K8112" i="1" s="1"/>
  <c r="K7475" i="1"/>
  <c r="K7464" i="1" s="1"/>
  <c r="K6042" i="1"/>
  <c r="K6070" i="1" s="1"/>
  <c r="K3449" i="1"/>
  <c r="K3478" i="1" s="1"/>
  <c r="K3482" i="1" s="1"/>
  <c r="K3483" i="1" s="1"/>
  <c r="K2226" i="1"/>
  <c r="K2255" i="1" s="1"/>
  <c r="K2259" i="1" s="1"/>
  <c r="K2260" i="1" s="1"/>
  <c r="K1618" i="1"/>
  <c r="K1616" i="1" s="1"/>
  <c r="K9272" i="1"/>
  <c r="K9299" i="1" s="1"/>
  <c r="K7742" i="1"/>
  <c r="K7778" i="1" s="1"/>
  <c r="K6890" i="1"/>
  <c r="K6195" i="1"/>
  <c r="K6193" i="1" s="1"/>
  <c r="K6085" i="1"/>
  <c r="K6117" i="1" s="1"/>
  <c r="K5213" i="1"/>
  <c r="K5242" i="1" s="1"/>
  <c r="K5246" i="1" s="1"/>
  <c r="K5247" i="1" s="1"/>
  <c r="K4551" i="1"/>
  <c r="K4549" i="1" s="1"/>
  <c r="K3041" i="1"/>
  <c r="K3071" i="1" s="1"/>
  <c r="K3075" i="1" s="1"/>
  <c r="K3076" i="1" s="1"/>
  <c r="K1660" i="1"/>
  <c r="K1689" i="1" s="1"/>
  <c r="K1693" i="1" s="1"/>
  <c r="K1694" i="1" s="1"/>
  <c r="K9184" i="1"/>
  <c r="K9213" i="1" s="1"/>
  <c r="K9217" i="1" s="1"/>
  <c r="K9218" i="1" s="1"/>
  <c r="K9098" i="1"/>
  <c r="K9128" i="1" s="1"/>
  <c r="K9132" i="1" s="1"/>
  <c r="K9133" i="1" s="1"/>
  <c r="K5914" i="1"/>
  <c r="K5944" i="1" s="1"/>
  <c r="K5948" i="1" s="1"/>
  <c r="K5949" i="1" s="1"/>
  <c r="K5253" i="1"/>
  <c r="K5283" i="1" s="1"/>
  <c r="K5287" i="1" s="1"/>
  <c r="K5288" i="1" s="1"/>
  <c r="K2508" i="1"/>
  <c r="K2537" i="1" s="1"/>
  <c r="K2541" i="1" s="1"/>
  <c r="K2542" i="1" s="1"/>
  <c r="K2469" i="1"/>
  <c r="K2497" i="1" s="1"/>
  <c r="K2501" i="1" s="1"/>
  <c r="K2502" i="1" s="1"/>
  <c r="K2390" i="1"/>
  <c r="K2417" i="1" s="1"/>
  <c r="K2421" i="1" s="1"/>
  <c r="K2422" i="1" s="1"/>
  <c r="K1405" i="1"/>
  <c r="K9139" i="1"/>
  <c r="K9173" i="1" s="1"/>
  <c r="K9177" i="1" s="1"/>
  <c r="K9178" i="1" s="1"/>
  <c r="K7883" i="1"/>
  <c r="K7866" i="1"/>
  <c r="K7864" i="1" s="1"/>
  <c r="K7738" i="1"/>
  <c r="K7645" i="1"/>
  <c r="K6886" i="1"/>
  <c r="K6922" i="1"/>
  <c r="K6911" i="1" s="1"/>
  <c r="K6818" i="1"/>
  <c r="K6817" i="1" s="1"/>
  <c r="K8956" i="1"/>
  <c r="K8992" i="1" s="1"/>
  <c r="K8996" i="1" s="1"/>
  <c r="K8997" i="1" s="1"/>
  <c r="K7855" i="1"/>
  <c r="K7796" i="1"/>
  <c r="K7535" i="1"/>
  <c r="K7253" i="1"/>
  <c r="K7242" i="1" s="1"/>
  <c r="K6957" i="1"/>
  <c r="K6989" i="1" s="1"/>
  <c r="K6667" i="1"/>
  <c r="K6699" i="1" s="1"/>
  <c r="K6703" i="1" s="1"/>
  <c r="K6704" i="1" s="1"/>
  <c r="K9002" i="1"/>
  <c r="K9036" i="1" s="1"/>
  <c r="K9040" i="1" s="1"/>
  <c r="K9041" i="1" s="1"/>
  <c r="K8034" i="1"/>
  <c r="K8062" i="1" s="1"/>
  <c r="K8066" i="1" s="1"/>
  <c r="K8067" i="1" s="1"/>
  <c r="K8226" i="1"/>
  <c r="K8260" i="1" s="1"/>
  <c r="K8264" i="1" s="1"/>
  <c r="K8265" i="1" s="1"/>
  <c r="K8118" i="1"/>
  <c r="K8156" i="1" s="1"/>
  <c r="K8160" i="1" s="1"/>
  <c r="K8161" i="1" s="1"/>
  <c r="K7048" i="1"/>
  <c r="K7079" i="1" s="1"/>
  <c r="K7088" i="1" s="1"/>
  <c r="K6798" i="1"/>
  <c r="K8778" i="1"/>
  <c r="K8810" i="1" s="1"/>
  <c r="K8814" i="1" s="1"/>
  <c r="K8815" i="1" s="1"/>
  <c r="K8688" i="1"/>
  <c r="K8721" i="1" s="1"/>
  <c r="K8725" i="1" s="1"/>
  <c r="K8726" i="1" s="1"/>
  <c r="K8449" i="1"/>
  <c r="K8483" i="1" s="1"/>
  <c r="K8487" i="1" s="1"/>
  <c r="K8488" i="1" s="1"/>
  <c r="K8271" i="1"/>
  <c r="K8302" i="1" s="1"/>
  <c r="K8306" i="1" s="1"/>
  <c r="K8307" i="1" s="1"/>
  <c r="K7993" i="1"/>
  <c r="K8023" i="1" s="1"/>
  <c r="K8027" i="1" s="1"/>
  <c r="K8028" i="1" s="1"/>
  <c r="K7922" i="1"/>
  <c r="K7885" i="1"/>
  <c r="K7884" i="1" s="1"/>
  <c r="K7547" i="1"/>
  <c r="K7581" i="1" s="1"/>
  <c r="K7411" i="1"/>
  <c r="K7094" i="1"/>
  <c r="K7128" i="1" s="1"/>
  <c r="K6710" i="1"/>
  <c r="K6740" i="1" s="1"/>
  <c r="K6744" i="1" s="1"/>
  <c r="K6745" i="1" s="1"/>
  <c r="K6132" i="1"/>
  <c r="K5706" i="1"/>
  <c r="K5737" i="1" s="1"/>
  <c r="K5741" i="1" s="1"/>
  <c r="K5742" i="1" s="1"/>
  <c r="K5294" i="1"/>
  <c r="K5323" i="1" s="1"/>
  <c r="K5327" i="1" s="1"/>
  <c r="K5328" i="1" s="1"/>
  <c r="K4568" i="1"/>
  <c r="K6450" i="1"/>
  <c r="K6482" i="1" s="1"/>
  <c r="K6486" i="1" s="1"/>
  <c r="K6487" i="1" s="1"/>
  <c r="K5955" i="1"/>
  <c r="K5985" i="1" s="1"/>
  <c r="K5989" i="1" s="1"/>
  <c r="K5990" i="1" s="1"/>
  <c r="K5048" i="1"/>
  <c r="K5078" i="1" s="1"/>
  <c r="K5082" i="1" s="1"/>
  <c r="K5083" i="1" s="1"/>
  <c r="K6216" i="1"/>
  <c r="K4675" i="1"/>
  <c r="K4705" i="1" s="1"/>
  <c r="K4709" i="1" s="1"/>
  <c r="K4710" i="1" s="1"/>
  <c r="K4503" i="1"/>
  <c r="K4534" i="1" s="1"/>
  <c r="K4538" i="1" s="1"/>
  <c r="K4539" i="1" s="1"/>
  <c r="K6936" i="1"/>
  <c r="K6935" i="1" s="1"/>
  <c r="K6151" i="1"/>
  <c r="K6150" i="1" s="1"/>
  <c r="K4923" i="1"/>
  <c r="K4951" i="1" s="1"/>
  <c r="K4955" i="1" s="1"/>
  <c r="K4956" i="1" s="1"/>
  <c r="K4756" i="1"/>
  <c r="K4787" i="1" s="1"/>
  <c r="K4791" i="1" s="1"/>
  <c r="K4792" i="1" s="1"/>
  <c r="K4633" i="1"/>
  <c r="K4664" i="1" s="1"/>
  <c r="K4668" i="1" s="1"/>
  <c r="K4669" i="1" s="1"/>
  <c r="K4591" i="1"/>
  <c r="K4622" i="1" s="1"/>
  <c r="K4462" i="1"/>
  <c r="K4492" i="1" s="1"/>
  <c r="K4496" i="1" s="1"/>
  <c r="K4497" i="1" s="1"/>
  <c r="K4422" i="1"/>
  <c r="K4451" i="1" s="1"/>
  <c r="K4455" i="1" s="1"/>
  <c r="K4456" i="1" s="1"/>
  <c r="K6219" i="1"/>
  <c r="K4136" i="1"/>
  <c r="K4166" i="1" s="1"/>
  <c r="K4170" i="1" s="1"/>
  <c r="K4171" i="1" s="1"/>
  <c r="K3652" i="1"/>
  <c r="K3682" i="1" s="1"/>
  <c r="K3686" i="1" s="1"/>
  <c r="K3687" i="1" s="1"/>
  <c r="K3408" i="1"/>
  <c r="K3438" i="1" s="1"/>
  <c r="K3442" i="1" s="1"/>
  <c r="K3443" i="1" s="1"/>
  <c r="K6212" i="1"/>
  <c r="K4096" i="1"/>
  <c r="K4125" i="1" s="1"/>
  <c r="K4129" i="1" s="1"/>
  <c r="K4130" i="1" s="1"/>
  <c r="K4055" i="1"/>
  <c r="K4085" i="1" s="1"/>
  <c r="K4089" i="1" s="1"/>
  <c r="K4090" i="1" s="1"/>
  <c r="K3693" i="1"/>
  <c r="K3722" i="1" s="1"/>
  <c r="K3726" i="1" s="1"/>
  <c r="K3727" i="1" s="1"/>
  <c r="K3611" i="1"/>
  <c r="K3641" i="1" s="1"/>
  <c r="K3645" i="1" s="1"/>
  <c r="K3646" i="1" s="1"/>
  <c r="K4380" i="1"/>
  <c r="K4411" i="1" s="1"/>
  <c r="K4415" i="1" s="1"/>
  <c r="K4416" i="1" s="1"/>
  <c r="K3571" i="1"/>
  <c r="K3600" i="1" s="1"/>
  <c r="K3604" i="1" s="1"/>
  <c r="K3605" i="1" s="1"/>
  <c r="K4339" i="1"/>
  <c r="K4369" i="1" s="1"/>
  <c r="K4373" i="1" s="1"/>
  <c r="K4374" i="1" s="1"/>
  <c r="K4299" i="1"/>
  <c r="K4328" i="1" s="1"/>
  <c r="K4332" i="1" s="1"/>
  <c r="K4333" i="1" s="1"/>
  <c r="K3896" i="1"/>
  <c r="K3925" i="1" s="1"/>
  <c r="K3929" i="1" s="1"/>
  <c r="K3930" i="1" s="1"/>
  <c r="K3082" i="1"/>
  <c r="K3113" i="1" s="1"/>
  <c r="K3117" i="1" s="1"/>
  <c r="K3118" i="1" s="1"/>
  <c r="K3976" i="1"/>
  <c r="K4005" i="1" s="1"/>
  <c r="K4009" i="1" s="1"/>
  <c r="K4010" i="1" s="1"/>
  <c r="K3936" i="1"/>
  <c r="K3965" i="1" s="1"/>
  <c r="K3969" i="1" s="1"/>
  <c r="K3970" i="1" s="1"/>
  <c r="K3855" i="1"/>
  <c r="K3885" i="1" s="1"/>
  <c r="K3889" i="1" s="1"/>
  <c r="K3890" i="1" s="1"/>
  <c r="K2102" i="1"/>
  <c r="K2133" i="1" s="1"/>
  <c r="K2137" i="1" s="1"/>
  <c r="K2138" i="1" s="1"/>
  <c r="K1859" i="1"/>
  <c r="K1888" i="1" s="1"/>
  <c r="K1892" i="1" s="1"/>
  <c r="K1893" i="1" s="1"/>
  <c r="K1512" i="1"/>
  <c r="K1418" i="1"/>
  <c r="K1290" i="1"/>
  <c r="K1194" i="1"/>
  <c r="K758" i="1"/>
  <c r="K757" i="1" s="1"/>
  <c r="K241" i="1"/>
  <c r="K259" i="1" s="1"/>
  <c r="K134" i="1"/>
  <c r="K51" i="1"/>
  <c r="K73" i="1" s="1"/>
  <c r="K2589" i="1"/>
  <c r="K2619" i="1" s="1"/>
  <c r="K2623" i="1" s="1"/>
  <c r="K2624" i="1" s="1"/>
  <c r="K2266" i="1"/>
  <c r="K2296" i="1" s="1"/>
  <c r="K2300" i="1" s="1"/>
  <c r="K2301" i="1" s="1"/>
  <c r="K1055" i="1"/>
  <c r="K1635" i="1"/>
  <c r="K1346" i="1"/>
  <c r="K1254" i="1"/>
  <c r="K1253" i="1" s="1"/>
  <c r="K972" i="1"/>
  <c r="K182" i="1"/>
  <c r="K204" i="1" s="1"/>
  <c r="K88" i="1"/>
  <c r="K1700" i="1"/>
  <c r="K1729" i="1" s="1"/>
  <c r="K799" i="1"/>
  <c r="K733" i="1"/>
  <c r="K549" i="1"/>
  <c r="K585" i="1" s="1"/>
  <c r="K445" i="1"/>
  <c r="K366" i="1"/>
  <c r="K391" i="1" s="1"/>
  <c r="K274" i="1"/>
  <c r="K297" i="1" s="1"/>
  <c r="K10" i="1"/>
  <c r="K8633" i="1" l="1"/>
  <c r="K8637" i="1" s="1"/>
  <c r="K8638" i="1" s="1"/>
  <c r="K116" i="1"/>
  <c r="K120" i="1" s="1"/>
  <c r="K121" i="1" s="1"/>
  <c r="K6888" i="1"/>
  <c r="K6887" i="1" s="1"/>
  <c r="K1398" i="1"/>
  <c r="K1408" i="1" s="1"/>
  <c r="K1411" i="1" s="1"/>
  <c r="K7393" i="1"/>
  <c r="K7401" i="1" s="1"/>
  <c r="K7404" i="1" s="1"/>
  <c r="K7528" i="1"/>
  <c r="K7537" i="1" s="1"/>
  <c r="K7540" i="1" s="1"/>
  <c r="K6078" i="1"/>
  <c r="K7228" i="1"/>
  <c r="K7229" i="1" s="1"/>
  <c r="K7847" i="1"/>
  <c r="K7857" i="1" s="1"/>
  <c r="K7727" i="1"/>
  <c r="K7898" i="1"/>
  <c r="K7897" i="1" s="1"/>
  <c r="K7330" i="1"/>
  <c r="K7338" i="1" s="1"/>
  <c r="K7341" i="1" s="1"/>
  <c r="K7635" i="1"/>
  <c r="K7638" i="1" s="1"/>
  <c r="K6074" i="1"/>
  <c r="K6075" i="1" s="1"/>
  <c r="K7633" i="1"/>
  <c r="K7634" i="1" s="1"/>
  <c r="K1336" i="1"/>
  <c r="K1282" i="1"/>
  <c r="K1292" i="1" s="1"/>
  <c r="K1334" i="1"/>
  <c r="K1335" i="1" s="1"/>
  <c r="K7874" i="1"/>
  <c r="K7863" i="1" s="1"/>
  <c r="K7446" i="1"/>
  <c r="K7454" i="1" s="1"/>
  <c r="K7457" i="1" s="1"/>
  <c r="K6574" i="1"/>
  <c r="K6578" i="1" s="1"/>
  <c r="K6579" i="1" s="1"/>
  <c r="K7982" i="1"/>
  <c r="K7986" i="1" s="1"/>
  <c r="K7987" i="1" s="1"/>
  <c r="K7232" i="1"/>
  <c r="K7235" i="1" s="1"/>
  <c r="K1599" i="1"/>
  <c r="K1492" i="1"/>
  <c r="K1502" i="1" s="1"/>
  <c r="K1505" i="1" s="1"/>
  <c r="K6203" i="1"/>
  <c r="K6192" i="1" s="1"/>
  <c r="K6177" i="1"/>
  <c r="K6186" i="1" s="1"/>
  <c r="K1037" i="1"/>
  <c r="K39" i="1"/>
  <c r="K43" i="1" s="1"/>
  <c r="K44" i="1" s="1"/>
  <c r="K434" i="1"/>
  <c r="K435" i="1" s="1"/>
  <c r="K169" i="1"/>
  <c r="K176" i="1" s="1"/>
  <c r="K865" i="1"/>
  <c r="K869" i="1" s="1"/>
  <c r="K870" i="1" s="1"/>
  <c r="K533" i="1"/>
  <c r="K1117" i="1"/>
  <c r="K1121" i="1" s="1"/>
  <c r="K1122" i="1" s="1"/>
  <c r="K473" i="1"/>
  <c r="K965" i="1"/>
  <c r="K974" i="1" s="1"/>
  <c r="K438" i="1"/>
  <c r="K792" i="1"/>
  <c r="K801" i="1" s="1"/>
  <c r="K1184" i="1"/>
  <c r="K1180" i="1"/>
  <c r="K1181" i="1" s="1"/>
  <c r="K234" i="1"/>
  <c r="K680" i="1"/>
  <c r="K678" i="1"/>
  <c r="K679" i="1" s="1"/>
  <c r="K9307" i="1"/>
  <c r="K9310" i="1" s="1"/>
  <c r="K9303" i="1"/>
  <c r="K9304" i="1" s="1"/>
  <c r="K1626" i="1"/>
  <c r="K1615" i="1" s="1"/>
  <c r="K1645" i="1" s="1"/>
  <c r="K1649" i="1" s="1"/>
  <c r="K1650" i="1" s="1"/>
  <c r="K6851" i="1"/>
  <c r="K6860" i="1" s="1"/>
  <c r="K4570" i="1"/>
  <c r="K4569" i="1" s="1"/>
  <c r="K4559" i="1"/>
  <c r="K4548" i="1" s="1"/>
  <c r="K6121" i="1"/>
  <c r="K6122" i="1" s="1"/>
  <c r="K6123" i="1"/>
  <c r="K6993" i="1"/>
  <c r="K6996" i="1"/>
  <c r="K301" i="1"/>
  <c r="K302" i="1" s="1"/>
  <c r="K305" i="1"/>
  <c r="K395" i="1"/>
  <c r="K396" i="1" s="1"/>
  <c r="K399" i="1"/>
  <c r="K7134" i="1"/>
  <c r="K7132" i="1"/>
  <c r="K7133" i="1" s="1"/>
  <c r="K7782" i="1"/>
  <c r="K7783" i="1" s="1"/>
  <c r="K4626" i="1"/>
  <c r="K4627" i="1" s="1"/>
  <c r="K6035" i="1"/>
  <c r="K7041" i="1"/>
  <c r="K7037" i="1"/>
  <c r="K7038" i="1" s="1"/>
  <c r="K267" i="1"/>
  <c r="K263" i="1"/>
  <c r="K264" i="1" s="1"/>
  <c r="K7177" i="1"/>
  <c r="K7178" i="1" s="1"/>
  <c r="K7179" i="1"/>
  <c r="K6786" i="1"/>
  <c r="K6787" i="1" s="1"/>
  <c r="K6877" i="1"/>
  <c r="K6866" i="1" s="1"/>
  <c r="K6945" i="1"/>
  <c r="K1733" i="1"/>
  <c r="K1734" i="1" s="1"/>
  <c r="K4542" i="1"/>
  <c r="K208" i="1"/>
  <c r="K209" i="1" s="1"/>
  <c r="K212" i="1"/>
  <c r="K632" i="1"/>
  <c r="K633" i="1" s="1"/>
  <c r="K634" i="1"/>
  <c r="K355" i="1"/>
  <c r="K356" i="1" s="1"/>
  <c r="K359" i="1"/>
  <c r="K6218" i="1"/>
  <c r="K6217" i="1" s="1"/>
  <c r="K6214" i="1"/>
  <c r="K6213" i="1" s="1"/>
  <c r="K7585" i="1"/>
  <c r="K7586" i="1" s="1"/>
  <c r="K7589" i="1"/>
  <c r="K7592" i="1" s="1"/>
  <c r="K589" i="1"/>
  <c r="K590" i="1" s="1"/>
  <c r="K77" i="1"/>
  <c r="K78" i="1" s="1"/>
  <c r="K81" i="1"/>
  <c r="K721" i="1"/>
  <c r="K722" i="1" s="1"/>
  <c r="K723" i="1"/>
  <c r="K7908" i="1" l="1"/>
  <c r="K7912" i="1" s="1"/>
  <c r="K7913" i="1" s="1"/>
  <c r="K124" i="1"/>
  <c r="K6896" i="1"/>
  <c r="K484" i="1"/>
  <c r="K1339" i="1"/>
  <c r="K7334" i="1"/>
  <c r="K7335" i="1" s="1"/>
  <c r="K1125" i="1"/>
  <c r="K1187" i="1" s="1"/>
  <c r="K1609" i="1"/>
  <c r="K6125" i="1" s="1"/>
  <c r="K7786" i="1"/>
  <c r="K7789" i="1" s="1"/>
  <c r="K9262" i="1"/>
  <c r="K9265" i="1" s="1"/>
  <c r="K7450" i="1"/>
  <c r="K7451" i="1" s="1"/>
  <c r="K7916" i="1"/>
  <c r="K6788" i="1"/>
  <c r="K6791" i="1" s="1"/>
  <c r="K1041" i="1"/>
  <c r="K1042" i="1" s="1"/>
  <c r="K4577" i="1"/>
  <c r="K4585" i="1" s="1"/>
  <c r="K477" i="1"/>
  <c r="K478" i="1" s="1"/>
  <c r="K173" i="1"/>
  <c r="K174" i="1" s="1"/>
  <c r="K1045" i="1"/>
  <c r="K1048" i="1" s="1"/>
  <c r="K481" i="1"/>
  <c r="K45" i="1"/>
  <c r="K542" i="1"/>
  <c r="K726" i="1" s="1"/>
  <c r="K873" i="1"/>
  <c r="K876" i="1" s="1"/>
  <c r="K1653" i="1"/>
  <c r="K6949" i="1"/>
  <c r="K6951" i="1"/>
  <c r="K6226" i="1"/>
  <c r="K6900" i="1"/>
  <c r="K6994" i="1"/>
  <c r="K127" i="1" l="1"/>
  <c r="K6905" i="1"/>
  <c r="K7181" i="1" s="1"/>
  <c r="K4581" i="1"/>
  <c r="K4582" i="1" s="1"/>
  <c r="K6230" i="1"/>
  <c r="K6231" i="1" s="1"/>
  <c r="K6234" i="1"/>
  <c r="K6950" i="1"/>
  <c r="K6902" i="1"/>
  <c r="K6903" i="1" s="1"/>
  <c r="J7308" i="1" l="1"/>
  <c r="J9308" i="1"/>
  <c r="J9297" i="1"/>
  <c r="J9296" i="1" s="1"/>
  <c r="J9292" i="1"/>
  <c r="J9281" i="1"/>
  <c r="J9275" i="1"/>
  <c r="J9273" i="1" s="1"/>
  <c r="J9263" i="1"/>
  <c r="J7909" i="1" s="1"/>
  <c r="J7917" i="1" s="1"/>
  <c r="J9250" i="1"/>
  <c r="J9249" i="1" s="1"/>
  <c r="J9247" i="1"/>
  <c r="J9246" i="1" s="1"/>
  <c r="J9242" i="1"/>
  <c r="J9234" i="1" s="1"/>
  <c r="J9232" i="1"/>
  <c r="J9227" i="1"/>
  <c r="J9225" i="1" s="1"/>
  <c r="J9211" i="1"/>
  <c r="J9210" i="1" s="1"/>
  <c r="J9208" i="1"/>
  <c r="J9207" i="1" s="1"/>
  <c r="J9203" i="1"/>
  <c r="J9194" i="1" s="1"/>
  <c r="J9192" i="1"/>
  <c r="J9187" i="1"/>
  <c r="J9185" i="1" s="1"/>
  <c r="J9169" i="1"/>
  <c r="J9168" i="1" s="1"/>
  <c r="J9164" i="1"/>
  <c r="J9163" i="1" s="1"/>
  <c r="J9159" i="1"/>
  <c r="J9150" i="1" s="1"/>
  <c r="J9148" i="1"/>
  <c r="J9142" i="1"/>
  <c r="J9140" i="1" s="1"/>
  <c r="J9126" i="1"/>
  <c r="J9125" i="1" s="1"/>
  <c r="J9123" i="1"/>
  <c r="J9122" i="1" s="1"/>
  <c r="J9118" i="1"/>
  <c r="J9109" i="1" s="1"/>
  <c r="J9107" i="1"/>
  <c r="J9101" i="1"/>
  <c r="J9099" i="1" s="1"/>
  <c r="J9085" i="1"/>
  <c r="J9084" i="1" s="1"/>
  <c r="J9080" i="1"/>
  <c r="J9079" i="1" s="1"/>
  <c r="J9077" i="1"/>
  <c r="J9076" i="1" s="1"/>
  <c r="J9072" i="1"/>
  <c r="J9071" i="1" s="1"/>
  <c r="J9067" i="1"/>
  <c r="J9058" i="1" s="1"/>
  <c r="J9056" i="1"/>
  <c r="J9050" i="1"/>
  <c r="J9048" i="1" s="1"/>
  <c r="J9032" i="1"/>
  <c r="J9031" i="1" s="1"/>
  <c r="J9027" i="1"/>
  <c r="J9026" i="1" s="1"/>
  <c r="J9022" i="1"/>
  <c r="J9013" i="1" s="1"/>
  <c r="J9011" i="1"/>
  <c r="J9005" i="1"/>
  <c r="J9003" i="1" s="1"/>
  <c r="J8987" i="1"/>
  <c r="J8986" i="1" s="1"/>
  <c r="J8982" i="1"/>
  <c r="J8981" i="1" s="1"/>
  <c r="J8976" i="1"/>
  <c r="J8967" i="1" s="1"/>
  <c r="J8965" i="1"/>
  <c r="J8959" i="1"/>
  <c r="J8957" i="1" s="1"/>
  <c r="J8941" i="1"/>
  <c r="J8940" i="1" s="1"/>
  <c r="J8936" i="1"/>
  <c r="J8935" i="1" s="1"/>
  <c r="J8930" i="1"/>
  <c r="J8921" i="1" s="1"/>
  <c r="J8919" i="1"/>
  <c r="J8913" i="1"/>
  <c r="J8911" i="1" s="1"/>
  <c r="J8895" i="1"/>
  <c r="J8894" i="1" s="1"/>
  <c r="J8890" i="1"/>
  <c r="J8889" i="1" s="1"/>
  <c r="J8885" i="1"/>
  <c r="J8876" i="1" s="1"/>
  <c r="J8874" i="1"/>
  <c r="J8868" i="1"/>
  <c r="J8866" i="1" s="1"/>
  <c r="J8851" i="1"/>
  <c r="J8850" i="1" s="1"/>
  <c r="J8846" i="1"/>
  <c r="J8845" i="1" s="1"/>
  <c r="J8841" i="1"/>
  <c r="J8832" i="1" s="1"/>
  <c r="J8830" i="1"/>
  <c r="J8824" i="1"/>
  <c r="J8822" i="1" s="1"/>
  <c r="J8808" i="1"/>
  <c r="J8807" i="1" s="1"/>
  <c r="J8804" i="1"/>
  <c r="J8803" i="1" s="1"/>
  <c r="J8798" i="1"/>
  <c r="J8789" i="1" s="1"/>
  <c r="J8787" i="1"/>
  <c r="J8781" i="1"/>
  <c r="J8779" i="1" s="1"/>
  <c r="J8762" i="1"/>
  <c r="J8761" i="1" s="1"/>
  <c r="J8757" i="1"/>
  <c r="J8756" i="1" s="1"/>
  <c r="J8752" i="1"/>
  <c r="J8743" i="1" s="1"/>
  <c r="J8741" i="1"/>
  <c r="J8735" i="1"/>
  <c r="J8733" i="1" s="1"/>
  <c r="J8718" i="1"/>
  <c r="J8717" i="1" s="1"/>
  <c r="J8713" i="1"/>
  <c r="J8712" i="1" s="1"/>
  <c r="J8708" i="1"/>
  <c r="J8699" i="1" s="1"/>
  <c r="J8697" i="1"/>
  <c r="J8691" i="1"/>
  <c r="J8689" i="1" s="1"/>
  <c r="J8673" i="1"/>
  <c r="J8672" i="1" s="1"/>
  <c r="J8668" i="1"/>
  <c r="J8667" i="1" s="1"/>
  <c r="J8662" i="1"/>
  <c r="J8653" i="1" s="1"/>
  <c r="J8651" i="1"/>
  <c r="J8645" i="1"/>
  <c r="J8643" i="1" s="1"/>
  <c r="J8630" i="1"/>
  <c r="J8627" i="1" s="1"/>
  <c r="J8626" i="1" s="1"/>
  <c r="J8622" i="1"/>
  <c r="J8621" i="1" s="1"/>
  <c r="J8616" i="1"/>
  <c r="J8607" i="1" s="1"/>
  <c r="J8605" i="1"/>
  <c r="J8599" i="1"/>
  <c r="J8597" i="1" s="1"/>
  <c r="J8583" i="1"/>
  <c r="J8582" i="1" s="1"/>
  <c r="J8585" i="1" s="1"/>
  <c r="J8589" i="1" s="1"/>
  <c r="J8590" i="1" s="1"/>
  <c r="J8567" i="1"/>
  <c r="J8566" i="1" s="1"/>
  <c r="J8563" i="1"/>
  <c r="J8562" i="1" s="1"/>
  <c r="J8558" i="1"/>
  <c r="J8549" i="1" s="1"/>
  <c r="J8547" i="1"/>
  <c r="J8541" i="1"/>
  <c r="J8539" i="1" s="1"/>
  <c r="J8524" i="1"/>
  <c r="J8523" i="1" s="1"/>
  <c r="J8519" i="1"/>
  <c r="J8518" i="1" s="1"/>
  <c r="J8514" i="1"/>
  <c r="J8505" i="1" s="1"/>
  <c r="J8503" i="1"/>
  <c r="J8497" i="1"/>
  <c r="J8495" i="1" s="1"/>
  <c r="J8481" i="1"/>
  <c r="J8480" i="1" s="1"/>
  <c r="J8477" i="1"/>
  <c r="J8476" i="1" s="1"/>
  <c r="J8473" i="1"/>
  <c r="J8472" i="1" s="1"/>
  <c r="J8468" i="1"/>
  <c r="J8460" i="1" s="1"/>
  <c r="J8458" i="1"/>
  <c r="J8452" i="1"/>
  <c r="J8450" i="1" s="1"/>
  <c r="J8435" i="1"/>
  <c r="J8434" i="1" s="1"/>
  <c r="J8430" i="1"/>
  <c r="J8429" i="1" s="1"/>
  <c r="J8424" i="1"/>
  <c r="J8415" i="1" s="1"/>
  <c r="J8413" i="1"/>
  <c r="J8407" i="1"/>
  <c r="J8405" i="1" s="1"/>
  <c r="J8389" i="1"/>
  <c r="J8388" i="1" s="1"/>
  <c r="J8384" i="1"/>
  <c r="J8383" i="1" s="1"/>
  <c r="J8378" i="1"/>
  <c r="J8369" i="1" s="1"/>
  <c r="J8367" i="1"/>
  <c r="J8361" i="1"/>
  <c r="J8359" i="1" s="1"/>
  <c r="J8343" i="1"/>
  <c r="J8342" i="1" s="1"/>
  <c r="J8338" i="1"/>
  <c r="J8337" i="1" s="1"/>
  <c r="J8333" i="1"/>
  <c r="J8324" i="1" s="1"/>
  <c r="J8322" i="1"/>
  <c r="J8316" i="1"/>
  <c r="J8314" i="1" s="1"/>
  <c r="J8299" i="1"/>
  <c r="J8298" i="1" s="1"/>
  <c r="J8296" i="1"/>
  <c r="J8295" i="1" s="1"/>
  <c r="J8291" i="1"/>
  <c r="J8282" i="1" s="1"/>
  <c r="J8280" i="1"/>
  <c r="J8274" i="1"/>
  <c r="J8272" i="1" s="1"/>
  <c r="J8255" i="1"/>
  <c r="J8254" i="1" s="1"/>
  <c r="J8250" i="1"/>
  <c r="J8249" i="1" s="1"/>
  <c r="J8246" i="1"/>
  <c r="J8235" i="1"/>
  <c r="J8229" i="1"/>
  <c r="J8227" i="1" s="1"/>
  <c r="J8213" i="1"/>
  <c r="J8212" i="1" s="1"/>
  <c r="J8215" i="1" s="1"/>
  <c r="J8219" i="1" s="1"/>
  <c r="J8220" i="1" s="1"/>
  <c r="J8197" i="1"/>
  <c r="J8196" i="1" s="1"/>
  <c r="J8192" i="1"/>
  <c r="J8191" i="1" s="1"/>
  <c r="J8187" i="1"/>
  <c r="J8178" i="1" s="1"/>
  <c r="J8176" i="1"/>
  <c r="J8170" i="1"/>
  <c r="J8168" i="1" s="1"/>
  <c r="J8154" i="1"/>
  <c r="J8153" i="1" s="1"/>
  <c r="J8149" i="1"/>
  <c r="J8148" i="1" s="1"/>
  <c r="J8146" i="1"/>
  <c r="J8145" i="1" s="1"/>
  <c r="J8142" i="1"/>
  <c r="J8141" i="1" s="1"/>
  <c r="J8137" i="1"/>
  <c r="J8129" i="1" s="1"/>
  <c r="J8127" i="1"/>
  <c r="J8121" i="1"/>
  <c r="J8119" i="1" s="1"/>
  <c r="J8103" i="1"/>
  <c r="J8102" i="1" s="1"/>
  <c r="J8098" i="1"/>
  <c r="J8097" i="1" s="1"/>
  <c r="J8093" i="1"/>
  <c r="J8084" i="1" s="1"/>
  <c r="J8082" i="1"/>
  <c r="J8076" i="1"/>
  <c r="J8074" i="1" s="1"/>
  <c r="J8060" i="1"/>
  <c r="J8059" i="1" s="1"/>
  <c r="J8057" i="1"/>
  <c r="J8056" i="1" s="1"/>
  <c r="J8053" i="1"/>
  <c r="J8045" i="1" s="1"/>
  <c r="J8043" i="1"/>
  <c r="J8037" i="1"/>
  <c r="J8035" i="1" s="1"/>
  <c r="J8021" i="1"/>
  <c r="J8020" i="1" s="1"/>
  <c r="J8018" i="1"/>
  <c r="J8017" i="1" s="1"/>
  <c r="J8013" i="1"/>
  <c r="J8004" i="1" s="1"/>
  <c r="J8002" i="1"/>
  <c r="J7996" i="1"/>
  <c r="J7994" i="1" s="1"/>
  <c r="J7978" i="1"/>
  <c r="J7903" i="1" s="1"/>
  <c r="J7976" i="1"/>
  <c r="J7972" i="1"/>
  <c r="J7963" i="1"/>
  <c r="J7949" i="1"/>
  <c r="J7940" i="1" s="1"/>
  <c r="J7937" i="1"/>
  <c r="J7926" i="1"/>
  <c r="J7923" i="1" s="1"/>
  <c r="J7907" i="1"/>
  <c r="J7902" i="1"/>
  <c r="J7901" i="1"/>
  <c r="J7896" i="1"/>
  <c r="J7892" i="1"/>
  <c r="J7891" i="1" s="1"/>
  <c r="J7890" i="1"/>
  <c r="J7887" i="1"/>
  <c r="J7882" i="1"/>
  <c r="J7881" i="1"/>
  <c r="J7880" i="1"/>
  <c r="J7879" i="1"/>
  <c r="J7878" i="1"/>
  <c r="J7877" i="1"/>
  <c r="J7876" i="1"/>
  <c r="J7875" i="1"/>
  <c r="J7873" i="1"/>
  <c r="J7871" i="1"/>
  <c r="J7870" i="1"/>
  <c r="J7869" i="1"/>
  <c r="J7868" i="1"/>
  <c r="J7867" i="1"/>
  <c r="J7865" i="1"/>
  <c r="J7858" i="1"/>
  <c r="J7854" i="1"/>
  <c r="J7853" i="1"/>
  <c r="J7852" i="1"/>
  <c r="J7851" i="1"/>
  <c r="J7845" i="1"/>
  <c r="J7843" i="1"/>
  <c r="J7841" i="1"/>
  <c r="J7838" i="1"/>
  <c r="J7834" i="1"/>
  <c r="J7828" i="1"/>
  <c r="J7826" i="1"/>
  <c r="J7824" i="1"/>
  <c r="J7814" i="1"/>
  <c r="J7805" i="1"/>
  <c r="J7799" i="1"/>
  <c r="J7797" i="1" s="1"/>
  <c r="J7787" i="1"/>
  <c r="J7790" i="1" s="1"/>
  <c r="J7773" i="1"/>
  <c r="J7772" i="1" s="1"/>
  <c r="J7770" i="1"/>
  <c r="J7769" i="1" s="1"/>
  <c r="J7767" i="1"/>
  <c r="J7766" i="1" s="1"/>
  <c r="J7762" i="1"/>
  <c r="J7751" i="1"/>
  <c r="J7745" i="1"/>
  <c r="J7743" i="1" s="1"/>
  <c r="J7737" i="1"/>
  <c r="J7736" i="1"/>
  <c r="J7735" i="1"/>
  <c r="J7734" i="1"/>
  <c r="J7733" i="1"/>
  <c r="J7732" i="1"/>
  <c r="J7731" i="1"/>
  <c r="J7723" i="1"/>
  <c r="J7721" i="1"/>
  <c r="J7717" i="1"/>
  <c r="J7703" i="1"/>
  <c r="J7697" i="1"/>
  <c r="J7695" i="1"/>
  <c r="J7691" i="1"/>
  <c r="J7686" i="1"/>
  <c r="J7681" i="1"/>
  <c r="J7677" i="1"/>
  <c r="J7673" i="1"/>
  <c r="J7670" i="1"/>
  <c r="J7662" i="1"/>
  <c r="J7654" i="1"/>
  <c r="J7648" i="1"/>
  <c r="J7646" i="1" s="1"/>
  <c r="J7636" i="1"/>
  <c r="J7639" i="1" s="1"/>
  <c r="J7627" i="1"/>
  <c r="J7626" i="1" s="1"/>
  <c r="J7624" i="1"/>
  <c r="J7623" i="1" s="1"/>
  <c r="J7619" i="1"/>
  <c r="J7608" i="1"/>
  <c r="J7602" i="1"/>
  <c r="J7600" i="1" s="1"/>
  <c r="J7590" i="1"/>
  <c r="J7593" i="1" s="1"/>
  <c r="J7577" i="1"/>
  <c r="J7572" i="1"/>
  <c r="J7571" i="1" s="1"/>
  <c r="J7567" i="1"/>
  <c r="J7556" i="1"/>
  <c r="J7550" i="1"/>
  <c r="J7548" i="1" s="1"/>
  <c r="J7538" i="1"/>
  <c r="J7541" i="1" s="1"/>
  <c r="J7534" i="1"/>
  <c r="J7533" i="1"/>
  <c r="J7532" i="1"/>
  <c r="J7524" i="1"/>
  <c r="J7518" i="1"/>
  <c r="J7511" i="1"/>
  <c r="J7505" i="1"/>
  <c r="J7501" i="1"/>
  <c r="J7493" i="1"/>
  <c r="J7489" i="1"/>
  <c r="J7486" i="1"/>
  <c r="J7483" i="1"/>
  <c r="J7479" i="1"/>
  <c r="J7473" i="1"/>
  <c r="J7467" i="1"/>
  <c r="J7465" i="1" s="1"/>
  <c r="J7455" i="1"/>
  <c r="J7458" i="1" s="1"/>
  <c r="J7443" i="1"/>
  <c r="J7440" i="1"/>
  <c r="J7436" i="1"/>
  <c r="J7435" i="1" s="1"/>
  <c r="J7430" i="1"/>
  <c r="J7420" i="1"/>
  <c r="J7414" i="1"/>
  <c r="J7412" i="1" s="1"/>
  <c r="J7402" i="1"/>
  <c r="J7405" i="1" s="1"/>
  <c r="J7398" i="1"/>
  <c r="J7397" i="1"/>
  <c r="J7390" i="1"/>
  <c r="J7388" i="1"/>
  <c r="J7383" i="1"/>
  <c r="J7372" i="1"/>
  <c r="J7368" i="1"/>
  <c r="J7360" i="1"/>
  <c r="J7357" i="1"/>
  <c r="J7351" i="1"/>
  <c r="J7349" i="1" s="1"/>
  <c r="J7339" i="1"/>
  <c r="J7342" i="1" s="1"/>
  <c r="J7325" i="1"/>
  <c r="J7319" i="1"/>
  <c r="J7312" i="1"/>
  <c r="J7304" i="1"/>
  <c r="J7298" i="1"/>
  <c r="J7294" i="1"/>
  <c r="J7286" i="1"/>
  <c r="J7282" i="1"/>
  <c r="J7273" i="1"/>
  <c r="J7267" i="1"/>
  <c r="J7264" i="1"/>
  <c r="J7258" i="1"/>
  <c r="J7255" i="1"/>
  <c r="J7251" i="1"/>
  <c r="J7245" i="1"/>
  <c r="J7243" i="1" s="1"/>
  <c r="J7233" i="1"/>
  <c r="J7236" i="1" s="1"/>
  <c r="J7221" i="1"/>
  <c r="J7217" i="1"/>
  <c r="J7213" i="1"/>
  <c r="J7212" i="1" s="1"/>
  <c r="J7208" i="1"/>
  <c r="J7197" i="1"/>
  <c r="J7191" i="1"/>
  <c r="J7189" i="1" s="1"/>
  <c r="J7180" i="1"/>
  <c r="J7170" i="1"/>
  <c r="J7169" i="1" s="1"/>
  <c r="J7166" i="1"/>
  <c r="J7165" i="1" s="1"/>
  <c r="J7164" i="1" s="1"/>
  <c r="J7160" i="1"/>
  <c r="J7151" i="1" s="1"/>
  <c r="J7149" i="1"/>
  <c r="J7143" i="1"/>
  <c r="J7141" i="1" s="1"/>
  <c r="J7135" i="1"/>
  <c r="J7124" i="1"/>
  <c r="J7123" i="1" s="1"/>
  <c r="J7120" i="1"/>
  <c r="J7119" i="1" s="1"/>
  <c r="J7118" i="1" s="1"/>
  <c r="J7114" i="1"/>
  <c r="J7105" i="1" s="1"/>
  <c r="J7103" i="1"/>
  <c r="J7097" i="1"/>
  <c r="J7095" i="1" s="1"/>
  <c r="J7089" i="1"/>
  <c r="J7084" i="1"/>
  <c r="J7083" i="1"/>
  <c r="J6901" i="1" s="1"/>
  <c r="J7076" i="1"/>
  <c r="J7075" i="1" s="1"/>
  <c r="J7073" i="1"/>
  <c r="J7072" i="1" s="1"/>
  <c r="J7068" i="1"/>
  <c r="J7059" i="1" s="1"/>
  <c r="J7057" i="1"/>
  <c r="J7051" i="1"/>
  <c r="J7049" i="1" s="1"/>
  <c r="J7042" i="1"/>
  <c r="J7030" i="1"/>
  <c r="J7029" i="1" s="1"/>
  <c r="J7027" i="1"/>
  <c r="J7026" i="1" s="1"/>
  <c r="J7022" i="1"/>
  <c r="J7011" i="1"/>
  <c r="J7006" i="1"/>
  <c r="J7004" i="1" s="1"/>
  <c r="J6997" i="1"/>
  <c r="J6985" i="1"/>
  <c r="J6984" i="1" s="1"/>
  <c r="J6982" i="1"/>
  <c r="J6981" i="1" s="1"/>
  <c r="J6977" i="1"/>
  <c r="J6968" i="1" s="1"/>
  <c r="J6966" i="1"/>
  <c r="J6960" i="1"/>
  <c r="J6958" i="1" s="1"/>
  <c r="J6952" i="1"/>
  <c r="J6942" i="1"/>
  <c r="J6941" i="1" s="1"/>
  <c r="J6938" i="1"/>
  <c r="J6931" i="1"/>
  <c r="J6922" i="1" s="1"/>
  <c r="J6920" i="1"/>
  <c r="J6914" i="1"/>
  <c r="J6912" i="1" s="1"/>
  <c r="J6895" i="1"/>
  <c r="J6894" i="1"/>
  <c r="J6893" i="1"/>
  <c r="J6889" i="1"/>
  <c r="J6885" i="1"/>
  <c r="J6884" i="1"/>
  <c r="J6883" i="1"/>
  <c r="J6882" i="1"/>
  <c r="J6881" i="1"/>
  <c r="J6880" i="1"/>
  <c r="J6879" i="1"/>
  <c r="J6878" i="1"/>
  <c r="J6876" i="1"/>
  <c r="J6874" i="1"/>
  <c r="J6873" i="1"/>
  <c r="J6872" i="1"/>
  <c r="J6871" i="1"/>
  <c r="J6870" i="1"/>
  <c r="J6868" i="1"/>
  <c r="J6861" i="1"/>
  <c r="J6856" i="1"/>
  <c r="J6855" i="1"/>
  <c r="J6846" i="1"/>
  <c r="J6841" i="1"/>
  <c r="J6839" i="1"/>
  <c r="J6834" i="1"/>
  <c r="J6827" i="1"/>
  <c r="J6821" i="1"/>
  <c r="J6819" i="1"/>
  <c r="J6812" i="1"/>
  <c r="J6807" i="1"/>
  <c r="J6801" i="1"/>
  <c r="J6799" i="1" s="1"/>
  <c r="J6789" i="1"/>
  <c r="J6235" i="1" s="1"/>
  <c r="J6779" i="1"/>
  <c r="J6778" i="1" s="1"/>
  <c r="J6776" i="1"/>
  <c r="J6775" i="1" s="1"/>
  <c r="J6771" i="1"/>
  <c r="J6762" i="1" s="1"/>
  <c r="J6760" i="1"/>
  <c r="J6754" i="1"/>
  <c r="J6752" i="1" s="1"/>
  <c r="J6737" i="1"/>
  <c r="J6736" i="1" s="1"/>
  <c r="J6734" i="1"/>
  <c r="J6733" i="1" s="1"/>
  <c r="J6729" i="1"/>
  <c r="J6720" i="1" s="1"/>
  <c r="J6718" i="1"/>
  <c r="J6713" i="1"/>
  <c r="J6711" i="1" s="1"/>
  <c r="J6696" i="1"/>
  <c r="J6695" i="1" s="1"/>
  <c r="J6693" i="1"/>
  <c r="J6692" i="1" s="1"/>
  <c r="J6691" i="1" s="1"/>
  <c r="J6687" i="1"/>
  <c r="J6678" i="1" s="1"/>
  <c r="J6676" i="1"/>
  <c r="J6670" i="1"/>
  <c r="J6668" i="1" s="1"/>
  <c r="J6653" i="1"/>
  <c r="J6652" i="1" s="1"/>
  <c r="J6650" i="1"/>
  <c r="J6649" i="1" s="1"/>
  <c r="J6645" i="1"/>
  <c r="J6636" i="1" s="1"/>
  <c r="J6634" i="1"/>
  <c r="J6629" i="1"/>
  <c r="J6627" i="1" s="1"/>
  <c r="J6613" i="1"/>
  <c r="J6612" i="1" s="1"/>
  <c r="J6610" i="1"/>
  <c r="J6609" i="1" s="1"/>
  <c r="J6605" i="1"/>
  <c r="J6596" i="1" s="1"/>
  <c r="J6594" i="1"/>
  <c r="J6588" i="1"/>
  <c r="J6586" i="1" s="1"/>
  <c r="J6571" i="1"/>
  <c r="J6570" i="1" s="1"/>
  <c r="J6567" i="1"/>
  <c r="J6220" i="1" s="1"/>
  <c r="J6565" i="1"/>
  <c r="J6561" i="1"/>
  <c r="J6560" i="1" s="1"/>
  <c r="J6559" i="1" s="1"/>
  <c r="J6555" i="1"/>
  <c r="J6546" i="1" s="1"/>
  <c r="J6544" i="1"/>
  <c r="J6538" i="1"/>
  <c r="J6536" i="1" s="1"/>
  <c r="J6522" i="1"/>
  <c r="J6521" i="1" s="1"/>
  <c r="J6519" i="1"/>
  <c r="J6518" i="1" s="1"/>
  <c r="J6513" i="1"/>
  <c r="J6504" i="1" s="1"/>
  <c r="J6502" i="1"/>
  <c r="J6496" i="1"/>
  <c r="J6494" i="1" s="1"/>
  <c r="J6479" i="1"/>
  <c r="J6478" i="1" s="1"/>
  <c r="J6475" i="1"/>
  <c r="J6474" i="1" s="1"/>
  <c r="J6470" i="1"/>
  <c r="J6459" i="1"/>
  <c r="J6453" i="1"/>
  <c r="J6451" i="1" s="1"/>
  <c r="J6437" i="1"/>
  <c r="J6436" i="1" s="1"/>
  <c r="J6434" i="1"/>
  <c r="J6433" i="1" s="1"/>
  <c r="J6429" i="1"/>
  <c r="J6420" i="1" s="1"/>
  <c r="J6418" i="1"/>
  <c r="J6412" i="1"/>
  <c r="J6410" i="1" s="1"/>
  <c r="J6395" i="1"/>
  <c r="J6394" i="1" s="1"/>
  <c r="J6392" i="1"/>
  <c r="J6391" i="1" s="1"/>
  <c r="J6387" i="1"/>
  <c r="J6378" i="1" s="1"/>
  <c r="J6376" i="1"/>
  <c r="J6370" i="1"/>
  <c r="J6368" i="1" s="1"/>
  <c r="J6353" i="1"/>
  <c r="J6352" i="1" s="1"/>
  <c r="J6350" i="1"/>
  <c r="J6349" i="1" s="1"/>
  <c r="J6345" i="1"/>
  <c r="J6336" i="1" s="1"/>
  <c r="J6334" i="1"/>
  <c r="J6328" i="1"/>
  <c r="J6326" i="1" s="1"/>
  <c r="J6312" i="1"/>
  <c r="J6311" i="1" s="1"/>
  <c r="J6309" i="1"/>
  <c r="J6308" i="1" s="1"/>
  <c r="J6304" i="1"/>
  <c r="J6295" i="1" s="1"/>
  <c r="J6293" i="1"/>
  <c r="J6287" i="1"/>
  <c r="J6285" i="1" s="1"/>
  <c r="J6270" i="1"/>
  <c r="J6269" i="1" s="1"/>
  <c r="J6267" i="1"/>
  <c r="J6266" i="1" s="1"/>
  <c r="J6260" i="1"/>
  <c r="J6251" i="1" s="1"/>
  <c r="J6249" i="1"/>
  <c r="J6243" i="1"/>
  <c r="J6241" i="1" s="1"/>
  <c r="J6225" i="1"/>
  <c r="J6224" i="1"/>
  <c r="J6223" i="1"/>
  <c r="J6215" i="1"/>
  <c r="J6211" i="1"/>
  <c r="J6210" i="1"/>
  <c r="J6209" i="1"/>
  <c r="J6208" i="1"/>
  <c r="J6207" i="1"/>
  <c r="J6206" i="1"/>
  <c r="J6205" i="1"/>
  <c r="J6204" i="1"/>
  <c r="J6202" i="1"/>
  <c r="J6200" i="1"/>
  <c r="J6199" i="1"/>
  <c r="J6198" i="1"/>
  <c r="J6197" i="1"/>
  <c r="J6196" i="1"/>
  <c r="J6194" i="1"/>
  <c r="J6187" i="1"/>
  <c r="J6182" i="1"/>
  <c r="J6181" i="1"/>
  <c r="J6174" i="1"/>
  <c r="J6173" i="1" s="1"/>
  <c r="J6170" i="1"/>
  <c r="J6166" i="1"/>
  <c r="J6157" i="1"/>
  <c r="J6154" i="1"/>
  <c r="J6152" i="1"/>
  <c r="J6145" i="1"/>
  <c r="J6141" i="1"/>
  <c r="J6135" i="1"/>
  <c r="J6133" i="1" s="1"/>
  <c r="J6124" i="1"/>
  <c r="J6113" i="1"/>
  <c r="J6112" i="1" s="1"/>
  <c r="J6109" i="1"/>
  <c r="J6108" i="1" s="1"/>
  <c r="J6104" i="1"/>
  <c r="J6093" i="1"/>
  <c r="J6088" i="1"/>
  <c r="J6086" i="1" s="1"/>
  <c r="J6079" i="1"/>
  <c r="J6067" i="1"/>
  <c r="J6066" i="1" s="1"/>
  <c r="J6062" i="1"/>
  <c r="J6051" i="1"/>
  <c r="J6045" i="1"/>
  <c r="J6043" i="1" s="1"/>
  <c r="J6036" i="1"/>
  <c r="J4578" i="1" s="1"/>
  <c r="J4586" i="1" s="1"/>
  <c r="J6024" i="1"/>
  <c r="J6023" i="1" s="1"/>
  <c r="J6021" i="1"/>
  <c r="J6020" i="1" s="1"/>
  <c r="J6016" i="1"/>
  <c r="J6007" i="1" s="1"/>
  <c r="J6005" i="1"/>
  <c r="J5999" i="1"/>
  <c r="J5997" i="1" s="1"/>
  <c r="J5982" i="1"/>
  <c r="J5981" i="1" s="1"/>
  <c r="J5979" i="1"/>
  <c r="J5978" i="1" s="1"/>
  <c r="J5974" i="1"/>
  <c r="J5966" i="1" s="1"/>
  <c r="J5964" i="1"/>
  <c r="J5958" i="1"/>
  <c r="J5956" i="1" s="1"/>
  <c r="J5941" i="1"/>
  <c r="J5940" i="1" s="1"/>
  <c r="J5938" i="1"/>
  <c r="J5937" i="1" s="1"/>
  <c r="J5933" i="1"/>
  <c r="J5925" i="1" s="1"/>
  <c r="J5923" i="1"/>
  <c r="J5917" i="1"/>
  <c r="J5915" i="1" s="1"/>
  <c r="J5900" i="1"/>
  <c r="J5899" i="1" s="1"/>
  <c r="J5897" i="1"/>
  <c r="J5896" i="1" s="1"/>
  <c r="J5892" i="1"/>
  <c r="J5883" i="1" s="1"/>
  <c r="J5881" i="1"/>
  <c r="J5875" i="1"/>
  <c r="J5873" i="1" s="1"/>
  <c r="J5858" i="1"/>
  <c r="J5857" i="1" s="1"/>
  <c r="J5855" i="1"/>
  <c r="J5854" i="1" s="1"/>
  <c r="J5850" i="1"/>
  <c r="J5841" i="1" s="1"/>
  <c r="J5839" i="1"/>
  <c r="J5833" i="1"/>
  <c r="J5831" i="1" s="1"/>
  <c r="J5816" i="1"/>
  <c r="J5815" i="1" s="1"/>
  <c r="J5813" i="1"/>
  <c r="J5812" i="1" s="1"/>
  <c r="J5808" i="1"/>
  <c r="J5800" i="1" s="1"/>
  <c r="J5798" i="1"/>
  <c r="J5792" i="1"/>
  <c r="J5790" i="1" s="1"/>
  <c r="J5775" i="1"/>
  <c r="J5774" i="1" s="1"/>
  <c r="J5772" i="1"/>
  <c r="J5771" i="1" s="1"/>
  <c r="J5767" i="1"/>
  <c r="J5759" i="1" s="1"/>
  <c r="J5757" i="1"/>
  <c r="J5751" i="1"/>
  <c r="J5749" i="1" s="1"/>
  <c r="J5734" i="1"/>
  <c r="J5733" i="1" s="1"/>
  <c r="J5731" i="1"/>
  <c r="J5730" i="1" s="1"/>
  <c r="J5726" i="1"/>
  <c r="J5717" i="1" s="1"/>
  <c r="J5715" i="1"/>
  <c r="J5709" i="1"/>
  <c r="J5707" i="1" s="1"/>
  <c r="J5692" i="1"/>
  <c r="J5691" i="1" s="1"/>
  <c r="J5689" i="1"/>
  <c r="J5688" i="1" s="1"/>
  <c r="J5684" i="1"/>
  <c r="J5676" i="1" s="1"/>
  <c r="J5674" i="1"/>
  <c r="J5668" i="1"/>
  <c r="J5666" i="1" s="1"/>
  <c r="J5651" i="1"/>
  <c r="J5650" i="1" s="1"/>
  <c r="J5648" i="1"/>
  <c r="J5647" i="1" s="1"/>
  <c r="J5643" i="1"/>
  <c r="J5634" i="1" s="1"/>
  <c r="J5632" i="1"/>
  <c r="J5626" i="1"/>
  <c r="J5624" i="1" s="1"/>
  <c r="J5609" i="1"/>
  <c r="J5608" i="1" s="1"/>
  <c r="J5606" i="1"/>
  <c r="J5605" i="1" s="1"/>
  <c r="J5601" i="1"/>
  <c r="J5593" i="1" s="1"/>
  <c r="J5591" i="1"/>
  <c r="J5585" i="1"/>
  <c r="J5583" i="1" s="1"/>
  <c r="J5568" i="1"/>
  <c r="J5567" i="1" s="1"/>
  <c r="J5565" i="1"/>
  <c r="J5564" i="1" s="1"/>
  <c r="J5560" i="1"/>
  <c r="J5551" i="1" s="1"/>
  <c r="J5549" i="1"/>
  <c r="J5543" i="1"/>
  <c r="J5541" i="1" s="1"/>
  <c r="J5526" i="1"/>
  <c r="J5525" i="1" s="1"/>
  <c r="J5523" i="1"/>
  <c r="J5522" i="1" s="1"/>
  <c r="J5518" i="1"/>
  <c r="J5510" i="1" s="1"/>
  <c r="J5508" i="1"/>
  <c r="J5502" i="1"/>
  <c r="J5500" i="1" s="1"/>
  <c r="J5485" i="1"/>
  <c r="J5484" i="1" s="1"/>
  <c r="J5477" i="1"/>
  <c r="J5469" i="1" s="1"/>
  <c r="J5467" i="1"/>
  <c r="J5461" i="1"/>
  <c r="J5459" i="1" s="1"/>
  <c r="J5444" i="1"/>
  <c r="J5443" i="1" s="1"/>
  <c r="J5441" i="1"/>
  <c r="J5440" i="1" s="1"/>
  <c r="J5436" i="1"/>
  <c r="J5428" i="1" s="1"/>
  <c r="J5426" i="1"/>
  <c r="J5420" i="1"/>
  <c r="J5418" i="1" s="1"/>
  <c r="J5403" i="1"/>
  <c r="J5402" i="1" s="1"/>
  <c r="J5395" i="1"/>
  <c r="J5387" i="1" s="1"/>
  <c r="J5385" i="1"/>
  <c r="J5379" i="1"/>
  <c r="J5377" i="1" s="1"/>
  <c r="J5362" i="1"/>
  <c r="J5361" i="1" s="1"/>
  <c r="J5358" i="1"/>
  <c r="J5357" i="1" s="1"/>
  <c r="J5353" i="1"/>
  <c r="J5345" i="1" s="1"/>
  <c r="J5343" i="1"/>
  <c r="J5337" i="1"/>
  <c r="J5335" i="1" s="1"/>
  <c r="J5320" i="1"/>
  <c r="J5319" i="1" s="1"/>
  <c r="J5317" i="1"/>
  <c r="J5316" i="1" s="1"/>
  <c r="J5312" i="1"/>
  <c r="J5305" i="1" s="1"/>
  <c r="J5303" i="1"/>
  <c r="J5297" i="1"/>
  <c r="J5295" i="1" s="1"/>
  <c r="J5280" i="1"/>
  <c r="J5279" i="1" s="1"/>
  <c r="J5277" i="1"/>
  <c r="J5276" i="1" s="1"/>
  <c r="J5272" i="1"/>
  <c r="J5264" i="1" s="1"/>
  <c r="J5262" i="1"/>
  <c r="J5256" i="1"/>
  <c r="J5254" i="1" s="1"/>
  <c r="J5239" i="1"/>
  <c r="J5238" i="1" s="1"/>
  <c r="J5236" i="1"/>
  <c r="J5235" i="1" s="1"/>
  <c r="J5231" i="1"/>
  <c r="J5224" i="1" s="1"/>
  <c r="J5222" i="1"/>
  <c r="J5216" i="1"/>
  <c r="J5214" i="1" s="1"/>
  <c r="J5199" i="1"/>
  <c r="J5198" i="1" s="1"/>
  <c r="J5196" i="1"/>
  <c r="J5195" i="1" s="1"/>
  <c r="J5191" i="1"/>
  <c r="J5183" i="1" s="1"/>
  <c r="J5181" i="1"/>
  <c r="J5175" i="1"/>
  <c r="J5173" i="1" s="1"/>
  <c r="J5158" i="1"/>
  <c r="J5157" i="1" s="1"/>
  <c r="J5155" i="1"/>
  <c r="J5154" i="1" s="1"/>
  <c r="J5150" i="1"/>
  <c r="J5141" i="1" s="1"/>
  <c r="J5139" i="1"/>
  <c r="J5133" i="1"/>
  <c r="J5131" i="1" s="1"/>
  <c r="J5116" i="1"/>
  <c r="J5115" i="1" s="1"/>
  <c r="J5113" i="1"/>
  <c r="J5112" i="1" s="1"/>
  <c r="J5108" i="1"/>
  <c r="J5100" i="1" s="1"/>
  <c r="J5098" i="1"/>
  <c r="J5092" i="1"/>
  <c r="J5090" i="1" s="1"/>
  <c r="J5075" i="1"/>
  <c r="J5074" i="1" s="1"/>
  <c r="J5072" i="1"/>
  <c r="J5071" i="1" s="1"/>
  <c r="J5067" i="1"/>
  <c r="J5059" i="1" s="1"/>
  <c r="J5057" i="1"/>
  <c r="J5051" i="1"/>
  <c r="J5049" i="1" s="1"/>
  <c r="J5034" i="1"/>
  <c r="J5033" i="1" s="1"/>
  <c r="J5030" i="1"/>
  <c r="J4572" i="1" s="1"/>
  <c r="J5023" i="1"/>
  <c r="J5014" i="1" s="1"/>
  <c r="J5012" i="1"/>
  <c r="J5006" i="1"/>
  <c r="J5004" i="1" s="1"/>
  <c r="J4989" i="1"/>
  <c r="J4988" i="1" s="1"/>
  <c r="J4981" i="1"/>
  <c r="J4973" i="1" s="1"/>
  <c r="J4971" i="1"/>
  <c r="J4965" i="1"/>
  <c r="J4963" i="1" s="1"/>
  <c r="J4948" i="1"/>
  <c r="J4947" i="1" s="1"/>
  <c r="J4943" i="1"/>
  <c r="J4934" i="1" s="1"/>
  <c r="J4932" i="1"/>
  <c r="J4926" i="1"/>
  <c r="J4924" i="1" s="1"/>
  <c r="J4909" i="1"/>
  <c r="J4908" i="1" s="1"/>
  <c r="J4906" i="1"/>
  <c r="J4905" i="1" s="1"/>
  <c r="J4901" i="1"/>
  <c r="J4892" i="1" s="1"/>
  <c r="J4890" i="1"/>
  <c r="J4884" i="1"/>
  <c r="J4882" i="1" s="1"/>
  <c r="J4867" i="1"/>
  <c r="J4866" i="1" s="1"/>
  <c r="J4863" i="1"/>
  <c r="J4862" i="1" s="1"/>
  <c r="J4858" i="1"/>
  <c r="J4850" i="1" s="1"/>
  <c r="J4848" i="1"/>
  <c r="J4842" i="1"/>
  <c r="J4840" i="1" s="1"/>
  <c r="J4825" i="1"/>
  <c r="J4824" i="1" s="1"/>
  <c r="J4822" i="1"/>
  <c r="J4821" i="1" s="1"/>
  <c r="J4817" i="1"/>
  <c r="J4809" i="1" s="1"/>
  <c r="J4807" i="1"/>
  <c r="J4801" i="1"/>
  <c r="J4799" i="1" s="1"/>
  <c r="J4784" i="1"/>
  <c r="J4783" i="1" s="1"/>
  <c r="J4776" i="1"/>
  <c r="J4767" i="1" s="1"/>
  <c r="J4765" i="1"/>
  <c r="J4759" i="1"/>
  <c r="J4757" i="1" s="1"/>
  <c r="J4742" i="1"/>
  <c r="J4741" i="1" s="1"/>
  <c r="J4739" i="1"/>
  <c r="J4738" i="1" s="1"/>
  <c r="J4734" i="1"/>
  <c r="J4727" i="1" s="1"/>
  <c r="J4725" i="1"/>
  <c r="J4719" i="1"/>
  <c r="J4717" i="1" s="1"/>
  <c r="J4702" i="1"/>
  <c r="J4701" i="1" s="1"/>
  <c r="J4699" i="1"/>
  <c r="J4698" i="1" s="1"/>
  <c r="J4694" i="1"/>
  <c r="J4684" i="1"/>
  <c r="J4678" i="1"/>
  <c r="J4676" i="1" s="1"/>
  <c r="J4661" i="1"/>
  <c r="J4660" i="1" s="1"/>
  <c r="J4658" i="1"/>
  <c r="J4657" i="1" s="1"/>
  <c r="J4653" i="1"/>
  <c r="J4644" i="1" s="1"/>
  <c r="J4642" i="1"/>
  <c r="J4636" i="1"/>
  <c r="J4634" i="1" s="1"/>
  <c r="J4619" i="1"/>
  <c r="J4618" i="1" s="1"/>
  <c r="J4616" i="1"/>
  <c r="J4615" i="1" s="1"/>
  <c r="J4611" i="1"/>
  <c r="J4600" i="1"/>
  <c r="J4594" i="1"/>
  <c r="J4592" i="1" s="1"/>
  <c r="J4576" i="1"/>
  <c r="J4575" i="1"/>
  <c r="J4567" i="1"/>
  <c r="J4566" i="1"/>
  <c r="J4565" i="1"/>
  <c r="J4564" i="1"/>
  <c r="J4563" i="1"/>
  <c r="J4562" i="1"/>
  <c r="J4561" i="1"/>
  <c r="J4560" i="1"/>
  <c r="J4558" i="1"/>
  <c r="J4556" i="1"/>
  <c r="J4555" i="1"/>
  <c r="J4554" i="1"/>
  <c r="J4553" i="1"/>
  <c r="J4552" i="1"/>
  <c r="J4550" i="1"/>
  <c r="J4543" i="1"/>
  <c r="J1646" i="1" s="1"/>
  <c r="J1654" i="1" s="1"/>
  <c r="J4530" i="1"/>
  <c r="J4529" i="1" s="1"/>
  <c r="J4527" i="1"/>
  <c r="J4526" i="1" s="1"/>
  <c r="J4522" i="1"/>
  <c r="J4514" i="1" s="1"/>
  <c r="J4512" i="1"/>
  <c r="J4506" i="1"/>
  <c r="J4504" i="1" s="1"/>
  <c r="J4489" i="1"/>
  <c r="J4488" i="1" s="1"/>
  <c r="J4486" i="1"/>
  <c r="J4485" i="1" s="1"/>
  <c r="J4481" i="1"/>
  <c r="J4473" i="1" s="1"/>
  <c r="J4471" i="1"/>
  <c r="J4465" i="1"/>
  <c r="J4463" i="1" s="1"/>
  <c r="J4448" i="1"/>
  <c r="J4447" i="1" s="1"/>
  <c r="J4445" i="1"/>
  <c r="J4444" i="1" s="1"/>
  <c r="J4440" i="1"/>
  <c r="J4433" i="1" s="1"/>
  <c r="J4431" i="1"/>
  <c r="J4425" i="1"/>
  <c r="J4423" i="1" s="1"/>
  <c r="J4408" i="1"/>
  <c r="J4407" i="1" s="1"/>
  <c r="J4405" i="1"/>
  <c r="J4404" i="1" s="1"/>
  <c r="J4400" i="1"/>
  <c r="J4391" i="1" s="1"/>
  <c r="J4389" i="1"/>
  <c r="J4383" i="1"/>
  <c r="J4381" i="1" s="1"/>
  <c r="J4366" i="1"/>
  <c r="J4365" i="1" s="1"/>
  <c r="J4363" i="1"/>
  <c r="J4362" i="1" s="1"/>
  <c r="J4358" i="1"/>
  <c r="J4350" i="1" s="1"/>
  <c r="J4348" i="1"/>
  <c r="J4342" i="1"/>
  <c r="J4340" i="1" s="1"/>
  <c r="J4325" i="1"/>
  <c r="J4324" i="1" s="1"/>
  <c r="J4322" i="1"/>
  <c r="J4321" i="1" s="1"/>
  <c r="J4317" i="1"/>
  <c r="J4310" i="1" s="1"/>
  <c r="J4308" i="1"/>
  <c r="J4302" i="1"/>
  <c r="J4300" i="1" s="1"/>
  <c r="J4285" i="1"/>
  <c r="J4284" i="1" s="1"/>
  <c r="J4282" i="1"/>
  <c r="J4281" i="1" s="1"/>
  <c r="J4277" i="1"/>
  <c r="J4270" i="1" s="1"/>
  <c r="J4268" i="1"/>
  <c r="J4262" i="1"/>
  <c r="J4260" i="1" s="1"/>
  <c r="J4245" i="1"/>
  <c r="J4244" i="1" s="1"/>
  <c r="J4242" i="1"/>
  <c r="J4241" i="1" s="1"/>
  <c r="J4237" i="1"/>
  <c r="J4229" i="1" s="1"/>
  <c r="J4227" i="1"/>
  <c r="J4221" i="1"/>
  <c r="J4219" i="1" s="1"/>
  <c r="J4204" i="1"/>
  <c r="J4203" i="1" s="1"/>
  <c r="J4201" i="1"/>
  <c r="J4200" i="1" s="1"/>
  <c r="J4196" i="1"/>
  <c r="J4188" i="1" s="1"/>
  <c r="J4186" i="1"/>
  <c r="J4180" i="1"/>
  <c r="J4178" i="1" s="1"/>
  <c r="J4163" i="1"/>
  <c r="J4162" i="1" s="1"/>
  <c r="J4160" i="1"/>
  <c r="J4159" i="1" s="1"/>
  <c r="J4155" i="1"/>
  <c r="J4147" i="1" s="1"/>
  <c r="J4145" i="1"/>
  <c r="J4139" i="1"/>
  <c r="J4137" i="1" s="1"/>
  <c r="J4122" i="1"/>
  <c r="J4121" i="1" s="1"/>
  <c r="J4119" i="1"/>
  <c r="J4118" i="1" s="1"/>
  <c r="J4114" i="1"/>
  <c r="J4107" i="1" s="1"/>
  <c r="J4105" i="1"/>
  <c r="J4099" i="1"/>
  <c r="J4097" i="1" s="1"/>
  <c r="J4082" i="1"/>
  <c r="J4081" i="1" s="1"/>
  <c r="J4079" i="1"/>
  <c r="J4078" i="1" s="1"/>
  <c r="J4074" i="1"/>
  <c r="J4066" i="1" s="1"/>
  <c r="J4064" i="1"/>
  <c r="J4058" i="1"/>
  <c r="J4056" i="1" s="1"/>
  <c r="J4041" i="1"/>
  <c r="J4040" i="1" s="1"/>
  <c r="J4038" i="1"/>
  <c r="J4037" i="1" s="1"/>
  <c r="J4034" i="1"/>
  <c r="J4027" i="1" s="1"/>
  <c r="J4025" i="1"/>
  <c r="J4019" i="1"/>
  <c r="J4017" i="1" s="1"/>
  <c r="J4002" i="1"/>
  <c r="J4001" i="1" s="1"/>
  <c r="J3999" i="1"/>
  <c r="J3998" i="1" s="1"/>
  <c r="J3994" i="1"/>
  <c r="J3987" i="1" s="1"/>
  <c r="J3985" i="1"/>
  <c r="J3979" i="1"/>
  <c r="J3977" i="1" s="1"/>
  <c r="J3962" i="1"/>
  <c r="J3961" i="1" s="1"/>
  <c r="J3959" i="1"/>
  <c r="J3958" i="1" s="1"/>
  <c r="J3954" i="1"/>
  <c r="J3947" i="1" s="1"/>
  <c r="J3945" i="1"/>
  <c r="J3939" i="1"/>
  <c r="J3937" i="1" s="1"/>
  <c r="J3922" i="1"/>
  <c r="J3921" i="1" s="1"/>
  <c r="J3919" i="1"/>
  <c r="J3918" i="1" s="1"/>
  <c r="J3914" i="1"/>
  <c r="J3907" i="1" s="1"/>
  <c r="J3905" i="1"/>
  <c r="J3899" i="1"/>
  <c r="J3897" i="1" s="1"/>
  <c r="J3882" i="1"/>
  <c r="J3881" i="1" s="1"/>
  <c r="J3879" i="1"/>
  <c r="J3878" i="1" s="1"/>
  <c r="J3874" i="1"/>
  <c r="J3866" i="1" s="1"/>
  <c r="J3864" i="1"/>
  <c r="J3858" i="1"/>
  <c r="J3856" i="1" s="1"/>
  <c r="J3841" i="1"/>
  <c r="J3840" i="1" s="1"/>
  <c r="J3838" i="1"/>
  <c r="J3837" i="1" s="1"/>
  <c r="J3833" i="1"/>
  <c r="J3826" i="1" s="1"/>
  <c r="J3824" i="1"/>
  <c r="J3818" i="1"/>
  <c r="J3816" i="1" s="1"/>
  <c r="J3801" i="1"/>
  <c r="J3800" i="1" s="1"/>
  <c r="J3798" i="1"/>
  <c r="J3797" i="1" s="1"/>
  <c r="J3793" i="1"/>
  <c r="J3785" i="1" s="1"/>
  <c r="J3783" i="1"/>
  <c r="J3777" i="1"/>
  <c r="J3775" i="1" s="1"/>
  <c r="J3760" i="1"/>
  <c r="J3759" i="1" s="1"/>
  <c r="J3757" i="1"/>
  <c r="J3756" i="1" s="1"/>
  <c r="J3752" i="1"/>
  <c r="J3744" i="1" s="1"/>
  <c r="J3742" i="1"/>
  <c r="J3736" i="1"/>
  <c r="J3734" i="1" s="1"/>
  <c r="J3719" i="1"/>
  <c r="J3718" i="1" s="1"/>
  <c r="J3716" i="1"/>
  <c r="J3715" i="1" s="1"/>
  <c r="J3711" i="1"/>
  <c r="J3704" i="1" s="1"/>
  <c r="J3702" i="1"/>
  <c r="J3696" i="1"/>
  <c r="J3694" i="1" s="1"/>
  <c r="J3679" i="1"/>
  <c r="J3678" i="1" s="1"/>
  <c r="J3676" i="1"/>
  <c r="J3675" i="1" s="1"/>
  <c r="J3671" i="1"/>
  <c r="J3663" i="1" s="1"/>
  <c r="J3661" i="1"/>
  <c r="J3655" i="1"/>
  <c r="J3653" i="1" s="1"/>
  <c r="J3638" i="1"/>
  <c r="J3637" i="1" s="1"/>
  <c r="J3635" i="1"/>
  <c r="J3634" i="1" s="1"/>
  <c r="J3630" i="1"/>
  <c r="J3622" i="1" s="1"/>
  <c r="J3620" i="1"/>
  <c r="J3614" i="1"/>
  <c r="J3612" i="1" s="1"/>
  <c r="J3597" i="1"/>
  <c r="J3596" i="1" s="1"/>
  <c r="J3594" i="1"/>
  <c r="J3593" i="1" s="1"/>
  <c r="J3589" i="1"/>
  <c r="J3582" i="1" s="1"/>
  <c r="J3580" i="1"/>
  <c r="J3574" i="1"/>
  <c r="J3572" i="1" s="1"/>
  <c r="J3557" i="1"/>
  <c r="J3556" i="1" s="1"/>
  <c r="J3554" i="1"/>
  <c r="J3553" i="1" s="1"/>
  <c r="J3549" i="1"/>
  <c r="J3541" i="1" s="1"/>
  <c r="J3539" i="1"/>
  <c r="J3533" i="1"/>
  <c r="J3531" i="1" s="1"/>
  <c r="J3516" i="1"/>
  <c r="J3515" i="1" s="1"/>
  <c r="J3513" i="1"/>
  <c r="J3512" i="1" s="1"/>
  <c r="J3508" i="1"/>
  <c r="J3500" i="1" s="1"/>
  <c r="J3498" i="1"/>
  <c r="J3492" i="1"/>
  <c r="J3490" i="1" s="1"/>
  <c r="J3475" i="1"/>
  <c r="J3474" i="1" s="1"/>
  <c r="J3472" i="1"/>
  <c r="J3471" i="1" s="1"/>
  <c r="J3467" i="1"/>
  <c r="J3460" i="1" s="1"/>
  <c r="J3458" i="1"/>
  <c r="J3452" i="1"/>
  <c r="J3450" i="1" s="1"/>
  <c r="J3435" i="1"/>
  <c r="J3434" i="1" s="1"/>
  <c r="J3432" i="1"/>
  <c r="J3431" i="1" s="1"/>
  <c r="J3427" i="1"/>
  <c r="J3419" i="1" s="1"/>
  <c r="J3417" i="1"/>
  <c r="J3411" i="1"/>
  <c r="J3409" i="1" s="1"/>
  <c r="J3394" i="1"/>
  <c r="J3393" i="1" s="1"/>
  <c r="J3391" i="1"/>
  <c r="J3390" i="1" s="1"/>
  <c r="J3386" i="1"/>
  <c r="J3378" i="1" s="1"/>
  <c r="J3376" i="1"/>
  <c r="J3370" i="1"/>
  <c r="J3368" i="1" s="1"/>
  <c r="J3353" i="1"/>
  <c r="J3352" i="1" s="1"/>
  <c r="J3350" i="1"/>
  <c r="J3349" i="1" s="1"/>
  <c r="J3345" i="1"/>
  <c r="J3338" i="1" s="1"/>
  <c r="J3336" i="1"/>
  <c r="J3330" i="1"/>
  <c r="J3328" i="1" s="1"/>
  <c r="J3313" i="1"/>
  <c r="J3312" i="1" s="1"/>
  <c r="J3308" i="1"/>
  <c r="J3300" i="1" s="1"/>
  <c r="J3298" i="1"/>
  <c r="J3292" i="1"/>
  <c r="J3290" i="1" s="1"/>
  <c r="J3275" i="1"/>
  <c r="J3274" i="1" s="1"/>
  <c r="J3272" i="1"/>
  <c r="J3271" i="1" s="1"/>
  <c r="J3267" i="1"/>
  <c r="J3259" i="1" s="1"/>
  <c r="J3257" i="1"/>
  <c r="J3251" i="1"/>
  <c r="J3249" i="1" s="1"/>
  <c r="J3234" i="1"/>
  <c r="J3233" i="1" s="1"/>
  <c r="J3231" i="1"/>
  <c r="J3230" i="1" s="1"/>
  <c r="J3226" i="1"/>
  <c r="J3217" i="1" s="1"/>
  <c r="J3215" i="1"/>
  <c r="J3209" i="1"/>
  <c r="J3207" i="1" s="1"/>
  <c r="J3192" i="1"/>
  <c r="J3191" i="1" s="1"/>
  <c r="J3189" i="1"/>
  <c r="J3188" i="1" s="1"/>
  <c r="J3184" i="1"/>
  <c r="J3176" i="1" s="1"/>
  <c r="J3174" i="1"/>
  <c r="J3168" i="1"/>
  <c r="J3166" i="1" s="1"/>
  <c r="J3151" i="1"/>
  <c r="J3150" i="1" s="1"/>
  <c r="J3148" i="1"/>
  <c r="J3147" i="1" s="1"/>
  <c r="J3143" i="1"/>
  <c r="J3135" i="1" s="1"/>
  <c r="J3133" i="1"/>
  <c r="J3127" i="1"/>
  <c r="J3125" i="1" s="1"/>
  <c r="J3110" i="1"/>
  <c r="J3109" i="1" s="1"/>
  <c r="J3107" i="1"/>
  <c r="J3106" i="1" s="1"/>
  <c r="J3102" i="1"/>
  <c r="J3093" i="1" s="1"/>
  <c r="J3091" i="1"/>
  <c r="J3085" i="1"/>
  <c r="J3083" i="1" s="1"/>
  <c r="J3068" i="1"/>
  <c r="J3067" i="1" s="1"/>
  <c r="J3065" i="1"/>
  <c r="J3064" i="1" s="1"/>
  <c r="J3060" i="1"/>
  <c r="J3052" i="1" s="1"/>
  <c r="J3050" i="1"/>
  <c r="J3044" i="1"/>
  <c r="J3042" i="1" s="1"/>
  <c r="J3027" i="1"/>
  <c r="J3026" i="1" s="1"/>
  <c r="J3024" i="1"/>
  <c r="J3023" i="1" s="1"/>
  <c r="J3019" i="1"/>
  <c r="J3011" i="1" s="1"/>
  <c r="J3009" i="1"/>
  <c r="J3003" i="1"/>
  <c r="J3001" i="1" s="1"/>
  <c r="J2986" i="1"/>
  <c r="J2985" i="1" s="1"/>
  <c r="J2983" i="1"/>
  <c r="J2982" i="1" s="1"/>
  <c r="J2978" i="1"/>
  <c r="J2970" i="1" s="1"/>
  <c r="J2968" i="1"/>
  <c r="J2962" i="1"/>
  <c r="J2960" i="1" s="1"/>
  <c r="J2945" i="1"/>
  <c r="J2944" i="1" s="1"/>
  <c r="J2942" i="1"/>
  <c r="J2941" i="1" s="1"/>
  <c r="J2937" i="1"/>
  <c r="J2929" i="1" s="1"/>
  <c r="J2927" i="1"/>
  <c r="J2921" i="1"/>
  <c r="J2919" i="1" s="1"/>
  <c r="J2904" i="1"/>
  <c r="J2903" i="1" s="1"/>
  <c r="J2901" i="1"/>
  <c r="J2900" i="1" s="1"/>
  <c r="J2896" i="1"/>
  <c r="J2888" i="1" s="1"/>
  <c r="J2886" i="1"/>
  <c r="J2880" i="1"/>
  <c r="J2878" i="1" s="1"/>
  <c r="J2863" i="1"/>
  <c r="J2862" i="1" s="1"/>
  <c r="J2860" i="1"/>
  <c r="J2859" i="1" s="1"/>
  <c r="J2855" i="1"/>
  <c r="J2847" i="1" s="1"/>
  <c r="J2845" i="1"/>
  <c r="J2839" i="1"/>
  <c r="J2837" i="1" s="1"/>
  <c r="J2822" i="1"/>
  <c r="J2821" i="1" s="1"/>
  <c r="J2819" i="1"/>
  <c r="J2818" i="1" s="1"/>
  <c r="J2814" i="1"/>
  <c r="J2806" i="1" s="1"/>
  <c r="J2804" i="1"/>
  <c r="J2798" i="1"/>
  <c r="J2796" i="1" s="1"/>
  <c r="J2781" i="1"/>
  <c r="J2780" i="1" s="1"/>
  <c r="J2778" i="1"/>
  <c r="J2777" i="1" s="1"/>
  <c r="J2773" i="1"/>
  <c r="J2765" i="1" s="1"/>
  <c r="J2763" i="1"/>
  <c r="J2757" i="1"/>
  <c r="J2755" i="1" s="1"/>
  <c r="J2740" i="1"/>
  <c r="J2739" i="1" s="1"/>
  <c r="J2737" i="1"/>
  <c r="J2736" i="1" s="1"/>
  <c r="J2732" i="1"/>
  <c r="J2724" i="1" s="1"/>
  <c r="J2722" i="1"/>
  <c r="J2716" i="1"/>
  <c r="J2714" i="1" s="1"/>
  <c r="J2699" i="1"/>
  <c r="J2698" i="1" s="1"/>
  <c r="J2696" i="1"/>
  <c r="J2695" i="1" s="1"/>
  <c r="J2691" i="1"/>
  <c r="J2682" i="1" s="1"/>
  <c r="J2680" i="1"/>
  <c r="J2674" i="1"/>
  <c r="J2672" i="1" s="1"/>
  <c r="J2657" i="1"/>
  <c r="J2656" i="1" s="1"/>
  <c r="J2654" i="1"/>
  <c r="J2653" i="1" s="1"/>
  <c r="J2649" i="1"/>
  <c r="J2641" i="1" s="1"/>
  <c r="J2639" i="1"/>
  <c r="J2633" i="1"/>
  <c r="J2631" i="1" s="1"/>
  <c r="J2616" i="1"/>
  <c r="J2615" i="1" s="1"/>
  <c r="J2613" i="1"/>
  <c r="J2612" i="1" s="1"/>
  <c r="J2608" i="1"/>
  <c r="J2600" i="1" s="1"/>
  <c r="J2598" i="1"/>
  <c r="J2592" i="1"/>
  <c r="J2590" i="1" s="1"/>
  <c r="J2575" i="1"/>
  <c r="J2574" i="1" s="1"/>
  <c r="J2572" i="1"/>
  <c r="J2571" i="1" s="1"/>
  <c r="J2567" i="1"/>
  <c r="J2559" i="1" s="1"/>
  <c r="J2557" i="1"/>
  <c r="J2551" i="1"/>
  <c r="J2549" i="1" s="1"/>
  <c r="J2534" i="1"/>
  <c r="J2533" i="1" s="1"/>
  <c r="J2531" i="1"/>
  <c r="J2530" i="1" s="1"/>
  <c r="J2526" i="1"/>
  <c r="J2519" i="1" s="1"/>
  <c r="J2517" i="1"/>
  <c r="J2511" i="1"/>
  <c r="J2509" i="1" s="1"/>
  <c r="J2494" i="1"/>
  <c r="J2493" i="1" s="1"/>
  <c r="J2489" i="1"/>
  <c r="J2480" i="1" s="1"/>
  <c r="J2478" i="1"/>
  <c r="J2472" i="1"/>
  <c r="J2470" i="1" s="1"/>
  <c r="J2455" i="1"/>
  <c r="J2454" i="1" s="1"/>
  <c r="J2452" i="1"/>
  <c r="J2451" i="1" s="1"/>
  <c r="J2447" i="1"/>
  <c r="J2439" i="1" s="1"/>
  <c r="J2437" i="1"/>
  <c r="J2431" i="1"/>
  <c r="J2429" i="1" s="1"/>
  <c r="J2414" i="1"/>
  <c r="J2413" i="1" s="1"/>
  <c r="J2409" i="1"/>
  <c r="J2401" i="1" s="1"/>
  <c r="J2399" i="1"/>
  <c r="J2393" i="1"/>
  <c r="J2391" i="1" s="1"/>
  <c r="J2376" i="1"/>
  <c r="J2375" i="1" s="1"/>
  <c r="J2372" i="1"/>
  <c r="J2371" i="1" s="1"/>
  <c r="J2367" i="1"/>
  <c r="J2359" i="1" s="1"/>
  <c r="J2357" i="1"/>
  <c r="J2351" i="1"/>
  <c r="J2349" i="1" s="1"/>
  <c r="J2334" i="1"/>
  <c r="J2333" i="1" s="1"/>
  <c r="J2331" i="1"/>
  <c r="J2330" i="1" s="1"/>
  <c r="J2326" i="1"/>
  <c r="J2318" i="1" s="1"/>
  <c r="J2316" i="1"/>
  <c r="J2310" i="1"/>
  <c r="J2308" i="1" s="1"/>
  <c r="J2293" i="1"/>
  <c r="J2292" i="1" s="1"/>
  <c r="J2290" i="1"/>
  <c r="J2289" i="1" s="1"/>
  <c r="J2285" i="1"/>
  <c r="J2277" i="1" s="1"/>
  <c r="J2275" i="1"/>
  <c r="J2269" i="1"/>
  <c r="J2267" i="1" s="1"/>
  <c r="J2252" i="1"/>
  <c r="J2251" i="1" s="1"/>
  <c r="J2249" i="1"/>
  <c r="J2248" i="1" s="1"/>
  <c r="J2244" i="1"/>
  <c r="J2237" i="1" s="1"/>
  <c r="J2235" i="1"/>
  <c r="J2229" i="1"/>
  <c r="J2227" i="1" s="1"/>
  <c r="J2212" i="1"/>
  <c r="J2211" i="1" s="1"/>
  <c r="J2209" i="1"/>
  <c r="J2208" i="1" s="1"/>
  <c r="J2204" i="1"/>
  <c r="J2196" i="1" s="1"/>
  <c r="J2194" i="1"/>
  <c r="J2188" i="1"/>
  <c r="J2186" i="1" s="1"/>
  <c r="J2171" i="1"/>
  <c r="J2170" i="1" s="1"/>
  <c r="J2168" i="1"/>
  <c r="J2167" i="1" s="1"/>
  <c r="J2163" i="1"/>
  <c r="J2155" i="1" s="1"/>
  <c r="J2153" i="1"/>
  <c r="J2147" i="1"/>
  <c r="J2145" i="1" s="1"/>
  <c r="J2130" i="1"/>
  <c r="J2129" i="1" s="1"/>
  <c r="J2127" i="1"/>
  <c r="J2126" i="1" s="1"/>
  <c r="J2122" i="1"/>
  <c r="J2113" i="1" s="1"/>
  <c r="J2111" i="1"/>
  <c r="J2105" i="1"/>
  <c r="J2103" i="1" s="1"/>
  <c r="J2088" i="1"/>
  <c r="J2087" i="1" s="1"/>
  <c r="J2085" i="1"/>
  <c r="J2084" i="1" s="1"/>
  <c r="J2080" i="1"/>
  <c r="J2073" i="1" s="1"/>
  <c r="J2071" i="1"/>
  <c r="J2065" i="1"/>
  <c r="J2063" i="1" s="1"/>
  <c r="J2048" i="1"/>
  <c r="J2047" i="1" s="1"/>
  <c r="J2045" i="1"/>
  <c r="J2044" i="1" s="1"/>
  <c r="J2041" i="1"/>
  <c r="J2033" i="1" s="1"/>
  <c r="J2031" i="1"/>
  <c r="J2025" i="1"/>
  <c r="J2023" i="1" s="1"/>
  <c r="J2008" i="1"/>
  <c r="J2007" i="1" s="1"/>
  <c r="J2005" i="1"/>
  <c r="J2004" i="1" s="1"/>
  <c r="J2000" i="1"/>
  <c r="J1992" i="1" s="1"/>
  <c r="J1990" i="1"/>
  <c r="J1984" i="1"/>
  <c r="J1982" i="1" s="1"/>
  <c r="J1967" i="1"/>
  <c r="J1966" i="1" s="1"/>
  <c r="J1964" i="1"/>
  <c r="J1963" i="1" s="1"/>
  <c r="J1959" i="1"/>
  <c r="J1950" i="1" s="1"/>
  <c r="J1948" i="1"/>
  <c r="J1942" i="1"/>
  <c r="J1940" i="1" s="1"/>
  <c r="J1925" i="1"/>
  <c r="J1924" i="1" s="1"/>
  <c r="J1922" i="1"/>
  <c r="J1921" i="1" s="1"/>
  <c r="J1917" i="1"/>
  <c r="J1910" i="1" s="1"/>
  <c r="J1908" i="1"/>
  <c r="J1902" i="1"/>
  <c r="J1900" i="1" s="1"/>
  <c r="J1885" i="1"/>
  <c r="J1884" i="1" s="1"/>
  <c r="J1882" i="1"/>
  <c r="J1881" i="1" s="1"/>
  <c r="J1877" i="1"/>
  <c r="J1869" i="1" s="1"/>
  <c r="J1867" i="1"/>
  <c r="J1862" i="1"/>
  <c r="J1860" i="1" s="1"/>
  <c r="J1845" i="1"/>
  <c r="J1844" i="1" s="1"/>
  <c r="J1842" i="1"/>
  <c r="J1841" i="1" s="1"/>
  <c r="J1837" i="1"/>
  <c r="J1830" i="1" s="1"/>
  <c r="J1828" i="1"/>
  <c r="J1822" i="1"/>
  <c r="J1820" i="1" s="1"/>
  <c r="J1805" i="1"/>
  <c r="J1804" i="1" s="1"/>
  <c r="J1802" i="1"/>
  <c r="J1801" i="1" s="1"/>
  <c r="J1798" i="1"/>
  <c r="J1791" i="1" s="1"/>
  <c r="J1789" i="1"/>
  <c r="J1783" i="1"/>
  <c r="J1781" i="1" s="1"/>
  <c r="J1766" i="1"/>
  <c r="J1765" i="1" s="1"/>
  <c r="J1763" i="1"/>
  <c r="J1762" i="1" s="1"/>
  <c r="J1758" i="1"/>
  <c r="J1751" i="1" s="1"/>
  <c r="J1749" i="1"/>
  <c r="J1743" i="1"/>
  <c r="J1741" i="1" s="1"/>
  <c r="J1726" i="1"/>
  <c r="J1725" i="1" s="1"/>
  <c r="J1723" i="1"/>
  <c r="J1722" i="1" s="1"/>
  <c r="J1718" i="1"/>
  <c r="J1711" i="1" s="1"/>
  <c r="J1709" i="1"/>
  <c r="J1703" i="1"/>
  <c r="J1701" i="1" s="1"/>
  <c r="J1686" i="1"/>
  <c r="J1685" i="1" s="1"/>
  <c r="J1683" i="1"/>
  <c r="J1682" i="1" s="1"/>
  <c r="J1678" i="1"/>
  <c r="J1671" i="1" s="1"/>
  <c r="J1669" i="1"/>
  <c r="J1663" i="1"/>
  <c r="J1661" i="1" s="1"/>
  <c r="J1644" i="1"/>
  <c r="J1643" i="1"/>
  <c r="J1642" i="1"/>
  <c r="J1639" i="1"/>
  <c r="J1638" i="1"/>
  <c r="J1634" i="1"/>
  <c r="J1633" i="1"/>
  <c r="J1632" i="1"/>
  <c r="J1631" i="1"/>
  <c r="J1630" i="1"/>
  <c r="J1629" i="1"/>
  <c r="J1628" i="1"/>
  <c r="J1627" i="1"/>
  <c r="J1625" i="1"/>
  <c r="J1623" i="1"/>
  <c r="J1622" i="1"/>
  <c r="J1621" i="1"/>
  <c r="J1620" i="1"/>
  <c r="J1619" i="1"/>
  <c r="J1617" i="1"/>
  <c r="J1610" i="1"/>
  <c r="J1606" i="1"/>
  <c r="J1605" i="1"/>
  <c r="J1604" i="1"/>
  <c r="J1603" i="1"/>
  <c r="J1588" i="1"/>
  <c r="J1586" i="1"/>
  <c r="J1574" i="1"/>
  <c r="J1566" i="1"/>
  <c r="J1562" i="1"/>
  <c r="J1554" i="1"/>
  <c r="J1552" i="1"/>
  <c r="J1550" i="1"/>
  <c r="J1531" i="1"/>
  <c r="J1522" i="1"/>
  <c r="J1515" i="1"/>
  <c r="J1513" i="1" s="1"/>
  <c r="J1503" i="1"/>
  <c r="J1506" i="1" s="1"/>
  <c r="J1499" i="1"/>
  <c r="J1498" i="1"/>
  <c r="J1497" i="1"/>
  <c r="J1496" i="1"/>
  <c r="J1490" i="1"/>
  <c r="J1489" i="1" s="1"/>
  <c r="J1456" i="1"/>
  <c r="J1454" i="1"/>
  <c r="J1444" i="1"/>
  <c r="J1441" i="1"/>
  <c r="J1439" i="1"/>
  <c r="J1431" i="1"/>
  <c r="J1427" i="1"/>
  <c r="J1421" i="1"/>
  <c r="J1419" i="1" s="1"/>
  <c r="J1409" i="1"/>
  <c r="J1412" i="1" s="1"/>
  <c r="J1404" i="1"/>
  <c r="J1403" i="1"/>
  <c r="J1402" i="1"/>
  <c r="J1394" i="1"/>
  <c r="J1393" i="1" s="1"/>
  <c r="J1391" i="1"/>
  <c r="J1390" i="1" s="1"/>
  <c r="J1387" i="1"/>
  <c r="J1386" i="1" s="1"/>
  <c r="J1382" i="1"/>
  <c r="J1381" i="1" s="1"/>
  <c r="J1377" i="1"/>
  <c r="J1375" i="1"/>
  <c r="J1366" i="1"/>
  <c r="J1355" i="1"/>
  <c r="J1349" i="1"/>
  <c r="J1347" i="1" s="1"/>
  <c r="J1337" i="1"/>
  <c r="J1325" i="1"/>
  <c r="J1319" i="1"/>
  <c r="J1308" i="1"/>
  <c r="J1302" i="1"/>
  <c r="J1300" i="1" s="1"/>
  <c r="J1293" i="1"/>
  <c r="J1289" i="1"/>
  <c r="J1288" i="1"/>
  <c r="J1287" i="1"/>
  <c r="J1286" i="1"/>
  <c r="J1271" i="1"/>
  <c r="J1260" i="1"/>
  <c r="J1255" i="1"/>
  <c r="J1249" i="1"/>
  <c r="J1247" i="1"/>
  <c r="J1240" i="1"/>
  <c r="J1233" i="1"/>
  <c r="J1226" i="1"/>
  <c r="J1222" i="1"/>
  <c r="J1213" i="1"/>
  <c r="J1203" i="1"/>
  <c r="J1197" i="1"/>
  <c r="J1195" i="1" s="1"/>
  <c r="J1185" i="1"/>
  <c r="J1167" i="1"/>
  <c r="J1162" i="1"/>
  <c r="J1153" i="1"/>
  <c r="J1146" i="1"/>
  <c r="J1141" i="1"/>
  <c r="J1135" i="1"/>
  <c r="J1133" i="1" s="1"/>
  <c r="J1126" i="1"/>
  <c r="J1105" i="1"/>
  <c r="J1101" i="1"/>
  <c r="J1099" i="1"/>
  <c r="J1095" i="1"/>
  <c r="J1090" i="1"/>
  <c r="J1088" i="1"/>
  <c r="J1086" i="1"/>
  <c r="J1075" i="1"/>
  <c r="J1064" i="1"/>
  <c r="J1058" i="1"/>
  <c r="J1056" i="1" s="1"/>
  <c r="J1046" i="1"/>
  <c r="J1035" i="1"/>
  <c r="J1033" i="1"/>
  <c r="J1030" i="1"/>
  <c r="J1026" i="1"/>
  <c r="J1024" i="1"/>
  <c r="J1019" i="1"/>
  <c r="J1017" i="1"/>
  <c r="J1007" i="1"/>
  <c r="J998" i="1"/>
  <c r="J990" i="1"/>
  <c r="J984" i="1"/>
  <c r="J982" i="1" s="1"/>
  <c r="J975" i="1"/>
  <c r="J971" i="1"/>
  <c r="J970" i="1"/>
  <c r="J969" i="1"/>
  <c r="J962" i="1"/>
  <c r="J954" i="1"/>
  <c r="J948" i="1"/>
  <c r="J943" i="1"/>
  <c r="J941" i="1"/>
  <c r="J926" i="1"/>
  <c r="J924" i="1"/>
  <c r="J916" i="1"/>
  <c r="J913" i="1"/>
  <c r="J904" i="1"/>
  <c r="J898" i="1"/>
  <c r="J896" i="1"/>
  <c r="J892" i="1"/>
  <c r="J886" i="1"/>
  <c r="J884" i="1" s="1"/>
  <c r="J874" i="1"/>
  <c r="J863" i="1"/>
  <c r="J860" i="1"/>
  <c r="J858" i="1"/>
  <c r="J856" i="1"/>
  <c r="J851" i="1"/>
  <c r="J847" i="1"/>
  <c r="J844" i="1"/>
  <c r="J836" i="1"/>
  <c r="J831" i="1"/>
  <c r="J826" i="1"/>
  <c r="J822" i="1"/>
  <c r="J817" i="1"/>
  <c r="J811" i="1"/>
  <c r="J809" i="1" s="1"/>
  <c r="J802" i="1"/>
  <c r="J798" i="1"/>
  <c r="J797" i="1"/>
  <c r="J796" i="1"/>
  <c r="J790" i="1"/>
  <c r="J785" i="1"/>
  <c r="J782" i="1"/>
  <c r="J778" i="1"/>
  <c r="J773" i="1"/>
  <c r="J768" i="1"/>
  <c r="J761" i="1"/>
  <c r="J759" i="1"/>
  <c r="J753" i="1"/>
  <c r="J742" i="1"/>
  <c r="J736" i="1"/>
  <c r="J734" i="1" s="1"/>
  <c r="J724" i="1"/>
  <c r="J715" i="1"/>
  <c r="J714" i="1" s="1"/>
  <c r="J712" i="1"/>
  <c r="J711" i="1" s="1"/>
  <c r="J707" i="1"/>
  <c r="J696" i="1"/>
  <c r="J690" i="1"/>
  <c r="J688" i="1" s="1"/>
  <c r="J681" i="1"/>
  <c r="J670" i="1"/>
  <c r="J669" i="1" s="1"/>
  <c r="J667" i="1"/>
  <c r="J666" i="1" s="1"/>
  <c r="J661" i="1"/>
  <c r="J651" i="1"/>
  <c r="J644" i="1"/>
  <c r="J642" i="1" s="1"/>
  <c r="J635" i="1"/>
  <c r="J625" i="1"/>
  <c r="J624" i="1" s="1"/>
  <c r="J622" i="1"/>
  <c r="J621" i="1" s="1"/>
  <c r="J615" i="1"/>
  <c r="J604" i="1"/>
  <c r="J597" i="1"/>
  <c r="J595" i="1" s="1"/>
  <c r="J581" i="1"/>
  <c r="J580" i="1" s="1"/>
  <c r="J578" i="1"/>
  <c r="J577" i="1" s="1"/>
  <c r="J570" i="1"/>
  <c r="J559" i="1"/>
  <c r="J552" i="1"/>
  <c r="J550" i="1" s="1"/>
  <c r="J543" i="1"/>
  <c r="J539" i="1"/>
  <c r="J538" i="1"/>
  <c r="J537" i="1"/>
  <c r="J531" i="1"/>
  <c r="J530" i="1" s="1"/>
  <c r="J528" i="1"/>
  <c r="J526" i="1"/>
  <c r="J524" i="1"/>
  <c r="J520" i="1"/>
  <c r="J518" i="1"/>
  <c r="J515" i="1"/>
  <c r="J513" i="1"/>
  <c r="J504" i="1"/>
  <c r="J500" i="1"/>
  <c r="J494" i="1"/>
  <c r="J492" i="1" s="1"/>
  <c r="J482" i="1"/>
  <c r="J471" i="1"/>
  <c r="J470" i="1" s="1"/>
  <c r="J466" i="1"/>
  <c r="J464" i="1"/>
  <c r="J458" i="1"/>
  <c r="J453" i="1"/>
  <c r="J448" i="1"/>
  <c r="J446" i="1" s="1"/>
  <c r="J439" i="1"/>
  <c r="J428" i="1"/>
  <c r="J427" i="1" s="1"/>
  <c r="J425" i="1"/>
  <c r="J424" i="1" s="1"/>
  <c r="J420" i="1"/>
  <c r="J414" i="1"/>
  <c r="J409" i="1"/>
  <c r="J407" i="1" s="1"/>
  <c r="J400" i="1"/>
  <c r="J389" i="1"/>
  <c r="J388" i="1" s="1"/>
  <c r="J386" i="1"/>
  <c r="J385" i="1" s="1"/>
  <c r="J379" i="1"/>
  <c r="J374" i="1"/>
  <c r="J369" i="1"/>
  <c r="J367" i="1" s="1"/>
  <c r="J360" i="1"/>
  <c r="J343" i="1"/>
  <c r="J338" i="1"/>
  <c r="J332" i="1"/>
  <c r="J321" i="1"/>
  <c r="J315" i="1"/>
  <c r="J313" i="1" s="1"/>
  <c r="J306" i="1"/>
  <c r="J294" i="1"/>
  <c r="J293" i="1" s="1"/>
  <c r="J291" i="1"/>
  <c r="J290" i="1" s="1"/>
  <c r="J286" i="1"/>
  <c r="J282" i="1"/>
  <c r="J277" i="1"/>
  <c r="J275" i="1" s="1"/>
  <c r="J268" i="1"/>
  <c r="J257" i="1"/>
  <c r="J256" i="1" s="1"/>
  <c r="J252" i="1"/>
  <c r="J249" i="1"/>
  <c r="J244" i="1"/>
  <c r="J242" i="1" s="1"/>
  <c r="J230" i="1"/>
  <c r="J222" i="1"/>
  <c r="J229" i="1" s="1"/>
  <c r="J213" i="1"/>
  <c r="J202" i="1"/>
  <c r="J201" i="1" s="1"/>
  <c r="J199" i="1"/>
  <c r="J198" i="1" s="1"/>
  <c r="J194" i="1"/>
  <c r="J190" i="1"/>
  <c r="J185" i="1"/>
  <c r="J183" i="1" s="1"/>
  <c r="J177" i="1"/>
  <c r="J167" i="1"/>
  <c r="J166" i="1" s="1"/>
  <c r="J164" i="1"/>
  <c r="J156" i="1"/>
  <c r="J146" i="1"/>
  <c r="J142" i="1"/>
  <c r="J137" i="1"/>
  <c r="J135" i="1" s="1"/>
  <c r="J125" i="1"/>
  <c r="J114" i="1"/>
  <c r="J113" i="1" s="1"/>
  <c r="J109" i="1"/>
  <c r="J106" i="1"/>
  <c r="J100" i="1"/>
  <c r="J96" i="1"/>
  <c r="J91" i="1"/>
  <c r="J89" i="1" s="1"/>
  <c r="J82" i="1"/>
  <c r="J71" i="1"/>
  <c r="J70" i="1" s="1"/>
  <c r="J68" i="1"/>
  <c r="J67" i="1" s="1"/>
  <c r="J63" i="1"/>
  <c r="J59" i="1"/>
  <c r="J54" i="1"/>
  <c r="J52" i="1" s="1"/>
  <c r="J46" i="1"/>
  <c r="J37" i="1"/>
  <c r="J36" i="1" s="1"/>
  <c r="J32" i="1"/>
  <c r="J22" i="1"/>
  <c r="J18" i="1"/>
  <c r="J13" i="1"/>
  <c r="J11" i="1" s="1"/>
  <c r="M1366" i="1"/>
  <c r="J221" i="1" l="1"/>
  <c r="J4602" i="1"/>
  <c r="J4591" i="1" s="1"/>
  <c r="J4622" i="1" s="1"/>
  <c r="J4626" i="1" s="1"/>
  <c r="J4627" i="1" s="1"/>
  <c r="J4568" i="1"/>
  <c r="J4574" i="1"/>
  <c r="J4573" i="1" s="1"/>
  <c r="J7904" i="1"/>
  <c r="J8538" i="1"/>
  <c r="J8571" i="1" s="1"/>
  <c r="J8575" i="1" s="1"/>
  <c r="J8576" i="1" s="1"/>
  <c r="J1624" i="1"/>
  <c r="J3124" i="1"/>
  <c r="J3154" i="1" s="1"/>
  <c r="J3158" i="1" s="1"/>
  <c r="J3159" i="1" s="1"/>
  <c r="J6911" i="1"/>
  <c r="J4557" i="1"/>
  <c r="J7439" i="1"/>
  <c r="J7438" i="1" s="1"/>
  <c r="J7575" i="1"/>
  <c r="J7574" i="1" s="1"/>
  <c r="J7656" i="1"/>
  <c r="J7645" i="1" s="1"/>
  <c r="J2630" i="1"/>
  <c r="J2660" i="1" s="1"/>
  <c r="J2664" i="1" s="1"/>
  <c r="J2665" i="1" s="1"/>
  <c r="J2959" i="1"/>
  <c r="J2989" i="1" s="1"/>
  <c r="J2993" i="1" s="1"/>
  <c r="J2994" i="1" s="1"/>
  <c r="J3248" i="1"/>
  <c r="J3278" i="1" s="1"/>
  <c r="J3282" i="1" s="1"/>
  <c r="J3283" i="1" s="1"/>
  <c r="J7140" i="1"/>
  <c r="J7173" i="1" s="1"/>
  <c r="J7179" i="1" s="1"/>
  <c r="J7833" i="1"/>
  <c r="J7832" i="1" s="1"/>
  <c r="J7399" i="1"/>
  <c r="J323" i="1"/>
  <c r="J312" i="1" s="1"/>
  <c r="J502" i="1"/>
  <c r="J491" i="1" s="1"/>
  <c r="J3165" i="1"/>
  <c r="J3195" i="1" s="1"/>
  <c r="J3199" i="1" s="1"/>
  <c r="J3200" i="1" s="1"/>
  <c r="J3206" i="1"/>
  <c r="J3237" i="1" s="1"/>
  <c r="J3241" i="1" s="1"/>
  <c r="J3242" i="1" s="1"/>
  <c r="J6564" i="1"/>
  <c r="J6563" i="1" s="1"/>
  <c r="J9139" i="1"/>
  <c r="J9173" i="1" s="1"/>
  <c r="J9177" i="1" s="1"/>
  <c r="J9178" i="1" s="1"/>
  <c r="J9098" i="1"/>
  <c r="J9128" i="1" s="1"/>
  <c r="J9132" i="1" s="1"/>
  <c r="J9133" i="1" s="1"/>
  <c r="J337" i="1"/>
  <c r="J336" i="1" s="1"/>
  <c r="J972" i="1"/>
  <c r="J4462" i="1"/>
  <c r="J4492" i="1" s="1"/>
  <c r="J4496" i="1" s="1"/>
  <c r="J4497" i="1" s="1"/>
  <c r="J128" i="1"/>
  <c r="J606" i="1"/>
  <c r="J594" i="1" s="1"/>
  <c r="J628" i="1" s="1"/>
  <c r="J850" i="1"/>
  <c r="J849" i="1" s="1"/>
  <c r="J877" i="1"/>
  <c r="J1660" i="1"/>
  <c r="J1689" i="1" s="1"/>
  <c r="J2469" i="1"/>
  <c r="J2497" i="1" s="1"/>
  <c r="J2501" i="1" s="1"/>
  <c r="J2502" i="1" s="1"/>
  <c r="J5213" i="1"/>
  <c r="J5242" i="1" s="1"/>
  <c r="J5246" i="1" s="1"/>
  <c r="J5247" i="1" s="1"/>
  <c r="J5996" i="1"/>
  <c r="J6027" i="1" s="1"/>
  <c r="J6031" i="1" s="1"/>
  <c r="J6032" i="1" s="1"/>
  <c r="J342" i="1"/>
  <c r="J341" i="1" s="1"/>
  <c r="J3611" i="1"/>
  <c r="J3641" i="1" s="1"/>
  <c r="J3645" i="1" s="1"/>
  <c r="J3646" i="1" s="1"/>
  <c r="J4962" i="1"/>
  <c r="J4992" i="1" s="1"/>
  <c r="J4996" i="1" s="1"/>
  <c r="J4997" i="1" s="1"/>
  <c r="J5955" i="1"/>
  <c r="J5985" i="1" s="1"/>
  <c r="J5989" i="1" s="1"/>
  <c r="J5990" i="1" s="1"/>
  <c r="J6409" i="1"/>
  <c r="J6439" i="1" s="1"/>
  <c r="J6443" i="1" s="1"/>
  <c r="J6444" i="1" s="1"/>
  <c r="J7422" i="1"/>
  <c r="J7411" i="1" s="1"/>
  <c r="J7922" i="1"/>
  <c r="J284" i="1"/>
  <c r="J274" i="1" s="1"/>
  <c r="J297" i="1" s="1"/>
  <c r="J2428" i="1"/>
  <c r="J2458" i="1" s="1"/>
  <c r="J2462" i="1" s="1"/>
  <c r="J2463" i="1" s="1"/>
  <c r="J3367" i="1"/>
  <c r="J3397" i="1" s="1"/>
  <c r="J3401" i="1" s="1"/>
  <c r="J3402" i="1" s="1"/>
  <c r="J3408" i="1"/>
  <c r="J3438" i="1" s="1"/>
  <c r="J3442" i="1" s="1"/>
  <c r="J3443" i="1" s="1"/>
  <c r="J9047" i="1"/>
  <c r="J9087" i="1" s="1"/>
  <c r="J9091" i="1" s="1"/>
  <c r="J9092" i="1" s="1"/>
  <c r="J2307" i="1"/>
  <c r="J2337" i="1" s="1"/>
  <c r="J2341" i="1" s="1"/>
  <c r="J2342" i="1" s="1"/>
  <c r="J2348" i="1"/>
  <c r="J2379" i="1" s="1"/>
  <c r="J2383" i="1" s="1"/>
  <c r="J2384" i="1" s="1"/>
  <c r="J3289" i="1"/>
  <c r="J3316" i="1" s="1"/>
  <c r="J3320" i="1" s="1"/>
  <c r="J3321" i="1" s="1"/>
  <c r="J3571" i="1"/>
  <c r="J3600" i="1" s="1"/>
  <c r="J3604" i="1" s="1"/>
  <c r="J3605" i="1" s="1"/>
  <c r="J7517" i="1"/>
  <c r="J7516" i="1" s="1"/>
  <c r="J8313" i="1"/>
  <c r="J8347" i="1" s="1"/>
  <c r="J8351" i="1" s="1"/>
  <c r="J8352" i="1" s="1"/>
  <c r="J8494" i="1"/>
  <c r="J8527" i="1" s="1"/>
  <c r="J8531" i="1" s="1"/>
  <c r="J8532" i="1" s="1"/>
  <c r="J8271" i="1"/>
  <c r="J8302" i="1" s="1"/>
  <c r="J8306" i="1" s="1"/>
  <c r="J8307" i="1" s="1"/>
  <c r="J1160" i="1"/>
  <c r="J1159" i="1" s="1"/>
  <c r="J2390" i="1"/>
  <c r="J2417" i="1" s="1"/>
  <c r="J2421" i="1" s="1"/>
  <c r="J2422" i="1" s="1"/>
  <c r="J2671" i="1"/>
  <c r="J2702" i="1" s="1"/>
  <c r="J2706" i="1" s="1"/>
  <c r="J2707" i="1" s="1"/>
  <c r="J6165" i="1"/>
  <c r="J6164" i="1" s="1"/>
  <c r="J6216" i="1"/>
  <c r="J8821" i="1"/>
  <c r="J8854" i="1" s="1"/>
  <c r="J8858" i="1" s="1"/>
  <c r="J8859" i="1" s="1"/>
  <c r="J2144" i="1"/>
  <c r="J2174" i="1" s="1"/>
  <c r="J2178" i="1" s="1"/>
  <c r="J2179" i="1" s="1"/>
  <c r="J3976" i="1"/>
  <c r="J4005" i="1" s="1"/>
  <c r="J4009" i="1" s="1"/>
  <c r="J4010" i="1" s="1"/>
  <c r="J4016" i="1"/>
  <c r="J4044" i="1" s="1"/>
  <c r="J4048" i="1" s="1"/>
  <c r="J4049" i="1" s="1"/>
  <c r="J4055" i="1"/>
  <c r="J4085" i="1" s="1"/>
  <c r="J4089" i="1" s="1"/>
  <c r="J4090" i="1" s="1"/>
  <c r="J6201" i="1"/>
  <c r="J7048" i="1"/>
  <c r="J7079" i="1" s="1"/>
  <c r="J7088" i="1" s="1"/>
  <c r="J7969" i="1"/>
  <c r="J7968" i="1" s="1"/>
  <c r="J523" i="1"/>
  <c r="J522" i="1" s="1"/>
  <c r="J799" i="1"/>
  <c r="J912" i="1"/>
  <c r="J911" i="1" s="1"/>
  <c r="J1819" i="1"/>
  <c r="J1848" i="1" s="1"/>
  <c r="J1852" i="1" s="1"/>
  <c r="J1853" i="1" s="1"/>
  <c r="J698" i="1"/>
  <c r="J687" i="1" s="1"/>
  <c r="J717" i="1" s="1"/>
  <c r="J723" i="1" s="1"/>
  <c r="J1049" i="1"/>
  <c r="J1340" i="1"/>
  <c r="J1561" i="1"/>
  <c r="J1560" i="1" s="1"/>
  <c r="J1700" i="1"/>
  <c r="J1729" i="1" s="1"/>
  <c r="J1733" i="1" s="1"/>
  <c r="J1734" i="1" s="1"/>
  <c r="J1859" i="1"/>
  <c r="J1888" i="1" s="1"/>
  <c r="J1892" i="1" s="1"/>
  <c r="J1893" i="1" s="1"/>
  <c r="J4259" i="1"/>
  <c r="J4288" i="1" s="1"/>
  <c r="J4292" i="1" s="1"/>
  <c r="J4293" i="1" s="1"/>
  <c r="J6890" i="1"/>
  <c r="J7382" i="1"/>
  <c r="J7381" i="1" s="1"/>
  <c r="J7535" i="1"/>
  <c r="J7895" i="1"/>
  <c r="J7894" i="1" s="1"/>
  <c r="J1453" i="1"/>
  <c r="J1452" i="1" s="1"/>
  <c r="J5028" i="1"/>
  <c r="J5027" i="1" s="1"/>
  <c r="J4570" i="1"/>
  <c r="J4569" i="1" s="1"/>
  <c r="J8404" i="1"/>
  <c r="J8438" i="1" s="1"/>
  <c r="J8442" i="1" s="1"/>
  <c r="J8443" i="1" s="1"/>
  <c r="J1324" i="1"/>
  <c r="J1323" i="1" s="1"/>
  <c r="J1405" i="1"/>
  <c r="J1939" i="1"/>
  <c r="J1970" i="1" s="1"/>
  <c r="J1974" i="1" s="1"/>
  <c r="J1975" i="1" s="1"/>
  <c r="J2062" i="1"/>
  <c r="J2091" i="1" s="1"/>
  <c r="J2095" i="1" s="1"/>
  <c r="J2096" i="1" s="1"/>
  <c r="J4218" i="1"/>
  <c r="J4248" i="1" s="1"/>
  <c r="J4252" i="1" s="1"/>
  <c r="J4253" i="1" s="1"/>
  <c r="J5623" i="1"/>
  <c r="J5654" i="1" s="1"/>
  <c r="J5658" i="1" s="1"/>
  <c r="J5659" i="1" s="1"/>
  <c r="J5872" i="1"/>
  <c r="J5903" i="1" s="1"/>
  <c r="J5907" i="1" s="1"/>
  <c r="J5908" i="1" s="1"/>
  <c r="J1565" i="1"/>
  <c r="J1564" i="1" s="1"/>
  <c r="J2589" i="1"/>
  <c r="J2619" i="1" s="1"/>
  <c r="J2623" i="1" s="1"/>
  <c r="J2624" i="1" s="1"/>
  <c r="J3530" i="1"/>
  <c r="J3560" i="1" s="1"/>
  <c r="J3564" i="1" s="1"/>
  <c r="J3565" i="1" s="1"/>
  <c r="J20" i="1"/>
  <c r="J10" i="1" s="1"/>
  <c r="J653" i="1"/>
  <c r="J641" i="1" s="1"/>
  <c r="J674" i="1" s="1"/>
  <c r="J144" i="1"/>
  <c r="J134" i="1" s="1"/>
  <c r="J154" i="1"/>
  <c r="J153" i="1" s="1"/>
  <c r="J2508" i="1"/>
  <c r="J2537" i="1" s="1"/>
  <c r="J2541" i="1" s="1"/>
  <c r="J2542" i="1" s="1"/>
  <c r="J2918" i="1"/>
  <c r="J2948" i="1" s="1"/>
  <c r="J2952" i="1" s="1"/>
  <c r="J2953" i="1" s="1"/>
  <c r="J3774" i="1"/>
  <c r="J3804" i="1" s="1"/>
  <c r="J3808" i="1" s="1"/>
  <c r="J3809" i="1" s="1"/>
  <c r="J3815" i="1"/>
  <c r="J3844" i="1" s="1"/>
  <c r="J3848" i="1" s="1"/>
  <c r="J3849" i="1" s="1"/>
  <c r="J4633" i="1"/>
  <c r="J4664" i="1" s="1"/>
  <c r="J4668" i="1" s="1"/>
  <c r="J4669" i="1" s="1"/>
  <c r="J8956" i="1"/>
  <c r="J8992" i="1" s="1"/>
  <c r="J8996" i="1" s="1"/>
  <c r="J8997" i="1" s="1"/>
  <c r="J9002" i="1"/>
  <c r="J9036" i="1" s="1"/>
  <c r="J9040" i="1" s="1"/>
  <c r="J9041" i="1" s="1"/>
  <c r="J4716" i="1"/>
  <c r="J4745" i="1" s="1"/>
  <c r="J4749" i="1" s="1"/>
  <c r="J4750" i="1" s="1"/>
  <c r="J4923" i="1"/>
  <c r="J4951" i="1" s="1"/>
  <c r="J4955" i="1" s="1"/>
  <c r="J4956" i="1" s="1"/>
  <c r="J8118" i="1"/>
  <c r="J8156" i="1" s="1"/>
  <c r="J8160" i="1" s="1"/>
  <c r="J8161" i="1" s="1"/>
  <c r="J8688" i="1"/>
  <c r="J8721" i="1" s="1"/>
  <c r="J8725" i="1" s="1"/>
  <c r="J8726" i="1" s="1"/>
  <c r="J4503" i="1"/>
  <c r="J4534" i="1" s="1"/>
  <c r="J4538" i="1" s="1"/>
  <c r="J4539" i="1" s="1"/>
  <c r="J512" i="1"/>
  <c r="J511" i="1" s="1"/>
  <c r="J1290" i="1"/>
  <c r="J2022" i="1"/>
  <c r="J2051" i="1" s="1"/>
  <c r="J2055" i="1" s="1"/>
  <c r="J2056" i="1" s="1"/>
  <c r="J2226" i="1"/>
  <c r="J2255" i="1" s="1"/>
  <c r="J2259" i="1" s="1"/>
  <c r="J2260" i="1" s="1"/>
  <c r="J3652" i="1"/>
  <c r="J3682" i="1" s="1"/>
  <c r="J3686" i="1" s="1"/>
  <c r="J3687" i="1" s="1"/>
  <c r="J3855" i="1"/>
  <c r="J3885" i="1" s="1"/>
  <c r="J3889" i="1" s="1"/>
  <c r="J3890" i="1" s="1"/>
  <c r="J3896" i="1"/>
  <c r="J3925" i="1" s="1"/>
  <c r="J3929" i="1" s="1"/>
  <c r="J3930" i="1" s="1"/>
  <c r="J4299" i="1"/>
  <c r="J4328" i="1" s="1"/>
  <c r="J4332" i="1" s="1"/>
  <c r="J4333" i="1" s="1"/>
  <c r="J5172" i="1"/>
  <c r="J5202" i="1" s="1"/>
  <c r="J5206" i="1" s="1"/>
  <c r="J5207" i="1" s="1"/>
  <c r="J5914" i="1"/>
  <c r="J5944" i="1" s="1"/>
  <c r="J5948" i="1" s="1"/>
  <c r="J5949" i="1" s="1"/>
  <c r="J6151" i="1"/>
  <c r="J6150" i="1" s="1"/>
  <c r="J6219" i="1"/>
  <c r="J6240" i="1"/>
  <c r="J6273" i="1" s="1"/>
  <c r="J6277" i="1" s="1"/>
  <c r="J6278" i="1" s="1"/>
  <c r="J7216" i="1"/>
  <c r="J7215" i="1" s="1"/>
  <c r="J7281" i="1"/>
  <c r="J7280" i="1" s="1"/>
  <c r="J7753" i="1"/>
  <c r="J7742" i="1" s="1"/>
  <c r="J7778" i="1" s="1"/>
  <c r="J231" i="1"/>
  <c r="J540" i="1"/>
  <c r="J1166" i="1"/>
  <c r="J1165" i="1" s="1"/>
  <c r="J1254" i="1"/>
  <c r="J1253" i="1" s="1"/>
  <c r="J1310" i="1"/>
  <c r="J1299" i="1" s="1"/>
  <c r="J1500" i="1"/>
  <c r="J1607" i="1"/>
  <c r="J1981" i="1"/>
  <c r="J2011" i="1" s="1"/>
  <c r="J2015" i="1" s="1"/>
  <c r="J2016" i="1" s="1"/>
  <c r="J2754" i="1"/>
  <c r="J2784" i="1" s="1"/>
  <c r="J2788" i="1" s="1"/>
  <c r="J2789" i="1" s="1"/>
  <c r="J2836" i="1"/>
  <c r="J2866" i="1" s="1"/>
  <c r="J2870" i="1" s="1"/>
  <c r="J2871" i="1" s="1"/>
  <c r="J3000" i="1"/>
  <c r="J3030" i="1" s="1"/>
  <c r="J3034" i="1" s="1"/>
  <c r="J3035" i="1" s="1"/>
  <c r="J3449" i="1"/>
  <c r="J3478" i="1" s="1"/>
  <c r="J3482" i="1" s="1"/>
  <c r="J3483" i="1" s="1"/>
  <c r="J3489" i="1"/>
  <c r="J3519" i="1" s="1"/>
  <c r="J3523" i="1" s="1"/>
  <c r="J3524" i="1" s="1"/>
  <c r="J3693" i="1"/>
  <c r="J3722" i="1" s="1"/>
  <c r="J3726" i="1" s="1"/>
  <c r="J3727" i="1" s="1"/>
  <c r="J3733" i="1"/>
  <c r="J3763" i="1" s="1"/>
  <c r="J3767" i="1" s="1"/>
  <c r="J3768" i="1" s="1"/>
  <c r="J4136" i="1"/>
  <c r="J4166" i="1" s="1"/>
  <c r="J4170" i="1" s="1"/>
  <c r="J4171" i="1" s="1"/>
  <c r="J4798" i="1"/>
  <c r="J4828" i="1" s="1"/>
  <c r="J4832" i="1" s="1"/>
  <c r="J4833" i="1" s="1"/>
  <c r="J5048" i="1"/>
  <c r="J5078" i="1" s="1"/>
  <c r="J5082" i="1" s="1"/>
  <c r="J5083" i="1" s="1"/>
  <c r="J5253" i="1"/>
  <c r="J5283" i="1" s="1"/>
  <c r="J5287" i="1" s="1"/>
  <c r="J5288" i="1" s="1"/>
  <c r="J5376" i="1"/>
  <c r="J5406" i="1" s="1"/>
  <c r="J5410" i="1" s="1"/>
  <c r="J5411" i="1" s="1"/>
  <c r="J5499" i="1"/>
  <c r="J5529" i="1" s="1"/>
  <c r="J5533" i="1" s="1"/>
  <c r="J5534" i="1" s="1"/>
  <c r="J5540" i="1"/>
  <c r="J5571" i="1" s="1"/>
  <c r="J5575" i="1" s="1"/>
  <c r="J5576" i="1" s="1"/>
  <c r="J5582" i="1"/>
  <c r="J5612" i="1" s="1"/>
  <c r="J5616" i="1" s="1"/>
  <c r="J5617" i="1" s="1"/>
  <c r="J5665" i="1"/>
  <c r="J5695" i="1" s="1"/>
  <c r="J5699" i="1" s="1"/>
  <c r="J5700" i="1" s="1"/>
  <c r="J6284" i="1"/>
  <c r="J6314" i="1" s="1"/>
  <c r="J6318" i="1" s="1"/>
  <c r="J6319" i="1" s="1"/>
  <c r="J6325" i="1"/>
  <c r="J6356" i="1" s="1"/>
  <c r="J6360" i="1" s="1"/>
  <c r="J6361" i="1" s="1"/>
  <c r="J6493" i="1"/>
  <c r="J6524" i="1" s="1"/>
  <c r="J6528" i="1" s="1"/>
  <c r="J6529" i="1" s="1"/>
  <c r="J6710" i="1"/>
  <c r="J6740" i="1" s="1"/>
  <c r="J6744" i="1" s="1"/>
  <c r="J6745" i="1" s="1"/>
  <c r="J6751" i="1"/>
  <c r="J6782" i="1" s="1"/>
  <c r="J6786" i="1" s="1"/>
  <c r="J6787" i="1" s="1"/>
  <c r="J6957" i="1"/>
  <c r="J6989" i="1" s="1"/>
  <c r="J7094" i="1"/>
  <c r="J7128" i="1" s="1"/>
  <c r="J7738" i="1"/>
  <c r="J8865" i="1"/>
  <c r="J8899" i="1" s="1"/>
  <c r="J8903" i="1" s="1"/>
  <c r="J8904" i="1" s="1"/>
  <c r="J727" i="1"/>
  <c r="J1780" i="1"/>
  <c r="J1808" i="1" s="1"/>
  <c r="J1812" i="1" s="1"/>
  <c r="J1813" i="1" s="1"/>
  <c r="J3082" i="1"/>
  <c r="J3113" i="1" s="1"/>
  <c r="J3117" i="1" s="1"/>
  <c r="J3118" i="1" s="1"/>
  <c r="J3936" i="1"/>
  <c r="J3965" i="1" s="1"/>
  <c r="J3969" i="1" s="1"/>
  <c r="J3970" i="1" s="1"/>
  <c r="J4380" i="1"/>
  <c r="J4411" i="1" s="1"/>
  <c r="J4415" i="1" s="1"/>
  <c r="J4416" i="1" s="1"/>
  <c r="J5458" i="1"/>
  <c r="J5488" i="1" s="1"/>
  <c r="J5492" i="1" s="1"/>
  <c r="J5493" i="1" s="1"/>
  <c r="J6535" i="1"/>
  <c r="J6792" i="1"/>
  <c r="J7509" i="1"/>
  <c r="J7508" i="1" s="1"/>
  <c r="J1188" i="1"/>
  <c r="J2102" i="1"/>
  <c r="J2133" i="1" s="1"/>
  <c r="J2137" i="1" s="1"/>
  <c r="J2138" i="1" s="1"/>
  <c r="J2185" i="1"/>
  <c r="J2215" i="1" s="1"/>
  <c r="J2219" i="1" s="1"/>
  <c r="J2220" i="1" s="1"/>
  <c r="J3327" i="1"/>
  <c r="J3356" i="1" s="1"/>
  <c r="J3360" i="1" s="1"/>
  <c r="J3361" i="1" s="1"/>
  <c r="J4177" i="1"/>
  <c r="J4207" i="1" s="1"/>
  <c r="J4211" i="1" s="1"/>
  <c r="J4212" i="1" s="1"/>
  <c r="J4422" i="1"/>
  <c r="J4451" i="1" s="1"/>
  <c r="J4455" i="1" s="1"/>
  <c r="J4456" i="1" s="1"/>
  <c r="J8034" i="1"/>
  <c r="J8062" i="1" s="1"/>
  <c r="J8066" i="1" s="1"/>
  <c r="J8067" i="1" s="1"/>
  <c r="J8732" i="1"/>
  <c r="J8767" i="1" s="1"/>
  <c r="J8771" i="1" s="1"/>
  <c r="J8772" i="1" s="1"/>
  <c r="J8778" i="1"/>
  <c r="J8810" i="1" s="1"/>
  <c r="J8814" i="1" s="1"/>
  <c r="J8815" i="1" s="1"/>
  <c r="J744" i="1"/>
  <c r="J733" i="1" s="1"/>
  <c r="J1085" i="1"/>
  <c r="J1084" i="1" s="1"/>
  <c r="J2266" i="1"/>
  <c r="J2296" i="1" s="1"/>
  <c r="J2300" i="1" s="1"/>
  <c r="J2301" i="1" s="1"/>
  <c r="J2548" i="1"/>
  <c r="J2578" i="1" s="1"/>
  <c r="J2582" i="1" s="1"/>
  <c r="J2583" i="1" s="1"/>
  <c r="J251" i="1"/>
  <c r="J241" i="1" s="1"/>
  <c r="J259" i="1" s="1"/>
  <c r="J561" i="1"/>
  <c r="J549" i="1" s="1"/>
  <c r="J585" i="1" s="1"/>
  <c r="J855" i="1"/>
  <c r="J854" i="1" s="1"/>
  <c r="J1899" i="1"/>
  <c r="J1928" i="1" s="1"/>
  <c r="J1932" i="1" s="1"/>
  <c r="J1933" i="1" s="1"/>
  <c r="J2713" i="1"/>
  <c r="J2743" i="1" s="1"/>
  <c r="J2747" i="1" s="1"/>
  <c r="J2748" i="1" s="1"/>
  <c r="J463" i="1"/>
  <c r="J462" i="1" s="1"/>
  <c r="J4096" i="1"/>
  <c r="J4125" i="1" s="1"/>
  <c r="J4129" i="1" s="1"/>
  <c r="J4130" i="1" s="1"/>
  <c r="J98" i="1"/>
  <c r="J88" i="1" s="1"/>
  <c r="J485" i="1"/>
  <c r="J1023" i="1"/>
  <c r="J1022" i="1" s="1"/>
  <c r="J1740" i="1"/>
  <c r="J1769" i="1" s="1"/>
  <c r="J1773" i="1" s="1"/>
  <c r="J1774" i="1" s="1"/>
  <c r="J2795" i="1"/>
  <c r="J2825" i="1" s="1"/>
  <c r="J2829" i="1" s="1"/>
  <c r="J2830" i="1" s="1"/>
  <c r="J3041" i="1"/>
  <c r="J3071" i="1" s="1"/>
  <c r="J3075" i="1" s="1"/>
  <c r="J3076" i="1" s="1"/>
  <c r="J4339" i="1"/>
  <c r="J4369" i="1" s="1"/>
  <c r="J4373" i="1" s="1"/>
  <c r="J4374" i="1" s="1"/>
  <c r="J1016" i="1"/>
  <c r="J1015" i="1" s="1"/>
  <c r="J192" i="1"/>
  <c r="J182" i="1" s="1"/>
  <c r="J204" i="1" s="1"/>
  <c r="J220" i="1"/>
  <c r="J219" i="1" s="1"/>
  <c r="J225" i="1" s="1"/>
  <c r="J416" i="1"/>
  <c r="J406" i="1" s="1"/>
  <c r="J430" i="1" s="1"/>
  <c r="J2877" i="1"/>
  <c r="J2907" i="1" s="1"/>
  <c r="J2911" i="1" s="1"/>
  <c r="J2912" i="1" s="1"/>
  <c r="J31" i="1"/>
  <c r="J30" i="1" s="1"/>
  <c r="J789" i="1"/>
  <c r="J788" i="1" s="1"/>
  <c r="J894" i="1"/>
  <c r="J883" i="1" s="1"/>
  <c r="J992" i="1"/>
  <c r="J981" i="1" s="1"/>
  <c r="J1098" i="1"/>
  <c r="J1097" i="1" s="1"/>
  <c r="J1221" i="1"/>
  <c r="J1220" i="1" s="1"/>
  <c r="J1269" i="1"/>
  <c r="J1268" i="1" s="1"/>
  <c r="J1357" i="1"/>
  <c r="J1346" i="1" s="1"/>
  <c r="J1438" i="1"/>
  <c r="J1437" i="1" s="1"/>
  <c r="J1524" i="1"/>
  <c r="J1512" i="1" s="1"/>
  <c r="J4756" i="1"/>
  <c r="J4787" i="1" s="1"/>
  <c r="J4791" i="1" s="1"/>
  <c r="J4792" i="1" s="1"/>
  <c r="J5003" i="1"/>
  <c r="J61" i="1"/>
  <c r="J51" i="1" s="1"/>
  <c r="J73" i="1" s="1"/>
  <c r="J105" i="1"/>
  <c r="J104" i="1" s="1"/>
  <c r="J376" i="1"/>
  <c r="J366" i="1" s="1"/>
  <c r="J391" i="1" s="1"/>
  <c r="J455" i="1"/>
  <c r="J445" i="1" s="1"/>
  <c r="J758" i="1"/>
  <c r="J757" i="1" s="1"/>
  <c r="J777" i="1"/>
  <c r="J776" i="1" s="1"/>
  <c r="J819" i="1"/>
  <c r="J808" i="1" s="1"/>
  <c r="J843" i="1"/>
  <c r="J842" i="1" s="1"/>
  <c r="J940" i="1"/>
  <c r="J939" i="1" s="1"/>
  <c r="J1066" i="1"/>
  <c r="J1055" i="1" s="1"/>
  <c r="J1143" i="1"/>
  <c r="J1132" i="1" s="1"/>
  <c r="J1635" i="1"/>
  <c r="J1641" i="1"/>
  <c r="J1640" i="1" s="1"/>
  <c r="J4686" i="1"/>
  <c r="J4675" i="1" s="1"/>
  <c r="J4705" i="1" s="1"/>
  <c r="J923" i="1"/>
  <c r="J922" i="1" s="1"/>
  <c r="J1094" i="1"/>
  <c r="J1093" i="1" s="1"/>
  <c r="J1205" i="1"/>
  <c r="J1194" i="1" s="1"/>
  <c r="J1374" i="1"/>
  <c r="J1373" i="1" s="1"/>
  <c r="J1429" i="1"/>
  <c r="J1418" i="1" s="1"/>
  <c r="J1549" i="1"/>
  <c r="J1548" i="1" s="1"/>
  <c r="J1618" i="1"/>
  <c r="J1616" i="1" s="1"/>
  <c r="J4881" i="1"/>
  <c r="J4912" i="1" s="1"/>
  <c r="J4916" i="1" s="1"/>
  <c r="J4917" i="1" s="1"/>
  <c r="J5089" i="1"/>
  <c r="J5119" i="1" s="1"/>
  <c r="J5123" i="1" s="1"/>
  <c r="J5124" i="1" s="1"/>
  <c r="J6126" i="1"/>
  <c r="J1637" i="1"/>
  <c r="J1636" i="1" s="1"/>
  <c r="J4551" i="1"/>
  <c r="J4549" i="1" s="1"/>
  <c r="J4839" i="1"/>
  <c r="J4870" i="1" s="1"/>
  <c r="J4874" i="1" s="1"/>
  <c r="J4875" i="1" s="1"/>
  <c r="J8237" i="1"/>
  <c r="J8226" i="1" s="1"/>
  <c r="J8260" i="1" s="1"/>
  <c r="J8264" i="1" s="1"/>
  <c r="J8265" i="1" s="1"/>
  <c r="J7883" i="1"/>
  <c r="J5334" i="1"/>
  <c r="J5365" i="1" s="1"/>
  <c r="J5369" i="1" s="1"/>
  <c r="J5370" i="1" s="1"/>
  <c r="J5748" i="1"/>
  <c r="J5778" i="1" s="1"/>
  <c r="J5782" i="1" s="1"/>
  <c r="J5783" i="1" s="1"/>
  <c r="J6461" i="1"/>
  <c r="J6450" i="1" s="1"/>
  <c r="J6482" i="1" s="1"/>
  <c r="J6486" i="1" s="1"/>
  <c r="J6487" i="1" s="1"/>
  <c r="J6212" i="1"/>
  <c r="J6585" i="1"/>
  <c r="J6615" i="1" s="1"/>
  <c r="J6619" i="1" s="1"/>
  <c r="J6620" i="1" s="1"/>
  <c r="J6626" i="1"/>
  <c r="J6656" i="1" s="1"/>
  <c r="J5789" i="1"/>
  <c r="J5819" i="1" s="1"/>
  <c r="J5823" i="1" s="1"/>
  <c r="J5824" i="1" s="1"/>
  <c r="J6183" i="1"/>
  <c r="J7013" i="1"/>
  <c r="J7003" i="1" s="1"/>
  <c r="J7033" i="1" s="1"/>
  <c r="J6886" i="1"/>
  <c r="J7182" i="1"/>
  <c r="J7387" i="1"/>
  <c r="J7386" i="1" s="1"/>
  <c r="J5830" i="1"/>
  <c r="J5861" i="1" s="1"/>
  <c r="J5865" i="1" s="1"/>
  <c r="J5866" i="1" s="1"/>
  <c r="J6222" i="1"/>
  <c r="J6221" i="1" s="1"/>
  <c r="J5130" i="1"/>
  <c r="J5161" i="1" s="1"/>
  <c r="J5165" i="1" s="1"/>
  <c r="J5166" i="1" s="1"/>
  <c r="J5294" i="1"/>
  <c r="J5323" i="1" s="1"/>
  <c r="J5327" i="1" s="1"/>
  <c r="J5328" i="1" s="1"/>
  <c r="J5706" i="1"/>
  <c r="J5737" i="1" s="1"/>
  <c r="J5741" i="1" s="1"/>
  <c r="J5742" i="1" s="1"/>
  <c r="J5417" i="1"/>
  <c r="J5447" i="1" s="1"/>
  <c r="J5451" i="1" s="1"/>
  <c r="J5452" i="1" s="1"/>
  <c r="J6095" i="1"/>
  <c r="J6085" i="1" s="1"/>
  <c r="J6117" i="1" s="1"/>
  <c r="J6367" i="1"/>
  <c r="J6398" i="1" s="1"/>
  <c r="J6402" i="1" s="1"/>
  <c r="J6403" i="1" s="1"/>
  <c r="J6667" i="1"/>
  <c r="J6699" i="1" s="1"/>
  <c r="J6703" i="1" s="1"/>
  <c r="J6704" i="1" s="1"/>
  <c r="J7807" i="1"/>
  <c r="J7796" i="1" s="1"/>
  <c r="J6195" i="1"/>
  <c r="J6193" i="1" s="1"/>
  <c r="J6838" i="1"/>
  <c r="J6837" i="1" s="1"/>
  <c r="J6897" i="1"/>
  <c r="J6906" i="1" s="1"/>
  <c r="J7855" i="1"/>
  <c r="J8073" i="1"/>
  <c r="J8107" i="1" s="1"/>
  <c r="J8111" i="1" s="1"/>
  <c r="J8112" i="1" s="1"/>
  <c r="J6818" i="1"/>
  <c r="J6817" i="1" s="1"/>
  <c r="J7199" i="1"/>
  <c r="J7188" i="1" s="1"/>
  <c r="J7293" i="1"/>
  <c r="J7292" i="1" s="1"/>
  <c r="J7500" i="1"/>
  <c r="J7499" i="1" s="1"/>
  <c r="J7669" i="1"/>
  <c r="J7668" i="1" s="1"/>
  <c r="J7720" i="1"/>
  <c r="J7719" i="1" s="1"/>
  <c r="J7837" i="1"/>
  <c r="J7836" i="1" s="1"/>
  <c r="J8167" i="1"/>
  <c r="J8201" i="1" s="1"/>
  <c r="J8205" i="1" s="1"/>
  <c r="J8206" i="1" s="1"/>
  <c r="J6053" i="1"/>
  <c r="J6042" i="1" s="1"/>
  <c r="J6070" i="1" s="1"/>
  <c r="J6143" i="1"/>
  <c r="J6132" i="1" s="1"/>
  <c r="J6845" i="1"/>
  <c r="J6844" i="1" s="1"/>
  <c r="J6892" i="1"/>
  <c r="J6891" i="1" s="1"/>
  <c r="J7085" i="1"/>
  <c r="J7253" i="1"/>
  <c r="J7242" i="1" s="1"/>
  <c r="J7690" i="1"/>
  <c r="J7689" i="1" s="1"/>
  <c r="J7960" i="1"/>
  <c r="J7959" i="1" s="1"/>
  <c r="J7888" i="1"/>
  <c r="J6857" i="1"/>
  <c r="J7303" i="1"/>
  <c r="J7302" i="1" s="1"/>
  <c r="J7993" i="1"/>
  <c r="J8023" i="1" s="1"/>
  <c r="J8027" i="1" s="1"/>
  <c r="J8028" i="1" s="1"/>
  <c r="J6809" i="1"/>
  <c r="J6798" i="1" s="1"/>
  <c r="J6869" i="1"/>
  <c r="J6867" i="1" s="1"/>
  <c r="J6875" i="1"/>
  <c r="J6936" i="1"/>
  <c r="J6935" i="1" s="1"/>
  <c r="J7359" i="1"/>
  <c r="J7348" i="1" s="1"/>
  <c r="J7475" i="1"/>
  <c r="J7464" i="1" s="1"/>
  <c r="J7558" i="1"/>
  <c r="J7547" i="1" s="1"/>
  <c r="J7610" i="1"/>
  <c r="J7599" i="1" s="1"/>
  <c r="J7629" i="1" s="1"/>
  <c r="J7823" i="1"/>
  <c r="J7822" i="1" s="1"/>
  <c r="J7866" i="1"/>
  <c r="J7864" i="1" s="1"/>
  <c r="J7872" i="1"/>
  <c r="J7900" i="1"/>
  <c r="J7906" i="1"/>
  <c r="J7905" i="1" s="1"/>
  <c r="J8358" i="1"/>
  <c r="J8393" i="1" s="1"/>
  <c r="J8397" i="1" s="1"/>
  <c r="J8398" i="1" s="1"/>
  <c r="J8596" i="1"/>
  <c r="J8633" i="1" s="1"/>
  <c r="J8637" i="1" s="1"/>
  <c r="J8638" i="1" s="1"/>
  <c r="J8910" i="1"/>
  <c r="J8945" i="1" s="1"/>
  <c r="J8949" i="1" s="1"/>
  <c r="J8950" i="1" s="1"/>
  <c r="J8449" i="1"/>
  <c r="J8483" i="1" s="1"/>
  <c r="J8487" i="1" s="1"/>
  <c r="J8488" i="1" s="1"/>
  <c r="J8642" i="1"/>
  <c r="J8679" i="1" s="1"/>
  <c r="J8683" i="1" s="1"/>
  <c r="J8684" i="1" s="1"/>
  <c r="J9184" i="1"/>
  <c r="J9213" i="1" s="1"/>
  <c r="J9217" i="1" s="1"/>
  <c r="J9218" i="1" s="1"/>
  <c r="J9224" i="1"/>
  <c r="J9254" i="1" s="1"/>
  <c r="J9258" i="1" s="1"/>
  <c r="J9259" i="1" s="1"/>
  <c r="J9283" i="1"/>
  <c r="J9272" i="1" s="1"/>
  <c r="J9299" i="1" s="1"/>
  <c r="O3192" i="1"/>
  <c r="N3192" i="1"/>
  <c r="M3192" i="1"/>
  <c r="O3189" i="1"/>
  <c r="N3189" i="1"/>
  <c r="M3189" i="1"/>
  <c r="O3184" i="1"/>
  <c r="N3184" i="1"/>
  <c r="M3184" i="1"/>
  <c r="O3174" i="1"/>
  <c r="N3174" i="1"/>
  <c r="M3174" i="1"/>
  <c r="O3168" i="1"/>
  <c r="N3168" i="1"/>
  <c r="M3168" i="1"/>
  <c r="M3176" i="1" l="1"/>
  <c r="N3176" i="1"/>
  <c r="N3166" i="1"/>
  <c r="N3191" i="1"/>
  <c r="O3166" i="1"/>
  <c r="O3176" i="1"/>
  <c r="O3191" i="1"/>
  <c r="M3166" i="1"/>
  <c r="M3188" i="1"/>
  <c r="N3188" i="1"/>
  <c r="O3188" i="1"/>
  <c r="M3191" i="1"/>
  <c r="J6214" i="1"/>
  <c r="J6213" i="1" s="1"/>
  <c r="J6888" i="1"/>
  <c r="J6887" i="1" s="1"/>
  <c r="J6945" i="1"/>
  <c r="J6949" i="1" s="1"/>
  <c r="J7581" i="1"/>
  <c r="J7446" i="1"/>
  <c r="J7874" i="1"/>
  <c r="J7863" i="1" s="1"/>
  <c r="J1330" i="1"/>
  <c r="J1336" i="1" s="1"/>
  <c r="J7885" i="1"/>
  <c r="J7884" i="1" s="1"/>
  <c r="J533" i="1"/>
  <c r="J169" i="1"/>
  <c r="J351" i="1"/>
  <c r="J39" i="1"/>
  <c r="J43" i="1" s="1"/>
  <c r="J44" i="1" s="1"/>
  <c r="J6574" i="1"/>
  <c r="J6578" i="1" s="1"/>
  <c r="J6579" i="1" s="1"/>
  <c r="J6177" i="1"/>
  <c r="J7224" i="1"/>
  <c r="J7232" i="1" s="1"/>
  <c r="J7235" i="1" s="1"/>
  <c r="J7177" i="1"/>
  <c r="J7178" i="1" s="1"/>
  <c r="J7982" i="1"/>
  <c r="J9262" i="1" s="1"/>
  <c r="J473" i="1"/>
  <c r="J477" i="1" s="1"/>
  <c r="J478" i="1" s="1"/>
  <c r="J1492" i="1"/>
  <c r="J6203" i="1"/>
  <c r="J6192" i="1" s="1"/>
  <c r="J1176" i="1"/>
  <c r="J7782" i="1"/>
  <c r="J7783" i="1" s="1"/>
  <c r="J7528" i="1"/>
  <c r="J7537" i="1" s="1"/>
  <c r="J7540" i="1" s="1"/>
  <c r="J4559" i="1"/>
  <c r="J4548" i="1" s="1"/>
  <c r="J4577" i="1" s="1"/>
  <c r="J1398" i="1"/>
  <c r="J721" i="1"/>
  <c r="J722" i="1" s="1"/>
  <c r="J1599" i="1"/>
  <c r="J1609" i="1" s="1"/>
  <c r="J116" i="1"/>
  <c r="J120" i="1" s="1"/>
  <c r="J121" i="1" s="1"/>
  <c r="J6218" i="1"/>
  <c r="J6217" i="1" s="1"/>
  <c r="J7727" i="1"/>
  <c r="J6877" i="1"/>
  <c r="J6866" i="1" s="1"/>
  <c r="J5037" i="1"/>
  <c r="J5041" i="1" s="1"/>
  <c r="J5042" i="1" s="1"/>
  <c r="J6078" i="1"/>
  <c r="J6074" i="1"/>
  <c r="J6075" i="1" s="1"/>
  <c r="J399" i="1"/>
  <c r="J395" i="1"/>
  <c r="J396" i="1" s="1"/>
  <c r="J589" i="1"/>
  <c r="J590" i="1" s="1"/>
  <c r="J263" i="1"/>
  <c r="J264" i="1" s="1"/>
  <c r="J267" i="1"/>
  <c r="J438" i="1"/>
  <c r="J434" i="1"/>
  <c r="J435" i="1" s="1"/>
  <c r="J212" i="1"/>
  <c r="J208" i="1"/>
  <c r="J209" i="1" s="1"/>
  <c r="J6660" i="1"/>
  <c r="J6661" i="1" s="1"/>
  <c r="J9303" i="1"/>
  <c r="J9304" i="1" s="1"/>
  <c r="J9307" i="1"/>
  <c r="J9310" i="1" s="1"/>
  <c r="J4709" i="1"/>
  <c r="J4710" i="1" s="1"/>
  <c r="J81" i="1"/>
  <c r="J77" i="1"/>
  <c r="J78" i="1" s="1"/>
  <c r="J7635" i="1"/>
  <c r="J7638" i="1" s="1"/>
  <c r="J7633" i="1"/>
  <c r="J7634" i="1" s="1"/>
  <c r="J1117" i="1"/>
  <c r="J7134" i="1"/>
  <c r="J7132" i="1"/>
  <c r="J7133" i="1" s="1"/>
  <c r="J7393" i="1"/>
  <c r="J965" i="1"/>
  <c r="J634" i="1"/>
  <c r="J632" i="1"/>
  <c r="J633" i="1" s="1"/>
  <c r="J678" i="1"/>
  <c r="J679" i="1" s="1"/>
  <c r="J680" i="1"/>
  <c r="J865" i="1"/>
  <c r="J4542" i="1"/>
  <c r="J1693" i="1"/>
  <c r="J1694" i="1" s="1"/>
  <c r="J6851" i="1"/>
  <c r="J7330" i="1"/>
  <c r="J305" i="1"/>
  <c r="J301" i="1"/>
  <c r="J302" i="1" s="1"/>
  <c r="J1282" i="1"/>
  <c r="J792" i="1"/>
  <c r="J1626" i="1"/>
  <c r="J1615" i="1" s="1"/>
  <c r="J1645" i="1" s="1"/>
  <c r="J1037" i="1"/>
  <c r="J6996" i="1"/>
  <c r="J6993" i="1"/>
  <c r="J7898" i="1"/>
  <c r="J7897" i="1" s="1"/>
  <c r="J6123" i="1"/>
  <c r="J6121" i="1"/>
  <c r="J6122" i="1" s="1"/>
  <c r="J7847" i="1"/>
  <c r="J7041" i="1"/>
  <c r="J7037" i="1"/>
  <c r="J7038" i="1" s="1"/>
  <c r="J234" i="1"/>
  <c r="J6951" i="1" l="1"/>
  <c r="O3165" i="1"/>
  <c r="N3165" i="1"/>
  <c r="M3165" i="1"/>
  <c r="J6896" i="1"/>
  <c r="J7585" i="1"/>
  <c r="J7586" i="1" s="1"/>
  <c r="J7589" i="1"/>
  <c r="J7592" i="1" s="1"/>
  <c r="J45" i="1"/>
  <c r="J7454" i="1"/>
  <c r="J7457" i="1" s="1"/>
  <c r="J7450" i="1"/>
  <c r="J7451" i="1" s="1"/>
  <c r="J1334" i="1"/>
  <c r="J1335" i="1" s="1"/>
  <c r="J481" i="1"/>
  <c r="J6226" i="1"/>
  <c r="J6230" i="1" s="1"/>
  <c r="J6231" i="1" s="1"/>
  <c r="J176" i="1"/>
  <c r="J7986" i="1"/>
  <c r="J7987" i="1" s="1"/>
  <c r="J173" i="1"/>
  <c r="J174" i="1" s="1"/>
  <c r="J6788" i="1"/>
  <c r="J7786" i="1"/>
  <c r="J7789" i="1" s="1"/>
  <c r="J355" i="1"/>
  <c r="J356" i="1" s="1"/>
  <c r="J6186" i="1"/>
  <c r="J1502" i="1"/>
  <c r="J1505" i="1" s="1"/>
  <c r="J542" i="1"/>
  <c r="J726" i="1" s="1"/>
  <c r="J359" i="1"/>
  <c r="J484" i="1"/>
  <c r="J1408" i="1"/>
  <c r="J1411" i="1" s="1"/>
  <c r="J7228" i="1"/>
  <c r="J7229" i="1" s="1"/>
  <c r="J1184" i="1"/>
  <c r="J1180" i="1"/>
  <c r="J1181" i="1" s="1"/>
  <c r="J124" i="1"/>
  <c r="J6035" i="1"/>
  <c r="J6125" i="1" s="1"/>
  <c r="J7857" i="1"/>
  <c r="J9265" i="1" s="1"/>
  <c r="J7338" i="1"/>
  <c r="J7341" i="1" s="1"/>
  <c r="J7334" i="1"/>
  <c r="J7335" i="1" s="1"/>
  <c r="J1041" i="1"/>
  <c r="J1042" i="1" s="1"/>
  <c r="J1045" i="1"/>
  <c r="J6902" i="1"/>
  <c r="J6950" i="1"/>
  <c r="J801" i="1"/>
  <c r="J6860" i="1"/>
  <c r="J7908" i="1"/>
  <c r="J1292" i="1"/>
  <c r="J1339" i="1" s="1"/>
  <c r="J974" i="1"/>
  <c r="J1125" i="1"/>
  <c r="J1121" i="1"/>
  <c r="J1122" i="1" s="1"/>
  <c r="J7401" i="1"/>
  <c r="J7404" i="1" s="1"/>
  <c r="J6994" i="1"/>
  <c r="J6900" i="1"/>
  <c r="J4585" i="1"/>
  <c r="J4581" i="1"/>
  <c r="J4582" i="1" s="1"/>
  <c r="J873" i="1"/>
  <c r="J869" i="1"/>
  <c r="J870" i="1" s="1"/>
  <c r="J1653" i="1"/>
  <c r="J1649" i="1"/>
  <c r="J1650" i="1" s="1"/>
  <c r="O6270" i="1"/>
  <c r="N6270" i="1"/>
  <c r="M6270" i="1"/>
  <c r="O6267" i="1"/>
  <c r="N6267" i="1"/>
  <c r="M6267" i="1"/>
  <c r="O6260" i="1"/>
  <c r="N6260" i="1"/>
  <c r="M6260" i="1"/>
  <c r="O6249" i="1"/>
  <c r="N6249" i="1"/>
  <c r="M6249" i="1"/>
  <c r="O6243" i="1"/>
  <c r="N6243" i="1"/>
  <c r="M6243" i="1"/>
  <c r="O6266" i="1" l="1"/>
  <c r="N6241" i="1"/>
  <c r="N6251" i="1"/>
  <c r="N6269" i="1"/>
  <c r="O6241" i="1"/>
  <c r="O6251" i="1"/>
  <c r="O6269" i="1"/>
  <c r="M6241" i="1"/>
  <c r="M6269" i="1"/>
  <c r="M6266" i="1"/>
  <c r="M6251" i="1"/>
  <c r="N6266" i="1"/>
  <c r="J6905" i="1"/>
  <c r="J7181" i="1" s="1"/>
  <c r="J127" i="1"/>
  <c r="J6791" i="1"/>
  <c r="J1187" i="1"/>
  <c r="J6234" i="1"/>
  <c r="J876" i="1"/>
  <c r="J6903" i="1"/>
  <c r="J1048" i="1"/>
  <c r="J7916" i="1"/>
  <c r="J7912" i="1"/>
  <c r="J7913" i="1" s="1"/>
  <c r="N6240" i="1" l="1"/>
  <c r="O6240" i="1"/>
  <c r="M6240" i="1"/>
  <c r="O7723" i="1"/>
  <c r="N7723" i="1"/>
  <c r="M7723" i="1"/>
  <c r="O7721" i="1"/>
  <c r="N7721" i="1"/>
  <c r="M7721" i="1"/>
  <c r="O7717" i="1"/>
  <c r="N7717" i="1"/>
  <c r="M7717" i="1"/>
  <c r="O7703" i="1"/>
  <c r="N7703" i="1"/>
  <c r="M7703" i="1"/>
  <c r="M7701" i="1"/>
  <c r="O7697" i="1"/>
  <c r="N7697" i="1"/>
  <c r="O7695" i="1"/>
  <c r="N7695" i="1"/>
  <c r="M7695" i="1"/>
  <c r="O7691" i="1"/>
  <c r="N7691" i="1"/>
  <c r="M7691" i="1"/>
  <c r="O7686" i="1"/>
  <c r="N7686" i="1"/>
  <c r="M7686" i="1"/>
  <c r="O7681" i="1"/>
  <c r="N7681" i="1"/>
  <c r="M7681" i="1"/>
  <c r="O7677" i="1"/>
  <c r="N7677" i="1"/>
  <c r="M7677" i="1"/>
  <c r="O7673" i="1"/>
  <c r="N7673" i="1"/>
  <c r="M7673" i="1"/>
  <c r="O7670" i="1"/>
  <c r="N7670" i="1"/>
  <c r="M7670" i="1"/>
  <c r="M7663" i="1"/>
  <c r="M7662" i="1" s="1"/>
  <c r="O7662" i="1"/>
  <c r="N7662" i="1"/>
  <c r="M7661" i="1"/>
  <c r="M7655" i="1"/>
  <c r="M7654" i="1" s="1"/>
  <c r="O7654" i="1"/>
  <c r="N7654" i="1"/>
  <c r="M7650" i="1"/>
  <c r="M7649" i="1"/>
  <c r="O7648" i="1"/>
  <c r="N7648" i="1"/>
  <c r="O7647" i="1"/>
  <c r="N7646" i="1" l="1"/>
  <c r="O7656" i="1"/>
  <c r="N7656" i="1"/>
  <c r="O7646" i="1"/>
  <c r="M7648" i="1"/>
  <c r="M7656" i="1"/>
  <c r="M7720" i="1"/>
  <c r="O7669" i="1"/>
  <c r="O7720" i="1"/>
  <c r="M7669" i="1"/>
  <c r="O7690" i="1"/>
  <c r="M7697" i="1"/>
  <c r="N7690" i="1"/>
  <c r="N7669" i="1"/>
  <c r="N7720" i="1"/>
  <c r="N7689" i="1" l="1"/>
  <c r="O7719" i="1"/>
  <c r="N7645" i="1"/>
  <c r="O7689" i="1"/>
  <c r="M7646" i="1"/>
  <c r="N7668" i="1"/>
  <c r="O7668" i="1"/>
  <c r="M7719" i="1"/>
  <c r="M7690" i="1"/>
  <c r="N7719" i="1"/>
  <c r="M7668" i="1"/>
  <c r="O7645" i="1"/>
  <c r="O581" i="1"/>
  <c r="M581" i="1"/>
  <c r="N580" i="1"/>
  <c r="O578" i="1"/>
  <c r="N578" i="1"/>
  <c r="M578" i="1"/>
  <c r="O570" i="1"/>
  <c r="N570" i="1"/>
  <c r="M570" i="1"/>
  <c r="O559" i="1"/>
  <c r="N559" i="1"/>
  <c r="M559" i="1"/>
  <c r="O552" i="1"/>
  <c r="N552" i="1"/>
  <c r="M552" i="1"/>
  <c r="M13" i="1"/>
  <c r="N13" i="1"/>
  <c r="O13" i="1"/>
  <c r="M18" i="1"/>
  <c r="N18" i="1"/>
  <c r="O18" i="1"/>
  <c r="M22" i="1"/>
  <c r="N22" i="1"/>
  <c r="O22" i="1"/>
  <c r="M32" i="1"/>
  <c r="N32" i="1"/>
  <c r="O32" i="1"/>
  <c r="M37" i="1"/>
  <c r="N37" i="1"/>
  <c r="O37" i="1"/>
  <c r="M46" i="1"/>
  <c r="N46" i="1"/>
  <c r="O46" i="1"/>
  <c r="M54" i="1"/>
  <c r="N54" i="1"/>
  <c r="O54" i="1"/>
  <c r="M59" i="1"/>
  <c r="N59" i="1"/>
  <c r="O59" i="1"/>
  <c r="M63" i="1"/>
  <c r="N63" i="1"/>
  <c r="O63" i="1"/>
  <c r="M68" i="1"/>
  <c r="N68" i="1"/>
  <c r="O68" i="1"/>
  <c r="M71" i="1"/>
  <c r="N71" i="1"/>
  <c r="O71" i="1"/>
  <c r="M82" i="1"/>
  <c r="N82" i="1"/>
  <c r="O82" i="1"/>
  <c r="M91" i="1"/>
  <c r="N91" i="1"/>
  <c r="O91" i="1"/>
  <c r="M96" i="1"/>
  <c r="N96" i="1"/>
  <c r="O96" i="1"/>
  <c r="M100" i="1"/>
  <c r="N100" i="1"/>
  <c r="O100" i="1"/>
  <c r="M106" i="1"/>
  <c r="N106" i="1"/>
  <c r="O106" i="1"/>
  <c r="M109" i="1"/>
  <c r="N109" i="1"/>
  <c r="O109" i="1"/>
  <c r="M114" i="1"/>
  <c r="N114" i="1"/>
  <c r="O114" i="1"/>
  <c r="M125" i="1"/>
  <c r="N125" i="1"/>
  <c r="O125" i="1"/>
  <c r="M137" i="1"/>
  <c r="N137" i="1"/>
  <c r="O137" i="1"/>
  <c r="M142" i="1"/>
  <c r="N142" i="1"/>
  <c r="O142" i="1"/>
  <c r="M146" i="1"/>
  <c r="N146" i="1"/>
  <c r="O146" i="1"/>
  <c r="M156" i="1"/>
  <c r="N156" i="1"/>
  <c r="O156" i="1"/>
  <c r="M164" i="1"/>
  <c r="N164" i="1"/>
  <c r="O164" i="1"/>
  <c r="M167" i="1"/>
  <c r="N167" i="1"/>
  <c r="O167" i="1"/>
  <c r="M177" i="1"/>
  <c r="N177" i="1"/>
  <c r="O177" i="1"/>
  <c r="M185" i="1"/>
  <c r="N185" i="1"/>
  <c r="O185" i="1"/>
  <c r="M190" i="1"/>
  <c r="N190" i="1"/>
  <c r="O190" i="1"/>
  <c r="M194" i="1"/>
  <c r="N194" i="1"/>
  <c r="O194" i="1"/>
  <c r="M199" i="1"/>
  <c r="N199" i="1"/>
  <c r="O199" i="1"/>
  <c r="M202" i="1"/>
  <c r="N202" i="1"/>
  <c r="O202" i="1"/>
  <c r="M213" i="1"/>
  <c r="N213" i="1"/>
  <c r="O213" i="1"/>
  <c r="M222" i="1"/>
  <c r="M221" i="1" s="1"/>
  <c r="N222" i="1"/>
  <c r="N229" i="1" s="1"/>
  <c r="O222" i="1"/>
  <c r="O221" i="1" s="1"/>
  <c r="M230" i="1"/>
  <c r="N230" i="1"/>
  <c r="O230" i="1"/>
  <c r="M244" i="1"/>
  <c r="N244" i="1"/>
  <c r="O244" i="1"/>
  <c r="M249" i="1"/>
  <c r="N249" i="1"/>
  <c r="O249" i="1"/>
  <c r="M252" i="1"/>
  <c r="N252" i="1"/>
  <c r="O252" i="1"/>
  <c r="M257" i="1"/>
  <c r="N257" i="1"/>
  <c r="O257" i="1"/>
  <c r="M268" i="1"/>
  <c r="N268" i="1"/>
  <c r="O268" i="1"/>
  <c r="M277" i="1"/>
  <c r="N277" i="1"/>
  <c r="O277" i="1"/>
  <c r="M282" i="1"/>
  <c r="N282" i="1"/>
  <c r="O282" i="1"/>
  <c r="M286" i="1"/>
  <c r="N286" i="1"/>
  <c r="O286" i="1"/>
  <c r="M291" i="1"/>
  <c r="N291" i="1"/>
  <c r="O291" i="1"/>
  <c r="M294" i="1"/>
  <c r="N294" i="1"/>
  <c r="O294" i="1"/>
  <c r="M306" i="1"/>
  <c r="N306" i="1"/>
  <c r="O306" i="1"/>
  <c r="M315" i="1"/>
  <c r="N315" i="1"/>
  <c r="O315" i="1"/>
  <c r="M321" i="1"/>
  <c r="N321" i="1"/>
  <c r="O321" i="1"/>
  <c r="M332" i="1"/>
  <c r="N332" i="1"/>
  <c r="O332" i="1"/>
  <c r="M338" i="1"/>
  <c r="N338" i="1"/>
  <c r="O338" i="1"/>
  <c r="M343" i="1"/>
  <c r="N343" i="1"/>
  <c r="O343" i="1"/>
  <c r="M360" i="1"/>
  <c r="N360" i="1"/>
  <c r="O360" i="1"/>
  <c r="M369" i="1"/>
  <c r="N369" i="1"/>
  <c r="O369" i="1"/>
  <c r="M374" i="1"/>
  <c r="N374" i="1"/>
  <c r="O374" i="1"/>
  <c r="M379" i="1"/>
  <c r="N379" i="1"/>
  <c r="O379" i="1"/>
  <c r="M386" i="1"/>
  <c r="N386" i="1"/>
  <c r="O386" i="1"/>
  <c r="M389" i="1"/>
  <c r="N389" i="1"/>
  <c r="O389" i="1"/>
  <c r="M400" i="1"/>
  <c r="N400" i="1"/>
  <c r="O400" i="1"/>
  <c r="M409" i="1"/>
  <c r="N409" i="1"/>
  <c r="O409" i="1"/>
  <c r="M414" i="1"/>
  <c r="N414" i="1"/>
  <c r="O414" i="1"/>
  <c r="M416" i="1"/>
  <c r="N416" i="1"/>
  <c r="O416" i="1"/>
  <c r="M425" i="1"/>
  <c r="N425" i="1"/>
  <c r="O425" i="1"/>
  <c r="M428" i="1"/>
  <c r="N428" i="1"/>
  <c r="O428" i="1"/>
  <c r="M439" i="1"/>
  <c r="N439" i="1"/>
  <c r="O439" i="1"/>
  <c r="M448" i="1"/>
  <c r="N448" i="1"/>
  <c r="O448" i="1"/>
  <c r="M453" i="1"/>
  <c r="N453" i="1"/>
  <c r="O453" i="1"/>
  <c r="M458" i="1"/>
  <c r="N458" i="1"/>
  <c r="O458" i="1"/>
  <c r="M464" i="1"/>
  <c r="N464" i="1"/>
  <c r="O464" i="1"/>
  <c r="M466" i="1"/>
  <c r="N466" i="1"/>
  <c r="O466" i="1"/>
  <c r="M471" i="1"/>
  <c r="N471" i="1"/>
  <c r="O471" i="1"/>
  <c r="M482" i="1"/>
  <c r="N482" i="1"/>
  <c r="O482" i="1"/>
  <c r="M494" i="1"/>
  <c r="N494" i="1"/>
  <c r="O494" i="1"/>
  <c r="M500" i="1"/>
  <c r="N500" i="1"/>
  <c r="O500" i="1"/>
  <c r="M504" i="1"/>
  <c r="N504" i="1"/>
  <c r="O504" i="1"/>
  <c r="M513" i="1"/>
  <c r="N513" i="1"/>
  <c r="O513" i="1"/>
  <c r="M515" i="1"/>
  <c r="N515" i="1"/>
  <c r="O515" i="1"/>
  <c r="M518" i="1"/>
  <c r="N518" i="1"/>
  <c r="O518" i="1"/>
  <c r="M520" i="1"/>
  <c r="N520" i="1"/>
  <c r="O520" i="1"/>
  <c r="M524" i="1"/>
  <c r="N524" i="1"/>
  <c r="O524" i="1"/>
  <c r="M526" i="1"/>
  <c r="N526" i="1"/>
  <c r="O526" i="1"/>
  <c r="M528" i="1"/>
  <c r="N528" i="1"/>
  <c r="O528" i="1"/>
  <c r="M531" i="1"/>
  <c r="N531" i="1"/>
  <c r="O531" i="1"/>
  <c r="M537" i="1"/>
  <c r="N537" i="1"/>
  <c r="O537" i="1"/>
  <c r="M538" i="1"/>
  <c r="N538" i="1"/>
  <c r="O538" i="1"/>
  <c r="M539" i="1"/>
  <c r="N539" i="1"/>
  <c r="O539" i="1"/>
  <c r="M543" i="1"/>
  <c r="N543" i="1"/>
  <c r="O543" i="1"/>
  <c r="M597" i="1"/>
  <c r="N597" i="1"/>
  <c r="O597" i="1"/>
  <c r="M604" i="1"/>
  <c r="N604" i="1"/>
  <c r="O604" i="1"/>
  <c r="M615" i="1"/>
  <c r="N615" i="1"/>
  <c r="O615" i="1"/>
  <c r="M622" i="1"/>
  <c r="N622" i="1"/>
  <c r="O622" i="1"/>
  <c r="M625" i="1"/>
  <c r="N625" i="1"/>
  <c r="O625" i="1"/>
  <c r="M635" i="1"/>
  <c r="N635" i="1"/>
  <c r="O635" i="1"/>
  <c r="M644" i="1"/>
  <c r="N644" i="1"/>
  <c r="O644" i="1"/>
  <c r="M651" i="1"/>
  <c r="N651" i="1"/>
  <c r="O651" i="1"/>
  <c r="M661" i="1"/>
  <c r="N661" i="1"/>
  <c r="O661" i="1"/>
  <c r="M667" i="1"/>
  <c r="N667" i="1"/>
  <c r="O667" i="1"/>
  <c r="M670" i="1"/>
  <c r="N670" i="1"/>
  <c r="O670" i="1"/>
  <c r="M681" i="1"/>
  <c r="N681" i="1"/>
  <c r="O681" i="1"/>
  <c r="M690" i="1"/>
  <c r="N690" i="1"/>
  <c r="O690" i="1"/>
  <c r="M696" i="1"/>
  <c r="N696" i="1"/>
  <c r="O696" i="1"/>
  <c r="M707" i="1"/>
  <c r="N707" i="1"/>
  <c r="O707" i="1"/>
  <c r="M712" i="1"/>
  <c r="N712" i="1"/>
  <c r="O712" i="1"/>
  <c r="M715" i="1"/>
  <c r="N715" i="1"/>
  <c r="O715" i="1"/>
  <c r="M724" i="1"/>
  <c r="N724" i="1"/>
  <c r="O724" i="1"/>
  <c r="M736" i="1"/>
  <c r="N736" i="1"/>
  <c r="O736" i="1"/>
  <c r="M742" i="1"/>
  <c r="N742" i="1"/>
  <c r="O742" i="1"/>
  <c r="M753" i="1"/>
  <c r="N753" i="1"/>
  <c r="O753" i="1"/>
  <c r="M759" i="1"/>
  <c r="N759" i="1"/>
  <c r="O759" i="1"/>
  <c r="M761" i="1"/>
  <c r="N761" i="1"/>
  <c r="O761" i="1"/>
  <c r="M768" i="1"/>
  <c r="N768" i="1"/>
  <c r="O768" i="1"/>
  <c r="M773" i="1"/>
  <c r="N773" i="1"/>
  <c r="O773" i="1"/>
  <c r="M778" i="1"/>
  <c r="N778" i="1"/>
  <c r="O778" i="1"/>
  <c r="M782" i="1"/>
  <c r="N782" i="1"/>
  <c r="O782" i="1"/>
  <c r="M785" i="1"/>
  <c r="N785" i="1"/>
  <c r="O785" i="1"/>
  <c r="M790" i="1"/>
  <c r="N790" i="1"/>
  <c r="O790" i="1"/>
  <c r="M796" i="1"/>
  <c r="N796" i="1"/>
  <c r="O796" i="1"/>
  <c r="M797" i="1"/>
  <c r="N797" i="1"/>
  <c r="O797" i="1"/>
  <c r="M798" i="1"/>
  <c r="N798" i="1"/>
  <c r="O798" i="1"/>
  <c r="M802" i="1"/>
  <c r="N802" i="1"/>
  <c r="O802" i="1"/>
  <c r="M811" i="1"/>
  <c r="N811" i="1"/>
  <c r="O811" i="1"/>
  <c r="M817" i="1"/>
  <c r="N817" i="1"/>
  <c r="O817" i="1"/>
  <c r="M822" i="1"/>
  <c r="N822" i="1"/>
  <c r="O822" i="1"/>
  <c r="M826" i="1"/>
  <c r="N826" i="1"/>
  <c r="O826" i="1"/>
  <c r="M831" i="1"/>
  <c r="N831" i="1"/>
  <c r="O831" i="1"/>
  <c r="M836" i="1"/>
  <c r="N836" i="1"/>
  <c r="O836" i="1"/>
  <c r="M844" i="1"/>
  <c r="N844" i="1"/>
  <c r="O844" i="1"/>
  <c r="M847" i="1"/>
  <c r="N847" i="1"/>
  <c r="O847" i="1"/>
  <c r="M851" i="1"/>
  <c r="N851" i="1"/>
  <c r="O851" i="1"/>
  <c r="M856" i="1"/>
  <c r="N856" i="1"/>
  <c r="O856" i="1"/>
  <c r="M858" i="1"/>
  <c r="N858" i="1"/>
  <c r="O858" i="1"/>
  <c r="M860" i="1"/>
  <c r="N860" i="1"/>
  <c r="O860" i="1"/>
  <c r="M863" i="1"/>
  <c r="N863" i="1"/>
  <c r="O863" i="1"/>
  <c r="M874" i="1"/>
  <c r="N874" i="1"/>
  <c r="O874" i="1"/>
  <c r="M886" i="1"/>
  <c r="N886" i="1"/>
  <c r="O886" i="1"/>
  <c r="M892" i="1"/>
  <c r="N892" i="1"/>
  <c r="O892" i="1"/>
  <c r="M896" i="1"/>
  <c r="N896" i="1"/>
  <c r="O896" i="1"/>
  <c r="M898" i="1"/>
  <c r="N898" i="1"/>
  <c r="O898" i="1"/>
  <c r="M904" i="1"/>
  <c r="N904" i="1"/>
  <c r="O904" i="1"/>
  <c r="M913" i="1"/>
  <c r="N913" i="1"/>
  <c r="O913" i="1"/>
  <c r="M916" i="1"/>
  <c r="N916" i="1"/>
  <c r="O916" i="1"/>
  <c r="M924" i="1"/>
  <c r="N924" i="1"/>
  <c r="O924" i="1"/>
  <c r="M926" i="1"/>
  <c r="N926" i="1"/>
  <c r="O926" i="1"/>
  <c r="M941" i="1"/>
  <c r="N941" i="1"/>
  <c r="O941" i="1"/>
  <c r="M943" i="1"/>
  <c r="N943" i="1"/>
  <c r="O943" i="1"/>
  <c r="M948" i="1"/>
  <c r="N948" i="1"/>
  <c r="O948" i="1"/>
  <c r="M954" i="1"/>
  <c r="N954" i="1"/>
  <c r="O954" i="1"/>
  <c r="M962" i="1"/>
  <c r="N962" i="1"/>
  <c r="O962" i="1"/>
  <c r="M969" i="1"/>
  <c r="N969" i="1"/>
  <c r="O969" i="1"/>
  <c r="M970" i="1"/>
  <c r="N970" i="1"/>
  <c r="O970" i="1"/>
  <c r="M971" i="1"/>
  <c r="N971" i="1"/>
  <c r="O971" i="1"/>
  <c r="M975" i="1"/>
  <c r="N975" i="1"/>
  <c r="O975" i="1"/>
  <c r="M984" i="1"/>
  <c r="N984" i="1"/>
  <c r="O984" i="1"/>
  <c r="M990" i="1"/>
  <c r="N990" i="1"/>
  <c r="O990" i="1"/>
  <c r="M998" i="1"/>
  <c r="N998" i="1"/>
  <c r="O998" i="1"/>
  <c r="M1007" i="1"/>
  <c r="N1007" i="1"/>
  <c r="O1007" i="1"/>
  <c r="M1017" i="1"/>
  <c r="N1017" i="1"/>
  <c r="O1017" i="1"/>
  <c r="M1019" i="1"/>
  <c r="N1019" i="1"/>
  <c r="O1019" i="1"/>
  <c r="M1024" i="1"/>
  <c r="N1024" i="1"/>
  <c r="O1024" i="1"/>
  <c r="M1026" i="1"/>
  <c r="N1026" i="1"/>
  <c r="O1026" i="1"/>
  <c r="M1030" i="1"/>
  <c r="N1030" i="1"/>
  <c r="O1030" i="1"/>
  <c r="M1033" i="1"/>
  <c r="N1033" i="1"/>
  <c r="O1033" i="1"/>
  <c r="M1035" i="1"/>
  <c r="N1035" i="1"/>
  <c r="O1035" i="1"/>
  <c r="M1046" i="1"/>
  <c r="N1046" i="1"/>
  <c r="O1046" i="1"/>
  <c r="M1058" i="1"/>
  <c r="N1058" i="1"/>
  <c r="O1058" i="1"/>
  <c r="M1064" i="1"/>
  <c r="N1064" i="1"/>
  <c r="O1064" i="1"/>
  <c r="M1075" i="1"/>
  <c r="N1075" i="1"/>
  <c r="O1075" i="1"/>
  <c r="M1086" i="1"/>
  <c r="N1086" i="1"/>
  <c r="O1086" i="1"/>
  <c r="M1088" i="1"/>
  <c r="N1088" i="1"/>
  <c r="O1088" i="1"/>
  <c r="M1090" i="1"/>
  <c r="N1090" i="1"/>
  <c r="O1090" i="1"/>
  <c r="M1095" i="1"/>
  <c r="N1095" i="1"/>
  <c r="O1095" i="1"/>
  <c r="M1099" i="1"/>
  <c r="N1099" i="1"/>
  <c r="O1099" i="1"/>
  <c r="M1101" i="1"/>
  <c r="N1101" i="1"/>
  <c r="O1101" i="1"/>
  <c r="M1105" i="1"/>
  <c r="N1105" i="1"/>
  <c r="O1105" i="1"/>
  <c r="M1126" i="1"/>
  <c r="N1126" i="1"/>
  <c r="O1126" i="1"/>
  <c r="M1135" i="1"/>
  <c r="N1135" i="1"/>
  <c r="O1135" i="1"/>
  <c r="M1141" i="1"/>
  <c r="N1141" i="1"/>
  <c r="O1141" i="1"/>
  <c r="M1146" i="1"/>
  <c r="N1146" i="1"/>
  <c r="O1146" i="1"/>
  <c r="M1153" i="1"/>
  <c r="N1153" i="1"/>
  <c r="O1153" i="1"/>
  <c r="M1162" i="1"/>
  <c r="N1162" i="1"/>
  <c r="O1162" i="1"/>
  <c r="M1167" i="1"/>
  <c r="N1167" i="1"/>
  <c r="O1167" i="1"/>
  <c r="M1185" i="1"/>
  <c r="N1185" i="1"/>
  <c r="O1185" i="1"/>
  <c r="M1197" i="1"/>
  <c r="N1197" i="1"/>
  <c r="O1197" i="1"/>
  <c r="M1203" i="1"/>
  <c r="N1203" i="1"/>
  <c r="O1203" i="1"/>
  <c r="M1213" i="1"/>
  <c r="N1213" i="1"/>
  <c r="O1213" i="1"/>
  <c r="M1222" i="1"/>
  <c r="N1222" i="1"/>
  <c r="O1222" i="1"/>
  <c r="M1226" i="1"/>
  <c r="N1226" i="1"/>
  <c r="O1226" i="1"/>
  <c r="M1233" i="1"/>
  <c r="N1233" i="1"/>
  <c r="O1233" i="1"/>
  <c r="M1240" i="1"/>
  <c r="N1240" i="1"/>
  <c r="O1240" i="1"/>
  <c r="M1247" i="1"/>
  <c r="N1247" i="1"/>
  <c r="O1247" i="1"/>
  <c r="M1249" i="1"/>
  <c r="N1249" i="1"/>
  <c r="O1249" i="1"/>
  <c r="M1255" i="1"/>
  <c r="N1255" i="1"/>
  <c r="O1255" i="1"/>
  <c r="M1260" i="1"/>
  <c r="N1260" i="1"/>
  <c r="O1260" i="1"/>
  <c r="M1271" i="1"/>
  <c r="N1271" i="1"/>
  <c r="O1271" i="1"/>
  <c r="M1286" i="1"/>
  <c r="N1286" i="1"/>
  <c r="O1286" i="1"/>
  <c r="M1287" i="1"/>
  <c r="N1287" i="1"/>
  <c r="O1287" i="1"/>
  <c r="M1288" i="1"/>
  <c r="N1288" i="1"/>
  <c r="O1288" i="1"/>
  <c r="M1289" i="1"/>
  <c r="N1289" i="1"/>
  <c r="O1289" i="1"/>
  <c r="M1293" i="1"/>
  <c r="N1293" i="1"/>
  <c r="O1293" i="1"/>
  <c r="M1302" i="1"/>
  <c r="N1302" i="1"/>
  <c r="O1302" i="1"/>
  <c r="M1308" i="1"/>
  <c r="N1308" i="1"/>
  <c r="O1308" i="1"/>
  <c r="M1319" i="1"/>
  <c r="N1319" i="1"/>
  <c r="O1319" i="1"/>
  <c r="M1325" i="1"/>
  <c r="N1325" i="1"/>
  <c r="O1325" i="1"/>
  <c r="M1337" i="1"/>
  <c r="N1337" i="1"/>
  <c r="O1337" i="1"/>
  <c r="M1349" i="1"/>
  <c r="N1349" i="1"/>
  <c r="O1349" i="1"/>
  <c r="M1355" i="1"/>
  <c r="N1355" i="1"/>
  <c r="O1355" i="1"/>
  <c r="M1357" i="1"/>
  <c r="N1366" i="1"/>
  <c r="O1366" i="1"/>
  <c r="M1375" i="1"/>
  <c r="N1375" i="1"/>
  <c r="O1375" i="1"/>
  <c r="M1377" i="1"/>
  <c r="N1377" i="1"/>
  <c r="O1377" i="1"/>
  <c r="M1382" i="1"/>
  <c r="M1387" i="1"/>
  <c r="N1387" i="1"/>
  <c r="O1387" i="1"/>
  <c r="M1391" i="1"/>
  <c r="N1391" i="1"/>
  <c r="O1391" i="1"/>
  <c r="M1394" i="1"/>
  <c r="N1394" i="1"/>
  <c r="O1394" i="1"/>
  <c r="M1402" i="1"/>
  <c r="N1402" i="1"/>
  <c r="O1402" i="1"/>
  <c r="M1403" i="1"/>
  <c r="M1404" i="1"/>
  <c r="N1404" i="1"/>
  <c r="O1404" i="1"/>
  <c r="M1409" i="1"/>
  <c r="N1409" i="1"/>
  <c r="O1409" i="1"/>
  <c r="M1421" i="1"/>
  <c r="N1421" i="1"/>
  <c r="O1421" i="1"/>
  <c r="M1427" i="1"/>
  <c r="N1427" i="1"/>
  <c r="O1427" i="1"/>
  <c r="M1431" i="1"/>
  <c r="N1431" i="1"/>
  <c r="O1431" i="1"/>
  <c r="M1439" i="1"/>
  <c r="N1439" i="1"/>
  <c r="O1439" i="1"/>
  <c r="M1441" i="1"/>
  <c r="N1441" i="1"/>
  <c r="O1441" i="1"/>
  <c r="M1444" i="1"/>
  <c r="N1444" i="1"/>
  <c r="O1444" i="1"/>
  <c r="M1454" i="1"/>
  <c r="N1454" i="1"/>
  <c r="O1454" i="1"/>
  <c r="M1456" i="1"/>
  <c r="N1456" i="1"/>
  <c r="O1456" i="1"/>
  <c r="M1490" i="1"/>
  <c r="N1490" i="1"/>
  <c r="O1490" i="1"/>
  <c r="M1496" i="1"/>
  <c r="N1496" i="1"/>
  <c r="O1496" i="1"/>
  <c r="M1497" i="1"/>
  <c r="N1497" i="1"/>
  <c r="O1497" i="1"/>
  <c r="M1498" i="1"/>
  <c r="N1498" i="1"/>
  <c r="O1498" i="1"/>
  <c r="M1499" i="1"/>
  <c r="N1499" i="1"/>
  <c r="O1499" i="1"/>
  <c r="M1503" i="1"/>
  <c r="N1503" i="1"/>
  <c r="O1503" i="1"/>
  <c r="M1515" i="1"/>
  <c r="N1515" i="1"/>
  <c r="O1515" i="1"/>
  <c r="M1522" i="1"/>
  <c r="N1522" i="1"/>
  <c r="O1522" i="1"/>
  <c r="M1531" i="1"/>
  <c r="N1531" i="1"/>
  <c r="O1531" i="1"/>
  <c r="M1550" i="1"/>
  <c r="N1550" i="1"/>
  <c r="O1550" i="1"/>
  <c r="M1552" i="1"/>
  <c r="N1552" i="1"/>
  <c r="O1552" i="1"/>
  <c r="M1554" i="1"/>
  <c r="N1554" i="1"/>
  <c r="O1554" i="1"/>
  <c r="M1562" i="1"/>
  <c r="N1562" i="1"/>
  <c r="O1562" i="1"/>
  <c r="M1566" i="1"/>
  <c r="N1566" i="1"/>
  <c r="O1566" i="1"/>
  <c r="M1574" i="1"/>
  <c r="N1574" i="1"/>
  <c r="O1574" i="1"/>
  <c r="M1586" i="1"/>
  <c r="N1586" i="1"/>
  <c r="O1586" i="1"/>
  <c r="M1588" i="1"/>
  <c r="N1588" i="1"/>
  <c r="O1588" i="1"/>
  <c r="M1603" i="1"/>
  <c r="N1603" i="1"/>
  <c r="O1603" i="1"/>
  <c r="M1604" i="1"/>
  <c r="N1604" i="1"/>
  <c r="O1604" i="1"/>
  <c r="M1605" i="1"/>
  <c r="N1605" i="1"/>
  <c r="O1605" i="1"/>
  <c r="M1606" i="1"/>
  <c r="N1606" i="1"/>
  <c r="O1606" i="1"/>
  <c r="M1610" i="1"/>
  <c r="N1610" i="1"/>
  <c r="O1610" i="1"/>
  <c r="M1617" i="1"/>
  <c r="N1617" i="1"/>
  <c r="O1617" i="1"/>
  <c r="M1619" i="1"/>
  <c r="N1619" i="1"/>
  <c r="O1619" i="1"/>
  <c r="N1620" i="1"/>
  <c r="O1620" i="1"/>
  <c r="M1621" i="1"/>
  <c r="N1621" i="1"/>
  <c r="O1621" i="1"/>
  <c r="M1622" i="1"/>
  <c r="N1622" i="1"/>
  <c r="O1622" i="1"/>
  <c r="M1623" i="1"/>
  <c r="N1623" i="1"/>
  <c r="O1623" i="1"/>
  <c r="M1625" i="1"/>
  <c r="N1625" i="1"/>
  <c r="O1625" i="1"/>
  <c r="M1627" i="1"/>
  <c r="N1627" i="1"/>
  <c r="O1627" i="1"/>
  <c r="M1628" i="1"/>
  <c r="N1628" i="1"/>
  <c r="O1628" i="1"/>
  <c r="M1629" i="1"/>
  <c r="N1629" i="1"/>
  <c r="O1629" i="1"/>
  <c r="M1630" i="1"/>
  <c r="N1630" i="1"/>
  <c r="O1630" i="1"/>
  <c r="M1631" i="1"/>
  <c r="N1631" i="1"/>
  <c r="O1631" i="1"/>
  <c r="M1632" i="1"/>
  <c r="N1632" i="1"/>
  <c r="O1632" i="1"/>
  <c r="M1633" i="1"/>
  <c r="N1633" i="1"/>
  <c r="O1633" i="1"/>
  <c r="M1634" i="1"/>
  <c r="M1638" i="1"/>
  <c r="N1638" i="1"/>
  <c r="O1638" i="1"/>
  <c r="M1639" i="1"/>
  <c r="N1639" i="1"/>
  <c r="O1639" i="1"/>
  <c r="M1642" i="1"/>
  <c r="N1642" i="1"/>
  <c r="O1642" i="1"/>
  <c r="M1643" i="1"/>
  <c r="N1643" i="1"/>
  <c r="O1643" i="1"/>
  <c r="M1644" i="1"/>
  <c r="N1644" i="1"/>
  <c r="O1644" i="1"/>
  <c r="M1663" i="1"/>
  <c r="N1663" i="1"/>
  <c r="O1663" i="1"/>
  <c r="M1669" i="1"/>
  <c r="N1669" i="1"/>
  <c r="O1669" i="1"/>
  <c r="M1678" i="1"/>
  <c r="N1678" i="1"/>
  <c r="O1678" i="1"/>
  <c r="M1683" i="1"/>
  <c r="N1683" i="1"/>
  <c r="O1683" i="1"/>
  <c r="M1686" i="1"/>
  <c r="N1686" i="1"/>
  <c r="O1686" i="1"/>
  <c r="M1703" i="1"/>
  <c r="N1703" i="1"/>
  <c r="O1703" i="1"/>
  <c r="M1709" i="1"/>
  <c r="N1709" i="1"/>
  <c r="O1709" i="1"/>
  <c r="M1718" i="1"/>
  <c r="N1718" i="1"/>
  <c r="O1718" i="1"/>
  <c r="M1723" i="1"/>
  <c r="N1723" i="1"/>
  <c r="O1723" i="1"/>
  <c r="M1726" i="1"/>
  <c r="N1726" i="1"/>
  <c r="O1726" i="1"/>
  <c r="M1743" i="1"/>
  <c r="N1743" i="1"/>
  <c r="O1743" i="1"/>
  <c r="M1749" i="1"/>
  <c r="N1749" i="1"/>
  <c r="O1749" i="1"/>
  <c r="M1758" i="1"/>
  <c r="N1758" i="1"/>
  <c r="O1758" i="1"/>
  <c r="M1763" i="1"/>
  <c r="N1763" i="1"/>
  <c r="O1763" i="1"/>
  <c r="M1766" i="1"/>
  <c r="N1766" i="1"/>
  <c r="O1766" i="1"/>
  <c r="M1783" i="1"/>
  <c r="N1783" i="1"/>
  <c r="O1783" i="1"/>
  <c r="M1789" i="1"/>
  <c r="N1789" i="1"/>
  <c r="O1789" i="1"/>
  <c r="M1798" i="1"/>
  <c r="N1798" i="1"/>
  <c r="O1798" i="1"/>
  <c r="M1802" i="1"/>
  <c r="N1802" i="1"/>
  <c r="O1802" i="1"/>
  <c r="M1805" i="1"/>
  <c r="N1805" i="1"/>
  <c r="O1805" i="1"/>
  <c r="M1822" i="1"/>
  <c r="N1822" i="1"/>
  <c r="O1822" i="1"/>
  <c r="M1828" i="1"/>
  <c r="N1828" i="1"/>
  <c r="O1828" i="1"/>
  <c r="M1837" i="1"/>
  <c r="N1837" i="1"/>
  <c r="O1837" i="1"/>
  <c r="M1842" i="1"/>
  <c r="N1842" i="1"/>
  <c r="O1842" i="1"/>
  <c r="M1845" i="1"/>
  <c r="N1845" i="1"/>
  <c r="O1845" i="1"/>
  <c r="M1862" i="1"/>
  <c r="N1862" i="1"/>
  <c r="O1862" i="1"/>
  <c r="M1867" i="1"/>
  <c r="N1867" i="1"/>
  <c r="O1867" i="1"/>
  <c r="M1877" i="1"/>
  <c r="N1877" i="1"/>
  <c r="O1877" i="1"/>
  <c r="M1882" i="1"/>
  <c r="N1882" i="1"/>
  <c r="O1882" i="1"/>
  <c r="M1885" i="1"/>
  <c r="N1885" i="1"/>
  <c r="O1885" i="1"/>
  <c r="M1902" i="1"/>
  <c r="N1902" i="1"/>
  <c r="O1902" i="1"/>
  <c r="M1908" i="1"/>
  <c r="N1908" i="1"/>
  <c r="O1908" i="1"/>
  <c r="M1917" i="1"/>
  <c r="N1917" i="1"/>
  <c r="O1917" i="1"/>
  <c r="M1922" i="1"/>
  <c r="N1922" i="1"/>
  <c r="O1922" i="1"/>
  <c r="M1925" i="1"/>
  <c r="N1925" i="1"/>
  <c r="O1925" i="1"/>
  <c r="M1942" i="1"/>
  <c r="N1942" i="1"/>
  <c r="O1942" i="1"/>
  <c r="M1948" i="1"/>
  <c r="N1948" i="1"/>
  <c r="O1948" i="1"/>
  <c r="M1959" i="1"/>
  <c r="N1959" i="1"/>
  <c r="O1959" i="1"/>
  <c r="M1964" i="1"/>
  <c r="N1964" i="1"/>
  <c r="O1964" i="1"/>
  <c r="M1967" i="1"/>
  <c r="N1967" i="1"/>
  <c r="O1967" i="1"/>
  <c r="M1984" i="1"/>
  <c r="N1984" i="1"/>
  <c r="O1984" i="1"/>
  <c r="M1990" i="1"/>
  <c r="N1990" i="1"/>
  <c r="O1990" i="1"/>
  <c r="M2000" i="1"/>
  <c r="N2000" i="1"/>
  <c r="O2000" i="1"/>
  <c r="M2005" i="1"/>
  <c r="N2005" i="1"/>
  <c r="O2005" i="1"/>
  <c r="M2008" i="1"/>
  <c r="N2008" i="1"/>
  <c r="O2008" i="1"/>
  <c r="M2025" i="1"/>
  <c r="N2025" i="1"/>
  <c r="O2025" i="1"/>
  <c r="M2031" i="1"/>
  <c r="N2031" i="1"/>
  <c r="O2031" i="1"/>
  <c r="M2041" i="1"/>
  <c r="N2041" i="1"/>
  <c r="O2041" i="1"/>
  <c r="M2045" i="1"/>
  <c r="N2045" i="1"/>
  <c r="O2045" i="1"/>
  <c r="M2048" i="1"/>
  <c r="N2048" i="1"/>
  <c r="O2048" i="1"/>
  <c r="M2065" i="1"/>
  <c r="N2065" i="1"/>
  <c r="O2065" i="1"/>
  <c r="M2071" i="1"/>
  <c r="N2071" i="1"/>
  <c r="O2071" i="1"/>
  <c r="M2080" i="1"/>
  <c r="N2080" i="1"/>
  <c r="O2080" i="1"/>
  <c r="M2085" i="1"/>
  <c r="N2085" i="1"/>
  <c r="O2085" i="1"/>
  <c r="M2088" i="1"/>
  <c r="N2088" i="1"/>
  <c r="O2088" i="1"/>
  <c r="M2105" i="1"/>
  <c r="N2105" i="1"/>
  <c r="O2105" i="1"/>
  <c r="M2111" i="1"/>
  <c r="N2111" i="1"/>
  <c r="O2111" i="1"/>
  <c r="M2122" i="1"/>
  <c r="N2122" i="1"/>
  <c r="O2122" i="1"/>
  <c r="M2127" i="1"/>
  <c r="N2127" i="1"/>
  <c r="O2127" i="1"/>
  <c r="M2130" i="1"/>
  <c r="N2130" i="1"/>
  <c r="O2130" i="1"/>
  <c r="M2147" i="1"/>
  <c r="N2147" i="1"/>
  <c r="O2147" i="1"/>
  <c r="M2153" i="1"/>
  <c r="N2153" i="1"/>
  <c r="O2153" i="1"/>
  <c r="M2163" i="1"/>
  <c r="N2163" i="1"/>
  <c r="O2163" i="1"/>
  <c r="M2168" i="1"/>
  <c r="N2168" i="1"/>
  <c r="O2168" i="1"/>
  <c r="M2171" i="1"/>
  <c r="N2171" i="1"/>
  <c r="O2171" i="1"/>
  <c r="M2188" i="1"/>
  <c r="N2188" i="1"/>
  <c r="O2188" i="1"/>
  <c r="M2194" i="1"/>
  <c r="N2194" i="1"/>
  <c r="O2194" i="1"/>
  <c r="M2204" i="1"/>
  <c r="N2204" i="1"/>
  <c r="O2204" i="1"/>
  <c r="M2209" i="1"/>
  <c r="N2209" i="1"/>
  <c r="O2209" i="1"/>
  <c r="M2212" i="1"/>
  <c r="N2212" i="1"/>
  <c r="O2212" i="1"/>
  <c r="M2229" i="1"/>
  <c r="N2229" i="1"/>
  <c r="O2229" i="1"/>
  <c r="M2235" i="1"/>
  <c r="N2235" i="1"/>
  <c r="O2235" i="1"/>
  <c r="M2244" i="1"/>
  <c r="N2244" i="1"/>
  <c r="O2244" i="1"/>
  <c r="M2249" i="1"/>
  <c r="N2249" i="1"/>
  <c r="O2249" i="1"/>
  <c r="M2252" i="1"/>
  <c r="N2252" i="1"/>
  <c r="O2252" i="1"/>
  <c r="M2269" i="1"/>
  <c r="N2269" i="1"/>
  <c r="O2269" i="1"/>
  <c r="M2275" i="1"/>
  <c r="N2275" i="1"/>
  <c r="O2275" i="1"/>
  <c r="M2285" i="1"/>
  <c r="N2285" i="1"/>
  <c r="O2285" i="1"/>
  <c r="M2290" i="1"/>
  <c r="N2290" i="1"/>
  <c r="O2290" i="1"/>
  <c r="M2293" i="1"/>
  <c r="N2293" i="1"/>
  <c r="O2293" i="1"/>
  <c r="M2310" i="1"/>
  <c r="N2310" i="1"/>
  <c r="O2310" i="1"/>
  <c r="M2316" i="1"/>
  <c r="N2316" i="1"/>
  <c r="O2316" i="1"/>
  <c r="M2326" i="1"/>
  <c r="N2326" i="1"/>
  <c r="O2326" i="1"/>
  <c r="M2331" i="1"/>
  <c r="N2331" i="1"/>
  <c r="O2331" i="1"/>
  <c r="M2334" i="1"/>
  <c r="N2334" i="1"/>
  <c r="O2334" i="1"/>
  <c r="M2351" i="1"/>
  <c r="N2351" i="1"/>
  <c r="O2351" i="1"/>
  <c r="M2357" i="1"/>
  <c r="N2357" i="1"/>
  <c r="O2357" i="1"/>
  <c r="M2367" i="1"/>
  <c r="N2367" i="1"/>
  <c r="O2367" i="1"/>
  <c r="M2372" i="1"/>
  <c r="N2372" i="1"/>
  <c r="O2372" i="1"/>
  <c r="M2376" i="1"/>
  <c r="N2376" i="1"/>
  <c r="O2376" i="1"/>
  <c r="M2393" i="1"/>
  <c r="N2393" i="1"/>
  <c r="O2393" i="1"/>
  <c r="M2399" i="1"/>
  <c r="N2399" i="1"/>
  <c r="O2399" i="1"/>
  <c r="M2409" i="1"/>
  <c r="N2409" i="1"/>
  <c r="O2409" i="1"/>
  <c r="M2414" i="1"/>
  <c r="N2414" i="1"/>
  <c r="O2414" i="1"/>
  <c r="M2431" i="1"/>
  <c r="N2431" i="1"/>
  <c r="O2431" i="1"/>
  <c r="M2437" i="1"/>
  <c r="N2437" i="1"/>
  <c r="O2437" i="1"/>
  <c r="M2447" i="1"/>
  <c r="N2447" i="1"/>
  <c r="O2447" i="1"/>
  <c r="M2452" i="1"/>
  <c r="N2452" i="1"/>
  <c r="O2452" i="1"/>
  <c r="M2455" i="1"/>
  <c r="N2455" i="1"/>
  <c r="O2455" i="1"/>
  <c r="M2472" i="1"/>
  <c r="N2472" i="1"/>
  <c r="O2472" i="1"/>
  <c r="M2478" i="1"/>
  <c r="N2478" i="1"/>
  <c r="O2478" i="1"/>
  <c r="M2489" i="1"/>
  <c r="N2489" i="1"/>
  <c r="O2489" i="1"/>
  <c r="M2494" i="1"/>
  <c r="N2494" i="1"/>
  <c r="O2494" i="1"/>
  <c r="M2511" i="1"/>
  <c r="N2511" i="1"/>
  <c r="O2511" i="1"/>
  <c r="M2517" i="1"/>
  <c r="N2517" i="1"/>
  <c r="O2517" i="1"/>
  <c r="M2526" i="1"/>
  <c r="N2526" i="1"/>
  <c r="O2526" i="1"/>
  <c r="M2531" i="1"/>
  <c r="N2531" i="1"/>
  <c r="O2531" i="1"/>
  <c r="M2534" i="1"/>
  <c r="N2534" i="1"/>
  <c r="O2534" i="1"/>
  <c r="M2551" i="1"/>
  <c r="N2551" i="1"/>
  <c r="O2551" i="1"/>
  <c r="M2557" i="1"/>
  <c r="N2557" i="1"/>
  <c r="O2557" i="1"/>
  <c r="M2567" i="1"/>
  <c r="N2567" i="1"/>
  <c r="O2567" i="1"/>
  <c r="M2572" i="1"/>
  <c r="N2572" i="1"/>
  <c r="O2572" i="1"/>
  <c r="M2575" i="1"/>
  <c r="N2575" i="1"/>
  <c r="O2575" i="1"/>
  <c r="M2592" i="1"/>
  <c r="N2592" i="1"/>
  <c r="O2592" i="1"/>
  <c r="M2598" i="1"/>
  <c r="N2598" i="1"/>
  <c r="O2598" i="1"/>
  <c r="M2608" i="1"/>
  <c r="N2608" i="1"/>
  <c r="O2608" i="1"/>
  <c r="M2613" i="1"/>
  <c r="N2613" i="1"/>
  <c r="O2613" i="1"/>
  <c r="M2616" i="1"/>
  <c r="N2616" i="1"/>
  <c r="O2616" i="1"/>
  <c r="M2633" i="1"/>
  <c r="N2633" i="1"/>
  <c r="O2633" i="1"/>
  <c r="M2639" i="1"/>
  <c r="N2639" i="1"/>
  <c r="O2639" i="1"/>
  <c r="M2649" i="1"/>
  <c r="N2649" i="1"/>
  <c r="O2649" i="1"/>
  <c r="M2654" i="1"/>
  <c r="N2654" i="1"/>
  <c r="O2654" i="1"/>
  <c r="M2657" i="1"/>
  <c r="N2657" i="1"/>
  <c r="O2657" i="1"/>
  <c r="M2674" i="1"/>
  <c r="N2674" i="1"/>
  <c r="O2674" i="1"/>
  <c r="M2680" i="1"/>
  <c r="N2680" i="1"/>
  <c r="O2680" i="1"/>
  <c r="M2691" i="1"/>
  <c r="N2691" i="1"/>
  <c r="O2691" i="1"/>
  <c r="M2696" i="1"/>
  <c r="N2696" i="1"/>
  <c r="O2696" i="1"/>
  <c r="M2699" i="1"/>
  <c r="N2699" i="1"/>
  <c r="O2699" i="1"/>
  <c r="M2716" i="1"/>
  <c r="N2716" i="1"/>
  <c r="O2716" i="1"/>
  <c r="M2722" i="1"/>
  <c r="N2722" i="1"/>
  <c r="O2722" i="1"/>
  <c r="M2732" i="1"/>
  <c r="N2732" i="1"/>
  <c r="O2732" i="1"/>
  <c r="M2737" i="1"/>
  <c r="N2737" i="1"/>
  <c r="O2737" i="1"/>
  <c r="M2740" i="1"/>
  <c r="N2740" i="1"/>
  <c r="O2740" i="1"/>
  <c r="M2757" i="1"/>
  <c r="N2757" i="1"/>
  <c r="O2757" i="1"/>
  <c r="M2763" i="1"/>
  <c r="N2763" i="1"/>
  <c r="O2763" i="1"/>
  <c r="M2773" i="1"/>
  <c r="N2773" i="1"/>
  <c r="O2773" i="1"/>
  <c r="M2778" i="1"/>
  <c r="N2778" i="1"/>
  <c r="O2778" i="1"/>
  <c r="M2781" i="1"/>
  <c r="N2781" i="1"/>
  <c r="O2781" i="1"/>
  <c r="M2798" i="1"/>
  <c r="N2798" i="1"/>
  <c r="O2798" i="1"/>
  <c r="M2804" i="1"/>
  <c r="N2804" i="1"/>
  <c r="O2804" i="1"/>
  <c r="M2814" i="1"/>
  <c r="N2814" i="1"/>
  <c r="O2814" i="1"/>
  <c r="M2819" i="1"/>
  <c r="N2819" i="1"/>
  <c r="O2819" i="1"/>
  <c r="M2822" i="1"/>
  <c r="N2822" i="1"/>
  <c r="O2822" i="1"/>
  <c r="M2839" i="1"/>
  <c r="N2839" i="1"/>
  <c r="O2839" i="1"/>
  <c r="M2845" i="1"/>
  <c r="N2845" i="1"/>
  <c r="O2845" i="1"/>
  <c r="M2855" i="1"/>
  <c r="N2855" i="1"/>
  <c r="O2855" i="1"/>
  <c r="M2860" i="1"/>
  <c r="N2860" i="1"/>
  <c r="O2860" i="1"/>
  <c r="M2863" i="1"/>
  <c r="N2863" i="1"/>
  <c r="O2863" i="1"/>
  <c r="M2880" i="1"/>
  <c r="N2880" i="1"/>
  <c r="O2880" i="1"/>
  <c r="M2886" i="1"/>
  <c r="N2886" i="1"/>
  <c r="O2886" i="1"/>
  <c r="M2896" i="1"/>
  <c r="N2896" i="1"/>
  <c r="O2896" i="1"/>
  <c r="M2901" i="1"/>
  <c r="N2901" i="1"/>
  <c r="O2901" i="1"/>
  <c r="M2904" i="1"/>
  <c r="N2904" i="1"/>
  <c r="O2904" i="1"/>
  <c r="M2921" i="1"/>
  <c r="N2921" i="1"/>
  <c r="O2921" i="1"/>
  <c r="M2927" i="1"/>
  <c r="N2927" i="1"/>
  <c r="O2927" i="1"/>
  <c r="M2937" i="1"/>
  <c r="N2937" i="1"/>
  <c r="O2937" i="1"/>
  <c r="M2942" i="1"/>
  <c r="N2942" i="1"/>
  <c r="O2942" i="1"/>
  <c r="M2945" i="1"/>
  <c r="N2945" i="1"/>
  <c r="O2945" i="1"/>
  <c r="M2962" i="1"/>
  <c r="N2962" i="1"/>
  <c r="O2962" i="1"/>
  <c r="M2968" i="1"/>
  <c r="N2968" i="1"/>
  <c r="O2968" i="1"/>
  <c r="M2978" i="1"/>
  <c r="N2978" i="1"/>
  <c r="O2978" i="1"/>
  <c r="M2983" i="1"/>
  <c r="N2983" i="1"/>
  <c r="O2983" i="1"/>
  <c r="M2986" i="1"/>
  <c r="N2986" i="1"/>
  <c r="O2986" i="1"/>
  <c r="M3003" i="1"/>
  <c r="N3003" i="1"/>
  <c r="O3003" i="1"/>
  <c r="M3009" i="1"/>
  <c r="N3009" i="1"/>
  <c r="O3009" i="1"/>
  <c r="M3019" i="1"/>
  <c r="N3019" i="1"/>
  <c r="O3019" i="1"/>
  <c r="M3024" i="1"/>
  <c r="N3024" i="1"/>
  <c r="O3024" i="1"/>
  <c r="M3027" i="1"/>
  <c r="N3027" i="1"/>
  <c r="O3027" i="1"/>
  <c r="M3044" i="1"/>
  <c r="N3044" i="1"/>
  <c r="O3044" i="1"/>
  <c r="M3050" i="1"/>
  <c r="N3050" i="1"/>
  <c r="O3050" i="1"/>
  <c r="M3060" i="1"/>
  <c r="N3060" i="1"/>
  <c r="O3060" i="1"/>
  <c r="M3065" i="1"/>
  <c r="N3065" i="1"/>
  <c r="O3065" i="1"/>
  <c r="M3068" i="1"/>
  <c r="N3068" i="1"/>
  <c r="O3068" i="1"/>
  <c r="M3085" i="1"/>
  <c r="N3085" i="1"/>
  <c r="O3085" i="1"/>
  <c r="M3091" i="1"/>
  <c r="N3091" i="1"/>
  <c r="O3091" i="1"/>
  <c r="M3102" i="1"/>
  <c r="N3102" i="1"/>
  <c r="O3102" i="1"/>
  <c r="M3107" i="1"/>
  <c r="N3107" i="1"/>
  <c r="O3107" i="1"/>
  <c r="M3110" i="1"/>
  <c r="N3110" i="1"/>
  <c r="O3110" i="1"/>
  <c r="M3127" i="1"/>
  <c r="N3127" i="1"/>
  <c r="O3127" i="1"/>
  <c r="M3133" i="1"/>
  <c r="N3133" i="1"/>
  <c r="O3133" i="1"/>
  <c r="M3143" i="1"/>
  <c r="N3143" i="1"/>
  <c r="O3143" i="1"/>
  <c r="M3148" i="1"/>
  <c r="N3148" i="1"/>
  <c r="O3148" i="1"/>
  <c r="M3151" i="1"/>
  <c r="N3151" i="1"/>
  <c r="O3151" i="1"/>
  <c r="M3209" i="1"/>
  <c r="N3209" i="1"/>
  <c r="O3209" i="1"/>
  <c r="M3215" i="1"/>
  <c r="N3215" i="1"/>
  <c r="O3215" i="1"/>
  <c r="M3226" i="1"/>
  <c r="N3226" i="1"/>
  <c r="O3226" i="1"/>
  <c r="M3231" i="1"/>
  <c r="N3231" i="1"/>
  <c r="O3231" i="1"/>
  <c r="M3234" i="1"/>
  <c r="N3234" i="1"/>
  <c r="O3234" i="1"/>
  <c r="M3251" i="1"/>
  <c r="N3251" i="1"/>
  <c r="O3251" i="1"/>
  <c r="M3257" i="1"/>
  <c r="N3257" i="1"/>
  <c r="O3257" i="1"/>
  <c r="M3267" i="1"/>
  <c r="N3267" i="1"/>
  <c r="O3267" i="1"/>
  <c r="M3272" i="1"/>
  <c r="N3272" i="1"/>
  <c r="O3272" i="1"/>
  <c r="M3275" i="1"/>
  <c r="N3275" i="1"/>
  <c r="O3275" i="1"/>
  <c r="M3292" i="1"/>
  <c r="N3292" i="1"/>
  <c r="O3292" i="1"/>
  <c r="M3298" i="1"/>
  <c r="N3298" i="1"/>
  <c r="O3298" i="1"/>
  <c r="M3308" i="1"/>
  <c r="N3308" i="1"/>
  <c r="O3308" i="1"/>
  <c r="M3313" i="1"/>
  <c r="N3313" i="1"/>
  <c r="O3313" i="1"/>
  <c r="M3330" i="1"/>
  <c r="N3330" i="1"/>
  <c r="O3330" i="1"/>
  <c r="M3336" i="1"/>
  <c r="N3336" i="1"/>
  <c r="O3336" i="1"/>
  <c r="M3345" i="1"/>
  <c r="N3345" i="1"/>
  <c r="O3345" i="1"/>
  <c r="M3350" i="1"/>
  <c r="N3350" i="1"/>
  <c r="O3350" i="1"/>
  <c r="M3353" i="1"/>
  <c r="N3353" i="1"/>
  <c r="O3353" i="1"/>
  <c r="M3370" i="1"/>
  <c r="N3370" i="1"/>
  <c r="O3370" i="1"/>
  <c r="M3376" i="1"/>
  <c r="N3376" i="1"/>
  <c r="O3376" i="1"/>
  <c r="M3386" i="1"/>
  <c r="N3386" i="1"/>
  <c r="O3386" i="1"/>
  <c r="M3391" i="1"/>
  <c r="N3391" i="1"/>
  <c r="O3391" i="1"/>
  <c r="M3394" i="1"/>
  <c r="N3394" i="1"/>
  <c r="O3394" i="1"/>
  <c r="M3411" i="1"/>
  <c r="N3411" i="1"/>
  <c r="O3411" i="1"/>
  <c r="M3417" i="1"/>
  <c r="N3417" i="1"/>
  <c r="O3417" i="1"/>
  <c r="M3427" i="1"/>
  <c r="N3427" i="1"/>
  <c r="O3427" i="1"/>
  <c r="M3432" i="1"/>
  <c r="N3432" i="1"/>
  <c r="O3432" i="1"/>
  <c r="M3435" i="1"/>
  <c r="N3435" i="1"/>
  <c r="O3435" i="1"/>
  <c r="M3452" i="1"/>
  <c r="N3452" i="1"/>
  <c r="O3452" i="1"/>
  <c r="M3458" i="1"/>
  <c r="N3458" i="1"/>
  <c r="O3458" i="1"/>
  <c r="M3467" i="1"/>
  <c r="N3467" i="1"/>
  <c r="O3467" i="1"/>
  <c r="M3472" i="1"/>
  <c r="N3472" i="1"/>
  <c r="O3472" i="1"/>
  <c r="M3475" i="1"/>
  <c r="N3475" i="1"/>
  <c r="O3475" i="1"/>
  <c r="M3492" i="1"/>
  <c r="N3492" i="1"/>
  <c r="O3492" i="1"/>
  <c r="M3498" i="1"/>
  <c r="N3498" i="1"/>
  <c r="O3498" i="1"/>
  <c r="M3508" i="1"/>
  <c r="N3508" i="1"/>
  <c r="O3508" i="1"/>
  <c r="M3513" i="1"/>
  <c r="N3513" i="1"/>
  <c r="O3513" i="1"/>
  <c r="M3516" i="1"/>
  <c r="N3516" i="1"/>
  <c r="O3516" i="1"/>
  <c r="M3533" i="1"/>
  <c r="N3533" i="1"/>
  <c r="O3533" i="1"/>
  <c r="M3539" i="1"/>
  <c r="N3539" i="1"/>
  <c r="O3539" i="1"/>
  <c r="M3549" i="1"/>
  <c r="N3549" i="1"/>
  <c r="O3549" i="1"/>
  <c r="M3554" i="1"/>
  <c r="N3554" i="1"/>
  <c r="O3554" i="1"/>
  <c r="M3557" i="1"/>
  <c r="N3557" i="1"/>
  <c r="O3557" i="1"/>
  <c r="M3574" i="1"/>
  <c r="N3574" i="1"/>
  <c r="O3574" i="1"/>
  <c r="M3580" i="1"/>
  <c r="N3580" i="1"/>
  <c r="O3580" i="1"/>
  <c r="M3589" i="1"/>
  <c r="N3589" i="1"/>
  <c r="O3589" i="1"/>
  <c r="M3594" i="1"/>
  <c r="N3594" i="1"/>
  <c r="O3594" i="1"/>
  <c r="M3597" i="1"/>
  <c r="N3597" i="1"/>
  <c r="O3597" i="1"/>
  <c r="M3614" i="1"/>
  <c r="N3614" i="1"/>
  <c r="O3614" i="1"/>
  <c r="M3620" i="1"/>
  <c r="N3620" i="1"/>
  <c r="O3620" i="1"/>
  <c r="M3630" i="1"/>
  <c r="N3630" i="1"/>
  <c r="O3630" i="1"/>
  <c r="M3635" i="1"/>
  <c r="N3635" i="1"/>
  <c r="O3635" i="1"/>
  <c r="M3638" i="1"/>
  <c r="N3638" i="1"/>
  <c r="O3638" i="1"/>
  <c r="M3655" i="1"/>
  <c r="N3655" i="1"/>
  <c r="O3655" i="1"/>
  <c r="M3661" i="1"/>
  <c r="N3661" i="1"/>
  <c r="O3661" i="1"/>
  <c r="M3671" i="1"/>
  <c r="N3671" i="1"/>
  <c r="O3671" i="1"/>
  <c r="M3676" i="1"/>
  <c r="N3676" i="1"/>
  <c r="O3676" i="1"/>
  <c r="M3679" i="1"/>
  <c r="N3679" i="1"/>
  <c r="O3679" i="1"/>
  <c r="M3696" i="1"/>
  <c r="N3696" i="1"/>
  <c r="O3696" i="1"/>
  <c r="M3702" i="1"/>
  <c r="N3702" i="1"/>
  <c r="O3702" i="1"/>
  <c r="M3711" i="1"/>
  <c r="N3711" i="1"/>
  <c r="O3711" i="1"/>
  <c r="M3716" i="1"/>
  <c r="N3716" i="1"/>
  <c r="O3716" i="1"/>
  <c r="M3719" i="1"/>
  <c r="N3719" i="1"/>
  <c r="O3719" i="1"/>
  <c r="M3736" i="1"/>
  <c r="N3736" i="1"/>
  <c r="O3736" i="1"/>
  <c r="M3742" i="1"/>
  <c r="N3742" i="1"/>
  <c r="O3742" i="1"/>
  <c r="M3752" i="1"/>
  <c r="N3752" i="1"/>
  <c r="O3752" i="1"/>
  <c r="M3757" i="1"/>
  <c r="N3757" i="1"/>
  <c r="O3757" i="1"/>
  <c r="M3760" i="1"/>
  <c r="N3760" i="1"/>
  <c r="O3760" i="1"/>
  <c r="M3777" i="1"/>
  <c r="N3777" i="1"/>
  <c r="O3777" i="1"/>
  <c r="M3783" i="1"/>
  <c r="N3783" i="1"/>
  <c r="O3783" i="1"/>
  <c r="M3793" i="1"/>
  <c r="N3793" i="1"/>
  <c r="O3793" i="1"/>
  <c r="M3798" i="1"/>
  <c r="N3798" i="1"/>
  <c r="O3798" i="1"/>
  <c r="M3801" i="1"/>
  <c r="N3801" i="1"/>
  <c r="O3801" i="1"/>
  <c r="M3818" i="1"/>
  <c r="N3818" i="1"/>
  <c r="O3818" i="1"/>
  <c r="M3824" i="1"/>
  <c r="N3824" i="1"/>
  <c r="O3824" i="1"/>
  <c r="M3833" i="1"/>
  <c r="N3833" i="1"/>
  <c r="O3833" i="1"/>
  <c r="M3838" i="1"/>
  <c r="N3838" i="1"/>
  <c r="O3838" i="1"/>
  <c r="M3841" i="1"/>
  <c r="N3841" i="1"/>
  <c r="O3841" i="1"/>
  <c r="M3858" i="1"/>
  <c r="N3858" i="1"/>
  <c r="O3858" i="1"/>
  <c r="M3864" i="1"/>
  <c r="N3864" i="1"/>
  <c r="O3864" i="1"/>
  <c r="M3874" i="1"/>
  <c r="N3874" i="1"/>
  <c r="O3874" i="1"/>
  <c r="M3879" i="1"/>
  <c r="N3879" i="1"/>
  <c r="O3879" i="1"/>
  <c r="M3882" i="1"/>
  <c r="N3882" i="1"/>
  <c r="O3882" i="1"/>
  <c r="M3899" i="1"/>
  <c r="N3899" i="1"/>
  <c r="O3899" i="1"/>
  <c r="M3905" i="1"/>
  <c r="N3905" i="1"/>
  <c r="O3905" i="1"/>
  <c r="M3914" i="1"/>
  <c r="N3914" i="1"/>
  <c r="O3914" i="1"/>
  <c r="M3919" i="1"/>
  <c r="N3919" i="1"/>
  <c r="O3919" i="1"/>
  <c r="M3922" i="1"/>
  <c r="N3922" i="1"/>
  <c r="O3922" i="1"/>
  <c r="M3939" i="1"/>
  <c r="N3939" i="1"/>
  <c r="O3939" i="1"/>
  <c r="M3945" i="1"/>
  <c r="N3945" i="1"/>
  <c r="O3945" i="1"/>
  <c r="M3954" i="1"/>
  <c r="N3954" i="1"/>
  <c r="O3954" i="1"/>
  <c r="M3959" i="1"/>
  <c r="N3959" i="1"/>
  <c r="O3959" i="1"/>
  <c r="M3962" i="1"/>
  <c r="N3962" i="1"/>
  <c r="O3962" i="1"/>
  <c r="M3979" i="1"/>
  <c r="N3979" i="1"/>
  <c r="O3979" i="1"/>
  <c r="M3985" i="1"/>
  <c r="N3985" i="1"/>
  <c r="O3985" i="1"/>
  <c r="M3994" i="1"/>
  <c r="N3994" i="1"/>
  <c r="O3994" i="1"/>
  <c r="M3999" i="1"/>
  <c r="N3999" i="1"/>
  <c r="O3999" i="1"/>
  <c r="M4002" i="1"/>
  <c r="N4002" i="1"/>
  <c r="O4002" i="1"/>
  <c r="M4019" i="1"/>
  <c r="N4019" i="1"/>
  <c r="O4019" i="1"/>
  <c r="M4025" i="1"/>
  <c r="N4025" i="1"/>
  <c r="O4025" i="1"/>
  <c r="M4034" i="1"/>
  <c r="N4034" i="1"/>
  <c r="O4034" i="1"/>
  <c r="M4038" i="1"/>
  <c r="N4038" i="1"/>
  <c r="O4038" i="1"/>
  <c r="M4041" i="1"/>
  <c r="N4041" i="1"/>
  <c r="O4041" i="1"/>
  <c r="M4058" i="1"/>
  <c r="N4058" i="1"/>
  <c r="O4058" i="1"/>
  <c r="M4064" i="1"/>
  <c r="N4064" i="1"/>
  <c r="O4064" i="1"/>
  <c r="M4074" i="1"/>
  <c r="N4074" i="1"/>
  <c r="O4074" i="1"/>
  <c r="M4079" i="1"/>
  <c r="N4079" i="1"/>
  <c r="O4079" i="1"/>
  <c r="M4082" i="1"/>
  <c r="N4082" i="1"/>
  <c r="O4082" i="1"/>
  <c r="M4099" i="1"/>
  <c r="N4099" i="1"/>
  <c r="O4099" i="1"/>
  <c r="M4105" i="1"/>
  <c r="N4105" i="1"/>
  <c r="O4105" i="1"/>
  <c r="M4114" i="1"/>
  <c r="N4114" i="1"/>
  <c r="O4114" i="1"/>
  <c r="M4119" i="1"/>
  <c r="N4119" i="1"/>
  <c r="O4119" i="1"/>
  <c r="M4122" i="1"/>
  <c r="N4122" i="1"/>
  <c r="O4122" i="1"/>
  <c r="M4139" i="1"/>
  <c r="N4139" i="1"/>
  <c r="O4139" i="1"/>
  <c r="M4145" i="1"/>
  <c r="N4145" i="1"/>
  <c r="O4145" i="1"/>
  <c r="M4155" i="1"/>
  <c r="N4155" i="1"/>
  <c r="O4155" i="1"/>
  <c r="M4160" i="1"/>
  <c r="N4160" i="1"/>
  <c r="O4160" i="1"/>
  <c r="M4163" i="1"/>
  <c r="N4163" i="1"/>
  <c r="O4163" i="1"/>
  <c r="M4180" i="1"/>
  <c r="N4180" i="1"/>
  <c r="O4180" i="1"/>
  <c r="M4186" i="1"/>
  <c r="N4186" i="1"/>
  <c r="O4186" i="1"/>
  <c r="M4196" i="1"/>
  <c r="N4196" i="1"/>
  <c r="O4196" i="1"/>
  <c r="M4201" i="1"/>
  <c r="N4201" i="1"/>
  <c r="O4201" i="1"/>
  <c r="M4204" i="1"/>
  <c r="N4204" i="1"/>
  <c r="O4204" i="1"/>
  <c r="M4221" i="1"/>
  <c r="N4221" i="1"/>
  <c r="O4221" i="1"/>
  <c r="M4227" i="1"/>
  <c r="N4227" i="1"/>
  <c r="O4227" i="1"/>
  <c r="M4237" i="1"/>
  <c r="N4237" i="1"/>
  <c r="O4237" i="1"/>
  <c r="M4242" i="1"/>
  <c r="N4242" i="1"/>
  <c r="O4242" i="1"/>
  <c r="M4245" i="1"/>
  <c r="N4245" i="1"/>
  <c r="O4245" i="1"/>
  <c r="M4262" i="1"/>
  <c r="N4262" i="1"/>
  <c r="O4262" i="1"/>
  <c r="M4268" i="1"/>
  <c r="N4268" i="1"/>
  <c r="O4268" i="1"/>
  <c r="M4277" i="1"/>
  <c r="N4277" i="1"/>
  <c r="O4277" i="1"/>
  <c r="M4282" i="1"/>
  <c r="N4282" i="1"/>
  <c r="O4282" i="1"/>
  <c r="M4285" i="1"/>
  <c r="N4285" i="1"/>
  <c r="O4285" i="1"/>
  <c r="M4302" i="1"/>
  <c r="N4302" i="1"/>
  <c r="O4302" i="1"/>
  <c r="M4308" i="1"/>
  <c r="N4308" i="1"/>
  <c r="O4308" i="1"/>
  <c r="M4317" i="1"/>
  <c r="N4317" i="1"/>
  <c r="O4317" i="1"/>
  <c r="M4322" i="1"/>
  <c r="N4322" i="1"/>
  <c r="O4322" i="1"/>
  <c r="M4325" i="1"/>
  <c r="N4325" i="1"/>
  <c r="O4325" i="1"/>
  <c r="M4342" i="1"/>
  <c r="N4342" i="1"/>
  <c r="O4342" i="1"/>
  <c r="M4348" i="1"/>
  <c r="N4348" i="1"/>
  <c r="O4348" i="1"/>
  <c r="M4358" i="1"/>
  <c r="N4358" i="1"/>
  <c r="O4358" i="1"/>
  <c r="M4363" i="1"/>
  <c r="N4363" i="1"/>
  <c r="O4363" i="1"/>
  <c r="M4366" i="1"/>
  <c r="N4366" i="1"/>
  <c r="O4366" i="1"/>
  <c r="M4383" i="1"/>
  <c r="N4383" i="1"/>
  <c r="O4383" i="1"/>
  <c r="M4389" i="1"/>
  <c r="N4389" i="1"/>
  <c r="O4389" i="1"/>
  <c r="M4400" i="1"/>
  <c r="N4400" i="1"/>
  <c r="O4400" i="1"/>
  <c r="M4405" i="1"/>
  <c r="N4405" i="1"/>
  <c r="O4405" i="1"/>
  <c r="M4408" i="1"/>
  <c r="N4408" i="1"/>
  <c r="O4408" i="1"/>
  <c r="M4425" i="1"/>
  <c r="N4425" i="1"/>
  <c r="O4425" i="1"/>
  <c r="M4431" i="1"/>
  <c r="N4431" i="1"/>
  <c r="O4431" i="1"/>
  <c r="M4440" i="1"/>
  <c r="N4440" i="1"/>
  <c r="O4440" i="1"/>
  <c r="M4445" i="1"/>
  <c r="N4445" i="1"/>
  <c r="O4445" i="1"/>
  <c r="M4448" i="1"/>
  <c r="N4448" i="1"/>
  <c r="O4448" i="1"/>
  <c r="M4465" i="1"/>
  <c r="N4465" i="1"/>
  <c r="O4465" i="1"/>
  <c r="M4471" i="1"/>
  <c r="N4471" i="1"/>
  <c r="O4471" i="1"/>
  <c r="M4481" i="1"/>
  <c r="N4481" i="1"/>
  <c r="O4481" i="1"/>
  <c r="M4486" i="1"/>
  <c r="N4486" i="1"/>
  <c r="O4486" i="1"/>
  <c r="M4489" i="1"/>
  <c r="N4489" i="1"/>
  <c r="O4489" i="1"/>
  <c r="M4506" i="1"/>
  <c r="N4506" i="1"/>
  <c r="O4506" i="1"/>
  <c r="M4512" i="1"/>
  <c r="N4512" i="1"/>
  <c r="O4512" i="1"/>
  <c r="M4522" i="1"/>
  <c r="N4522" i="1"/>
  <c r="O4522" i="1"/>
  <c r="M4527" i="1"/>
  <c r="N4527" i="1"/>
  <c r="O4527" i="1"/>
  <c r="M4530" i="1"/>
  <c r="N4530" i="1"/>
  <c r="O4530" i="1"/>
  <c r="M4543" i="1"/>
  <c r="N4543" i="1"/>
  <c r="O4543" i="1"/>
  <c r="M4550" i="1"/>
  <c r="N4550" i="1"/>
  <c r="O4550" i="1"/>
  <c r="M4552" i="1"/>
  <c r="N4552" i="1"/>
  <c r="O4552" i="1"/>
  <c r="M4553" i="1"/>
  <c r="N4553" i="1"/>
  <c r="O4553" i="1"/>
  <c r="M4554" i="1"/>
  <c r="N4554" i="1"/>
  <c r="O4554" i="1"/>
  <c r="M4555" i="1"/>
  <c r="N4555" i="1"/>
  <c r="O4555" i="1"/>
  <c r="M4556" i="1"/>
  <c r="N4556" i="1"/>
  <c r="O4556" i="1"/>
  <c r="M4558" i="1"/>
  <c r="N4558" i="1"/>
  <c r="O4558" i="1"/>
  <c r="M4560" i="1"/>
  <c r="N4560" i="1"/>
  <c r="O4560" i="1"/>
  <c r="M4561" i="1"/>
  <c r="N4561" i="1"/>
  <c r="O4561" i="1"/>
  <c r="M4562" i="1"/>
  <c r="N4562" i="1"/>
  <c r="O4562" i="1"/>
  <c r="M4563" i="1"/>
  <c r="N4563" i="1"/>
  <c r="O4563" i="1"/>
  <c r="M4564" i="1"/>
  <c r="N4564" i="1"/>
  <c r="O4564" i="1"/>
  <c r="M4565" i="1"/>
  <c r="N4565" i="1"/>
  <c r="O4565" i="1"/>
  <c r="M4566" i="1"/>
  <c r="N4566" i="1"/>
  <c r="O4566" i="1"/>
  <c r="M4567" i="1"/>
  <c r="N4567" i="1"/>
  <c r="O4567" i="1"/>
  <c r="M4571" i="1"/>
  <c r="N4571" i="1"/>
  <c r="O4571" i="1"/>
  <c r="M4575" i="1"/>
  <c r="N4575" i="1"/>
  <c r="O4575" i="1"/>
  <c r="M4576" i="1"/>
  <c r="N4576" i="1"/>
  <c r="O4576" i="1"/>
  <c r="M4594" i="1"/>
  <c r="N4594" i="1"/>
  <c r="O4594" i="1"/>
  <c r="M4600" i="1"/>
  <c r="N4600" i="1"/>
  <c r="O4600" i="1"/>
  <c r="M4611" i="1"/>
  <c r="N4611" i="1"/>
  <c r="O4611" i="1"/>
  <c r="M4616" i="1"/>
  <c r="N4616" i="1"/>
  <c r="O4616" i="1"/>
  <c r="M4619" i="1"/>
  <c r="N4619" i="1"/>
  <c r="O4619" i="1"/>
  <c r="M4636" i="1"/>
  <c r="N4636" i="1"/>
  <c r="O4636" i="1"/>
  <c r="M4642" i="1"/>
  <c r="N4642" i="1"/>
  <c r="O4642" i="1"/>
  <c r="M4653" i="1"/>
  <c r="N4653" i="1"/>
  <c r="O4653" i="1"/>
  <c r="M4658" i="1"/>
  <c r="N4658" i="1"/>
  <c r="O4658" i="1"/>
  <c r="M4661" i="1"/>
  <c r="N4661" i="1"/>
  <c r="O4661" i="1"/>
  <c r="M4678" i="1"/>
  <c r="N4678" i="1"/>
  <c r="O4678" i="1"/>
  <c r="M4684" i="1"/>
  <c r="N4684" i="1"/>
  <c r="O4684" i="1"/>
  <c r="M4694" i="1"/>
  <c r="N4694" i="1"/>
  <c r="O4694" i="1"/>
  <c r="M4699" i="1"/>
  <c r="N4699" i="1"/>
  <c r="O4699" i="1"/>
  <c r="M4702" i="1"/>
  <c r="N4702" i="1"/>
  <c r="O4702" i="1"/>
  <c r="M4719" i="1"/>
  <c r="N4719" i="1"/>
  <c r="O4719" i="1"/>
  <c r="M4725" i="1"/>
  <c r="N4725" i="1"/>
  <c r="O4725" i="1"/>
  <c r="M4734" i="1"/>
  <c r="N4734" i="1"/>
  <c r="O4734" i="1"/>
  <c r="M4739" i="1"/>
  <c r="N4739" i="1"/>
  <c r="O4739" i="1"/>
  <c r="M4742" i="1"/>
  <c r="N4742" i="1"/>
  <c r="O4742" i="1"/>
  <c r="M4759" i="1"/>
  <c r="N4759" i="1"/>
  <c r="O4759" i="1"/>
  <c r="M4765" i="1"/>
  <c r="N4765" i="1"/>
  <c r="O4765" i="1"/>
  <c r="M4776" i="1"/>
  <c r="N4776" i="1"/>
  <c r="O4776" i="1"/>
  <c r="M4784" i="1"/>
  <c r="N4784" i="1"/>
  <c r="O4784" i="1"/>
  <c r="M4801" i="1"/>
  <c r="N4801" i="1"/>
  <c r="O4801" i="1"/>
  <c r="M4807" i="1"/>
  <c r="N4807" i="1"/>
  <c r="O4807" i="1"/>
  <c r="M4817" i="1"/>
  <c r="N4817" i="1"/>
  <c r="O4817" i="1"/>
  <c r="M4822" i="1"/>
  <c r="N4822" i="1"/>
  <c r="O4822" i="1"/>
  <c r="M4825" i="1"/>
  <c r="N4825" i="1"/>
  <c r="O4825" i="1"/>
  <c r="M4842" i="1"/>
  <c r="N4842" i="1"/>
  <c r="O4842" i="1"/>
  <c r="M4848" i="1"/>
  <c r="N4848" i="1"/>
  <c r="O4848" i="1"/>
  <c r="M4858" i="1"/>
  <c r="N4858" i="1"/>
  <c r="O4858" i="1"/>
  <c r="M4863" i="1"/>
  <c r="N4863" i="1"/>
  <c r="O4863" i="1"/>
  <c r="M4867" i="1"/>
  <c r="N4867" i="1"/>
  <c r="O4867" i="1"/>
  <c r="M4884" i="1"/>
  <c r="N4884" i="1"/>
  <c r="O4884" i="1"/>
  <c r="M4890" i="1"/>
  <c r="N4890" i="1"/>
  <c r="O4890" i="1"/>
  <c r="M4901" i="1"/>
  <c r="N4901" i="1"/>
  <c r="O4901" i="1"/>
  <c r="M4906" i="1"/>
  <c r="N4906" i="1"/>
  <c r="O4906" i="1"/>
  <c r="M4909" i="1"/>
  <c r="N4909" i="1"/>
  <c r="O4909" i="1"/>
  <c r="M4926" i="1"/>
  <c r="N4926" i="1"/>
  <c r="O4926" i="1"/>
  <c r="M4932" i="1"/>
  <c r="N4932" i="1"/>
  <c r="O4932" i="1"/>
  <c r="M4943" i="1"/>
  <c r="N4943" i="1"/>
  <c r="O4943" i="1"/>
  <c r="M4948" i="1"/>
  <c r="N4948" i="1"/>
  <c r="O4948" i="1"/>
  <c r="M4965" i="1"/>
  <c r="N4965" i="1"/>
  <c r="O4965" i="1"/>
  <c r="M4971" i="1"/>
  <c r="N4971" i="1"/>
  <c r="O4971" i="1"/>
  <c r="M4981" i="1"/>
  <c r="N4981" i="1"/>
  <c r="O4981" i="1"/>
  <c r="M4989" i="1"/>
  <c r="N4989" i="1"/>
  <c r="O4989" i="1"/>
  <c r="M5006" i="1"/>
  <c r="N5006" i="1"/>
  <c r="O5006" i="1"/>
  <c r="M5012" i="1"/>
  <c r="N5012" i="1"/>
  <c r="O5012" i="1"/>
  <c r="M5023" i="1"/>
  <c r="N5023" i="1"/>
  <c r="O5023" i="1"/>
  <c r="M5030" i="1"/>
  <c r="N5030" i="1"/>
  <c r="O5030" i="1"/>
  <c r="M5034" i="1"/>
  <c r="N5034" i="1"/>
  <c r="O5034" i="1"/>
  <c r="M5051" i="1"/>
  <c r="N5051" i="1"/>
  <c r="O5051" i="1"/>
  <c r="M5057" i="1"/>
  <c r="N5057" i="1"/>
  <c r="O5057" i="1"/>
  <c r="M5067" i="1"/>
  <c r="N5067" i="1"/>
  <c r="O5067" i="1"/>
  <c r="M5072" i="1"/>
  <c r="N5072" i="1"/>
  <c r="O5072" i="1"/>
  <c r="M5075" i="1"/>
  <c r="N5075" i="1"/>
  <c r="O5075" i="1"/>
  <c r="M5092" i="1"/>
  <c r="N5092" i="1"/>
  <c r="O5092" i="1"/>
  <c r="M5098" i="1"/>
  <c r="N5098" i="1"/>
  <c r="O5098" i="1"/>
  <c r="M5108" i="1"/>
  <c r="N5108" i="1"/>
  <c r="O5108" i="1"/>
  <c r="M5113" i="1"/>
  <c r="N5113" i="1"/>
  <c r="O5113" i="1"/>
  <c r="M5116" i="1"/>
  <c r="N5116" i="1"/>
  <c r="O5116" i="1"/>
  <c r="M5133" i="1"/>
  <c r="N5133" i="1"/>
  <c r="O5133" i="1"/>
  <c r="M5139" i="1"/>
  <c r="N5139" i="1"/>
  <c r="O5139" i="1"/>
  <c r="M5150" i="1"/>
  <c r="N5150" i="1"/>
  <c r="O5150" i="1"/>
  <c r="M5155" i="1"/>
  <c r="N5155" i="1"/>
  <c r="O5155" i="1"/>
  <c r="M5158" i="1"/>
  <c r="N5158" i="1"/>
  <c r="O5158" i="1"/>
  <c r="M5175" i="1"/>
  <c r="N5175" i="1"/>
  <c r="O5175" i="1"/>
  <c r="M5181" i="1"/>
  <c r="N5181" i="1"/>
  <c r="O5181" i="1"/>
  <c r="M5191" i="1"/>
  <c r="N5191" i="1"/>
  <c r="O5191" i="1"/>
  <c r="M5196" i="1"/>
  <c r="N5196" i="1"/>
  <c r="O5196" i="1"/>
  <c r="M5199" i="1"/>
  <c r="N5199" i="1"/>
  <c r="O5199" i="1"/>
  <c r="M5216" i="1"/>
  <c r="N5216" i="1"/>
  <c r="O5216" i="1"/>
  <c r="M5222" i="1"/>
  <c r="N5222" i="1"/>
  <c r="O5222" i="1"/>
  <c r="M5231" i="1"/>
  <c r="N5231" i="1"/>
  <c r="O5231" i="1"/>
  <c r="M5236" i="1"/>
  <c r="N5236" i="1"/>
  <c r="O5236" i="1"/>
  <c r="M5239" i="1"/>
  <c r="N5239" i="1"/>
  <c r="O5239" i="1"/>
  <c r="M5256" i="1"/>
  <c r="N5256" i="1"/>
  <c r="O5256" i="1"/>
  <c r="M5262" i="1"/>
  <c r="N5262" i="1"/>
  <c r="O5262" i="1"/>
  <c r="M5272" i="1"/>
  <c r="N5272" i="1"/>
  <c r="O5272" i="1"/>
  <c r="M5277" i="1"/>
  <c r="N5277" i="1"/>
  <c r="O5277" i="1"/>
  <c r="M5280" i="1"/>
  <c r="N5280" i="1"/>
  <c r="O5280" i="1"/>
  <c r="M5297" i="1"/>
  <c r="N5297" i="1"/>
  <c r="O5297" i="1"/>
  <c r="M5303" i="1"/>
  <c r="N5303" i="1"/>
  <c r="O5303" i="1"/>
  <c r="M5312" i="1"/>
  <c r="N5312" i="1"/>
  <c r="O5312" i="1"/>
  <c r="M5317" i="1"/>
  <c r="N5317" i="1"/>
  <c r="O5317" i="1"/>
  <c r="M5320" i="1"/>
  <c r="N5320" i="1"/>
  <c r="O5320" i="1"/>
  <c r="M5337" i="1"/>
  <c r="N5337" i="1"/>
  <c r="O5337" i="1"/>
  <c r="M5343" i="1"/>
  <c r="N5343" i="1"/>
  <c r="O5343" i="1"/>
  <c r="M5353" i="1"/>
  <c r="N5353" i="1"/>
  <c r="O5353" i="1"/>
  <c r="M5358" i="1"/>
  <c r="N5358" i="1"/>
  <c r="O5358" i="1"/>
  <c r="M5362" i="1"/>
  <c r="N5362" i="1"/>
  <c r="O5362" i="1"/>
  <c r="M5379" i="1"/>
  <c r="N5379" i="1"/>
  <c r="O5379" i="1"/>
  <c r="M5385" i="1"/>
  <c r="N5385" i="1"/>
  <c r="O5385" i="1"/>
  <c r="M5395" i="1"/>
  <c r="N5395" i="1"/>
  <c r="O5395" i="1"/>
  <c r="M5403" i="1"/>
  <c r="N5403" i="1"/>
  <c r="O5403" i="1"/>
  <c r="M5420" i="1"/>
  <c r="N5420" i="1"/>
  <c r="O5420" i="1"/>
  <c r="M5426" i="1"/>
  <c r="N5426" i="1"/>
  <c r="O5426" i="1"/>
  <c r="M5436" i="1"/>
  <c r="N5436" i="1"/>
  <c r="O5436" i="1"/>
  <c r="M5441" i="1"/>
  <c r="N5441" i="1"/>
  <c r="O5441" i="1"/>
  <c r="M5444" i="1"/>
  <c r="N5444" i="1"/>
  <c r="O5444" i="1"/>
  <c r="M5461" i="1"/>
  <c r="N5461" i="1"/>
  <c r="O5461" i="1"/>
  <c r="M5467" i="1"/>
  <c r="N5467" i="1"/>
  <c r="O5467" i="1"/>
  <c r="M5477" i="1"/>
  <c r="N5477" i="1"/>
  <c r="O5477" i="1"/>
  <c r="M5485" i="1"/>
  <c r="N5485" i="1"/>
  <c r="O5485" i="1"/>
  <c r="M5502" i="1"/>
  <c r="N5502" i="1"/>
  <c r="O5502" i="1"/>
  <c r="M5508" i="1"/>
  <c r="N5508" i="1"/>
  <c r="O5508" i="1"/>
  <c r="M5518" i="1"/>
  <c r="N5518" i="1"/>
  <c r="O5518" i="1"/>
  <c r="M5523" i="1"/>
  <c r="N5523" i="1"/>
  <c r="O5523" i="1"/>
  <c r="M5526" i="1"/>
  <c r="N5526" i="1"/>
  <c r="O5526" i="1"/>
  <c r="M5543" i="1"/>
  <c r="N5543" i="1"/>
  <c r="O5543" i="1"/>
  <c r="M5549" i="1"/>
  <c r="N5549" i="1"/>
  <c r="O5549" i="1"/>
  <c r="M5560" i="1"/>
  <c r="N5560" i="1"/>
  <c r="O5560" i="1"/>
  <c r="M5565" i="1"/>
  <c r="N5565" i="1"/>
  <c r="O5565" i="1"/>
  <c r="M5568" i="1"/>
  <c r="N5568" i="1"/>
  <c r="O5568" i="1"/>
  <c r="M5585" i="1"/>
  <c r="N5585" i="1"/>
  <c r="O5585" i="1"/>
  <c r="M5591" i="1"/>
  <c r="N5591" i="1"/>
  <c r="O5591" i="1"/>
  <c r="M5601" i="1"/>
  <c r="N5601" i="1"/>
  <c r="O5601" i="1"/>
  <c r="M5606" i="1"/>
  <c r="N5606" i="1"/>
  <c r="O5606" i="1"/>
  <c r="M5609" i="1"/>
  <c r="N5609" i="1"/>
  <c r="O5609" i="1"/>
  <c r="M5626" i="1"/>
  <c r="N5626" i="1"/>
  <c r="O5626" i="1"/>
  <c r="M5632" i="1"/>
  <c r="N5632" i="1"/>
  <c r="O5632" i="1"/>
  <c r="M5643" i="1"/>
  <c r="N5643" i="1"/>
  <c r="O5643" i="1"/>
  <c r="M5648" i="1"/>
  <c r="N5648" i="1"/>
  <c r="O5648" i="1"/>
  <c r="M5651" i="1"/>
  <c r="N5651" i="1"/>
  <c r="O5651" i="1"/>
  <c r="M5668" i="1"/>
  <c r="N5668" i="1"/>
  <c r="O5668" i="1"/>
  <c r="M5674" i="1"/>
  <c r="N5674" i="1"/>
  <c r="O5674" i="1"/>
  <c r="M5684" i="1"/>
  <c r="N5684" i="1"/>
  <c r="O5684" i="1"/>
  <c r="M5689" i="1"/>
  <c r="N5689" i="1"/>
  <c r="O5689" i="1"/>
  <c r="M5692" i="1"/>
  <c r="N5692" i="1"/>
  <c r="O5692" i="1"/>
  <c r="M5709" i="1"/>
  <c r="N5709" i="1"/>
  <c r="O5709" i="1"/>
  <c r="M5715" i="1"/>
  <c r="N5715" i="1"/>
  <c r="O5715" i="1"/>
  <c r="M5726" i="1"/>
  <c r="N5726" i="1"/>
  <c r="O5726" i="1"/>
  <c r="M5731" i="1"/>
  <c r="N5731" i="1"/>
  <c r="O5731" i="1"/>
  <c r="M5734" i="1"/>
  <c r="N5734" i="1"/>
  <c r="O5734" i="1"/>
  <c r="M5751" i="1"/>
  <c r="N5751" i="1"/>
  <c r="O5751" i="1"/>
  <c r="M5757" i="1"/>
  <c r="N5757" i="1"/>
  <c r="O5757" i="1"/>
  <c r="M5767" i="1"/>
  <c r="N5767" i="1"/>
  <c r="O5767" i="1"/>
  <c r="M5772" i="1"/>
  <c r="N5772" i="1"/>
  <c r="O5772" i="1"/>
  <c r="M5775" i="1"/>
  <c r="N5775" i="1"/>
  <c r="O5775" i="1"/>
  <c r="M5792" i="1"/>
  <c r="N5792" i="1"/>
  <c r="O5792" i="1"/>
  <c r="M5798" i="1"/>
  <c r="N5798" i="1"/>
  <c r="O5798" i="1"/>
  <c r="M5808" i="1"/>
  <c r="N5808" i="1"/>
  <c r="O5808" i="1"/>
  <c r="M5813" i="1"/>
  <c r="N5813" i="1"/>
  <c r="O5813" i="1"/>
  <c r="M5816" i="1"/>
  <c r="N5816" i="1"/>
  <c r="O5816" i="1"/>
  <c r="M5833" i="1"/>
  <c r="N5833" i="1"/>
  <c r="O5833" i="1"/>
  <c r="M5839" i="1"/>
  <c r="N5839" i="1"/>
  <c r="O5839" i="1"/>
  <c r="M5850" i="1"/>
  <c r="N5850" i="1"/>
  <c r="O5850" i="1"/>
  <c r="M5855" i="1"/>
  <c r="N5855" i="1"/>
  <c r="O5855" i="1"/>
  <c r="M5858" i="1"/>
  <c r="N5858" i="1"/>
  <c r="O5858" i="1"/>
  <c r="M5875" i="1"/>
  <c r="N5875" i="1"/>
  <c r="O5875" i="1"/>
  <c r="M5881" i="1"/>
  <c r="N5881" i="1"/>
  <c r="O5881" i="1"/>
  <c r="M5892" i="1"/>
  <c r="N5892" i="1"/>
  <c r="O5892" i="1"/>
  <c r="M5897" i="1"/>
  <c r="N5897" i="1"/>
  <c r="O5897" i="1"/>
  <c r="M5900" i="1"/>
  <c r="N5900" i="1"/>
  <c r="O5900" i="1"/>
  <c r="M5917" i="1"/>
  <c r="N5917" i="1"/>
  <c r="O5917" i="1"/>
  <c r="M5923" i="1"/>
  <c r="N5923" i="1"/>
  <c r="O5923" i="1"/>
  <c r="M5933" i="1"/>
  <c r="N5933" i="1"/>
  <c r="O5933" i="1"/>
  <c r="M5938" i="1"/>
  <c r="N5938" i="1"/>
  <c r="O5938" i="1"/>
  <c r="M5941" i="1"/>
  <c r="N5941" i="1"/>
  <c r="O5941" i="1"/>
  <c r="M5958" i="1"/>
  <c r="N5958" i="1"/>
  <c r="O5958" i="1"/>
  <c r="M5964" i="1"/>
  <c r="N5964" i="1"/>
  <c r="O5964" i="1"/>
  <c r="M5974" i="1"/>
  <c r="N5974" i="1"/>
  <c r="O5974" i="1"/>
  <c r="M5979" i="1"/>
  <c r="N5979" i="1"/>
  <c r="O5979" i="1"/>
  <c r="M5982" i="1"/>
  <c r="N5982" i="1"/>
  <c r="O5982" i="1"/>
  <c r="M5999" i="1"/>
  <c r="N5999" i="1"/>
  <c r="O5999" i="1"/>
  <c r="M6005" i="1"/>
  <c r="N6005" i="1"/>
  <c r="O6005" i="1"/>
  <c r="M6016" i="1"/>
  <c r="N6016" i="1"/>
  <c r="O6016" i="1"/>
  <c r="M6021" i="1"/>
  <c r="N6021" i="1"/>
  <c r="O6021" i="1"/>
  <c r="M6024" i="1"/>
  <c r="N6024" i="1"/>
  <c r="O6024" i="1"/>
  <c r="M6036" i="1"/>
  <c r="N6036" i="1"/>
  <c r="O6036" i="1"/>
  <c r="M6045" i="1"/>
  <c r="N6045" i="1"/>
  <c r="O6045" i="1"/>
  <c r="M6051" i="1"/>
  <c r="N6051" i="1"/>
  <c r="O6051" i="1"/>
  <c r="M6062" i="1"/>
  <c r="N6062" i="1"/>
  <c r="O6062" i="1"/>
  <c r="M6067" i="1"/>
  <c r="N6067" i="1"/>
  <c r="O6067" i="1"/>
  <c r="M6079" i="1"/>
  <c r="N6079" i="1"/>
  <c r="O6079" i="1"/>
  <c r="M6088" i="1"/>
  <c r="N6088" i="1"/>
  <c r="O6088" i="1"/>
  <c r="M6093" i="1"/>
  <c r="N6093" i="1"/>
  <c r="O6093" i="1"/>
  <c r="M6104" i="1"/>
  <c r="N6104" i="1"/>
  <c r="O6104" i="1"/>
  <c r="M6109" i="1"/>
  <c r="N6109" i="1"/>
  <c r="O6109" i="1"/>
  <c r="M6113" i="1"/>
  <c r="N6113" i="1"/>
  <c r="O6113" i="1"/>
  <c r="M6124" i="1"/>
  <c r="N6124" i="1"/>
  <c r="O6124" i="1"/>
  <c r="M6135" i="1"/>
  <c r="N6135" i="1"/>
  <c r="O6135" i="1"/>
  <c r="M6141" i="1"/>
  <c r="N6141" i="1"/>
  <c r="O6141" i="1"/>
  <c r="M6145" i="1"/>
  <c r="N6145" i="1"/>
  <c r="O6145" i="1"/>
  <c r="M6152" i="1"/>
  <c r="N6152" i="1"/>
  <c r="O6152" i="1"/>
  <c r="M6154" i="1"/>
  <c r="N6154" i="1"/>
  <c r="O6154" i="1"/>
  <c r="M6157" i="1"/>
  <c r="N6157" i="1"/>
  <c r="O6157" i="1"/>
  <c r="M6166" i="1"/>
  <c r="N6166" i="1"/>
  <c r="O6166" i="1"/>
  <c r="M6170" i="1"/>
  <c r="N6170" i="1"/>
  <c r="O6170" i="1"/>
  <c r="M6174" i="1"/>
  <c r="N6174" i="1"/>
  <c r="O6174" i="1"/>
  <c r="M6181" i="1"/>
  <c r="N6181" i="1"/>
  <c r="O6181" i="1"/>
  <c r="M6182" i="1"/>
  <c r="N6182" i="1"/>
  <c r="O6182" i="1"/>
  <c r="M6187" i="1"/>
  <c r="N6187" i="1"/>
  <c r="O6187" i="1"/>
  <c r="M6194" i="1"/>
  <c r="N6194" i="1"/>
  <c r="O6194" i="1"/>
  <c r="M6196" i="1"/>
  <c r="N6196" i="1"/>
  <c r="O6196" i="1"/>
  <c r="N6197" i="1"/>
  <c r="M6198" i="1"/>
  <c r="N6198" i="1"/>
  <c r="O6198" i="1"/>
  <c r="M6199" i="1"/>
  <c r="N6199" i="1"/>
  <c r="O6199" i="1"/>
  <c r="O6200" i="1"/>
  <c r="M6202" i="1"/>
  <c r="N6202" i="1"/>
  <c r="O6202" i="1"/>
  <c r="M6204" i="1"/>
  <c r="N6204" i="1"/>
  <c r="O6204" i="1"/>
  <c r="M6205" i="1"/>
  <c r="N6205" i="1"/>
  <c r="O6205" i="1"/>
  <c r="M6206" i="1"/>
  <c r="N6206" i="1"/>
  <c r="O6206" i="1"/>
  <c r="M6207" i="1"/>
  <c r="N6207" i="1"/>
  <c r="O6207" i="1"/>
  <c r="M6208" i="1"/>
  <c r="N6208" i="1"/>
  <c r="O6208" i="1"/>
  <c r="M6209" i="1"/>
  <c r="N6209" i="1"/>
  <c r="O6209" i="1"/>
  <c r="M6210" i="1"/>
  <c r="N6210" i="1"/>
  <c r="O6210" i="1"/>
  <c r="M6211" i="1"/>
  <c r="N6211" i="1"/>
  <c r="O6211" i="1"/>
  <c r="M6215" i="1"/>
  <c r="N6215" i="1"/>
  <c r="O6215" i="1"/>
  <c r="M6223" i="1"/>
  <c r="N6223" i="1"/>
  <c r="O6223" i="1"/>
  <c r="M6224" i="1"/>
  <c r="N6224" i="1"/>
  <c r="O6224" i="1"/>
  <c r="M6225" i="1"/>
  <c r="N6225" i="1"/>
  <c r="O6225" i="1"/>
  <c r="M6287" i="1"/>
  <c r="N6287" i="1"/>
  <c r="O6287" i="1"/>
  <c r="M6293" i="1"/>
  <c r="N6293" i="1"/>
  <c r="O6293" i="1"/>
  <c r="M6304" i="1"/>
  <c r="N6304" i="1"/>
  <c r="O6304" i="1"/>
  <c r="M6309" i="1"/>
  <c r="N6309" i="1"/>
  <c r="O6309" i="1"/>
  <c r="M6312" i="1"/>
  <c r="N6312" i="1"/>
  <c r="O6312" i="1"/>
  <c r="M6328" i="1"/>
  <c r="N6328" i="1"/>
  <c r="O6328" i="1"/>
  <c r="M6334" i="1"/>
  <c r="N6334" i="1"/>
  <c r="O6334" i="1"/>
  <c r="M6345" i="1"/>
  <c r="N6345" i="1"/>
  <c r="O6345" i="1"/>
  <c r="M6350" i="1"/>
  <c r="N6350" i="1"/>
  <c r="O6350" i="1"/>
  <c r="M6353" i="1"/>
  <c r="N6353" i="1"/>
  <c r="O6353" i="1"/>
  <c r="M6370" i="1"/>
  <c r="N6370" i="1"/>
  <c r="O6370" i="1"/>
  <c r="M6376" i="1"/>
  <c r="N6376" i="1"/>
  <c r="O6376" i="1"/>
  <c r="M6387" i="1"/>
  <c r="N6387" i="1"/>
  <c r="O6387" i="1"/>
  <c r="M6392" i="1"/>
  <c r="N6392" i="1"/>
  <c r="O6392" i="1"/>
  <c r="M6395" i="1"/>
  <c r="N6395" i="1"/>
  <c r="O6395" i="1"/>
  <c r="M6412" i="1"/>
  <c r="N6412" i="1"/>
  <c r="O6412" i="1"/>
  <c r="M6418" i="1"/>
  <c r="N6418" i="1"/>
  <c r="O6418" i="1"/>
  <c r="M6429" i="1"/>
  <c r="N6429" i="1"/>
  <c r="O6429" i="1"/>
  <c r="M6434" i="1"/>
  <c r="N6434" i="1"/>
  <c r="O6434" i="1"/>
  <c r="M6437" i="1"/>
  <c r="N6437" i="1"/>
  <c r="O6437" i="1"/>
  <c r="M6453" i="1"/>
  <c r="N6453" i="1"/>
  <c r="O6453" i="1"/>
  <c r="M6459" i="1"/>
  <c r="N6459" i="1"/>
  <c r="O6459" i="1"/>
  <c r="M6470" i="1"/>
  <c r="N6470" i="1"/>
  <c r="O6470" i="1"/>
  <c r="M6475" i="1"/>
  <c r="N6475" i="1"/>
  <c r="O6475" i="1"/>
  <c r="M6479" i="1"/>
  <c r="N6479" i="1"/>
  <c r="O6479" i="1"/>
  <c r="M6496" i="1"/>
  <c r="N6496" i="1"/>
  <c r="O6496" i="1"/>
  <c r="M6502" i="1"/>
  <c r="N6502" i="1"/>
  <c r="O6502" i="1"/>
  <c r="M6513" i="1"/>
  <c r="N6513" i="1"/>
  <c r="O6513" i="1"/>
  <c r="M6519" i="1"/>
  <c r="N6519" i="1"/>
  <c r="O6519" i="1"/>
  <c r="M6522" i="1"/>
  <c r="N6522" i="1"/>
  <c r="O6522" i="1"/>
  <c r="M6538" i="1"/>
  <c r="N6538" i="1"/>
  <c r="O6538" i="1"/>
  <c r="M6544" i="1"/>
  <c r="N6544" i="1"/>
  <c r="O6544" i="1"/>
  <c r="M6555" i="1"/>
  <c r="N6555" i="1"/>
  <c r="O6555" i="1"/>
  <c r="M6561" i="1"/>
  <c r="N6561" i="1"/>
  <c r="O6561" i="1"/>
  <c r="M6565" i="1"/>
  <c r="N6565" i="1"/>
  <c r="O6565" i="1"/>
  <c r="M6567" i="1"/>
  <c r="N6567" i="1"/>
  <c r="O6567" i="1"/>
  <c r="M6571" i="1"/>
  <c r="N6571" i="1"/>
  <c r="O6571" i="1"/>
  <c r="M6588" i="1"/>
  <c r="N6588" i="1"/>
  <c r="O6588" i="1"/>
  <c r="M6594" i="1"/>
  <c r="N6594" i="1"/>
  <c r="O6594" i="1"/>
  <c r="M6605" i="1"/>
  <c r="N6605" i="1"/>
  <c r="O6605" i="1"/>
  <c r="M6610" i="1"/>
  <c r="N6610" i="1"/>
  <c r="O6610" i="1"/>
  <c r="M6613" i="1"/>
  <c r="N6613" i="1"/>
  <c r="O6613" i="1"/>
  <c r="M6629" i="1"/>
  <c r="N6629" i="1"/>
  <c r="O6629" i="1"/>
  <c r="M6634" i="1"/>
  <c r="N6634" i="1"/>
  <c r="O6634" i="1"/>
  <c r="M6645" i="1"/>
  <c r="N6645" i="1"/>
  <c r="O6645" i="1"/>
  <c r="M6650" i="1"/>
  <c r="N6650" i="1"/>
  <c r="O6650" i="1"/>
  <c r="M6653" i="1"/>
  <c r="N6653" i="1"/>
  <c r="O6653" i="1"/>
  <c r="M6670" i="1"/>
  <c r="N6670" i="1"/>
  <c r="O6670" i="1"/>
  <c r="M6676" i="1"/>
  <c r="N6676" i="1"/>
  <c r="O6676" i="1"/>
  <c r="M6687" i="1"/>
  <c r="N6687" i="1"/>
  <c r="O6687" i="1"/>
  <c r="M6693" i="1"/>
  <c r="N6693" i="1"/>
  <c r="O6693" i="1"/>
  <c r="M6696" i="1"/>
  <c r="N6696" i="1"/>
  <c r="O6696" i="1"/>
  <c r="M6713" i="1"/>
  <c r="N6713" i="1"/>
  <c r="O6713" i="1"/>
  <c r="M6718" i="1"/>
  <c r="N6718" i="1"/>
  <c r="O6718" i="1"/>
  <c r="M6729" i="1"/>
  <c r="N6729" i="1"/>
  <c r="O6729" i="1"/>
  <c r="M6734" i="1"/>
  <c r="N6734" i="1"/>
  <c r="O6734" i="1"/>
  <c r="M6737" i="1"/>
  <c r="N6737" i="1"/>
  <c r="O6737" i="1"/>
  <c r="M6754" i="1"/>
  <c r="N6754" i="1"/>
  <c r="O6754" i="1"/>
  <c r="M6760" i="1"/>
  <c r="N6760" i="1"/>
  <c r="O6760" i="1"/>
  <c r="M6771" i="1"/>
  <c r="N6771" i="1"/>
  <c r="O6771" i="1"/>
  <c r="M6776" i="1"/>
  <c r="N6776" i="1"/>
  <c r="O6776" i="1"/>
  <c r="M6779" i="1"/>
  <c r="N6779" i="1"/>
  <c r="O6779" i="1"/>
  <c r="M6789" i="1"/>
  <c r="N6789" i="1"/>
  <c r="O6789" i="1"/>
  <c r="M6801" i="1"/>
  <c r="N6801" i="1"/>
  <c r="O6801" i="1"/>
  <c r="M6807" i="1"/>
  <c r="N6807" i="1"/>
  <c r="O6807" i="1"/>
  <c r="M6812" i="1"/>
  <c r="N6812" i="1"/>
  <c r="O6812" i="1"/>
  <c r="M6819" i="1"/>
  <c r="N6819" i="1"/>
  <c r="O6819" i="1"/>
  <c r="M6821" i="1"/>
  <c r="N6821" i="1"/>
  <c r="O6821" i="1"/>
  <c r="M6827" i="1"/>
  <c r="N6827" i="1"/>
  <c r="O6827" i="1"/>
  <c r="M6834" i="1"/>
  <c r="N6834" i="1"/>
  <c r="O6834" i="1"/>
  <c r="M6839" i="1"/>
  <c r="N6839" i="1"/>
  <c r="O6839" i="1"/>
  <c r="M6841" i="1"/>
  <c r="N6841" i="1"/>
  <c r="O6841" i="1"/>
  <c r="M6846" i="1"/>
  <c r="N6846" i="1"/>
  <c r="O6846" i="1"/>
  <c r="M6855" i="1"/>
  <c r="N6855" i="1"/>
  <c r="O6855" i="1"/>
  <c r="M6856" i="1"/>
  <c r="N6856" i="1"/>
  <c r="O6856" i="1"/>
  <c r="M6861" i="1"/>
  <c r="N6861" i="1"/>
  <c r="O6861" i="1"/>
  <c r="M6868" i="1"/>
  <c r="N6868" i="1"/>
  <c r="O6868" i="1"/>
  <c r="M6870" i="1"/>
  <c r="N6870" i="1"/>
  <c r="O6870" i="1"/>
  <c r="M6872" i="1"/>
  <c r="N6872" i="1"/>
  <c r="O6872" i="1"/>
  <c r="M6873" i="1"/>
  <c r="N6873" i="1"/>
  <c r="O6873" i="1"/>
  <c r="M6876" i="1"/>
  <c r="N6876" i="1"/>
  <c r="O6876" i="1"/>
  <c r="M6878" i="1"/>
  <c r="N6878" i="1"/>
  <c r="O6878" i="1"/>
  <c r="M6879" i="1"/>
  <c r="N6879" i="1"/>
  <c r="O6879" i="1"/>
  <c r="M6880" i="1"/>
  <c r="N6880" i="1"/>
  <c r="O6880" i="1"/>
  <c r="M6881" i="1"/>
  <c r="N6881" i="1"/>
  <c r="O6881" i="1"/>
  <c r="M6882" i="1"/>
  <c r="N6882" i="1"/>
  <c r="O6882" i="1"/>
  <c r="M6883" i="1"/>
  <c r="N6883" i="1"/>
  <c r="O6883" i="1"/>
  <c r="M6884" i="1"/>
  <c r="N6884" i="1"/>
  <c r="O6884" i="1"/>
  <c r="M6885" i="1"/>
  <c r="N6885" i="1"/>
  <c r="O6885" i="1"/>
  <c r="M6889" i="1"/>
  <c r="N6889" i="1"/>
  <c r="O6889" i="1"/>
  <c r="M6893" i="1"/>
  <c r="N6893" i="1"/>
  <c r="O6893" i="1"/>
  <c r="M6894" i="1"/>
  <c r="N6894" i="1"/>
  <c r="O6894" i="1"/>
  <c r="M6895" i="1"/>
  <c r="N6895" i="1"/>
  <c r="O6895" i="1"/>
  <c r="M6914" i="1"/>
  <c r="N6914" i="1"/>
  <c r="O6914" i="1"/>
  <c r="M6920" i="1"/>
  <c r="N6920" i="1"/>
  <c r="O6920" i="1"/>
  <c r="M6931" i="1"/>
  <c r="N6931" i="1"/>
  <c r="O6931" i="1"/>
  <c r="M6938" i="1"/>
  <c r="N6938" i="1"/>
  <c r="O6938" i="1"/>
  <c r="M6942" i="1"/>
  <c r="N6942" i="1"/>
  <c r="O6942" i="1"/>
  <c r="M6952" i="1"/>
  <c r="N6952" i="1"/>
  <c r="O6952" i="1"/>
  <c r="M6960" i="1"/>
  <c r="N6960" i="1"/>
  <c r="O6960" i="1"/>
  <c r="M6966" i="1"/>
  <c r="N6966" i="1"/>
  <c r="O6966" i="1"/>
  <c r="M6977" i="1"/>
  <c r="N6977" i="1"/>
  <c r="O6977" i="1"/>
  <c r="M6982" i="1"/>
  <c r="N6982" i="1"/>
  <c r="O6982" i="1"/>
  <c r="M6985" i="1"/>
  <c r="N6985" i="1"/>
  <c r="O6985" i="1"/>
  <c r="M6997" i="1"/>
  <c r="N6997" i="1"/>
  <c r="O6997" i="1"/>
  <c r="M7006" i="1"/>
  <c r="N7006" i="1"/>
  <c r="O7006" i="1"/>
  <c r="M7011" i="1"/>
  <c r="N7011" i="1"/>
  <c r="O7011" i="1"/>
  <c r="M7022" i="1"/>
  <c r="N7022" i="1"/>
  <c r="O7022" i="1"/>
  <c r="M7027" i="1"/>
  <c r="N7027" i="1"/>
  <c r="O7027" i="1"/>
  <c r="M7030" i="1"/>
  <c r="N7030" i="1"/>
  <c r="O7030" i="1"/>
  <c r="M7042" i="1"/>
  <c r="N7042" i="1"/>
  <c r="O7042" i="1"/>
  <c r="M7051" i="1"/>
  <c r="N7051" i="1"/>
  <c r="O7051" i="1"/>
  <c r="M7057" i="1"/>
  <c r="N7057" i="1"/>
  <c r="O7057" i="1"/>
  <c r="M7068" i="1"/>
  <c r="N7068" i="1"/>
  <c r="O7068" i="1"/>
  <c r="M7073" i="1"/>
  <c r="N7073" i="1"/>
  <c r="O7073" i="1"/>
  <c r="M7076" i="1"/>
  <c r="N7076" i="1"/>
  <c r="O7076" i="1"/>
  <c r="M7083" i="1"/>
  <c r="N7083" i="1"/>
  <c r="O7083" i="1"/>
  <c r="M7084" i="1"/>
  <c r="N7084" i="1"/>
  <c r="O7084" i="1"/>
  <c r="M7089" i="1"/>
  <c r="N7089" i="1"/>
  <c r="O7089" i="1"/>
  <c r="M7097" i="1"/>
  <c r="N7097" i="1"/>
  <c r="O7097" i="1"/>
  <c r="M7103" i="1"/>
  <c r="N7103" i="1"/>
  <c r="O7103" i="1"/>
  <c r="M7114" i="1"/>
  <c r="N7114" i="1"/>
  <c r="O7114" i="1"/>
  <c r="M7120" i="1"/>
  <c r="N7120" i="1"/>
  <c r="O7120" i="1"/>
  <c r="M7124" i="1"/>
  <c r="N7124" i="1"/>
  <c r="O7124" i="1"/>
  <c r="M7135" i="1"/>
  <c r="N7135" i="1"/>
  <c r="O7135" i="1"/>
  <c r="M7143" i="1"/>
  <c r="N7143" i="1"/>
  <c r="O7143" i="1"/>
  <c r="M7149" i="1"/>
  <c r="N7149" i="1"/>
  <c r="O7149" i="1"/>
  <c r="M7160" i="1"/>
  <c r="N7160" i="1"/>
  <c r="O7160" i="1"/>
  <c r="M7166" i="1"/>
  <c r="N7166" i="1"/>
  <c r="O7166" i="1"/>
  <c r="M7170" i="1"/>
  <c r="N7170" i="1"/>
  <c r="O7170" i="1"/>
  <c r="M7180" i="1"/>
  <c r="N7180" i="1"/>
  <c r="O7180" i="1"/>
  <c r="M7191" i="1"/>
  <c r="N7191" i="1"/>
  <c r="O7191" i="1"/>
  <c r="M7197" i="1"/>
  <c r="N7197" i="1"/>
  <c r="O7197" i="1"/>
  <c r="M7208" i="1"/>
  <c r="N7208" i="1"/>
  <c r="O7208" i="1"/>
  <c r="M7213" i="1"/>
  <c r="N7213" i="1"/>
  <c r="O7213" i="1"/>
  <c r="M7217" i="1"/>
  <c r="N7217" i="1"/>
  <c r="O7217" i="1"/>
  <c r="M7221" i="1"/>
  <c r="N7221" i="1"/>
  <c r="O7221" i="1"/>
  <c r="M7233" i="1"/>
  <c r="N7233" i="1"/>
  <c r="O7233" i="1"/>
  <c r="M7245" i="1"/>
  <c r="N7245" i="1"/>
  <c r="M7251" i="1"/>
  <c r="N7251" i="1"/>
  <c r="O7251" i="1"/>
  <c r="M7255" i="1"/>
  <c r="N7255" i="1"/>
  <c r="O7255" i="1"/>
  <c r="M7258" i="1"/>
  <c r="N7258" i="1"/>
  <c r="O7258" i="1"/>
  <c r="M7264" i="1"/>
  <c r="N7264" i="1"/>
  <c r="O7264" i="1"/>
  <c r="M7267" i="1"/>
  <c r="N7267" i="1"/>
  <c r="O7267" i="1"/>
  <c r="M7273" i="1"/>
  <c r="N7273" i="1"/>
  <c r="O7273" i="1"/>
  <c r="M7282" i="1"/>
  <c r="N7282" i="1"/>
  <c r="O7282" i="1"/>
  <c r="M7286" i="1"/>
  <c r="N7286" i="1"/>
  <c r="O7286" i="1"/>
  <c r="M7294" i="1"/>
  <c r="N7294" i="1"/>
  <c r="O7294" i="1"/>
  <c r="M7298" i="1"/>
  <c r="N7298" i="1"/>
  <c r="O7298" i="1"/>
  <c r="M7304" i="1"/>
  <c r="N7304" i="1"/>
  <c r="O7304" i="1"/>
  <c r="M7312" i="1"/>
  <c r="N7312" i="1"/>
  <c r="O7312" i="1"/>
  <c r="M7319" i="1"/>
  <c r="N7319" i="1"/>
  <c r="O7319" i="1"/>
  <c r="M7325" i="1"/>
  <c r="N7325" i="1"/>
  <c r="O7325" i="1"/>
  <c r="M7339" i="1"/>
  <c r="N7339" i="1"/>
  <c r="O7339" i="1"/>
  <c r="M7351" i="1"/>
  <c r="N7351" i="1"/>
  <c r="O7351" i="1"/>
  <c r="M7357" i="1"/>
  <c r="N7357" i="1"/>
  <c r="O7357" i="1"/>
  <c r="M7360" i="1"/>
  <c r="N7360" i="1"/>
  <c r="O7360" i="1"/>
  <c r="M7368" i="1"/>
  <c r="N7368" i="1"/>
  <c r="O7368" i="1"/>
  <c r="M7372" i="1"/>
  <c r="N7372" i="1"/>
  <c r="O7372" i="1"/>
  <c r="M7383" i="1"/>
  <c r="N7383" i="1"/>
  <c r="O7383" i="1"/>
  <c r="M7388" i="1"/>
  <c r="N7388" i="1"/>
  <c r="O7388" i="1"/>
  <c r="M7390" i="1"/>
  <c r="N7390" i="1"/>
  <c r="O7390" i="1"/>
  <c r="M7397" i="1"/>
  <c r="N7397" i="1"/>
  <c r="O7397" i="1"/>
  <c r="M7398" i="1"/>
  <c r="N7398" i="1"/>
  <c r="O7398" i="1"/>
  <c r="M7402" i="1"/>
  <c r="N7402" i="1"/>
  <c r="O7402" i="1"/>
  <c r="M7414" i="1"/>
  <c r="N7414" i="1"/>
  <c r="O7414" i="1"/>
  <c r="M7420" i="1"/>
  <c r="N7420" i="1"/>
  <c r="O7420" i="1"/>
  <c r="M7430" i="1"/>
  <c r="N7430" i="1"/>
  <c r="O7430" i="1"/>
  <c r="M7436" i="1"/>
  <c r="N7436" i="1"/>
  <c r="O7436" i="1"/>
  <c r="M7440" i="1"/>
  <c r="N7440" i="1"/>
  <c r="O7440" i="1"/>
  <c r="M7443" i="1"/>
  <c r="N7443" i="1"/>
  <c r="O7443" i="1"/>
  <c r="M7455" i="1"/>
  <c r="N7455" i="1"/>
  <c r="O7455" i="1"/>
  <c r="M7467" i="1"/>
  <c r="N7467" i="1"/>
  <c r="O7467" i="1"/>
  <c r="M7473" i="1"/>
  <c r="N7473" i="1"/>
  <c r="O7473" i="1"/>
  <c r="M7479" i="1"/>
  <c r="N7479" i="1"/>
  <c r="O7479" i="1"/>
  <c r="M7483" i="1"/>
  <c r="N7483" i="1"/>
  <c r="O7483" i="1"/>
  <c r="M7486" i="1"/>
  <c r="N7486" i="1"/>
  <c r="O7486" i="1"/>
  <c r="M7489" i="1"/>
  <c r="N7489" i="1"/>
  <c r="O7489" i="1"/>
  <c r="M7493" i="1"/>
  <c r="N7493" i="1"/>
  <c r="O7493" i="1"/>
  <c r="M7501" i="1"/>
  <c r="N7501" i="1"/>
  <c r="O7501" i="1"/>
  <c r="M7505" i="1"/>
  <c r="N7505" i="1"/>
  <c r="O7505" i="1"/>
  <c r="M7511" i="1"/>
  <c r="N7511" i="1"/>
  <c r="O7511" i="1"/>
  <c r="M7518" i="1"/>
  <c r="N7518" i="1"/>
  <c r="O7518" i="1"/>
  <c r="M7524" i="1"/>
  <c r="N7524" i="1"/>
  <c r="O7524" i="1"/>
  <c r="M7532" i="1"/>
  <c r="N7532" i="1"/>
  <c r="O7532" i="1"/>
  <c r="M7533" i="1"/>
  <c r="N7533" i="1"/>
  <c r="O7533" i="1"/>
  <c r="M7534" i="1"/>
  <c r="N7534" i="1"/>
  <c r="O7534" i="1"/>
  <c r="M7538" i="1"/>
  <c r="N7538" i="1"/>
  <c r="O7538" i="1"/>
  <c r="M7550" i="1"/>
  <c r="N7550" i="1"/>
  <c r="O7550" i="1"/>
  <c r="M7556" i="1"/>
  <c r="N7556" i="1"/>
  <c r="O7556" i="1"/>
  <c r="M7567" i="1"/>
  <c r="N7567" i="1"/>
  <c r="O7567" i="1"/>
  <c r="M7572" i="1"/>
  <c r="N7572" i="1"/>
  <c r="O7572" i="1"/>
  <c r="M7577" i="1"/>
  <c r="N7577" i="1"/>
  <c r="O7577" i="1"/>
  <c r="M7590" i="1"/>
  <c r="N7590" i="1"/>
  <c r="O7590" i="1"/>
  <c r="M7602" i="1"/>
  <c r="N7602" i="1"/>
  <c r="O7602" i="1"/>
  <c r="M7608" i="1"/>
  <c r="N7608" i="1"/>
  <c r="O7608" i="1"/>
  <c r="M7619" i="1"/>
  <c r="N7619" i="1"/>
  <c r="O7619" i="1"/>
  <c r="M7624" i="1"/>
  <c r="N7624" i="1"/>
  <c r="O7624" i="1"/>
  <c r="M7627" i="1"/>
  <c r="N7627" i="1"/>
  <c r="O7627" i="1"/>
  <c r="M7636" i="1"/>
  <c r="N7636" i="1"/>
  <c r="O7636" i="1"/>
  <c r="M7731" i="1"/>
  <c r="N7731" i="1"/>
  <c r="O7731" i="1"/>
  <c r="M7732" i="1"/>
  <c r="N7732" i="1"/>
  <c r="O7732" i="1"/>
  <c r="M7733" i="1"/>
  <c r="N7733" i="1"/>
  <c r="O7733" i="1"/>
  <c r="M7734" i="1"/>
  <c r="N7734" i="1"/>
  <c r="O7734" i="1"/>
  <c r="M7735" i="1"/>
  <c r="N7735" i="1"/>
  <c r="O7735" i="1"/>
  <c r="M7736" i="1"/>
  <c r="N7736" i="1"/>
  <c r="O7736" i="1"/>
  <c r="M7737" i="1"/>
  <c r="N7737" i="1"/>
  <c r="O7737" i="1"/>
  <c r="M7745" i="1"/>
  <c r="N7745" i="1"/>
  <c r="O7745" i="1"/>
  <c r="M7751" i="1"/>
  <c r="N7751" i="1"/>
  <c r="O7751" i="1"/>
  <c r="M7762" i="1"/>
  <c r="N7762" i="1"/>
  <c r="O7762" i="1"/>
  <c r="M7767" i="1"/>
  <c r="N7767" i="1"/>
  <c r="O7767" i="1"/>
  <c r="M7770" i="1"/>
  <c r="N7770" i="1"/>
  <c r="O7770" i="1"/>
  <c r="M7773" i="1"/>
  <c r="N7773" i="1"/>
  <c r="O7773" i="1"/>
  <c r="M7787" i="1"/>
  <c r="N7787" i="1"/>
  <c r="O7787" i="1"/>
  <c r="M7799" i="1"/>
  <c r="N7799" i="1"/>
  <c r="O7799" i="1"/>
  <c r="M7805" i="1"/>
  <c r="N7805" i="1"/>
  <c r="O7805" i="1"/>
  <c r="M7814" i="1"/>
  <c r="N7814" i="1"/>
  <c r="O7814" i="1"/>
  <c r="M7824" i="1"/>
  <c r="N7824" i="1"/>
  <c r="O7824" i="1"/>
  <c r="M7826" i="1"/>
  <c r="N7826" i="1"/>
  <c r="O7826" i="1"/>
  <c r="M7828" i="1"/>
  <c r="N7828" i="1"/>
  <c r="O7828" i="1"/>
  <c r="M7834" i="1"/>
  <c r="N7834" i="1"/>
  <c r="O7834" i="1"/>
  <c r="M7838" i="1"/>
  <c r="N7838" i="1"/>
  <c r="O7838" i="1"/>
  <c r="M7841" i="1"/>
  <c r="N7841" i="1"/>
  <c r="O7841" i="1"/>
  <c r="M7843" i="1"/>
  <c r="N7843" i="1"/>
  <c r="O7843" i="1"/>
  <c r="M7845" i="1"/>
  <c r="N7845" i="1"/>
  <c r="O7845" i="1"/>
  <c r="M7851" i="1"/>
  <c r="N7851" i="1"/>
  <c r="O7851" i="1"/>
  <c r="M7852" i="1"/>
  <c r="N7852" i="1"/>
  <c r="O7852" i="1"/>
  <c r="M7853" i="1"/>
  <c r="N7853" i="1"/>
  <c r="O7853" i="1"/>
  <c r="M7854" i="1"/>
  <c r="N7854" i="1"/>
  <c r="O7854" i="1"/>
  <c r="M7858" i="1"/>
  <c r="N7858" i="1"/>
  <c r="O7858" i="1"/>
  <c r="M7865" i="1"/>
  <c r="M7867" i="1"/>
  <c r="N7867" i="1"/>
  <c r="O7867" i="1"/>
  <c r="N7868" i="1"/>
  <c r="O7868" i="1"/>
  <c r="M7869" i="1"/>
  <c r="N7869" i="1"/>
  <c r="O7869" i="1"/>
  <c r="M7870" i="1"/>
  <c r="O7870" i="1"/>
  <c r="M7871" i="1"/>
  <c r="N7871" i="1"/>
  <c r="O7871" i="1"/>
  <c r="M7873" i="1"/>
  <c r="O7873" i="1"/>
  <c r="M7875" i="1"/>
  <c r="N7875" i="1"/>
  <c r="O7875" i="1"/>
  <c r="M7876" i="1"/>
  <c r="N7876" i="1"/>
  <c r="M7877" i="1"/>
  <c r="N7877" i="1"/>
  <c r="O7877" i="1"/>
  <c r="M7878" i="1"/>
  <c r="N7878" i="1"/>
  <c r="O7878" i="1"/>
  <c r="M7879" i="1"/>
  <c r="N7879" i="1"/>
  <c r="O7879" i="1"/>
  <c r="M7880" i="1"/>
  <c r="N7880" i="1"/>
  <c r="O7880" i="1"/>
  <c r="M7881" i="1"/>
  <c r="N7881" i="1"/>
  <c r="O7881" i="1"/>
  <c r="M7882" i="1"/>
  <c r="N7882" i="1"/>
  <c r="O7882" i="1"/>
  <c r="M7887" i="1"/>
  <c r="N7887" i="1"/>
  <c r="O7887" i="1"/>
  <c r="M7890" i="1"/>
  <c r="N7890" i="1"/>
  <c r="O7890" i="1"/>
  <c r="M7892" i="1"/>
  <c r="N7892" i="1"/>
  <c r="O7892" i="1"/>
  <c r="M7896" i="1"/>
  <c r="N7896" i="1"/>
  <c r="O7896" i="1"/>
  <c r="M7901" i="1"/>
  <c r="N7901" i="1"/>
  <c r="O7901" i="1"/>
  <c r="M7902" i="1"/>
  <c r="N7902" i="1"/>
  <c r="O7902" i="1"/>
  <c r="M7907" i="1"/>
  <c r="N7907" i="1"/>
  <c r="O7907" i="1"/>
  <c r="M7926" i="1"/>
  <c r="N7926" i="1"/>
  <c r="O7926" i="1"/>
  <c r="M7937" i="1"/>
  <c r="N7937" i="1"/>
  <c r="O7937" i="1"/>
  <c r="M7949" i="1"/>
  <c r="N7949" i="1"/>
  <c r="O7949" i="1"/>
  <c r="M7963" i="1"/>
  <c r="N7963" i="1"/>
  <c r="O7963" i="1"/>
  <c r="M7972" i="1"/>
  <c r="N7972" i="1"/>
  <c r="O7972" i="1"/>
  <c r="M7976" i="1"/>
  <c r="N7976" i="1"/>
  <c r="O7976" i="1"/>
  <c r="M7978" i="1"/>
  <c r="N7978" i="1"/>
  <c r="O7978" i="1"/>
  <c r="M7996" i="1"/>
  <c r="N7996" i="1"/>
  <c r="O7996" i="1"/>
  <c r="M8002" i="1"/>
  <c r="N8002" i="1"/>
  <c r="O8002" i="1"/>
  <c r="M8013" i="1"/>
  <c r="N8013" i="1"/>
  <c r="O8013" i="1"/>
  <c r="M8018" i="1"/>
  <c r="N8018" i="1"/>
  <c r="O8018" i="1"/>
  <c r="M8021" i="1"/>
  <c r="N8021" i="1"/>
  <c r="O8021" i="1"/>
  <c r="M8037" i="1"/>
  <c r="N8037" i="1"/>
  <c r="O8037" i="1"/>
  <c r="M8043" i="1"/>
  <c r="N8043" i="1"/>
  <c r="O8043" i="1"/>
  <c r="M8053" i="1"/>
  <c r="N8053" i="1"/>
  <c r="O8053" i="1"/>
  <c r="M8057" i="1"/>
  <c r="N8057" i="1"/>
  <c r="O8057" i="1"/>
  <c r="M8060" i="1"/>
  <c r="N8060" i="1"/>
  <c r="O8060" i="1"/>
  <c r="M8076" i="1"/>
  <c r="N8076" i="1"/>
  <c r="O8076" i="1"/>
  <c r="M8082" i="1"/>
  <c r="N8082" i="1"/>
  <c r="O8082" i="1"/>
  <c r="M8093" i="1"/>
  <c r="N8093" i="1"/>
  <c r="M8098" i="1"/>
  <c r="N8098" i="1"/>
  <c r="O8098" i="1"/>
  <c r="M8103" i="1"/>
  <c r="N8103" i="1"/>
  <c r="O8103" i="1"/>
  <c r="M8121" i="1"/>
  <c r="N8121" i="1"/>
  <c r="O8121" i="1"/>
  <c r="M8127" i="1"/>
  <c r="N8127" i="1"/>
  <c r="O8127" i="1"/>
  <c r="M8137" i="1"/>
  <c r="N8137" i="1"/>
  <c r="O8137" i="1"/>
  <c r="M8142" i="1"/>
  <c r="N8142" i="1"/>
  <c r="O8142" i="1"/>
  <c r="M8146" i="1"/>
  <c r="N8146" i="1"/>
  <c r="O8146" i="1"/>
  <c r="M8149" i="1"/>
  <c r="N8149" i="1"/>
  <c r="O8149" i="1"/>
  <c r="M8154" i="1"/>
  <c r="N8154" i="1"/>
  <c r="O8154" i="1"/>
  <c r="M8170" i="1"/>
  <c r="N8170" i="1"/>
  <c r="O8170" i="1"/>
  <c r="M8176" i="1"/>
  <c r="N8176" i="1"/>
  <c r="O8176" i="1"/>
  <c r="M8187" i="1"/>
  <c r="N8187" i="1"/>
  <c r="O8187" i="1"/>
  <c r="M8192" i="1"/>
  <c r="N8192" i="1"/>
  <c r="O8192" i="1"/>
  <c r="M8197" i="1"/>
  <c r="N8197" i="1"/>
  <c r="O8197" i="1"/>
  <c r="M8213" i="1"/>
  <c r="N8213" i="1"/>
  <c r="O8213" i="1"/>
  <c r="M8229" i="1"/>
  <c r="N8229" i="1"/>
  <c r="O8229" i="1"/>
  <c r="M8235" i="1"/>
  <c r="N8235" i="1"/>
  <c r="O8235" i="1"/>
  <c r="M8246" i="1"/>
  <c r="N8246" i="1"/>
  <c r="O8246" i="1"/>
  <c r="M8250" i="1"/>
  <c r="N8250" i="1"/>
  <c r="O8250" i="1"/>
  <c r="M8255" i="1"/>
  <c r="N8255" i="1"/>
  <c r="O8255" i="1"/>
  <c r="M8274" i="1"/>
  <c r="N8274" i="1"/>
  <c r="O8274" i="1"/>
  <c r="M8280" i="1"/>
  <c r="N8280" i="1"/>
  <c r="O8280" i="1"/>
  <c r="M8291" i="1"/>
  <c r="N8291" i="1"/>
  <c r="O8291" i="1"/>
  <c r="M8296" i="1"/>
  <c r="N8296" i="1"/>
  <c r="O8296" i="1"/>
  <c r="M8299" i="1"/>
  <c r="N8299" i="1"/>
  <c r="O8299" i="1"/>
  <c r="M8316" i="1"/>
  <c r="O8316" i="1"/>
  <c r="M8322" i="1"/>
  <c r="N8322" i="1"/>
  <c r="O8322" i="1"/>
  <c r="M8333" i="1"/>
  <c r="N8333" i="1"/>
  <c r="O8333" i="1"/>
  <c r="M8338" i="1"/>
  <c r="N8338" i="1"/>
  <c r="O8338" i="1"/>
  <c r="M8343" i="1"/>
  <c r="N8343" i="1"/>
  <c r="O8343" i="1"/>
  <c r="M8361" i="1"/>
  <c r="N8361" i="1"/>
  <c r="O8361" i="1"/>
  <c r="M8367" i="1"/>
  <c r="N8367" i="1"/>
  <c r="O8367" i="1"/>
  <c r="M8378" i="1"/>
  <c r="N8378" i="1"/>
  <c r="O8378" i="1"/>
  <c r="M8384" i="1"/>
  <c r="N8384" i="1"/>
  <c r="O8384" i="1"/>
  <c r="M8389" i="1"/>
  <c r="N8389" i="1"/>
  <c r="O8389" i="1"/>
  <c r="M8407" i="1"/>
  <c r="N8407" i="1"/>
  <c r="O8407" i="1"/>
  <c r="M8413" i="1"/>
  <c r="N8413" i="1"/>
  <c r="O8413" i="1"/>
  <c r="M8424" i="1"/>
  <c r="N8424" i="1"/>
  <c r="O8424" i="1"/>
  <c r="M8430" i="1"/>
  <c r="N8430" i="1"/>
  <c r="O8430" i="1"/>
  <c r="M8435" i="1"/>
  <c r="N8435" i="1"/>
  <c r="O8435" i="1"/>
  <c r="M8452" i="1"/>
  <c r="N8452" i="1"/>
  <c r="O8452" i="1"/>
  <c r="M8458" i="1"/>
  <c r="N8458" i="1"/>
  <c r="O8458" i="1"/>
  <c r="M8468" i="1"/>
  <c r="N8468" i="1"/>
  <c r="O8468" i="1"/>
  <c r="M8473" i="1"/>
  <c r="N8473" i="1"/>
  <c r="O8473" i="1"/>
  <c r="M8477" i="1"/>
  <c r="N8477" i="1"/>
  <c r="O8477" i="1"/>
  <c r="M8481" i="1"/>
  <c r="N8481" i="1"/>
  <c r="O8481" i="1"/>
  <c r="M8497" i="1"/>
  <c r="N8497" i="1"/>
  <c r="O8497" i="1"/>
  <c r="M8503" i="1"/>
  <c r="N8503" i="1"/>
  <c r="O8503" i="1"/>
  <c r="M8514" i="1"/>
  <c r="N8514" i="1"/>
  <c r="O8514" i="1"/>
  <c r="M8519" i="1"/>
  <c r="N8519" i="1"/>
  <c r="O8519" i="1"/>
  <c r="M8524" i="1"/>
  <c r="N8524" i="1"/>
  <c r="O8524" i="1"/>
  <c r="M8541" i="1"/>
  <c r="N8541" i="1"/>
  <c r="O8541" i="1"/>
  <c r="M8547" i="1"/>
  <c r="N8547" i="1"/>
  <c r="O8547" i="1"/>
  <c r="M8558" i="1"/>
  <c r="N8558" i="1"/>
  <c r="O8558" i="1"/>
  <c r="M8563" i="1"/>
  <c r="N8563" i="1"/>
  <c r="O8563" i="1"/>
  <c r="M8567" i="1"/>
  <c r="N8567" i="1"/>
  <c r="O8567" i="1"/>
  <c r="M8583" i="1"/>
  <c r="N8583" i="1"/>
  <c r="O8583" i="1"/>
  <c r="M8599" i="1"/>
  <c r="N8599" i="1"/>
  <c r="O8599" i="1"/>
  <c r="M8605" i="1"/>
  <c r="N8605" i="1"/>
  <c r="O8605" i="1"/>
  <c r="M8616" i="1"/>
  <c r="N8616" i="1"/>
  <c r="O8616" i="1"/>
  <c r="M8622" i="1"/>
  <c r="N8622" i="1"/>
  <c r="O8622" i="1"/>
  <c r="M8630" i="1"/>
  <c r="N8630" i="1"/>
  <c r="O8630" i="1"/>
  <c r="M8645" i="1"/>
  <c r="N8645" i="1"/>
  <c r="O8645" i="1"/>
  <c r="M8651" i="1"/>
  <c r="N8651" i="1"/>
  <c r="O8651" i="1"/>
  <c r="M8662" i="1"/>
  <c r="N8662" i="1"/>
  <c r="O8662" i="1"/>
  <c r="M8668" i="1"/>
  <c r="N8668" i="1"/>
  <c r="O8668" i="1"/>
  <c r="M8673" i="1"/>
  <c r="N8673" i="1"/>
  <c r="O8673" i="1"/>
  <c r="M8691" i="1"/>
  <c r="N8691" i="1"/>
  <c r="O8691" i="1"/>
  <c r="M8697" i="1"/>
  <c r="N8697" i="1"/>
  <c r="O8697" i="1"/>
  <c r="M8708" i="1"/>
  <c r="N8708" i="1"/>
  <c r="O8708" i="1"/>
  <c r="M8713" i="1"/>
  <c r="N8713" i="1"/>
  <c r="O8713" i="1"/>
  <c r="M8718" i="1"/>
  <c r="N8718" i="1"/>
  <c r="O8718" i="1"/>
  <c r="M8735" i="1"/>
  <c r="N8735" i="1"/>
  <c r="O8735" i="1"/>
  <c r="M8741" i="1"/>
  <c r="N8741" i="1"/>
  <c r="O8741" i="1"/>
  <c r="M8752" i="1"/>
  <c r="N8752" i="1"/>
  <c r="O8752" i="1"/>
  <c r="M8757" i="1"/>
  <c r="N8757" i="1"/>
  <c r="O8757" i="1"/>
  <c r="M8762" i="1"/>
  <c r="N8762" i="1"/>
  <c r="O8762" i="1"/>
  <c r="M8781" i="1"/>
  <c r="N8781" i="1"/>
  <c r="O8781" i="1"/>
  <c r="M8787" i="1"/>
  <c r="N8787" i="1"/>
  <c r="O8787" i="1"/>
  <c r="M8798" i="1"/>
  <c r="N8798" i="1"/>
  <c r="O8798" i="1"/>
  <c r="M8804" i="1"/>
  <c r="N8804" i="1"/>
  <c r="O8804" i="1"/>
  <c r="M8808" i="1"/>
  <c r="N8808" i="1"/>
  <c r="O8808" i="1"/>
  <c r="M8824" i="1"/>
  <c r="N8824" i="1"/>
  <c r="O8824" i="1"/>
  <c r="M8830" i="1"/>
  <c r="N8830" i="1"/>
  <c r="O8830" i="1"/>
  <c r="M8841" i="1"/>
  <c r="N8841" i="1"/>
  <c r="O8841" i="1"/>
  <c r="M8846" i="1"/>
  <c r="N8846" i="1"/>
  <c r="O8846" i="1"/>
  <c r="M8851" i="1"/>
  <c r="N8851" i="1"/>
  <c r="O8851" i="1"/>
  <c r="M8868" i="1"/>
  <c r="N8868" i="1"/>
  <c r="O8868" i="1"/>
  <c r="M8874" i="1"/>
  <c r="N8874" i="1"/>
  <c r="O8874" i="1"/>
  <c r="M8885" i="1"/>
  <c r="N8885" i="1"/>
  <c r="O8885" i="1"/>
  <c r="M8890" i="1"/>
  <c r="N8890" i="1"/>
  <c r="O8890" i="1"/>
  <c r="M8895" i="1"/>
  <c r="N8895" i="1"/>
  <c r="O8895" i="1"/>
  <c r="M8913" i="1"/>
  <c r="N8913" i="1"/>
  <c r="O8913" i="1"/>
  <c r="M8919" i="1"/>
  <c r="O8919" i="1"/>
  <c r="M8930" i="1"/>
  <c r="N8930" i="1"/>
  <c r="M8936" i="1"/>
  <c r="N8936" i="1"/>
  <c r="O8936" i="1"/>
  <c r="M8941" i="1"/>
  <c r="N8941" i="1"/>
  <c r="O8941" i="1"/>
  <c r="M8959" i="1"/>
  <c r="N8959" i="1"/>
  <c r="O8959" i="1"/>
  <c r="M8965" i="1"/>
  <c r="N8965" i="1"/>
  <c r="O8965" i="1"/>
  <c r="M8976" i="1"/>
  <c r="N8976" i="1"/>
  <c r="O8976" i="1"/>
  <c r="M8982" i="1"/>
  <c r="N8982" i="1"/>
  <c r="O8982" i="1"/>
  <c r="M8987" i="1"/>
  <c r="N8987" i="1"/>
  <c r="O8987" i="1"/>
  <c r="M9005" i="1"/>
  <c r="N9005" i="1"/>
  <c r="O9005" i="1"/>
  <c r="M9011" i="1"/>
  <c r="N9011" i="1"/>
  <c r="O9011" i="1"/>
  <c r="M9022" i="1"/>
  <c r="N9022" i="1"/>
  <c r="O9022" i="1"/>
  <c r="M9027" i="1"/>
  <c r="N9027" i="1"/>
  <c r="O9027" i="1"/>
  <c r="M9032" i="1"/>
  <c r="N9032" i="1"/>
  <c r="O9032" i="1"/>
  <c r="M9050" i="1"/>
  <c r="N9050" i="1"/>
  <c r="O9050" i="1"/>
  <c r="M9056" i="1"/>
  <c r="N9056" i="1"/>
  <c r="O9056" i="1"/>
  <c r="M9067" i="1"/>
  <c r="N9067" i="1"/>
  <c r="O9067" i="1"/>
  <c r="M9072" i="1"/>
  <c r="N9072" i="1"/>
  <c r="O9072" i="1"/>
  <c r="M9077" i="1"/>
  <c r="N9077" i="1"/>
  <c r="O9077" i="1"/>
  <c r="M9080" i="1"/>
  <c r="N9080" i="1"/>
  <c r="O9080" i="1"/>
  <c r="M9085" i="1"/>
  <c r="N9085" i="1"/>
  <c r="O9085" i="1"/>
  <c r="M9101" i="1"/>
  <c r="N9101" i="1"/>
  <c r="O9101" i="1"/>
  <c r="M9107" i="1"/>
  <c r="N9107" i="1"/>
  <c r="O9107" i="1"/>
  <c r="M9118" i="1"/>
  <c r="N9118" i="1"/>
  <c r="O9118" i="1"/>
  <c r="M9123" i="1"/>
  <c r="N9123" i="1"/>
  <c r="O9123" i="1"/>
  <c r="M9126" i="1"/>
  <c r="N9126" i="1"/>
  <c r="O9126" i="1"/>
  <c r="M9142" i="1"/>
  <c r="N9142" i="1"/>
  <c r="O9142" i="1"/>
  <c r="M9148" i="1"/>
  <c r="N9148" i="1"/>
  <c r="O9148" i="1"/>
  <c r="M9159" i="1"/>
  <c r="N9159" i="1"/>
  <c r="O9159" i="1"/>
  <c r="M9164" i="1"/>
  <c r="N9164" i="1"/>
  <c r="O9164" i="1"/>
  <c r="M9169" i="1"/>
  <c r="N9169" i="1"/>
  <c r="O9169" i="1"/>
  <c r="M9187" i="1"/>
  <c r="N9187" i="1"/>
  <c r="O9187" i="1"/>
  <c r="M9192" i="1"/>
  <c r="N9192" i="1"/>
  <c r="O9192" i="1"/>
  <c r="M9203" i="1"/>
  <c r="N9203" i="1"/>
  <c r="O9203" i="1"/>
  <c r="M9208" i="1"/>
  <c r="N9208" i="1"/>
  <c r="O9208" i="1"/>
  <c r="M9211" i="1"/>
  <c r="N9211" i="1"/>
  <c r="O9211" i="1"/>
  <c r="M9227" i="1"/>
  <c r="N9227" i="1"/>
  <c r="O9227" i="1"/>
  <c r="M9232" i="1"/>
  <c r="N9232" i="1"/>
  <c r="O9232" i="1"/>
  <c r="M9242" i="1"/>
  <c r="N9242" i="1"/>
  <c r="O9242" i="1"/>
  <c r="M9247" i="1"/>
  <c r="N9247" i="1"/>
  <c r="O9247" i="1"/>
  <c r="M9250" i="1"/>
  <c r="N9250" i="1"/>
  <c r="O9250" i="1"/>
  <c r="M9263" i="1"/>
  <c r="N9263" i="1"/>
  <c r="O9263" i="1"/>
  <c r="M9275" i="1"/>
  <c r="N9275" i="1"/>
  <c r="O9275" i="1"/>
  <c r="M9281" i="1"/>
  <c r="N9281" i="1"/>
  <c r="O9281" i="1"/>
  <c r="M9292" i="1"/>
  <c r="N9292" i="1"/>
  <c r="O9292" i="1"/>
  <c r="M9297" i="1"/>
  <c r="N9297" i="1"/>
  <c r="O9297" i="1"/>
  <c r="M9308" i="1"/>
  <c r="N9308" i="1"/>
  <c r="O9308" i="1"/>
  <c r="I156" i="1"/>
  <c r="I916" i="1"/>
  <c r="I913" i="1"/>
  <c r="I943" i="1"/>
  <c r="I1456" i="1"/>
  <c r="I1566" i="1"/>
  <c r="I1574" i="1"/>
  <c r="M7645" i="1" l="1"/>
  <c r="N9283" i="1"/>
  <c r="N9273" i="1"/>
  <c r="N9249" i="1"/>
  <c r="N9234" i="1"/>
  <c r="N9225" i="1"/>
  <c r="N9224" i="1" s="1"/>
  <c r="N9207" i="1"/>
  <c r="N9168" i="1"/>
  <c r="N9150" i="1"/>
  <c r="N9140" i="1"/>
  <c r="N9122" i="1"/>
  <c r="N9084" i="1"/>
  <c r="N9076" i="1"/>
  <c r="N9058" i="1"/>
  <c r="N9048" i="1"/>
  <c r="N9026" i="1"/>
  <c r="N8986" i="1"/>
  <c r="N8967" i="1"/>
  <c r="N8957" i="1"/>
  <c r="N8935" i="1"/>
  <c r="O8911" i="1"/>
  <c r="O8889" i="1"/>
  <c r="O8850" i="1"/>
  <c r="O8832" i="1"/>
  <c r="O8822" i="1"/>
  <c r="O8803" i="1"/>
  <c r="O8761" i="1"/>
  <c r="O8743" i="1"/>
  <c r="O8733" i="1"/>
  <c r="O8712" i="1"/>
  <c r="O8672" i="1"/>
  <c r="O8653" i="1"/>
  <c r="O8643" i="1"/>
  <c r="O8621" i="1"/>
  <c r="O8582" i="1"/>
  <c r="O8562" i="1"/>
  <c r="O8523" i="1"/>
  <c r="O8505" i="1"/>
  <c r="O8495" i="1"/>
  <c r="O8476" i="1"/>
  <c r="O8460" i="1"/>
  <c r="O8450" i="1"/>
  <c r="O8429" i="1"/>
  <c r="O8388" i="1"/>
  <c r="O8369" i="1"/>
  <c r="O8359" i="1"/>
  <c r="O8337" i="1"/>
  <c r="N8298" i="1"/>
  <c r="N8282" i="1"/>
  <c r="N8272" i="1"/>
  <c r="N8249" i="1"/>
  <c r="N8212" i="1"/>
  <c r="N8191" i="1"/>
  <c r="N8153" i="1"/>
  <c r="N8145" i="1"/>
  <c r="N8129" i="1"/>
  <c r="N8119" i="1"/>
  <c r="N8097" i="1"/>
  <c r="M8059" i="1"/>
  <c r="M8045" i="1"/>
  <c r="M8035" i="1"/>
  <c r="M8017" i="1"/>
  <c r="M7903" i="1"/>
  <c r="M7923" i="1"/>
  <c r="M7895" i="1"/>
  <c r="N7833" i="1"/>
  <c r="N7807" i="1"/>
  <c r="N7797" i="1"/>
  <c r="N7772" i="1"/>
  <c r="N7766" i="1"/>
  <c r="M7626" i="1"/>
  <c r="M7610" i="1"/>
  <c r="M7600" i="1"/>
  <c r="M7575" i="1"/>
  <c r="M7558" i="1"/>
  <c r="M7548" i="1"/>
  <c r="M7465" i="1"/>
  <c r="M7435" i="1"/>
  <c r="M7405" i="1"/>
  <c r="M7349" i="1"/>
  <c r="O7212" i="1"/>
  <c r="O7165" i="1"/>
  <c r="O7119" i="1"/>
  <c r="O6901" i="1"/>
  <c r="O7072" i="1"/>
  <c r="O7026" i="1"/>
  <c r="O6981" i="1"/>
  <c r="O6875" i="1"/>
  <c r="O6845" i="1"/>
  <c r="O6775" i="1"/>
  <c r="O6736" i="1"/>
  <c r="O6720" i="1"/>
  <c r="O6711" i="1"/>
  <c r="O6692" i="1"/>
  <c r="O6652" i="1"/>
  <c r="O6636" i="1"/>
  <c r="O6627" i="1"/>
  <c r="O6609" i="1"/>
  <c r="O6570" i="1"/>
  <c r="O6219" i="1"/>
  <c r="O6546" i="1"/>
  <c r="O6536" i="1"/>
  <c r="O6518" i="1"/>
  <c r="O6478" i="1"/>
  <c r="O6461" i="1"/>
  <c r="O6451" i="1"/>
  <c r="O6433" i="1"/>
  <c r="O6394" i="1"/>
  <c r="O6378" i="1"/>
  <c r="O6368" i="1"/>
  <c r="O6349" i="1"/>
  <c r="O6311" i="1"/>
  <c r="O6295" i="1"/>
  <c r="O6285" i="1"/>
  <c r="O6108" i="1"/>
  <c r="O6053" i="1"/>
  <c r="O6043" i="1"/>
  <c r="O6023" i="1"/>
  <c r="O6007" i="1"/>
  <c r="O5997" i="1"/>
  <c r="O5978" i="1"/>
  <c r="O5940" i="1"/>
  <c r="O5925" i="1"/>
  <c r="O5915" i="1"/>
  <c r="O5896" i="1"/>
  <c r="O5857" i="1"/>
  <c r="O5841" i="1"/>
  <c r="O5831" i="1"/>
  <c r="O5812" i="1"/>
  <c r="O5774" i="1"/>
  <c r="O5759" i="1"/>
  <c r="O5749" i="1"/>
  <c r="O5730" i="1"/>
  <c r="O5691" i="1"/>
  <c r="O5676" i="1"/>
  <c r="O5666" i="1"/>
  <c r="O5647" i="1"/>
  <c r="O5608" i="1"/>
  <c r="O5593" i="1"/>
  <c r="O5583" i="1"/>
  <c r="O5582" i="1" s="1"/>
  <c r="O5564" i="1"/>
  <c r="O5525" i="1"/>
  <c r="O5510" i="1"/>
  <c r="O5500" i="1"/>
  <c r="O5469" i="1"/>
  <c r="O5459" i="1"/>
  <c r="O5458" i="1" s="1"/>
  <c r="O5440" i="1"/>
  <c r="O5402" i="1"/>
  <c r="O5361" i="1"/>
  <c r="O5345" i="1"/>
  <c r="O5335" i="1"/>
  <c r="O5316" i="1"/>
  <c r="O5279" i="1"/>
  <c r="O5264" i="1"/>
  <c r="O5254" i="1"/>
  <c r="O5253" i="1" s="1"/>
  <c r="O5235" i="1"/>
  <c r="O5198" i="1"/>
  <c r="O5183" i="1"/>
  <c r="O5173" i="1"/>
  <c r="O5154" i="1"/>
  <c r="O5115" i="1"/>
  <c r="O5100" i="1"/>
  <c r="O5090" i="1"/>
  <c r="O5071" i="1"/>
  <c r="O5033" i="1"/>
  <c r="O5014" i="1"/>
  <c r="O5004" i="1"/>
  <c r="O5003" i="1" s="1"/>
  <c r="O4973" i="1"/>
  <c r="O4963" i="1"/>
  <c r="O4934" i="1"/>
  <c r="O4924" i="1"/>
  <c r="O4905" i="1"/>
  <c r="O4866" i="1"/>
  <c r="O4850" i="1"/>
  <c r="O4840" i="1"/>
  <c r="O4821" i="1"/>
  <c r="O4783" i="1"/>
  <c r="O4741" i="1"/>
  <c r="O4727" i="1"/>
  <c r="O4717" i="1"/>
  <c r="O4698" i="1"/>
  <c r="O4660" i="1"/>
  <c r="O4644" i="1"/>
  <c r="O4634" i="1"/>
  <c r="O4615" i="1"/>
  <c r="O1646" i="1"/>
  <c r="O4526" i="1"/>
  <c r="O4488" i="1"/>
  <c r="O4473" i="1"/>
  <c r="O4463" i="1"/>
  <c r="O4444" i="1"/>
  <c r="O4407" i="1"/>
  <c r="O4391" i="1"/>
  <c r="O4381" i="1"/>
  <c r="O4380" i="1" s="1"/>
  <c r="O4362" i="1"/>
  <c r="O4324" i="1"/>
  <c r="O4310" i="1"/>
  <c r="O4300" i="1"/>
  <c r="O4281" i="1"/>
  <c r="O4244" i="1"/>
  <c r="O4229" i="1"/>
  <c r="O4219" i="1"/>
  <c r="O4200" i="1"/>
  <c r="O4162" i="1"/>
  <c r="O4147" i="1"/>
  <c r="O4137" i="1"/>
  <c r="O4118" i="1"/>
  <c r="O4081" i="1"/>
  <c r="O4066" i="1"/>
  <c r="O4056" i="1"/>
  <c r="O4037" i="1"/>
  <c r="O4001" i="1"/>
  <c r="O3987" i="1"/>
  <c r="O3977" i="1"/>
  <c r="O3958" i="1"/>
  <c r="O3921" i="1"/>
  <c r="O3907" i="1"/>
  <c r="O3897" i="1"/>
  <c r="O3896" i="1" s="1"/>
  <c r="O3878" i="1"/>
  <c r="O3840" i="1"/>
  <c r="O3826" i="1"/>
  <c r="O3816" i="1"/>
  <c r="O3797" i="1"/>
  <c r="O3759" i="1"/>
  <c r="O3744" i="1"/>
  <c r="O3734" i="1"/>
  <c r="O3715" i="1"/>
  <c r="O3678" i="1"/>
  <c r="O3663" i="1"/>
  <c r="O3653" i="1"/>
  <c r="O3652" i="1" s="1"/>
  <c r="O3634" i="1"/>
  <c r="O3596" i="1"/>
  <c r="O3582" i="1"/>
  <c r="O3572" i="1"/>
  <c r="O3553" i="1"/>
  <c r="O3515" i="1"/>
  <c r="O3500" i="1"/>
  <c r="O3490" i="1"/>
  <c r="O3471" i="1"/>
  <c r="O3434" i="1"/>
  <c r="O3419" i="1"/>
  <c r="O3409" i="1"/>
  <c r="O3390" i="1"/>
  <c r="O3352" i="1"/>
  <c r="O3338" i="1"/>
  <c r="O3328" i="1"/>
  <c r="O3300" i="1"/>
  <c r="O3290" i="1"/>
  <c r="O3289" i="1" s="1"/>
  <c r="O3271" i="1"/>
  <c r="O3233" i="1"/>
  <c r="O3217" i="1"/>
  <c r="O3207" i="1"/>
  <c r="O3147" i="1"/>
  <c r="O3109" i="1"/>
  <c r="O3093" i="1"/>
  <c r="O3083" i="1"/>
  <c r="O3064" i="1"/>
  <c r="O3026" i="1"/>
  <c r="O3011" i="1"/>
  <c r="O3001" i="1"/>
  <c r="O3000" i="1" s="1"/>
  <c r="O2982" i="1"/>
  <c r="O2944" i="1"/>
  <c r="O2929" i="1"/>
  <c r="O2919" i="1"/>
  <c r="O2900" i="1"/>
  <c r="O2862" i="1"/>
  <c r="O2847" i="1"/>
  <c r="O2837" i="1"/>
  <c r="O2818" i="1"/>
  <c r="O2780" i="1"/>
  <c r="O2765" i="1"/>
  <c r="O2755" i="1"/>
  <c r="O2754" i="1" s="1"/>
  <c r="O2736" i="1"/>
  <c r="O2698" i="1"/>
  <c r="O2672" i="1"/>
  <c r="O2653" i="1"/>
  <c r="O2615" i="1"/>
  <c r="O2600" i="1"/>
  <c r="O2590" i="1"/>
  <c r="O2571" i="1"/>
  <c r="O2533" i="1"/>
  <c r="O2519" i="1"/>
  <c r="O2509" i="1"/>
  <c r="O2480" i="1"/>
  <c r="O2470" i="1"/>
  <c r="O2451" i="1"/>
  <c r="O2413" i="1"/>
  <c r="O2375" i="1"/>
  <c r="O2359" i="1"/>
  <c r="O2349" i="1"/>
  <c r="O2348" i="1" s="1"/>
  <c r="O2330" i="1"/>
  <c r="O2292" i="1"/>
  <c r="O2277" i="1"/>
  <c r="O2267" i="1"/>
  <c r="O2248" i="1"/>
  <c r="O2211" i="1"/>
  <c r="O2196" i="1"/>
  <c r="O2186" i="1"/>
  <c r="O2167" i="1"/>
  <c r="O2129" i="1"/>
  <c r="O2113" i="1"/>
  <c r="O2103" i="1"/>
  <c r="O2102" i="1" s="1"/>
  <c r="O2084" i="1"/>
  <c r="O2047" i="1"/>
  <c r="O2033" i="1"/>
  <c r="O2023" i="1"/>
  <c r="O2004" i="1"/>
  <c r="O1966" i="1"/>
  <c r="O1950" i="1"/>
  <c r="O1940" i="1"/>
  <c r="O1921" i="1"/>
  <c r="O1884" i="1"/>
  <c r="O1869" i="1"/>
  <c r="O1860" i="1"/>
  <c r="O1859" i="1" s="1"/>
  <c r="O1841" i="1"/>
  <c r="O1804" i="1"/>
  <c r="O1791" i="1"/>
  <c r="O1781" i="1"/>
  <c r="O1762" i="1"/>
  <c r="O1725" i="1"/>
  <c r="O1711" i="1"/>
  <c r="O1701" i="1"/>
  <c r="O1682" i="1"/>
  <c r="M1506" i="1"/>
  <c r="M1412" i="1"/>
  <c r="N1390" i="1"/>
  <c r="O1357" i="1"/>
  <c r="O1347" i="1"/>
  <c r="O1324" i="1"/>
  <c r="O1205" i="1"/>
  <c r="O1195" i="1"/>
  <c r="O1166" i="1"/>
  <c r="O1094" i="1"/>
  <c r="O1066" i="1"/>
  <c r="O1056" i="1"/>
  <c r="O982" i="1"/>
  <c r="O884" i="1"/>
  <c r="O850" i="1"/>
  <c r="O809" i="1"/>
  <c r="O711" i="1"/>
  <c r="O666" i="1"/>
  <c r="O621" i="1"/>
  <c r="O530" i="1"/>
  <c r="O502" i="1"/>
  <c r="O492" i="1"/>
  <c r="O470" i="1"/>
  <c r="O424" i="1"/>
  <c r="O385" i="1"/>
  <c r="O337" i="1"/>
  <c r="O290" i="1"/>
  <c r="O251" i="1"/>
  <c r="O242" i="1"/>
  <c r="O220" i="1"/>
  <c r="O201" i="1"/>
  <c r="O192" i="1"/>
  <c r="O183" i="1"/>
  <c r="O166" i="1"/>
  <c r="O98" i="1"/>
  <c r="O89" i="1"/>
  <c r="O88" i="1" s="1"/>
  <c r="O70" i="1"/>
  <c r="O61" i="1"/>
  <c r="O52" i="1"/>
  <c r="O51" i="1" s="1"/>
  <c r="O36" i="1"/>
  <c r="O20" i="1"/>
  <c r="O11" i="1"/>
  <c r="O10" i="1" s="1"/>
  <c r="M577" i="1"/>
  <c r="M9283" i="1"/>
  <c r="M9273" i="1"/>
  <c r="M9272" i="1" s="1"/>
  <c r="M9249" i="1"/>
  <c r="M9234" i="1"/>
  <c r="M9225" i="1"/>
  <c r="M9224" i="1" s="1"/>
  <c r="M9207" i="1"/>
  <c r="M9168" i="1"/>
  <c r="M9150" i="1"/>
  <c r="M9140" i="1"/>
  <c r="M9122" i="1"/>
  <c r="M9084" i="1"/>
  <c r="M9076" i="1"/>
  <c r="M9058" i="1"/>
  <c r="M9048" i="1"/>
  <c r="M9047" i="1" s="1"/>
  <c r="M9026" i="1"/>
  <c r="M8986" i="1"/>
  <c r="M8967" i="1"/>
  <c r="M8957" i="1"/>
  <c r="M8935" i="1"/>
  <c r="N8889" i="1"/>
  <c r="N8850" i="1"/>
  <c r="N8832" i="1"/>
  <c r="N8822" i="1"/>
  <c r="N8803" i="1"/>
  <c r="N8761" i="1"/>
  <c r="N8743" i="1"/>
  <c r="N8733" i="1"/>
  <c r="N8712" i="1"/>
  <c r="N8672" i="1"/>
  <c r="N8653" i="1"/>
  <c r="N8643" i="1"/>
  <c r="N8621" i="1"/>
  <c r="N8582" i="1"/>
  <c r="N8562" i="1"/>
  <c r="N8523" i="1"/>
  <c r="N8505" i="1"/>
  <c r="N8495" i="1"/>
  <c r="N8476" i="1"/>
  <c r="N8460" i="1"/>
  <c r="N8450" i="1"/>
  <c r="N8429" i="1"/>
  <c r="N8388" i="1"/>
  <c r="N8369" i="1"/>
  <c r="N8359" i="1"/>
  <c r="N8358" i="1" s="1"/>
  <c r="N8337" i="1"/>
  <c r="M8298" i="1"/>
  <c r="M8282" i="1"/>
  <c r="M8272" i="1"/>
  <c r="M8249" i="1"/>
  <c r="M8212" i="1"/>
  <c r="M8191" i="1"/>
  <c r="M8153" i="1"/>
  <c r="M8145" i="1"/>
  <c r="M8129" i="1"/>
  <c r="M8119" i="1"/>
  <c r="M8097" i="1"/>
  <c r="O8056" i="1"/>
  <c r="O8020" i="1"/>
  <c r="O8004" i="1"/>
  <c r="O7994" i="1"/>
  <c r="O7888" i="1"/>
  <c r="O7885" i="1" s="1"/>
  <c r="O7906" i="1"/>
  <c r="O7891" i="1"/>
  <c r="M7833" i="1"/>
  <c r="M7807" i="1"/>
  <c r="M7797" i="1"/>
  <c r="M7772" i="1"/>
  <c r="M7766" i="1"/>
  <c r="O7639" i="1"/>
  <c r="O7623" i="1"/>
  <c r="O7593" i="1"/>
  <c r="O7571" i="1"/>
  <c r="O7541" i="1"/>
  <c r="O7509" i="1"/>
  <c r="O7458" i="1"/>
  <c r="O7422" i="1"/>
  <c r="O7412" i="1"/>
  <c r="O7382" i="1"/>
  <c r="O7342" i="1"/>
  <c r="N7243" i="1"/>
  <c r="N7212" i="1"/>
  <c r="N7165" i="1"/>
  <c r="N7119" i="1"/>
  <c r="N6901" i="1"/>
  <c r="N7072" i="1"/>
  <c r="N7026" i="1"/>
  <c r="N6981" i="1"/>
  <c r="N6875" i="1"/>
  <c r="N6845" i="1"/>
  <c r="N6775" i="1"/>
  <c r="N6736" i="1"/>
  <c r="N6720" i="1"/>
  <c r="N6711" i="1"/>
  <c r="N6692" i="1"/>
  <c r="N6652" i="1"/>
  <c r="N6636" i="1"/>
  <c r="N6627" i="1"/>
  <c r="N6609" i="1"/>
  <c r="N6570" i="1"/>
  <c r="N6219" i="1"/>
  <c r="N6546" i="1"/>
  <c r="N6536" i="1"/>
  <c r="N6535" i="1" s="1"/>
  <c r="N6518" i="1"/>
  <c r="N6478" i="1"/>
  <c r="N6461" i="1"/>
  <c r="N6451" i="1"/>
  <c r="N6433" i="1"/>
  <c r="N6394" i="1"/>
  <c r="N6378" i="1"/>
  <c r="N6368" i="1"/>
  <c r="N6349" i="1"/>
  <c r="N6311" i="1"/>
  <c r="N6295" i="1"/>
  <c r="N6285" i="1"/>
  <c r="N6284" i="1" s="1"/>
  <c r="N6108" i="1"/>
  <c r="N6053" i="1"/>
  <c r="N6043" i="1"/>
  <c r="N6023" i="1"/>
  <c r="N6007" i="1"/>
  <c r="N5997" i="1"/>
  <c r="N5996" i="1" s="1"/>
  <c r="N5978" i="1"/>
  <c r="N5940" i="1"/>
  <c r="N5925" i="1"/>
  <c r="N5915" i="1"/>
  <c r="N5896" i="1"/>
  <c r="N5857" i="1"/>
  <c r="N5841" i="1"/>
  <c r="N5831" i="1"/>
  <c r="N5812" i="1"/>
  <c r="N5774" i="1"/>
  <c r="N5759" i="1"/>
  <c r="N5749" i="1"/>
  <c r="N5730" i="1"/>
  <c r="N5691" i="1"/>
  <c r="N5676" i="1"/>
  <c r="N5666" i="1"/>
  <c r="N5647" i="1"/>
  <c r="N5608" i="1"/>
  <c r="N5593" i="1"/>
  <c r="N5583" i="1"/>
  <c r="N5564" i="1"/>
  <c r="N5525" i="1"/>
  <c r="N5510" i="1"/>
  <c r="N5500" i="1"/>
  <c r="N5499" i="1" s="1"/>
  <c r="N5469" i="1"/>
  <c r="N5459" i="1"/>
  <c r="N5440" i="1"/>
  <c r="N5402" i="1"/>
  <c r="N5361" i="1"/>
  <c r="N5345" i="1"/>
  <c r="N5335" i="1"/>
  <c r="N5316" i="1"/>
  <c r="N5279" i="1"/>
  <c r="N5264" i="1"/>
  <c r="N5254" i="1"/>
  <c r="N5235" i="1"/>
  <c r="N5198" i="1"/>
  <c r="N5183" i="1"/>
  <c r="N5173" i="1"/>
  <c r="N5154" i="1"/>
  <c r="N5115" i="1"/>
  <c r="N5100" i="1"/>
  <c r="N5090" i="1"/>
  <c r="N5071" i="1"/>
  <c r="N5033" i="1"/>
  <c r="N5014" i="1"/>
  <c r="N5004" i="1"/>
  <c r="N4973" i="1"/>
  <c r="N4963" i="1"/>
  <c r="N4934" i="1"/>
  <c r="N4924" i="1"/>
  <c r="N4905" i="1"/>
  <c r="N4866" i="1"/>
  <c r="N4850" i="1"/>
  <c r="N4840" i="1"/>
  <c r="N4821" i="1"/>
  <c r="N4783" i="1"/>
  <c r="N4741" i="1"/>
  <c r="N4727" i="1"/>
  <c r="N4717" i="1"/>
  <c r="N4716" i="1" s="1"/>
  <c r="N4698" i="1"/>
  <c r="N4660" i="1"/>
  <c r="N4644" i="1"/>
  <c r="N4634" i="1"/>
  <c r="N4615" i="1"/>
  <c r="N1646" i="1"/>
  <c r="N4526" i="1"/>
  <c r="N4488" i="1"/>
  <c r="N4473" i="1"/>
  <c r="N4463" i="1"/>
  <c r="N4444" i="1"/>
  <c r="N4407" i="1"/>
  <c r="N4391" i="1"/>
  <c r="N4381" i="1"/>
  <c r="N4362" i="1"/>
  <c r="N4324" i="1"/>
  <c r="N4310" i="1"/>
  <c r="N4300" i="1"/>
  <c r="N4299" i="1" s="1"/>
  <c r="N4281" i="1"/>
  <c r="N4244" i="1"/>
  <c r="N4229" i="1"/>
  <c r="N4219" i="1"/>
  <c r="N4200" i="1"/>
  <c r="N4162" i="1"/>
  <c r="N4147" i="1"/>
  <c r="N4137" i="1"/>
  <c r="N4118" i="1"/>
  <c r="N4081" i="1"/>
  <c r="N4066" i="1"/>
  <c r="N4056" i="1"/>
  <c r="N4055" i="1" s="1"/>
  <c r="N4037" i="1"/>
  <c r="N4001" i="1"/>
  <c r="N3987" i="1"/>
  <c r="N3977" i="1"/>
  <c r="N3958" i="1"/>
  <c r="N3921" i="1"/>
  <c r="N3907" i="1"/>
  <c r="N3897" i="1"/>
  <c r="N3878" i="1"/>
  <c r="N3840" i="1"/>
  <c r="N3826" i="1"/>
  <c r="N3816" i="1"/>
  <c r="N3815" i="1" s="1"/>
  <c r="N3797" i="1"/>
  <c r="N3759" i="1"/>
  <c r="N3744" i="1"/>
  <c r="N3734" i="1"/>
  <c r="N3715" i="1"/>
  <c r="N3678" i="1"/>
  <c r="N3663" i="1"/>
  <c r="N3653" i="1"/>
  <c r="N3634" i="1"/>
  <c r="N3596" i="1"/>
  <c r="N3582" i="1"/>
  <c r="N3572" i="1"/>
  <c r="N3571" i="1" s="1"/>
  <c r="N3553" i="1"/>
  <c r="N3515" i="1"/>
  <c r="N3500" i="1"/>
  <c r="N3490" i="1"/>
  <c r="N3471" i="1"/>
  <c r="N3434" i="1"/>
  <c r="N3419" i="1"/>
  <c r="N3409" i="1"/>
  <c r="N3390" i="1"/>
  <c r="N3352" i="1"/>
  <c r="N3338" i="1"/>
  <c r="N3328" i="1"/>
  <c r="N3300" i="1"/>
  <c r="N3290" i="1"/>
  <c r="N3271" i="1"/>
  <c r="N3233" i="1"/>
  <c r="N3217" i="1"/>
  <c r="N3207" i="1"/>
  <c r="N3206" i="1" s="1"/>
  <c r="N3147" i="1"/>
  <c r="N3109" i="1"/>
  <c r="N3093" i="1"/>
  <c r="N3083" i="1"/>
  <c r="N3064" i="1"/>
  <c r="N3026" i="1"/>
  <c r="N3011" i="1"/>
  <c r="N3001" i="1"/>
  <c r="N2982" i="1"/>
  <c r="N2944" i="1"/>
  <c r="N2929" i="1"/>
  <c r="N2919" i="1"/>
  <c r="N2918" i="1" s="1"/>
  <c r="N2900" i="1"/>
  <c r="N2862" i="1"/>
  <c r="N2847" i="1"/>
  <c r="N2837" i="1"/>
  <c r="N2818" i="1"/>
  <c r="N2780" i="1"/>
  <c r="N2765" i="1"/>
  <c r="N2755" i="1"/>
  <c r="N2736" i="1"/>
  <c r="N2698" i="1"/>
  <c r="N2672" i="1"/>
  <c r="N2653" i="1"/>
  <c r="N2615" i="1"/>
  <c r="N2600" i="1"/>
  <c r="N2589" i="1" s="1"/>
  <c r="N2590" i="1"/>
  <c r="N2571" i="1"/>
  <c r="N2533" i="1"/>
  <c r="N2519" i="1"/>
  <c r="N2509" i="1"/>
  <c r="N2480" i="1"/>
  <c r="N2470" i="1"/>
  <c r="N2451" i="1"/>
  <c r="N2413" i="1"/>
  <c r="N2375" i="1"/>
  <c r="N2359" i="1"/>
  <c r="N2349" i="1"/>
  <c r="N2330" i="1"/>
  <c r="N2292" i="1"/>
  <c r="N2277" i="1"/>
  <c r="N2267" i="1"/>
  <c r="N2266" i="1" s="1"/>
  <c r="N2248" i="1"/>
  <c r="N2211" i="1"/>
  <c r="N2196" i="1"/>
  <c r="N2186" i="1"/>
  <c r="N2167" i="1"/>
  <c r="N2129" i="1"/>
  <c r="N2113" i="1"/>
  <c r="N2103" i="1"/>
  <c r="N2084" i="1"/>
  <c r="N2047" i="1"/>
  <c r="N2033" i="1"/>
  <c r="N2023" i="1"/>
  <c r="N2022" i="1" s="1"/>
  <c r="N2004" i="1"/>
  <c r="N1966" i="1"/>
  <c r="N1950" i="1"/>
  <c r="N1940" i="1"/>
  <c r="N1921" i="1"/>
  <c r="N1884" i="1"/>
  <c r="N1869" i="1"/>
  <c r="N1860" i="1"/>
  <c r="N1841" i="1"/>
  <c r="N1804" i="1"/>
  <c r="N1791" i="1"/>
  <c r="N1781" i="1"/>
  <c r="N1780" i="1" s="1"/>
  <c r="N1762" i="1"/>
  <c r="N1725" i="1"/>
  <c r="N1701" i="1"/>
  <c r="N1682" i="1"/>
  <c r="O1624" i="1"/>
  <c r="O1561" i="1"/>
  <c r="O1524" i="1"/>
  <c r="O1513" i="1"/>
  <c r="O1489" i="1"/>
  <c r="O1429" i="1"/>
  <c r="O1419" i="1"/>
  <c r="O1418" i="1" s="1"/>
  <c r="M1390" i="1"/>
  <c r="N1357" i="1"/>
  <c r="N1347" i="1"/>
  <c r="N1324" i="1"/>
  <c r="N1205" i="1"/>
  <c r="N1195" i="1"/>
  <c r="N1166" i="1"/>
  <c r="N1094" i="1"/>
  <c r="N1066" i="1"/>
  <c r="N1056" i="1"/>
  <c r="N982" i="1"/>
  <c r="N884" i="1"/>
  <c r="N850" i="1"/>
  <c r="N809" i="1"/>
  <c r="N711" i="1"/>
  <c r="N666" i="1"/>
  <c r="N621" i="1"/>
  <c r="N530" i="1"/>
  <c r="N502" i="1"/>
  <c r="N492" i="1"/>
  <c r="N470" i="1"/>
  <c r="N424" i="1"/>
  <c r="N385" i="1"/>
  <c r="N337" i="1"/>
  <c r="N290" i="1"/>
  <c r="N251" i="1"/>
  <c r="N242" i="1"/>
  <c r="N201" i="1"/>
  <c r="N192" i="1"/>
  <c r="N183" i="1"/>
  <c r="N166" i="1"/>
  <c r="N98" i="1"/>
  <c r="N89" i="1"/>
  <c r="N88" i="1" s="1"/>
  <c r="N70" i="1"/>
  <c r="N61" i="1"/>
  <c r="N52" i="1"/>
  <c r="N36" i="1"/>
  <c r="N20" i="1"/>
  <c r="N11" i="1"/>
  <c r="N10" i="1" s="1"/>
  <c r="N577" i="1"/>
  <c r="O9296" i="1"/>
  <c r="O7909" i="1"/>
  <c r="O9246" i="1"/>
  <c r="O9210" i="1"/>
  <c r="O9194" i="1"/>
  <c r="O9185" i="1"/>
  <c r="O9163" i="1"/>
  <c r="O9125" i="1"/>
  <c r="O9109" i="1"/>
  <c r="O9099" i="1"/>
  <c r="O9079" i="1"/>
  <c r="O9071" i="1"/>
  <c r="O9031" i="1"/>
  <c r="O9013" i="1"/>
  <c r="O9003" i="1"/>
  <c r="O8981" i="1"/>
  <c r="O8940" i="1"/>
  <c r="N8921" i="1"/>
  <c r="M8911" i="1"/>
  <c r="M8889" i="1"/>
  <c r="M8850" i="1"/>
  <c r="M8832" i="1"/>
  <c r="M8822" i="1"/>
  <c r="M8821" i="1" s="1"/>
  <c r="M8803" i="1"/>
  <c r="M8761" i="1"/>
  <c r="M8743" i="1"/>
  <c r="M8733" i="1"/>
  <c r="M8712" i="1"/>
  <c r="M8672" i="1"/>
  <c r="M8653" i="1"/>
  <c r="M8643" i="1"/>
  <c r="M8621" i="1"/>
  <c r="M8582" i="1"/>
  <c r="M8562" i="1"/>
  <c r="M8523" i="1"/>
  <c r="M8505" i="1"/>
  <c r="M8495" i="1"/>
  <c r="M8476" i="1"/>
  <c r="M8460" i="1"/>
  <c r="M8450" i="1"/>
  <c r="M8429" i="1"/>
  <c r="M8388" i="1"/>
  <c r="M8369" i="1"/>
  <c r="M8359" i="1"/>
  <c r="M8358" i="1" s="1"/>
  <c r="M8337" i="1"/>
  <c r="O8295" i="1"/>
  <c r="O8254" i="1"/>
  <c r="O8237" i="1"/>
  <c r="O8227" i="1"/>
  <c r="O8196" i="1"/>
  <c r="O8178" i="1"/>
  <c r="O8168" i="1"/>
  <c r="O8148" i="1"/>
  <c r="O8141" i="1"/>
  <c r="O8102" i="1"/>
  <c r="N8084" i="1"/>
  <c r="N8074" i="1"/>
  <c r="N8056" i="1"/>
  <c r="N8020" i="1"/>
  <c r="N8004" i="1"/>
  <c r="N7994" i="1"/>
  <c r="N7888" i="1"/>
  <c r="N7906" i="1"/>
  <c r="N7891" i="1"/>
  <c r="O7790" i="1"/>
  <c r="O7769" i="1"/>
  <c r="O7753" i="1"/>
  <c r="O7743" i="1"/>
  <c r="N7639" i="1"/>
  <c r="N7623" i="1"/>
  <c r="N7593" i="1"/>
  <c r="N7571" i="1"/>
  <c r="N7541" i="1"/>
  <c r="N7509" i="1"/>
  <c r="N7458" i="1"/>
  <c r="N7422" i="1"/>
  <c r="N7412" i="1"/>
  <c r="N7411" i="1" s="1"/>
  <c r="N7382" i="1"/>
  <c r="N7342" i="1"/>
  <c r="M7243" i="1"/>
  <c r="M7212" i="1"/>
  <c r="M7165" i="1"/>
  <c r="M7119" i="1"/>
  <c r="M6901" i="1"/>
  <c r="M7072" i="1"/>
  <c r="M7026" i="1"/>
  <c r="M6981" i="1"/>
  <c r="M6936" i="1"/>
  <c r="M6875" i="1"/>
  <c r="M6845" i="1"/>
  <c r="M6235" i="1"/>
  <c r="M6775" i="1"/>
  <c r="M6736" i="1"/>
  <c r="M6720" i="1"/>
  <c r="M6711" i="1"/>
  <c r="M6692" i="1"/>
  <c r="M6652" i="1"/>
  <c r="M6636" i="1"/>
  <c r="M6627" i="1"/>
  <c r="M6626" i="1" s="1"/>
  <c r="M6609" i="1"/>
  <c r="M6570" i="1"/>
  <c r="M6219" i="1"/>
  <c r="M6546" i="1"/>
  <c r="M6536" i="1"/>
  <c r="M6518" i="1"/>
  <c r="M6478" i="1"/>
  <c r="M6461" i="1"/>
  <c r="M6450" i="1" s="1"/>
  <c r="M6451" i="1"/>
  <c r="M6433" i="1"/>
  <c r="M6394" i="1"/>
  <c r="M6378" i="1"/>
  <c r="M6368" i="1"/>
  <c r="M6349" i="1"/>
  <c r="M6311" i="1"/>
  <c r="M6295" i="1"/>
  <c r="M6285" i="1"/>
  <c r="M6108" i="1"/>
  <c r="M6053" i="1"/>
  <c r="M6043" i="1"/>
  <c r="M6023" i="1"/>
  <c r="M6007" i="1"/>
  <c r="M5997" i="1"/>
  <c r="M5978" i="1"/>
  <c r="M5940" i="1"/>
  <c r="M5925" i="1"/>
  <c r="M5915" i="1"/>
  <c r="M5896" i="1"/>
  <c r="M5857" i="1"/>
  <c r="M5841" i="1"/>
  <c r="M5831" i="1"/>
  <c r="M5812" i="1"/>
  <c r="M5774" i="1"/>
  <c r="M5759" i="1"/>
  <c r="M5749" i="1"/>
  <c r="M5730" i="1"/>
  <c r="M5691" i="1"/>
  <c r="M5676" i="1"/>
  <c r="M5666" i="1"/>
  <c r="M5647" i="1"/>
  <c r="M5608" i="1"/>
  <c r="M5593" i="1"/>
  <c r="M5582" i="1" s="1"/>
  <c r="M5583" i="1"/>
  <c r="M5564" i="1"/>
  <c r="M5525" i="1"/>
  <c r="M5510" i="1"/>
  <c r="M5500" i="1"/>
  <c r="M5469" i="1"/>
  <c r="M5459" i="1"/>
  <c r="M5440" i="1"/>
  <c r="M5402" i="1"/>
  <c r="M5361" i="1"/>
  <c r="M5345" i="1"/>
  <c r="M5335" i="1"/>
  <c r="M5316" i="1"/>
  <c r="M5279" i="1"/>
  <c r="M5264" i="1"/>
  <c r="M5254" i="1"/>
  <c r="M5235" i="1"/>
  <c r="M5198" i="1"/>
  <c r="M5183" i="1"/>
  <c r="M5173" i="1"/>
  <c r="M5154" i="1"/>
  <c r="M5115" i="1"/>
  <c r="M5100" i="1"/>
  <c r="M5090" i="1"/>
  <c r="M5071" i="1"/>
  <c r="M5033" i="1"/>
  <c r="M5014" i="1"/>
  <c r="M5004" i="1"/>
  <c r="M4973" i="1"/>
  <c r="M4963" i="1"/>
  <c r="M4934" i="1"/>
  <c r="M4924" i="1"/>
  <c r="M4905" i="1"/>
  <c r="M4866" i="1"/>
  <c r="M4850" i="1"/>
  <c r="M4840" i="1"/>
  <c r="M4821" i="1"/>
  <c r="M4783" i="1"/>
  <c r="M4741" i="1"/>
  <c r="M4727" i="1"/>
  <c r="M4717" i="1"/>
  <c r="M4698" i="1"/>
  <c r="M4660" i="1"/>
  <c r="M4644" i="1"/>
  <c r="M4634" i="1"/>
  <c r="M4615" i="1"/>
  <c r="M1646" i="1"/>
  <c r="M4526" i="1"/>
  <c r="M4488" i="1"/>
  <c r="M4473" i="1"/>
  <c r="M4463" i="1"/>
  <c r="M4444" i="1"/>
  <c r="M4407" i="1"/>
  <c r="M4391" i="1"/>
  <c r="M4380" i="1" s="1"/>
  <c r="M4381" i="1"/>
  <c r="M4362" i="1"/>
  <c r="M4324" i="1"/>
  <c r="M4310" i="1"/>
  <c r="M4300" i="1"/>
  <c r="M4281" i="1"/>
  <c r="M4244" i="1"/>
  <c r="M4229" i="1"/>
  <c r="M4219" i="1"/>
  <c r="M4200" i="1"/>
  <c r="M4162" i="1"/>
  <c r="M4147" i="1"/>
  <c r="M4136" i="1" s="1"/>
  <c r="M4137" i="1"/>
  <c r="M4118" i="1"/>
  <c r="M4081" i="1"/>
  <c r="M4066" i="1"/>
  <c r="M4056" i="1"/>
  <c r="M4037" i="1"/>
  <c r="M4001" i="1"/>
  <c r="M3987" i="1"/>
  <c r="M3977" i="1"/>
  <c r="M3958" i="1"/>
  <c r="M3921" i="1"/>
  <c r="M3907" i="1"/>
  <c r="M3896" i="1" s="1"/>
  <c r="M3897" i="1"/>
  <c r="M3878" i="1"/>
  <c r="M3840" i="1"/>
  <c r="M3826" i="1"/>
  <c r="M3816" i="1"/>
  <c r="M3797" i="1"/>
  <c r="M3759" i="1"/>
  <c r="M3744" i="1"/>
  <c r="M3734" i="1"/>
  <c r="M3715" i="1"/>
  <c r="M3678" i="1"/>
  <c r="M3663" i="1"/>
  <c r="M3652" i="1" s="1"/>
  <c r="M3653" i="1"/>
  <c r="M3634" i="1"/>
  <c r="M3596" i="1"/>
  <c r="M3582" i="1"/>
  <c r="M3572" i="1"/>
  <c r="M3553" i="1"/>
  <c r="M3515" i="1"/>
  <c r="M3500" i="1"/>
  <c r="M3490" i="1"/>
  <c r="M3471" i="1"/>
  <c r="M3434" i="1"/>
  <c r="M3419" i="1"/>
  <c r="M3408" i="1" s="1"/>
  <c r="M3409" i="1"/>
  <c r="M3390" i="1"/>
  <c r="M3352" i="1"/>
  <c r="M3338" i="1"/>
  <c r="M3328" i="1"/>
  <c r="M3300" i="1"/>
  <c r="M3290" i="1"/>
  <c r="M3271" i="1"/>
  <c r="M3233" i="1"/>
  <c r="M3217" i="1"/>
  <c r="M3207" i="1"/>
  <c r="M3147" i="1"/>
  <c r="M3109" i="1"/>
  <c r="M3093" i="1"/>
  <c r="M3083" i="1"/>
  <c r="M3064" i="1"/>
  <c r="M3026" i="1"/>
  <c r="M3011" i="1"/>
  <c r="M3001" i="1"/>
  <c r="M2982" i="1"/>
  <c r="M2944" i="1"/>
  <c r="M2929" i="1"/>
  <c r="M2919" i="1"/>
  <c r="M2900" i="1"/>
  <c r="M2862" i="1"/>
  <c r="M2847" i="1"/>
  <c r="M2837" i="1"/>
  <c r="M2818" i="1"/>
  <c r="M2780" i="1"/>
  <c r="M2765" i="1"/>
  <c r="M2754" i="1" s="1"/>
  <c r="M2755" i="1"/>
  <c r="M2736" i="1"/>
  <c r="M2698" i="1"/>
  <c r="M2682" i="1"/>
  <c r="M2672" i="1"/>
  <c r="M2653" i="1"/>
  <c r="M2615" i="1"/>
  <c r="M2600" i="1"/>
  <c r="M2590" i="1"/>
  <c r="M2571" i="1"/>
  <c r="M2533" i="1"/>
  <c r="M2519" i="1"/>
  <c r="M2509" i="1"/>
  <c r="M2480" i="1"/>
  <c r="M2470" i="1"/>
  <c r="M2451" i="1"/>
  <c r="M2413" i="1"/>
  <c r="M2375" i="1"/>
  <c r="M2359" i="1"/>
  <c r="M2349" i="1"/>
  <c r="M2330" i="1"/>
  <c r="M2292" i="1"/>
  <c r="M2277" i="1"/>
  <c r="M2267" i="1"/>
  <c r="M2248" i="1"/>
  <c r="M2211" i="1"/>
  <c r="M2196" i="1"/>
  <c r="M2186" i="1"/>
  <c r="M2167" i="1"/>
  <c r="M2129" i="1"/>
  <c r="M2113" i="1"/>
  <c r="M2103" i="1"/>
  <c r="M2084" i="1"/>
  <c r="M2047" i="1"/>
  <c r="M2033" i="1"/>
  <c r="M2023" i="1"/>
  <c r="M2004" i="1"/>
  <c r="M1966" i="1"/>
  <c r="M1950" i="1"/>
  <c r="M1940" i="1"/>
  <c r="M1939" i="1" s="1"/>
  <c r="M1921" i="1"/>
  <c r="M1884" i="1"/>
  <c r="M1869" i="1"/>
  <c r="M1860" i="1"/>
  <c r="M1841" i="1"/>
  <c r="M1804" i="1"/>
  <c r="M1791" i="1"/>
  <c r="M1781" i="1"/>
  <c r="M1762" i="1"/>
  <c r="M1725" i="1"/>
  <c r="M1701" i="1"/>
  <c r="M1682" i="1"/>
  <c r="N1624" i="1"/>
  <c r="N1561" i="1"/>
  <c r="N1524" i="1"/>
  <c r="N1513" i="1"/>
  <c r="N1489" i="1"/>
  <c r="N1429" i="1"/>
  <c r="N1419" i="1"/>
  <c r="N1418" i="1" s="1"/>
  <c r="O1393" i="1"/>
  <c r="O1386" i="1"/>
  <c r="M1347" i="1"/>
  <c r="M1346" i="1" s="1"/>
  <c r="M1324" i="1"/>
  <c r="M1205" i="1"/>
  <c r="M1195" i="1"/>
  <c r="M1166" i="1"/>
  <c r="M1094" i="1"/>
  <c r="M1066" i="1"/>
  <c r="M1056" i="1"/>
  <c r="M982" i="1"/>
  <c r="M884" i="1"/>
  <c r="M850" i="1"/>
  <c r="M809" i="1"/>
  <c r="M711" i="1"/>
  <c r="M666" i="1"/>
  <c r="M621" i="1"/>
  <c r="M530" i="1"/>
  <c r="M492" i="1"/>
  <c r="M470" i="1"/>
  <c r="M424" i="1"/>
  <c r="M385" i="1"/>
  <c r="M337" i="1"/>
  <c r="M290" i="1"/>
  <c r="M251" i="1"/>
  <c r="M242" i="1"/>
  <c r="M220" i="1"/>
  <c r="M201" i="1"/>
  <c r="M192" i="1"/>
  <c r="M183" i="1"/>
  <c r="M166" i="1"/>
  <c r="M98" i="1"/>
  <c r="M89" i="1"/>
  <c r="M70" i="1"/>
  <c r="M61" i="1"/>
  <c r="M52" i="1"/>
  <c r="M36" i="1"/>
  <c r="M20" i="1"/>
  <c r="M11" i="1"/>
  <c r="M10" i="1" s="1"/>
  <c r="O577" i="1"/>
  <c r="M7689" i="1"/>
  <c r="N9296" i="1"/>
  <c r="N7909" i="1"/>
  <c r="N9246" i="1"/>
  <c r="N9210" i="1"/>
  <c r="N9194" i="1"/>
  <c r="N9185" i="1"/>
  <c r="N9163" i="1"/>
  <c r="N9125" i="1"/>
  <c r="N9109" i="1"/>
  <c r="N9099" i="1"/>
  <c r="N9079" i="1"/>
  <c r="N9071" i="1"/>
  <c r="N9031" i="1"/>
  <c r="N9013" i="1"/>
  <c r="N9003" i="1"/>
  <c r="N8981" i="1"/>
  <c r="N8940" i="1"/>
  <c r="M8921" i="1"/>
  <c r="O8894" i="1"/>
  <c r="O8876" i="1"/>
  <c r="O8866" i="1"/>
  <c r="O8845" i="1"/>
  <c r="O8807" i="1"/>
  <c r="O8789" i="1"/>
  <c r="O8779" i="1"/>
  <c r="O8756" i="1"/>
  <c r="O8717" i="1"/>
  <c r="O8699" i="1"/>
  <c r="O8689" i="1"/>
  <c r="O8667" i="1"/>
  <c r="O8607" i="1"/>
  <c r="O8597" i="1"/>
  <c r="O8566" i="1"/>
  <c r="O8549" i="1"/>
  <c r="O8539" i="1"/>
  <c r="O8518" i="1"/>
  <c r="O8480" i="1"/>
  <c r="O8472" i="1"/>
  <c r="O8434" i="1"/>
  <c r="O8415" i="1"/>
  <c r="O8405" i="1"/>
  <c r="O8383" i="1"/>
  <c r="O8342" i="1"/>
  <c r="N8295" i="1"/>
  <c r="N8254" i="1"/>
  <c r="N8237" i="1"/>
  <c r="N8227" i="1"/>
  <c r="N8196" i="1"/>
  <c r="N8178" i="1"/>
  <c r="N8168" i="1"/>
  <c r="N8148" i="1"/>
  <c r="N8141" i="1"/>
  <c r="N8102" i="1"/>
  <c r="M8084" i="1"/>
  <c r="M8074" i="1"/>
  <c r="M8056" i="1"/>
  <c r="M8020" i="1"/>
  <c r="M8004" i="1"/>
  <c r="M7994" i="1"/>
  <c r="M7888" i="1"/>
  <c r="M7885" i="1" s="1"/>
  <c r="M7906" i="1"/>
  <c r="M7891" i="1"/>
  <c r="O7872" i="1"/>
  <c r="N7790" i="1"/>
  <c r="N7769" i="1"/>
  <c r="N7753" i="1"/>
  <c r="N7743" i="1"/>
  <c r="M7639" i="1"/>
  <c r="M7623" i="1"/>
  <c r="M7593" i="1"/>
  <c r="M7571" i="1"/>
  <c r="M7541" i="1"/>
  <c r="M7509" i="1"/>
  <c r="M7458" i="1"/>
  <c r="M7422" i="1"/>
  <c r="M7412" i="1"/>
  <c r="M7382" i="1"/>
  <c r="M7342" i="1"/>
  <c r="O7236" i="1"/>
  <c r="O7199" i="1"/>
  <c r="O7189" i="1"/>
  <c r="O7169" i="1"/>
  <c r="O7151" i="1"/>
  <c r="O7141" i="1"/>
  <c r="O7123" i="1"/>
  <c r="O7105" i="1"/>
  <c r="O7095" i="1"/>
  <c r="O7075" i="1"/>
  <c r="O7059" i="1"/>
  <c r="O7049" i="1"/>
  <c r="O7029" i="1"/>
  <c r="O7004" i="1"/>
  <c r="O6984" i="1"/>
  <c r="O6968" i="1"/>
  <c r="O6958" i="1"/>
  <c r="O6941" i="1"/>
  <c r="O6922" i="1"/>
  <c r="O6912" i="1"/>
  <c r="O6809" i="1"/>
  <c r="O6799" i="1"/>
  <c r="O6778" i="1"/>
  <c r="O6762" i="1"/>
  <c r="O6752" i="1"/>
  <c r="O6733" i="1"/>
  <c r="O6695" i="1"/>
  <c r="O6678" i="1"/>
  <c r="O6668" i="1"/>
  <c r="O6649" i="1"/>
  <c r="O6612" i="1"/>
  <c r="O6596" i="1"/>
  <c r="O6586" i="1"/>
  <c r="O6220" i="1"/>
  <c r="O6560" i="1"/>
  <c r="O6521" i="1"/>
  <c r="O6504" i="1"/>
  <c r="O6494" i="1"/>
  <c r="O6474" i="1"/>
  <c r="O6436" i="1"/>
  <c r="O6420" i="1"/>
  <c r="O6410" i="1"/>
  <c r="O6391" i="1"/>
  <c r="O6352" i="1"/>
  <c r="O6336" i="1"/>
  <c r="O6326" i="1"/>
  <c r="O6308" i="1"/>
  <c r="O6201" i="1"/>
  <c r="O6173" i="1"/>
  <c r="O6143" i="1"/>
  <c r="O6133" i="1"/>
  <c r="O6112" i="1"/>
  <c r="O6095" i="1"/>
  <c r="O6086" i="1"/>
  <c r="O6066" i="1"/>
  <c r="O4578" i="1"/>
  <c r="O6020" i="1"/>
  <c r="O5981" i="1"/>
  <c r="O5966" i="1"/>
  <c r="O5956" i="1"/>
  <c r="O5937" i="1"/>
  <c r="O5899" i="1"/>
  <c r="O5883" i="1"/>
  <c r="O5873" i="1"/>
  <c r="O5854" i="1"/>
  <c r="O5815" i="1"/>
  <c r="O5800" i="1"/>
  <c r="O5790" i="1"/>
  <c r="O5771" i="1"/>
  <c r="O5733" i="1"/>
  <c r="O5717" i="1"/>
  <c r="O5707" i="1"/>
  <c r="O5688" i="1"/>
  <c r="O5650" i="1"/>
  <c r="O5634" i="1"/>
  <c r="O5624" i="1"/>
  <c r="O5605" i="1"/>
  <c r="O5567" i="1"/>
  <c r="O5551" i="1"/>
  <c r="O5541" i="1"/>
  <c r="O5522" i="1"/>
  <c r="O5484" i="1"/>
  <c r="O5443" i="1"/>
  <c r="O5428" i="1"/>
  <c r="O5418" i="1"/>
  <c r="O5387" i="1"/>
  <c r="O5377" i="1"/>
  <c r="O5357" i="1"/>
  <c r="O5319" i="1"/>
  <c r="O5305" i="1"/>
  <c r="O5295" i="1"/>
  <c r="O5276" i="1"/>
  <c r="O5238" i="1"/>
  <c r="O5224" i="1"/>
  <c r="O5214" i="1"/>
  <c r="O5195" i="1"/>
  <c r="O5157" i="1"/>
  <c r="O5141" i="1"/>
  <c r="O5131" i="1"/>
  <c r="O5112" i="1"/>
  <c r="O5074" i="1"/>
  <c r="O5059" i="1"/>
  <c r="O5049" i="1"/>
  <c r="O4988" i="1"/>
  <c r="O4947" i="1"/>
  <c r="O4908" i="1"/>
  <c r="O4892" i="1"/>
  <c r="O4882" i="1"/>
  <c r="O4862" i="1"/>
  <c r="O4824" i="1"/>
  <c r="O4809" i="1"/>
  <c r="O4799" i="1"/>
  <c r="O4767" i="1"/>
  <c r="O4757" i="1"/>
  <c r="O4738" i="1"/>
  <c r="O4701" i="1"/>
  <c r="O4686" i="1"/>
  <c r="O4676" i="1"/>
  <c r="O4657" i="1"/>
  <c r="O4618" i="1"/>
  <c r="O4602" i="1"/>
  <c r="O4592" i="1"/>
  <c r="O4557" i="1"/>
  <c r="O4529" i="1"/>
  <c r="O4514" i="1"/>
  <c r="O4504" i="1"/>
  <c r="O4485" i="1"/>
  <c r="O4447" i="1"/>
  <c r="O4433" i="1"/>
  <c r="O4423" i="1"/>
  <c r="O4404" i="1"/>
  <c r="O4365" i="1"/>
  <c r="O4350" i="1"/>
  <c r="O4340" i="1"/>
  <c r="O4321" i="1"/>
  <c r="O4284" i="1"/>
  <c r="O4270" i="1"/>
  <c r="O4260" i="1"/>
  <c r="O4241" i="1"/>
  <c r="O4203" i="1"/>
  <c r="O4188" i="1"/>
  <c r="O4178" i="1"/>
  <c r="O4159" i="1"/>
  <c r="O4121" i="1"/>
  <c r="O4107" i="1"/>
  <c r="O4097" i="1"/>
  <c r="O4078" i="1"/>
  <c r="O4040" i="1"/>
  <c r="O4027" i="1"/>
  <c r="O4017" i="1"/>
  <c r="O3998" i="1"/>
  <c r="O3961" i="1"/>
  <c r="O3947" i="1"/>
  <c r="O3937" i="1"/>
  <c r="O3918" i="1"/>
  <c r="O3881" i="1"/>
  <c r="O3866" i="1"/>
  <c r="O3856" i="1"/>
  <c r="O3837" i="1"/>
  <c r="O3800" i="1"/>
  <c r="O3785" i="1"/>
  <c r="O3775" i="1"/>
  <c r="O3756" i="1"/>
  <c r="O3718" i="1"/>
  <c r="O3704" i="1"/>
  <c r="O3694" i="1"/>
  <c r="O3675" i="1"/>
  <c r="O3637" i="1"/>
  <c r="O3622" i="1"/>
  <c r="O3612" i="1"/>
  <c r="O3593" i="1"/>
  <c r="O3556" i="1"/>
  <c r="O3541" i="1"/>
  <c r="O3531" i="1"/>
  <c r="O3512" i="1"/>
  <c r="O3474" i="1"/>
  <c r="O3460" i="1"/>
  <c r="O3450" i="1"/>
  <c r="O3431" i="1"/>
  <c r="O3393" i="1"/>
  <c r="O3378" i="1"/>
  <c r="O3368" i="1"/>
  <c r="O3349" i="1"/>
  <c r="O3312" i="1"/>
  <c r="O3274" i="1"/>
  <c r="O3259" i="1"/>
  <c r="O3249" i="1"/>
  <c r="O3230" i="1"/>
  <c r="O3150" i="1"/>
  <c r="O3135" i="1"/>
  <c r="O3125" i="1"/>
  <c r="O3106" i="1"/>
  <c r="O3067" i="1"/>
  <c r="O3052" i="1"/>
  <c r="O3042" i="1"/>
  <c r="O3023" i="1"/>
  <c r="O2985" i="1"/>
  <c r="O2970" i="1"/>
  <c r="O2960" i="1"/>
  <c r="O2941" i="1"/>
  <c r="O2903" i="1"/>
  <c r="O2888" i="1"/>
  <c r="O2878" i="1"/>
  <c r="O2859" i="1"/>
  <c r="O2821" i="1"/>
  <c r="O2806" i="1"/>
  <c r="O2796" i="1"/>
  <c r="O2777" i="1"/>
  <c r="O2739" i="1"/>
  <c r="O2724" i="1"/>
  <c r="O2714" i="1"/>
  <c r="O2695" i="1"/>
  <c r="O2656" i="1"/>
  <c r="O2641" i="1"/>
  <c r="O2631" i="1"/>
  <c r="O2612" i="1"/>
  <c r="O2574" i="1"/>
  <c r="O2559" i="1"/>
  <c r="O2549" i="1"/>
  <c r="O2530" i="1"/>
  <c r="O2493" i="1"/>
  <c r="O2454" i="1"/>
  <c r="O2439" i="1"/>
  <c r="O2429" i="1"/>
  <c r="O2401" i="1"/>
  <c r="O2391" i="1"/>
  <c r="O2371" i="1"/>
  <c r="O2333" i="1"/>
  <c r="O2318" i="1"/>
  <c r="O2308" i="1"/>
  <c r="O2289" i="1"/>
  <c r="O2251" i="1"/>
  <c r="O2237" i="1"/>
  <c r="O2227" i="1"/>
  <c r="O2208" i="1"/>
  <c r="O2170" i="1"/>
  <c r="O2155" i="1"/>
  <c r="O2145" i="1"/>
  <c r="O2126" i="1"/>
  <c r="O2087" i="1"/>
  <c r="O2073" i="1"/>
  <c r="O2063" i="1"/>
  <c r="O2044" i="1"/>
  <c r="O2007" i="1"/>
  <c r="O1992" i="1"/>
  <c r="O1982" i="1"/>
  <c r="O1963" i="1"/>
  <c r="O1924" i="1"/>
  <c r="O1910" i="1"/>
  <c r="O1900" i="1"/>
  <c r="O1881" i="1"/>
  <c r="O1844" i="1"/>
  <c r="O1830" i="1"/>
  <c r="O1820" i="1"/>
  <c r="O1801" i="1"/>
  <c r="O1765" i="1"/>
  <c r="O1751" i="1"/>
  <c r="O1741" i="1"/>
  <c r="O1722" i="1"/>
  <c r="O1685" i="1"/>
  <c r="O1661" i="1"/>
  <c r="M1624" i="1"/>
  <c r="M1561" i="1"/>
  <c r="M1524" i="1"/>
  <c r="M1513" i="1"/>
  <c r="M1489" i="1"/>
  <c r="M1429" i="1"/>
  <c r="M1419" i="1"/>
  <c r="N1393" i="1"/>
  <c r="N1386" i="1"/>
  <c r="O1310" i="1"/>
  <c r="O1300" i="1"/>
  <c r="O1269" i="1"/>
  <c r="O1160" i="1"/>
  <c r="O1133" i="1"/>
  <c r="O789" i="1"/>
  <c r="O744" i="1"/>
  <c r="O734" i="1"/>
  <c r="O714" i="1"/>
  <c r="O698" i="1"/>
  <c r="O688" i="1"/>
  <c r="O669" i="1"/>
  <c r="O653" i="1"/>
  <c r="O642" i="1"/>
  <c r="O624" i="1"/>
  <c r="O606" i="1"/>
  <c r="O595" i="1"/>
  <c r="O455" i="1"/>
  <c r="O446" i="1"/>
  <c r="O427" i="1"/>
  <c r="O407" i="1"/>
  <c r="O388" i="1"/>
  <c r="O376" i="1"/>
  <c r="O367" i="1"/>
  <c r="O342" i="1"/>
  <c r="O323" i="1"/>
  <c r="O313" i="1"/>
  <c r="O293" i="1"/>
  <c r="O284" i="1"/>
  <c r="O275" i="1"/>
  <c r="O256" i="1"/>
  <c r="O198" i="1"/>
  <c r="O144" i="1"/>
  <c r="O135" i="1"/>
  <c r="O113" i="1"/>
  <c r="O67" i="1"/>
  <c r="O31" i="1"/>
  <c r="M550" i="1"/>
  <c r="M9296" i="1"/>
  <c r="M7909" i="1"/>
  <c r="M9246" i="1"/>
  <c r="M9210" i="1"/>
  <c r="M9194" i="1"/>
  <c r="M9185" i="1"/>
  <c r="M9163" i="1"/>
  <c r="M9125" i="1"/>
  <c r="M9109" i="1"/>
  <c r="M9099" i="1"/>
  <c r="M9079" i="1"/>
  <c r="M9071" i="1"/>
  <c r="M9031" i="1"/>
  <c r="M9013" i="1"/>
  <c r="M9003" i="1"/>
  <c r="M8981" i="1"/>
  <c r="M8940" i="1"/>
  <c r="N8894" i="1"/>
  <c r="N8876" i="1"/>
  <c r="N8866" i="1"/>
  <c r="N8845" i="1"/>
  <c r="N8807" i="1"/>
  <c r="N8789" i="1"/>
  <c r="N8779" i="1"/>
  <c r="N8756" i="1"/>
  <c r="N8717" i="1"/>
  <c r="N8699" i="1"/>
  <c r="N8689" i="1"/>
  <c r="N8667" i="1"/>
  <c r="N7904" i="1"/>
  <c r="N8607" i="1"/>
  <c r="N8597" i="1"/>
  <c r="N8566" i="1"/>
  <c r="N8549" i="1"/>
  <c r="N8539" i="1"/>
  <c r="N8518" i="1"/>
  <c r="N8480" i="1"/>
  <c r="N8472" i="1"/>
  <c r="N8434" i="1"/>
  <c r="N8415" i="1"/>
  <c r="N8405" i="1"/>
  <c r="N8404" i="1" s="1"/>
  <c r="N8383" i="1"/>
  <c r="N8342" i="1"/>
  <c r="N8324" i="1"/>
  <c r="M8314" i="1"/>
  <c r="M8295" i="1"/>
  <c r="M8254" i="1"/>
  <c r="M8237" i="1"/>
  <c r="M8227" i="1"/>
  <c r="M8196" i="1"/>
  <c r="M8178" i="1"/>
  <c r="M8168" i="1"/>
  <c r="M8148" i="1"/>
  <c r="M8141" i="1"/>
  <c r="M8102" i="1"/>
  <c r="O8059" i="1"/>
  <c r="O8045" i="1"/>
  <c r="O8035" i="1"/>
  <c r="O8017" i="1"/>
  <c r="O7903" i="1"/>
  <c r="O7923" i="1"/>
  <c r="O7895" i="1"/>
  <c r="M7872" i="1"/>
  <c r="M7790" i="1"/>
  <c r="M7769" i="1"/>
  <c r="M7753" i="1"/>
  <c r="M7743" i="1"/>
  <c r="O7626" i="1"/>
  <c r="O7610" i="1"/>
  <c r="O7600" i="1"/>
  <c r="O7575" i="1"/>
  <c r="O7558" i="1"/>
  <c r="O7548" i="1"/>
  <c r="O7465" i="1"/>
  <c r="O7435" i="1"/>
  <c r="O7405" i="1"/>
  <c r="O7349" i="1"/>
  <c r="N7236" i="1"/>
  <c r="N7199" i="1"/>
  <c r="N7189" i="1"/>
  <c r="N7169" i="1"/>
  <c r="N7151" i="1"/>
  <c r="N7141" i="1"/>
  <c r="N7123" i="1"/>
  <c r="N7105" i="1"/>
  <c r="N7095" i="1"/>
  <c r="N7075" i="1"/>
  <c r="N7059" i="1"/>
  <c r="N7049" i="1"/>
  <c r="N7029" i="1"/>
  <c r="N7013" i="1"/>
  <c r="N7004" i="1"/>
  <c r="N6984" i="1"/>
  <c r="N6968" i="1"/>
  <c r="N6958" i="1"/>
  <c r="N6941" i="1"/>
  <c r="N6912" i="1"/>
  <c r="N6809" i="1"/>
  <c r="N6799" i="1"/>
  <c r="N6778" i="1"/>
  <c r="N6762" i="1"/>
  <c r="N6752" i="1"/>
  <c r="N6733" i="1"/>
  <c r="N6695" i="1"/>
  <c r="N6678" i="1"/>
  <c r="N6668" i="1"/>
  <c r="N6649" i="1"/>
  <c r="N6612" i="1"/>
  <c r="N6596" i="1"/>
  <c r="N6586" i="1"/>
  <c r="N6521" i="1"/>
  <c r="N6504" i="1"/>
  <c r="N6494" i="1"/>
  <c r="N6474" i="1"/>
  <c r="N6436" i="1"/>
  <c r="N6420" i="1"/>
  <c r="N6410" i="1"/>
  <c r="N6391" i="1"/>
  <c r="N6352" i="1"/>
  <c r="N6336" i="1"/>
  <c r="N6326" i="1"/>
  <c r="N6308" i="1"/>
  <c r="N6201" i="1"/>
  <c r="N6173" i="1"/>
  <c r="N6143" i="1"/>
  <c r="N6133" i="1"/>
  <c r="N6112" i="1"/>
  <c r="N6095" i="1"/>
  <c r="N6086" i="1"/>
  <c r="N6066" i="1"/>
  <c r="N4578" i="1"/>
  <c r="N6020" i="1"/>
  <c r="N5981" i="1"/>
  <c r="N5966" i="1"/>
  <c r="N5956" i="1"/>
  <c r="N5937" i="1"/>
  <c r="N5899" i="1"/>
  <c r="N5883" i="1"/>
  <c r="N5873" i="1"/>
  <c r="N5854" i="1"/>
  <c r="N5815" i="1"/>
  <c r="N5800" i="1"/>
  <c r="N5790" i="1"/>
  <c r="N5771" i="1"/>
  <c r="N5733" i="1"/>
  <c r="N5717" i="1"/>
  <c r="N5707" i="1"/>
  <c r="N5688" i="1"/>
  <c r="N5650" i="1"/>
  <c r="N5634" i="1"/>
  <c r="N5624" i="1"/>
  <c r="N5605" i="1"/>
  <c r="N5567" i="1"/>
  <c r="N5551" i="1"/>
  <c r="N5541" i="1"/>
  <c r="N5522" i="1"/>
  <c r="N5484" i="1"/>
  <c r="N5443" i="1"/>
  <c r="N5428" i="1"/>
  <c r="N5418" i="1"/>
  <c r="N5387" i="1"/>
  <c r="N5377" i="1"/>
  <c r="N5357" i="1"/>
  <c r="N5319" i="1"/>
  <c r="N5305" i="1"/>
  <c r="N5295" i="1"/>
  <c r="N5276" i="1"/>
  <c r="N5238" i="1"/>
  <c r="N5224" i="1"/>
  <c r="N5214" i="1"/>
  <c r="N5195" i="1"/>
  <c r="N5157" i="1"/>
  <c r="N5141" i="1"/>
  <c r="N5131" i="1"/>
  <c r="N5112" i="1"/>
  <c r="N5074" i="1"/>
  <c r="N5059" i="1"/>
  <c r="N5049" i="1"/>
  <c r="N4988" i="1"/>
  <c r="N4947" i="1"/>
  <c r="N4908" i="1"/>
  <c r="N4892" i="1"/>
  <c r="N4882" i="1"/>
  <c r="N4862" i="1"/>
  <c r="N4824" i="1"/>
  <c r="N4809" i="1"/>
  <c r="N4799" i="1"/>
  <c r="N4767" i="1"/>
  <c r="N4757" i="1"/>
  <c r="N4738" i="1"/>
  <c r="N4701" i="1"/>
  <c r="N4686" i="1"/>
  <c r="N4676" i="1"/>
  <c r="N4657" i="1"/>
  <c r="N4618" i="1"/>
  <c r="N4602" i="1"/>
  <c r="N4592" i="1"/>
  <c r="N4557" i="1"/>
  <c r="N4529" i="1"/>
  <c r="N4514" i="1"/>
  <c r="N4504" i="1"/>
  <c r="N4485" i="1"/>
  <c r="N4447" i="1"/>
  <c r="N4433" i="1"/>
  <c r="N4423" i="1"/>
  <c r="N4404" i="1"/>
  <c r="N4365" i="1"/>
  <c r="N4350" i="1"/>
  <c r="N4340" i="1"/>
  <c r="N4321" i="1"/>
  <c r="N4284" i="1"/>
  <c r="N4270" i="1"/>
  <c r="N4260" i="1"/>
  <c r="N4241" i="1"/>
  <c r="N4203" i="1"/>
  <c r="N4188" i="1"/>
  <c r="N4178" i="1"/>
  <c r="N4159" i="1"/>
  <c r="N4121" i="1"/>
  <c r="N4107" i="1"/>
  <c r="N4097" i="1"/>
  <c r="N4078" i="1"/>
  <c r="N4040" i="1"/>
  <c r="N4027" i="1"/>
  <c r="N4017" i="1"/>
  <c r="N3998" i="1"/>
  <c r="N3961" i="1"/>
  <c r="N3947" i="1"/>
  <c r="N3937" i="1"/>
  <c r="N3918" i="1"/>
  <c r="N3881" i="1"/>
  <c r="N3866" i="1"/>
  <c r="N3856" i="1"/>
  <c r="N3837" i="1"/>
  <c r="N3800" i="1"/>
  <c r="N3785" i="1"/>
  <c r="N3775" i="1"/>
  <c r="N3756" i="1"/>
  <c r="N3718" i="1"/>
  <c r="N3704" i="1"/>
  <c r="N3694" i="1"/>
  <c r="N3675" i="1"/>
  <c r="N3637" i="1"/>
  <c r="N3622" i="1"/>
  <c r="N3612" i="1"/>
  <c r="N3593" i="1"/>
  <c r="N3556" i="1"/>
  <c r="N3541" i="1"/>
  <c r="N3531" i="1"/>
  <c r="N3512" i="1"/>
  <c r="N3474" i="1"/>
  <c r="N3460" i="1"/>
  <c r="N3450" i="1"/>
  <c r="N3431" i="1"/>
  <c r="N3393" i="1"/>
  <c r="N3378" i="1"/>
  <c r="N3368" i="1"/>
  <c r="N3349" i="1"/>
  <c r="N3312" i="1"/>
  <c r="N3274" i="1"/>
  <c r="N3259" i="1"/>
  <c r="N3249" i="1"/>
  <c r="N3230" i="1"/>
  <c r="N3150" i="1"/>
  <c r="N3135" i="1"/>
  <c r="N3125" i="1"/>
  <c r="N3106" i="1"/>
  <c r="N3067" i="1"/>
  <c r="N3052" i="1"/>
  <c r="N3042" i="1"/>
  <c r="N3023" i="1"/>
  <c r="N2985" i="1"/>
  <c r="N2970" i="1"/>
  <c r="N2960" i="1"/>
  <c r="N2941" i="1"/>
  <c r="N2903" i="1"/>
  <c r="N2888" i="1"/>
  <c r="N2878" i="1"/>
  <c r="N2859" i="1"/>
  <c r="N2821" i="1"/>
  <c r="N2806" i="1"/>
  <c r="N2796" i="1"/>
  <c r="N2777" i="1"/>
  <c r="N2739" i="1"/>
  <c r="N2724" i="1"/>
  <c r="N2714" i="1"/>
  <c r="N2695" i="1"/>
  <c r="N2656" i="1"/>
  <c r="N2641" i="1"/>
  <c r="N2631" i="1"/>
  <c r="N2612" i="1"/>
  <c r="N2574" i="1"/>
  <c r="N2559" i="1"/>
  <c r="N2549" i="1"/>
  <c r="N2530" i="1"/>
  <c r="N2493" i="1"/>
  <c r="N2454" i="1"/>
  <c r="N2439" i="1"/>
  <c r="N2429" i="1"/>
  <c r="N2401" i="1"/>
  <c r="N2391" i="1"/>
  <c r="N2371" i="1"/>
  <c r="N2333" i="1"/>
  <c r="N2318" i="1"/>
  <c r="N2308" i="1"/>
  <c r="N2289" i="1"/>
  <c r="N2251" i="1"/>
  <c r="N2237" i="1"/>
  <c r="N2227" i="1"/>
  <c r="N2208" i="1"/>
  <c r="N2170" i="1"/>
  <c r="N2155" i="1"/>
  <c r="N2145" i="1"/>
  <c r="N2126" i="1"/>
  <c r="N2087" i="1"/>
  <c r="N2073" i="1"/>
  <c r="N2063" i="1"/>
  <c r="N2044" i="1"/>
  <c r="N2007" i="1"/>
  <c r="N1992" i="1"/>
  <c r="N1982" i="1"/>
  <c r="N1963" i="1"/>
  <c r="N1924" i="1"/>
  <c r="N1910" i="1"/>
  <c r="N1900" i="1"/>
  <c r="N1881" i="1"/>
  <c r="N1844" i="1"/>
  <c r="N1830" i="1"/>
  <c r="N1820" i="1"/>
  <c r="N1801" i="1"/>
  <c r="N1765" i="1"/>
  <c r="N1751" i="1"/>
  <c r="N1741" i="1"/>
  <c r="N1722" i="1"/>
  <c r="N1685" i="1"/>
  <c r="N1671" i="1"/>
  <c r="N1661" i="1"/>
  <c r="O1506" i="1"/>
  <c r="O1412" i="1"/>
  <c r="M1393" i="1"/>
  <c r="M1386" i="1"/>
  <c r="N1310" i="1"/>
  <c r="N1300" i="1"/>
  <c r="N1269" i="1"/>
  <c r="N1160" i="1"/>
  <c r="N1133" i="1"/>
  <c r="N789" i="1"/>
  <c r="N744" i="1"/>
  <c r="N734" i="1"/>
  <c r="N714" i="1"/>
  <c r="N698" i="1"/>
  <c r="N688" i="1"/>
  <c r="N669" i="1"/>
  <c r="N653" i="1"/>
  <c r="N642" i="1"/>
  <c r="N624" i="1"/>
  <c r="N606" i="1"/>
  <c r="N595" i="1"/>
  <c r="N455" i="1"/>
  <c r="N446" i="1"/>
  <c r="N427" i="1"/>
  <c r="N407" i="1"/>
  <c r="N388" i="1"/>
  <c r="N376" i="1"/>
  <c r="N367" i="1"/>
  <c r="N342" i="1"/>
  <c r="N323" i="1"/>
  <c r="N313" i="1"/>
  <c r="N293" i="1"/>
  <c r="N284" i="1"/>
  <c r="N275" i="1"/>
  <c r="N256" i="1"/>
  <c r="N198" i="1"/>
  <c r="N144" i="1"/>
  <c r="N135" i="1"/>
  <c r="N113" i="1"/>
  <c r="N67" i="1"/>
  <c r="N31" i="1"/>
  <c r="N550" i="1"/>
  <c r="N561" i="1"/>
  <c r="M580" i="1"/>
  <c r="O9283" i="1"/>
  <c r="O9273" i="1"/>
  <c r="O9249" i="1"/>
  <c r="O9234" i="1"/>
  <c r="O9225" i="1"/>
  <c r="O9207" i="1"/>
  <c r="O9168" i="1"/>
  <c r="O9150" i="1"/>
  <c r="O9140" i="1"/>
  <c r="O9122" i="1"/>
  <c r="O9084" i="1"/>
  <c r="O9076" i="1"/>
  <c r="O9058" i="1"/>
  <c r="O9048" i="1"/>
  <c r="O9026" i="1"/>
  <c r="O8986" i="1"/>
  <c r="O8967" i="1"/>
  <c r="O8957" i="1"/>
  <c r="O8935" i="1"/>
  <c r="M8894" i="1"/>
  <c r="M8876" i="1"/>
  <c r="M8866" i="1"/>
  <c r="M8845" i="1"/>
  <c r="M8807" i="1"/>
  <c r="M8789" i="1"/>
  <c r="M8779" i="1"/>
  <c r="M8756" i="1"/>
  <c r="M8717" i="1"/>
  <c r="M8699" i="1"/>
  <c r="M8689" i="1"/>
  <c r="M8667" i="1"/>
  <c r="M7904" i="1"/>
  <c r="M8607" i="1"/>
  <c r="M8597" i="1"/>
  <c r="M8566" i="1"/>
  <c r="M8549" i="1"/>
  <c r="M8539" i="1"/>
  <c r="M8518" i="1"/>
  <c r="M8480" i="1"/>
  <c r="M8472" i="1"/>
  <c r="M8434" i="1"/>
  <c r="M8415" i="1"/>
  <c r="M8405" i="1"/>
  <c r="M8383" i="1"/>
  <c r="M8342" i="1"/>
  <c r="M8324" i="1"/>
  <c r="O8298" i="1"/>
  <c r="O8282" i="1"/>
  <c r="O8272" i="1"/>
  <c r="O8249" i="1"/>
  <c r="O8212" i="1"/>
  <c r="O8191" i="1"/>
  <c r="O8153" i="1"/>
  <c r="O8145" i="1"/>
  <c r="O8129" i="1"/>
  <c r="O8119" i="1"/>
  <c r="O8097" i="1"/>
  <c r="N8059" i="1"/>
  <c r="N8045" i="1"/>
  <c r="N8035" i="1"/>
  <c r="N8017" i="1"/>
  <c r="N7903" i="1"/>
  <c r="N7923" i="1"/>
  <c r="N7895" i="1"/>
  <c r="O7833" i="1"/>
  <c r="O7807" i="1"/>
  <c r="O7797" i="1"/>
  <c r="O7772" i="1"/>
  <c r="O7766" i="1"/>
  <c r="N7626" i="1"/>
  <c r="N7610" i="1"/>
  <c r="N7600" i="1"/>
  <c r="N7575" i="1"/>
  <c r="N7548" i="1"/>
  <c r="N7465" i="1"/>
  <c r="N7435" i="1"/>
  <c r="N7405" i="1"/>
  <c r="N7349" i="1"/>
  <c r="M7236" i="1"/>
  <c r="M7199" i="1"/>
  <c r="M7189" i="1"/>
  <c r="M7169" i="1"/>
  <c r="M7151" i="1"/>
  <c r="M7141" i="1"/>
  <c r="M7123" i="1"/>
  <c r="M7105" i="1"/>
  <c r="M7095" i="1"/>
  <c r="M7075" i="1"/>
  <c r="M7059" i="1"/>
  <c r="M7049" i="1"/>
  <c r="M7029" i="1"/>
  <c r="M7013" i="1"/>
  <c r="M7004" i="1"/>
  <c r="M6984" i="1"/>
  <c r="M6968" i="1"/>
  <c r="M6958" i="1"/>
  <c r="M6941" i="1"/>
  <c r="M6922" i="1"/>
  <c r="M6912" i="1"/>
  <c r="M6809" i="1"/>
  <c r="M6799" i="1"/>
  <c r="M6778" i="1"/>
  <c r="M6762" i="1"/>
  <c r="M6752" i="1"/>
  <c r="M6733" i="1"/>
  <c r="M6695" i="1"/>
  <c r="M6678" i="1"/>
  <c r="M6668" i="1"/>
  <c r="M6649" i="1"/>
  <c r="M6612" i="1"/>
  <c r="M6596" i="1"/>
  <c r="M6586" i="1"/>
  <c r="M6220" i="1"/>
  <c r="M6218" i="1" s="1"/>
  <c r="M6521" i="1"/>
  <c r="M6504" i="1"/>
  <c r="M6494" i="1"/>
  <c r="M6474" i="1"/>
  <c r="M6436" i="1"/>
  <c r="M6420" i="1"/>
  <c r="M6410" i="1"/>
  <c r="M6391" i="1"/>
  <c r="M6352" i="1"/>
  <c r="M6336" i="1"/>
  <c r="M6326" i="1"/>
  <c r="M6308" i="1"/>
  <c r="M6201" i="1"/>
  <c r="M6173" i="1"/>
  <c r="M6143" i="1"/>
  <c r="M6133" i="1"/>
  <c r="M6112" i="1"/>
  <c r="M6095" i="1"/>
  <c r="M6086" i="1"/>
  <c r="M6066" i="1"/>
  <c r="M4578" i="1"/>
  <c r="M6020" i="1"/>
  <c r="M5981" i="1"/>
  <c r="M5966" i="1"/>
  <c r="M5956" i="1"/>
  <c r="M5937" i="1"/>
  <c r="M5899" i="1"/>
  <c r="M5883" i="1"/>
  <c r="M5873" i="1"/>
  <c r="M5854" i="1"/>
  <c r="M5815" i="1"/>
  <c r="M5800" i="1"/>
  <c r="M5790" i="1"/>
  <c r="M5771" i="1"/>
  <c r="M5733" i="1"/>
  <c r="M5717" i="1"/>
  <c r="M5707" i="1"/>
  <c r="M5688" i="1"/>
  <c r="M5650" i="1"/>
  <c r="M5634" i="1"/>
  <c r="M5624" i="1"/>
  <c r="M5605" i="1"/>
  <c r="M5567" i="1"/>
  <c r="M5551" i="1"/>
  <c r="M5541" i="1"/>
  <c r="M5522" i="1"/>
  <c r="M5484" i="1"/>
  <c r="M5443" i="1"/>
  <c r="M5428" i="1"/>
  <c r="M5418" i="1"/>
  <c r="M5387" i="1"/>
  <c r="M5377" i="1"/>
  <c r="M5357" i="1"/>
  <c r="M5319" i="1"/>
  <c r="M5305" i="1"/>
  <c r="M5295" i="1"/>
  <c r="M5276" i="1"/>
  <c r="M5238" i="1"/>
  <c r="M5224" i="1"/>
  <c r="M5214" i="1"/>
  <c r="M5195" i="1"/>
  <c r="M5157" i="1"/>
  <c r="M5141" i="1"/>
  <c r="M5131" i="1"/>
  <c r="M5112" i="1"/>
  <c r="M5074" i="1"/>
  <c r="M5059" i="1"/>
  <c r="M5049" i="1"/>
  <c r="M4572" i="1"/>
  <c r="M4988" i="1"/>
  <c r="M4947" i="1"/>
  <c r="M4908" i="1"/>
  <c r="M4892" i="1"/>
  <c r="M4882" i="1"/>
  <c r="M4862" i="1"/>
  <c r="M4824" i="1"/>
  <c r="M4809" i="1"/>
  <c r="M4799" i="1"/>
  <c r="M4767" i="1"/>
  <c r="M4757" i="1"/>
  <c r="M4738" i="1"/>
  <c r="M4701" i="1"/>
  <c r="M4686" i="1"/>
  <c r="M4676" i="1"/>
  <c r="M4657" i="1"/>
  <c r="M4618" i="1"/>
  <c r="M4602" i="1"/>
  <c r="M4592" i="1"/>
  <c r="M4557" i="1"/>
  <c r="M4529" i="1"/>
  <c r="M4514" i="1"/>
  <c r="M4504" i="1"/>
  <c r="M4485" i="1"/>
  <c r="M4447" i="1"/>
  <c r="M4433" i="1"/>
  <c r="M4423" i="1"/>
  <c r="M4404" i="1"/>
  <c r="M4365" i="1"/>
  <c r="M4350" i="1"/>
  <c r="M4340" i="1"/>
  <c r="M4321" i="1"/>
  <c r="M4284" i="1"/>
  <c r="M4270" i="1"/>
  <c r="M4260" i="1"/>
  <c r="M4241" i="1"/>
  <c r="M4203" i="1"/>
  <c r="M4188" i="1"/>
  <c r="M4178" i="1"/>
  <c r="M4159" i="1"/>
  <c r="M4121" i="1"/>
  <c r="M4107" i="1"/>
  <c r="M4097" i="1"/>
  <c r="M4078" i="1"/>
  <c r="M4040" i="1"/>
  <c r="M4027" i="1"/>
  <c r="M4017" i="1"/>
  <c r="M3998" i="1"/>
  <c r="M3961" i="1"/>
  <c r="M3947" i="1"/>
  <c r="M3937" i="1"/>
  <c r="M3918" i="1"/>
  <c r="M3881" i="1"/>
  <c r="M3866" i="1"/>
  <c r="M3856" i="1"/>
  <c r="M3837" i="1"/>
  <c r="M3800" i="1"/>
  <c r="M3785" i="1"/>
  <c r="M3775" i="1"/>
  <c r="M3756" i="1"/>
  <c r="M3718" i="1"/>
  <c r="M3704" i="1"/>
  <c r="M3694" i="1"/>
  <c r="M3675" i="1"/>
  <c r="M3637" i="1"/>
  <c r="M3622" i="1"/>
  <c r="M3612" i="1"/>
  <c r="M3593" i="1"/>
  <c r="M3556" i="1"/>
  <c r="M3541" i="1"/>
  <c r="M3531" i="1"/>
  <c r="M3512" i="1"/>
  <c r="M3474" i="1"/>
  <c r="M3460" i="1"/>
  <c r="M3450" i="1"/>
  <c r="M3431" i="1"/>
  <c r="M3393" i="1"/>
  <c r="M3378" i="1"/>
  <c r="M3368" i="1"/>
  <c r="M3349" i="1"/>
  <c r="M3312" i="1"/>
  <c r="M3274" i="1"/>
  <c r="M3259" i="1"/>
  <c r="M3249" i="1"/>
  <c r="M3230" i="1"/>
  <c r="M3150" i="1"/>
  <c r="M3135" i="1"/>
  <c r="M3125" i="1"/>
  <c r="M3106" i="1"/>
  <c r="M3067" i="1"/>
  <c r="M3052" i="1"/>
  <c r="M3042" i="1"/>
  <c r="M3023" i="1"/>
  <c r="M2985" i="1"/>
  <c r="M2970" i="1"/>
  <c r="M2960" i="1"/>
  <c r="M2941" i="1"/>
  <c r="M2903" i="1"/>
  <c r="M2888" i="1"/>
  <c r="M2878" i="1"/>
  <c r="M2859" i="1"/>
  <c r="M2821" i="1"/>
  <c r="M2806" i="1"/>
  <c r="M2796" i="1"/>
  <c r="M2777" i="1"/>
  <c r="M2739" i="1"/>
  <c r="M2724" i="1"/>
  <c r="M2714" i="1"/>
  <c r="M2695" i="1"/>
  <c r="M2656" i="1"/>
  <c r="M2641" i="1"/>
  <c r="M2631" i="1"/>
  <c r="M2612" i="1"/>
  <c r="M2574" i="1"/>
  <c r="M2559" i="1"/>
  <c r="M2549" i="1"/>
  <c r="M2530" i="1"/>
  <c r="M2493" i="1"/>
  <c r="M2454" i="1"/>
  <c r="M2439" i="1"/>
  <c r="M2429" i="1"/>
  <c r="M2401" i="1"/>
  <c r="M2391" i="1"/>
  <c r="M2371" i="1"/>
  <c r="M2333" i="1"/>
  <c r="M2318" i="1"/>
  <c r="M2308" i="1"/>
  <c r="M2289" i="1"/>
  <c r="M2251" i="1"/>
  <c r="M2237" i="1"/>
  <c r="M2227" i="1"/>
  <c r="M2208" i="1"/>
  <c r="M2170" i="1"/>
  <c r="M2155" i="1"/>
  <c r="M2145" i="1"/>
  <c r="M2126" i="1"/>
  <c r="M2087" i="1"/>
  <c r="M2073" i="1"/>
  <c r="M2063" i="1"/>
  <c r="M2044" i="1"/>
  <c r="M2007" i="1"/>
  <c r="M1992" i="1"/>
  <c r="M1982" i="1"/>
  <c r="M1963" i="1"/>
  <c r="M1924" i="1"/>
  <c r="M1910" i="1"/>
  <c r="M1900" i="1"/>
  <c r="M1881" i="1"/>
  <c r="M1844" i="1"/>
  <c r="M1830" i="1"/>
  <c r="M1820" i="1"/>
  <c r="M1801" i="1"/>
  <c r="M1765" i="1"/>
  <c r="M1751" i="1"/>
  <c r="M1741" i="1"/>
  <c r="M1722" i="1"/>
  <c r="M1685" i="1"/>
  <c r="M1671" i="1"/>
  <c r="M1661" i="1"/>
  <c r="N1506" i="1"/>
  <c r="N1412" i="1"/>
  <c r="O1390" i="1"/>
  <c r="M1381" i="1"/>
  <c r="M1310" i="1"/>
  <c r="M1300" i="1"/>
  <c r="M1269" i="1"/>
  <c r="M1160" i="1"/>
  <c r="M1133" i="1"/>
  <c r="M1049" i="1"/>
  <c r="M789" i="1"/>
  <c r="M744" i="1"/>
  <c r="M734" i="1"/>
  <c r="M714" i="1"/>
  <c r="M698" i="1"/>
  <c r="M688" i="1"/>
  <c r="M669" i="1"/>
  <c r="M653" i="1"/>
  <c r="M642" i="1"/>
  <c r="M624" i="1"/>
  <c r="M606" i="1"/>
  <c r="M595" i="1"/>
  <c r="M455" i="1"/>
  <c r="M446" i="1"/>
  <c r="M427" i="1"/>
  <c r="M407" i="1"/>
  <c r="M388" i="1"/>
  <c r="M376" i="1"/>
  <c r="M367" i="1"/>
  <c r="M342" i="1"/>
  <c r="M323" i="1"/>
  <c r="M313" i="1"/>
  <c r="M293" i="1"/>
  <c r="M284" i="1"/>
  <c r="M275" i="1"/>
  <c r="M256" i="1"/>
  <c r="M198" i="1"/>
  <c r="M144" i="1"/>
  <c r="M135" i="1"/>
  <c r="M113" i="1"/>
  <c r="M67" i="1"/>
  <c r="M31" i="1"/>
  <c r="O550" i="1"/>
  <c r="O561" i="1"/>
  <c r="O580" i="1"/>
  <c r="O229" i="1"/>
  <c r="O4572" i="1"/>
  <c r="O4570" i="1" s="1"/>
  <c r="O1374" i="1"/>
  <c r="O1085" i="1"/>
  <c r="N1340" i="1"/>
  <c r="N1188" i="1"/>
  <c r="N221" i="1"/>
  <c r="M229" i="1"/>
  <c r="N1374" i="1"/>
  <c r="N7517" i="1"/>
  <c r="N1290" i="1"/>
  <c r="I912" i="1"/>
  <c r="I911" i="1" s="1"/>
  <c r="M1290" i="1"/>
  <c r="O1188" i="1"/>
  <c r="O6857" i="1"/>
  <c r="O4574" i="1"/>
  <c r="N6857" i="1"/>
  <c r="N4574" i="1"/>
  <c r="M1254" i="1"/>
  <c r="M7216" i="1"/>
  <c r="O1549" i="1"/>
  <c r="O7399" i="1"/>
  <c r="O7293" i="1"/>
  <c r="O7281" i="1"/>
  <c r="N7823" i="1"/>
  <c r="N7558" i="1"/>
  <c r="N7399" i="1"/>
  <c r="N7387" i="1"/>
  <c r="M7517" i="1"/>
  <c r="M7500" i="1"/>
  <c r="O923" i="1"/>
  <c r="O912" i="1"/>
  <c r="O894" i="1"/>
  <c r="M128" i="1"/>
  <c r="O6183" i="1"/>
  <c r="M7399" i="1"/>
  <c r="M1374" i="1"/>
  <c r="O7439" i="1"/>
  <c r="O6126" i="1"/>
  <c r="N972" i="1"/>
  <c r="M7960" i="1"/>
  <c r="O7500" i="1"/>
  <c r="N7293" i="1"/>
  <c r="M6183" i="1"/>
  <c r="M6165" i="1"/>
  <c r="M1637" i="1"/>
  <c r="M1340" i="1"/>
  <c r="O1290" i="1"/>
  <c r="M1085" i="1"/>
  <c r="N1500" i="1"/>
  <c r="O7182" i="1"/>
  <c r="O6890" i="1"/>
  <c r="N877" i="1"/>
  <c r="N7182" i="1"/>
  <c r="O1143" i="1"/>
  <c r="O727" i="1"/>
  <c r="M502" i="1"/>
  <c r="N231" i="1"/>
  <c r="N6183" i="1"/>
  <c r="M6838" i="1"/>
  <c r="O1340" i="1"/>
  <c r="O1254" i="1"/>
  <c r="M1016" i="1"/>
  <c r="M992" i="1"/>
  <c r="N843" i="1"/>
  <c r="N105" i="1"/>
  <c r="N1143" i="1"/>
  <c r="N1016" i="1"/>
  <c r="N992" i="1"/>
  <c r="O154" i="1"/>
  <c r="M799" i="1"/>
  <c r="N540" i="1"/>
  <c r="M1500" i="1"/>
  <c r="O8642" i="1"/>
  <c r="M7738" i="1"/>
  <c r="O6165" i="1"/>
  <c r="O3408" i="1"/>
  <c r="M1453" i="1"/>
  <c r="N485" i="1"/>
  <c r="M154" i="1"/>
  <c r="O105" i="1"/>
  <c r="O128" i="1"/>
  <c r="M1188" i="1"/>
  <c r="O241" i="1"/>
  <c r="N7216" i="1"/>
  <c r="N1453" i="1"/>
  <c r="M1143" i="1"/>
  <c r="O1016" i="1"/>
  <c r="O992" i="1"/>
  <c r="N777" i="1"/>
  <c r="N523" i="1"/>
  <c r="N154" i="1"/>
  <c r="M105" i="1"/>
  <c r="O7960" i="1"/>
  <c r="O7085" i="1"/>
  <c r="M6792" i="1"/>
  <c r="N6273" i="1"/>
  <c r="N7960" i="1"/>
  <c r="M7281" i="1"/>
  <c r="N7085" i="1"/>
  <c r="N6165" i="1"/>
  <c r="N5748" i="1"/>
  <c r="M727" i="1"/>
  <c r="M561" i="1"/>
  <c r="N7253" i="1"/>
  <c r="O6195" i="1"/>
  <c r="N7738" i="1"/>
  <c r="M7303" i="1"/>
  <c r="N8821" i="1"/>
  <c r="O7359" i="1"/>
  <c r="M7182" i="1"/>
  <c r="M7535" i="1"/>
  <c r="O6235" i="1"/>
  <c r="O6792" i="1"/>
  <c r="O4551" i="1"/>
  <c r="N9272" i="1"/>
  <c r="O7738" i="1"/>
  <c r="N6892" i="1"/>
  <c r="N6869" i="1"/>
  <c r="N6235" i="1"/>
  <c r="N6792" i="1"/>
  <c r="N6220" i="1"/>
  <c r="N6564" i="1"/>
  <c r="N6216" i="1"/>
  <c r="M6195" i="1"/>
  <c r="O7837" i="1"/>
  <c r="O7303" i="1"/>
  <c r="N7855" i="1"/>
  <c r="O7535" i="1"/>
  <c r="O7475" i="1"/>
  <c r="N6886" i="1"/>
  <c r="N6818" i="1"/>
  <c r="N6151" i="1"/>
  <c r="O7823" i="1"/>
  <c r="O7742" i="1"/>
  <c r="O6897" i="1"/>
  <c r="M7085" i="1"/>
  <c r="N6890" i="1"/>
  <c r="O6892" i="1"/>
  <c r="O6218" i="1"/>
  <c r="M6216" i="1"/>
  <c r="O6151" i="1"/>
  <c r="N7885" i="1"/>
  <c r="O7855" i="1"/>
  <c r="M7439" i="1"/>
  <c r="O7387" i="1"/>
  <c r="N7281" i="1"/>
  <c r="O7253" i="1"/>
  <c r="N6897" i="1"/>
  <c r="O6869" i="1"/>
  <c r="M6857" i="1"/>
  <c r="O6838" i="1"/>
  <c r="O6367" i="1"/>
  <c r="N6126" i="1"/>
  <c r="N7837" i="1"/>
  <c r="O7517" i="1"/>
  <c r="N7500" i="1"/>
  <c r="N7475" i="1"/>
  <c r="N7359" i="1"/>
  <c r="M7293" i="1"/>
  <c r="O7216" i="1"/>
  <c r="M6897" i="1"/>
  <c r="O6886" i="1"/>
  <c r="N6936" i="1"/>
  <c r="M6892" i="1"/>
  <c r="M6126" i="1"/>
  <c r="N4572" i="1"/>
  <c r="N5028" i="1"/>
  <c r="M3289" i="1"/>
  <c r="O7866" i="1"/>
  <c r="N7535" i="1"/>
  <c r="N7439" i="1"/>
  <c r="M7387" i="1"/>
  <c r="N7303" i="1"/>
  <c r="N6710" i="1"/>
  <c r="M6273" i="1"/>
  <c r="O6222" i="1"/>
  <c r="N6195" i="1"/>
  <c r="M5003" i="1"/>
  <c r="M4551" i="1"/>
  <c r="O4136" i="1"/>
  <c r="O3195" i="1"/>
  <c r="N894" i="1"/>
  <c r="M4574" i="1"/>
  <c r="M3000" i="1"/>
  <c r="N1085" i="1"/>
  <c r="M972" i="1"/>
  <c r="N512" i="1"/>
  <c r="M3195" i="1"/>
  <c r="O1346" i="1"/>
  <c r="M1023" i="1"/>
  <c r="M819" i="1"/>
  <c r="N1618" i="1"/>
  <c r="N1565" i="1"/>
  <c r="O1221" i="1"/>
  <c r="M1098" i="1"/>
  <c r="N1049" i="1"/>
  <c r="O855" i="1"/>
  <c r="N758" i="1"/>
  <c r="O463" i="1"/>
  <c r="O485" i="1"/>
  <c r="N128" i="1"/>
  <c r="N51" i="1"/>
  <c r="M1618" i="1"/>
  <c r="M1565" i="1"/>
  <c r="M1438" i="1"/>
  <c r="N1023" i="1"/>
  <c r="N819" i="1"/>
  <c r="N799" i="1"/>
  <c r="N1641" i="1"/>
  <c r="N1637" i="1"/>
  <c r="O1618" i="1"/>
  <c r="O1565" i="1"/>
  <c r="O1453" i="1"/>
  <c r="N1098" i="1"/>
  <c r="M940" i="1"/>
  <c r="M923" i="1"/>
  <c r="M912" i="1"/>
  <c r="M855" i="1"/>
  <c r="O843" i="1"/>
  <c r="O877" i="1"/>
  <c r="N727" i="1"/>
  <c r="M540" i="1"/>
  <c r="M463" i="1"/>
  <c r="M485" i="1"/>
  <c r="M1641" i="1"/>
  <c r="N1607" i="1"/>
  <c r="N1549" i="1"/>
  <c r="N1254" i="1"/>
  <c r="O1049" i="1"/>
  <c r="O1023" i="1"/>
  <c r="M894" i="1"/>
  <c r="O799" i="1"/>
  <c r="M523" i="1"/>
  <c r="M512" i="1"/>
  <c r="M88" i="1"/>
  <c r="O1637" i="1"/>
  <c r="M1607" i="1"/>
  <c r="M1549" i="1"/>
  <c r="M1405" i="1"/>
  <c r="O1098" i="1"/>
  <c r="N940" i="1"/>
  <c r="N923" i="1"/>
  <c r="N912" i="1"/>
  <c r="N855" i="1"/>
  <c r="M843" i="1"/>
  <c r="M877" i="1"/>
  <c r="M777" i="1"/>
  <c r="N463" i="1"/>
  <c r="N6838" i="1"/>
  <c r="M7940" i="1"/>
  <c r="M7883" i="1"/>
  <c r="O7904" i="1"/>
  <c r="O8627" i="1"/>
  <c r="O8494" i="1"/>
  <c r="M7823" i="1"/>
  <c r="M6151" i="1"/>
  <c r="N9047" i="1"/>
  <c r="N8118" i="1"/>
  <c r="M7900" i="1"/>
  <c r="M7969" i="1"/>
  <c r="M7837" i="1"/>
  <c r="N8627" i="1"/>
  <c r="O7900" i="1"/>
  <c r="O7969" i="1"/>
  <c r="M7475" i="1"/>
  <c r="M7359" i="1"/>
  <c r="M6886" i="1"/>
  <c r="M6818" i="1"/>
  <c r="M8627" i="1"/>
  <c r="N7900" i="1"/>
  <c r="N7969" i="1"/>
  <c r="N7883" i="1"/>
  <c r="M7866" i="1"/>
  <c r="M7855" i="1"/>
  <c r="M7253" i="1"/>
  <c r="M6890" i="1"/>
  <c r="M6869" i="1"/>
  <c r="O7940" i="1"/>
  <c r="O7013" i="1"/>
  <c r="O6936" i="1"/>
  <c r="N6212" i="1"/>
  <c r="N6222" i="1"/>
  <c r="N4568" i="1"/>
  <c r="N7940" i="1"/>
  <c r="M6212" i="1"/>
  <c r="M6222" i="1"/>
  <c r="O6818" i="1"/>
  <c r="M6564" i="1"/>
  <c r="N6560" i="1"/>
  <c r="N6922" i="1"/>
  <c r="M6560" i="1"/>
  <c r="O6273" i="1"/>
  <c r="O6564" i="1"/>
  <c r="O6216" i="1"/>
  <c r="O6212" i="1"/>
  <c r="N4551" i="1"/>
  <c r="O4568" i="1"/>
  <c r="M5253" i="1"/>
  <c r="O4798" i="1"/>
  <c r="M4568" i="1"/>
  <c r="M5028" i="1"/>
  <c r="N3195" i="1"/>
  <c r="N3327" i="1"/>
  <c r="N2469" i="1"/>
  <c r="O5028" i="1"/>
  <c r="O1607" i="1"/>
  <c r="M2508" i="1"/>
  <c r="O972" i="1"/>
  <c r="N1711" i="1"/>
  <c r="N1635" i="1"/>
  <c r="O1635" i="1"/>
  <c r="O1671" i="1"/>
  <c r="M1221" i="1"/>
  <c r="O523" i="1"/>
  <c r="M1711" i="1"/>
  <c r="M1635" i="1"/>
  <c r="O1500" i="1"/>
  <c r="O1438" i="1"/>
  <c r="O1641" i="1"/>
  <c r="N1346" i="1"/>
  <c r="O940" i="1"/>
  <c r="O777" i="1"/>
  <c r="O758" i="1"/>
  <c r="N1438" i="1"/>
  <c r="N1221" i="1"/>
  <c r="O819" i="1"/>
  <c r="O512" i="1"/>
  <c r="M758" i="1"/>
  <c r="O540" i="1"/>
  <c r="L4239" i="1"/>
  <c r="M2185" i="1" l="1"/>
  <c r="O3815" i="1"/>
  <c r="O6667" i="1"/>
  <c r="N4923" i="1"/>
  <c r="N5172" i="1"/>
  <c r="N6042" i="1"/>
  <c r="N6070" i="1" s="1"/>
  <c r="N6078" i="1" s="1"/>
  <c r="O5830" i="1"/>
  <c r="M241" i="1"/>
  <c r="M5458" i="1"/>
  <c r="M5830" i="1"/>
  <c r="O8449" i="1"/>
  <c r="O1899" i="1"/>
  <c r="O1928" i="1" s="1"/>
  <c r="O8865" i="1"/>
  <c r="O8899" i="1" s="1"/>
  <c r="N2548" i="1"/>
  <c r="O1299" i="1"/>
  <c r="O4177" i="1"/>
  <c r="O5623" i="1"/>
  <c r="O7094" i="1"/>
  <c r="N9002" i="1"/>
  <c r="N9036" i="1" s="1"/>
  <c r="O5417" i="1"/>
  <c r="O5447" i="1" s="1"/>
  <c r="N9184" i="1"/>
  <c r="N6493" i="1"/>
  <c r="M1512" i="1"/>
  <c r="N8865" i="1"/>
  <c r="N8899" i="1" s="1"/>
  <c r="O3248" i="1"/>
  <c r="O3278" i="1" s="1"/>
  <c r="O5048" i="1"/>
  <c r="O5078" i="1" s="1"/>
  <c r="N4016" i="1"/>
  <c r="O5872" i="1"/>
  <c r="O5903" i="1" s="1"/>
  <c r="O6493" i="1"/>
  <c r="O6524" i="1" s="1"/>
  <c r="O2959" i="1"/>
  <c r="O7140" i="1"/>
  <c r="O7188" i="1"/>
  <c r="M8910" i="1"/>
  <c r="M8945" i="1" s="1"/>
  <c r="O2713" i="1"/>
  <c r="O2743" i="1" s="1"/>
  <c r="O4422" i="1"/>
  <c r="O7048" i="1"/>
  <c r="O7079" i="1" s="1"/>
  <c r="M51" i="1"/>
  <c r="N4218" i="1"/>
  <c r="N4248" i="1" s="1"/>
  <c r="M4299" i="1"/>
  <c r="M6710" i="1"/>
  <c r="N1055" i="1"/>
  <c r="M3489" i="1"/>
  <c r="M3519" i="1" s="1"/>
  <c r="M3733" i="1"/>
  <c r="M3763" i="1" s="1"/>
  <c r="O2508" i="1"/>
  <c r="N5706" i="1"/>
  <c r="N5737" i="1" s="1"/>
  <c r="M687" i="1"/>
  <c r="M2390" i="1"/>
  <c r="O3082" i="1"/>
  <c r="O3113" i="1" s="1"/>
  <c r="M6284" i="1"/>
  <c r="O6409" i="1"/>
  <c r="O6439" i="1" s="1"/>
  <c r="N2754" i="1"/>
  <c r="O4923" i="1"/>
  <c r="O4951" i="1" s="1"/>
  <c r="O6798" i="1"/>
  <c r="O8596" i="1"/>
  <c r="M2469" i="1"/>
  <c r="O2062" i="1"/>
  <c r="O3774" i="1"/>
  <c r="O3804" i="1" s="1"/>
  <c r="N4881" i="1"/>
  <c r="N4912" i="1" s="1"/>
  <c r="O2428" i="1"/>
  <c r="O2836" i="1"/>
  <c r="O2866" i="1" s="1"/>
  <c r="M5089" i="1"/>
  <c r="M5119" i="1" s="1"/>
  <c r="O5089" i="1"/>
  <c r="O5119" i="1" s="1"/>
  <c r="O5789" i="1"/>
  <c r="O5819" i="1" s="1"/>
  <c r="N3449" i="1"/>
  <c r="N3478" i="1" s="1"/>
  <c r="N3896" i="1"/>
  <c r="M8118" i="1"/>
  <c r="M8156" i="1" s="1"/>
  <c r="M7411" i="1"/>
  <c r="N2795" i="1"/>
  <c r="O9139" i="1"/>
  <c r="O9173" i="1" s="1"/>
  <c r="M4633" i="1"/>
  <c r="N2836" i="1"/>
  <c r="N2866" i="1" s="1"/>
  <c r="O4462" i="1"/>
  <c r="O4492" i="1" s="1"/>
  <c r="N1859" i="1"/>
  <c r="N1888" i="1" s="1"/>
  <c r="M2918" i="1"/>
  <c r="M2948" i="1" s="1"/>
  <c r="O7411" i="1"/>
  <c r="N8034" i="1"/>
  <c r="N8062" i="1" s="1"/>
  <c r="M1055" i="1"/>
  <c r="M4218" i="1"/>
  <c r="M4248" i="1" s="1"/>
  <c r="M5996" i="1"/>
  <c r="M6027" i="1" s="1"/>
  <c r="O4503" i="1"/>
  <c r="O4534" i="1" s="1"/>
  <c r="M9184" i="1"/>
  <c r="O8732" i="1"/>
  <c r="M1194" i="1"/>
  <c r="O1740" i="1"/>
  <c r="O1769" i="1" s="1"/>
  <c r="M2589" i="1"/>
  <c r="O3206" i="1"/>
  <c r="O3237" i="1" s="1"/>
  <c r="N3652" i="1"/>
  <c r="N3682" i="1" s="1"/>
  <c r="N4339" i="1"/>
  <c r="N4369" i="1" s="1"/>
  <c r="M4962" i="1"/>
  <c r="M4992" i="1" s="1"/>
  <c r="N4422" i="1"/>
  <c r="N4451" i="1" s="1"/>
  <c r="O6751" i="1"/>
  <c r="O6626" i="1"/>
  <c r="O6656" i="1" s="1"/>
  <c r="N8494" i="1"/>
  <c r="O9272" i="1"/>
  <c r="O9299" i="1" s="1"/>
  <c r="O8404" i="1"/>
  <c r="O8438" i="1" s="1"/>
  <c r="N2102" i="1"/>
  <c r="N2133" i="1" s="1"/>
  <c r="N2348" i="1"/>
  <c r="N2379" i="1" s="1"/>
  <c r="N445" i="1"/>
  <c r="N1512" i="1"/>
  <c r="N594" i="1"/>
  <c r="M3815" i="1"/>
  <c r="M3844" i="1" s="1"/>
  <c r="M3571" i="1"/>
  <c r="M3600" i="1" s="1"/>
  <c r="O3855" i="1"/>
  <c r="O3885" i="1" s="1"/>
  <c r="O2877" i="1"/>
  <c r="O2907" i="1" s="1"/>
  <c r="O5748" i="1"/>
  <c r="O5778" i="1" s="1"/>
  <c r="O3530" i="1"/>
  <c r="O3560" i="1" s="1"/>
  <c r="N5089" i="1"/>
  <c r="O6284" i="1"/>
  <c r="O6314" i="1" s="1"/>
  <c r="O4881" i="1"/>
  <c r="O4912" i="1" s="1"/>
  <c r="M6042" i="1"/>
  <c r="M6070" i="1" s="1"/>
  <c r="M6078" i="1" s="1"/>
  <c r="M7796" i="1"/>
  <c r="O6325" i="1"/>
  <c r="O6356" i="1" s="1"/>
  <c r="N5582" i="1"/>
  <c r="N5612" i="1" s="1"/>
  <c r="M8642" i="1"/>
  <c r="M8679" i="1" s="1"/>
  <c r="N8449" i="1"/>
  <c r="N8483" i="1" s="1"/>
  <c r="N5665" i="1"/>
  <c r="N5695" i="1" s="1"/>
  <c r="N8956" i="1"/>
  <c r="M8313" i="1"/>
  <c r="M8347" i="1" s="1"/>
  <c r="M8449" i="1"/>
  <c r="M8483" i="1" s="1"/>
  <c r="N5830" i="1"/>
  <c r="N5861" i="1" s="1"/>
  <c r="N9098" i="1"/>
  <c r="N3082" i="1"/>
  <c r="N241" i="1"/>
  <c r="N259" i="1" s="1"/>
  <c r="O4716" i="1"/>
  <c r="O4745" i="1" s="1"/>
  <c r="N5003" i="1"/>
  <c r="M4055" i="1"/>
  <c r="M4085" i="1" s="1"/>
  <c r="O6132" i="1"/>
  <c r="M7599" i="1"/>
  <c r="M7629" i="1" s="1"/>
  <c r="M8688" i="1"/>
  <c r="M8721" i="1" s="1"/>
  <c r="N2144" i="1"/>
  <c r="N2174" i="1" s="1"/>
  <c r="N1660" i="1"/>
  <c r="O1939" i="1"/>
  <c r="O1970" i="1" s="1"/>
  <c r="M3082" i="1"/>
  <c r="M3113" i="1" s="1"/>
  <c r="N6450" i="1"/>
  <c r="N6482" i="1" s="1"/>
  <c r="O5172" i="1"/>
  <c r="O3327" i="1"/>
  <c r="O3356" i="1" s="1"/>
  <c r="O6957" i="1"/>
  <c r="O6989" i="1" s="1"/>
  <c r="O6996" i="1" s="1"/>
  <c r="N6367" i="1"/>
  <c r="N6398" i="1" s="1"/>
  <c r="O6911" i="1"/>
  <c r="M8732" i="1"/>
  <c r="M8767" i="1" s="1"/>
  <c r="N8642" i="1"/>
  <c r="N8679" i="1" s="1"/>
  <c r="M6535" i="1"/>
  <c r="N6085" i="1"/>
  <c r="N6117" i="1" s="1"/>
  <c r="N3733" i="1"/>
  <c r="N3763" i="1" s="1"/>
  <c r="N4380" i="1"/>
  <c r="N4411" i="1" s="1"/>
  <c r="O134" i="1"/>
  <c r="O1819" i="1"/>
  <c r="O3611" i="1"/>
  <c r="O3641" i="1" s="1"/>
  <c r="O3367" i="1"/>
  <c r="O3397" i="1" s="1"/>
  <c r="N2508" i="1"/>
  <c r="N2537" i="1" s="1"/>
  <c r="O3976" i="1"/>
  <c r="O4005" i="1" s="1"/>
  <c r="O8688" i="1"/>
  <c r="O8721" i="1" s="1"/>
  <c r="N3936" i="1"/>
  <c r="N5458" i="1"/>
  <c r="N5488" i="1" s="1"/>
  <c r="O2918" i="1"/>
  <c r="O2948" i="1" s="1"/>
  <c r="O2630" i="1"/>
  <c r="O2660" i="1" s="1"/>
  <c r="O4096" i="1"/>
  <c r="O4125" i="1" s="1"/>
  <c r="N3693" i="1"/>
  <c r="N3722" i="1" s="1"/>
  <c r="O6585" i="1"/>
  <c r="O6615" i="1" s="1"/>
  <c r="M8494" i="1"/>
  <c r="M8527" i="1" s="1"/>
  <c r="N5130" i="1"/>
  <c r="N5161" i="1" s="1"/>
  <c r="N8073" i="1"/>
  <c r="N8107" i="1" s="1"/>
  <c r="M9002" i="1"/>
  <c r="M9036" i="1" s="1"/>
  <c r="O445" i="1"/>
  <c r="M1780" i="1"/>
  <c r="O1512" i="1"/>
  <c r="N2062" i="1"/>
  <c r="O1981" i="1"/>
  <c r="O2011" i="1" s="1"/>
  <c r="O4055" i="1"/>
  <c r="O3489" i="1"/>
  <c r="N3976" i="1"/>
  <c r="N4005" i="1" s="1"/>
  <c r="O4218" i="1"/>
  <c r="M5499" i="1"/>
  <c r="O4633" i="1"/>
  <c r="O4664" i="1" s="1"/>
  <c r="N4633" i="1"/>
  <c r="N4664" i="1" s="1"/>
  <c r="O5376" i="1"/>
  <c r="O5334" i="1"/>
  <c r="O5365" i="1" s="1"/>
  <c r="O7993" i="1"/>
  <c r="O8023" i="1" s="1"/>
  <c r="O8778" i="1"/>
  <c r="O8810" i="1" s="1"/>
  <c r="O8226" i="1"/>
  <c r="O8260" i="1" s="1"/>
  <c r="O8956" i="1"/>
  <c r="N2390" i="1"/>
  <c r="N2417" i="1" s="1"/>
  <c r="O1700" i="1"/>
  <c r="O1729" i="1" s="1"/>
  <c r="O182" i="1"/>
  <c r="O204" i="1" s="1"/>
  <c r="O1780" i="1"/>
  <c r="O1808" i="1" s="1"/>
  <c r="O4756" i="1"/>
  <c r="O4787" i="1" s="1"/>
  <c r="O3124" i="1"/>
  <c r="O3154" i="1" s="1"/>
  <c r="N182" i="1"/>
  <c r="N204" i="1" s="1"/>
  <c r="N2959" i="1"/>
  <c r="N2989" i="1" s="1"/>
  <c r="O5914" i="1"/>
  <c r="O5944" i="1" s="1"/>
  <c r="O6535" i="1"/>
  <c r="N5376" i="1"/>
  <c r="N5406" i="1" s="1"/>
  <c r="N3408" i="1"/>
  <c r="N3438" i="1" s="1"/>
  <c r="O6450" i="1"/>
  <c r="O6482" i="1" s="1"/>
  <c r="N7742" i="1"/>
  <c r="N7778" i="1" s="1"/>
  <c r="N7782" i="1" s="1"/>
  <c r="M8034" i="1"/>
  <c r="M8062" i="1" s="1"/>
  <c r="N8732" i="1"/>
  <c r="N8767" i="1" s="1"/>
  <c r="O8358" i="1"/>
  <c r="O2022" i="1"/>
  <c r="O2051" i="1" s="1"/>
  <c r="N5914" i="1"/>
  <c r="N5944" i="1" s="1"/>
  <c r="N6585" i="1"/>
  <c r="N6615" i="1" s="1"/>
  <c r="O5213" i="1"/>
  <c r="O5242" i="1" s="1"/>
  <c r="N4462" i="1"/>
  <c r="N4492" i="1" s="1"/>
  <c r="O8821" i="1"/>
  <c r="O8854" i="1" s="1"/>
  <c r="O491" i="1"/>
  <c r="O4591" i="1"/>
  <c r="N6132" i="1"/>
  <c r="N5955" i="1"/>
  <c r="N5985" i="1" s="1"/>
  <c r="O5665" i="1"/>
  <c r="O5695" i="1" s="1"/>
  <c r="N7796" i="1"/>
  <c r="M3327" i="1"/>
  <c r="M3356" i="1" s="1"/>
  <c r="M8073" i="1"/>
  <c r="M8107" i="1" s="1"/>
  <c r="O2469" i="1"/>
  <c r="O2497" i="1" s="1"/>
  <c r="O9098" i="1"/>
  <c r="O9128" i="1" s="1"/>
  <c r="N7048" i="1"/>
  <c r="N5334" i="1"/>
  <c r="M5172" i="1"/>
  <c r="M5202" i="1" s="1"/>
  <c r="N491" i="1"/>
  <c r="M2022" i="1"/>
  <c r="M2051" i="1" s="1"/>
  <c r="N1939" i="1"/>
  <c r="N1970" i="1" s="1"/>
  <c r="M2102" i="1"/>
  <c r="M2133" i="1" s="1"/>
  <c r="M2266" i="1"/>
  <c r="M2296" i="1" s="1"/>
  <c r="M4716" i="1"/>
  <c r="O2589" i="1"/>
  <c r="O2619" i="1" s="1"/>
  <c r="M5334" i="1"/>
  <c r="M5365" i="1" s="1"/>
  <c r="N4839" i="1"/>
  <c r="N4870" i="1" s="1"/>
  <c r="N4962" i="1"/>
  <c r="N4992" i="1" s="1"/>
  <c r="M5665" i="1"/>
  <c r="M5695" i="1" s="1"/>
  <c r="O5540" i="1"/>
  <c r="N6626" i="1"/>
  <c r="N6656" i="1" s="1"/>
  <c r="N8167" i="1"/>
  <c r="O8167" i="1"/>
  <c r="M8956" i="1"/>
  <c r="M8992" i="1" s="1"/>
  <c r="M182" i="1"/>
  <c r="M204" i="1" s="1"/>
  <c r="M208" i="1" s="1"/>
  <c r="O2226" i="1"/>
  <c r="N1899" i="1"/>
  <c r="N1928" i="1" s="1"/>
  <c r="M4839" i="1"/>
  <c r="M4870" i="1" s="1"/>
  <c r="M7993" i="1"/>
  <c r="M8271" i="1"/>
  <c r="O6042" i="1"/>
  <c r="O6070" i="1" s="1"/>
  <c r="O6078" i="1" s="1"/>
  <c r="O594" i="1"/>
  <c r="O628" i="1" s="1"/>
  <c r="O1055" i="1"/>
  <c r="M1859" i="1"/>
  <c r="M1888" i="1" s="1"/>
  <c r="O1194" i="1"/>
  <c r="O2185" i="1"/>
  <c r="O2215" i="1" s="1"/>
  <c r="M2348" i="1"/>
  <c r="M2379" i="1" s="1"/>
  <c r="O3041" i="1"/>
  <c r="O3071" i="1" s="1"/>
  <c r="N3000" i="1"/>
  <c r="N3030" i="1" s="1"/>
  <c r="O3733" i="1"/>
  <c r="O3763" i="1" s="1"/>
  <c r="N2713" i="1"/>
  <c r="N2743" i="1" s="1"/>
  <c r="M2836" i="1"/>
  <c r="M2866" i="1" s="1"/>
  <c r="M3976" i="1"/>
  <c r="M4005" i="1" s="1"/>
  <c r="N4136" i="1"/>
  <c r="N4166" i="1" s="1"/>
  <c r="O5499" i="1"/>
  <c r="O5529" i="1" s="1"/>
  <c r="O4962" i="1"/>
  <c r="O4992" i="1" s="1"/>
  <c r="M5748" i="1"/>
  <c r="M5778" i="1" s="1"/>
  <c r="N5253" i="1"/>
  <c r="M5914" i="1"/>
  <c r="M5944" i="1" s="1"/>
  <c r="M6367" i="1"/>
  <c r="M6398" i="1" s="1"/>
  <c r="N9139" i="1"/>
  <c r="N9173" i="1" s="1"/>
  <c r="O9224" i="1"/>
  <c r="O9254" i="1" s="1"/>
  <c r="N8226" i="1"/>
  <c r="N8260" i="1" s="1"/>
  <c r="N1194" i="1"/>
  <c r="N2185" i="1"/>
  <c r="N2215" i="1" s="1"/>
  <c r="N366" i="1"/>
  <c r="O2307" i="1"/>
  <c r="M2671" i="1"/>
  <c r="M2702" i="1" s="1"/>
  <c r="O2266" i="1"/>
  <c r="M4923" i="1"/>
  <c r="M4951" i="1" s="1"/>
  <c r="M3206" i="1"/>
  <c r="M3237" i="1" s="1"/>
  <c r="N3289" i="1"/>
  <c r="N3316" i="1" s="1"/>
  <c r="O4839" i="1"/>
  <c r="M5376" i="1"/>
  <c r="M5406" i="1" s="1"/>
  <c r="O5996" i="1"/>
  <c r="O6027" i="1" s="1"/>
  <c r="N3489" i="1"/>
  <c r="N3519" i="1" s="1"/>
  <c r="M4462" i="1"/>
  <c r="M4492" i="1" s="1"/>
  <c r="N7993" i="1"/>
  <c r="N8023" i="1" s="1"/>
  <c r="O3571" i="1"/>
  <c r="O3600" i="1" s="1"/>
  <c r="N8271" i="1"/>
  <c r="M9139" i="1"/>
  <c r="M9173" i="1" s="1"/>
  <c r="O4299" i="1"/>
  <c r="O4328" i="1" s="1"/>
  <c r="O8538" i="1"/>
  <c r="O8571" i="1" s="1"/>
  <c r="O9002" i="1"/>
  <c r="O9036" i="1" s="1"/>
  <c r="N6667" i="1"/>
  <c r="O4339" i="1"/>
  <c r="O4369" i="1" s="1"/>
  <c r="M7547" i="1"/>
  <c r="O6710" i="1"/>
  <c r="O6740" i="1" s="1"/>
  <c r="O9184" i="1"/>
  <c r="O9213" i="1" s="1"/>
  <c r="M3936" i="1"/>
  <c r="M3965" i="1" s="1"/>
  <c r="M3248" i="1"/>
  <c r="M3278" i="1" s="1"/>
  <c r="M4422" i="1"/>
  <c r="N4756" i="1"/>
  <c r="N3248" i="1"/>
  <c r="N3278" i="1" s="1"/>
  <c r="N4177" i="1"/>
  <c r="N4207" i="1" s="1"/>
  <c r="M274" i="1"/>
  <c r="M297" i="1" s="1"/>
  <c r="N406" i="1"/>
  <c r="N430" i="1" s="1"/>
  <c r="N438" i="1" s="1"/>
  <c r="M445" i="1"/>
  <c r="M1819" i="1"/>
  <c r="M1848" i="1" s="1"/>
  <c r="M2877" i="1"/>
  <c r="M2907" i="1" s="1"/>
  <c r="M5540" i="1"/>
  <c r="M5571" i="1" s="1"/>
  <c r="M2307" i="1"/>
  <c r="M2337" i="1" s="1"/>
  <c r="M6325" i="1"/>
  <c r="M6356" i="1" s="1"/>
  <c r="M5706" i="1"/>
  <c r="M5737" i="1" s="1"/>
  <c r="M3611" i="1"/>
  <c r="M3641" i="1" s="1"/>
  <c r="M5789" i="1"/>
  <c r="M5819" i="1" s="1"/>
  <c r="M4675" i="1"/>
  <c r="M7188" i="1"/>
  <c r="M641" i="1"/>
  <c r="M674" i="1" s="1"/>
  <c r="M3774" i="1"/>
  <c r="M6217" i="1"/>
  <c r="M2619" i="1"/>
  <c r="N3356" i="1"/>
  <c r="M6559" i="1"/>
  <c r="N6837" i="1"/>
  <c r="M1548" i="1"/>
  <c r="N1689" i="1"/>
  <c r="M7438" i="1"/>
  <c r="N2825" i="1"/>
  <c r="N1132" i="1"/>
  <c r="N104" i="1"/>
  <c r="N6027" i="1"/>
  <c r="M1084" i="1"/>
  <c r="O7438" i="1"/>
  <c r="M7499" i="1"/>
  <c r="M1159" i="1"/>
  <c r="O366" i="1"/>
  <c r="N312" i="1"/>
  <c r="O733" i="1"/>
  <c r="N1808" i="1"/>
  <c r="N1700" i="1"/>
  <c r="M3041" i="1"/>
  <c r="M2784" i="1"/>
  <c r="O3925" i="1"/>
  <c r="N5048" i="1"/>
  <c r="O5283" i="1"/>
  <c r="N4549" i="1"/>
  <c r="O5955" i="1"/>
  <c r="N6911" i="1"/>
  <c r="M5213" i="1"/>
  <c r="O6935" i="1"/>
  <c r="M6867" i="1"/>
  <c r="N7968" i="1"/>
  <c r="M6493" i="1"/>
  <c r="M8778" i="1"/>
  <c r="N8156" i="1"/>
  <c r="M7822" i="1"/>
  <c r="N8538" i="1"/>
  <c r="M1640" i="1"/>
  <c r="M2428" i="1"/>
  <c r="M939" i="1"/>
  <c r="N1636" i="1"/>
  <c r="N808" i="1"/>
  <c r="N73" i="1"/>
  <c r="N77" i="1" s="1"/>
  <c r="N757" i="1"/>
  <c r="N1564" i="1"/>
  <c r="N2428" i="1"/>
  <c r="M733" i="1"/>
  <c r="M2959" i="1"/>
  <c r="M3855" i="1"/>
  <c r="M5130" i="1"/>
  <c r="M3199" i="1"/>
  <c r="O2379" i="1"/>
  <c r="N3530" i="1"/>
  <c r="M4339" i="1"/>
  <c r="M1740" i="1"/>
  <c r="O3316" i="1"/>
  <c r="M4503" i="1"/>
  <c r="M6957" i="1"/>
  <c r="O7215" i="1"/>
  <c r="N7836" i="1"/>
  <c r="M5048" i="1"/>
  <c r="O6867" i="1"/>
  <c r="N7599" i="1"/>
  <c r="O6906" i="1"/>
  <c r="O7302" i="1"/>
  <c r="M6193" i="1"/>
  <c r="N6867" i="1"/>
  <c r="M8167" i="1"/>
  <c r="M8538" i="1"/>
  <c r="O4549" i="1"/>
  <c r="M7048" i="1"/>
  <c r="O8483" i="1"/>
  <c r="N8596" i="1"/>
  <c r="O6193" i="1"/>
  <c r="O5294" i="1"/>
  <c r="M4166" i="1"/>
  <c r="N153" i="1"/>
  <c r="N1452" i="1"/>
  <c r="O549" i="1"/>
  <c r="N134" i="1"/>
  <c r="O3438" i="1"/>
  <c r="O6164" i="1"/>
  <c r="N3113" i="1"/>
  <c r="M7884" i="1"/>
  <c r="O231" i="1"/>
  <c r="N7094" i="1"/>
  <c r="M8404" i="1"/>
  <c r="O883" i="1"/>
  <c r="M7516" i="1"/>
  <c r="N7547" i="1"/>
  <c r="N6751" i="1"/>
  <c r="N7516" i="1"/>
  <c r="O1084" i="1"/>
  <c r="N1220" i="1"/>
  <c r="N2091" i="1"/>
  <c r="O3844" i="1"/>
  <c r="O6817" i="1"/>
  <c r="M5861" i="1"/>
  <c r="M6817" i="1"/>
  <c r="M776" i="1"/>
  <c r="O1616" i="1"/>
  <c r="N1084" i="1"/>
  <c r="N6817" i="1"/>
  <c r="N9299" i="1"/>
  <c r="O5612" i="1"/>
  <c r="O7832" i="1"/>
  <c r="N6957" i="1"/>
  <c r="N8626" i="1"/>
  <c r="O9047" i="1"/>
  <c r="O8271" i="1"/>
  <c r="O1097" i="1"/>
  <c r="N2619" i="1"/>
  <c r="N1022" i="1"/>
  <c r="N1616" i="1"/>
  <c r="M808" i="1"/>
  <c r="M4573" i="1"/>
  <c r="N6193" i="1"/>
  <c r="O4207" i="1"/>
  <c r="N5540" i="1"/>
  <c r="M8226" i="1"/>
  <c r="M8596" i="1"/>
  <c r="N7242" i="1"/>
  <c r="O5654" i="1"/>
  <c r="N4503" i="1"/>
  <c r="O259" i="1"/>
  <c r="O267" i="1" s="1"/>
  <c r="M153" i="1"/>
  <c r="N9254" i="1"/>
  <c r="O153" i="1"/>
  <c r="O7796" i="1"/>
  <c r="N7292" i="1"/>
  <c r="O922" i="1"/>
  <c r="N7822" i="1"/>
  <c r="O1373" i="1"/>
  <c r="M30" i="1"/>
  <c r="M341" i="1"/>
  <c r="M788" i="1"/>
  <c r="M4586" i="1"/>
  <c r="O8215" i="1"/>
  <c r="N341" i="1"/>
  <c r="N788" i="1"/>
  <c r="N1268" i="1"/>
  <c r="O7894" i="1"/>
  <c r="O341" i="1"/>
  <c r="O1268" i="1"/>
  <c r="O4586" i="1"/>
  <c r="M7905" i="1"/>
  <c r="M219" i="1"/>
  <c r="M1323" i="1"/>
  <c r="N1560" i="1"/>
  <c r="M1654" i="1"/>
  <c r="N7905" i="1"/>
  <c r="M8585" i="1"/>
  <c r="N336" i="1"/>
  <c r="N1323" i="1"/>
  <c r="N6691" i="1"/>
  <c r="N7118" i="1"/>
  <c r="O7381" i="1"/>
  <c r="M7832" i="1"/>
  <c r="N8585" i="1"/>
  <c r="O219" i="1"/>
  <c r="O1323" i="1"/>
  <c r="O1654" i="1"/>
  <c r="O7118" i="1"/>
  <c r="N8215" i="1"/>
  <c r="M1700" i="1"/>
  <c r="N3199" i="1"/>
  <c r="O4828" i="1"/>
  <c r="O6782" i="1"/>
  <c r="M6740" i="1"/>
  <c r="M6656" i="1"/>
  <c r="N4328" i="1"/>
  <c r="N4044" i="1"/>
  <c r="O3682" i="1"/>
  <c r="M1132" i="1"/>
  <c r="O1253" i="1"/>
  <c r="O522" i="1"/>
  <c r="N2307" i="1"/>
  <c r="M4328" i="1"/>
  <c r="O6563" i="1"/>
  <c r="N5529" i="1"/>
  <c r="M7003" i="1"/>
  <c r="O8201" i="1"/>
  <c r="M842" i="1"/>
  <c r="O1636" i="1"/>
  <c r="M511" i="1"/>
  <c r="N1097" i="1"/>
  <c r="N1640" i="1"/>
  <c r="O854" i="1"/>
  <c r="N3041" i="1"/>
  <c r="N5202" i="1"/>
  <c r="M4549" i="1"/>
  <c r="N6740" i="1"/>
  <c r="O7599" i="1"/>
  <c r="M7292" i="1"/>
  <c r="M3438" i="1"/>
  <c r="N6906" i="1"/>
  <c r="O6217" i="1"/>
  <c r="N6891" i="1"/>
  <c r="M7140" i="1"/>
  <c r="N8854" i="1"/>
  <c r="N8688" i="1"/>
  <c r="M2144" i="1"/>
  <c r="M7280" i="1"/>
  <c r="N522" i="1"/>
  <c r="N6798" i="1"/>
  <c r="M4177" i="1"/>
  <c r="O4259" i="1"/>
  <c r="N7140" i="1"/>
  <c r="M491" i="1"/>
  <c r="M1373" i="1"/>
  <c r="O911" i="1"/>
  <c r="N1373" i="1"/>
  <c r="M134" i="1"/>
  <c r="O274" i="1"/>
  <c r="N733" i="1"/>
  <c r="N1437" i="1"/>
  <c r="O1437" i="1"/>
  <c r="M1220" i="1"/>
  <c r="M2215" i="1"/>
  <c r="O2458" i="1"/>
  <c r="N2226" i="1"/>
  <c r="O4016" i="1"/>
  <c r="N2948" i="1"/>
  <c r="M2630" i="1"/>
  <c r="M3124" i="1"/>
  <c r="M5027" i="1"/>
  <c r="M4570" i="1"/>
  <c r="M5283" i="1"/>
  <c r="N4591" i="1"/>
  <c r="M6085" i="1"/>
  <c r="M5417" i="1"/>
  <c r="M6221" i="1"/>
  <c r="O5571" i="1"/>
  <c r="O7922" i="1"/>
  <c r="M7242" i="1"/>
  <c r="M8626" i="1"/>
  <c r="M7348" i="1"/>
  <c r="M7836" i="1"/>
  <c r="N9087" i="1"/>
  <c r="O8527" i="1"/>
  <c r="M5488" i="1"/>
  <c r="M8865" i="1"/>
  <c r="N854" i="1"/>
  <c r="M2062" i="1"/>
  <c r="M522" i="1"/>
  <c r="N1253" i="1"/>
  <c r="N2296" i="1"/>
  <c r="N2630" i="1"/>
  <c r="M462" i="1"/>
  <c r="O842" i="1"/>
  <c r="O1452" i="1"/>
  <c r="M1660" i="1"/>
  <c r="M1437" i="1"/>
  <c r="O2144" i="1"/>
  <c r="N687" i="1"/>
  <c r="M1022" i="1"/>
  <c r="N3124" i="1"/>
  <c r="M4096" i="1"/>
  <c r="N641" i="1"/>
  <c r="N3367" i="1"/>
  <c r="O312" i="1"/>
  <c r="N3855" i="1"/>
  <c r="M2795" i="1"/>
  <c r="M4591" i="1"/>
  <c r="M3693" i="1"/>
  <c r="N5789" i="1"/>
  <c r="O6221" i="1"/>
  <c r="N4745" i="1"/>
  <c r="N5417" i="1"/>
  <c r="N7348" i="1"/>
  <c r="M3449" i="1"/>
  <c r="O6085" i="1"/>
  <c r="N7884" i="1"/>
  <c r="N4798" i="1"/>
  <c r="O6891" i="1"/>
  <c r="O7778" i="1"/>
  <c r="N6150" i="1"/>
  <c r="M7094" i="1"/>
  <c r="O7836" i="1"/>
  <c r="O3449" i="1"/>
  <c r="N6563" i="1"/>
  <c r="N7003" i="1"/>
  <c r="M406" i="1"/>
  <c r="M5623" i="1"/>
  <c r="M8854" i="1"/>
  <c r="N7188" i="1"/>
  <c r="O2548" i="1"/>
  <c r="N5778" i="1"/>
  <c r="N7959" i="1"/>
  <c r="M4798" i="1"/>
  <c r="O7959" i="1"/>
  <c r="N776" i="1"/>
  <c r="M6798" i="1"/>
  <c r="N549" i="1"/>
  <c r="N4259" i="1"/>
  <c r="O8679" i="1"/>
  <c r="O641" i="1"/>
  <c r="N842" i="1"/>
  <c r="M3682" i="1"/>
  <c r="M1636" i="1"/>
  <c r="O7499" i="1"/>
  <c r="M4411" i="1"/>
  <c r="O406" i="1"/>
  <c r="M3367" i="1"/>
  <c r="M231" i="1"/>
  <c r="O939" i="1"/>
  <c r="M1970" i="1"/>
  <c r="N2497" i="1"/>
  <c r="N2578" i="1"/>
  <c r="N7922" i="1"/>
  <c r="O7968" i="1"/>
  <c r="N8438" i="1"/>
  <c r="O1022" i="1"/>
  <c r="M922" i="1"/>
  <c r="O462" i="1"/>
  <c r="M4451" i="1"/>
  <c r="N7438" i="1"/>
  <c r="O7516" i="1"/>
  <c r="O8767" i="1"/>
  <c r="N6524" i="1"/>
  <c r="N7574" i="1"/>
  <c r="O511" i="1"/>
  <c r="N1299" i="1"/>
  <c r="O4411" i="1"/>
  <c r="O4569" i="1"/>
  <c r="N6221" i="1"/>
  <c r="O808" i="1"/>
  <c r="M2537" i="1"/>
  <c r="N3600" i="1"/>
  <c r="M3530" i="1"/>
  <c r="N4675" i="1"/>
  <c r="M4664" i="1"/>
  <c r="O6277" i="1"/>
  <c r="N6559" i="1"/>
  <c r="M5612" i="1"/>
  <c r="M6132" i="1"/>
  <c r="M7464" i="1"/>
  <c r="M6409" i="1"/>
  <c r="M6911" i="1"/>
  <c r="M6150" i="1"/>
  <c r="M9254" i="1"/>
  <c r="O8626" i="1"/>
  <c r="M312" i="1"/>
  <c r="M854" i="1"/>
  <c r="O2091" i="1"/>
  <c r="M1097" i="1"/>
  <c r="N2784" i="1"/>
  <c r="N3611" i="1"/>
  <c r="M3030" i="1"/>
  <c r="O4451" i="1"/>
  <c r="M6277" i="1"/>
  <c r="M1981" i="1"/>
  <c r="N5027" i="1"/>
  <c r="N7280" i="1"/>
  <c r="M5872" i="1"/>
  <c r="N8393" i="1"/>
  <c r="O3030" i="1"/>
  <c r="N9213" i="1"/>
  <c r="O7348" i="1"/>
  <c r="N7215" i="1"/>
  <c r="M73" i="1"/>
  <c r="M77" i="1" s="1"/>
  <c r="N981" i="1"/>
  <c r="O1132" i="1"/>
  <c r="M7959" i="1"/>
  <c r="O7280" i="1"/>
  <c r="N220" i="1"/>
  <c r="N7894" i="1"/>
  <c r="N30" i="1"/>
  <c r="N1159" i="1"/>
  <c r="N4586" i="1"/>
  <c r="O7574" i="1"/>
  <c r="M7917" i="1"/>
  <c r="O30" i="1"/>
  <c r="O788" i="1"/>
  <c r="O1159" i="1"/>
  <c r="M1560" i="1"/>
  <c r="O6559" i="1"/>
  <c r="M7381" i="1"/>
  <c r="M7508" i="1"/>
  <c r="M336" i="1"/>
  <c r="M6691" i="1"/>
  <c r="M6844" i="1"/>
  <c r="M7118" i="1"/>
  <c r="O7917" i="1"/>
  <c r="N849" i="1"/>
  <c r="N1654" i="1"/>
  <c r="N6844" i="1"/>
  <c r="N7164" i="1"/>
  <c r="O7905" i="1"/>
  <c r="M8215" i="1"/>
  <c r="O336" i="1"/>
  <c r="O6844" i="1"/>
  <c r="O7164" i="1"/>
  <c r="M7894" i="1"/>
  <c r="M2497" i="1"/>
  <c r="N8201" i="1"/>
  <c r="N939" i="1"/>
  <c r="M2417" i="1"/>
  <c r="O2133" i="1"/>
  <c r="N883" i="1"/>
  <c r="N6935" i="1"/>
  <c r="O7884" i="1"/>
  <c r="M3804" i="1"/>
  <c r="M104" i="1"/>
  <c r="O104" i="1"/>
  <c r="M6837" i="1"/>
  <c r="M39" i="1"/>
  <c r="N2051" i="1"/>
  <c r="N1981" i="1"/>
  <c r="O4248" i="1"/>
  <c r="N5283" i="1"/>
  <c r="O7003" i="1"/>
  <c r="M757" i="1"/>
  <c r="O757" i="1"/>
  <c r="O1640" i="1"/>
  <c r="O1660" i="1"/>
  <c r="N1740" i="1"/>
  <c r="O5027" i="1"/>
  <c r="M4016" i="1"/>
  <c r="N4096" i="1"/>
  <c r="N911" i="1"/>
  <c r="M1564" i="1"/>
  <c r="M259" i="1"/>
  <c r="M267" i="1" s="1"/>
  <c r="N1819" i="1"/>
  <c r="N511" i="1"/>
  <c r="M3925" i="1"/>
  <c r="O3199" i="1"/>
  <c r="O5861" i="1"/>
  <c r="N7302" i="1"/>
  <c r="N7464" i="1"/>
  <c r="O6398" i="1"/>
  <c r="O7547" i="1"/>
  <c r="N2877" i="1"/>
  <c r="N6164" i="1"/>
  <c r="O5488" i="1"/>
  <c r="O981" i="1"/>
  <c r="O4675" i="1"/>
  <c r="M1299" i="1"/>
  <c r="M366" i="1"/>
  <c r="M981" i="1"/>
  <c r="M2713" i="1"/>
  <c r="O1548" i="1"/>
  <c r="M1268" i="1"/>
  <c r="O687" i="1"/>
  <c r="O73" i="1"/>
  <c r="O776" i="1"/>
  <c r="M1808" i="1"/>
  <c r="O1888" i="1"/>
  <c r="O2537" i="1"/>
  <c r="O2784" i="1"/>
  <c r="M2226" i="1"/>
  <c r="O2390" i="1"/>
  <c r="M4745" i="1"/>
  <c r="M5529" i="1"/>
  <c r="N4951" i="1"/>
  <c r="N5213" i="1"/>
  <c r="O5706" i="1"/>
  <c r="M6482" i="1"/>
  <c r="M6563" i="1"/>
  <c r="M6314" i="1"/>
  <c r="N6314" i="1"/>
  <c r="M7864" i="1"/>
  <c r="M6751" i="1"/>
  <c r="M7742" i="1"/>
  <c r="M6585" i="1"/>
  <c r="M7968" i="1"/>
  <c r="N8527" i="1"/>
  <c r="M9299" i="1"/>
  <c r="M7922" i="1"/>
  <c r="M9087" i="1"/>
  <c r="N462" i="1"/>
  <c r="N922" i="1"/>
  <c r="M1418" i="1"/>
  <c r="M883" i="1"/>
  <c r="N1548" i="1"/>
  <c r="N274" i="1"/>
  <c r="M594" i="1"/>
  <c r="M911" i="1"/>
  <c r="O1564" i="1"/>
  <c r="M1616" i="1"/>
  <c r="O1220" i="1"/>
  <c r="M1899" i="1"/>
  <c r="O2795" i="1"/>
  <c r="O2296" i="1"/>
  <c r="N3774" i="1"/>
  <c r="O3936" i="1"/>
  <c r="M4259" i="1"/>
  <c r="O5130" i="1"/>
  <c r="N3237" i="1"/>
  <c r="O4166" i="1"/>
  <c r="O4622" i="1"/>
  <c r="N5872" i="1"/>
  <c r="M7386" i="1"/>
  <c r="M3316" i="1"/>
  <c r="M6891" i="1"/>
  <c r="M6906" i="1"/>
  <c r="N7499" i="1"/>
  <c r="N3925" i="1"/>
  <c r="O6837" i="1"/>
  <c r="O7386" i="1"/>
  <c r="O6150" i="1"/>
  <c r="O7822" i="1"/>
  <c r="O7464" i="1"/>
  <c r="M9098" i="1"/>
  <c r="N6409" i="1"/>
  <c r="M4756" i="1"/>
  <c r="M9213" i="1"/>
  <c r="N5623" i="1"/>
  <c r="M8023" i="1"/>
  <c r="M7302" i="1"/>
  <c r="M8393" i="1"/>
  <c r="M549" i="1"/>
  <c r="O3693" i="1"/>
  <c r="N6325" i="1"/>
  <c r="M2548" i="1"/>
  <c r="N6277" i="1"/>
  <c r="O1015" i="1"/>
  <c r="M4881" i="1"/>
  <c r="N4085" i="1"/>
  <c r="M1452" i="1"/>
  <c r="M5294" i="1"/>
  <c r="N8778" i="1"/>
  <c r="M6667" i="1"/>
  <c r="N1015" i="1"/>
  <c r="N3844" i="1"/>
  <c r="M1015" i="1"/>
  <c r="M5955" i="1"/>
  <c r="N5294" i="1"/>
  <c r="M6164" i="1"/>
  <c r="O8034" i="1"/>
  <c r="O8118" i="1"/>
  <c r="N7386" i="1"/>
  <c r="O7292" i="1"/>
  <c r="M7215" i="1"/>
  <c r="M1253" i="1"/>
  <c r="N4573" i="1"/>
  <c r="O4573" i="1"/>
  <c r="N7917" i="1"/>
  <c r="M849" i="1"/>
  <c r="M1093" i="1"/>
  <c r="M1165" i="1"/>
  <c r="M6935" i="1"/>
  <c r="M7164" i="1"/>
  <c r="N7381" i="1"/>
  <c r="N7508" i="1"/>
  <c r="N1093" i="1"/>
  <c r="N1165" i="1"/>
  <c r="O1560" i="1"/>
  <c r="O7508" i="1"/>
  <c r="O849" i="1"/>
  <c r="O1093" i="1"/>
  <c r="O1165" i="1"/>
  <c r="O6691" i="1"/>
  <c r="M7574" i="1"/>
  <c r="N7832" i="1"/>
  <c r="O8585" i="1"/>
  <c r="O116" i="1"/>
  <c r="N6218" i="1"/>
  <c r="N6214" i="1"/>
  <c r="O6888" i="1"/>
  <c r="N6888" i="1"/>
  <c r="N116" i="1"/>
  <c r="O263" i="1"/>
  <c r="O7727" i="1"/>
  <c r="O6877" i="1"/>
  <c r="M6877" i="1"/>
  <c r="N4559" i="1"/>
  <c r="N7874" i="1"/>
  <c r="N4570" i="1"/>
  <c r="N6877" i="1"/>
  <c r="M6214" i="1"/>
  <c r="O6203" i="1"/>
  <c r="M7727" i="1"/>
  <c r="O4559" i="1"/>
  <c r="M4559" i="1"/>
  <c r="N7727" i="1"/>
  <c r="N7898" i="1"/>
  <c r="O6214" i="1"/>
  <c r="O7898" i="1"/>
  <c r="M6888" i="1"/>
  <c r="M7874" i="1"/>
  <c r="M7898" i="1"/>
  <c r="M1626" i="1"/>
  <c r="N6203" i="1"/>
  <c r="M6203" i="1"/>
  <c r="O8932" i="1"/>
  <c r="O8930" i="1" s="1"/>
  <c r="N8920" i="1"/>
  <c r="N8912" i="1"/>
  <c r="O8326" i="1"/>
  <c r="N8318" i="1"/>
  <c r="O8096" i="1"/>
  <c r="O8093" i="1" s="1"/>
  <c r="O632" i="1" l="1"/>
  <c r="O633" i="1" s="1"/>
  <c r="N9307" i="1"/>
  <c r="O5406" i="1"/>
  <c r="O3519" i="1"/>
  <c r="M4705" i="1"/>
  <c r="M4709" i="1" s="1"/>
  <c r="N3965" i="1"/>
  <c r="N3969" i="1" s="1"/>
  <c r="N8302" i="1"/>
  <c r="O7782" i="1"/>
  <c r="O7783" i="1" s="1"/>
  <c r="O4085" i="1"/>
  <c r="M263" i="1"/>
  <c r="M264" i="1" s="1"/>
  <c r="M116" i="1"/>
  <c r="O4870" i="1"/>
  <c r="N6699" i="1"/>
  <c r="N6703" i="1" s="1"/>
  <c r="O1330" i="1"/>
  <c r="N391" i="1"/>
  <c r="O7128" i="1"/>
  <c r="O8393" i="1"/>
  <c r="O8397" i="1" s="1"/>
  <c r="O5202" i="1"/>
  <c r="N5365" i="1"/>
  <c r="M717" i="1"/>
  <c r="N9128" i="1"/>
  <c r="O2989" i="1"/>
  <c r="N7079" i="1"/>
  <c r="N7088" i="1" s="1"/>
  <c r="N5119" i="1"/>
  <c r="N5123" i="1" s="1"/>
  <c r="N8992" i="1"/>
  <c r="M533" i="1"/>
  <c r="M542" i="1" s="1"/>
  <c r="O2255" i="1"/>
  <c r="O2259" i="1" s="1"/>
  <c r="M5037" i="1"/>
  <c r="M6074" i="1"/>
  <c r="M6075" i="1" s="1"/>
  <c r="N6574" i="1"/>
  <c r="N7446" i="1"/>
  <c r="O865" i="1"/>
  <c r="O869" i="1" s="1"/>
  <c r="M43" i="1"/>
  <c r="N628" i="1"/>
  <c r="N632" i="1" s="1"/>
  <c r="O1848" i="1"/>
  <c r="O473" i="1"/>
  <c r="O481" i="1" s="1"/>
  <c r="M45" i="1"/>
  <c r="M8302" i="1"/>
  <c r="M8306" i="1" s="1"/>
  <c r="N6121" i="1"/>
  <c r="N6122" i="1" s="1"/>
  <c r="N6123" i="1"/>
  <c r="M7633" i="1"/>
  <c r="M7634" i="1" s="1"/>
  <c r="M7635" i="1"/>
  <c r="M7638" i="1" s="1"/>
  <c r="M4668" i="1"/>
  <c r="M4669" i="1" s="1"/>
  <c r="M9307" i="1"/>
  <c r="M9310" i="1" s="1"/>
  <c r="M6851" i="1"/>
  <c r="M6860" i="1" s="1"/>
  <c r="O6945" i="1"/>
  <c r="M9303" i="1"/>
  <c r="M81" i="1"/>
  <c r="N6074" i="1"/>
  <c r="O1492" i="1"/>
  <c r="O1502" i="1" s="1"/>
  <c r="N8633" i="1"/>
  <c r="N8637" i="1" s="1"/>
  <c r="O7446" i="1"/>
  <c r="O7454" i="1" s="1"/>
  <c r="O2337" i="1"/>
  <c r="O2341" i="1" s="1"/>
  <c r="N4787" i="1"/>
  <c r="N4791" i="1" s="1"/>
  <c r="O8992" i="1"/>
  <c r="O8996" i="1" s="1"/>
  <c r="O212" i="1"/>
  <c r="O208" i="1"/>
  <c r="O209" i="1" s="1"/>
  <c r="O5037" i="1"/>
  <c r="O5041" i="1" s="1"/>
  <c r="M301" i="1"/>
  <c r="M302" i="1" s="1"/>
  <c r="M305" i="1"/>
  <c r="N208" i="1"/>
  <c r="N212" i="1"/>
  <c r="M7446" i="1"/>
  <c r="M169" i="1"/>
  <c r="N39" i="1"/>
  <c r="N45" i="1" s="1"/>
  <c r="O6574" i="1"/>
  <c r="O6578" i="1" s="1"/>
  <c r="O7224" i="1"/>
  <c r="M8633" i="1"/>
  <c r="M8637" i="1" s="1"/>
  <c r="N533" i="1"/>
  <c r="N81" i="1"/>
  <c r="O792" i="1"/>
  <c r="O801" i="1" s="1"/>
  <c r="M1398" i="1"/>
  <c r="M680" i="1"/>
  <c r="M678" i="1"/>
  <c r="M679" i="1" s="1"/>
  <c r="O9303" i="1"/>
  <c r="O9304" i="1" s="1"/>
  <c r="O9307" i="1"/>
  <c r="O9310" i="1" s="1"/>
  <c r="M473" i="1"/>
  <c r="M481" i="1" s="1"/>
  <c r="N7224" i="1"/>
  <c r="N7228" i="1" s="1"/>
  <c r="O8633" i="1"/>
  <c r="O8637" i="1" s="1"/>
  <c r="M7847" i="1"/>
  <c r="N6177" i="1"/>
  <c r="O533" i="1"/>
  <c r="N169" i="1"/>
  <c r="N7982" i="1"/>
  <c r="N7986" i="1" s="1"/>
  <c r="M212" i="1"/>
  <c r="N1599" i="1"/>
  <c r="O169" i="1"/>
  <c r="O176" i="1" s="1"/>
  <c r="O6851" i="1"/>
  <c r="M965" i="1"/>
  <c r="N965" i="1"/>
  <c r="N974" i="1" s="1"/>
  <c r="M1037" i="1"/>
  <c r="M1041" i="1" s="1"/>
  <c r="O7847" i="1"/>
  <c r="O1336" i="1"/>
  <c r="M7330" i="1"/>
  <c r="M7334" i="1" s="1"/>
  <c r="O7982" i="1"/>
  <c r="N473" i="1"/>
  <c r="N481" i="1" s="1"/>
  <c r="O1334" i="1"/>
  <c r="O1335" i="1" s="1"/>
  <c r="M7393" i="1"/>
  <c r="N434" i="1"/>
  <c r="N6945" i="1"/>
  <c r="N6949" i="1" s="1"/>
  <c r="O965" i="1"/>
  <c r="M7528" i="1"/>
  <c r="M7537" i="1" s="1"/>
  <c r="N865" i="1"/>
  <c r="N869" i="1" s="1"/>
  <c r="N1282" i="1"/>
  <c r="N1292" i="1" s="1"/>
  <c r="N792" i="1"/>
  <c r="N801" i="1" s="1"/>
  <c r="N7330" i="1"/>
  <c r="N7338" i="1" s="1"/>
  <c r="N267" i="1"/>
  <c r="O6786" i="1"/>
  <c r="O6787" i="1" s="1"/>
  <c r="N263" i="1"/>
  <c r="N264" i="1" s="1"/>
  <c r="M7982" i="1"/>
  <c r="M1599" i="1"/>
  <c r="M1609" i="1" s="1"/>
  <c r="N6851" i="1"/>
  <c r="N1492" i="1"/>
  <c r="O77" i="1"/>
  <c r="M792" i="1"/>
  <c r="M865" i="1"/>
  <c r="O81" i="1"/>
  <c r="O1282" i="1"/>
  <c r="O1292" i="1" s="1"/>
  <c r="O7528" i="1"/>
  <c r="N5037" i="1"/>
  <c r="M6574" i="1"/>
  <c r="N1037" i="1"/>
  <c r="O1037" i="1"/>
  <c r="O1045" i="1" s="1"/>
  <c r="O4548" i="1"/>
  <c r="N4569" i="1"/>
  <c r="M6699" i="1"/>
  <c r="O3722" i="1"/>
  <c r="M8027" i="1"/>
  <c r="M8683" i="1"/>
  <c r="O6993" i="1"/>
  <c r="O6031" i="1"/>
  <c r="M4874" i="1"/>
  <c r="N8531" i="1"/>
  <c r="M7778" i="1"/>
  <c r="M7786" i="1" s="1"/>
  <c r="N3034" i="1"/>
  <c r="M391" i="1"/>
  <c r="N2907" i="1"/>
  <c r="O3604" i="1"/>
  <c r="O6360" i="1"/>
  <c r="O6402" i="1"/>
  <c r="O3200" i="1"/>
  <c r="N1932" i="1"/>
  <c r="M6402" i="1"/>
  <c r="N2055" i="1"/>
  <c r="O6528" i="1"/>
  <c r="M3808" i="1"/>
  <c r="O4496" i="1"/>
  <c r="O6486" i="1"/>
  <c r="O3564" i="1"/>
  <c r="O3158" i="1"/>
  <c r="M2055" i="1"/>
  <c r="M5206" i="1"/>
  <c r="N9217" i="1"/>
  <c r="N8397" i="1"/>
  <c r="O6619" i="1"/>
  <c r="N3641" i="1"/>
  <c r="M6439" i="1"/>
  <c r="N1330" i="1"/>
  <c r="N3482" i="1"/>
  <c r="M8725" i="1"/>
  <c r="M5782" i="1"/>
  <c r="N2582" i="1"/>
  <c r="O674" i="1"/>
  <c r="O2578" i="1"/>
  <c r="M2825" i="1"/>
  <c r="O351" i="1"/>
  <c r="O2174" i="1"/>
  <c r="N2300" i="1"/>
  <c r="M3154" i="1"/>
  <c r="O4288" i="1"/>
  <c r="M7173" i="1"/>
  <c r="O4538" i="1"/>
  <c r="O8205" i="1"/>
  <c r="N2337" i="1"/>
  <c r="O9132" i="1"/>
  <c r="M8111" i="1"/>
  <c r="N4332" i="1"/>
  <c r="M6744" i="1"/>
  <c r="O4832" i="1"/>
  <c r="M1729" i="1"/>
  <c r="O225" i="1"/>
  <c r="M8589" i="1"/>
  <c r="M8260" i="1"/>
  <c r="N6989" i="1"/>
  <c r="O2870" i="1"/>
  <c r="N5948" i="1"/>
  <c r="O5616" i="1"/>
  <c r="N9303" i="1"/>
  <c r="M3282" i="1"/>
  <c r="M8438" i="1"/>
  <c r="N7128" i="1"/>
  <c r="N3117" i="1"/>
  <c r="O3442" i="1"/>
  <c r="N5865" i="1"/>
  <c r="M4170" i="1"/>
  <c r="M6989" i="1"/>
  <c r="N3726" i="1"/>
  <c r="O2911" i="1"/>
  <c r="N3560" i="1"/>
  <c r="M3200" i="1"/>
  <c r="M6524" i="1"/>
  <c r="M4089" i="1"/>
  <c r="M4009" i="1"/>
  <c r="N1729" i="1"/>
  <c r="N351" i="1"/>
  <c r="O6213" i="1"/>
  <c r="M209" i="1"/>
  <c r="O264" i="1"/>
  <c r="N6217" i="1"/>
  <c r="M7863" i="1"/>
  <c r="O7897" i="1"/>
  <c r="N7847" i="1"/>
  <c r="N7450" i="1"/>
  <c r="M1282" i="1"/>
  <c r="M1292" i="1" s="1"/>
  <c r="M1492" i="1"/>
  <c r="O6887" i="1"/>
  <c r="M5985" i="1"/>
  <c r="N3848" i="1"/>
  <c r="N5654" i="1"/>
  <c r="N8111" i="1"/>
  <c r="N8487" i="1"/>
  <c r="N6439" i="1"/>
  <c r="O4170" i="1"/>
  <c r="N3320" i="1"/>
  <c r="N3804" i="1"/>
  <c r="N2383" i="1"/>
  <c r="N2178" i="1"/>
  <c r="M6782" i="1"/>
  <c r="O5823" i="1"/>
  <c r="N4252" i="1"/>
  <c r="M5533" i="1"/>
  <c r="N3686" i="1"/>
  <c r="O2541" i="1"/>
  <c r="O8858" i="1"/>
  <c r="N1848" i="1"/>
  <c r="M2341" i="1"/>
  <c r="O5451" i="1"/>
  <c r="O1689" i="1"/>
  <c r="M5369" i="1"/>
  <c r="O4089" i="1"/>
  <c r="N8066" i="1"/>
  <c r="O4455" i="1"/>
  <c r="M3034" i="1"/>
  <c r="M351" i="1"/>
  <c r="M5616" i="1"/>
  <c r="O6278" i="1"/>
  <c r="O4749" i="1"/>
  <c r="O3075" i="1"/>
  <c r="M6031" i="1"/>
  <c r="O3401" i="1"/>
  <c r="M4828" i="1"/>
  <c r="M9040" i="1"/>
  <c r="N9040" i="1"/>
  <c r="O3478" i="1"/>
  <c r="N5819" i="1"/>
  <c r="N3397" i="1"/>
  <c r="N717" i="1"/>
  <c r="M8899" i="1"/>
  <c r="N9177" i="1"/>
  <c r="M5699" i="1"/>
  <c r="N4874" i="1"/>
  <c r="N2952" i="1"/>
  <c r="O2462" i="1"/>
  <c r="M4207" i="1"/>
  <c r="N6744" i="1"/>
  <c r="O2664" i="1"/>
  <c r="N5206" i="1"/>
  <c r="M7033" i="1"/>
  <c r="N4415" i="1"/>
  <c r="O4211" i="1"/>
  <c r="M3523" i="1"/>
  <c r="M3241" i="1"/>
  <c r="O9087" i="1"/>
  <c r="M8996" i="1"/>
  <c r="N7581" i="1"/>
  <c r="O5323" i="1"/>
  <c r="M8771" i="1"/>
  <c r="M5078" i="1"/>
  <c r="M4534" i="1"/>
  <c r="M5161" i="1"/>
  <c r="O1733" i="1"/>
  <c r="N8264" i="1"/>
  <c r="M5242" i="1"/>
  <c r="N5078" i="1"/>
  <c r="N2747" i="1"/>
  <c r="O3645" i="1"/>
  <c r="O391" i="1"/>
  <c r="N1176" i="1"/>
  <c r="N2829" i="1"/>
  <c r="N2870" i="1"/>
  <c r="N1693" i="1"/>
  <c r="M2623" i="1"/>
  <c r="N7897" i="1"/>
  <c r="M5041" i="1"/>
  <c r="N4089" i="1"/>
  <c r="M585" i="1"/>
  <c r="N6402" i="1"/>
  <c r="N6486" i="1"/>
  <c r="O3965" i="1"/>
  <c r="O2417" i="1"/>
  <c r="O3117" i="1"/>
  <c r="O717" i="1"/>
  <c r="M1330" i="1"/>
  <c r="O7581" i="1"/>
  <c r="O5865" i="1"/>
  <c r="M3929" i="1"/>
  <c r="O4916" i="1"/>
  <c r="M5410" i="1"/>
  <c r="O2137" i="1"/>
  <c r="N4373" i="1"/>
  <c r="M8219" i="1"/>
  <c r="O1176" i="1"/>
  <c r="N3523" i="1"/>
  <c r="N2788" i="1"/>
  <c r="O2095" i="1"/>
  <c r="M9258" i="1"/>
  <c r="M5575" i="1"/>
  <c r="N4705" i="1"/>
  <c r="N6528" i="1"/>
  <c r="N8903" i="1"/>
  <c r="M4955" i="1"/>
  <c r="O5123" i="1"/>
  <c r="N2501" i="1"/>
  <c r="N4496" i="1"/>
  <c r="O4373" i="1"/>
  <c r="O6117" i="1"/>
  <c r="N5447" i="1"/>
  <c r="M3722" i="1"/>
  <c r="O4874" i="1"/>
  <c r="N674" i="1"/>
  <c r="M5447" i="1"/>
  <c r="M5287" i="1"/>
  <c r="N4009" i="1"/>
  <c r="O4044" i="1"/>
  <c r="N8721" i="1"/>
  <c r="M3360" i="1"/>
  <c r="O5907" i="1"/>
  <c r="M6360" i="1"/>
  <c r="N3071" i="1"/>
  <c r="M1852" i="1"/>
  <c r="N2219" i="1"/>
  <c r="O3282" i="1"/>
  <c r="O3686" i="1"/>
  <c r="M2952" i="1"/>
  <c r="N2421" i="1"/>
  <c r="N3200" i="1"/>
  <c r="N8589" i="1"/>
  <c r="O8219" i="1"/>
  <c r="O2501" i="1"/>
  <c r="O5369" i="1"/>
  <c r="M3645" i="1"/>
  <c r="N4916" i="1"/>
  <c r="O8575" i="1"/>
  <c r="M5741" i="1"/>
  <c r="M5865" i="1"/>
  <c r="O3848" i="1"/>
  <c r="N8683" i="1"/>
  <c r="O9040" i="1"/>
  <c r="M3767" i="1"/>
  <c r="O6318" i="1"/>
  <c r="O6699" i="1"/>
  <c r="O2383" i="1"/>
  <c r="M3885" i="1"/>
  <c r="M2458" i="1"/>
  <c r="N8571" i="1"/>
  <c r="O8814" i="1"/>
  <c r="O5287" i="1"/>
  <c r="M2137" i="1"/>
  <c r="M1892" i="1"/>
  <c r="O8921" i="1"/>
  <c r="N7786" i="1"/>
  <c r="O6866" i="1"/>
  <c r="N1041" i="1"/>
  <c r="N1502" i="1"/>
  <c r="O8314" i="1"/>
  <c r="M1615" i="1"/>
  <c r="M7897" i="1"/>
  <c r="M6887" i="1"/>
  <c r="N78" i="1"/>
  <c r="N1117" i="1"/>
  <c r="N1121" i="1" s="1"/>
  <c r="M1117" i="1"/>
  <c r="N120" i="1"/>
  <c r="O6074" i="1"/>
  <c r="N9310" i="1"/>
  <c r="M7224" i="1"/>
  <c r="M7232" i="1" s="1"/>
  <c r="O8156" i="1"/>
  <c r="N8810" i="1"/>
  <c r="M4912" i="1"/>
  <c r="N6278" i="1"/>
  <c r="O4332" i="1"/>
  <c r="M8066" i="1"/>
  <c r="N5903" i="1"/>
  <c r="N3241" i="1"/>
  <c r="O2300" i="1"/>
  <c r="N6318" i="1"/>
  <c r="M6486" i="1"/>
  <c r="M4996" i="1"/>
  <c r="M4749" i="1"/>
  <c r="M2255" i="1"/>
  <c r="O1892" i="1"/>
  <c r="M1812" i="1"/>
  <c r="O5492" i="1"/>
  <c r="N2137" i="1"/>
  <c r="M2870" i="1"/>
  <c r="N1769" i="1"/>
  <c r="O7033" i="1"/>
  <c r="M5123" i="1"/>
  <c r="O2015" i="1"/>
  <c r="O2055" i="1"/>
  <c r="M2011" i="1"/>
  <c r="O4129" i="1"/>
  <c r="O3808" i="1"/>
  <c r="M5948" i="1"/>
  <c r="O4996" i="1"/>
  <c r="M3560" i="1"/>
  <c r="M2300" i="1"/>
  <c r="M2911" i="1"/>
  <c r="M4415" i="1"/>
  <c r="O8683" i="1"/>
  <c r="M8858" i="1"/>
  <c r="N8306" i="1"/>
  <c r="N8027" i="1"/>
  <c r="M3478" i="1"/>
  <c r="M4622" i="1"/>
  <c r="N3885" i="1"/>
  <c r="M4125" i="1"/>
  <c r="O1812" i="1"/>
  <c r="M1689" i="1"/>
  <c r="M5492" i="1"/>
  <c r="N9091" i="1"/>
  <c r="O5575" i="1"/>
  <c r="M6117" i="1"/>
  <c r="O5533" i="1"/>
  <c r="M4569" i="1"/>
  <c r="N2255" i="1"/>
  <c r="M2219" i="1"/>
  <c r="N7173" i="1"/>
  <c r="M2174" i="1"/>
  <c r="O5782" i="1"/>
  <c r="M3604" i="1"/>
  <c r="N5533" i="1"/>
  <c r="M4332" i="1"/>
  <c r="N4534" i="1"/>
  <c r="N5165" i="1"/>
  <c r="N5571" i="1"/>
  <c r="O7088" i="1"/>
  <c r="O8725" i="1"/>
  <c r="O8903" i="1"/>
  <c r="O9217" i="1"/>
  <c r="O6744" i="1"/>
  <c r="O8487" i="1"/>
  <c r="M8571" i="1"/>
  <c r="O5699" i="1"/>
  <c r="M4496" i="1"/>
  <c r="O3320" i="1"/>
  <c r="M2989" i="1"/>
  <c r="O3929" i="1"/>
  <c r="M2788" i="1"/>
  <c r="O39" i="1"/>
  <c r="N6031" i="1"/>
  <c r="M8487" i="1"/>
  <c r="M8531" i="1"/>
  <c r="O5082" i="1"/>
  <c r="O9258" i="1"/>
  <c r="M3969" i="1"/>
  <c r="M6192" i="1"/>
  <c r="O6192" i="1"/>
  <c r="M6866" i="1"/>
  <c r="N6887" i="1"/>
  <c r="O1599" i="1"/>
  <c r="N7783" i="1"/>
  <c r="O974" i="1"/>
  <c r="O8589" i="1"/>
  <c r="O8062" i="1"/>
  <c r="N5323" i="1"/>
  <c r="M5323" i="1"/>
  <c r="M2578" i="1"/>
  <c r="M4787" i="1"/>
  <c r="M9128" i="1"/>
  <c r="N3442" i="1"/>
  <c r="N3929" i="1"/>
  <c r="M3320" i="1"/>
  <c r="O5161" i="1"/>
  <c r="O1974" i="1"/>
  <c r="O2825" i="1"/>
  <c r="M628" i="1"/>
  <c r="M9091" i="1"/>
  <c r="O8027" i="1"/>
  <c r="O5737" i="1"/>
  <c r="O3767" i="1"/>
  <c r="N4211" i="1"/>
  <c r="N3767" i="1"/>
  <c r="M9177" i="1"/>
  <c r="O3360" i="1"/>
  <c r="N5989" i="1"/>
  <c r="N6660" i="1"/>
  <c r="N4996" i="1"/>
  <c r="M4044" i="1"/>
  <c r="N2011" i="1"/>
  <c r="N5699" i="1"/>
  <c r="M2421" i="1"/>
  <c r="N8205" i="1"/>
  <c r="M2501" i="1"/>
  <c r="N219" i="1"/>
  <c r="N5369" i="1"/>
  <c r="O3034" i="1"/>
  <c r="M8160" i="1"/>
  <c r="O7173" i="1"/>
  <c r="M7581" i="1"/>
  <c r="O8771" i="1"/>
  <c r="M4455" i="1"/>
  <c r="N8442" i="1"/>
  <c r="O2623" i="1"/>
  <c r="M1974" i="1"/>
  <c r="M3397" i="1"/>
  <c r="N4288" i="1"/>
  <c r="M5654" i="1"/>
  <c r="N7033" i="1"/>
  <c r="M7128" i="1"/>
  <c r="N4749" i="1"/>
  <c r="N3154" i="1"/>
  <c r="N2660" i="1"/>
  <c r="N4622" i="1"/>
  <c r="O3523" i="1"/>
  <c r="M3442" i="1"/>
  <c r="N5410" i="1"/>
  <c r="M2706" i="1"/>
  <c r="M1176" i="1"/>
  <c r="N4048" i="1"/>
  <c r="O2747" i="1"/>
  <c r="M6660" i="1"/>
  <c r="N4455" i="1"/>
  <c r="O1932" i="1"/>
  <c r="N8219" i="1"/>
  <c r="M225" i="1"/>
  <c r="O8442" i="1"/>
  <c r="O4668" i="1"/>
  <c r="N1892" i="1"/>
  <c r="O5948" i="1"/>
  <c r="M3848" i="1"/>
  <c r="M5823" i="1"/>
  <c r="N2095" i="1"/>
  <c r="O585" i="1"/>
  <c r="N8996" i="1"/>
  <c r="M7079" i="1"/>
  <c r="M8201" i="1"/>
  <c r="M8949" i="1"/>
  <c r="N7629" i="1"/>
  <c r="O5206" i="1"/>
  <c r="N5741" i="1"/>
  <c r="M1769" i="1"/>
  <c r="N5492" i="1"/>
  <c r="N8160" i="1"/>
  <c r="O5985" i="1"/>
  <c r="N4170" i="1"/>
  <c r="M3071" i="1"/>
  <c r="N1974" i="1"/>
  <c r="N1812" i="1"/>
  <c r="N6192" i="1"/>
  <c r="M9304" i="1"/>
  <c r="N4548" i="1"/>
  <c r="M78" i="1"/>
  <c r="M4548" i="1"/>
  <c r="M6213" i="1"/>
  <c r="N6866" i="1"/>
  <c r="O1117" i="1"/>
  <c r="O6177" i="1"/>
  <c r="N7528" i="1"/>
  <c r="N6213" i="1"/>
  <c r="M6177" i="1"/>
  <c r="O7393" i="1"/>
  <c r="N7393" i="1"/>
  <c r="N6356" i="1"/>
  <c r="M8397" i="1"/>
  <c r="M9217" i="1"/>
  <c r="O4626" i="1"/>
  <c r="M4288" i="1"/>
  <c r="M1928" i="1"/>
  <c r="N297" i="1"/>
  <c r="M6615" i="1"/>
  <c r="O6443" i="1"/>
  <c r="M6318" i="1"/>
  <c r="N5242" i="1"/>
  <c r="N4955" i="1"/>
  <c r="M4252" i="1"/>
  <c r="O2788" i="1"/>
  <c r="M2743" i="1"/>
  <c r="N3282" i="1"/>
  <c r="O4705" i="1"/>
  <c r="N4125" i="1"/>
  <c r="O1773" i="1"/>
  <c r="N5287" i="1"/>
  <c r="O4252" i="1"/>
  <c r="N6619" i="1"/>
  <c r="M5903" i="1"/>
  <c r="M6278" i="1"/>
  <c r="O4955" i="1"/>
  <c r="O4791" i="1"/>
  <c r="M6945" i="1"/>
  <c r="N3604" i="1"/>
  <c r="M2541" i="1"/>
  <c r="O4415" i="1"/>
  <c r="O2219" i="1"/>
  <c r="O430" i="1"/>
  <c r="M3686" i="1"/>
  <c r="O5246" i="1"/>
  <c r="N585" i="1"/>
  <c r="N5782" i="1"/>
  <c r="M430" i="1"/>
  <c r="N5616" i="1"/>
  <c r="N4828" i="1"/>
  <c r="O3889" i="1"/>
  <c r="N2993" i="1"/>
  <c r="M2091" i="1"/>
  <c r="O8531" i="1"/>
  <c r="O9177" i="1"/>
  <c r="N4668" i="1"/>
  <c r="M2660" i="1"/>
  <c r="M2383" i="1"/>
  <c r="O297" i="1"/>
  <c r="N8858" i="1"/>
  <c r="O7629" i="1"/>
  <c r="O5410" i="1"/>
  <c r="N2541" i="1"/>
  <c r="N9258" i="1"/>
  <c r="O5658" i="1"/>
  <c r="N8771" i="1"/>
  <c r="M3117" i="1"/>
  <c r="O2952" i="1"/>
  <c r="N2623" i="1"/>
  <c r="O8302" i="1"/>
  <c r="O8264" i="1"/>
  <c r="N6782" i="1"/>
  <c r="M4369" i="1"/>
  <c r="N2458" i="1"/>
  <c r="M8810" i="1"/>
  <c r="O4009" i="1"/>
  <c r="O3241" i="1"/>
  <c r="N9132" i="1"/>
  <c r="M8351" i="1"/>
  <c r="O6660" i="1"/>
  <c r="N3360" i="1"/>
  <c r="O120" i="1"/>
  <c r="N7870" i="1"/>
  <c r="N8316" i="1"/>
  <c r="N7865" i="1"/>
  <c r="N8911" i="1"/>
  <c r="O7876" i="1"/>
  <c r="O8324" i="1"/>
  <c r="N7873" i="1"/>
  <c r="N8919" i="1"/>
  <c r="O8084" i="1"/>
  <c r="O7883" i="1"/>
  <c r="O6951" i="1"/>
  <c r="O124" i="1"/>
  <c r="N6186" i="1"/>
  <c r="O7786" i="1"/>
  <c r="M7857" i="1"/>
  <c r="N1045" i="1"/>
  <c r="N124" i="1"/>
  <c r="M7454" i="1"/>
  <c r="N7454" i="1"/>
  <c r="O173" i="1"/>
  <c r="O8074" i="1"/>
  <c r="O2690" i="1"/>
  <c r="N2690" i="1"/>
  <c r="M1125" i="1" l="1"/>
  <c r="N873" i="1"/>
  <c r="N876" i="1" s="1"/>
  <c r="M120" i="1"/>
  <c r="M124" i="1"/>
  <c r="M127" i="1" s="1"/>
  <c r="O7232" i="1"/>
  <c r="M7401" i="1"/>
  <c r="M7404" i="1" s="1"/>
  <c r="N209" i="1"/>
  <c r="N6578" i="1"/>
  <c r="N6579" i="1" s="1"/>
  <c r="O1852" i="1"/>
  <c r="O6949" i="1"/>
  <c r="O6950" i="1" s="1"/>
  <c r="M6226" i="1"/>
  <c r="N633" i="1"/>
  <c r="O7132" i="1"/>
  <c r="O7133" i="1" s="1"/>
  <c r="O2993" i="1"/>
  <c r="M721" i="1"/>
  <c r="M722" i="1" s="1"/>
  <c r="M723" i="1"/>
  <c r="O7134" i="1"/>
  <c r="N5041" i="1"/>
  <c r="N5042" i="1" s="1"/>
  <c r="N399" i="1"/>
  <c r="N395" i="1"/>
  <c r="N173" i="1"/>
  <c r="M44" i="1"/>
  <c r="O6226" i="1"/>
  <c r="M477" i="1"/>
  <c r="M478" i="1" s="1"/>
  <c r="O7228" i="1"/>
  <c r="O7229" i="1" s="1"/>
  <c r="M801" i="1"/>
  <c r="O1125" i="1"/>
  <c r="M1045" i="1"/>
  <c r="N477" i="1"/>
  <c r="N478" i="1" s="1"/>
  <c r="O477" i="1"/>
  <c r="O478" i="1" s="1"/>
  <c r="N6951" i="1"/>
  <c r="N7232" i="1"/>
  <c r="N7235" i="1" s="1"/>
  <c r="M7450" i="1"/>
  <c r="O873" i="1"/>
  <c r="O542" i="1"/>
  <c r="O7450" i="1"/>
  <c r="M176" i="1"/>
  <c r="N176" i="1"/>
  <c r="M173" i="1"/>
  <c r="N6075" i="1"/>
  <c r="N542" i="1"/>
  <c r="O7857" i="1"/>
  <c r="N435" i="1"/>
  <c r="M6578" i="1"/>
  <c r="M6579" i="1" s="1"/>
  <c r="O6896" i="1"/>
  <c r="O6905" i="1" s="1"/>
  <c r="M484" i="1"/>
  <c r="O484" i="1"/>
  <c r="M6896" i="1"/>
  <c r="M6905" i="1" s="1"/>
  <c r="O78" i="1"/>
  <c r="M7986" i="1"/>
  <c r="N6950" i="1"/>
  <c r="M7908" i="1"/>
  <c r="M974" i="1"/>
  <c r="N4577" i="1"/>
  <c r="O1048" i="1"/>
  <c r="N7334" i="1"/>
  <c r="N7335" i="1" s="1"/>
  <c r="M1408" i="1"/>
  <c r="M1411" i="1" s="1"/>
  <c r="N43" i="1"/>
  <c r="M7338" i="1"/>
  <c r="M7341" i="1" s="1"/>
  <c r="O6788" i="1"/>
  <c r="O6035" i="1"/>
  <c r="O7537" i="1"/>
  <c r="O7540" i="1" s="1"/>
  <c r="O1041" i="1"/>
  <c r="O1042" i="1" s="1"/>
  <c r="M6035" i="1"/>
  <c r="N6035" i="1"/>
  <c r="M6788" i="1"/>
  <c r="N6788" i="1"/>
  <c r="O6860" i="1"/>
  <c r="N6226" i="1"/>
  <c r="M9262" i="1"/>
  <c r="N1609" i="1"/>
  <c r="N6896" i="1"/>
  <c r="O7986" i="1"/>
  <c r="O7987" i="1" s="1"/>
  <c r="M873" i="1"/>
  <c r="N6860" i="1"/>
  <c r="M869" i="1"/>
  <c r="M870" i="1" s="1"/>
  <c r="N127" i="1"/>
  <c r="N1048" i="1"/>
  <c r="O7789" i="1"/>
  <c r="N8314" i="1"/>
  <c r="M6186" i="1"/>
  <c r="O6186" i="1"/>
  <c r="M1042" i="1"/>
  <c r="O3930" i="1"/>
  <c r="O3321" i="1"/>
  <c r="M8575" i="1"/>
  <c r="O9218" i="1"/>
  <c r="N3970" i="1"/>
  <c r="N5166" i="1"/>
  <c r="N5534" i="1"/>
  <c r="M2178" i="1"/>
  <c r="N2259" i="1"/>
  <c r="M6123" i="1"/>
  <c r="M6121" i="1"/>
  <c r="M5493" i="1"/>
  <c r="M4129" i="1"/>
  <c r="M3482" i="1"/>
  <c r="M8859" i="1"/>
  <c r="M2912" i="1"/>
  <c r="O4997" i="1"/>
  <c r="O4130" i="1"/>
  <c r="O7037" i="1"/>
  <c r="O7041" i="1"/>
  <c r="N2138" i="1"/>
  <c r="M1813" i="1"/>
  <c r="M4750" i="1"/>
  <c r="N6319" i="1"/>
  <c r="N3242" i="1"/>
  <c r="O4333" i="1"/>
  <c r="N8814" i="1"/>
  <c r="M1121" i="1"/>
  <c r="M3768" i="1"/>
  <c r="O3849" i="1"/>
  <c r="M5742" i="1"/>
  <c r="M3646" i="1"/>
  <c r="O2502" i="1"/>
  <c r="O3687" i="1"/>
  <c r="M1853" i="1"/>
  <c r="O5908" i="1"/>
  <c r="M5288" i="1"/>
  <c r="O4875" i="1"/>
  <c r="O6121" i="1"/>
  <c r="O6123" i="1"/>
  <c r="N2502" i="1"/>
  <c r="N8904" i="1"/>
  <c r="M5576" i="1"/>
  <c r="N2789" i="1"/>
  <c r="N4374" i="1"/>
  <c r="O4917" i="1"/>
  <c r="M3930" i="1"/>
  <c r="O7585" i="1"/>
  <c r="O7589" i="1"/>
  <c r="O3118" i="1"/>
  <c r="O3969" i="1"/>
  <c r="N6403" i="1"/>
  <c r="N7987" i="1"/>
  <c r="N2871" i="1"/>
  <c r="O399" i="1"/>
  <c r="O395" i="1"/>
  <c r="N5082" i="1"/>
  <c r="O1734" i="1"/>
  <c r="M5082" i="1"/>
  <c r="M8772" i="1"/>
  <c r="M8997" i="1"/>
  <c r="M3524" i="1"/>
  <c r="N5207" i="1"/>
  <c r="M4211" i="1"/>
  <c r="N4875" i="1"/>
  <c r="N9178" i="1"/>
  <c r="N3401" i="1"/>
  <c r="N9041" i="1"/>
  <c r="O3402" i="1"/>
  <c r="O4750" i="1"/>
  <c r="M359" i="1"/>
  <c r="M355" i="1"/>
  <c r="N8067" i="1"/>
  <c r="M5370" i="1"/>
  <c r="M2342" i="1"/>
  <c r="O2542" i="1"/>
  <c r="N4253" i="1"/>
  <c r="N2179" i="1"/>
  <c r="N3321" i="1"/>
  <c r="N8488" i="1"/>
  <c r="N3849" i="1"/>
  <c r="N8638" i="1"/>
  <c r="N7451" i="1"/>
  <c r="O870" i="1"/>
  <c r="M7335" i="1"/>
  <c r="O1339" i="1"/>
  <c r="N3361" i="1"/>
  <c r="M8307" i="1"/>
  <c r="O3242" i="1"/>
  <c r="O8265" i="1"/>
  <c r="O2953" i="1"/>
  <c r="N8772" i="1"/>
  <c r="N2542" i="1"/>
  <c r="N8859" i="1"/>
  <c r="M2664" i="1"/>
  <c r="O8532" i="1"/>
  <c r="O3890" i="1"/>
  <c r="M434" i="1"/>
  <c r="M438" i="1"/>
  <c r="O5247" i="1"/>
  <c r="O2220" i="1"/>
  <c r="N3605" i="1"/>
  <c r="O4956" i="1"/>
  <c r="N6620" i="1"/>
  <c r="O1774" i="1"/>
  <c r="O4709" i="1"/>
  <c r="O2789" i="1"/>
  <c r="N5246" i="1"/>
  <c r="M6619" i="1"/>
  <c r="M4292" i="1"/>
  <c r="M8398" i="1"/>
  <c r="O6579" i="1"/>
  <c r="M4577" i="1"/>
  <c r="N870" i="1"/>
  <c r="N1813" i="1"/>
  <c r="N4171" i="1"/>
  <c r="N8161" i="1"/>
  <c r="N5742" i="1"/>
  <c r="M8950" i="1"/>
  <c r="N8997" i="1"/>
  <c r="N2096" i="1"/>
  <c r="O5949" i="1"/>
  <c r="O4669" i="1"/>
  <c r="N8220" i="1"/>
  <c r="M6661" i="1"/>
  <c r="M1180" i="1"/>
  <c r="M1184" i="1"/>
  <c r="M3443" i="1"/>
  <c r="N2664" i="1"/>
  <c r="M7132" i="1"/>
  <c r="M7134" i="1"/>
  <c r="N4292" i="1"/>
  <c r="O2624" i="1"/>
  <c r="O8772" i="1"/>
  <c r="N5370" i="1"/>
  <c r="M2422" i="1"/>
  <c r="N2015" i="1"/>
  <c r="N6661" i="1"/>
  <c r="O3361" i="1"/>
  <c r="N4212" i="1"/>
  <c r="O8028" i="1"/>
  <c r="O2829" i="1"/>
  <c r="M3321" i="1"/>
  <c r="M9132" i="1"/>
  <c r="M5327" i="1"/>
  <c r="O1609" i="1"/>
  <c r="M3970" i="1"/>
  <c r="O5083" i="1"/>
  <c r="N6032" i="1"/>
  <c r="O6075" i="1"/>
  <c r="N1125" i="1"/>
  <c r="O8910" i="1"/>
  <c r="O5288" i="1"/>
  <c r="N8575" i="1"/>
  <c r="O2384" i="1"/>
  <c r="N7857" i="1"/>
  <c r="N355" i="1"/>
  <c r="N359" i="1"/>
  <c r="M4010" i="1"/>
  <c r="N3727" i="1"/>
  <c r="N5866" i="1"/>
  <c r="N7132" i="1"/>
  <c r="N7134" i="1"/>
  <c r="M3283" i="1"/>
  <c r="N5949" i="1"/>
  <c r="M8264" i="1"/>
  <c r="O234" i="1"/>
  <c r="M6745" i="1"/>
  <c r="M8112" i="1"/>
  <c r="O8206" i="1"/>
  <c r="O4292" i="1"/>
  <c r="N2301" i="1"/>
  <c r="M2829" i="1"/>
  <c r="N2583" i="1"/>
  <c r="N3483" i="1"/>
  <c r="M6443" i="1"/>
  <c r="N3645" i="1"/>
  <c r="N8398" i="1"/>
  <c r="O6487" i="1"/>
  <c r="O6529" i="1"/>
  <c r="M6403" i="1"/>
  <c r="O6403" i="1"/>
  <c r="N2911" i="1"/>
  <c r="N3035" i="1"/>
  <c r="M4875" i="1"/>
  <c r="M8684" i="1"/>
  <c r="M6703" i="1"/>
  <c r="N7229" i="1"/>
  <c r="O4577" i="1"/>
  <c r="M121" i="1"/>
  <c r="N7457" i="1"/>
  <c r="O7457" i="1"/>
  <c r="M7235" i="1"/>
  <c r="O8313" i="1"/>
  <c r="O121" i="1"/>
  <c r="N7401" i="1"/>
  <c r="M7585" i="1"/>
  <c r="M7589" i="1"/>
  <c r="O43" i="1"/>
  <c r="O45" i="1"/>
  <c r="M4497" i="1"/>
  <c r="O8488" i="1"/>
  <c r="O8904" i="1"/>
  <c r="N4538" i="1"/>
  <c r="M3605" i="1"/>
  <c r="N7179" i="1"/>
  <c r="N7177" i="1"/>
  <c r="O5576" i="1"/>
  <c r="M1693" i="1"/>
  <c r="M4542" i="1"/>
  <c r="N3889" i="1"/>
  <c r="N8028" i="1"/>
  <c r="O8684" i="1"/>
  <c r="M2301" i="1"/>
  <c r="M5949" i="1"/>
  <c r="M2015" i="1"/>
  <c r="O2016" i="1"/>
  <c r="N1773" i="1"/>
  <c r="O1893" i="1"/>
  <c r="M4997" i="1"/>
  <c r="O2342" i="1"/>
  <c r="N5907" i="1"/>
  <c r="O8160" i="1"/>
  <c r="O6703" i="1"/>
  <c r="O9041" i="1"/>
  <c r="M5866" i="1"/>
  <c r="O8576" i="1"/>
  <c r="O5370" i="1"/>
  <c r="O8220" i="1"/>
  <c r="N2422" i="1"/>
  <c r="O3283" i="1"/>
  <c r="N3075" i="1"/>
  <c r="M3361" i="1"/>
  <c r="O4048" i="1"/>
  <c r="M5451" i="1"/>
  <c r="M3726" i="1"/>
  <c r="O4374" i="1"/>
  <c r="O5124" i="1"/>
  <c r="N6529" i="1"/>
  <c r="M9259" i="1"/>
  <c r="N3524" i="1"/>
  <c r="O1180" i="1"/>
  <c r="O1184" i="1"/>
  <c r="O2138" i="1"/>
  <c r="O5866" i="1"/>
  <c r="M1334" i="1"/>
  <c r="M1336" i="1"/>
  <c r="O2421" i="1"/>
  <c r="N6487" i="1"/>
  <c r="M589" i="1"/>
  <c r="O1505" i="1"/>
  <c r="M2624" i="1"/>
  <c r="N2830" i="1"/>
  <c r="O3646" i="1"/>
  <c r="M5246" i="1"/>
  <c r="M5165" i="1"/>
  <c r="O5327" i="1"/>
  <c r="O9091" i="1"/>
  <c r="O4212" i="1"/>
  <c r="N4416" i="1"/>
  <c r="O2665" i="1"/>
  <c r="O2463" i="1"/>
  <c r="M5700" i="1"/>
  <c r="M8903" i="1"/>
  <c r="N5823" i="1"/>
  <c r="M9041" i="1"/>
  <c r="M6032" i="1"/>
  <c r="M3035" i="1"/>
  <c r="N4792" i="1"/>
  <c r="O1693" i="1"/>
  <c r="N1852" i="1"/>
  <c r="N3687" i="1"/>
  <c r="O5824" i="1"/>
  <c r="N2384" i="1"/>
  <c r="O4171" i="1"/>
  <c r="N8112" i="1"/>
  <c r="M5989" i="1"/>
  <c r="O8638" i="1"/>
  <c r="O174" i="1"/>
  <c r="N1122" i="1"/>
  <c r="O6661" i="1"/>
  <c r="M8352" i="1"/>
  <c r="O4010" i="1"/>
  <c r="N2462" i="1"/>
  <c r="O8306" i="1"/>
  <c r="M3118" i="1"/>
  <c r="O5659" i="1"/>
  <c r="O5411" i="1"/>
  <c r="O305" i="1"/>
  <c r="O301" i="1"/>
  <c r="N4669" i="1"/>
  <c r="M2095" i="1"/>
  <c r="N4832" i="1"/>
  <c r="N5783" i="1"/>
  <c r="M3687" i="1"/>
  <c r="O4416" i="1"/>
  <c r="M6949" i="1"/>
  <c r="M6951" i="1"/>
  <c r="O4253" i="1"/>
  <c r="N4129" i="1"/>
  <c r="N3283" i="1"/>
  <c r="M4253" i="1"/>
  <c r="M6319" i="1"/>
  <c r="N301" i="1"/>
  <c r="N305" i="1"/>
  <c r="O4627" i="1"/>
  <c r="N6360" i="1"/>
  <c r="O7401" i="1"/>
  <c r="N7341" i="1"/>
  <c r="N1975" i="1"/>
  <c r="O5989" i="1"/>
  <c r="N5493" i="1"/>
  <c r="O5207" i="1"/>
  <c r="M8205" i="1"/>
  <c r="O634" i="1"/>
  <c r="O589" i="1"/>
  <c r="M5824" i="1"/>
  <c r="O8398" i="1"/>
  <c r="O8443" i="1"/>
  <c r="O1933" i="1"/>
  <c r="O2748" i="1"/>
  <c r="M2707" i="1"/>
  <c r="O3524" i="1"/>
  <c r="N3158" i="1"/>
  <c r="N7041" i="1"/>
  <c r="N7037" i="1"/>
  <c r="M3401" i="1"/>
  <c r="N8443" i="1"/>
  <c r="M8161" i="1"/>
  <c r="N225" i="1"/>
  <c r="M2502" i="1"/>
  <c r="N5700" i="1"/>
  <c r="M4048" i="1"/>
  <c r="M4710" i="1"/>
  <c r="M9178" i="1"/>
  <c r="O3768" i="1"/>
  <c r="M9092" i="1"/>
  <c r="O1975" i="1"/>
  <c r="N3930" i="1"/>
  <c r="M4791" i="1"/>
  <c r="N5327" i="1"/>
  <c r="O8590" i="1"/>
  <c r="O9259" i="1"/>
  <c r="M8532" i="1"/>
  <c r="M1645" i="1"/>
  <c r="N1505" i="1"/>
  <c r="M1893" i="1"/>
  <c r="M2462" i="1"/>
  <c r="M1502" i="1"/>
  <c r="N1733" i="1"/>
  <c r="M4090" i="1"/>
  <c r="N3564" i="1"/>
  <c r="M6996" i="1"/>
  <c r="M6993" i="1"/>
  <c r="O3443" i="1"/>
  <c r="M8442" i="1"/>
  <c r="N9304" i="1"/>
  <c r="O2871" i="1"/>
  <c r="M1733" i="1"/>
  <c r="O9133" i="1"/>
  <c r="O4539" i="1"/>
  <c r="M3158" i="1"/>
  <c r="O2178" i="1"/>
  <c r="O2582" i="1"/>
  <c r="M5783" i="1"/>
  <c r="N6704" i="1"/>
  <c r="O6620" i="1"/>
  <c r="N9218" i="1"/>
  <c r="O3159" i="1"/>
  <c r="O4497" i="1"/>
  <c r="N2056" i="1"/>
  <c r="N1933" i="1"/>
  <c r="O6361" i="1"/>
  <c r="M399" i="1"/>
  <c r="M395" i="1"/>
  <c r="M7782" i="1"/>
  <c r="O6032" i="1"/>
  <c r="M8028" i="1"/>
  <c r="M7457" i="1"/>
  <c r="M7451" i="1"/>
  <c r="M7789" i="1"/>
  <c r="O7235" i="1"/>
  <c r="M174" i="1"/>
  <c r="O8997" i="1"/>
  <c r="M2789" i="1"/>
  <c r="M2993" i="1"/>
  <c r="O5700" i="1"/>
  <c r="O6745" i="1"/>
  <c r="O8726" i="1"/>
  <c r="N5575" i="1"/>
  <c r="M4333" i="1"/>
  <c r="O5783" i="1"/>
  <c r="M2220" i="1"/>
  <c r="O5534" i="1"/>
  <c r="N9092" i="1"/>
  <c r="O1813" i="1"/>
  <c r="M4626" i="1"/>
  <c r="N8307" i="1"/>
  <c r="M4416" i="1"/>
  <c r="M3564" i="1"/>
  <c r="O3809" i="1"/>
  <c r="O2056" i="1"/>
  <c r="M5124" i="1"/>
  <c r="M2871" i="1"/>
  <c r="O5493" i="1"/>
  <c r="M2259" i="1"/>
  <c r="M6487" i="1"/>
  <c r="O2301" i="1"/>
  <c r="M8067" i="1"/>
  <c r="M4916" i="1"/>
  <c r="O6319" i="1"/>
  <c r="N8684" i="1"/>
  <c r="N5124" i="1"/>
  <c r="N4917" i="1"/>
  <c r="N8590" i="1"/>
  <c r="M2953" i="1"/>
  <c r="N2220" i="1"/>
  <c r="M6361" i="1"/>
  <c r="N8725" i="1"/>
  <c r="N4010" i="1"/>
  <c r="N678" i="1"/>
  <c r="N680" i="1"/>
  <c r="N5451" i="1"/>
  <c r="N4497" i="1"/>
  <c r="M4956" i="1"/>
  <c r="N4709" i="1"/>
  <c r="O2096" i="1"/>
  <c r="M8220" i="1"/>
  <c r="M5411" i="1"/>
  <c r="O721" i="1"/>
  <c r="O723" i="1"/>
  <c r="N4090" i="1"/>
  <c r="M5042" i="1"/>
  <c r="N1694" i="1"/>
  <c r="N1180" i="1"/>
  <c r="N1184" i="1"/>
  <c r="N2748" i="1"/>
  <c r="N8265" i="1"/>
  <c r="M4538" i="1"/>
  <c r="N7585" i="1"/>
  <c r="N7589" i="1"/>
  <c r="M3242" i="1"/>
  <c r="M7037" i="1"/>
  <c r="M7041" i="1"/>
  <c r="N6745" i="1"/>
  <c r="N2953" i="1"/>
  <c r="N723" i="1"/>
  <c r="N721" i="1"/>
  <c r="O3482" i="1"/>
  <c r="M4832" i="1"/>
  <c r="O3076" i="1"/>
  <c r="M5617" i="1"/>
  <c r="O4456" i="1"/>
  <c r="O4090" i="1"/>
  <c r="O5452" i="1"/>
  <c r="O8859" i="1"/>
  <c r="M5534" i="1"/>
  <c r="M6786" i="1"/>
  <c r="N3808" i="1"/>
  <c r="N6443" i="1"/>
  <c r="N5658" i="1"/>
  <c r="M6230" i="1"/>
  <c r="N9133" i="1"/>
  <c r="M8814" i="1"/>
  <c r="M4373" i="1"/>
  <c r="N6786" i="1"/>
  <c r="N2624" i="1"/>
  <c r="N9259" i="1"/>
  <c r="O7633" i="1"/>
  <c r="O7635" i="1"/>
  <c r="M2384" i="1"/>
  <c r="O9178" i="1"/>
  <c r="N2994" i="1"/>
  <c r="N5617" i="1"/>
  <c r="N589" i="1"/>
  <c r="N634" i="1"/>
  <c r="O434" i="1"/>
  <c r="O438" i="1"/>
  <c r="M2542" i="1"/>
  <c r="O4792" i="1"/>
  <c r="M5907" i="1"/>
  <c r="N5288" i="1"/>
  <c r="M2747" i="1"/>
  <c r="N4956" i="1"/>
  <c r="O6444" i="1"/>
  <c r="M1932" i="1"/>
  <c r="M9218" i="1"/>
  <c r="O5042" i="1"/>
  <c r="M8638" i="1"/>
  <c r="N7537" i="1"/>
  <c r="O1121" i="1"/>
  <c r="M7540" i="1"/>
  <c r="M3075" i="1"/>
  <c r="M1773" i="1"/>
  <c r="N7633" i="1"/>
  <c r="N7635" i="1"/>
  <c r="M7088" i="1"/>
  <c r="M3849" i="1"/>
  <c r="N1893" i="1"/>
  <c r="M234" i="1"/>
  <c r="N4456" i="1"/>
  <c r="N4049" i="1"/>
  <c r="N5411" i="1"/>
  <c r="N4626" i="1"/>
  <c r="N4750" i="1"/>
  <c r="M5658" i="1"/>
  <c r="M1975" i="1"/>
  <c r="M4456" i="1"/>
  <c r="O7177" i="1"/>
  <c r="O7179" i="1"/>
  <c r="O3035" i="1"/>
  <c r="N8206" i="1"/>
  <c r="N4997" i="1"/>
  <c r="N5990" i="1"/>
  <c r="N3768" i="1"/>
  <c r="O5741" i="1"/>
  <c r="M632" i="1"/>
  <c r="M634" i="1"/>
  <c r="O5165" i="1"/>
  <c r="N3443" i="1"/>
  <c r="M2582" i="1"/>
  <c r="O8066" i="1"/>
  <c r="M8488" i="1"/>
  <c r="M7228" i="1"/>
  <c r="N121" i="1"/>
  <c r="M7987" i="1"/>
  <c r="N1042" i="1"/>
  <c r="N7789" i="1"/>
  <c r="M2138" i="1"/>
  <c r="O8815" i="1"/>
  <c r="M3889" i="1"/>
  <c r="O1853" i="1"/>
  <c r="M6528" i="1"/>
  <c r="O2912" i="1"/>
  <c r="M4171" i="1"/>
  <c r="N3118" i="1"/>
  <c r="O5617" i="1"/>
  <c r="N6993" i="1"/>
  <c r="N6996" i="1"/>
  <c r="M8590" i="1"/>
  <c r="O4833" i="1"/>
  <c r="N4333" i="1"/>
  <c r="N2341" i="1"/>
  <c r="M7177" i="1"/>
  <c r="M7179" i="1"/>
  <c r="O359" i="1"/>
  <c r="O355" i="1"/>
  <c r="O680" i="1"/>
  <c r="O678" i="1"/>
  <c r="M8726" i="1"/>
  <c r="N1334" i="1"/>
  <c r="N1336" i="1"/>
  <c r="O2260" i="1"/>
  <c r="M5207" i="1"/>
  <c r="M2056" i="1"/>
  <c r="O3565" i="1"/>
  <c r="M3809" i="1"/>
  <c r="O2994" i="1"/>
  <c r="O3605" i="1"/>
  <c r="N8532" i="1"/>
  <c r="O6900" i="1"/>
  <c r="O6994" i="1"/>
  <c r="O3726" i="1"/>
  <c r="N8910" i="1"/>
  <c r="O8073" i="1"/>
  <c r="N7872" i="1"/>
  <c r="N7866" i="1"/>
  <c r="O7874" i="1"/>
  <c r="N6791" i="1"/>
  <c r="M1048" i="1"/>
  <c r="M6234" i="1"/>
  <c r="O6234" i="1"/>
  <c r="O6230" i="1"/>
  <c r="N6905" i="1"/>
  <c r="N4581" i="1"/>
  <c r="N4585" i="1"/>
  <c r="O1634" i="1"/>
  <c r="O2682" i="1"/>
  <c r="N1634" i="1"/>
  <c r="N2682" i="1"/>
  <c r="N2671" i="1" s="1"/>
  <c r="N2702" i="1" s="1"/>
  <c r="O7864" i="1"/>
  <c r="O7248" i="1"/>
  <c r="M876" i="1" l="1"/>
  <c r="O7451" i="1"/>
  <c r="N174" i="1"/>
  <c r="M6791" i="1"/>
  <c r="N396" i="1"/>
  <c r="O876" i="1"/>
  <c r="M7916" i="1"/>
  <c r="M9265" i="1"/>
  <c r="M7912" i="1"/>
  <c r="M7913" i="1" s="1"/>
  <c r="N6230" i="1"/>
  <c r="N6231" i="1" s="1"/>
  <c r="M6125" i="1"/>
  <c r="N44" i="1"/>
  <c r="N6234" i="1"/>
  <c r="O6791" i="1"/>
  <c r="O7181" i="1"/>
  <c r="O6231" i="1"/>
  <c r="N7864" i="1"/>
  <c r="N7863" i="1" s="1"/>
  <c r="M7178" i="1"/>
  <c r="N4627" i="1"/>
  <c r="N7634" i="1"/>
  <c r="M3076" i="1"/>
  <c r="N7540" i="1"/>
  <c r="M5908" i="1"/>
  <c r="O435" i="1"/>
  <c r="M6231" i="1"/>
  <c r="N3809" i="1"/>
  <c r="M4833" i="1"/>
  <c r="M7038" i="1"/>
  <c r="N1181" i="1"/>
  <c r="M3159" i="1"/>
  <c r="M8443" i="1"/>
  <c r="M4049" i="1"/>
  <c r="N234" i="1"/>
  <c r="N484" i="1"/>
  <c r="M3402" i="1"/>
  <c r="N4833" i="1"/>
  <c r="N2463" i="1"/>
  <c r="O5328" i="1"/>
  <c r="M1694" i="1"/>
  <c r="N356" i="1"/>
  <c r="M6620" i="1"/>
  <c r="O4710" i="1"/>
  <c r="N5083" i="1"/>
  <c r="O7592" i="1"/>
  <c r="O6122" i="1"/>
  <c r="M1122" i="1"/>
  <c r="M7181" i="1"/>
  <c r="O2671" i="1"/>
  <c r="O3727" i="1"/>
  <c r="O356" i="1"/>
  <c r="M6787" i="1"/>
  <c r="N7592" i="1"/>
  <c r="M4917" i="1"/>
  <c r="M2994" i="1"/>
  <c r="M7783" i="1"/>
  <c r="N3565" i="1"/>
  <c r="M1505" i="1"/>
  <c r="N7038" i="1"/>
  <c r="N6902" i="1"/>
  <c r="M8206" i="1"/>
  <c r="O5990" i="1"/>
  <c r="O7404" i="1"/>
  <c r="N302" i="1"/>
  <c r="O2422" i="1"/>
  <c r="M3727" i="1"/>
  <c r="O6704" i="1"/>
  <c r="N1774" i="1"/>
  <c r="N7404" i="1"/>
  <c r="O4581" i="1"/>
  <c r="O4585" i="1"/>
  <c r="M6704" i="1"/>
  <c r="N8576" i="1"/>
  <c r="M5328" i="1"/>
  <c r="O2830" i="1"/>
  <c r="M1181" i="1"/>
  <c r="O396" i="1"/>
  <c r="O7586" i="1"/>
  <c r="N2260" i="1"/>
  <c r="M8576" i="1"/>
  <c r="N8313" i="1"/>
  <c r="N7181" i="1"/>
  <c r="M3890" i="1"/>
  <c r="O8067" i="1"/>
  <c r="O5166" i="1"/>
  <c r="O5742" i="1"/>
  <c r="O7178" i="1"/>
  <c r="M1933" i="1"/>
  <c r="M2748" i="1"/>
  <c r="M4374" i="1"/>
  <c r="N5659" i="1"/>
  <c r="O3483" i="1"/>
  <c r="N7586" i="1"/>
  <c r="O726" i="1"/>
  <c r="O2583" i="1"/>
  <c r="N5328" i="1"/>
  <c r="O590" i="1"/>
  <c r="M2096" i="1"/>
  <c r="M5990" i="1"/>
  <c r="N1853" i="1"/>
  <c r="N5824" i="1"/>
  <c r="M5166" i="1"/>
  <c r="M590" i="1"/>
  <c r="M1339" i="1"/>
  <c r="M7592" i="1"/>
  <c r="M8265" i="1"/>
  <c r="N7133" i="1"/>
  <c r="N2665" i="1"/>
  <c r="N5247" i="1"/>
  <c r="M435" i="1"/>
  <c r="M5083" i="1"/>
  <c r="O3970" i="1"/>
  <c r="N8815" i="1"/>
  <c r="M6122" i="1"/>
  <c r="O7863" i="1"/>
  <c r="O679" i="1"/>
  <c r="N2342" i="1"/>
  <c r="M726" i="1"/>
  <c r="M5659" i="1"/>
  <c r="N4710" i="1"/>
  <c r="N5452" i="1"/>
  <c r="M2260" i="1"/>
  <c r="M3565" i="1"/>
  <c r="M4627" i="1"/>
  <c r="M396" i="1"/>
  <c r="M6900" i="1"/>
  <c r="M6994" i="1"/>
  <c r="M2463" i="1"/>
  <c r="M1653" i="1"/>
  <c r="M1649" i="1"/>
  <c r="N6361" i="1"/>
  <c r="M6950" i="1"/>
  <c r="M6902" i="1"/>
  <c r="O1694" i="1"/>
  <c r="M1335" i="1"/>
  <c r="M5452" i="1"/>
  <c r="N3076" i="1"/>
  <c r="O8161" i="1"/>
  <c r="N3890" i="1"/>
  <c r="N7178" i="1"/>
  <c r="N4539" i="1"/>
  <c r="M7586" i="1"/>
  <c r="N2912" i="1"/>
  <c r="N3646" i="1"/>
  <c r="O4293" i="1"/>
  <c r="M9133" i="1"/>
  <c r="N4293" i="1"/>
  <c r="M3483" i="1"/>
  <c r="M2179" i="1"/>
  <c r="N1339" i="1"/>
  <c r="M6529" i="1"/>
  <c r="M7229" i="1"/>
  <c r="M2583" i="1"/>
  <c r="M633" i="1"/>
  <c r="M1774" i="1"/>
  <c r="O1122" i="1"/>
  <c r="N590" i="1"/>
  <c r="O7638" i="1"/>
  <c r="M8815" i="1"/>
  <c r="N6444" i="1"/>
  <c r="N722" i="1"/>
  <c r="O722" i="1"/>
  <c r="O2179" i="1"/>
  <c r="N1734" i="1"/>
  <c r="M4792" i="1"/>
  <c r="O8307" i="1"/>
  <c r="N726" i="1"/>
  <c r="M8904" i="1"/>
  <c r="O9092" i="1"/>
  <c r="M5247" i="1"/>
  <c r="M4581" i="1"/>
  <c r="M4585" i="1"/>
  <c r="M4293" i="1"/>
  <c r="M2665" i="1"/>
  <c r="O127" i="1"/>
  <c r="M1187" i="1"/>
  <c r="N3402" i="1"/>
  <c r="M4212" i="1"/>
  <c r="O7038" i="1"/>
  <c r="O6902" i="1"/>
  <c r="O8107" i="1"/>
  <c r="N4582" i="1"/>
  <c r="N8945" i="1"/>
  <c r="N1335" i="1"/>
  <c r="N6900" i="1"/>
  <c r="N6994" i="1"/>
  <c r="N7638" i="1"/>
  <c r="O7634" i="1"/>
  <c r="N6787" i="1"/>
  <c r="M4539" i="1"/>
  <c r="N1187" i="1"/>
  <c r="N679" i="1"/>
  <c r="N8726" i="1"/>
  <c r="N5576" i="1"/>
  <c r="M1734" i="1"/>
  <c r="N3159" i="1"/>
  <c r="N4130" i="1"/>
  <c r="O302" i="1"/>
  <c r="O1181" i="1"/>
  <c r="O4049" i="1"/>
  <c r="N5908" i="1"/>
  <c r="M2016" i="1"/>
  <c r="O44" i="1"/>
  <c r="O8347" i="1"/>
  <c r="O1187" i="1"/>
  <c r="M6444" i="1"/>
  <c r="M2830" i="1"/>
  <c r="O8945" i="1"/>
  <c r="N2016" i="1"/>
  <c r="M7133" i="1"/>
  <c r="M356" i="1"/>
  <c r="M4130" i="1"/>
  <c r="O7245" i="1"/>
  <c r="O1626" i="1"/>
  <c r="N2706" i="1"/>
  <c r="N2707" i="1" s="1"/>
  <c r="N4542" i="1"/>
  <c r="N6125" i="1" s="1"/>
  <c r="N1626" i="1"/>
  <c r="N1615" i="1" s="1"/>
  <c r="N1645" i="1" s="1"/>
  <c r="L4583" i="1"/>
  <c r="P4583" i="1" s="1"/>
  <c r="L4584" i="1"/>
  <c r="P4584" i="1" s="1"/>
  <c r="L1173" i="1"/>
  <c r="P1173" i="1" s="1"/>
  <c r="I1167" i="1"/>
  <c r="I1166" i="1" s="1"/>
  <c r="O9262" i="1" l="1"/>
  <c r="N8949" i="1"/>
  <c r="O8351" i="1"/>
  <c r="N6903" i="1"/>
  <c r="O6903" i="1"/>
  <c r="O2702" i="1"/>
  <c r="M1650" i="1"/>
  <c r="O7908" i="1"/>
  <c r="N8347" i="1"/>
  <c r="M4582" i="1"/>
  <c r="M6903" i="1"/>
  <c r="O8949" i="1"/>
  <c r="O8111" i="1"/>
  <c r="O4582" i="1"/>
  <c r="N7908" i="1"/>
  <c r="O7243" i="1"/>
  <c r="O1615" i="1"/>
  <c r="N1653" i="1"/>
  <c r="N1649" i="1"/>
  <c r="N1650" i="1" s="1"/>
  <c r="Q1173" i="1"/>
  <c r="O9265" i="1" l="1"/>
  <c r="N7916" i="1"/>
  <c r="N7912" i="1"/>
  <c r="N7913" i="1" s="1"/>
  <c r="O7912" i="1"/>
  <c r="O7916" i="1"/>
  <c r="O1645" i="1"/>
  <c r="O7242" i="1"/>
  <c r="O8112" i="1"/>
  <c r="N8950" i="1"/>
  <c r="O8950" i="1"/>
  <c r="N8351" i="1"/>
  <c r="N9262" i="1"/>
  <c r="O2706" i="1"/>
  <c r="O4542" i="1"/>
  <c r="O8352" i="1"/>
  <c r="N9265" i="1" l="1"/>
  <c r="O7330" i="1"/>
  <c r="O6125" i="1"/>
  <c r="O7913" i="1"/>
  <c r="N8352" i="1"/>
  <c r="O2707" i="1"/>
  <c r="O1653" i="1"/>
  <c r="O1649" i="1"/>
  <c r="L1081" i="1"/>
  <c r="O1650" i="1" l="1"/>
  <c r="O7338" i="1"/>
  <c r="O7334" i="1"/>
  <c r="L15" i="1"/>
  <c r="L12" i="1"/>
  <c r="I9308" i="1"/>
  <c r="I9297" i="1"/>
  <c r="I9296" i="1" s="1"/>
  <c r="I9292" i="1"/>
  <c r="I9281" i="1"/>
  <c r="I9275" i="1"/>
  <c r="I9273" i="1" s="1"/>
  <c r="I9263" i="1"/>
  <c r="I7909" i="1" s="1"/>
  <c r="I7917" i="1" s="1"/>
  <c r="I9250" i="1"/>
  <c r="I9249" i="1" s="1"/>
  <c r="I9247" i="1"/>
  <c r="I9246" i="1" s="1"/>
  <c r="I9242" i="1"/>
  <c r="I9234" i="1" s="1"/>
  <c r="I9232" i="1"/>
  <c r="I9227" i="1"/>
  <c r="I9225" i="1" s="1"/>
  <c r="I9211" i="1"/>
  <c r="I9210" i="1" s="1"/>
  <c r="I9208" i="1"/>
  <c r="I9207" i="1" s="1"/>
  <c r="I9203" i="1"/>
  <c r="I9194" i="1" s="1"/>
  <c r="I9192" i="1"/>
  <c r="I9187" i="1"/>
  <c r="I9185" i="1" s="1"/>
  <c r="I9169" i="1"/>
  <c r="I9168" i="1" s="1"/>
  <c r="I9164" i="1"/>
  <c r="I9163" i="1" s="1"/>
  <c r="I9159" i="1"/>
  <c r="I9150" i="1" s="1"/>
  <c r="I9148" i="1"/>
  <c r="I9142" i="1"/>
  <c r="I9140" i="1" s="1"/>
  <c r="I9126" i="1"/>
  <c r="I9125" i="1" s="1"/>
  <c r="I9123" i="1"/>
  <c r="I9122" i="1" s="1"/>
  <c r="I9118" i="1"/>
  <c r="I9109" i="1" s="1"/>
  <c r="I9107" i="1"/>
  <c r="I9101" i="1"/>
  <c r="I9099" i="1" s="1"/>
  <c r="I9085" i="1"/>
  <c r="I9084" i="1" s="1"/>
  <c r="I9080" i="1"/>
  <c r="I9079" i="1" s="1"/>
  <c r="I9077" i="1"/>
  <c r="I9076" i="1" s="1"/>
  <c r="I9072" i="1"/>
  <c r="I9071" i="1" s="1"/>
  <c r="I9067" i="1"/>
  <c r="I9058" i="1" s="1"/>
  <c r="I9056" i="1"/>
  <c r="I9050" i="1"/>
  <c r="I9048" i="1" s="1"/>
  <c r="I9032" i="1"/>
  <c r="I9031" i="1" s="1"/>
  <c r="I9027" i="1"/>
  <c r="I9026" i="1" s="1"/>
  <c r="I9022" i="1"/>
  <c r="I9013" i="1" s="1"/>
  <c r="I9011" i="1"/>
  <c r="I9005" i="1"/>
  <c r="I9003" i="1" s="1"/>
  <c r="I8987" i="1"/>
  <c r="I8986" i="1" s="1"/>
  <c r="I8982" i="1"/>
  <c r="I8981" i="1" s="1"/>
  <c r="I8976" i="1"/>
  <c r="I8967" i="1" s="1"/>
  <c r="I8965" i="1"/>
  <c r="I8959" i="1"/>
  <c r="I8957" i="1" s="1"/>
  <c r="I8941" i="1"/>
  <c r="I8940" i="1" s="1"/>
  <c r="I8936" i="1"/>
  <c r="I8935" i="1" s="1"/>
  <c r="I8930" i="1"/>
  <c r="I8921" i="1" s="1"/>
  <c r="I8919" i="1"/>
  <c r="I8913" i="1"/>
  <c r="I8911" i="1" s="1"/>
  <c r="I8895" i="1"/>
  <c r="I8894" i="1" s="1"/>
  <c r="I8890" i="1"/>
  <c r="I8889" i="1" s="1"/>
  <c r="I8885" i="1"/>
  <c r="I8876" i="1" s="1"/>
  <c r="I8874" i="1"/>
  <c r="I8868" i="1"/>
  <c r="I8866" i="1" s="1"/>
  <c r="I8851" i="1"/>
  <c r="I8850" i="1" s="1"/>
  <c r="I8846" i="1"/>
  <c r="I8845" i="1" s="1"/>
  <c r="I8841" i="1"/>
  <c r="I8832" i="1" s="1"/>
  <c r="I8830" i="1"/>
  <c r="I8824" i="1"/>
  <c r="I8822" i="1" s="1"/>
  <c r="I8808" i="1"/>
  <c r="I8807" i="1" s="1"/>
  <c r="I8804" i="1"/>
  <c r="I8803" i="1" s="1"/>
  <c r="I8798" i="1"/>
  <c r="I8789" i="1" s="1"/>
  <c r="I8787" i="1"/>
  <c r="I8781" i="1"/>
  <c r="I8779" i="1" s="1"/>
  <c r="I8762" i="1"/>
  <c r="I8761" i="1" s="1"/>
  <c r="I8757" i="1"/>
  <c r="I8756" i="1" s="1"/>
  <c r="I8752" i="1"/>
  <c r="I8743" i="1" s="1"/>
  <c r="I8741" i="1"/>
  <c r="I8735" i="1"/>
  <c r="I8733" i="1" s="1"/>
  <c r="I8718" i="1"/>
  <c r="I8717" i="1" s="1"/>
  <c r="I8713" i="1"/>
  <c r="I8712" i="1" s="1"/>
  <c r="I8708" i="1"/>
  <c r="I8699" i="1" s="1"/>
  <c r="I8697" i="1"/>
  <c r="I8691" i="1"/>
  <c r="I8689" i="1" s="1"/>
  <c r="I8673" i="1"/>
  <c r="I8672" i="1" s="1"/>
  <c r="I8668" i="1"/>
  <c r="I8667" i="1" s="1"/>
  <c r="I8662" i="1"/>
  <c r="I8651" i="1"/>
  <c r="I8645" i="1"/>
  <c r="I8643" i="1" s="1"/>
  <c r="I8630" i="1"/>
  <c r="I8627" i="1" s="1"/>
  <c r="I8626" i="1" s="1"/>
  <c r="I8622" i="1"/>
  <c r="I8621" i="1" s="1"/>
  <c r="I8616" i="1"/>
  <c r="I8607" i="1" s="1"/>
  <c r="I8605" i="1"/>
  <c r="I8599" i="1"/>
  <c r="I8597" i="1" s="1"/>
  <c r="I8583" i="1"/>
  <c r="I8582" i="1" s="1"/>
  <c r="I8585" i="1" s="1"/>
  <c r="I8589" i="1" s="1"/>
  <c r="I8590" i="1" s="1"/>
  <c r="I8567" i="1"/>
  <c r="I8566" i="1" s="1"/>
  <c r="I8563" i="1"/>
  <c r="I8562" i="1" s="1"/>
  <c r="I8558" i="1"/>
  <c r="I8549" i="1" s="1"/>
  <c r="I8547" i="1"/>
  <c r="I8541" i="1"/>
  <c r="I8539" i="1" s="1"/>
  <c r="I8524" i="1"/>
  <c r="I8523" i="1" s="1"/>
  <c r="I8519" i="1"/>
  <c r="I8518" i="1" s="1"/>
  <c r="I8514" i="1"/>
  <c r="I8505" i="1" s="1"/>
  <c r="I8503" i="1"/>
  <c r="I8497" i="1"/>
  <c r="I8495" i="1" s="1"/>
  <c r="I8481" i="1"/>
  <c r="I8480" i="1" s="1"/>
  <c r="I8477" i="1"/>
  <c r="I8476" i="1" s="1"/>
  <c r="I8473" i="1"/>
  <c r="I8472" i="1" s="1"/>
  <c r="I8468" i="1"/>
  <c r="I8460" i="1" s="1"/>
  <c r="I8458" i="1"/>
  <c r="I8452" i="1"/>
  <c r="I8450" i="1" s="1"/>
  <c r="I8435" i="1"/>
  <c r="I8434" i="1" s="1"/>
  <c r="I8430" i="1"/>
  <c r="I8429" i="1" s="1"/>
  <c r="I8424" i="1"/>
  <c r="I8415" i="1" s="1"/>
  <c r="I8413" i="1"/>
  <c r="I8407" i="1"/>
  <c r="I8405" i="1" s="1"/>
  <c r="I8389" i="1"/>
  <c r="I8388" i="1" s="1"/>
  <c r="I8384" i="1"/>
  <c r="I8383" i="1" s="1"/>
  <c r="I8378" i="1"/>
  <c r="I8369" i="1" s="1"/>
  <c r="I8367" i="1"/>
  <c r="I8361" i="1"/>
  <c r="I8359" i="1" s="1"/>
  <c r="I8343" i="1"/>
  <c r="I8342" i="1" s="1"/>
  <c r="I8338" i="1"/>
  <c r="I8337" i="1" s="1"/>
  <c r="I8333" i="1"/>
  <c r="I8324" i="1" s="1"/>
  <c r="I8322" i="1"/>
  <c r="I8316" i="1"/>
  <c r="I8314" i="1" s="1"/>
  <c r="I8299" i="1"/>
  <c r="I8298" i="1" s="1"/>
  <c r="I8296" i="1"/>
  <c r="I8295" i="1" s="1"/>
  <c r="I8291" i="1"/>
  <c r="I8282" i="1" s="1"/>
  <c r="I8280" i="1"/>
  <c r="I8274" i="1"/>
  <c r="I8272" i="1" s="1"/>
  <c r="I8255" i="1"/>
  <c r="I8254" i="1" s="1"/>
  <c r="I8250" i="1"/>
  <c r="I8249" i="1" s="1"/>
  <c r="I8246" i="1"/>
  <c r="I8237" i="1" s="1"/>
  <c r="I8235" i="1"/>
  <c r="I8229" i="1"/>
  <c r="I8227" i="1" s="1"/>
  <c r="I8213" i="1"/>
  <c r="I8212" i="1" s="1"/>
  <c r="I8215" i="1" s="1"/>
  <c r="I8219" i="1" s="1"/>
  <c r="I8220" i="1" s="1"/>
  <c r="I8197" i="1"/>
  <c r="I8196" i="1" s="1"/>
  <c r="I8192" i="1"/>
  <c r="I8191" i="1" s="1"/>
  <c r="I8187" i="1"/>
  <c r="I8178" i="1" s="1"/>
  <c r="I8176" i="1"/>
  <c r="I8170" i="1"/>
  <c r="I8168" i="1" s="1"/>
  <c r="I8154" i="1"/>
  <c r="I8153" i="1" s="1"/>
  <c r="I8149" i="1"/>
  <c r="I8148" i="1" s="1"/>
  <c r="I8146" i="1"/>
  <c r="I8145" i="1" s="1"/>
  <c r="I8142" i="1"/>
  <c r="I8141" i="1" s="1"/>
  <c r="I8137" i="1"/>
  <c r="I8129" i="1" s="1"/>
  <c r="I8127" i="1"/>
  <c r="I8121" i="1"/>
  <c r="I8119" i="1" s="1"/>
  <c r="I8103" i="1"/>
  <c r="I8102" i="1" s="1"/>
  <c r="I8098" i="1"/>
  <c r="I8097" i="1" s="1"/>
  <c r="I8093" i="1"/>
  <c r="I8084" i="1" s="1"/>
  <c r="I8082" i="1"/>
  <c r="I8076" i="1"/>
  <c r="I8074" i="1" s="1"/>
  <c r="I8060" i="1"/>
  <c r="I8059" i="1" s="1"/>
  <c r="I8057" i="1"/>
  <c r="I8056" i="1" s="1"/>
  <c r="I8053" i="1"/>
  <c r="I8045" i="1" s="1"/>
  <c r="I8043" i="1"/>
  <c r="I8037" i="1"/>
  <c r="I8035" i="1" s="1"/>
  <c r="I8021" i="1"/>
  <c r="I8020" i="1" s="1"/>
  <c r="I8018" i="1"/>
  <c r="I8017" i="1" s="1"/>
  <c r="I8013" i="1"/>
  <c r="I8004" i="1" s="1"/>
  <c r="I8002" i="1"/>
  <c r="I7996" i="1"/>
  <c r="I7994" i="1" s="1"/>
  <c r="I7978" i="1"/>
  <c r="I7903" i="1" s="1"/>
  <c r="I7976" i="1"/>
  <c r="I7972" i="1"/>
  <c r="I7900" i="1" s="1"/>
  <c r="I7963" i="1"/>
  <c r="I7960" i="1" s="1"/>
  <c r="I7959" i="1" s="1"/>
  <c r="I7949" i="1"/>
  <c r="I7940" i="1" s="1"/>
  <c r="I7937" i="1"/>
  <c r="I7926" i="1"/>
  <c r="I7923" i="1" s="1"/>
  <c r="I7907" i="1"/>
  <c r="I7902" i="1"/>
  <c r="I7901" i="1"/>
  <c r="I7896" i="1"/>
  <c r="I7892" i="1"/>
  <c r="I7891" i="1" s="1"/>
  <c r="I7890" i="1"/>
  <c r="I7887" i="1"/>
  <c r="I7882" i="1"/>
  <c r="I7881" i="1"/>
  <c r="I7880" i="1"/>
  <c r="I7879" i="1"/>
  <c r="I7878" i="1"/>
  <c r="I7877" i="1"/>
  <c r="I7876" i="1"/>
  <c r="I7875" i="1"/>
  <c r="I7873" i="1"/>
  <c r="I7871" i="1"/>
  <c r="I7870" i="1"/>
  <c r="I7869" i="1"/>
  <c r="I7868" i="1"/>
  <c r="I7867" i="1"/>
  <c r="I7865" i="1"/>
  <c r="I7858" i="1"/>
  <c r="I7854" i="1"/>
  <c r="I7853" i="1"/>
  <c r="I7852" i="1"/>
  <c r="I7851" i="1"/>
  <c r="I7845" i="1"/>
  <c r="I7843" i="1"/>
  <c r="I7841" i="1"/>
  <c r="I7838" i="1"/>
  <c r="I7834" i="1"/>
  <c r="I7828" i="1"/>
  <c r="I7826" i="1"/>
  <c r="I7824" i="1"/>
  <c r="I7814" i="1"/>
  <c r="I7805" i="1"/>
  <c r="I7799" i="1"/>
  <c r="I7797" i="1" s="1"/>
  <c r="I7787" i="1"/>
  <c r="I7790" i="1" s="1"/>
  <c r="I7773" i="1"/>
  <c r="I7772" i="1" s="1"/>
  <c r="I7770" i="1"/>
  <c r="I7769" i="1" s="1"/>
  <c r="I7767" i="1"/>
  <c r="I7766" i="1" s="1"/>
  <c r="I7762" i="1"/>
  <c r="I7751" i="1"/>
  <c r="I7745" i="1"/>
  <c r="I7743" i="1" s="1"/>
  <c r="I7737" i="1"/>
  <c r="I7736" i="1"/>
  <c r="I7735" i="1"/>
  <c r="I7734" i="1"/>
  <c r="I7733" i="1"/>
  <c r="I7732" i="1"/>
  <c r="I7731" i="1"/>
  <c r="I7723" i="1"/>
  <c r="I7721" i="1"/>
  <c r="I7717" i="1"/>
  <c r="I7703" i="1"/>
  <c r="I7697" i="1"/>
  <c r="I7695" i="1"/>
  <c r="I7691" i="1"/>
  <c r="I7686" i="1"/>
  <c r="I7681" i="1"/>
  <c r="I7677" i="1"/>
  <c r="I7673" i="1"/>
  <c r="I7670" i="1"/>
  <c r="I7662" i="1"/>
  <c r="I7654" i="1"/>
  <c r="I7648" i="1"/>
  <c r="I7646" i="1" s="1"/>
  <c r="I7636" i="1"/>
  <c r="I7639" i="1" s="1"/>
  <c r="I7627" i="1"/>
  <c r="I7626" i="1" s="1"/>
  <c r="I7624" i="1"/>
  <c r="I7623" i="1" s="1"/>
  <c r="I7619" i="1"/>
  <c r="I7608" i="1"/>
  <c r="I7602" i="1"/>
  <c r="I7600" i="1" s="1"/>
  <c r="I7590" i="1"/>
  <c r="I7593" i="1" s="1"/>
  <c r="I7577" i="1"/>
  <c r="I7572" i="1"/>
  <c r="I7571" i="1" s="1"/>
  <c r="I7567" i="1"/>
  <c r="I7556" i="1"/>
  <c r="I7550" i="1"/>
  <c r="I7548" i="1" s="1"/>
  <c r="I7538" i="1"/>
  <c r="I7541" i="1" s="1"/>
  <c r="I7534" i="1"/>
  <c r="I7533" i="1"/>
  <c r="I7532" i="1"/>
  <c r="I7524" i="1"/>
  <c r="I7518" i="1"/>
  <c r="I7511" i="1"/>
  <c r="I7505" i="1"/>
  <c r="I7501" i="1"/>
  <c r="I7493" i="1"/>
  <c r="I7489" i="1"/>
  <c r="I7486" i="1"/>
  <c r="I7483" i="1"/>
  <c r="I7479" i="1"/>
  <c r="I7473" i="1"/>
  <c r="I7467" i="1"/>
  <c r="I7465" i="1" s="1"/>
  <c r="I7455" i="1"/>
  <c r="I7458" i="1" s="1"/>
  <c r="I7443" i="1"/>
  <c r="I7440" i="1"/>
  <c r="I7436" i="1"/>
  <c r="I7435" i="1" s="1"/>
  <c r="I7430" i="1"/>
  <c r="I7420" i="1"/>
  <c r="I7414" i="1"/>
  <c r="I7412" i="1" s="1"/>
  <c r="I7402" i="1"/>
  <c r="I7405" i="1" s="1"/>
  <c r="I7398" i="1"/>
  <c r="I7397" i="1"/>
  <c r="I7390" i="1"/>
  <c r="I7388" i="1"/>
  <c r="I7383" i="1"/>
  <c r="I7372" i="1"/>
  <c r="I7368" i="1"/>
  <c r="I7360" i="1"/>
  <c r="I7357" i="1"/>
  <c r="I7351" i="1"/>
  <c r="I7349" i="1" s="1"/>
  <c r="I7339" i="1"/>
  <c r="I7342" i="1" s="1"/>
  <c r="I7325" i="1"/>
  <c r="I7319" i="1"/>
  <c r="I7312" i="1"/>
  <c r="I7308" i="1"/>
  <c r="I7304" i="1"/>
  <c r="I7298" i="1"/>
  <c r="I7294" i="1"/>
  <c r="I7286" i="1"/>
  <c r="I7282" i="1"/>
  <c r="I7273" i="1"/>
  <c r="I7267" i="1"/>
  <c r="I7264" i="1"/>
  <c r="I7258" i="1"/>
  <c r="I7255" i="1"/>
  <c r="I7251" i="1"/>
  <c r="I7245" i="1"/>
  <c r="I7243" i="1" s="1"/>
  <c r="I7233" i="1"/>
  <c r="I7236" i="1" s="1"/>
  <c r="I7221" i="1"/>
  <c r="I7217" i="1"/>
  <c r="I7213" i="1"/>
  <c r="I7212" i="1" s="1"/>
  <c r="I7208" i="1"/>
  <c r="I7197" i="1"/>
  <c r="I7191" i="1"/>
  <c r="I7189" i="1" s="1"/>
  <c r="I7180" i="1"/>
  <c r="I7170" i="1"/>
  <c r="I7169" i="1" s="1"/>
  <c r="I7166" i="1"/>
  <c r="I7165" i="1" s="1"/>
  <c r="I7164" i="1" s="1"/>
  <c r="I7160" i="1"/>
  <c r="I7151" i="1" s="1"/>
  <c r="I7149" i="1"/>
  <c r="I7143" i="1"/>
  <c r="I7141" i="1" s="1"/>
  <c r="I7135" i="1"/>
  <c r="I7124" i="1"/>
  <c r="I7123" i="1" s="1"/>
  <c r="I7120" i="1"/>
  <c r="I7119" i="1" s="1"/>
  <c r="I7118" i="1" s="1"/>
  <c r="I7114" i="1"/>
  <c r="I7105" i="1" s="1"/>
  <c r="I7103" i="1"/>
  <c r="I7097" i="1"/>
  <c r="I7095" i="1" s="1"/>
  <c r="I7089" i="1"/>
  <c r="I7084" i="1"/>
  <c r="I7083" i="1"/>
  <c r="I6901" i="1" s="1"/>
  <c r="I7076" i="1"/>
  <c r="I7075" i="1" s="1"/>
  <c r="I7073" i="1"/>
  <c r="I7072" i="1" s="1"/>
  <c r="I7068" i="1"/>
  <c r="I7059" i="1" s="1"/>
  <c r="I7057" i="1"/>
  <c r="I7051" i="1"/>
  <c r="I7049" i="1" s="1"/>
  <c r="I7042" i="1"/>
  <c r="I7030" i="1"/>
  <c r="I7029" i="1" s="1"/>
  <c r="I7027" i="1"/>
  <c r="I7026" i="1" s="1"/>
  <c r="I7022" i="1"/>
  <c r="I7013" i="1" s="1"/>
  <c r="I7011" i="1"/>
  <c r="I7006" i="1"/>
  <c r="I7004" i="1" s="1"/>
  <c r="I6997" i="1"/>
  <c r="I6985" i="1"/>
  <c r="I6984" i="1" s="1"/>
  <c r="I6982" i="1"/>
  <c r="I6981" i="1" s="1"/>
  <c r="I6977" i="1"/>
  <c r="I6968" i="1" s="1"/>
  <c r="I6966" i="1"/>
  <c r="I6960" i="1"/>
  <c r="I6958" i="1" s="1"/>
  <c r="I6952" i="1"/>
  <c r="I6942" i="1"/>
  <c r="I6941" i="1" s="1"/>
  <c r="I6938" i="1"/>
  <c r="I6936" i="1" s="1"/>
  <c r="I6935" i="1" s="1"/>
  <c r="I6931" i="1"/>
  <c r="I6920" i="1"/>
  <c r="I6914" i="1"/>
  <c r="I6912" i="1" s="1"/>
  <c r="I6895" i="1"/>
  <c r="I6894" i="1"/>
  <c r="I6893" i="1"/>
  <c r="I6889" i="1"/>
  <c r="I6885" i="1"/>
  <c r="I6884" i="1"/>
  <c r="I6883" i="1"/>
  <c r="I6882" i="1"/>
  <c r="I6881" i="1"/>
  <c r="I6880" i="1"/>
  <c r="I6879" i="1"/>
  <c r="I6878" i="1"/>
  <c r="I6876" i="1"/>
  <c r="I6874" i="1"/>
  <c r="I6873" i="1"/>
  <c r="I6872" i="1"/>
  <c r="I6871" i="1"/>
  <c r="I6870" i="1"/>
  <c r="I6868" i="1"/>
  <c r="I6861" i="1"/>
  <c r="I6856" i="1"/>
  <c r="I6855" i="1"/>
  <c r="I6846" i="1"/>
  <c r="I6841" i="1"/>
  <c r="I6839" i="1"/>
  <c r="I6834" i="1"/>
  <c r="I6827" i="1"/>
  <c r="I6821" i="1"/>
  <c r="I6819" i="1"/>
  <c r="I6812" i="1"/>
  <c r="I6807" i="1"/>
  <c r="I6801" i="1"/>
  <c r="I6799" i="1" s="1"/>
  <c r="I6789" i="1"/>
  <c r="I6235" i="1" s="1"/>
  <c r="I6779" i="1"/>
  <c r="I6778" i="1" s="1"/>
  <c r="I6776" i="1"/>
  <c r="I6775" i="1" s="1"/>
  <c r="I6771" i="1"/>
  <c r="I6762" i="1" s="1"/>
  <c r="I6760" i="1"/>
  <c r="I6754" i="1"/>
  <c r="I6752" i="1" s="1"/>
  <c r="I6737" i="1"/>
  <c r="I6736" i="1" s="1"/>
  <c r="I6734" i="1"/>
  <c r="I6733" i="1" s="1"/>
  <c r="I6729" i="1"/>
  <c r="I6720" i="1" s="1"/>
  <c r="I6718" i="1"/>
  <c r="I6713" i="1"/>
  <c r="I6711" i="1" s="1"/>
  <c r="I6696" i="1"/>
  <c r="I6695" i="1" s="1"/>
  <c r="I6693" i="1"/>
  <c r="I6687" i="1"/>
  <c r="I6678" i="1" s="1"/>
  <c r="I6676" i="1"/>
  <c r="I6670" i="1"/>
  <c r="I6668" i="1" s="1"/>
  <c r="I6653" i="1"/>
  <c r="I6652" i="1" s="1"/>
  <c r="I6650" i="1"/>
  <c r="I6649" i="1" s="1"/>
  <c r="I6645" i="1"/>
  <c r="I6636" i="1" s="1"/>
  <c r="I6634" i="1"/>
  <c r="I6629" i="1"/>
  <c r="I6627" i="1" s="1"/>
  <c r="I6613" i="1"/>
  <c r="I6612" i="1" s="1"/>
  <c r="I6610" i="1"/>
  <c r="I6609" i="1" s="1"/>
  <c r="I6605" i="1"/>
  <c r="I6596" i="1" s="1"/>
  <c r="I6594" i="1"/>
  <c r="I6588" i="1"/>
  <c r="I6586" i="1" s="1"/>
  <c r="I6571" i="1"/>
  <c r="I6570" i="1" s="1"/>
  <c r="I6567" i="1"/>
  <c r="I6220" i="1" s="1"/>
  <c r="I6565" i="1"/>
  <c r="I6561" i="1"/>
  <c r="I6560" i="1" s="1"/>
  <c r="I6559" i="1" s="1"/>
  <c r="I6555" i="1"/>
  <c r="I6546" i="1" s="1"/>
  <c r="I6544" i="1"/>
  <c r="I6538" i="1"/>
  <c r="I6536" i="1" s="1"/>
  <c r="I6522" i="1"/>
  <c r="I6521" i="1" s="1"/>
  <c r="I6519" i="1"/>
  <c r="I6518" i="1" s="1"/>
  <c r="I6513" i="1"/>
  <c r="I6504" i="1" s="1"/>
  <c r="I6502" i="1"/>
  <c r="I6496" i="1"/>
  <c r="I6494" i="1" s="1"/>
  <c r="I6479" i="1"/>
  <c r="I6478" i="1" s="1"/>
  <c r="I6475" i="1"/>
  <c r="I6474" i="1" s="1"/>
  <c r="I6470" i="1"/>
  <c r="I6461" i="1" s="1"/>
  <c r="I6459" i="1"/>
  <c r="I6453" i="1"/>
  <c r="I6451" i="1" s="1"/>
  <c r="I6437" i="1"/>
  <c r="I6436" i="1" s="1"/>
  <c r="I6434" i="1"/>
  <c r="I6433" i="1" s="1"/>
  <c r="I6429" i="1"/>
  <c r="I6420" i="1" s="1"/>
  <c r="I6418" i="1"/>
  <c r="I6412" i="1"/>
  <c r="I6410" i="1" s="1"/>
  <c r="I6395" i="1"/>
  <c r="I6394" i="1" s="1"/>
  <c r="I6392" i="1"/>
  <c r="I6391" i="1" s="1"/>
  <c r="I6387" i="1"/>
  <c r="I6378" i="1" s="1"/>
  <c r="I6376" i="1"/>
  <c r="I6370" i="1"/>
  <c r="I6368" i="1" s="1"/>
  <c r="I6353" i="1"/>
  <c r="I6352" i="1" s="1"/>
  <c r="I6350" i="1"/>
  <c r="I6349" i="1" s="1"/>
  <c r="I6345" i="1"/>
  <c r="I6336" i="1" s="1"/>
  <c r="I6334" i="1"/>
  <c r="I6328" i="1"/>
  <c r="I6326" i="1" s="1"/>
  <c r="I6312" i="1"/>
  <c r="I6311" i="1" s="1"/>
  <c r="I6309" i="1"/>
  <c r="I6308" i="1" s="1"/>
  <c r="I6304" i="1"/>
  <c r="I6295" i="1" s="1"/>
  <c r="I6293" i="1"/>
  <c r="I6287" i="1"/>
  <c r="I6285" i="1" s="1"/>
  <c r="I6270" i="1"/>
  <c r="I6269" i="1" s="1"/>
  <c r="I6267" i="1"/>
  <c r="I6266" i="1" s="1"/>
  <c r="I6260" i="1"/>
  <c r="I6251" i="1" s="1"/>
  <c r="I6249" i="1"/>
  <c r="I6243" i="1"/>
  <c r="I6241" i="1" s="1"/>
  <c r="I6225" i="1"/>
  <c r="I6224" i="1"/>
  <c r="I6223" i="1"/>
  <c r="I6215" i="1"/>
  <c r="I6211" i="1"/>
  <c r="I6210" i="1"/>
  <c r="I6209" i="1"/>
  <c r="I6208" i="1"/>
  <c r="I6207" i="1"/>
  <c r="I6206" i="1"/>
  <c r="I6205" i="1"/>
  <c r="I6204" i="1"/>
  <c r="I6202" i="1"/>
  <c r="I6200" i="1"/>
  <c r="I6199" i="1"/>
  <c r="I6198" i="1"/>
  <c r="I6197" i="1"/>
  <c r="I6196" i="1"/>
  <c r="I6194" i="1"/>
  <c r="I6187" i="1"/>
  <c r="I6182" i="1"/>
  <c r="I6181" i="1"/>
  <c r="I6174" i="1"/>
  <c r="I6173" i="1" s="1"/>
  <c r="I6170" i="1"/>
  <c r="I6166" i="1"/>
  <c r="I6157" i="1"/>
  <c r="I6154" i="1"/>
  <c r="I6152" i="1"/>
  <c r="I6145" i="1"/>
  <c r="I6141" i="1"/>
  <c r="I6135" i="1"/>
  <c r="I6133" i="1" s="1"/>
  <c r="I6124" i="1"/>
  <c r="I6113" i="1"/>
  <c r="I6112" i="1" s="1"/>
  <c r="I6109" i="1"/>
  <c r="I6108" i="1" s="1"/>
  <c r="I6104" i="1"/>
  <c r="I6093" i="1"/>
  <c r="I6088" i="1"/>
  <c r="I6086" i="1" s="1"/>
  <c r="I6079" i="1"/>
  <c r="I6067" i="1"/>
  <c r="I6066" i="1" s="1"/>
  <c r="I6062" i="1"/>
  <c r="I6051" i="1"/>
  <c r="I6045" i="1"/>
  <c r="I6043" i="1" s="1"/>
  <c r="I6036" i="1"/>
  <c r="I4578" i="1" s="1"/>
  <c r="I4586" i="1" s="1"/>
  <c r="I6024" i="1"/>
  <c r="I6023" i="1" s="1"/>
  <c r="I6021" i="1"/>
  <c r="I6020" i="1" s="1"/>
  <c r="I6016" i="1"/>
  <c r="I6007" i="1" s="1"/>
  <c r="I6005" i="1"/>
  <c r="I5999" i="1"/>
  <c r="I5997" i="1" s="1"/>
  <c r="I5982" i="1"/>
  <c r="I5981" i="1" s="1"/>
  <c r="I5979" i="1"/>
  <c r="I5978" i="1" s="1"/>
  <c r="I5974" i="1"/>
  <c r="I5966" i="1" s="1"/>
  <c r="I5964" i="1"/>
  <c r="I5958" i="1"/>
  <c r="I5956" i="1" s="1"/>
  <c r="I5941" i="1"/>
  <c r="I5940" i="1" s="1"/>
  <c r="I5938" i="1"/>
  <c r="I5937" i="1" s="1"/>
  <c r="I5933" i="1"/>
  <c r="I5925" i="1" s="1"/>
  <c r="I5923" i="1"/>
  <c r="I5917" i="1"/>
  <c r="I5915" i="1" s="1"/>
  <c r="I5900" i="1"/>
  <c r="I5899" i="1" s="1"/>
  <c r="I5897" i="1"/>
  <c r="I5896" i="1" s="1"/>
  <c r="I5892" i="1"/>
  <c r="I5883" i="1" s="1"/>
  <c r="I5881" i="1"/>
  <c r="I5875" i="1"/>
  <c r="I5873" i="1" s="1"/>
  <c r="I5858" i="1"/>
  <c r="I5857" i="1" s="1"/>
  <c r="I5855" i="1"/>
  <c r="I5854" i="1" s="1"/>
  <c r="I5850" i="1"/>
  <c r="I5841" i="1" s="1"/>
  <c r="I5839" i="1"/>
  <c r="I5833" i="1"/>
  <c r="I5831" i="1" s="1"/>
  <c r="I5816" i="1"/>
  <c r="I5815" i="1" s="1"/>
  <c r="I5813" i="1"/>
  <c r="I5812" i="1" s="1"/>
  <c r="I5808" i="1"/>
  <c r="I5800" i="1" s="1"/>
  <c r="I5798" i="1"/>
  <c r="I5792" i="1"/>
  <c r="I5790" i="1" s="1"/>
  <c r="I5775" i="1"/>
  <c r="I5774" i="1" s="1"/>
  <c r="I5772" i="1"/>
  <c r="I5771" i="1" s="1"/>
  <c r="I5767" i="1"/>
  <c r="I5759" i="1" s="1"/>
  <c r="I5757" i="1"/>
  <c r="I5751" i="1"/>
  <c r="I5749" i="1" s="1"/>
  <c r="I5734" i="1"/>
  <c r="I5733" i="1" s="1"/>
  <c r="I5731" i="1"/>
  <c r="I5730" i="1" s="1"/>
  <c r="I5726" i="1"/>
  <c r="I5717" i="1" s="1"/>
  <c r="I5715" i="1"/>
  <c r="I5709" i="1"/>
  <c r="I5707" i="1" s="1"/>
  <c r="I5692" i="1"/>
  <c r="I5691" i="1" s="1"/>
  <c r="I5689" i="1"/>
  <c r="I5688" i="1" s="1"/>
  <c r="I5684" i="1"/>
  <c r="I5676" i="1" s="1"/>
  <c r="I5674" i="1"/>
  <c r="I5668" i="1"/>
  <c r="I5666" i="1" s="1"/>
  <c r="I5651" i="1"/>
  <c r="I5650" i="1" s="1"/>
  <c r="I5648" i="1"/>
  <c r="I5647" i="1" s="1"/>
  <c r="I5643" i="1"/>
  <c r="I5634" i="1" s="1"/>
  <c r="I5632" i="1"/>
  <c r="I5626" i="1"/>
  <c r="I5624" i="1" s="1"/>
  <c r="I5609" i="1"/>
  <c r="I5608" i="1" s="1"/>
  <c r="I5606" i="1"/>
  <c r="I5605" i="1" s="1"/>
  <c r="I5601" i="1"/>
  <c r="I5593" i="1" s="1"/>
  <c r="I5591" i="1"/>
  <c r="I5585" i="1"/>
  <c r="I5583" i="1" s="1"/>
  <c r="I5568" i="1"/>
  <c r="I5567" i="1" s="1"/>
  <c r="I5565" i="1"/>
  <c r="I5564" i="1" s="1"/>
  <c r="I5560" i="1"/>
  <c r="I5551" i="1" s="1"/>
  <c r="I5549" i="1"/>
  <c r="I5543" i="1"/>
  <c r="I5541" i="1" s="1"/>
  <c r="I5526" i="1"/>
  <c r="I5525" i="1" s="1"/>
  <c r="I5523" i="1"/>
  <c r="I5522" i="1" s="1"/>
  <c r="I5518" i="1"/>
  <c r="I5510" i="1" s="1"/>
  <c r="I5508" i="1"/>
  <c r="I5502" i="1"/>
  <c r="I5500" i="1" s="1"/>
  <c r="I5485" i="1"/>
  <c r="I5484" i="1" s="1"/>
  <c r="I5477" i="1"/>
  <c r="I5469" i="1" s="1"/>
  <c r="I5467" i="1"/>
  <c r="I5461" i="1"/>
  <c r="I5459" i="1" s="1"/>
  <c r="I5444" i="1"/>
  <c r="I5443" i="1" s="1"/>
  <c r="I5441" i="1"/>
  <c r="I5440" i="1" s="1"/>
  <c r="I5436" i="1"/>
  <c r="I5428" i="1" s="1"/>
  <c r="I5426" i="1"/>
  <c r="I5420" i="1"/>
  <c r="I5418" i="1" s="1"/>
  <c r="I5403" i="1"/>
  <c r="I5402" i="1" s="1"/>
  <c r="I5395" i="1"/>
  <c r="I5387" i="1" s="1"/>
  <c r="I5385" i="1"/>
  <c r="I5379" i="1"/>
  <c r="I5377" i="1" s="1"/>
  <c r="I5362" i="1"/>
  <c r="I5361" i="1" s="1"/>
  <c r="I5358" i="1"/>
  <c r="I5357" i="1" s="1"/>
  <c r="I5353" i="1"/>
  <c r="I5345" i="1" s="1"/>
  <c r="I5343" i="1"/>
  <c r="I5337" i="1"/>
  <c r="I5335" i="1" s="1"/>
  <c r="I5320" i="1"/>
  <c r="I5319" i="1" s="1"/>
  <c r="I5317" i="1"/>
  <c r="I5316" i="1" s="1"/>
  <c r="I5312" i="1"/>
  <c r="I5305" i="1" s="1"/>
  <c r="I5303" i="1"/>
  <c r="I5297" i="1"/>
  <c r="I5295" i="1" s="1"/>
  <c r="I5280" i="1"/>
  <c r="I5279" i="1" s="1"/>
  <c r="I5277" i="1"/>
  <c r="I5276" i="1" s="1"/>
  <c r="I5272" i="1"/>
  <c r="I5264" i="1" s="1"/>
  <c r="I5262" i="1"/>
  <c r="I5256" i="1"/>
  <c r="I5254" i="1" s="1"/>
  <c r="I5239" i="1"/>
  <c r="I5238" i="1" s="1"/>
  <c r="I5236" i="1"/>
  <c r="I5235" i="1" s="1"/>
  <c r="I5231" i="1"/>
  <c r="I5224" i="1" s="1"/>
  <c r="I5222" i="1"/>
  <c r="I5216" i="1"/>
  <c r="I5214" i="1" s="1"/>
  <c r="I5199" i="1"/>
  <c r="I5198" i="1" s="1"/>
  <c r="I5196" i="1"/>
  <c r="I5195" i="1" s="1"/>
  <c r="I5191" i="1"/>
  <c r="I5183" i="1" s="1"/>
  <c r="I5181" i="1"/>
  <c r="I5175" i="1"/>
  <c r="I5173" i="1" s="1"/>
  <c r="I5158" i="1"/>
  <c r="I5157" i="1" s="1"/>
  <c r="I5155" i="1"/>
  <c r="I5154" i="1" s="1"/>
  <c r="I5150" i="1"/>
  <c r="I5141" i="1" s="1"/>
  <c r="I5139" i="1"/>
  <c r="I5133" i="1"/>
  <c r="I5131" i="1" s="1"/>
  <c r="I5116" i="1"/>
  <c r="I5115" i="1" s="1"/>
  <c r="I5113" i="1"/>
  <c r="I5112" i="1" s="1"/>
  <c r="I5108" i="1"/>
  <c r="I5100" i="1" s="1"/>
  <c r="I5098" i="1"/>
  <c r="I5092" i="1"/>
  <c r="I5090" i="1" s="1"/>
  <c r="I5075" i="1"/>
  <c r="I5074" i="1" s="1"/>
  <c r="I5072" i="1"/>
  <c r="I5071" i="1" s="1"/>
  <c r="I5067" i="1"/>
  <c r="I5059" i="1" s="1"/>
  <c r="I5057" i="1"/>
  <c r="I5051" i="1"/>
  <c r="I5049" i="1" s="1"/>
  <c r="I5034" i="1"/>
  <c r="I5033" i="1" s="1"/>
  <c r="I5030" i="1"/>
  <c r="I5028" i="1" s="1"/>
  <c r="I5027" i="1" s="1"/>
  <c r="I5023" i="1"/>
  <c r="I5014" i="1" s="1"/>
  <c r="I5012" i="1"/>
  <c r="I5006" i="1"/>
  <c r="I5004" i="1" s="1"/>
  <c r="I4989" i="1"/>
  <c r="I4988" i="1" s="1"/>
  <c r="I4981" i="1"/>
  <c r="I4973" i="1" s="1"/>
  <c r="I4971" i="1"/>
  <c r="I4965" i="1"/>
  <c r="I4963" i="1" s="1"/>
  <c r="I4948" i="1"/>
  <c r="I4947" i="1" s="1"/>
  <c r="I4943" i="1"/>
  <c r="I4934" i="1" s="1"/>
  <c r="I4932" i="1"/>
  <c r="I4926" i="1"/>
  <c r="I4924" i="1" s="1"/>
  <c r="I4909" i="1"/>
  <c r="I4908" i="1" s="1"/>
  <c r="I4906" i="1"/>
  <c r="I4905" i="1" s="1"/>
  <c r="I4901" i="1"/>
  <c r="I4892" i="1" s="1"/>
  <c r="I4890" i="1"/>
  <c r="I4884" i="1"/>
  <c r="I4882" i="1" s="1"/>
  <c r="I4867" i="1"/>
  <c r="I4866" i="1" s="1"/>
  <c r="I4863" i="1"/>
  <c r="I4862" i="1" s="1"/>
  <c r="I4858" i="1"/>
  <c r="I4850" i="1" s="1"/>
  <c r="I4848" i="1"/>
  <c r="I4842" i="1"/>
  <c r="I4840" i="1" s="1"/>
  <c r="I4825" i="1"/>
  <c r="I4824" i="1" s="1"/>
  <c r="I4822" i="1"/>
  <c r="I4821" i="1" s="1"/>
  <c r="I4817" i="1"/>
  <c r="I4809" i="1" s="1"/>
  <c r="I4807" i="1"/>
  <c r="I4801" i="1"/>
  <c r="I4799" i="1" s="1"/>
  <c r="I4784" i="1"/>
  <c r="I4783" i="1" s="1"/>
  <c r="I4776" i="1"/>
  <c r="I4767" i="1" s="1"/>
  <c r="I4765" i="1"/>
  <c r="I4759" i="1"/>
  <c r="I4757" i="1" s="1"/>
  <c r="I4742" i="1"/>
  <c r="I4741" i="1" s="1"/>
  <c r="I4739" i="1"/>
  <c r="I4738" i="1" s="1"/>
  <c r="I4734" i="1"/>
  <c r="I4727" i="1" s="1"/>
  <c r="I4725" i="1"/>
  <c r="I4719" i="1"/>
  <c r="I4717" i="1" s="1"/>
  <c r="I4702" i="1"/>
  <c r="I4701" i="1" s="1"/>
  <c r="I4699" i="1"/>
  <c r="I4698" i="1" s="1"/>
  <c r="I4694" i="1"/>
  <c r="I4684" i="1"/>
  <c r="I4678" i="1"/>
  <c r="I4676" i="1" s="1"/>
  <c r="I4661" i="1"/>
  <c r="I4660" i="1" s="1"/>
  <c r="I4658" i="1"/>
  <c r="I4657" i="1" s="1"/>
  <c r="I4653" i="1"/>
  <c r="I4644" i="1" s="1"/>
  <c r="I4642" i="1"/>
  <c r="I4636" i="1"/>
  <c r="I4634" i="1" s="1"/>
  <c r="I4619" i="1"/>
  <c r="I4618" i="1" s="1"/>
  <c r="I4616" i="1"/>
  <c r="I4615" i="1" s="1"/>
  <c r="I4611" i="1"/>
  <c r="I4602" i="1" s="1"/>
  <c r="I4600" i="1"/>
  <c r="I4594" i="1"/>
  <c r="I4592" i="1" s="1"/>
  <c r="I4576" i="1"/>
  <c r="I4575" i="1"/>
  <c r="I4571" i="1"/>
  <c r="I4567" i="1"/>
  <c r="I4566" i="1"/>
  <c r="I4565" i="1"/>
  <c r="I4564" i="1"/>
  <c r="I4563" i="1"/>
  <c r="I4562" i="1"/>
  <c r="I4561" i="1"/>
  <c r="I4560" i="1"/>
  <c r="I4558" i="1"/>
  <c r="I4556" i="1"/>
  <c r="I4555" i="1"/>
  <c r="I4554" i="1"/>
  <c r="I4553" i="1"/>
  <c r="I4552" i="1"/>
  <c r="I4550" i="1"/>
  <c r="I4543" i="1"/>
  <c r="I1646" i="1" s="1"/>
  <c r="I1654" i="1" s="1"/>
  <c r="I4530" i="1"/>
  <c r="I4529" i="1" s="1"/>
  <c r="I4527" i="1"/>
  <c r="I4526" i="1" s="1"/>
  <c r="I4522" i="1"/>
  <c r="I4514" i="1" s="1"/>
  <c r="I4512" i="1"/>
  <c r="I4506" i="1"/>
  <c r="I4504" i="1" s="1"/>
  <c r="I4489" i="1"/>
  <c r="I4488" i="1" s="1"/>
  <c r="I4486" i="1"/>
  <c r="I4485" i="1" s="1"/>
  <c r="I4481" i="1"/>
  <c r="I4473" i="1" s="1"/>
  <c r="I4471" i="1"/>
  <c r="I4465" i="1"/>
  <c r="I4463" i="1" s="1"/>
  <c r="I4448" i="1"/>
  <c r="I4447" i="1" s="1"/>
  <c r="I4445" i="1"/>
  <c r="I4444" i="1" s="1"/>
  <c r="I4440" i="1"/>
  <c r="I4433" i="1" s="1"/>
  <c r="I4431" i="1"/>
  <c r="I4425" i="1"/>
  <c r="I4423" i="1" s="1"/>
  <c r="I4408" i="1"/>
  <c r="I4407" i="1" s="1"/>
  <c r="I4405" i="1"/>
  <c r="I4404" i="1" s="1"/>
  <c r="I4400" i="1"/>
  <c r="I4391" i="1" s="1"/>
  <c r="I4389" i="1"/>
  <c r="I4383" i="1"/>
  <c r="I4381" i="1" s="1"/>
  <c r="I4366" i="1"/>
  <c r="I4365" i="1" s="1"/>
  <c r="I4363" i="1"/>
  <c r="I4362" i="1" s="1"/>
  <c r="I4358" i="1"/>
  <c r="I4350" i="1" s="1"/>
  <c r="I4348" i="1"/>
  <c r="I4342" i="1"/>
  <c r="I4340" i="1" s="1"/>
  <c r="I4325" i="1"/>
  <c r="I4324" i="1" s="1"/>
  <c r="I4322" i="1"/>
  <c r="I4321" i="1" s="1"/>
  <c r="I4317" i="1"/>
  <c r="I4310" i="1" s="1"/>
  <c r="I4308" i="1"/>
  <c r="I4302" i="1"/>
  <c r="I4300" i="1" s="1"/>
  <c r="I4285" i="1"/>
  <c r="I4284" i="1" s="1"/>
  <c r="I4282" i="1"/>
  <c r="I4281" i="1" s="1"/>
  <c r="I4277" i="1"/>
  <c r="I4270" i="1" s="1"/>
  <c r="I4268" i="1"/>
  <c r="I4262" i="1"/>
  <c r="I4260" i="1" s="1"/>
  <c r="I4245" i="1"/>
  <c r="I4244" i="1" s="1"/>
  <c r="I4242" i="1"/>
  <c r="I4241" i="1" s="1"/>
  <c r="I4237" i="1"/>
  <c r="I4229" i="1" s="1"/>
  <c r="I4227" i="1"/>
  <c r="I4221" i="1"/>
  <c r="I4219" i="1" s="1"/>
  <c r="I4204" i="1"/>
  <c r="I4203" i="1" s="1"/>
  <c r="I4201" i="1"/>
  <c r="I4200" i="1" s="1"/>
  <c r="I4196" i="1"/>
  <c r="I4188" i="1" s="1"/>
  <c r="I4186" i="1"/>
  <c r="I4180" i="1"/>
  <c r="I4178" i="1" s="1"/>
  <c r="I4163" i="1"/>
  <c r="I4162" i="1" s="1"/>
  <c r="I4160" i="1"/>
  <c r="I4159" i="1" s="1"/>
  <c r="I4155" i="1"/>
  <c r="I4147" i="1" s="1"/>
  <c r="I4145" i="1"/>
  <c r="I4139" i="1"/>
  <c r="I4137" i="1" s="1"/>
  <c r="I4122" i="1"/>
  <c r="I4121" i="1" s="1"/>
  <c r="I4119" i="1"/>
  <c r="I4118" i="1" s="1"/>
  <c r="I4114" i="1"/>
  <c r="I4107" i="1" s="1"/>
  <c r="I4105" i="1"/>
  <c r="I4099" i="1"/>
  <c r="I4097" i="1" s="1"/>
  <c r="I4082" i="1"/>
  <c r="I4081" i="1" s="1"/>
  <c r="I4079" i="1"/>
  <c r="I4078" i="1" s="1"/>
  <c r="I4074" i="1"/>
  <c r="I4066" i="1" s="1"/>
  <c r="I4064" i="1"/>
  <c r="I4058" i="1"/>
  <c r="I4056" i="1" s="1"/>
  <c r="I4041" i="1"/>
  <c r="I4040" i="1" s="1"/>
  <c r="I4038" i="1"/>
  <c r="I4037" i="1" s="1"/>
  <c r="I4034" i="1"/>
  <c r="I4027" i="1" s="1"/>
  <c r="I4025" i="1"/>
  <c r="I4019" i="1"/>
  <c r="I4017" i="1" s="1"/>
  <c r="I4002" i="1"/>
  <c r="I4001" i="1" s="1"/>
  <c r="I3999" i="1"/>
  <c r="I3998" i="1" s="1"/>
  <c r="I3994" i="1"/>
  <c r="I3987" i="1" s="1"/>
  <c r="I3985" i="1"/>
  <c r="I3979" i="1"/>
  <c r="I3977" i="1" s="1"/>
  <c r="I3962" i="1"/>
  <c r="I3961" i="1" s="1"/>
  <c r="I3959" i="1"/>
  <c r="I3958" i="1" s="1"/>
  <c r="I3954" i="1"/>
  <c r="I3947" i="1" s="1"/>
  <c r="I3945" i="1"/>
  <c r="I3939" i="1"/>
  <c r="I3937" i="1" s="1"/>
  <c r="I3922" i="1"/>
  <c r="I3921" i="1" s="1"/>
  <c r="I3919" i="1"/>
  <c r="I3918" i="1" s="1"/>
  <c r="I3914" i="1"/>
  <c r="I3907" i="1" s="1"/>
  <c r="I3905" i="1"/>
  <c r="I3899" i="1"/>
  <c r="I3897" i="1" s="1"/>
  <c r="I3882" i="1"/>
  <c r="I3881" i="1" s="1"/>
  <c r="I3879" i="1"/>
  <c r="I3878" i="1" s="1"/>
  <c r="I3874" i="1"/>
  <c r="I3866" i="1" s="1"/>
  <c r="I3864" i="1"/>
  <c r="I3858" i="1"/>
  <c r="I3856" i="1" s="1"/>
  <c r="I3841" i="1"/>
  <c r="I3840" i="1" s="1"/>
  <c r="I3838" i="1"/>
  <c r="I3837" i="1" s="1"/>
  <c r="I3833" i="1"/>
  <c r="I3826" i="1" s="1"/>
  <c r="I3824" i="1"/>
  <c r="I3818" i="1"/>
  <c r="I3816" i="1" s="1"/>
  <c r="I3801" i="1"/>
  <c r="I3800" i="1" s="1"/>
  <c r="I3798" i="1"/>
  <c r="I3797" i="1" s="1"/>
  <c r="I3793" i="1"/>
  <c r="I3785" i="1" s="1"/>
  <c r="I3783" i="1"/>
  <c r="I3777" i="1"/>
  <c r="I3775" i="1" s="1"/>
  <c r="I3760" i="1"/>
  <c r="I3759" i="1" s="1"/>
  <c r="I3757" i="1"/>
  <c r="I3756" i="1" s="1"/>
  <c r="I3752" i="1"/>
  <c r="I3744" i="1" s="1"/>
  <c r="I3742" i="1"/>
  <c r="I3736" i="1"/>
  <c r="I3734" i="1" s="1"/>
  <c r="I3719" i="1"/>
  <c r="I3718" i="1" s="1"/>
  <c r="I3716" i="1"/>
  <c r="I3715" i="1" s="1"/>
  <c r="I3711" i="1"/>
  <c r="I3704" i="1" s="1"/>
  <c r="I3702" i="1"/>
  <c r="I3696" i="1"/>
  <c r="I3694" i="1" s="1"/>
  <c r="I3679" i="1"/>
  <c r="I3678" i="1" s="1"/>
  <c r="I3676" i="1"/>
  <c r="I3675" i="1" s="1"/>
  <c r="I3671" i="1"/>
  <c r="I3663" i="1" s="1"/>
  <c r="I3661" i="1"/>
  <c r="I3655" i="1"/>
  <c r="I3653" i="1" s="1"/>
  <c r="I3638" i="1"/>
  <c r="I3637" i="1" s="1"/>
  <c r="I3635" i="1"/>
  <c r="I3634" i="1" s="1"/>
  <c r="I3630" i="1"/>
  <c r="I3622" i="1" s="1"/>
  <c r="I3620" i="1"/>
  <c r="I3614" i="1"/>
  <c r="I3612" i="1" s="1"/>
  <c r="I3597" i="1"/>
  <c r="I3596" i="1" s="1"/>
  <c r="I3594" i="1"/>
  <c r="I3593" i="1" s="1"/>
  <c r="I3589" i="1"/>
  <c r="I3582" i="1" s="1"/>
  <c r="I3580" i="1"/>
  <c r="I3574" i="1"/>
  <c r="I3572" i="1" s="1"/>
  <c r="I3557" i="1"/>
  <c r="I3556" i="1" s="1"/>
  <c r="I3554" i="1"/>
  <c r="I3553" i="1" s="1"/>
  <c r="I3549" i="1"/>
  <c r="I3541" i="1" s="1"/>
  <c r="I3539" i="1"/>
  <c r="I3533" i="1"/>
  <c r="I3531" i="1" s="1"/>
  <c r="I3516" i="1"/>
  <c r="I3515" i="1" s="1"/>
  <c r="I3513" i="1"/>
  <c r="I3512" i="1" s="1"/>
  <c r="I3508" i="1"/>
  <c r="I3500" i="1" s="1"/>
  <c r="I3498" i="1"/>
  <c r="I3492" i="1"/>
  <c r="I3490" i="1" s="1"/>
  <c r="I3475" i="1"/>
  <c r="I3474" i="1" s="1"/>
  <c r="I3472" i="1"/>
  <c r="I3471" i="1" s="1"/>
  <c r="I3467" i="1"/>
  <c r="I3460" i="1" s="1"/>
  <c r="I3458" i="1"/>
  <c r="I3452" i="1"/>
  <c r="I3450" i="1" s="1"/>
  <c r="I3435" i="1"/>
  <c r="I3434" i="1" s="1"/>
  <c r="I3432" i="1"/>
  <c r="I3431" i="1" s="1"/>
  <c r="I3427" i="1"/>
  <c r="I3419" i="1" s="1"/>
  <c r="I3417" i="1"/>
  <c r="I3411" i="1"/>
  <c r="I3409" i="1" s="1"/>
  <c r="I3394" i="1"/>
  <c r="I3393" i="1" s="1"/>
  <c r="I3391" i="1"/>
  <c r="I3390" i="1" s="1"/>
  <c r="I3386" i="1"/>
  <c r="I3378" i="1" s="1"/>
  <c r="I3376" i="1"/>
  <c r="I3370" i="1"/>
  <c r="I3368" i="1" s="1"/>
  <c r="I3353" i="1"/>
  <c r="I3352" i="1" s="1"/>
  <c r="I3350" i="1"/>
  <c r="I3349" i="1" s="1"/>
  <c r="I3345" i="1"/>
  <c r="I3338" i="1" s="1"/>
  <c r="I3336" i="1"/>
  <c r="I3330" i="1"/>
  <c r="I3328" i="1" s="1"/>
  <c r="I3313" i="1"/>
  <c r="I3312" i="1" s="1"/>
  <c r="I3308" i="1"/>
  <c r="I3300" i="1" s="1"/>
  <c r="I3298" i="1"/>
  <c r="I3292" i="1"/>
  <c r="I3290" i="1" s="1"/>
  <c r="I3275" i="1"/>
  <c r="I3274" i="1" s="1"/>
  <c r="I3272" i="1"/>
  <c r="I3271" i="1" s="1"/>
  <c r="I3267" i="1"/>
  <c r="I3259" i="1" s="1"/>
  <c r="I3257" i="1"/>
  <c r="I3251" i="1"/>
  <c r="I3249" i="1" s="1"/>
  <c r="I3234" i="1"/>
  <c r="I3233" i="1" s="1"/>
  <c r="I3231" i="1"/>
  <c r="I3230" i="1" s="1"/>
  <c r="I3226" i="1"/>
  <c r="I3217" i="1" s="1"/>
  <c r="I3215" i="1"/>
  <c r="I3209" i="1"/>
  <c r="I3207" i="1" s="1"/>
  <c r="I3192" i="1"/>
  <c r="I3191" i="1" s="1"/>
  <c r="I3189" i="1"/>
  <c r="I3188" i="1" s="1"/>
  <c r="I3184" i="1"/>
  <c r="I3176" i="1" s="1"/>
  <c r="I3174" i="1"/>
  <c r="I3168" i="1"/>
  <c r="I3166" i="1" s="1"/>
  <c r="I3151" i="1"/>
  <c r="I3150" i="1" s="1"/>
  <c r="I3148" i="1"/>
  <c r="I3147" i="1" s="1"/>
  <c r="I3143" i="1"/>
  <c r="I3135" i="1" s="1"/>
  <c r="I3133" i="1"/>
  <c r="I3127" i="1"/>
  <c r="I3125" i="1" s="1"/>
  <c r="I3110" i="1"/>
  <c r="I3109" i="1" s="1"/>
  <c r="I3107" i="1"/>
  <c r="I3106" i="1" s="1"/>
  <c r="I3102" i="1"/>
  <c r="I3093" i="1" s="1"/>
  <c r="I3091" i="1"/>
  <c r="I3085" i="1"/>
  <c r="I3083" i="1" s="1"/>
  <c r="I3068" i="1"/>
  <c r="I3067" i="1" s="1"/>
  <c r="I3065" i="1"/>
  <c r="I3064" i="1" s="1"/>
  <c r="I3060" i="1"/>
  <c r="I3052" i="1" s="1"/>
  <c r="I3050" i="1"/>
  <c r="I3044" i="1"/>
  <c r="I3042" i="1" s="1"/>
  <c r="I3027" i="1"/>
  <c r="I3026" i="1" s="1"/>
  <c r="I3024" i="1"/>
  <c r="I3023" i="1" s="1"/>
  <c r="I3019" i="1"/>
  <c r="I3011" i="1" s="1"/>
  <c r="I3009" i="1"/>
  <c r="I3003" i="1"/>
  <c r="I3001" i="1" s="1"/>
  <c r="I2986" i="1"/>
  <c r="I2985" i="1" s="1"/>
  <c r="I2983" i="1"/>
  <c r="I2982" i="1" s="1"/>
  <c r="I2978" i="1"/>
  <c r="I2970" i="1" s="1"/>
  <c r="I2968" i="1"/>
  <c r="I2962" i="1"/>
  <c r="I2960" i="1" s="1"/>
  <c r="I2945" i="1"/>
  <c r="I2944" i="1" s="1"/>
  <c r="I2942" i="1"/>
  <c r="I2941" i="1" s="1"/>
  <c r="I2937" i="1"/>
  <c r="I2929" i="1" s="1"/>
  <c r="I2927" i="1"/>
  <c r="I2921" i="1"/>
  <c r="I2919" i="1" s="1"/>
  <c r="I2904" i="1"/>
  <c r="I2903" i="1" s="1"/>
  <c r="I2901" i="1"/>
  <c r="I2900" i="1" s="1"/>
  <c r="I2896" i="1"/>
  <c r="I2888" i="1" s="1"/>
  <c r="I2886" i="1"/>
  <c r="I2880" i="1"/>
  <c r="I2878" i="1" s="1"/>
  <c r="I2863" i="1"/>
  <c r="I2862" i="1" s="1"/>
  <c r="I2860" i="1"/>
  <c r="I2859" i="1" s="1"/>
  <c r="I2855" i="1"/>
  <c r="I2847" i="1" s="1"/>
  <c r="I2845" i="1"/>
  <c r="I2839" i="1"/>
  <c r="I2837" i="1" s="1"/>
  <c r="I2822" i="1"/>
  <c r="I2821" i="1" s="1"/>
  <c r="I2819" i="1"/>
  <c r="I2818" i="1" s="1"/>
  <c r="I2814" i="1"/>
  <c r="I2806" i="1" s="1"/>
  <c r="I2804" i="1"/>
  <c r="I2798" i="1"/>
  <c r="I2796" i="1" s="1"/>
  <c r="I2781" i="1"/>
  <c r="I2780" i="1" s="1"/>
  <c r="I2778" i="1"/>
  <c r="I2777" i="1" s="1"/>
  <c r="I2773" i="1"/>
  <c r="I2765" i="1" s="1"/>
  <c r="I2763" i="1"/>
  <c r="I2757" i="1"/>
  <c r="I2755" i="1" s="1"/>
  <c r="I2740" i="1"/>
  <c r="I2739" i="1" s="1"/>
  <c r="I2737" i="1"/>
  <c r="I2736" i="1" s="1"/>
  <c r="I2732" i="1"/>
  <c r="I2724" i="1" s="1"/>
  <c r="I2722" i="1"/>
  <c r="I2716" i="1"/>
  <c r="I2714" i="1" s="1"/>
  <c r="I2699" i="1"/>
  <c r="I2698" i="1" s="1"/>
  <c r="I2696" i="1"/>
  <c r="I2695" i="1" s="1"/>
  <c r="I2691" i="1"/>
  <c r="I2682" i="1" s="1"/>
  <c r="I2680" i="1"/>
  <c r="I2674" i="1"/>
  <c r="I2672" i="1" s="1"/>
  <c r="I2657" i="1"/>
  <c r="I2656" i="1" s="1"/>
  <c r="I2654" i="1"/>
  <c r="I2653" i="1" s="1"/>
  <c r="I2649" i="1"/>
  <c r="I2641" i="1" s="1"/>
  <c r="I2639" i="1"/>
  <c r="I2633" i="1"/>
  <c r="I2631" i="1" s="1"/>
  <c r="I2616" i="1"/>
  <c r="I2615" i="1" s="1"/>
  <c r="I2613" i="1"/>
  <c r="I2612" i="1" s="1"/>
  <c r="I2608" i="1"/>
  <c r="I2600" i="1" s="1"/>
  <c r="I2598" i="1"/>
  <c r="I2592" i="1"/>
  <c r="I2590" i="1" s="1"/>
  <c r="I2575" i="1"/>
  <c r="I2574" i="1" s="1"/>
  <c r="I2572" i="1"/>
  <c r="I2571" i="1" s="1"/>
  <c r="I2567" i="1"/>
  <c r="I2559" i="1" s="1"/>
  <c r="I2557" i="1"/>
  <c r="I2551" i="1"/>
  <c r="I2549" i="1" s="1"/>
  <c r="I2534" i="1"/>
  <c r="I2533" i="1" s="1"/>
  <c r="I2531" i="1"/>
  <c r="I2530" i="1" s="1"/>
  <c r="I2526" i="1"/>
  <c r="I2519" i="1" s="1"/>
  <c r="I2517" i="1"/>
  <c r="I2511" i="1"/>
  <c r="I2509" i="1" s="1"/>
  <c r="I2494" i="1"/>
  <c r="I2493" i="1" s="1"/>
  <c r="I2489" i="1"/>
  <c r="I2480" i="1" s="1"/>
  <c r="I2478" i="1"/>
  <c r="I2472" i="1"/>
  <c r="I2470" i="1" s="1"/>
  <c r="I2455" i="1"/>
  <c r="I2454" i="1" s="1"/>
  <c r="I2452" i="1"/>
  <c r="I2451" i="1" s="1"/>
  <c r="I2447" i="1"/>
  <c r="I2439" i="1" s="1"/>
  <c r="I2437" i="1"/>
  <c r="I2431" i="1"/>
  <c r="I2429" i="1" s="1"/>
  <c r="I2414" i="1"/>
  <c r="I2413" i="1" s="1"/>
  <c r="I2409" i="1"/>
  <c r="I2401" i="1" s="1"/>
  <c r="I2399" i="1"/>
  <c r="I2393" i="1"/>
  <c r="I2391" i="1" s="1"/>
  <c r="I2376" i="1"/>
  <c r="I2375" i="1" s="1"/>
  <c r="I2372" i="1"/>
  <c r="I2371" i="1" s="1"/>
  <c r="I2367" i="1"/>
  <c r="I2359" i="1" s="1"/>
  <c r="I2357" i="1"/>
  <c r="I2351" i="1"/>
  <c r="I2349" i="1" s="1"/>
  <c r="I2334" i="1"/>
  <c r="I2333" i="1" s="1"/>
  <c r="I2331" i="1"/>
  <c r="I2330" i="1" s="1"/>
  <c r="I2326" i="1"/>
  <c r="I2318" i="1" s="1"/>
  <c r="I2316" i="1"/>
  <c r="I2310" i="1"/>
  <c r="I2308" i="1" s="1"/>
  <c r="I2293" i="1"/>
  <c r="I2292" i="1" s="1"/>
  <c r="I2290" i="1"/>
  <c r="I2289" i="1" s="1"/>
  <c r="I2285" i="1"/>
  <c r="I2277" i="1" s="1"/>
  <c r="I2275" i="1"/>
  <c r="I2269" i="1"/>
  <c r="I2267" i="1" s="1"/>
  <c r="I2252" i="1"/>
  <c r="I2251" i="1" s="1"/>
  <c r="I2249" i="1"/>
  <c r="I2248" i="1" s="1"/>
  <c r="I2244" i="1"/>
  <c r="I2237" i="1" s="1"/>
  <c r="I2235" i="1"/>
  <c r="I2229" i="1"/>
  <c r="I2227" i="1" s="1"/>
  <c r="I2212" i="1"/>
  <c r="I2211" i="1" s="1"/>
  <c r="I2209" i="1"/>
  <c r="I2208" i="1" s="1"/>
  <c r="I2204" i="1"/>
  <c r="I2196" i="1" s="1"/>
  <c r="I2194" i="1"/>
  <c r="I2188" i="1"/>
  <c r="I2186" i="1" s="1"/>
  <c r="I2171" i="1"/>
  <c r="I2170" i="1" s="1"/>
  <c r="I2168" i="1"/>
  <c r="I2167" i="1" s="1"/>
  <c r="I2163" i="1"/>
  <c r="I2155" i="1" s="1"/>
  <c r="I2153" i="1"/>
  <c r="I2147" i="1"/>
  <c r="I2145" i="1" s="1"/>
  <c r="I2130" i="1"/>
  <c r="I2129" i="1" s="1"/>
  <c r="I2127" i="1"/>
  <c r="I2126" i="1" s="1"/>
  <c r="I2122" i="1"/>
  <c r="I2113" i="1" s="1"/>
  <c r="I2111" i="1"/>
  <c r="I2105" i="1"/>
  <c r="I2103" i="1" s="1"/>
  <c r="I2088" i="1"/>
  <c r="I2087" i="1" s="1"/>
  <c r="I2085" i="1"/>
  <c r="I2084" i="1" s="1"/>
  <c r="I2080" i="1"/>
  <c r="I2073" i="1" s="1"/>
  <c r="I2071" i="1"/>
  <c r="I2065" i="1"/>
  <c r="I2063" i="1" s="1"/>
  <c r="I2048" i="1"/>
  <c r="I2047" i="1" s="1"/>
  <c r="I2045" i="1"/>
  <c r="I2044" i="1" s="1"/>
  <c r="I2041" i="1"/>
  <c r="I2033" i="1" s="1"/>
  <c r="I2031" i="1"/>
  <c r="I2025" i="1"/>
  <c r="I2023" i="1" s="1"/>
  <c r="I2008" i="1"/>
  <c r="I2007" i="1" s="1"/>
  <c r="I2005" i="1"/>
  <c r="I2004" i="1" s="1"/>
  <c r="I2000" i="1"/>
  <c r="I1992" i="1" s="1"/>
  <c r="I1990" i="1"/>
  <c r="I1984" i="1"/>
  <c r="I1982" i="1" s="1"/>
  <c r="I1967" i="1"/>
  <c r="I1966" i="1" s="1"/>
  <c r="I1964" i="1"/>
  <c r="I1963" i="1" s="1"/>
  <c r="I1959" i="1"/>
  <c r="I1950" i="1" s="1"/>
  <c r="I1948" i="1"/>
  <c r="I1942" i="1"/>
  <c r="I1940" i="1" s="1"/>
  <c r="I1925" i="1"/>
  <c r="I1924" i="1" s="1"/>
  <c r="I1922" i="1"/>
  <c r="I1921" i="1" s="1"/>
  <c r="I1917" i="1"/>
  <c r="I1910" i="1" s="1"/>
  <c r="I1908" i="1"/>
  <c r="I1902" i="1"/>
  <c r="I1900" i="1" s="1"/>
  <c r="I1885" i="1"/>
  <c r="I1884" i="1" s="1"/>
  <c r="I1882" i="1"/>
  <c r="I1881" i="1" s="1"/>
  <c r="I1877" i="1"/>
  <c r="I1869" i="1" s="1"/>
  <c r="I1867" i="1"/>
  <c r="I1862" i="1"/>
  <c r="I1860" i="1" s="1"/>
  <c r="I1845" i="1"/>
  <c r="I1844" i="1" s="1"/>
  <c r="I1842" i="1"/>
  <c r="I1841" i="1" s="1"/>
  <c r="I1837" i="1"/>
  <c r="I1830" i="1" s="1"/>
  <c r="I1828" i="1"/>
  <c r="I1822" i="1"/>
  <c r="I1820" i="1" s="1"/>
  <c r="I1805" i="1"/>
  <c r="I1804" i="1" s="1"/>
  <c r="I1802" i="1"/>
  <c r="I1801" i="1" s="1"/>
  <c r="I1798" i="1"/>
  <c r="I1791" i="1" s="1"/>
  <c r="I1789" i="1"/>
  <c r="I1783" i="1"/>
  <c r="I1781" i="1" s="1"/>
  <c r="I1766" i="1"/>
  <c r="I1765" i="1" s="1"/>
  <c r="I1763" i="1"/>
  <c r="I1762" i="1" s="1"/>
  <c r="I1758" i="1"/>
  <c r="I1749" i="1"/>
  <c r="I1743" i="1"/>
  <c r="I1741" i="1" s="1"/>
  <c r="I1726" i="1"/>
  <c r="I1725" i="1" s="1"/>
  <c r="I1723" i="1"/>
  <c r="I1722" i="1" s="1"/>
  <c r="I1718" i="1"/>
  <c r="I1711" i="1" s="1"/>
  <c r="I1709" i="1"/>
  <c r="I1703" i="1"/>
  <c r="I1701" i="1" s="1"/>
  <c r="I1686" i="1"/>
  <c r="I1685" i="1" s="1"/>
  <c r="I1683" i="1"/>
  <c r="I1682" i="1" s="1"/>
  <c r="I1678" i="1"/>
  <c r="I1671" i="1" s="1"/>
  <c r="I1669" i="1"/>
  <c r="I1663" i="1"/>
  <c r="I1661" i="1" s="1"/>
  <c r="I1644" i="1"/>
  <c r="I1643" i="1"/>
  <c r="I1642" i="1"/>
  <c r="I1639" i="1"/>
  <c r="I1638" i="1"/>
  <c r="I1634" i="1"/>
  <c r="I1633" i="1"/>
  <c r="I1632" i="1"/>
  <c r="I1631" i="1"/>
  <c r="I1630" i="1"/>
  <c r="I1629" i="1"/>
  <c r="I1628" i="1"/>
  <c r="I1627" i="1"/>
  <c r="I1625" i="1"/>
  <c r="I1623" i="1"/>
  <c r="I1622" i="1"/>
  <c r="I1621" i="1"/>
  <c r="I1620" i="1"/>
  <c r="I1619" i="1"/>
  <c r="I1617" i="1"/>
  <c r="I1610" i="1"/>
  <c r="I1606" i="1"/>
  <c r="I1605" i="1"/>
  <c r="I1604" i="1"/>
  <c r="I1603" i="1"/>
  <c r="I1588" i="1"/>
  <c r="I1586" i="1"/>
  <c r="I1562" i="1"/>
  <c r="I1554" i="1"/>
  <c r="I1552" i="1"/>
  <c r="I1550" i="1"/>
  <c r="I1531" i="1"/>
  <c r="I1522" i="1"/>
  <c r="I1515" i="1"/>
  <c r="I1513" i="1" s="1"/>
  <c r="I1503" i="1"/>
  <c r="I1506" i="1" s="1"/>
  <c r="I1499" i="1"/>
  <c r="I1498" i="1"/>
  <c r="I1497" i="1"/>
  <c r="I1496" i="1"/>
  <c r="I1490" i="1"/>
  <c r="I1489" i="1" s="1"/>
  <c r="I1454" i="1"/>
  <c r="I1444" i="1"/>
  <c r="I1441" i="1"/>
  <c r="I1439" i="1"/>
  <c r="I1431" i="1"/>
  <c r="I1427" i="1"/>
  <c r="I1421" i="1"/>
  <c r="I1419" i="1" s="1"/>
  <c r="I1409" i="1"/>
  <c r="I1412" i="1" s="1"/>
  <c r="I1404" i="1"/>
  <c r="I1403" i="1"/>
  <c r="I1402" i="1"/>
  <c r="I1394" i="1"/>
  <c r="I1393" i="1" s="1"/>
  <c r="I1391" i="1"/>
  <c r="I1390" i="1" s="1"/>
  <c r="I1387" i="1"/>
  <c r="I1386" i="1" s="1"/>
  <c r="I1382" i="1"/>
  <c r="I1381" i="1" s="1"/>
  <c r="I1377" i="1"/>
  <c r="I1375" i="1"/>
  <c r="I1366" i="1"/>
  <c r="I1355" i="1"/>
  <c r="I1349" i="1"/>
  <c r="I1347" i="1" s="1"/>
  <c r="I1337" i="1"/>
  <c r="I1325" i="1"/>
  <c r="I1319" i="1"/>
  <c r="I1308" i="1"/>
  <c r="I1302" i="1"/>
  <c r="I1300" i="1" s="1"/>
  <c r="I1293" i="1"/>
  <c r="I1289" i="1"/>
  <c r="I1288" i="1"/>
  <c r="I1287" i="1"/>
  <c r="I1286" i="1"/>
  <c r="I1271" i="1"/>
  <c r="I1260" i="1"/>
  <c r="I1255" i="1"/>
  <c r="I1249" i="1"/>
  <c r="I1247" i="1"/>
  <c r="I1240" i="1"/>
  <c r="I1233" i="1"/>
  <c r="I1226" i="1"/>
  <c r="I1222" i="1"/>
  <c r="I1213" i="1"/>
  <c r="I1203" i="1"/>
  <c r="I1197" i="1"/>
  <c r="I1195" i="1" s="1"/>
  <c r="I1185" i="1"/>
  <c r="I1162" i="1"/>
  <c r="I1153" i="1"/>
  <c r="I1146" i="1"/>
  <c r="I1141" i="1"/>
  <c r="I1135" i="1"/>
  <c r="I1133" i="1" s="1"/>
  <c r="I1126" i="1"/>
  <c r="I1105" i="1"/>
  <c r="I1101" i="1"/>
  <c r="I1099" i="1"/>
  <c r="I1095" i="1"/>
  <c r="I1090" i="1"/>
  <c r="I1088" i="1"/>
  <c r="I1086" i="1"/>
  <c r="I1075" i="1"/>
  <c r="I1064" i="1"/>
  <c r="I1058" i="1"/>
  <c r="I1056" i="1" s="1"/>
  <c r="I1046" i="1"/>
  <c r="I1035" i="1"/>
  <c r="I1033" i="1"/>
  <c r="I1030" i="1"/>
  <c r="I1026" i="1"/>
  <c r="I1024" i="1"/>
  <c r="I1019" i="1"/>
  <c r="I1017" i="1"/>
  <c r="I1007" i="1"/>
  <c r="I998" i="1"/>
  <c r="I990" i="1"/>
  <c r="I984" i="1"/>
  <c r="I982" i="1" s="1"/>
  <c r="I975" i="1"/>
  <c r="I971" i="1"/>
  <c r="I970" i="1"/>
  <c r="I969" i="1"/>
  <c r="I962" i="1"/>
  <c r="I954" i="1"/>
  <c r="I948" i="1"/>
  <c r="I941" i="1"/>
  <c r="I926" i="1"/>
  <c r="I924" i="1"/>
  <c r="I904" i="1"/>
  <c r="I898" i="1"/>
  <c r="I896" i="1"/>
  <c r="I892" i="1"/>
  <c r="I886" i="1"/>
  <c r="I884" i="1" s="1"/>
  <c r="I874" i="1"/>
  <c r="I863" i="1"/>
  <c r="I860" i="1"/>
  <c r="I858" i="1"/>
  <c r="I856" i="1"/>
  <c r="I851" i="1"/>
  <c r="I847" i="1"/>
  <c r="I844" i="1"/>
  <c r="I836" i="1"/>
  <c r="I831" i="1"/>
  <c r="I826" i="1"/>
  <c r="I822" i="1"/>
  <c r="I817" i="1"/>
  <c r="I811" i="1"/>
  <c r="I809" i="1" s="1"/>
  <c r="I802" i="1"/>
  <c r="I798" i="1"/>
  <c r="I797" i="1"/>
  <c r="I796" i="1"/>
  <c r="I790" i="1"/>
  <c r="I785" i="1"/>
  <c r="I782" i="1"/>
  <c r="I778" i="1"/>
  <c r="I773" i="1"/>
  <c r="I768" i="1"/>
  <c r="I761" i="1"/>
  <c r="I759" i="1"/>
  <c r="I753" i="1"/>
  <c r="I742" i="1"/>
  <c r="I736" i="1"/>
  <c r="I734" i="1" s="1"/>
  <c r="I724" i="1"/>
  <c r="I715" i="1"/>
  <c r="I714" i="1" s="1"/>
  <c r="I712" i="1"/>
  <c r="I711" i="1" s="1"/>
  <c r="I707" i="1"/>
  <c r="I696" i="1"/>
  <c r="I690" i="1"/>
  <c r="I688" i="1" s="1"/>
  <c r="I681" i="1"/>
  <c r="I670" i="1"/>
  <c r="I669" i="1" s="1"/>
  <c r="I667" i="1"/>
  <c r="I666" i="1" s="1"/>
  <c r="I661" i="1"/>
  <c r="I651" i="1"/>
  <c r="I644" i="1"/>
  <c r="I642" i="1" s="1"/>
  <c r="I635" i="1"/>
  <c r="I625" i="1"/>
  <c r="I624" i="1" s="1"/>
  <c r="I622" i="1"/>
  <c r="I621" i="1" s="1"/>
  <c r="I615" i="1"/>
  <c r="I604" i="1"/>
  <c r="I597" i="1"/>
  <c r="I595" i="1" s="1"/>
  <c r="I581" i="1"/>
  <c r="I580" i="1" s="1"/>
  <c r="I578" i="1"/>
  <c r="I577" i="1" s="1"/>
  <c r="I570" i="1"/>
  <c r="I559" i="1"/>
  <c r="I552" i="1"/>
  <c r="I550" i="1" s="1"/>
  <c r="I543" i="1"/>
  <c r="I539" i="1"/>
  <c r="I538" i="1"/>
  <c r="I537" i="1"/>
  <c r="I531" i="1"/>
  <c r="I530" i="1" s="1"/>
  <c r="I528" i="1"/>
  <c r="I526" i="1"/>
  <c r="I524" i="1"/>
  <c r="I520" i="1"/>
  <c r="I518" i="1"/>
  <c r="I515" i="1"/>
  <c r="I513" i="1"/>
  <c r="I504" i="1"/>
  <c r="I500" i="1"/>
  <c r="I494" i="1"/>
  <c r="I492" i="1" s="1"/>
  <c r="I482" i="1"/>
  <c r="I471" i="1"/>
  <c r="I470" i="1" s="1"/>
  <c r="I466" i="1"/>
  <c r="I464" i="1"/>
  <c r="I458" i="1"/>
  <c r="I453" i="1"/>
  <c r="I448" i="1"/>
  <c r="I446" i="1" s="1"/>
  <c r="I439" i="1"/>
  <c r="I428" i="1"/>
  <c r="I427" i="1" s="1"/>
  <c r="I425" i="1"/>
  <c r="I424" i="1" s="1"/>
  <c r="I420" i="1"/>
  <c r="I414" i="1"/>
  <c r="I409" i="1"/>
  <c r="I407" i="1" s="1"/>
  <c r="I400" i="1"/>
  <c r="I389" i="1"/>
  <c r="I388" i="1" s="1"/>
  <c r="I386" i="1"/>
  <c r="I385" i="1" s="1"/>
  <c r="I379" i="1"/>
  <c r="I374" i="1"/>
  <c r="I369" i="1"/>
  <c r="I367" i="1" s="1"/>
  <c r="I360" i="1"/>
  <c r="I343" i="1"/>
  <c r="I338" i="1"/>
  <c r="I332" i="1"/>
  <c r="I321" i="1"/>
  <c r="I315" i="1"/>
  <c r="I313" i="1" s="1"/>
  <c r="I306" i="1"/>
  <c r="I294" i="1"/>
  <c r="I293" i="1" s="1"/>
  <c r="I291" i="1"/>
  <c r="I290" i="1" s="1"/>
  <c r="I286" i="1"/>
  <c r="I282" i="1"/>
  <c r="I277" i="1"/>
  <c r="I275" i="1" s="1"/>
  <c r="I268" i="1"/>
  <c r="I257" i="1"/>
  <c r="I256" i="1" s="1"/>
  <c r="I252" i="1"/>
  <c r="I249" i="1"/>
  <c r="I244" i="1"/>
  <c r="I242" i="1" s="1"/>
  <c r="I230" i="1"/>
  <c r="L222" i="1"/>
  <c r="I222" i="1"/>
  <c r="I229" i="1" s="1"/>
  <c r="I213" i="1"/>
  <c r="I202" i="1"/>
  <c r="I201" i="1" s="1"/>
  <c r="I199" i="1"/>
  <c r="I198" i="1" s="1"/>
  <c r="I194" i="1"/>
  <c r="I190" i="1"/>
  <c r="I185" i="1"/>
  <c r="I183" i="1" s="1"/>
  <c r="I177" i="1"/>
  <c r="I167" i="1"/>
  <c r="I166" i="1" s="1"/>
  <c r="I164" i="1"/>
  <c r="I146" i="1"/>
  <c r="I142" i="1"/>
  <c r="I137" i="1"/>
  <c r="I135" i="1" s="1"/>
  <c r="I125" i="1"/>
  <c r="I114" i="1"/>
  <c r="I113" i="1" s="1"/>
  <c r="I109" i="1"/>
  <c r="I106" i="1"/>
  <c r="I100" i="1"/>
  <c r="I96" i="1"/>
  <c r="I91" i="1"/>
  <c r="I89" i="1" s="1"/>
  <c r="I82" i="1"/>
  <c r="I71" i="1"/>
  <c r="I70" i="1" s="1"/>
  <c r="I68" i="1"/>
  <c r="I67" i="1" s="1"/>
  <c r="I63" i="1"/>
  <c r="I59" i="1"/>
  <c r="I54" i="1"/>
  <c r="I52" i="1" s="1"/>
  <c r="I46" i="1"/>
  <c r="I37" i="1"/>
  <c r="I36" i="1" s="1"/>
  <c r="I32" i="1"/>
  <c r="I22" i="1"/>
  <c r="I18" i="1"/>
  <c r="I13" i="1"/>
  <c r="I11" i="1" s="1"/>
  <c r="O7335" i="1" l="1"/>
  <c r="O7341" i="1"/>
  <c r="I323" i="1"/>
  <c r="I312" i="1" s="1"/>
  <c r="I221" i="1"/>
  <c r="I3489" i="1"/>
  <c r="I3519" i="1" s="1"/>
  <c r="I3523" i="1" s="1"/>
  <c r="I3524" i="1" s="1"/>
  <c r="I7048" i="1"/>
  <c r="I7079" i="1" s="1"/>
  <c r="I7088" i="1" s="1"/>
  <c r="I7904" i="1"/>
  <c r="I1310" i="1"/>
  <c r="I1299" i="1" s="1"/>
  <c r="I6143" i="1"/>
  <c r="I6132" i="1" s="1"/>
  <c r="I4299" i="1"/>
  <c r="I4328" i="1" s="1"/>
  <c r="I4332" i="1" s="1"/>
  <c r="I4333" i="1" s="1"/>
  <c r="I5417" i="1"/>
  <c r="I5447" i="1" s="1"/>
  <c r="I5451" i="1" s="1"/>
  <c r="I5452" i="1" s="1"/>
  <c r="I653" i="1"/>
  <c r="I641" i="1" s="1"/>
  <c r="I674" i="1" s="1"/>
  <c r="I1700" i="1"/>
  <c r="I1729" i="1" s="1"/>
  <c r="I1733" i="1" s="1"/>
  <c r="I1734" i="1" s="1"/>
  <c r="I4339" i="1"/>
  <c r="I4369" i="1" s="1"/>
  <c r="I4373" i="1" s="1"/>
  <c r="I4374" i="1" s="1"/>
  <c r="I2713" i="1"/>
  <c r="I2743" i="1" s="1"/>
  <c r="I2747" i="1" s="1"/>
  <c r="I2748" i="1" s="1"/>
  <c r="I3449" i="1"/>
  <c r="I3478" i="1" s="1"/>
  <c r="I3482" i="1" s="1"/>
  <c r="I3483" i="1" s="1"/>
  <c r="I5334" i="1"/>
  <c r="I5365" i="1" s="1"/>
  <c r="I5369" i="1" s="1"/>
  <c r="I5370" i="1" s="1"/>
  <c r="I8034" i="1"/>
  <c r="I8062" i="1" s="1"/>
  <c r="I8066" i="1" s="1"/>
  <c r="I8067" i="1" s="1"/>
  <c r="I5830" i="1"/>
  <c r="I5861" i="1" s="1"/>
  <c r="I5865" i="1" s="1"/>
  <c r="I5866" i="1" s="1"/>
  <c r="I4962" i="1"/>
  <c r="I4992" i="1" s="1"/>
  <c r="I4996" i="1" s="1"/>
  <c r="I4997" i="1" s="1"/>
  <c r="I2795" i="1"/>
  <c r="I2825" i="1" s="1"/>
  <c r="I2829" i="1" s="1"/>
  <c r="I2830" i="1" s="1"/>
  <c r="I789" i="1"/>
  <c r="I788" i="1" s="1"/>
  <c r="I4716" i="1"/>
  <c r="I4745" i="1" s="1"/>
  <c r="I4749" i="1" s="1"/>
  <c r="I4750" i="1" s="1"/>
  <c r="I6183" i="1"/>
  <c r="I6957" i="1"/>
  <c r="I6989" i="1" s="1"/>
  <c r="I5623" i="1"/>
  <c r="I5654" i="1" s="1"/>
  <c r="I5658" i="1" s="1"/>
  <c r="I5659" i="1" s="1"/>
  <c r="I9002" i="1"/>
  <c r="I9036" i="1" s="1"/>
  <c r="I9040" i="1" s="1"/>
  <c r="I9041" i="1" s="1"/>
  <c r="I61" i="1"/>
  <c r="I51" i="1" s="1"/>
  <c r="I73" i="1" s="1"/>
  <c r="I1981" i="1"/>
  <c r="I2011" i="1" s="1"/>
  <c r="I2015" i="1" s="1"/>
  <c r="I2016" i="1" s="1"/>
  <c r="I3571" i="1"/>
  <c r="I3600" i="1" s="1"/>
  <c r="I3604" i="1" s="1"/>
  <c r="I3605" i="1" s="1"/>
  <c r="I5213" i="1"/>
  <c r="I5242" i="1" s="1"/>
  <c r="I5246" i="1" s="1"/>
  <c r="I5247" i="1" s="1"/>
  <c r="I6667" i="1"/>
  <c r="I972" i="1"/>
  <c r="I3367" i="1"/>
  <c r="I3397" i="1" s="1"/>
  <c r="I3401" i="1" s="1"/>
  <c r="I3402" i="1" s="1"/>
  <c r="I6240" i="1"/>
  <c r="I6273" i="1" s="1"/>
  <c r="I6277" i="1" s="1"/>
  <c r="I6278" i="1" s="1"/>
  <c r="I7535" i="1"/>
  <c r="I8118" i="1"/>
  <c r="I8156" i="1" s="1"/>
  <c r="I8160" i="1" s="1"/>
  <c r="I8161" i="1" s="1"/>
  <c r="I98" i="1"/>
  <c r="I88" i="1" s="1"/>
  <c r="I3248" i="1"/>
  <c r="I3278" i="1" s="1"/>
  <c r="I3282" i="1" s="1"/>
  <c r="I3283" i="1" s="1"/>
  <c r="I3530" i="1"/>
  <c r="I3560" i="1" s="1"/>
  <c r="I3564" i="1" s="1"/>
  <c r="I3565" i="1" s="1"/>
  <c r="I4557" i="1"/>
  <c r="I4572" i="1"/>
  <c r="I2428" i="1"/>
  <c r="I2458" i="1" s="1"/>
  <c r="I2462" i="1" s="1"/>
  <c r="I2463" i="1" s="1"/>
  <c r="I2959" i="1"/>
  <c r="I2989" i="1" s="1"/>
  <c r="I2993" i="1" s="1"/>
  <c r="I2994" i="1" s="1"/>
  <c r="I5748" i="1"/>
  <c r="I5778" i="1" s="1"/>
  <c r="I5782" i="1" s="1"/>
  <c r="I5783" i="1" s="1"/>
  <c r="I6751" i="1"/>
  <c r="I6782" i="1" s="1"/>
  <c r="I6786" i="1" s="1"/>
  <c r="I6787" i="1" s="1"/>
  <c r="I8449" i="1"/>
  <c r="I8483" i="1" s="1"/>
  <c r="I8487" i="1" s="1"/>
  <c r="I8488" i="1" s="1"/>
  <c r="I877" i="1"/>
  <c r="I3000" i="1"/>
  <c r="I3030" i="1" s="1"/>
  <c r="I3034" i="1" s="1"/>
  <c r="I3035" i="1" s="1"/>
  <c r="I2508" i="1"/>
  <c r="I2537" i="1" s="1"/>
  <c r="I2541" i="1" s="1"/>
  <c r="I2542" i="1" s="1"/>
  <c r="I4503" i="1"/>
  <c r="I4534" i="1" s="1"/>
  <c r="I4538" i="1" s="1"/>
  <c r="I4539" i="1" s="1"/>
  <c r="I6219" i="1"/>
  <c r="I6564" i="1"/>
  <c r="I6563" i="1" s="1"/>
  <c r="I105" i="1"/>
  <c r="I104" i="1" s="1"/>
  <c r="I6165" i="1"/>
  <c r="I6164" i="1" s="1"/>
  <c r="I4096" i="1"/>
  <c r="I4125" i="1" s="1"/>
  <c r="I4129" i="1" s="1"/>
  <c r="I4130" i="1" s="1"/>
  <c r="I7085" i="1"/>
  <c r="I6897" i="1"/>
  <c r="I6906" i="1" s="1"/>
  <c r="I7883" i="1"/>
  <c r="I8653" i="1"/>
  <c r="I8642" i="1" s="1"/>
  <c r="I8679" i="1" s="1"/>
  <c r="I8683" i="1" s="1"/>
  <c r="I8684" i="1" s="1"/>
  <c r="I3289" i="1"/>
  <c r="I3316" i="1" s="1"/>
  <c r="I3320" i="1" s="1"/>
  <c r="I3321" i="1" s="1"/>
  <c r="I3936" i="1"/>
  <c r="I3965" i="1" s="1"/>
  <c r="I3969" i="1" s="1"/>
  <c r="I3970" i="1" s="1"/>
  <c r="I4380" i="1"/>
  <c r="I4411" i="1" s="1"/>
  <c r="I4415" i="1" s="1"/>
  <c r="I4416" i="1" s="1"/>
  <c r="I5003" i="1"/>
  <c r="I5037" i="1" s="1"/>
  <c r="I5041" i="1" s="1"/>
  <c r="I5042" i="1" s="1"/>
  <c r="I7753" i="1"/>
  <c r="I7742" i="1" s="1"/>
  <c r="I7778" i="1" s="1"/>
  <c r="I7993" i="1"/>
  <c r="I8023" i="1" s="1"/>
  <c r="I8027" i="1" s="1"/>
  <c r="I8028" i="1" s="1"/>
  <c r="I342" i="1"/>
  <c r="I341" i="1" s="1"/>
  <c r="I231" i="1"/>
  <c r="I727" i="1"/>
  <c r="I1859" i="1"/>
  <c r="I1888" i="1" s="1"/>
  <c r="I1892" i="1" s="1"/>
  <c r="I1893" i="1" s="1"/>
  <c r="I6710" i="1"/>
  <c r="I6740" i="1" s="1"/>
  <c r="I6744" i="1" s="1"/>
  <c r="I6745" i="1" s="1"/>
  <c r="I8778" i="1"/>
  <c r="I8810" i="1" s="1"/>
  <c r="I8814" i="1" s="1"/>
  <c r="I8815" i="1" s="1"/>
  <c r="I8956" i="1"/>
  <c r="I8992" i="1" s="1"/>
  <c r="I8996" i="1" s="1"/>
  <c r="I8997" i="1" s="1"/>
  <c r="I6585" i="1"/>
  <c r="I6615" i="1" s="1"/>
  <c r="I6619" i="1" s="1"/>
  <c r="I6620" i="1" s="1"/>
  <c r="I7422" i="1"/>
  <c r="I7411" i="1" s="1"/>
  <c r="I7833" i="1"/>
  <c r="I7832" i="1" s="1"/>
  <c r="I6845" i="1"/>
  <c r="I6844" i="1" s="1"/>
  <c r="I4881" i="1"/>
  <c r="I4912" i="1" s="1"/>
  <c r="I4916" i="1" s="1"/>
  <c r="I4917" i="1" s="1"/>
  <c r="I5089" i="1"/>
  <c r="I5119" i="1" s="1"/>
  <c r="I5123" i="1" s="1"/>
  <c r="I5124" i="1" s="1"/>
  <c r="I8226" i="1"/>
  <c r="I8260" i="1" s="1"/>
  <c r="I8264" i="1" s="1"/>
  <c r="I8265" i="1" s="1"/>
  <c r="I8313" i="1"/>
  <c r="I8347" i="1" s="1"/>
  <c r="I8351" i="1" s="1"/>
  <c r="I8352" i="1" s="1"/>
  <c r="I8596" i="1"/>
  <c r="I8633" i="1" s="1"/>
  <c r="I8637" i="1" s="1"/>
  <c r="I8638" i="1" s="1"/>
  <c r="I6284" i="1"/>
  <c r="I6314" i="1" s="1"/>
  <c r="I6318" i="1" s="1"/>
  <c r="I6319" i="1" s="1"/>
  <c r="I9139" i="1"/>
  <c r="I9173" i="1" s="1"/>
  <c r="I9177" i="1" s="1"/>
  <c r="I9178" i="1" s="1"/>
  <c r="I128" i="1"/>
  <c r="I192" i="1"/>
  <c r="I182" i="1" s="1"/>
  <c r="I204" i="1" s="1"/>
  <c r="I251" i="1"/>
  <c r="I241" i="1" s="1"/>
  <c r="I259" i="1" s="1"/>
  <c r="I1165" i="1"/>
  <c r="I1637" i="1"/>
  <c r="I1636" i="1" s="1"/>
  <c r="I1641" i="1"/>
  <c r="I1640" i="1" s="1"/>
  <c r="I31" i="1"/>
  <c r="I30" i="1" s="1"/>
  <c r="I337" i="1"/>
  <c r="I336" i="1" s="1"/>
  <c r="I992" i="1"/>
  <c r="I981" i="1" s="1"/>
  <c r="I1098" i="1"/>
  <c r="I1097" i="1" s="1"/>
  <c r="I1269" i="1"/>
  <c r="I1268" i="1" s="1"/>
  <c r="I1453" i="1"/>
  <c r="I1452" i="1" s="1"/>
  <c r="I1819" i="1"/>
  <c r="I1848" i="1" s="1"/>
  <c r="I1852" i="1" s="1"/>
  <c r="I1853" i="1" s="1"/>
  <c r="I3693" i="1"/>
  <c r="I3722" i="1" s="1"/>
  <c r="I3726" i="1" s="1"/>
  <c r="I3727" i="1" s="1"/>
  <c r="I4551" i="1"/>
  <c r="I4549" i="1" s="1"/>
  <c r="I7003" i="1"/>
  <c r="I7033" i="1" s="1"/>
  <c r="I7037" i="1" s="1"/>
  <c r="I7038" i="1" s="1"/>
  <c r="I144" i="1"/>
  <c r="I134" i="1" s="1"/>
  <c r="I154" i="1"/>
  <c r="I153" i="1" s="1"/>
  <c r="I284" i="1"/>
  <c r="I274" i="1" s="1"/>
  <c r="I297" i="1" s="1"/>
  <c r="I606" i="1"/>
  <c r="I594" i="1" s="1"/>
  <c r="I628" i="1" s="1"/>
  <c r="I1085" i="1"/>
  <c r="I1084" i="1" s="1"/>
  <c r="I1254" i="1"/>
  <c r="I1253" i="1" s="1"/>
  <c r="I1618" i="1"/>
  <c r="I1616" i="1" s="1"/>
  <c r="I850" i="1"/>
  <c r="I849" i="1" s="1"/>
  <c r="I894" i="1"/>
  <c r="I883" i="1" s="1"/>
  <c r="I698" i="1"/>
  <c r="I687" i="1" s="1"/>
  <c r="I717" i="1" s="1"/>
  <c r="I512" i="1"/>
  <c r="I511" i="1" s="1"/>
  <c r="I1023" i="1"/>
  <c r="I1022" i="1" s="1"/>
  <c r="I1094" i="1"/>
  <c r="I1093" i="1" s="1"/>
  <c r="I1205" i="1"/>
  <c r="I1194" i="1" s="1"/>
  <c r="I1429" i="1"/>
  <c r="I1418" i="1" s="1"/>
  <c r="I3082" i="1"/>
  <c r="I3113" i="1" s="1"/>
  <c r="I3117" i="1" s="1"/>
  <c r="I3118" i="1" s="1"/>
  <c r="I1565" i="1"/>
  <c r="I1564" i="1" s="1"/>
  <c r="I20" i="1"/>
  <c r="I10" i="1" s="1"/>
  <c r="I523" i="1"/>
  <c r="I522" i="1" s="1"/>
  <c r="I1049" i="1"/>
  <c r="I1324" i="1"/>
  <c r="I1323" i="1" s="1"/>
  <c r="I1357" i="1"/>
  <c r="I1346" i="1" s="1"/>
  <c r="I1549" i="1"/>
  <c r="I1548" i="1" s="1"/>
  <c r="I1751" i="1"/>
  <c r="I1740" i="1" s="1"/>
  <c r="I1769" i="1" s="1"/>
  <c r="I1773" i="1" s="1"/>
  <c r="I1774" i="1" s="1"/>
  <c r="I1635" i="1"/>
  <c r="I416" i="1"/>
  <c r="I406" i="1" s="1"/>
  <c r="I430" i="1" s="1"/>
  <c r="I485" i="1"/>
  <c r="I777" i="1"/>
  <c r="I776" i="1" s="1"/>
  <c r="I843" i="1"/>
  <c r="I842" i="1" s="1"/>
  <c r="I855" i="1"/>
  <c r="I854" i="1" s="1"/>
  <c r="I923" i="1"/>
  <c r="I922" i="1" s="1"/>
  <c r="I1143" i="1"/>
  <c r="I1132" i="1" s="1"/>
  <c r="I1374" i="1"/>
  <c r="I1373" i="1" s="1"/>
  <c r="I1438" i="1"/>
  <c r="I1437" i="1" s="1"/>
  <c r="I1624" i="1"/>
  <c r="I2062" i="1"/>
  <c r="I2091" i="1" s="1"/>
  <c r="I2095" i="1" s="1"/>
  <c r="I2096" i="1" s="1"/>
  <c r="I2226" i="1"/>
  <c r="I2255" i="1" s="1"/>
  <c r="I2259" i="1" s="1"/>
  <c r="I2260" i="1" s="1"/>
  <c r="I2877" i="1"/>
  <c r="I2907" i="1" s="1"/>
  <c r="I2911" i="1" s="1"/>
  <c r="I2912" i="1" s="1"/>
  <c r="I3206" i="1"/>
  <c r="I3237" i="1" s="1"/>
  <c r="I3241" i="1" s="1"/>
  <c r="I3242" i="1" s="1"/>
  <c r="I3815" i="1"/>
  <c r="I3844" i="1" s="1"/>
  <c r="I3848" i="1" s="1"/>
  <c r="I3849" i="1" s="1"/>
  <c r="I7855" i="1"/>
  <c r="I376" i="1"/>
  <c r="I366" i="1" s="1"/>
  <c r="I391" i="1" s="1"/>
  <c r="I455" i="1"/>
  <c r="I445" i="1" s="1"/>
  <c r="I561" i="1"/>
  <c r="I549" i="1" s="1"/>
  <c r="I585" i="1" s="1"/>
  <c r="I744" i="1"/>
  <c r="I733" i="1" s="1"/>
  <c r="I1016" i="1"/>
  <c r="I1015" i="1" s="1"/>
  <c r="I1160" i="1"/>
  <c r="I1159" i="1" s="1"/>
  <c r="I1221" i="1"/>
  <c r="I1220" i="1" s="1"/>
  <c r="I1524" i="1"/>
  <c r="I1512" i="1" s="1"/>
  <c r="I1561" i="1"/>
  <c r="I1560" i="1" s="1"/>
  <c r="I1607" i="1"/>
  <c r="I1939" i="1"/>
  <c r="I1970" i="1" s="1"/>
  <c r="I1974" i="1" s="1"/>
  <c r="I1975" i="1" s="1"/>
  <c r="I2102" i="1"/>
  <c r="I2133" i="1" s="1"/>
  <c r="I2137" i="1" s="1"/>
  <c r="I2138" i="1" s="1"/>
  <c r="I2469" i="1"/>
  <c r="I2497" i="1" s="1"/>
  <c r="I2501" i="1" s="1"/>
  <c r="I2502" i="1" s="1"/>
  <c r="I2589" i="1"/>
  <c r="I2619" i="1" s="1"/>
  <c r="I2623" i="1" s="1"/>
  <c r="I2624" i="1" s="1"/>
  <c r="I2630" i="1"/>
  <c r="I2660" i="1" s="1"/>
  <c r="I2664" i="1" s="1"/>
  <c r="I2665" i="1" s="1"/>
  <c r="I3896" i="1"/>
  <c r="I3925" i="1" s="1"/>
  <c r="I3929" i="1" s="1"/>
  <c r="I3930" i="1" s="1"/>
  <c r="I5048" i="1"/>
  <c r="I5078" i="1" s="1"/>
  <c r="I5082" i="1" s="1"/>
  <c r="I5083" i="1" s="1"/>
  <c r="I6892" i="1"/>
  <c r="I6891" i="1" s="1"/>
  <c r="I463" i="1"/>
  <c r="I462" i="1" s="1"/>
  <c r="I502" i="1"/>
  <c r="I491" i="1" s="1"/>
  <c r="I819" i="1"/>
  <c r="I808" i="1" s="1"/>
  <c r="I2144" i="1"/>
  <c r="I2174" i="1" s="1"/>
  <c r="I2178" i="1" s="1"/>
  <c r="I2179" i="1" s="1"/>
  <c r="I2348" i="1"/>
  <c r="I2379" i="1" s="1"/>
  <c r="I2383" i="1" s="1"/>
  <c r="I2384" i="1" s="1"/>
  <c r="I3733" i="1"/>
  <c r="I3763" i="1" s="1"/>
  <c r="I3767" i="1" s="1"/>
  <c r="I3768" i="1" s="1"/>
  <c r="I4016" i="1"/>
  <c r="I4044" i="1" s="1"/>
  <c r="I4048" i="1" s="1"/>
  <c r="I4049" i="1" s="1"/>
  <c r="I4136" i="1"/>
  <c r="I4166" i="1" s="1"/>
  <c r="I4170" i="1" s="1"/>
  <c r="I4171" i="1" s="1"/>
  <c r="I4422" i="1"/>
  <c r="I4451" i="1" s="1"/>
  <c r="I4455" i="1" s="1"/>
  <c r="I4456" i="1" s="1"/>
  <c r="I6875" i="1"/>
  <c r="I7439" i="1"/>
  <c r="I7438" i="1" s="1"/>
  <c r="I758" i="1"/>
  <c r="I757" i="1" s="1"/>
  <c r="I940" i="1"/>
  <c r="I939" i="1" s="1"/>
  <c r="I1066" i="1"/>
  <c r="I1055" i="1" s="1"/>
  <c r="I1340" i="1"/>
  <c r="I1500" i="1"/>
  <c r="I2754" i="1"/>
  <c r="I2784" i="1" s="1"/>
  <c r="I2788" i="1" s="1"/>
  <c r="I2789" i="1" s="1"/>
  <c r="I3124" i="1"/>
  <c r="I3154" i="1" s="1"/>
  <c r="I3158" i="1" s="1"/>
  <c r="I3159" i="1" s="1"/>
  <c r="I3327" i="1"/>
  <c r="I3356" i="1" s="1"/>
  <c r="I3360" i="1" s="1"/>
  <c r="I3361" i="1" s="1"/>
  <c r="I4462" i="1"/>
  <c r="I4492" i="1" s="1"/>
  <c r="I4496" i="1" s="1"/>
  <c r="I4497" i="1" s="1"/>
  <c r="I4839" i="1"/>
  <c r="I4870" i="1" s="1"/>
  <c r="I4874" i="1" s="1"/>
  <c r="I4875" i="1" s="1"/>
  <c r="I6325" i="1"/>
  <c r="I6356" i="1" s="1"/>
  <c r="I6360" i="1" s="1"/>
  <c r="I6361" i="1" s="1"/>
  <c r="I7382" i="1"/>
  <c r="I7381" i="1" s="1"/>
  <c r="I4218" i="1"/>
  <c r="I4248" i="1" s="1"/>
  <c r="I4252" i="1" s="1"/>
  <c r="I4253" i="1" s="1"/>
  <c r="I4259" i="1"/>
  <c r="I4288" i="1" s="1"/>
  <c r="I4292" i="1" s="1"/>
  <c r="I4293" i="1" s="1"/>
  <c r="I4574" i="1"/>
  <c r="I4573" i="1" s="1"/>
  <c r="I4633" i="1"/>
  <c r="I4664" i="1" s="1"/>
  <c r="I4668" i="1" s="1"/>
  <c r="I4669" i="1" s="1"/>
  <c r="I5499" i="1"/>
  <c r="I5529" i="1" s="1"/>
  <c r="I5533" i="1" s="1"/>
  <c r="I5534" i="1" s="1"/>
  <c r="I6053" i="1"/>
  <c r="I6042" i="1" s="1"/>
  <c r="I6070" i="1" s="1"/>
  <c r="I7199" i="1"/>
  <c r="I7188" i="1" s="1"/>
  <c r="I8404" i="1"/>
  <c r="I8438" i="1" s="1"/>
  <c r="I8442" i="1" s="1"/>
  <c r="I8443" i="1" s="1"/>
  <c r="I5172" i="1"/>
  <c r="I5202" i="1" s="1"/>
  <c r="I5206" i="1" s="1"/>
  <c r="I5207" i="1" s="1"/>
  <c r="I6535" i="1"/>
  <c r="I6869" i="1"/>
  <c r="I6867" i="1" s="1"/>
  <c r="I7500" i="1"/>
  <c r="I7499" i="1" s="1"/>
  <c r="I7807" i="1"/>
  <c r="I7796" i="1" s="1"/>
  <c r="I7872" i="1"/>
  <c r="I4055" i="1"/>
  <c r="I4085" i="1" s="1"/>
  <c r="I4089" i="1" s="1"/>
  <c r="I4090" i="1" s="1"/>
  <c r="I4756" i="1"/>
  <c r="I4787" i="1" s="1"/>
  <c r="I4791" i="1" s="1"/>
  <c r="I4792" i="1" s="1"/>
  <c r="I5253" i="1"/>
  <c r="I5283" i="1" s="1"/>
  <c r="I5287" i="1" s="1"/>
  <c r="I5288" i="1" s="1"/>
  <c r="I5294" i="1"/>
  <c r="I5323" i="1" s="1"/>
  <c r="I5327" i="1" s="1"/>
  <c r="I5328" i="1" s="1"/>
  <c r="I5376" i="1"/>
  <c r="I5406" i="1" s="1"/>
  <c r="I5410" i="1" s="1"/>
  <c r="I5411" i="1" s="1"/>
  <c r="I5582" i="1"/>
  <c r="I5612" i="1" s="1"/>
  <c r="I5616" i="1" s="1"/>
  <c r="I5617" i="1" s="1"/>
  <c r="I5706" i="1"/>
  <c r="I5737" i="1" s="1"/>
  <c r="I5741" i="1" s="1"/>
  <c r="I5742" i="1" s="1"/>
  <c r="I6151" i="1"/>
  <c r="I6150" i="1" s="1"/>
  <c r="I7475" i="1"/>
  <c r="I7464" i="1" s="1"/>
  <c r="I7610" i="1"/>
  <c r="I7599" i="1" s="1"/>
  <c r="I7629" i="1" s="1"/>
  <c r="I7837" i="1"/>
  <c r="I7836" i="1" s="1"/>
  <c r="I5914" i="1"/>
  <c r="I5944" i="1" s="1"/>
  <c r="I5948" i="1" s="1"/>
  <c r="I5949" i="1" s="1"/>
  <c r="I6095" i="1"/>
  <c r="I6085" i="1" s="1"/>
  <c r="I6117" i="1" s="1"/>
  <c r="I6626" i="1"/>
  <c r="I6656" i="1" s="1"/>
  <c r="I6660" i="1" s="1"/>
  <c r="I6661" i="1" s="1"/>
  <c r="I7509" i="1"/>
  <c r="I7508" i="1" s="1"/>
  <c r="I7575" i="1"/>
  <c r="I7574" i="1" s="1"/>
  <c r="I8910" i="1"/>
  <c r="I8945" i="1" s="1"/>
  <c r="I8949" i="1" s="1"/>
  <c r="I8950" i="1" s="1"/>
  <c r="I6450" i="1"/>
  <c r="I6482" i="1" s="1"/>
  <c r="I6486" i="1" s="1"/>
  <c r="I6487" i="1" s="1"/>
  <c r="I6809" i="1"/>
  <c r="I6798" i="1" s="1"/>
  <c r="I6838" i="1"/>
  <c r="I6837" i="1" s="1"/>
  <c r="I7720" i="1"/>
  <c r="I7719" i="1" s="1"/>
  <c r="I7906" i="1"/>
  <c r="I7905" i="1" s="1"/>
  <c r="I8688" i="1"/>
  <c r="I8721" i="1" s="1"/>
  <c r="I8725" i="1" s="1"/>
  <c r="I8726" i="1" s="1"/>
  <c r="I9184" i="1"/>
  <c r="I9213" i="1" s="1"/>
  <c r="I9217" i="1" s="1"/>
  <c r="I9218" i="1" s="1"/>
  <c r="I5789" i="1"/>
  <c r="I5819" i="1" s="1"/>
  <c r="I5823" i="1" s="1"/>
  <c r="I5824" i="1" s="1"/>
  <c r="I5955" i="1"/>
  <c r="I5985" i="1" s="1"/>
  <c r="I5989" i="1" s="1"/>
  <c r="I5990" i="1" s="1"/>
  <c r="I6792" i="1"/>
  <c r="I6201" i="1"/>
  <c r="I7281" i="1"/>
  <c r="I7280" i="1" s="1"/>
  <c r="I7656" i="1"/>
  <c r="I7645" i="1" s="1"/>
  <c r="I7669" i="1"/>
  <c r="I7668" i="1" s="1"/>
  <c r="I7690" i="1"/>
  <c r="I7689" i="1" s="1"/>
  <c r="I7738" i="1"/>
  <c r="I7866" i="1"/>
  <c r="I7864" i="1" s="1"/>
  <c r="I7922" i="1"/>
  <c r="I6195" i="1"/>
  <c r="I6193" i="1" s="1"/>
  <c r="I6222" i="1"/>
  <c r="I6221" i="1" s="1"/>
  <c r="I7094" i="1"/>
  <c r="I7128" i="1" s="1"/>
  <c r="I7359" i="1"/>
  <c r="I7348" i="1" s="1"/>
  <c r="I7517" i="1"/>
  <c r="I7516" i="1" s="1"/>
  <c r="I7558" i="1"/>
  <c r="I7547" i="1" s="1"/>
  <c r="I7888" i="1"/>
  <c r="I8538" i="1"/>
  <c r="I8571" i="1" s="1"/>
  <c r="I8575" i="1" s="1"/>
  <c r="I8576" i="1" s="1"/>
  <c r="I7253" i="1"/>
  <c r="I7242" i="1" s="1"/>
  <c r="I7293" i="1"/>
  <c r="I7292" i="1" s="1"/>
  <c r="I7303" i="1"/>
  <c r="I7302" i="1" s="1"/>
  <c r="I7895" i="1"/>
  <c r="I7894" i="1" s="1"/>
  <c r="I8271" i="1"/>
  <c r="I8302" i="1" s="1"/>
  <c r="I8306" i="1" s="1"/>
  <c r="I8307" i="1" s="1"/>
  <c r="I8821" i="1"/>
  <c r="I8854" i="1" s="1"/>
  <c r="I8858" i="1" s="1"/>
  <c r="I8859" i="1" s="1"/>
  <c r="I7823" i="1"/>
  <c r="I7822" i="1" s="1"/>
  <c r="I7969" i="1"/>
  <c r="I7968" i="1" s="1"/>
  <c r="I9047" i="1"/>
  <c r="I9087" i="1" s="1"/>
  <c r="I9091" i="1" s="1"/>
  <c r="I9092" i="1" s="1"/>
  <c r="I8865" i="1"/>
  <c r="I8899" i="1" s="1"/>
  <c r="I8903" i="1" s="1"/>
  <c r="I8904" i="1" s="1"/>
  <c r="I8073" i="1"/>
  <c r="I8107" i="1" s="1"/>
  <c r="I8111" i="1" s="1"/>
  <c r="I8112" i="1" s="1"/>
  <c r="I8732" i="1"/>
  <c r="I8767" i="1" s="1"/>
  <c r="I8771" i="1" s="1"/>
  <c r="I8772" i="1" s="1"/>
  <c r="I9098" i="1"/>
  <c r="I9128" i="1" s="1"/>
  <c r="I9132" i="1" s="1"/>
  <c r="I9133" i="1" s="1"/>
  <c r="I9224" i="1"/>
  <c r="I9254" i="1" s="1"/>
  <c r="I9258" i="1" s="1"/>
  <c r="I9259" i="1" s="1"/>
  <c r="I9283" i="1"/>
  <c r="I9272" i="1" s="1"/>
  <c r="I9299" i="1" s="1"/>
  <c r="I8358" i="1"/>
  <c r="I8393" i="1" s="1"/>
  <c r="I8397" i="1" s="1"/>
  <c r="I8398" i="1" s="1"/>
  <c r="I6692" i="1"/>
  <c r="I6691" i="1" s="1"/>
  <c r="I6216" i="1"/>
  <c r="I1188" i="1"/>
  <c r="I540" i="1"/>
  <c r="I799" i="1"/>
  <c r="I1290" i="1"/>
  <c r="I1405" i="1"/>
  <c r="I1660" i="1"/>
  <c r="I1689" i="1" s="1"/>
  <c r="I1780" i="1"/>
  <c r="I1808" i="1" s="1"/>
  <c r="I1812" i="1" s="1"/>
  <c r="I1813" i="1" s="1"/>
  <c r="I1899" i="1"/>
  <c r="I1928" i="1" s="1"/>
  <c r="I1932" i="1" s="1"/>
  <c r="I1933" i="1" s="1"/>
  <c r="I2022" i="1"/>
  <c r="I2051" i="1" s="1"/>
  <c r="I2055" i="1" s="1"/>
  <c r="I2056" i="1" s="1"/>
  <c r="I3041" i="1"/>
  <c r="I3071" i="1" s="1"/>
  <c r="I3075" i="1" s="1"/>
  <c r="I3076" i="1" s="1"/>
  <c r="I3165" i="1"/>
  <c r="I3195" i="1" s="1"/>
  <c r="I3199" i="1" s="1"/>
  <c r="I3200" i="1" s="1"/>
  <c r="I3855" i="1"/>
  <c r="I3885" i="1" s="1"/>
  <c r="I3889" i="1" s="1"/>
  <c r="I3890" i="1" s="1"/>
  <c r="I2266" i="1"/>
  <c r="I2296" i="1" s="1"/>
  <c r="I2300" i="1" s="1"/>
  <c r="I2301" i="1" s="1"/>
  <c r="I2548" i="1"/>
  <c r="I2578" i="1" s="1"/>
  <c r="I2582" i="1" s="1"/>
  <c r="I2583" i="1" s="1"/>
  <c r="I2836" i="1"/>
  <c r="I2866" i="1" s="1"/>
  <c r="I2870" i="1" s="1"/>
  <c r="I2871" i="1" s="1"/>
  <c r="I3774" i="1"/>
  <c r="I3804" i="1" s="1"/>
  <c r="I3808" i="1" s="1"/>
  <c r="I3809" i="1" s="1"/>
  <c r="I2671" i="1"/>
  <c r="I2702" i="1" s="1"/>
  <c r="I2706" i="1" s="1"/>
  <c r="I2707" i="1" s="1"/>
  <c r="I2918" i="1"/>
  <c r="I2948" i="1" s="1"/>
  <c r="I2952" i="1" s="1"/>
  <c r="I2953" i="1" s="1"/>
  <c r="I3611" i="1"/>
  <c r="I3641" i="1" s="1"/>
  <c r="I3645" i="1" s="1"/>
  <c r="I3646" i="1" s="1"/>
  <c r="I3652" i="1"/>
  <c r="I3682" i="1" s="1"/>
  <c r="I3686" i="1" s="1"/>
  <c r="I3687" i="1" s="1"/>
  <c r="I2185" i="1"/>
  <c r="I2215" i="1" s="1"/>
  <c r="I2219" i="1" s="1"/>
  <c r="I2220" i="1" s="1"/>
  <c r="I2307" i="1"/>
  <c r="I2337" i="1" s="1"/>
  <c r="I2341" i="1" s="1"/>
  <c r="I2342" i="1" s="1"/>
  <c r="I2390" i="1"/>
  <c r="I2417" i="1" s="1"/>
  <c r="I2421" i="1" s="1"/>
  <c r="I2422" i="1" s="1"/>
  <c r="I3408" i="1"/>
  <c r="I3438" i="1" s="1"/>
  <c r="I3442" i="1" s="1"/>
  <c r="I3443" i="1" s="1"/>
  <c r="I3976" i="1"/>
  <c r="I4005" i="1" s="1"/>
  <c r="I4009" i="1" s="1"/>
  <c r="I4010" i="1" s="1"/>
  <c r="I4591" i="1"/>
  <c r="I4622" i="1" s="1"/>
  <c r="I6922" i="1"/>
  <c r="I6911" i="1" s="1"/>
  <c r="I6945" i="1" s="1"/>
  <c r="I6886" i="1"/>
  <c r="I4798" i="1"/>
  <c r="I4828" i="1" s="1"/>
  <c r="I4832" i="1" s="1"/>
  <c r="I4833" i="1" s="1"/>
  <c r="I4923" i="1"/>
  <c r="I4951" i="1" s="1"/>
  <c r="I4955" i="1" s="1"/>
  <c r="I4956" i="1" s="1"/>
  <c r="I4686" i="1"/>
  <c r="I4675" i="1" s="1"/>
  <c r="I4705" i="1" s="1"/>
  <c r="I4709" i="1" s="1"/>
  <c r="I4710" i="1" s="1"/>
  <c r="I4568" i="1"/>
  <c r="I4177" i="1"/>
  <c r="I4207" i="1" s="1"/>
  <c r="I4211" i="1" s="1"/>
  <c r="I4212" i="1" s="1"/>
  <c r="I5130" i="1"/>
  <c r="I5161" i="1" s="1"/>
  <c r="I5165" i="1" s="1"/>
  <c r="I5166" i="1" s="1"/>
  <c r="I6409" i="1"/>
  <c r="I6439" i="1" s="1"/>
  <c r="I6443" i="1" s="1"/>
  <c r="I6444" i="1" s="1"/>
  <c r="I5872" i="1"/>
  <c r="I5903" i="1" s="1"/>
  <c r="I5907" i="1" s="1"/>
  <c r="I5908" i="1" s="1"/>
  <c r="I5996" i="1"/>
  <c r="I6027" i="1" s="1"/>
  <c r="I6031" i="1" s="1"/>
  <c r="I6032" i="1" s="1"/>
  <c r="I5665" i="1"/>
  <c r="I5695" i="1" s="1"/>
  <c r="I5699" i="1" s="1"/>
  <c r="I5700" i="1" s="1"/>
  <c r="I6126" i="1"/>
  <c r="I6493" i="1"/>
  <c r="I6524" i="1" s="1"/>
  <c r="I6528" i="1" s="1"/>
  <c r="I6529" i="1" s="1"/>
  <c r="I5458" i="1"/>
  <c r="I5488" i="1" s="1"/>
  <c r="I5492" i="1" s="1"/>
  <c r="I5493" i="1" s="1"/>
  <c r="I5540" i="1"/>
  <c r="I5571" i="1" s="1"/>
  <c r="I5575" i="1" s="1"/>
  <c r="I5576" i="1" s="1"/>
  <c r="I6818" i="1"/>
  <c r="I6817" i="1" s="1"/>
  <c r="I6212" i="1"/>
  <c r="I6367" i="1"/>
  <c r="I6398" i="1" s="1"/>
  <c r="I6402" i="1" s="1"/>
  <c r="I6403" i="1" s="1"/>
  <c r="I7182" i="1"/>
  <c r="I6857" i="1"/>
  <c r="I7216" i="1"/>
  <c r="I7215" i="1" s="1"/>
  <c r="I7399" i="1"/>
  <c r="I6890" i="1"/>
  <c r="I7140" i="1"/>
  <c r="I7173" i="1" s="1"/>
  <c r="I7387" i="1"/>
  <c r="I7386" i="1" s="1"/>
  <c r="I8494" i="1"/>
  <c r="I8527" i="1" s="1"/>
  <c r="I8531" i="1" s="1"/>
  <c r="I8532" i="1" s="1"/>
  <c r="I8167" i="1"/>
  <c r="I8201" i="1" s="1"/>
  <c r="I8205" i="1" s="1"/>
  <c r="I8206" i="1" s="1"/>
  <c r="I220" i="1" l="1"/>
  <c r="I219" i="1" s="1"/>
  <c r="I225" i="1" s="1"/>
  <c r="I7898" i="1"/>
  <c r="I7897" i="1" s="1"/>
  <c r="I7874" i="1"/>
  <c r="I7863" i="1" s="1"/>
  <c r="I6699" i="1"/>
  <c r="I6703" i="1" s="1"/>
  <c r="I6704" i="1" s="1"/>
  <c r="I6574" i="1"/>
  <c r="I6578" i="1" s="1"/>
  <c r="I6579" i="1" s="1"/>
  <c r="I1599" i="1"/>
  <c r="I1609" i="1" s="1"/>
  <c r="I1626" i="1"/>
  <c r="I1615" i="1" s="1"/>
  <c r="I1645" i="1" s="1"/>
  <c r="I473" i="1"/>
  <c r="I4570" i="1"/>
  <c r="I4569" i="1" s="1"/>
  <c r="I723" i="1"/>
  <c r="I7446" i="1"/>
  <c r="I721" i="1"/>
  <c r="I722" i="1" s="1"/>
  <c r="I116" i="1"/>
  <c r="I124" i="1" s="1"/>
  <c r="I1282" i="1"/>
  <c r="I1292" i="1" s="1"/>
  <c r="I7885" i="1"/>
  <c r="I7884" i="1" s="1"/>
  <c r="I39" i="1"/>
  <c r="I6888" i="1"/>
  <c r="I6887" i="1" s="1"/>
  <c r="I6218" i="1"/>
  <c r="I6217" i="1" s="1"/>
  <c r="I6177" i="1"/>
  <c r="I6186" i="1" s="1"/>
  <c r="I6078" i="1"/>
  <c r="I533" i="1"/>
  <c r="I542" i="1" s="1"/>
  <c r="I1176" i="1"/>
  <c r="I6851" i="1"/>
  <c r="I7727" i="1"/>
  <c r="I7330" i="1"/>
  <c r="I7224" i="1"/>
  <c r="I6074" i="1"/>
  <c r="I6075" i="1" s="1"/>
  <c r="I169" i="1"/>
  <c r="I1117" i="1"/>
  <c r="I1037" i="1"/>
  <c r="I965" i="1"/>
  <c r="I974" i="1" s="1"/>
  <c r="I1330" i="1"/>
  <c r="I7847" i="1"/>
  <c r="I792" i="1"/>
  <c r="I7528" i="1"/>
  <c r="I1398" i="1"/>
  <c r="I1408" i="1" s="1"/>
  <c r="I1411" i="1" s="1"/>
  <c r="I1492" i="1"/>
  <c r="I1502" i="1" s="1"/>
  <c r="I1505" i="1" s="1"/>
  <c r="I7581" i="1"/>
  <c r="I865" i="1"/>
  <c r="I301" i="1"/>
  <c r="I302" i="1" s="1"/>
  <c r="I305" i="1"/>
  <c r="I4559" i="1"/>
  <c r="I4548" i="1" s="1"/>
  <c r="I7982" i="1"/>
  <c r="I7986" i="1" s="1"/>
  <c r="I7987" i="1" s="1"/>
  <c r="I7041" i="1"/>
  <c r="I589" i="1"/>
  <c r="I590" i="1" s="1"/>
  <c r="I7393" i="1"/>
  <c r="I6203" i="1"/>
  <c r="I6192" i="1" s="1"/>
  <c r="I6877" i="1"/>
  <c r="I6866" i="1" s="1"/>
  <c r="I6214" i="1"/>
  <c r="I6213" i="1" s="1"/>
  <c r="I351" i="1"/>
  <c r="I9303" i="1"/>
  <c r="I9304" i="1" s="1"/>
  <c r="I9307" i="1"/>
  <c r="I9310" i="1" s="1"/>
  <c r="I7177" i="1"/>
  <c r="I7178" i="1" s="1"/>
  <c r="I7179" i="1"/>
  <c r="I632" i="1"/>
  <c r="I633" i="1" s="1"/>
  <c r="I634" i="1"/>
  <c r="I6949" i="1"/>
  <c r="I6951" i="1"/>
  <c r="I7633" i="1"/>
  <c r="I7634" i="1" s="1"/>
  <c r="I7635" i="1"/>
  <c r="I7638" i="1" s="1"/>
  <c r="I6035" i="1"/>
  <c r="I4626" i="1"/>
  <c r="I4627" i="1" s="1"/>
  <c r="I77" i="1"/>
  <c r="I78" i="1" s="1"/>
  <c r="I81" i="1"/>
  <c r="I7134" i="1"/>
  <c r="I7132" i="1"/>
  <c r="I7133" i="1" s="1"/>
  <c r="I4542" i="1"/>
  <c r="I1693" i="1"/>
  <c r="I1694" i="1" s="1"/>
  <c r="I6121" i="1"/>
  <c r="I6122" i="1" s="1"/>
  <c r="I6123" i="1"/>
  <c r="I438" i="1"/>
  <c r="I434" i="1"/>
  <c r="I435" i="1" s="1"/>
  <c r="I212" i="1"/>
  <c r="I208" i="1"/>
  <c r="I209" i="1" s="1"/>
  <c r="I6993" i="1"/>
  <c r="I6996" i="1"/>
  <c r="I399" i="1"/>
  <c r="I395" i="1"/>
  <c r="I396" i="1" s="1"/>
  <c r="I263" i="1"/>
  <c r="I264" i="1" s="1"/>
  <c r="I267" i="1"/>
  <c r="I7782" i="1"/>
  <c r="I7783" i="1" s="1"/>
  <c r="I678" i="1"/>
  <c r="I679" i="1" s="1"/>
  <c r="I680" i="1"/>
  <c r="I234" i="1" l="1"/>
  <c r="I7228" i="1"/>
  <c r="I7229" i="1" s="1"/>
  <c r="I6860" i="1"/>
  <c r="I6788" i="1"/>
  <c r="I6791" i="1" s="1"/>
  <c r="I45" i="1"/>
  <c r="I127" i="1" s="1"/>
  <c r="I1045" i="1"/>
  <c r="I1048" i="1" s="1"/>
  <c r="I1336" i="1"/>
  <c r="I1339" i="1" s="1"/>
  <c r="I1125" i="1"/>
  <c r="I873" i="1"/>
  <c r="I7786" i="1"/>
  <c r="I7789" i="1" s="1"/>
  <c r="I477" i="1"/>
  <c r="I478" i="1" s="1"/>
  <c r="I481" i="1"/>
  <c r="I43" i="1"/>
  <c r="I44" i="1" s="1"/>
  <c r="I1180" i="1"/>
  <c r="I1181" i="1" s="1"/>
  <c r="I6896" i="1"/>
  <c r="I4577" i="1"/>
  <c r="I176" i="1"/>
  <c r="I7232" i="1"/>
  <c r="I7235" i="1" s="1"/>
  <c r="I7450" i="1"/>
  <c r="I7451" i="1" s="1"/>
  <c r="I7454" i="1"/>
  <c r="I7457" i="1" s="1"/>
  <c r="I1649" i="1"/>
  <c r="I1650" i="1" s="1"/>
  <c r="I359" i="1"/>
  <c r="I7857" i="1"/>
  <c r="I1653" i="1"/>
  <c r="I120" i="1"/>
  <c r="I121" i="1" s="1"/>
  <c r="I173" i="1"/>
  <c r="I174" i="1" s="1"/>
  <c r="I801" i="1"/>
  <c r="I1041" i="1"/>
  <c r="I1042" i="1" s="1"/>
  <c r="I1334" i="1"/>
  <c r="I1335" i="1" s="1"/>
  <c r="I7537" i="1"/>
  <c r="I7540" i="1" s="1"/>
  <c r="I7334" i="1"/>
  <c r="I7335" i="1" s="1"/>
  <c r="I9262" i="1"/>
  <c r="I1184" i="1"/>
  <c r="I7585" i="1"/>
  <c r="I7586" i="1" s="1"/>
  <c r="I726" i="1"/>
  <c r="I7589" i="1"/>
  <c r="I7592" i="1" s="1"/>
  <c r="I869" i="1"/>
  <c r="I870" i="1" s="1"/>
  <c r="I484" i="1"/>
  <c r="I7338" i="1"/>
  <c r="I7341" i="1" s="1"/>
  <c r="I7908" i="1"/>
  <c r="I1121" i="1"/>
  <c r="I1122" i="1" s="1"/>
  <c r="I355" i="1"/>
  <c r="I356" i="1" s="1"/>
  <c r="I6226" i="1"/>
  <c r="I7401" i="1"/>
  <c r="I7404" i="1" s="1"/>
  <c r="I6950" i="1"/>
  <c r="I6902" i="1"/>
  <c r="I6125" i="1"/>
  <c r="I6994" i="1"/>
  <c r="I6900" i="1"/>
  <c r="I9265" i="1" l="1"/>
  <c r="I6905" i="1"/>
  <c r="I7181" i="1" s="1"/>
  <c r="I4581" i="1"/>
  <c r="I4582" i="1" s="1"/>
  <c r="I4585" i="1"/>
  <c r="I876" i="1"/>
  <c r="I1187" i="1"/>
  <c r="I6230" i="1"/>
  <c r="I6231" i="1" s="1"/>
  <c r="I6234" i="1"/>
  <c r="I7916" i="1"/>
  <c r="I7912" i="1"/>
  <c r="I7913" i="1" s="1"/>
  <c r="I6903" i="1"/>
  <c r="L373" i="1" l="1"/>
  <c r="L1590" i="1" l="1"/>
  <c r="Q1590" i="1"/>
  <c r="Q1591" i="1"/>
  <c r="Q1572" i="1"/>
  <c r="Q1573" i="1"/>
  <c r="Q1576" i="1"/>
  <c r="Q1459" i="1"/>
  <c r="Q946" i="1"/>
  <c r="Q947" i="1"/>
  <c r="L921" i="1"/>
  <c r="P921" i="1" s="1"/>
  <c r="L920" i="1"/>
  <c r="L919" i="1"/>
  <c r="Q921" i="1"/>
  <c r="L157" i="1"/>
  <c r="P157" i="1" l="1"/>
  <c r="Q157" i="1" s="1"/>
  <c r="L8478" i="1"/>
  <c r="L8479" i="1"/>
  <c r="P8479" i="1" s="1"/>
  <c r="Q8479" i="1" s="1"/>
  <c r="L8482" i="1"/>
  <c r="L8256" i="1"/>
  <c r="L8257" i="1"/>
  <c r="P8257" i="1" s="1"/>
  <c r="Q8257" i="1" s="1"/>
  <c r="L8258" i="1"/>
  <c r="P8258" i="1" s="1"/>
  <c r="Q8258" i="1" s="1"/>
  <c r="L8259" i="1"/>
  <c r="P8259" i="1" s="1"/>
  <c r="Q8259" i="1" s="1"/>
  <c r="L8016" i="1"/>
  <c r="P8016" i="1" s="1"/>
  <c r="Q8016" i="1" s="1"/>
  <c r="L8019" i="1"/>
  <c r="L8022" i="1"/>
  <c r="L8015" i="1"/>
  <c r="L7970" i="1"/>
  <c r="P7970" i="1" s="1"/>
  <c r="Q7970" i="1" s="1"/>
  <c r="L7971" i="1"/>
  <c r="P7971" i="1" s="1"/>
  <c r="Q7971" i="1" s="1"/>
  <c r="L7973" i="1"/>
  <c r="P7973" i="1" s="1"/>
  <c r="Q7973" i="1" s="1"/>
  <c r="L7974" i="1"/>
  <c r="L7975" i="1"/>
  <c r="L7977" i="1"/>
  <c r="L7979" i="1"/>
  <c r="L7980" i="1"/>
  <c r="P7980" i="1" s="1"/>
  <c r="Q7980" i="1" s="1"/>
  <c r="L7981" i="1"/>
  <c r="L7967" i="1"/>
  <c r="L7961" i="1"/>
  <c r="P7961" i="1" s="1"/>
  <c r="Q7961" i="1" s="1"/>
  <c r="L7962" i="1"/>
  <c r="L7964" i="1"/>
  <c r="L7965" i="1"/>
  <c r="P7965" i="1" s="1"/>
  <c r="Q7965" i="1" s="1"/>
  <c r="L7966" i="1"/>
  <c r="P7966" i="1" s="1"/>
  <c r="Q7966" i="1" s="1"/>
  <c r="L7893" i="1"/>
  <c r="P7981" i="1" l="1"/>
  <c r="Q7981" i="1" s="1"/>
  <c r="L7892" i="1"/>
  <c r="L7891" i="1" s="1"/>
  <c r="P7967" i="1"/>
  <c r="Q7967" i="1" s="1"/>
  <c r="P7974" i="1"/>
  <c r="Q7974" i="1" s="1"/>
  <c r="L7972" i="1"/>
  <c r="P7972" i="1" s="1"/>
  <c r="P8022" i="1"/>
  <c r="Q8022" i="1" s="1"/>
  <c r="L8021" i="1"/>
  <c r="L8020" i="1" s="1"/>
  <c r="P8019" i="1"/>
  <c r="Q8019" i="1" s="1"/>
  <c r="L8018" i="1"/>
  <c r="L8017" i="1" s="1"/>
  <c r="P8482" i="1"/>
  <c r="Q8482" i="1" s="1"/>
  <c r="L8481" i="1"/>
  <c r="L8480" i="1" s="1"/>
  <c r="P7964" i="1"/>
  <c r="Q7964" i="1" s="1"/>
  <c r="L7963" i="1"/>
  <c r="P7979" i="1"/>
  <c r="Q7979" i="1" s="1"/>
  <c r="L7978" i="1"/>
  <c r="P8256" i="1"/>
  <c r="Q8256" i="1" s="1"/>
  <c r="L8255" i="1"/>
  <c r="L8254" i="1" s="1"/>
  <c r="P8478" i="1"/>
  <c r="Q8478" i="1" s="1"/>
  <c r="L8477" i="1"/>
  <c r="L8476" i="1" s="1"/>
  <c r="P7962" i="1"/>
  <c r="Q7962" i="1" s="1"/>
  <c r="P7977" i="1"/>
  <c r="Q7977" i="1" s="1"/>
  <c r="L7976" i="1"/>
  <c r="P7975" i="1"/>
  <c r="Q7975" i="1" s="1"/>
  <c r="P7886" i="1"/>
  <c r="Q7886" i="1" s="1"/>
  <c r="P7889" i="1"/>
  <c r="Q7889" i="1" s="1"/>
  <c r="L7522" i="1"/>
  <c r="P7522" i="1" s="1"/>
  <c r="Q7522" i="1" s="1"/>
  <c r="L7521" i="1"/>
  <c r="L6848" i="1"/>
  <c r="L6847" i="1"/>
  <c r="L6842" i="1"/>
  <c r="L6843" i="1"/>
  <c r="L6840" i="1"/>
  <c r="L6839" i="1" s="1"/>
  <c r="L6517" i="1"/>
  <c r="P6517" i="1" s="1"/>
  <c r="Q6517" i="1" s="1"/>
  <c r="L6568" i="1"/>
  <c r="L6569" i="1"/>
  <c r="L6573" i="1"/>
  <c r="L6566" i="1"/>
  <c r="L6565" i="1" s="1"/>
  <c r="L6562" i="1"/>
  <c r="L6561" i="1" s="1"/>
  <c r="L6560" i="1" s="1"/>
  <c r="L6559" i="1" s="1"/>
  <c r="L6558" i="1"/>
  <c r="L6550" i="1"/>
  <c r="L7960" i="1" l="1"/>
  <c r="L7959" i="1" s="1"/>
  <c r="P6842" i="1"/>
  <c r="Q6842" i="1" s="1"/>
  <c r="L6841" i="1"/>
  <c r="P6847" i="1"/>
  <c r="Q6847" i="1" s="1"/>
  <c r="L7969" i="1"/>
  <c r="L7968" i="1" s="1"/>
  <c r="L6219" i="1"/>
  <c r="P6568" i="1"/>
  <c r="Q6568" i="1" s="1"/>
  <c r="L6567" i="1"/>
  <c r="L6220" i="1" s="1"/>
  <c r="Q7972" i="1"/>
  <c r="P8017" i="1"/>
  <c r="Q8017" i="1" s="1"/>
  <c r="P8018" i="1"/>
  <c r="Q8018" i="1" s="1"/>
  <c r="P8255" i="1"/>
  <c r="Q8255" i="1" s="1"/>
  <c r="P7976" i="1"/>
  <c r="Q7976" i="1" s="1"/>
  <c r="L6564" i="1" l="1"/>
  <c r="L6563" i="1" s="1"/>
  <c r="L6838" i="1"/>
  <c r="L6837" i="1" s="1"/>
  <c r="L6218" i="1"/>
  <c r="L6217" i="1" s="1"/>
  <c r="P7960" i="1"/>
  <c r="P7963" i="1"/>
  <c r="P8477" i="1"/>
  <c r="Q8477" i="1" s="1"/>
  <c r="L14" i="1" l="1"/>
  <c r="L16" i="1"/>
  <c r="L17" i="1"/>
  <c r="L19" i="1"/>
  <c r="L18" i="1" s="1"/>
  <c r="L21" i="1"/>
  <c r="L23" i="1"/>
  <c r="L24" i="1"/>
  <c r="P24" i="1" s="1"/>
  <c r="L25" i="1"/>
  <c r="P25" i="1" s="1"/>
  <c r="L26" i="1"/>
  <c r="P26" i="1" s="1"/>
  <c r="L27" i="1"/>
  <c r="P27" i="1" s="1"/>
  <c r="L28" i="1"/>
  <c r="P28" i="1" s="1"/>
  <c r="L29" i="1"/>
  <c r="P29" i="1" s="1"/>
  <c r="L33" i="1"/>
  <c r="L34" i="1"/>
  <c r="P34" i="1" s="1"/>
  <c r="L35" i="1"/>
  <c r="L38" i="1"/>
  <c r="L40" i="1"/>
  <c r="L47" i="1"/>
  <c r="P47" i="1" s="1"/>
  <c r="L50" i="1"/>
  <c r="P50" i="1" s="1"/>
  <c r="L53" i="1"/>
  <c r="L55" i="1"/>
  <c r="L56" i="1"/>
  <c r="L57" i="1"/>
  <c r="L58" i="1"/>
  <c r="L60" i="1"/>
  <c r="L62" i="1"/>
  <c r="L64" i="1"/>
  <c r="L65" i="1"/>
  <c r="P65" i="1" s="1"/>
  <c r="L66" i="1"/>
  <c r="P66" i="1" s="1"/>
  <c r="L69" i="1"/>
  <c r="L72" i="1"/>
  <c r="L74" i="1"/>
  <c r="L79" i="1"/>
  <c r="P79" i="1" s="1"/>
  <c r="L80" i="1"/>
  <c r="P80" i="1" s="1"/>
  <c r="L83" i="1"/>
  <c r="P83" i="1" s="1"/>
  <c r="L84" i="1"/>
  <c r="P84" i="1" s="1"/>
  <c r="L87" i="1"/>
  <c r="P87" i="1" s="1"/>
  <c r="L90" i="1"/>
  <c r="L92" i="1"/>
  <c r="L93" i="1"/>
  <c r="L94" i="1"/>
  <c r="L95" i="1"/>
  <c r="L97" i="1"/>
  <c r="L99" i="1"/>
  <c r="L101" i="1"/>
  <c r="L102" i="1"/>
  <c r="P102" i="1" s="1"/>
  <c r="L103" i="1"/>
  <c r="P103" i="1" s="1"/>
  <c r="L107" i="1"/>
  <c r="L108" i="1"/>
  <c r="P108" i="1" s="1"/>
  <c r="L110" i="1"/>
  <c r="L111" i="1"/>
  <c r="P111" i="1" s="1"/>
  <c r="L112" i="1"/>
  <c r="L115" i="1"/>
  <c r="L117" i="1"/>
  <c r="L122" i="1"/>
  <c r="P122" i="1" s="1"/>
  <c r="L123" i="1"/>
  <c r="P123" i="1" s="1"/>
  <c r="L126" i="1"/>
  <c r="P126" i="1" s="1"/>
  <c r="L129" i="1"/>
  <c r="P129" i="1" s="1"/>
  <c r="L130" i="1"/>
  <c r="P130" i="1" s="1"/>
  <c r="L133" i="1"/>
  <c r="P133" i="1" s="1"/>
  <c r="L136" i="1"/>
  <c r="L138" i="1"/>
  <c r="L139" i="1"/>
  <c r="L140" i="1"/>
  <c r="L141" i="1"/>
  <c r="L143" i="1"/>
  <c r="L145" i="1"/>
  <c r="L147" i="1"/>
  <c r="L148" i="1"/>
  <c r="P148" i="1" s="1"/>
  <c r="L149" i="1"/>
  <c r="P149" i="1" s="1"/>
  <c r="L150" i="1"/>
  <c r="P150" i="1" s="1"/>
  <c r="Q150" i="1" s="1"/>
  <c r="L151" i="1"/>
  <c r="P151" i="1" s="1"/>
  <c r="L152" i="1"/>
  <c r="P152" i="1" s="1"/>
  <c r="L155" i="1"/>
  <c r="L158" i="1"/>
  <c r="L159" i="1"/>
  <c r="P159" i="1" s="1"/>
  <c r="L160" i="1"/>
  <c r="P160" i="1" s="1"/>
  <c r="L161" i="1"/>
  <c r="P161" i="1" s="1"/>
  <c r="L162" i="1"/>
  <c r="P162" i="1" s="1"/>
  <c r="L163" i="1"/>
  <c r="P163" i="1" s="1"/>
  <c r="L165" i="1"/>
  <c r="L164" i="1" s="1"/>
  <c r="L168" i="1"/>
  <c r="L170" i="1"/>
  <c r="L175" i="1"/>
  <c r="P175" i="1" s="1"/>
  <c r="L178" i="1"/>
  <c r="P178" i="1" s="1"/>
  <c r="L181" i="1"/>
  <c r="P181" i="1" s="1"/>
  <c r="L184" i="1"/>
  <c r="L186" i="1"/>
  <c r="L187" i="1"/>
  <c r="L188" i="1"/>
  <c r="L189" i="1"/>
  <c r="L191" i="1"/>
  <c r="L193" i="1"/>
  <c r="L195" i="1"/>
  <c r="L196" i="1"/>
  <c r="P196" i="1" s="1"/>
  <c r="L197" i="1"/>
  <c r="P197" i="1" s="1"/>
  <c r="L200" i="1"/>
  <c r="L203" i="1"/>
  <c r="L205" i="1"/>
  <c r="L210" i="1"/>
  <c r="P210" i="1" s="1"/>
  <c r="L211" i="1"/>
  <c r="P211" i="1" s="1"/>
  <c r="L214" i="1"/>
  <c r="P214" i="1" s="1"/>
  <c r="L215" i="1"/>
  <c r="P215" i="1" s="1"/>
  <c r="L218" i="1"/>
  <c r="P218" i="1" s="1"/>
  <c r="L223" i="1"/>
  <c r="L224" i="1"/>
  <c r="L226" i="1"/>
  <c r="P226" i="1" s="1"/>
  <c r="L232" i="1"/>
  <c r="P232" i="1" s="1"/>
  <c r="L233" i="1"/>
  <c r="P233" i="1" s="1"/>
  <c r="L235" i="1"/>
  <c r="P235" i="1" s="1"/>
  <c r="L236" i="1"/>
  <c r="P236" i="1" s="1"/>
  <c r="L237" i="1"/>
  <c r="P237" i="1" s="1"/>
  <c r="L240" i="1"/>
  <c r="P240" i="1" s="1"/>
  <c r="L243" i="1"/>
  <c r="L245" i="1"/>
  <c r="L246" i="1"/>
  <c r="L247" i="1"/>
  <c r="L248" i="1"/>
  <c r="L250" i="1"/>
  <c r="L253" i="1"/>
  <c r="L254" i="1"/>
  <c r="P254" i="1" s="1"/>
  <c r="L255" i="1"/>
  <c r="P255" i="1" s="1"/>
  <c r="L258" i="1"/>
  <c r="L260" i="1"/>
  <c r="L265" i="1"/>
  <c r="P265" i="1" s="1"/>
  <c r="L266" i="1"/>
  <c r="P266" i="1" s="1"/>
  <c r="L269" i="1"/>
  <c r="P269" i="1" s="1"/>
  <c r="L270" i="1"/>
  <c r="P270" i="1" s="1"/>
  <c r="L273" i="1"/>
  <c r="P273" i="1" s="1"/>
  <c r="L276" i="1"/>
  <c r="L278" i="1"/>
  <c r="L279" i="1"/>
  <c r="L280" i="1"/>
  <c r="L281" i="1"/>
  <c r="L283" i="1"/>
  <c r="L285" i="1"/>
  <c r="L287" i="1"/>
  <c r="L288" i="1"/>
  <c r="P288" i="1" s="1"/>
  <c r="L289" i="1"/>
  <c r="P289" i="1" s="1"/>
  <c r="L292" i="1"/>
  <c r="L295" i="1"/>
  <c r="L296" i="1"/>
  <c r="L298" i="1"/>
  <c r="L303" i="1"/>
  <c r="P303" i="1" s="1"/>
  <c r="L304" i="1"/>
  <c r="P304" i="1" s="1"/>
  <c r="L307" i="1"/>
  <c r="P307" i="1" s="1"/>
  <c r="L308" i="1"/>
  <c r="P308" i="1" s="1"/>
  <c r="L311" i="1"/>
  <c r="P311" i="1" s="1"/>
  <c r="L314" i="1"/>
  <c r="L316" i="1"/>
  <c r="L317" i="1"/>
  <c r="L318" i="1"/>
  <c r="L319" i="1"/>
  <c r="L320" i="1"/>
  <c r="L322" i="1"/>
  <c r="L324" i="1"/>
  <c r="L325" i="1"/>
  <c r="L326" i="1"/>
  <c r="L327" i="1"/>
  <c r="L328" i="1"/>
  <c r="L329" i="1"/>
  <c r="L330" i="1"/>
  <c r="L331" i="1"/>
  <c r="L333" i="1"/>
  <c r="L334" i="1"/>
  <c r="P334" i="1" s="1"/>
  <c r="L335" i="1"/>
  <c r="P335" i="1" s="1"/>
  <c r="L339" i="1"/>
  <c r="L340" i="1"/>
  <c r="L344" i="1"/>
  <c r="L345" i="1"/>
  <c r="P345" i="1" s="1"/>
  <c r="L346" i="1"/>
  <c r="P346" i="1" s="1"/>
  <c r="L347" i="1"/>
  <c r="P347" i="1" s="1"/>
  <c r="L348" i="1"/>
  <c r="P348" i="1" s="1"/>
  <c r="L349" i="1"/>
  <c r="P349" i="1" s="1"/>
  <c r="L350" i="1"/>
  <c r="P350" i="1" s="1"/>
  <c r="L352" i="1"/>
  <c r="L357" i="1"/>
  <c r="P357" i="1" s="1"/>
  <c r="L358" i="1"/>
  <c r="P358" i="1" s="1"/>
  <c r="L361" i="1"/>
  <c r="P361" i="1" s="1"/>
  <c r="L362" i="1"/>
  <c r="P362" i="1" s="1"/>
  <c r="L365" i="1"/>
  <c r="P365" i="1" s="1"/>
  <c r="L368" i="1"/>
  <c r="L370" i="1"/>
  <c r="L371" i="1"/>
  <c r="L372" i="1"/>
  <c r="P373" i="1"/>
  <c r="L375" i="1"/>
  <c r="L377" i="1"/>
  <c r="L378" i="1"/>
  <c r="L380" i="1"/>
  <c r="L381" i="1"/>
  <c r="P381" i="1" s="1"/>
  <c r="L382" i="1"/>
  <c r="P382" i="1" s="1"/>
  <c r="L383" i="1"/>
  <c r="P383" i="1" s="1"/>
  <c r="L384" i="1"/>
  <c r="P384" i="1" s="1"/>
  <c r="L387" i="1"/>
  <c r="L390" i="1"/>
  <c r="L392" i="1"/>
  <c r="L397" i="1"/>
  <c r="P397" i="1" s="1"/>
  <c r="L398" i="1"/>
  <c r="P398" i="1" s="1"/>
  <c r="L401" i="1"/>
  <c r="P401" i="1" s="1"/>
  <c r="L402" i="1"/>
  <c r="P402" i="1" s="1"/>
  <c r="L405" i="1"/>
  <c r="P405" i="1" s="1"/>
  <c r="L408" i="1"/>
  <c r="L410" i="1"/>
  <c r="L411" i="1"/>
  <c r="L412" i="1"/>
  <c r="L413" i="1"/>
  <c r="L415" i="1"/>
  <c r="L417" i="1"/>
  <c r="L418" i="1"/>
  <c r="L419" i="1"/>
  <c r="L421" i="1"/>
  <c r="L422" i="1"/>
  <c r="P422" i="1" s="1"/>
  <c r="L423" i="1"/>
  <c r="P423" i="1" s="1"/>
  <c r="L426" i="1"/>
  <c r="L429" i="1"/>
  <c r="L431" i="1"/>
  <c r="L436" i="1"/>
  <c r="P436" i="1" s="1"/>
  <c r="L437" i="1"/>
  <c r="P437" i="1" s="1"/>
  <c r="L440" i="1"/>
  <c r="P440" i="1" s="1"/>
  <c r="L441" i="1"/>
  <c r="P441" i="1" s="1"/>
  <c r="L444" i="1"/>
  <c r="P444" i="1" s="1"/>
  <c r="L447" i="1"/>
  <c r="L449" i="1"/>
  <c r="L450" i="1"/>
  <c r="L451" i="1"/>
  <c r="L452" i="1"/>
  <c r="L454" i="1"/>
  <c r="L456" i="1"/>
  <c r="L457" i="1"/>
  <c r="L459" i="1"/>
  <c r="L460" i="1"/>
  <c r="P460" i="1" s="1"/>
  <c r="L461" i="1"/>
  <c r="P461" i="1" s="1"/>
  <c r="L465" i="1"/>
  <c r="L464" i="1" s="1"/>
  <c r="L467" i="1"/>
  <c r="L468" i="1"/>
  <c r="P468" i="1" s="1"/>
  <c r="L469" i="1"/>
  <c r="L472" i="1"/>
  <c r="L474" i="1"/>
  <c r="L479" i="1"/>
  <c r="P479" i="1" s="1"/>
  <c r="L480" i="1"/>
  <c r="P480" i="1" s="1"/>
  <c r="L483" i="1"/>
  <c r="P483" i="1" s="1"/>
  <c r="L486" i="1"/>
  <c r="P486" i="1" s="1"/>
  <c r="L487" i="1"/>
  <c r="P487" i="1" s="1"/>
  <c r="L490" i="1"/>
  <c r="P490" i="1" s="1"/>
  <c r="L493" i="1"/>
  <c r="L495" i="1"/>
  <c r="L496" i="1"/>
  <c r="L497" i="1"/>
  <c r="L498" i="1"/>
  <c r="L499" i="1"/>
  <c r="L501" i="1"/>
  <c r="L503" i="1"/>
  <c r="L505" i="1"/>
  <c r="L506" i="1"/>
  <c r="L507" i="1"/>
  <c r="P507" i="1" s="1"/>
  <c r="L508" i="1"/>
  <c r="P508" i="1" s="1"/>
  <c r="L509" i="1"/>
  <c r="P509" i="1" s="1"/>
  <c r="L510" i="1"/>
  <c r="P510" i="1" s="1"/>
  <c r="L514" i="1"/>
  <c r="L516" i="1"/>
  <c r="L517" i="1"/>
  <c r="P517" i="1" s="1"/>
  <c r="L519" i="1"/>
  <c r="L521" i="1"/>
  <c r="L525" i="1"/>
  <c r="L527" i="1"/>
  <c r="L529" i="1"/>
  <c r="L532" i="1"/>
  <c r="L534" i="1"/>
  <c r="L541" i="1"/>
  <c r="P541" i="1" s="1"/>
  <c r="L544" i="1"/>
  <c r="P544" i="1" s="1"/>
  <c r="L545" i="1"/>
  <c r="P545" i="1" s="1"/>
  <c r="L548" i="1"/>
  <c r="P548" i="1" s="1"/>
  <c r="L551" i="1"/>
  <c r="L553" i="1"/>
  <c r="L554" i="1"/>
  <c r="L555" i="1"/>
  <c r="L556" i="1"/>
  <c r="L557" i="1"/>
  <c r="L558" i="1"/>
  <c r="L560" i="1"/>
  <c r="L562" i="1"/>
  <c r="L563" i="1"/>
  <c r="L564" i="1"/>
  <c r="L565" i="1"/>
  <c r="L566" i="1"/>
  <c r="L567" i="1"/>
  <c r="L568" i="1"/>
  <c r="L569" i="1"/>
  <c r="L571" i="1"/>
  <c r="L572" i="1"/>
  <c r="P572" i="1" s="1"/>
  <c r="L573" i="1"/>
  <c r="P573" i="1" s="1"/>
  <c r="L574" i="1"/>
  <c r="P574" i="1" s="1"/>
  <c r="L575" i="1"/>
  <c r="P575" i="1" s="1"/>
  <c r="L576" i="1"/>
  <c r="P576" i="1" s="1"/>
  <c r="L579" i="1"/>
  <c r="L582" i="1"/>
  <c r="L583" i="1"/>
  <c r="L584" i="1"/>
  <c r="L586" i="1"/>
  <c r="P586" i="1" s="1"/>
  <c r="L593" i="1"/>
  <c r="P593" i="1" s="1"/>
  <c r="L596" i="1"/>
  <c r="L598" i="1"/>
  <c r="L599" i="1"/>
  <c r="L600" i="1"/>
  <c r="L601" i="1"/>
  <c r="L602" i="1"/>
  <c r="L603" i="1"/>
  <c r="L605" i="1"/>
  <c r="L607" i="1"/>
  <c r="L608" i="1"/>
  <c r="L609" i="1"/>
  <c r="L610" i="1"/>
  <c r="L611" i="1"/>
  <c r="L612" i="1"/>
  <c r="L613" i="1"/>
  <c r="L614" i="1"/>
  <c r="L616" i="1"/>
  <c r="L617" i="1"/>
  <c r="P617" i="1" s="1"/>
  <c r="L618" i="1"/>
  <c r="P618" i="1" s="1"/>
  <c r="L619" i="1"/>
  <c r="P619" i="1" s="1"/>
  <c r="L620" i="1"/>
  <c r="P620" i="1" s="1"/>
  <c r="L623" i="1"/>
  <c r="L626" i="1"/>
  <c r="L627" i="1"/>
  <c r="L629" i="1"/>
  <c r="L636" i="1"/>
  <c r="P636" i="1" s="1"/>
  <c r="L637" i="1"/>
  <c r="P637" i="1" s="1"/>
  <c r="L640" i="1"/>
  <c r="P640" i="1" s="1"/>
  <c r="L643" i="1"/>
  <c r="L645" i="1"/>
  <c r="L646" i="1"/>
  <c r="L647" i="1"/>
  <c r="L648" i="1"/>
  <c r="L649" i="1"/>
  <c r="L650" i="1"/>
  <c r="L652" i="1"/>
  <c r="L654" i="1"/>
  <c r="L655" i="1"/>
  <c r="L656" i="1"/>
  <c r="L657" i="1"/>
  <c r="L658" i="1"/>
  <c r="L659" i="1"/>
  <c r="L660" i="1"/>
  <c r="L662" i="1"/>
  <c r="L663" i="1"/>
  <c r="P663" i="1" s="1"/>
  <c r="L664" i="1"/>
  <c r="P664" i="1" s="1"/>
  <c r="L665" i="1"/>
  <c r="P665" i="1" s="1"/>
  <c r="L668" i="1"/>
  <c r="L671" i="1"/>
  <c r="L672" i="1"/>
  <c r="L673" i="1"/>
  <c r="L675" i="1"/>
  <c r="L682" i="1"/>
  <c r="P682" i="1" s="1"/>
  <c r="L683" i="1"/>
  <c r="P683" i="1" s="1"/>
  <c r="L686" i="1"/>
  <c r="P686" i="1" s="1"/>
  <c r="L689" i="1"/>
  <c r="L691" i="1"/>
  <c r="L692" i="1"/>
  <c r="L693" i="1"/>
  <c r="L694" i="1"/>
  <c r="L695" i="1"/>
  <c r="L697" i="1"/>
  <c r="L699" i="1"/>
  <c r="L700" i="1"/>
  <c r="L701" i="1"/>
  <c r="L702" i="1"/>
  <c r="L703" i="1"/>
  <c r="L704" i="1"/>
  <c r="L705" i="1"/>
  <c r="L706" i="1"/>
  <c r="L708" i="1"/>
  <c r="L709" i="1"/>
  <c r="P709" i="1" s="1"/>
  <c r="L710" i="1"/>
  <c r="P710" i="1" s="1"/>
  <c r="L713" i="1"/>
  <c r="L716" i="1"/>
  <c r="L718" i="1"/>
  <c r="L725" i="1"/>
  <c r="P725" i="1" s="1"/>
  <c r="L728" i="1"/>
  <c r="P728" i="1" s="1"/>
  <c r="L729" i="1"/>
  <c r="P729" i="1" s="1"/>
  <c r="L732" i="1"/>
  <c r="P732" i="1" s="1"/>
  <c r="L735" i="1"/>
  <c r="L737" i="1"/>
  <c r="L738" i="1"/>
  <c r="L739" i="1"/>
  <c r="L740" i="1"/>
  <c r="L741" i="1"/>
  <c r="L743" i="1"/>
  <c r="L745" i="1"/>
  <c r="L746" i="1"/>
  <c r="L747" i="1"/>
  <c r="L748" i="1"/>
  <c r="L749" i="1"/>
  <c r="L750" i="1"/>
  <c r="L751" i="1"/>
  <c r="L752" i="1"/>
  <c r="L754" i="1"/>
  <c r="L755" i="1"/>
  <c r="P755" i="1" s="1"/>
  <c r="L756" i="1"/>
  <c r="P756" i="1" s="1"/>
  <c r="L760" i="1"/>
  <c r="L762" i="1"/>
  <c r="L763" i="1"/>
  <c r="P763" i="1" s="1"/>
  <c r="L764" i="1"/>
  <c r="P764" i="1" s="1"/>
  <c r="L765" i="1"/>
  <c r="P765" i="1" s="1"/>
  <c r="L766" i="1"/>
  <c r="P766" i="1" s="1"/>
  <c r="L767" i="1"/>
  <c r="P767" i="1" s="1"/>
  <c r="L769" i="1"/>
  <c r="L770" i="1"/>
  <c r="P770" i="1" s="1"/>
  <c r="L771" i="1"/>
  <c r="P771" i="1" s="1"/>
  <c r="L772" i="1"/>
  <c r="P772" i="1" s="1"/>
  <c r="L774" i="1"/>
  <c r="L775" i="1"/>
  <c r="P775" i="1" s="1"/>
  <c r="L779" i="1"/>
  <c r="L780" i="1"/>
  <c r="L781" i="1"/>
  <c r="P781" i="1" s="1"/>
  <c r="L783" i="1"/>
  <c r="L784" i="1"/>
  <c r="P784" i="1" s="1"/>
  <c r="L786" i="1"/>
  <c r="L787" i="1"/>
  <c r="L791" i="1"/>
  <c r="L793" i="1"/>
  <c r="L800" i="1"/>
  <c r="P800" i="1" s="1"/>
  <c r="L803" i="1"/>
  <c r="P803" i="1" s="1"/>
  <c r="L804" i="1"/>
  <c r="P804" i="1" s="1"/>
  <c r="L807" i="1"/>
  <c r="P807" i="1" s="1"/>
  <c r="L810" i="1"/>
  <c r="L812" i="1"/>
  <c r="L813" i="1"/>
  <c r="L814" i="1"/>
  <c r="L815" i="1"/>
  <c r="L816" i="1"/>
  <c r="L818" i="1"/>
  <c r="L820" i="1"/>
  <c r="L821" i="1"/>
  <c r="L823" i="1"/>
  <c r="L824" i="1"/>
  <c r="P824" i="1" s="1"/>
  <c r="L825" i="1"/>
  <c r="P825" i="1" s="1"/>
  <c r="L827" i="1"/>
  <c r="L828" i="1"/>
  <c r="P828" i="1" s="1"/>
  <c r="L829" i="1"/>
  <c r="L830" i="1"/>
  <c r="L832" i="1"/>
  <c r="L833" i="1"/>
  <c r="P833" i="1" s="1"/>
  <c r="L834" i="1"/>
  <c r="P834" i="1" s="1"/>
  <c r="L835" i="1"/>
  <c r="L837" i="1"/>
  <c r="L838" i="1"/>
  <c r="P838" i="1" s="1"/>
  <c r="L839" i="1"/>
  <c r="P839" i="1" s="1"/>
  <c r="L840" i="1"/>
  <c r="P840" i="1" s="1"/>
  <c r="L841" i="1"/>
  <c r="P841" i="1" s="1"/>
  <c r="L845" i="1"/>
  <c r="L846" i="1"/>
  <c r="P846" i="1" s="1"/>
  <c r="L848" i="1"/>
  <c r="L852" i="1"/>
  <c r="L853" i="1"/>
  <c r="P853" i="1" s="1"/>
  <c r="L857" i="1"/>
  <c r="L859" i="1"/>
  <c r="L861" i="1"/>
  <c r="L862" i="1"/>
  <c r="L864" i="1"/>
  <c r="L866" i="1"/>
  <c r="L871" i="1"/>
  <c r="P871" i="1" s="1"/>
  <c r="L872" i="1"/>
  <c r="P872" i="1" s="1"/>
  <c r="L875" i="1"/>
  <c r="P875" i="1" s="1"/>
  <c r="L878" i="1"/>
  <c r="P878" i="1" s="1"/>
  <c r="L879" i="1"/>
  <c r="P879" i="1" s="1"/>
  <c r="L882" i="1"/>
  <c r="P882" i="1" s="1"/>
  <c r="L885" i="1"/>
  <c r="L887" i="1"/>
  <c r="L888" i="1"/>
  <c r="L889" i="1"/>
  <c r="L890" i="1"/>
  <c r="L891" i="1"/>
  <c r="L893" i="1"/>
  <c r="L895" i="1"/>
  <c r="L897" i="1"/>
  <c r="L899" i="1"/>
  <c r="L900" i="1"/>
  <c r="P900" i="1" s="1"/>
  <c r="L901" i="1"/>
  <c r="P901" i="1" s="1"/>
  <c r="L902" i="1"/>
  <c r="P902" i="1" s="1"/>
  <c r="L903" i="1"/>
  <c r="L905" i="1"/>
  <c r="L906" i="1"/>
  <c r="P906" i="1" s="1"/>
  <c r="L907" i="1"/>
  <c r="P907" i="1" s="1"/>
  <c r="L908" i="1"/>
  <c r="P908" i="1" s="1"/>
  <c r="L909" i="1"/>
  <c r="P909" i="1" s="1"/>
  <c r="L910" i="1"/>
  <c r="P910" i="1" s="1"/>
  <c r="L914" i="1"/>
  <c r="L915" i="1"/>
  <c r="P915" i="1" s="1"/>
  <c r="L917" i="1"/>
  <c r="L918" i="1"/>
  <c r="P919" i="1"/>
  <c r="P920" i="1"/>
  <c r="L925" i="1"/>
  <c r="L927" i="1"/>
  <c r="L928" i="1"/>
  <c r="P928" i="1" s="1"/>
  <c r="L929" i="1"/>
  <c r="P929" i="1" s="1"/>
  <c r="L930" i="1"/>
  <c r="P930" i="1" s="1"/>
  <c r="L931" i="1"/>
  <c r="P931" i="1" s="1"/>
  <c r="L932" i="1"/>
  <c r="P932" i="1" s="1"/>
  <c r="L933" i="1"/>
  <c r="P933" i="1" s="1"/>
  <c r="L934" i="1"/>
  <c r="L935" i="1"/>
  <c r="P935" i="1" s="1"/>
  <c r="L936" i="1"/>
  <c r="P936" i="1" s="1"/>
  <c r="L937" i="1"/>
  <c r="P937" i="1" s="1"/>
  <c r="L938" i="1"/>
  <c r="P938" i="1" s="1"/>
  <c r="L942" i="1"/>
  <c r="L944" i="1"/>
  <c r="L945" i="1"/>
  <c r="P945" i="1" s="1"/>
  <c r="L946" i="1"/>
  <c r="P946" i="1" s="1"/>
  <c r="L947" i="1"/>
  <c r="P947" i="1" s="1"/>
  <c r="L949" i="1"/>
  <c r="L950" i="1"/>
  <c r="P950" i="1" s="1"/>
  <c r="L951" i="1"/>
  <c r="P951" i="1" s="1"/>
  <c r="L952" i="1"/>
  <c r="P952" i="1" s="1"/>
  <c r="L953" i="1"/>
  <c r="P953" i="1" s="1"/>
  <c r="L955" i="1"/>
  <c r="L956" i="1"/>
  <c r="P956" i="1" s="1"/>
  <c r="L957" i="1"/>
  <c r="P957" i="1" s="1"/>
  <c r="L958" i="1"/>
  <c r="P958" i="1" s="1"/>
  <c r="L959" i="1"/>
  <c r="P959" i="1" s="1"/>
  <c r="L960" i="1"/>
  <c r="P960" i="1" s="1"/>
  <c r="L961" i="1"/>
  <c r="P961" i="1" s="1"/>
  <c r="L963" i="1"/>
  <c r="L964" i="1"/>
  <c r="P964" i="1" s="1"/>
  <c r="L966" i="1"/>
  <c r="L973" i="1"/>
  <c r="P973" i="1" s="1"/>
  <c r="L976" i="1"/>
  <c r="P976" i="1" s="1"/>
  <c r="L977" i="1"/>
  <c r="P977" i="1" s="1"/>
  <c r="L980" i="1"/>
  <c r="P980" i="1" s="1"/>
  <c r="L983" i="1"/>
  <c r="L985" i="1"/>
  <c r="L986" i="1"/>
  <c r="L987" i="1"/>
  <c r="L988" i="1"/>
  <c r="L989" i="1"/>
  <c r="L991" i="1"/>
  <c r="L993" i="1"/>
  <c r="L994" i="1"/>
  <c r="L995" i="1"/>
  <c r="L996" i="1"/>
  <c r="L997" i="1"/>
  <c r="L999" i="1"/>
  <c r="L1000" i="1"/>
  <c r="P1000" i="1" s="1"/>
  <c r="L1001" i="1"/>
  <c r="P1001" i="1" s="1"/>
  <c r="L1002" i="1"/>
  <c r="P1002" i="1" s="1"/>
  <c r="L1003" i="1"/>
  <c r="P1003" i="1" s="1"/>
  <c r="L1004" i="1"/>
  <c r="P1004" i="1" s="1"/>
  <c r="L1005" i="1"/>
  <c r="P1005" i="1" s="1"/>
  <c r="L1006" i="1"/>
  <c r="L1008" i="1"/>
  <c r="L1009" i="1"/>
  <c r="P1009" i="1" s="1"/>
  <c r="L1010" i="1"/>
  <c r="P1010" i="1" s="1"/>
  <c r="L1011" i="1"/>
  <c r="P1011" i="1" s="1"/>
  <c r="L1012" i="1"/>
  <c r="P1012" i="1" s="1"/>
  <c r="L1013" i="1"/>
  <c r="P1013" i="1" s="1"/>
  <c r="L1014" i="1"/>
  <c r="P1014" i="1" s="1"/>
  <c r="L1018" i="1"/>
  <c r="L1020" i="1"/>
  <c r="L1021" i="1"/>
  <c r="P1021" i="1" s="1"/>
  <c r="L1025" i="1"/>
  <c r="L1027" i="1"/>
  <c r="L1028" i="1"/>
  <c r="P1028" i="1" s="1"/>
  <c r="L1029" i="1"/>
  <c r="P1029" i="1" s="1"/>
  <c r="L1031" i="1"/>
  <c r="L1032" i="1"/>
  <c r="P1032" i="1" s="1"/>
  <c r="L1034" i="1"/>
  <c r="L1036" i="1"/>
  <c r="L1038" i="1"/>
  <c r="L1043" i="1"/>
  <c r="P1043" i="1" s="1"/>
  <c r="L1044" i="1"/>
  <c r="P1044" i="1" s="1"/>
  <c r="L1047" i="1"/>
  <c r="P1047" i="1" s="1"/>
  <c r="L1050" i="1"/>
  <c r="P1050" i="1" s="1"/>
  <c r="L1051" i="1"/>
  <c r="P1051" i="1" s="1"/>
  <c r="L1054" i="1"/>
  <c r="P1054" i="1" s="1"/>
  <c r="L1057" i="1"/>
  <c r="L1059" i="1"/>
  <c r="L1060" i="1"/>
  <c r="L1061" i="1"/>
  <c r="L1065" i="1"/>
  <c r="L1067" i="1"/>
  <c r="L1068" i="1"/>
  <c r="P1068" i="1" s="1"/>
  <c r="L1069" i="1"/>
  <c r="L1070" i="1"/>
  <c r="L1071" i="1"/>
  <c r="L1072" i="1"/>
  <c r="L1073" i="1"/>
  <c r="L1074" i="1"/>
  <c r="L1076" i="1"/>
  <c r="L1077" i="1"/>
  <c r="P1077" i="1" s="1"/>
  <c r="L1078" i="1"/>
  <c r="P1078" i="1" s="1"/>
  <c r="L1079" i="1"/>
  <c r="P1079" i="1" s="1"/>
  <c r="L1080" i="1"/>
  <c r="P1080" i="1" s="1"/>
  <c r="P1081" i="1"/>
  <c r="L1082" i="1"/>
  <c r="P1082" i="1" s="1"/>
  <c r="L1083" i="1"/>
  <c r="P1083" i="1" s="1"/>
  <c r="L1087" i="1"/>
  <c r="L1089" i="1"/>
  <c r="L1091" i="1"/>
  <c r="L1092" i="1"/>
  <c r="P1092" i="1" s="1"/>
  <c r="L1096" i="1"/>
  <c r="L1100" i="1"/>
  <c r="L1102" i="1"/>
  <c r="L1103" i="1"/>
  <c r="P1103" i="1" s="1"/>
  <c r="L1104" i="1"/>
  <c r="L1106" i="1"/>
  <c r="L1107" i="1"/>
  <c r="P1107" i="1" s="1"/>
  <c r="L1108" i="1"/>
  <c r="P1108" i="1" s="1"/>
  <c r="L1109" i="1"/>
  <c r="P1109" i="1" s="1"/>
  <c r="L1110" i="1"/>
  <c r="P1110" i="1" s="1"/>
  <c r="L1111" i="1"/>
  <c r="P1111" i="1" s="1"/>
  <c r="L1112" i="1"/>
  <c r="P1112" i="1" s="1"/>
  <c r="L1113" i="1"/>
  <c r="P1113" i="1" s="1"/>
  <c r="L1114" i="1"/>
  <c r="P1114" i="1" s="1"/>
  <c r="L1115" i="1"/>
  <c r="P1115" i="1" s="1"/>
  <c r="L1116" i="1"/>
  <c r="P1116" i="1" s="1"/>
  <c r="L1118" i="1"/>
  <c r="L1123" i="1"/>
  <c r="P1123" i="1" s="1"/>
  <c r="L1124" i="1"/>
  <c r="P1124" i="1" s="1"/>
  <c r="L1127" i="1"/>
  <c r="P1127" i="1" s="1"/>
  <c r="L1128" i="1"/>
  <c r="P1128" i="1" s="1"/>
  <c r="L1131" i="1"/>
  <c r="P1131" i="1" s="1"/>
  <c r="L1134" i="1"/>
  <c r="L1136" i="1"/>
  <c r="L1137" i="1"/>
  <c r="L1138" i="1"/>
  <c r="L1139" i="1"/>
  <c r="L1140" i="1"/>
  <c r="L1142" i="1"/>
  <c r="L1144" i="1"/>
  <c r="L1145" i="1"/>
  <c r="L1147" i="1"/>
  <c r="L1148" i="1"/>
  <c r="P1148" i="1" s="1"/>
  <c r="L1149" i="1"/>
  <c r="L1150" i="1"/>
  <c r="L1151" i="1"/>
  <c r="L1152" i="1"/>
  <c r="L1154" i="1"/>
  <c r="L1155" i="1"/>
  <c r="P1155" i="1" s="1"/>
  <c r="L1156" i="1"/>
  <c r="P1156" i="1" s="1"/>
  <c r="L1157" i="1"/>
  <c r="P1157" i="1" s="1"/>
  <c r="L1158" i="1"/>
  <c r="P1158" i="1" s="1"/>
  <c r="L1161" i="1"/>
  <c r="L1163" i="1"/>
  <c r="L1164" i="1"/>
  <c r="P1164" i="1" s="1"/>
  <c r="L1168" i="1"/>
  <c r="L1169" i="1"/>
  <c r="P1169" i="1" s="1"/>
  <c r="L1170" i="1"/>
  <c r="P1170" i="1" s="1"/>
  <c r="L1171" i="1"/>
  <c r="P1171" i="1" s="1"/>
  <c r="L1172" i="1"/>
  <c r="P1172" i="1" s="1"/>
  <c r="L1174" i="1"/>
  <c r="L1177" i="1"/>
  <c r="L1182" i="1"/>
  <c r="P1182" i="1" s="1"/>
  <c r="L1183" i="1"/>
  <c r="P1183" i="1" s="1"/>
  <c r="L1186" i="1"/>
  <c r="P1186" i="1" s="1"/>
  <c r="L1189" i="1"/>
  <c r="P1189" i="1" s="1"/>
  <c r="L1190" i="1"/>
  <c r="P1190" i="1" s="1"/>
  <c r="L1193" i="1"/>
  <c r="P1193" i="1" s="1"/>
  <c r="L1196" i="1"/>
  <c r="L1198" i="1"/>
  <c r="L1199" i="1"/>
  <c r="L1200" i="1"/>
  <c r="L1201" i="1"/>
  <c r="L1202" i="1"/>
  <c r="L1204" i="1"/>
  <c r="L1206" i="1"/>
  <c r="L1207" i="1"/>
  <c r="L1208" i="1"/>
  <c r="L1209" i="1"/>
  <c r="L1210" i="1"/>
  <c r="L1211" i="1"/>
  <c r="L1212" i="1"/>
  <c r="L1214" i="1"/>
  <c r="L1215" i="1"/>
  <c r="P1215" i="1" s="1"/>
  <c r="L1216" i="1"/>
  <c r="P1216" i="1" s="1"/>
  <c r="L1217" i="1"/>
  <c r="P1217" i="1" s="1"/>
  <c r="L1218" i="1"/>
  <c r="P1218" i="1" s="1"/>
  <c r="L1219" i="1"/>
  <c r="P1219" i="1" s="1"/>
  <c r="L1223" i="1"/>
  <c r="L1224" i="1"/>
  <c r="P1224" i="1" s="1"/>
  <c r="L1225" i="1"/>
  <c r="L1227" i="1"/>
  <c r="L1228" i="1"/>
  <c r="L1229" i="1"/>
  <c r="P1229" i="1" s="1"/>
  <c r="L1230" i="1"/>
  <c r="P1230" i="1" s="1"/>
  <c r="L1231" i="1"/>
  <c r="P1231" i="1" s="1"/>
  <c r="L1232" i="1"/>
  <c r="P1232" i="1" s="1"/>
  <c r="L1234" i="1"/>
  <c r="L1235" i="1"/>
  <c r="P1235" i="1" s="1"/>
  <c r="L1236" i="1"/>
  <c r="P1236" i="1" s="1"/>
  <c r="L1237" i="1"/>
  <c r="P1237" i="1" s="1"/>
  <c r="L1238" i="1"/>
  <c r="P1238" i="1" s="1"/>
  <c r="L1239" i="1"/>
  <c r="P1239" i="1" s="1"/>
  <c r="L1241" i="1"/>
  <c r="L1242" i="1"/>
  <c r="P1242" i="1" s="1"/>
  <c r="L1243" i="1"/>
  <c r="P1243" i="1" s="1"/>
  <c r="L1244" i="1"/>
  <c r="P1244" i="1" s="1"/>
  <c r="L1245" i="1"/>
  <c r="P1245" i="1" s="1"/>
  <c r="L1246" i="1"/>
  <c r="P1246" i="1" s="1"/>
  <c r="L1248" i="1"/>
  <c r="L1250" i="1"/>
  <c r="L1251" i="1"/>
  <c r="P1251" i="1" s="1"/>
  <c r="L1252" i="1"/>
  <c r="P1252" i="1" s="1"/>
  <c r="L1256" i="1"/>
  <c r="L1257" i="1"/>
  <c r="P1257" i="1" s="1"/>
  <c r="L1258" i="1"/>
  <c r="P1258" i="1" s="1"/>
  <c r="L1259" i="1"/>
  <c r="P1259" i="1" s="1"/>
  <c r="L1261" i="1"/>
  <c r="L1262" i="1"/>
  <c r="P1262" i="1" s="1"/>
  <c r="L1263" i="1"/>
  <c r="P1263" i="1" s="1"/>
  <c r="L1264" i="1"/>
  <c r="P1264" i="1" s="1"/>
  <c r="L1265" i="1"/>
  <c r="P1265" i="1" s="1"/>
  <c r="L1266" i="1"/>
  <c r="P1266" i="1" s="1"/>
  <c r="L1267" i="1"/>
  <c r="P1267" i="1" s="1"/>
  <c r="L1270" i="1"/>
  <c r="L1272" i="1"/>
  <c r="L1273" i="1"/>
  <c r="P1273" i="1" s="1"/>
  <c r="L1274" i="1"/>
  <c r="P1274" i="1" s="1"/>
  <c r="L1275" i="1"/>
  <c r="P1275" i="1" s="1"/>
  <c r="L1276" i="1"/>
  <c r="P1276" i="1" s="1"/>
  <c r="L1277" i="1"/>
  <c r="P1277" i="1" s="1"/>
  <c r="L1278" i="1"/>
  <c r="P1278" i="1" s="1"/>
  <c r="L1279" i="1"/>
  <c r="P1279" i="1" s="1"/>
  <c r="L1280" i="1"/>
  <c r="P1280" i="1" s="1"/>
  <c r="L1281" i="1"/>
  <c r="P1281" i="1" s="1"/>
  <c r="L1283" i="1"/>
  <c r="L1291" i="1"/>
  <c r="P1291" i="1" s="1"/>
  <c r="L1294" i="1"/>
  <c r="P1294" i="1" s="1"/>
  <c r="L1295" i="1"/>
  <c r="P1295" i="1" s="1"/>
  <c r="L1298" i="1"/>
  <c r="P1298" i="1" s="1"/>
  <c r="L1301" i="1"/>
  <c r="L1303" i="1"/>
  <c r="L1304" i="1"/>
  <c r="L1305" i="1"/>
  <c r="L1306" i="1"/>
  <c r="L1307" i="1"/>
  <c r="L1309" i="1"/>
  <c r="L1311" i="1"/>
  <c r="L1312" i="1"/>
  <c r="L1313" i="1"/>
  <c r="L1314" i="1"/>
  <c r="L1315" i="1"/>
  <c r="L1316" i="1"/>
  <c r="L1317" i="1"/>
  <c r="L1318" i="1"/>
  <c r="L1320" i="1"/>
  <c r="L1321" i="1"/>
  <c r="P1321" i="1" s="1"/>
  <c r="L1322" i="1"/>
  <c r="P1322" i="1" s="1"/>
  <c r="L1326" i="1"/>
  <c r="L1327" i="1"/>
  <c r="P1327" i="1" s="1"/>
  <c r="L1328" i="1"/>
  <c r="L1329" i="1"/>
  <c r="L1331" i="1"/>
  <c r="L1338" i="1"/>
  <c r="P1338" i="1" s="1"/>
  <c r="L1341" i="1"/>
  <c r="P1341" i="1" s="1"/>
  <c r="L1342" i="1"/>
  <c r="P1342" i="1" s="1"/>
  <c r="L1345" i="1"/>
  <c r="P1345" i="1" s="1"/>
  <c r="L1348" i="1"/>
  <c r="L1350" i="1"/>
  <c r="L1351" i="1"/>
  <c r="L1352" i="1"/>
  <c r="L1353" i="1"/>
  <c r="L1354" i="1"/>
  <c r="L1356" i="1"/>
  <c r="L1358" i="1"/>
  <c r="L1359" i="1"/>
  <c r="L1360" i="1"/>
  <c r="L1361" i="1"/>
  <c r="L1362" i="1"/>
  <c r="L1363" i="1"/>
  <c r="L1364" i="1"/>
  <c r="L1365" i="1"/>
  <c r="L1367" i="1"/>
  <c r="L1368" i="1"/>
  <c r="P1368" i="1" s="1"/>
  <c r="L1369" i="1"/>
  <c r="P1369" i="1" s="1"/>
  <c r="L1370" i="1"/>
  <c r="P1370" i="1" s="1"/>
  <c r="L1371" i="1"/>
  <c r="P1371" i="1" s="1"/>
  <c r="L1372" i="1"/>
  <c r="P1372" i="1" s="1"/>
  <c r="L1376" i="1"/>
  <c r="L1378" i="1"/>
  <c r="L1379" i="1"/>
  <c r="P1379" i="1" s="1"/>
  <c r="L1380" i="1"/>
  <c r="P1380" i="1" s="1"/>
  <c r="L1384" i="1"/>
  <c r="L1385" i="1"/>
  <c r="L1388" i="1"/>
  <c r="L1389" i="1"/>
  <c r="L1392" i="1"/>
  <c r="L1395" i="1"/>
  <c r="L1396" i="1"/>
  <c r="L1397" i="1"/>
  <c r="L1399" i="1"/>
  <c r="L1406" i="1"/>
  <c r="P1406" i="1" s="1"/>
  <c r="L1407" i="1"/>
  <c r="P1407" i="1" s="1"/>
  <c r="L1410" i="1"/>
  <c r="P1410" i="1" s="1"/>
  <c r="L1413" i="1"/>
  <c r="P1413" i="1" s="1"/>
  <c r="L1414" i="1"/>
  <c r="P1414" i="1" s="1"/>
  <c r="L1417" i="1"/>
  <c r="P1417" i="1" s="1"/>
  <c r="L1420" i="1"/>
  <c r="L1422" i="1"/>
  <c r="L1423" i="1"/>
  <c r="L1424" i="1"/>
  <c r="L1425" i="1"/>
  <c r="L1426" i="1"/>
  <c r="L1428" i="1"/>
  <c r="L1430" i="1"/>
  <c r="L1432" i="1"/>
  <c r="L1433" i="1"/>
  <c r="P1433" i="1" s="1"/>
  <c r="L1434" i="1"/>
  <c r="P1434" i="1" s="1"/>
  <c r="L1435" i="1"/>
  <c r="P1435" i="1" s="1"/>
  <c r="L1436" i="1"/>
  <c r="P1436" i="1" s="1"/>
  <c r="L1440" i="1"/>
  <c r="L1442" i="1"/>
  <c r="L1443" i="1"/>
  <c r="L1445" i="1"/>
  <c r="L1446" i="1"/>
  <c r="P1446" i="1" s="1"/>
  <c r="L1447" i="1"/>
  <c r="P1447" i="1" s="1"/>
  <c r="L1448" i="1"/>
  <c r="P1448" i="1" s="1"/>
  <c r="L1449" i="1"/>
  <c r="P1449" i="1" s="1"/>
  <c r="L1450" i="1"/>
  <c r="P1450" i="1" s="1"/>
  <c r="L1451" i="1"/>
  <c r="L1455" i="1"/>
  <c r="L1457" i="1"/>
  <c r="L1458" i="1"/>
  <c r="P1458" i="1" s="1"/>
  <c r="L1459" i="1"/>
  <c r="P1459" i="1" s="1"/>
  <c r="L1460" i="1"/>
  <c r="P1460" i="1" s="1"/>
  <c r="L1461" i="1"/>
  <c r="P1461" i="1" s="1"/>
  <c r="L1462" i="1"/>
  <c r="P1462" i="1" s="1"/>
  <c r="L1463" i="1"/>
  <c r="P1463" i="1" s="1"/>
  <c r="L1464" i="1"/>
  <c r="P1464" i="1" s="1"/>
  <c r="L1465" i="1"/>
  <c r="P1465" i="1" s="1"/>
  <c r="L1466" i="1"/>
  <c r="P1466" i="1" s="1"/>
  <c r="L1467" i="1"/>
  <c r="P1467" i="1" s="1"/>
  <c r="L1468" i="1"/>
  <c r="P1468" i="1" s="1"/>
  <c r="L1469" i="1"/>
  <c r="P1469" i="1" s="1"/>
  <c r="L1470" i="1"/>
  <c r="P1470" i="1" s="1"/>
  <c r="L1471" i="1"/>
  <c r="P1471" i="1" s="1"/>
  <c r="L1472" i="1"/>
  <c r="P1472" i="1" s="1"/>
  <c r="L1473" i="1"/>
  <c r="P1473" i="1" s="1"/>
  <c r="L1474" i="1"/>
  <c r="P1474" i="1" s="1"/>
  <c r="L1475" i="1"/>
  <c r="P1475" i="1" s="1"/>
  <c r="L1476" i="1"/>
  <c r="P1476" i="1" s="1"/>
  <c r="L1477" i="1"/>
  <c r="P1477" i="1" s="1"/>
  <c r="L1478" i="1"/>
  <c r="P1478" i="1" s="1"/>
  <c r="L1479" i="1"/>
  <c r="P1479" i="1" s="1"/>
  <c r="L1480" i="1"/>
  <c r="P1480" i="1" s="1"/>
  <c r="L1481" i="1"/>
  <c r="P1481" i="1" s="1"/>
  <c r="L1482" i="1"/>
  <c r="P1482" i="1" s="1"/>
  <c r="L1483" i="1"/>
  <c r="P1483" i="1" s="1"/>
  <c r="L1484" i="1"/>
  <c r="P1484" i="1" s="1"/>
  <c r="L1485" i="1"/>
  <c r="P1485" i="1" s="1"/>
  <c r="L1486" i="1"/>
  <c r="P1486" i="1" s="1"/>
  <c r="L1487" i="1"/>
  <c r="P1487" i="1" s="1"/>
  <c r="L1488" i="1"/>
  <c r="P1488" i="1" s="1"/>
  <c r="L1491" i="1"/>
  <c r="L1493" i="1"/>
  <c r="L1501" i="1"/>
  <c r="P1501" i="1" s="1"/>
  <c r="L1504" i="1"/>
  <c r="P1504" i="1" s="1"/>
  <c r="L1507" i="1"/>
  <c r="P1507" i="1" s="1"/>
  <c r="L1508" i="1"/>
  <c r="P1508" i="1" s="1"/>
  <c r="L1511" i="1"/>
  <c r="P1511" i="1" s="1"/>
  <c r="L1514" i="1"/>
  <c r="L1516" i="1"/>
  <c r="L1517" i="1"/>
  <c r="L1518" i="1"/>
  <c r="L1519" i="1"/>
  <c r="L1520" i="1"/>
  <c r="L1521" i="1"/>
  <c r="L1523" i="1"/>
  <c r="L1525" i="1"/>
  <c r="L1526" i="1"/>
  <c r="L1527" i="1"/>
  <c r="L1528" i="1"/>
  <c r="L1529" i="1"/>
  <c r="L1530" i="1"/>
  <c r="L1532" i="1"/>
  <c r="L1533" i="1"/>
  <c r="P1533" i="1" s="1"/>
  <c r="L1534" i="1"/>
  <c r="P1534" i="1" s="1"/>
  <c r="L1535" i="1"/>
  <c r="P1535" i="1" s="1"/>
  <c r="L1536" i="1"/>
  <c r="P1536" i="1" s="1"/>
  <c r="L1537" i="1"/>
  <c r="P1537" i="1" s="1"/>
  <c r="L1538" i="1"/>
  <c r="P1538" i="1" s="1"/>
  <c r="L1539" i="1"/>
  <c r="P1539" i="1" s="1"/>
  <c r="L1540" i="1"/>
  <c r="P1540" i="1" s="1"/>
  <c r="L1541" i="1"/>
  <c r="P1541" i="1" s="1"/>
  <c r="L1542" i="1"/>
  <c r="P1542" i="1" s="1"/>
  <c r="L1543" i="1"/>
  <c r="P1543" i="1" s="1"/>
  <c r="L1544" i="1"/>
  <c r="P1544" i="1" s="1"/>
  <c r="L1545" i="1"/>
  <c r="P1545" i="1" s="1"/>
  <c r="L1546" i="1"/>
  <c r="P1546" i="1" s="1"/>
  <c r="L1547" i="1"/>
  <c r="P1547" i="1" s="1"/>
  <c r="L1551" i="1"/>
  <c r="L1553" i="1"/>
  <c r="L1555" i="1"/>
  <c r="L1556" i="1"/>
  <c r="L1557" i="1"/>
  <c r="P1557" i="1" s="1"/>
  <c r="L1558" i="1"/>
  <c r="L1559" i="1"/>
  <c r="L1563" i="1"/>
  <c r="L1567" i="1"/>
  <c r="L1568" i="1"/>
  <c r="P1568" i="1" s="1"/>
  <c r="L1569" i="1"/>
  <c r="P1569" i="1" s="1"/>
  <c r="L1570" i="1"/>
  <c r="P1570" i="1" s="1"/>
  <c r="L1571" i="1"/>
  <c r="P1571" i="1" s="1"/>
  <c r="L1572" i="1"/>
  <c r="P1572" i="1" s="1"/>
  <c r="L1573" i="1"/>
  <c r="P1573" i="1" s="1"/>
  <c r="L1575" i="1"/>
  <c r="L1576" i="1"/>
  <c r="P1576" i="1" s="1"/>
  <c r="L1577" i="1"/>
  <c r="P1577" i="1" s="1"/>
  <c r="L1578" i="1"/>
  <c r="P1578" i="1" s="1"/>
  <c r="L1579" i="1"/>
  <c r="P1579" i="1" s="1"/>
  <c r="L1580" i="1"/>
  <c r="P1580" i="1" s="1"/>
  <c r="L1581" i="1"/>
  <c r="P1581" i="1" s="1"/>
  <c r="L1582" i="1"/>
  <c r="P1582" i="1" s="1"/>
  <c r="L1583" i="1"/>
  <c r="P1583" i="1" s="1"/>
  <c r="L1584" i="1"/>
  <c r="P1584" i="1" s="1"/>
  <c r="L1585" i="1"/>
  <c r="P1585" i="1" s="1"/>
  <c r="L1587" i="1"/>
  <c r="L1589" i="1"/>
  <c r="P1590" i="1"/>
  <c r="L1591" i="1"/>
  <c r="P1591" i="1" s="1"/>
  <c r="L1592" i="1"/>
  <c r="P1592" i="1" s="1"/>
  <c r="L1593" i="1"/>
  <c r="P1593" i="1" s="1"/>
  <c r="L1594" i="1"/>
  <c r="P1594" i="1" s="1"/>
  <c r="L1595" i="1"/>
  <c r="P1595" i="1" s="1"/>
  <c r="L1596" i="1"/>
  <c r="P1596" i="1" s="1"/>
  <c r="L1597" i="1"/>
  <c r="P1597" i="1" s="1"/>
  <c r="L1598" i="1"/>
  <c r="L1600" i="1"/>
  <c r="L1608" i="1"/>
  <c r="P1608" i="1" s="1"/>
  <c r="L1611" i="1"/>
  <c r="P1611" i="1" s="1"/>
  <c r="L1614" i="1"/>
  <c r="P1614" i="1" s="1"/>
  <c r="L1651" i="1"/>
  <c r="P1651" i="1" s="1"/>
  <c r="L1652" i="1"/>
  <c r="P1652" i="1" s="1"/>
  <c r="L1655" i="1"/>
  <c r="P1655" i="1" s="1"/>
  <c r="L1656" i="1"/>
  <c r="P1656" i="1" s="1"/>
  <c r="L1659" i="1"/>
  <c r="P1659" i="1" s="1"/>
  <c r="L1662" i="1"/>
  <c r="L1664" i="1"/>
  <c r="L1665" i="1"/>
  <c r="L1666" i="1"/>
  <c r="L1667" i="1"/>
  <c r="L1668" i="1"/>
  <c r="L1670" i="1"/>
  <c r="L1672" i="1"/>
  <c r="L1673" i="1"/>
  <c r="L1674" i="1"/>
  <c r="L1675" i="1"/>
  <c r="L1676" i="1"/>
  <c r="L1677" i="1"/>
  <c r="L1679" i="1"/>
  <c r="L1680" i="1"/>
  <c r="P1680" i="1" s="1"/>
  <c r="L1681" i="1"/>
  <c r="P1681" i="1" s="1"/>
  <c r="L1684" i="1"/>
  <c r="L1687" i="1"/>
  <c r="L1688" i="1"/>
  <c r="L1690" i="1"/>
  <c r="P1690" i="1" s="1"/>
  <c r="L1695" i="1"/>
  <c r="P1695" i="1" s="1"/>
  <c r="L1696" i="1"/>
  <c r="P1696" i="1" s="1"/>
  <c r="L1699" i="1"/>
  <c r="P1699" i="1" s="1"/>
  <c r="L1702" i="1"/>
  <c r="L1704" i="1"/>
  <c r="L1705" i="1"/>
  <c r="P1705" i="1" s="1"/>
  <c r="L1706" i="1"/>
  <c r="P1706" i="1" s="1"/>
  <c r="L1707" i="1"/>
  <c r="P1707" i="1" s="1"/>
  <c r="L1708" i="1"/>
  <c r="P1708" i="1" s="1"/>
  <c r="L1710" i="1"/>
  <c r="L1712" i="1"/>
  <c r="L1713" i="1"/>
  <c r="P1713" i="1" s="1"/>
  <c r="L1714" i="1"/>
  <c r="P1714" i="1" s="1"/>
  <c r="L1715" i="1"/>
  <c r="P1715" i="1" s="1"/>
  <c r="L1716" i="1"/>
  <c r="P1716" i="1" s="1"/>
  <c r="L1717" i="1"/>
  <c r="P1717" i="1" s="1"/>
  <c r="L1719" i="1"/>
  <c r="L1720" i="1"/>
  <c r="P1720" i="1" s="1"/>
  <c r="L1721" i="1"/>
  <c r="P1721" i="1" s="1"/>
  <c r="L1724" i="1"/>
  <c r="L1727" i="1"/>
  <c r="L1728" i="1"/>
  <c r="P1728" i="1" s="1"/>
  <c r="L1730" i="1"/>
  <c r="P1730" i="1" s="1"/>
  <c r="L1735" i="1"/>
  <c r="P1735" i="1" s="1"/>
  <c r="L1736" i="1"/>
  <c r="P1736" i="1" s="1"/>
  <c r="L1739" i="1"/>
  <c r="P1739" i="1" s="1"/>
  <c r="L1742" i="1"/>
  <c r="L1744" i="1"/>
  <c r="L1745" i="1"/>
  <c r="P1745" i="1" s="1"/>
  <c r="L1746" i="1"/>
  <c r="P1746" i="1" s="1"/>
  <c r="L1747" i="1"/>
  <c r="P1747" i="1" s="1"/>
  <c r="L1748" i="1"/>
  <c r="P1748" i="1" s="1"/>
  <c r="L1750" i="1"/>
  <c r="L1752" i="1"/>
  <c r="L1753" i="1"/>
  <c r="P1753" i="1" s="1"/>
  <c r="L1754" i="1"/>
  <c r="P1754" i="1" s="1"/>
  <c r="L1755" i="1"/>
  <c r="P1755" i="1" s="1"/>
  <c r="L1756" i="1"/>
  <c r="P1756" i="1" s="1"/>
  <c r="L1757" i="1"/>
  <c r="P1757" i="1" s="1"/>
  <c r="L1759" i="1"/>
  <c r="L1760" i="1"/>
  <c r="P1760" i="1" s="1"/>
  <c r="L1761" i="1"/>
  <c r="P1761" i="1" s="1"/>
  <c r="L1764" i="1"/>
  <c r="L1767" i="1"/>
  <c r="L1768" i="1"/>
  <c r="P1768" i="1" s="1"/>
  <c r="L1770" i="1"/>
  <c r="P1770" i="1" s="1"/>
  <c r="L1775" i="1"/>
  <c r="P1775" i="1" s="1"/>
  <c r="L1776" i="1"/>
  <c r="P1776" i="1" s="1"/>
  <c r="L1779" i="1"/>
  <c r="P1779" i="1" s="1"/>
  <c r="L1782" i="1"/>
  <c r="P1782" i="1" s="1"/>
  <c r="L1784" i="1"/>
  <c r="L1785" i="1"/>
  <c r="P1785" i="1" s="1"/>
  <c r="L1786" i="1"/>
  <c r="P1786" i="1" s="1"/>
  <c r="L1787" i="1"/>
  <c r="P1787" i="1" s="1"/>
  <c r="L1788" i="1"/>
  <c r="P1788" i="1" s="1"/>
  <c r="L1790" i="1"/>
  <c r="L1792" i="1"/>
  <c r="P1792" i="1" s="1"/>
  <c r="L1793" i="1"/>
  <c r="P1793" i="1" s="1"/>
  <c r="L1794" i="1"/>
  <c r="P1794" i="1" s="1"/>
  <c r="L1795" i="1"/>
  <c r="P1795" i="1" s="1"/>
  <c r="L1796" i="1"/>
  <c r="P1796" i="1" s="1"/>
  <c r="L1797" i="1"/>
  <c r="P1797" i="1" s="1"/>
  <c r="L1799" i="1"/>
  <c r="L1800" i="1"/>
  <c r="P1800" i="1" s="1"/>
  <c r="L1803" i="1"/>
  <c r="L1806" i="1"/>
  <c r="L1807" i="1"/>
  <c r="P1807" i="1" s="1"/>
  <c r="L1809" i="1"/>
  <c r="P1809" i="1" s="1"/>
  <c r="L1814" i="1"/>
  <c r="P1814" i="1" s="1"/>
  <c r="L1815" i="1"/>
  <c r="P1815" i="1" s="1"/>
  <c r="L1818" i="1"/>
  <c r="P1818" i="1" s="1"/>
  <c r="L1821" i="1"/>
  <c r="L1823" i="1"/>
  <c r="L1824" i="1"/>
  <c r="P1824" i="1" s="1"/>
  <c r="L1825" i="1"/>
  <c r="P1825" i="1" s="1"/>
  <c r="L1826" i="1"/>
  <c r="P1826" i="1" s="1"/>
  <c r="L1827" i="1"/>
  <c r="P1827" i="1" s="1"/>
  <c r="L1829" i="1"/>
  <c r="L1831" i="1"/>
  <c r="L1832" i="1"/>
  <c r="P1832" i="1" s="1"/>
  <c r="L1833" i="1"/>
  <c r="P1833" i="1" s="1"/>
  <c r="L1834" i="1"/>
  <c r="P1834" i="1" s="1"/>
  <c r="L1835" i="1"/>
  <c r="P1835" i="1" s="1"/>
  <c r="L1836" i="1"/>
  <c r="P1836" i="1" s="1"/>
  <c r="L1838" i="1"/>
  <c r="L1839" i="1"/>
  <c r="P1839" i="1" s="1"/>
  <c r="L1840" i="1"/>
  <c r="P1840" i="1" s="1"/>
  <c r="L1843" i="1"/>
  <c r="L1846" i="1"/>
  <c r="L1847" i="1"/>
  <c r="P1847" i="1" s="1"/>
  <c r="L1849" i="1"/>
  <c r="P1849" i="1" s="1"/>
  <c r="L1854" i="1"/>
  <c r="P1854" i="1" s="1"/>
  <c r="L1855" i="1"/>
  <c r="P1855" i="1" s="1"/>
  <c r="L1858" i="1"/>
  <c r="P1858" i="1" s="1"/>
  <c r="L1861" i="1"/>
  <c r="L1863" i="1"/>
  <c r="L1864" i="1"/>
  <c r="P1864" i="1" s="1"/>
  <c r="L1865" i="1"/>
  <c r="P1865" i="1" s="1"/>
  <c r="L1866" i="1"/>
  <c r="P1866" i="1" s="1"/>
  <c r="L1868" i="1"/>
  <c r="L1870" i="1"/>
  <c r="L1871" i="1"/>
  <c r="P1871" i="1" s="1"/>
  <c r="L1872" i="1"/>
  <c r="P1872" i="1" s="1"/>
  <c r="L1873" i="1"/>
  <c r="P1873" i="1" s="1"/>
  <c r="L1874" i="1"/>
  <c r="P1874" i="1" s="1"/>
  <c r="L1875" i="1"/>
  <c r="P1875" i="1" s="1"/>
  <c r="L1876" i="1"/>
  <c r="L1878" i="1"/>
  <c r="L1879" i="1"/>
  <c r="P1879" i="1" s="1"/>
  <c r="L1880" i="1"/>
  <c r="P1880" i="1" s="1"/>
  <c r="L1883" i="1"/>
  <c r="L1886" i="1"/>
  <c r="L1887" i="1"/>
  <c r="P1887" i="1" s="1"/>
  <c r="L1889" i="1"/>
  <c r="P1889" i="1" s="1"/>
  <c r="L1894" i="1"/>
  <c r="P1894" i="1" s="1"/>
  <c r="L1895" i="1"/>
  <c r="P1895" i="1" s="1"/>
  <c r="L1898" i="1"/>
  <c r="P1898" i="1" s="1"/>
  <c r="L1901" i="1"/>
  <c r="P1901" i="1" s="1"/>
  <c r="L1903" i="1"/>
  <c r="L1904" i="1"/>
  <c r="P1904" i="1" s="1"/>
  <c r="L1905" i="1"/>
  <c r="P1905" i="1" s="1"/>
  <c r="L1906" i="1"/>
  <c r="P1906" i="1" s="1"/>
  <c r="L1907" i="1"/>
  <c r="P1907" i="1" s="1"/>
  <c r="L1909" i="1"/>
  <c r="L1911" i="1"/>
  <c r="P1911" i="1" s="1"/>
  <c r="L1912" i="1"/>
  <c r="P1912" i="1" s="1"/>
  <c r="L1913" i="1"/>
  <c r="P1913" i="1" s="1"/>
  <c r="L1914" i="1"/>
  <c r="P1914" i="1" s="1"/>
  <c r="L1915" i="1"/>
  <c r="P1915" i="1" s="1"/>
  <c r="L1916" i="1"/>
  <c r="P1916" i="1" s="1"/>
  <c r="L1918" i="1"/>
  <c r="L1919" i="1"/>
  <c r="P1919" i="1" s="1"/>
  <c r="L1920" i="1"/>
  <c r="P1920" i="1" s="1"/>
  <c r="L1923" i="1"/>
  <c r="L1926" i="1"/>
  <c r="L1927" i="1"/>
  <c r="P1927" i="1" s="1"/>
  <c r="L1929" i="1"/>
  <c r="P1929" i="1" s="1"/>
  <c r="L1934" i="1"/>
  <c r="P1934" i="1" s="1"/>
  <c r="L1935" i="1"/>
  <c r="P1935" i="1" s="1"/>
  <c r="L1938" i="1"/>
  <c r="P1938" i="1" s="1"/>
  <c r="L1941" i="1"/>
  <c r="L1943" i="1"/>
  <c r="L1944" i="1"/>
  <c r="P1944" i="1" s="1"/>
  <c r="L1945" i="1"/>
  <c r="P1945" i="1" s="1"/>
  <c r="L1946" i="1"/>
  <c r="P1946" i="1" s="1"/>
  <c r="L1947" i="1"/>
  <c r="P1947" i="1" s="1"/>
  <c r="L1949" i="1"/>
  <c r="L1951" i="1"/>
  <c r="L1952" i="1"/>
  <c r="P1952" i="1" s="1"/>
  <c r="L1953" i="1"/>
  <c r="P1953" i="1" s="1"/>
  <c r="L1954" i="1"/>
  <c r="P1954" i="1" s="1"/>
  <c r="L1955" i="1"/>
  <c r="P1955" i="1" s="1"/>
  <c r="L1956" i="1"/>
  <c r="L1957" i="1"/>
  <c r="P1957" i="1" s="1"/>
  <c r="L1958" i="1"/>
  <c r="P1958" i="1" s="1"/>
  <c r="L1960" i="1"/>
  <c r="L1961" i="1"/>
  <c r="P1961" i="1" s="1"/>
  <c r="L1962" i="1"/>
  <c r="P1962" i="1" s="1"/>
  <c r="L1965" i="1"/>
  <c r="L1968" i="1"/>
  <c r="L1969" i="1"/>
  <c r="P1969" i="1" s="1"/>
  <c r="L1971" i="1"/>
  <c r="P1971" i="1" s="1"/>
  <c r="L1976" i="1"/>
  <c r="P1976" i="1" s="1"/>
  <c r="L1977" i="1"/>
  <c r="P1977" i="1" s="1"/>
  <c r="L1980" i="1"/>
  <c r="P1980" i="1" s="1"/>
  <c r="L1983" i="1"/>
  <c r="L1985" i="1"/>
  <c r="L1986" i="1"/>
  <c r="P1986" i="1" s="1"/>
  <c r="L1987" i="1"/>
  <c r="P1987" i="1" s="1"/>
  <c r="L1988" i="1"/>
  <c r="P1988" i="1" s="1"/>
  <c r="L1989" i="1"/>
  <c r="P1989" i="1" s="1"/>
  <c r="L1991" i="1"/>
  <c r="L1993" i="1"/>
  <c r="L1994" i="1"/>
  <c r="P1994" i="1" s="1"/>
  <c r="L1995" i="1"/>
  <c r="P1995" i="1" s="1"/>
  <c r="L1996" i="1"/>
  <c r="P1996" i="1" s="1"/>
  <c r="L1997" i="1"/>
  <c r="P1997" i="1" s="1"/>
  <c r="L1998" i="1"/>
  <c r="P1998" i="1" s="1"/>
  <c r="L1999" i="1"/>
  <c r="P1999" i="1" s="1"/>
  <c r="L2001" i="1"/>
  <c r="L2002" i="1"/>
  <c r="P2002" i="1" s="1"/>
  <c r="L2003" i="1"/>
  <c r="P2003" i="1" s="1"/>
  <c r="L2006" i="1"/>
  <c r="L2009" i="1"/>
  <c r="L2010" i="1"/>
  <c r="P2010" i="1" s="1"/>
  <c r="L2012" i="1"/>
  <c r="P2012" i="1" s="1"/>
  <c r="L2017" i="1"/>
  <c r="P2017" i="1" s="1"/>
  <c r="L2018" i="1"/>
  <c r="P2018" i="1" s="1"/>
  <c r="L2021" i="1"/>
  <c r="P2021" i="1" s="1"/>
  <c r="L2024" i="1"/>
  <c r="P2024" i="1" s="1"/>
  <c r="L2026" i="1"/>
  <c r="L2027" i="1"/>
  <c r="P2027" i="1" s="1"/>
  <c r="L2028" i="1"/>
  <c r="P2028" i="1" s="1"/>
  <c r="L2029" i="1"/>
  <c r="P2029" i="1" s="1"/>
  <c r="L2030" i="1"/>
  <c r="P2030" i="1" s="1"/>
  <c r="L2032" i="1"/>
  <c r="L2034" i="1"/>
  <c r="P2034" i="1" s="1"/>
  <c r="L2035" i="1"/>
  <c r="P2035" i="1" s="1"/>
  <c r="L2036" i="1"/>
  <c r="P2036" i="1" s="1"/>
  <c r="L2037" i="1"/>
  <c r="P2037" i="1" s="1"/>
  <c r="L2038" i="1"/>
  <c r="P2038" i="1" s="1"/>
  <c r="L2039" i="1"/>
  <c r="P2039" i="1" s="1"/>
  <c r="L2040" i="1"/>
  <c r="P2040" i="1" s="1"/>
  <c r="L2042" i="1"/>
  <c r="L2043" i="1"/>
  <c r="P2043" i="1" s="1"/>
  <c r="L2046" i="1"/>
  <c r="L2049" i="1"/>
  <c r="L2050" i="1"/>
  <c r="P2050" i="1" s="1"/>
  <c r="L2052" i="1"/>
  <c r="P2052" i="1" s="1"/>
  <c r="L2057" i="1"/>
  <c r="P2057" i="1" s="1"/>
  <c r="L2058" i="1"/>
  <c r="P2058" i="1" s="1"/>
  <c r="L2061" i="1"/>
  <c r="P2061" i="1" s="1"/>
  <c r="L2064" i="1"/>
  <c r="L2066" i="1"/>
  <c r="L2067" i="1"/>
  <c r="P2067" i="1" s="1"/>
  <c r="L2068" i="1"/>
  <c r="P2068" i="1" s="1"/>
  <c r="L2069" i="1"/>
  <c r="P2069" i="1" s="1"/>
  <c r="L2070" i="1"/>
  <c r="P2070" i="1" s="1"/>
  <c r="L2072" i="1"/>
  <c r="L2074" i="1"/>
  <c r="L2075" i="1"/>
  <c r="P2075" i="1" s="1"/>
  <c r="L2076" i="1"/>
  <c r="P2076" i="1" s="1"/>
  <c r="L2077" i="1"/>
  <c r="P2077" i="1" s="1"/>
  <c r="L2078" i="1"/>
  <c r="P2078" i="1" s="1"/>
  <c r="L2079" i="1"/>
  <c r="P2079" i="1" s="1"/>
  <c r="L2081" i="1"/>
  <c r="L2082" i="1"/>
  <c r="P2082" i="1" s="1"/>
  <c r="L2083" i="1"/>
  <c r="P2083" i="1" s="1"/>
  <c r="L2086" i="1"/>
  <c r="L2089" i="1"/>
  <c r="L2090" i="1"/>
  <c r="P2090" i="1" s="1"/>
  <c r="L2092" i="1"/>
  <c r="P2092" i="1" s="1"/>
  <c r="L2097" i="1"/>
  <c r="P2097" i="1" s="1"/>
  <c r="L2098" i="1"/>
  <c r="P2098" i="1" s="1"/>
  <c r="L2101" i="1"/>
  <c r="P2101" i="1" s="1"/>
  <c r="L2104" i="1"/>
  <c r="L2106" i="1"/>
  <c r="L2107" i="1"/>
  <c r="P2107" i="1" s="1"/>
  <c r="L2108" i="1"/>
  <c r="P2108" i="1" s="1"/>
  <c r="L2109" i="1"/>
  <c r="P2109" i="1" s="1"/>
  <c r="L2110" i="1"/>
  <c r="P2110" i="1" s="1"/>
  <c r="L2112" i="1"/>
  <c r="L2114" i="1"/>
  <c r="L2115" i="1"/>
  <c r="P2115" i="1" s="1"/>
  <c r="L2116" i="1"/>
  <c r="P2116" i="1" s="1"/>
  <c r="L2117" i="1"/>
  <c r="P2117" i="1" s="1"/>
  <c r="L2118" i="1"/>
  <c r="P2118" i="1" s="1"/>
  <c r="L2119" i="1"/>
  <c r="P2119" i="1" s="1"/>
  <c r="L2120" i="1"/>
  <c r="P2120" i="1" s="1"/>
  <c r="L2121" i="1"/>
  <c r="P2121" i="1" s="1"/>
  <c r="L2123" i="1"/>
  <c r="L2124" i="1"/>
  <c r="P2124" i="1" s="1"/>
  <c r="L2125" i="1"/>
  <c r="P2125" i="1" s="1"/>
  <c r="L2128" i="1"/>
  <c r="L2131" i="1"/>
  <c r="L2132" i="1"/>
  <c r="P2132" i="1" s="1"/>
  <c r="L2134" i="1"/>
  <c r="P2134" i="1" s="1"/>
  <c r="L2139" i="1"/>
  <c r="P2139" i="1" s="1"/>
  <c r="L2140" i="1"/>
  <c r="P2140" i="1" s="1"/>
  <c r="L2143" i="1"/>
  <c r="P2143" i="1" s="1"/>
  <c r="L2146" i="1"/>
  <c r="L2148" i="1"/>
  <c r="L2149" i="1"/>
  <c r="P2149" i="1" s="1"/>
  <c r="L2150" i="1"/>
  <c r="P2150" i="1" s="1"/>
  <c r="L2151" i="1"/>
  <c r="P2151" i="1" s="1"/>
  <c r="L2152" i="1"/>
  <c r="P2152" i="1" s="1"/>
  <c r="L2154" i="1"/>
  <c r="L2156" i="1"/>
  <c r="L2157" i="1"/>
  <c r="P2157" i="1" s="1"/>
  <c r="P2158" i="1"/>
  <c r="L2159" i="1"/>
  <c r="P2159" i="1" s="1"/>
  <c r="L2160" i="1"/>
  <c r="P2160" i="1" s="1"/>
  <c r="L2161" i="1"/>
  <c r="P2161" i="1" s="1"/>
  <c r="L2162" i="1"/>
  <c r="P2162" i="1" s="1"/>
  <c r="L2164" i="1"/>
  <c r="L2165" i="1"/>
  <c r="P2165" i="1" s="1"/>
  <c r="L2166" i="1"/>
  <c r="P2166" i="1" s="1"/>
  <c r="L2169" i="1"/>
  <c r="L2172" i="1"/>
  <c r="L2173" i="1"/>
  <c r="P2173" i="1" s="1"/>
  <c r="L2175" i="1"/>
  <c r="P2175" i="1" s="1"/>
  <c r="L2180" i="1"/>
  <c r="P2180" i="1" s="1"/>
  <c r="L2181" i="1"/>
  <c r="P2181" i="1" s="1"/>
  <c r="L2184" i="1"/>
  <c r="P2184" i="1" s="1"/>
  <c r="L2187" i="1"/>
  <c r="L2189" i="1"/>
  <c r="L2190" i="1"/>
  <c r="P2190" i="1" s="1"/>
  <c r="L2191" i="1"/>
  <c r="P2191" i="1" s="1"/>
  <c r="L2192" i="1"/>
  <c r="P2192" i="1" s="1"/>
  <c r="L2193" i="1"/>
  <c r="P2193" i="1" s="1"/>
  <c r="L2195" i="1"/>
  <c r="L2197" i="1"/>
  <c r="L2198" i="1"/>
  <c r="P2198" i="1" s="1"/>
  <c r="L2199" i="1"/>
  <c r="P2199" i="1" s="1"/>
  <c r="L2200" i="1"/>
  <c r="P2200" i="1" s="1"/>
  <c r="L2201" i="1"/>
  <c r="P2201" i="1" s="1"/>
  <c r="L2202" i="1"/>
  <c r="P2202" i="1" s="1"/>
  <c r="L2203" i="1"/>
  <c r="P2203" i="1" s="1"/>
  <c r="L2205" i="1"/>
  <c r="L2206" i="1"/>
  <c r="P2206" i="1" s="1"/>
  <c r="L2207" i="1"/>
  <c r="P2207" i="1" s="1"/>
  <c r="L2210" i="1"/>
  <c r="L2213" i="1"/>
  <c r="L2214" i="1"/>
  <c r="P2214" i="1" s="1"/>
  <c r="L2216" i="1"/>
  <c r="P2216" i="1" s="1"/>
  <c r="L2221" i="1"/>
  <c r="P2221" i="1" s="1"/>
  <c r="L2222" i="1"/>
  <c r="P2222" i="1" s="1"/>
  <c r="L2225" i="1"/>
  <c r="P2225" i="1" s="1"/>
  <c r="L2228" i="1"/>
  <c r="L2230" i="1"/>
  <c r="L2231" i="1"/>
  <c r="P2231" i="1" s="1"/>
  <c r="L2232" i="1"/>
  <c r="P2232" i="1" s="1"/>
  <c r="L2233" i="1"/>
  <c r="P2233" i="1" s="1"/>
  <c r="L2234" i="1"/>
  <c r="P2234" i="1" s="1"/>
  <c r="L2236" i="1"/>
  <c r="L2238" i="1"/>
  <c r="L2239" i="1"/>
  <c r="P2239" i="1" s="1"/>
  <c r="L2240" i="1"/>
  <c r="P2240" i="1" s="1"/>
  <c r="L2241" i="1"/>
  <c r="P2241" i="1" s="1"/>
  <c r="L2242" i="1"/>
  <c r="P2242" i="1" s="1"/>
  <c r="L2243" i="1"/>
  <c r="P2243" i="1" s="1"/>
  <c r="L2245" i="1"/>
  <c r="L2246" i="1"/>
  <c r="P2246" i="1" s="1"/>
  <c r="L2247" i="1"/>
  <c r="P2247" i="1" s="1"/>
  <c r="L2250" i="1"/>
  <c r="L2253" i="1"/>
  <c r="L2254" i="1"/>
  <c r="P2254" i="1" s="1"/>
  <c r="L2256" i="1"/>
  <c r="P2256" i="1" s="1"/>
  <c r="L2261" i="1"/>
  <c r="P2261" i="1" s="1"/>
  <c r="L2262" i="1"/>
  <c r="P2262" i="1" s="1"/>
  <c r="L2265" i="1"/>
  <c r="P2265" i="1" s="1"/>
  <c r="L2268" i="1"/>
  <c r="P2268" i="1" s="1"/>
  <c r="L2270" i="1"/>
  <c r="L2271" i="1"/>
  <c r="P2271" i="1" s="1"/>
  <c r="L2272" i="1"/>
  <c r="P2272" i="1" s="1"/>
  <c r="L2273" i="1"/>
  <c r="P2273" i="1" s="1"/>
  <c r="L2274" i="1"/>
  <c r="P2274" i="1" s="1"/>
  <c r="L2276" i="1"/>
  <c r="L2278" i="1"/>
  <c r="L2279" i="1"/>
  <c r="P2279" i="1" s="1"/>
  <c r="L2280" i="1"/>
  <c r="P2280" i="1" s="1"/>
  <c r="L2281" i="1"/>
  <c r="P2281" i="1" s="1"/>
  <c r="L2282" i="1"/>
  <c r="P2282" i="1" s="1"/>
  <c r="L2283" i="1"/>
  <c r="P2283" i="1" s="1"/>
  <c r="L2284" i="1"/>
  <c r="P2284" i="1" s="1"/>
  <c r="L2286" i="1"/>
  <c r="L2287" i="1"/>
  <c r="P2287" i="1" s="1"/>
  <c r="L2288" i="1"/>
  <c r="P2288" i="1" s="1"/>
  <c r="L2291" i="1"/>
  <c r="L2294" i="1"/>
  <c r="L2295" i="1"/>
  <c r="P2295" i="1" s="1"/>
  <c r="L2297" i="1"/>
  <c r="P2297" i="1" s="1"/>
  <c r="L2302" i="1"/>
  <c r="P2302" i="1" s="1"/>
  <c r="L2303" i="1"/>
  <c r="P2303" i="1" s="1"/>
  <c r="L2306" i="1"/>
  <c r="P2306" i="1" s="1"/>
  <c r="L2309" i="1"/>
  <c r="L2311" i="1"/>
  <c r="L2312" i="1"/>
  <c r="P2312" i="1" s="1"/>
  <c r="L2313" i="1"/>
  <c r="P2313" i="1" s="1"/>
  <c r="L2314" i="1"/>
  <c r="P2314" i="1" s="1"/>
  <c r="L2315" i="1"/>
  <c r="P2315" i="1" s="1"/>
  <c r="L2317" i="1"/>
  <c r="L2319" i="1"/>
  <c r="L2320" i="1"/>
  <c r="P2320" i="1" s="1"/>
  <c r="L2321" i="1"/>
  <c r="P2321" i="1" s="1"/>
  <c r="L2322" i="1"/>
  <c r="P2322" i="1" s="1"/>
  <c r="L2323" i="1"/>
  <c r="P2323" i="1" s="1"/>
  <c r="L2324" i="1"/>
  <c r="P2324" i="1" s="1"/>
  <c r="L2325" i="1"/>
  <c r="P2325" i="1" s="1"/>
  <c r="L2327" i="1"/>
  <c r="L2328" i="1"/>
  <c r="P2328" i="1" s="1"/>
  <c r="L2329" i="1"/>
  <c r="P2329" i="1" s="1"/>
  <c r="L2332" i="1"/>
  <c r="L2335" i="1"/>
  <c r="L2336" i="1"/>
  <c r="P2336" i="1" s="1"/>
  <c r="L2338" i="1"/>
  <c r="P2338" i="1" s="1"/>
  <c r="L2343" i="1"/>
  <c r="P2343" i="1" s="1"/>
  <c r="L2344" i="1"/>
  <c r="P2344" i="1" s="1"/>
  <c r="L2347" i="1"/>
  <c r="P2347" i="1" s="1"/>
  <c r="L2350" i="1"/>
  <c r="L2352" i="1"/>
  <c r="L2353" i="1"/>
  <c r="P2353" i="1" s="1"/>
  <c r="L2354" i="1"/>
  <c r="P2354" i="1" s="1"/>
  <c r="L2355" i="1"/>
  <c r="P2355" i="1" s="1"/>
  <c r="L2356" i="1"/>
  <c r="P2356" i="1" s="1"/>
  <c r="L2358" i="1"/>
  <c r="L2360" i="1"/>
  <c r="L2361" i="1"/>
  <c r="P2361" i="1" s="1"/>
  <c r="L2362" i="1"/>
  <c r="P2362" i="1" s="1"/>
  <c r="L2363" i="1"/>
  <c r="P2363" i="1" s="1"/>
  <c r="L2364" i="1"/>
  <c r="P2364" i="1" s="1"/>
  <c r="L2365" i="1"/>
  <c r="P2365" i="1" s="1"/>
  <c r="L2366" i="1"/>
  <c r="P2366" i="1" s="1"/>
  <c r="L2368" i="1"/>
  <c r="L2369" i="1"/>
  <c r="P2369" i="1" s="1"/>
  <c r="L2370" i="1"/>
  <c r="P2370" i="1" s="1"/>
  <c r="L2373" i="1"/>
  <c r="L2374" i="1"/>
  <c r="P2374" i="1" s="1"/>
  <c r="L2377" i="1"/>
  <c r="L2378" i="1"/>
  <c r="P2378" i="1" s="1"/>
  <c r="L2380" i="1"/>
  <c r="P2380" i="1" s="1"/>
  <c r="L2385" i="1"/>
  <c r="P2385" i="1" s="1"/>
  <c r="L2386" i="1"/>
  <c r="P2386" i="1" s="1"/>
  <c r="L2389" i="1"/>
  <c r="P2389" i="1" s="1"/>
  <c r="L2392" i="1"/>
  <c r="P2392" i="1" s="1"/>
  <c r="L2394" i="1"/>
  <c r="L2395" i="1"/>
  <c r="P2395" i="1" s="1"/>
  <c r="L2396" i="1"/>
  <c r="P2396" i="1" s="1"/>
  <c r="L2397" i="1"/>
  <c r="P2397" i="1" s="1"/>
  <c r="L2398" i="1"/>
  <c r="P2398" i="1" s="1"/>
  <c r="L2400" i="1"/>
  <c r="L2402" i="1"/>
  <c r="P2402" i="1" s="1"/>
  <c r="L2403" i="1"/>
  <c r="P2403" i="1" s="1"/>
  <c r="L2404" i="1"/>
  <c r="P2404" i="1" s="1"/>
  <c r="L2405" i="1"/>
  <c r="P2405" i="1" s="1"/>
  <c r="L2406" i="1"/>
  <c r="P2406" i="1" s="1"/>
  <c r="L2407" i="1"/>
  <c r="P2407" i="1" s="1"/>
  <c r="L2408" i="1"/>
  <c r="P2408" i="1" s="1"/>
  <c r="L2410" i="1"/>
  <c r="L2411" i="1"/>
  <c r="P2411" i="1" s="1"/>
  <c r="L2412" i="1"/>
  <c r="P2412" i="1" s="1"/>
  <c r="L2415" i="1"/>
  <c r="L2416" i="1"/>
  <c r="P2416" i="1" s="1"/>
  <c r="L2418" i="1"/>
  <c r="P2418" i="1" s="1"/>
  <c r="L2423" i="1"/>
  <c r="P2423" i="1" s="1"/>
  <c r="L2424" i="1"/>
  <c r="P2424" i="1" s="1"/>
  <c r="L2427" i="1"/>
  <c r="P2427" i="1" s="1"/>
  <c r="L2430" i="1"/>
  <c r="P2430" i="1" s="1"/>
  <c r="L2432" i="1"/>
  <c r="L2433" i="1"/>
  <c r="P2433" i="1" s="1"/>
  <c r="L2434" i="1"/>
  <c r="P2434" i="1" s="1"/>
  <c r="L2435" i="1"/>
  <c r="P2435" i="1" s="1"/>
  <c r="L2436" i="1"/>
  <c r="P2436" i="1" s="1"/>
  <c r="L2438" i="1"/>
  <c r="L2440" i="1"/>
  <c r="L2441" i="1"/>
  <c r="P2441" i="1" s="1"/>
  <c r="L2442" i="1"/>
  <c r="P2442" i="1" s="1"/>
  <c r="L2443" i="1"/>
  <c r="P2443" i="1" s="1"/>
  <c r="L2444" i="1"/>
  <c r="P2444" i="1" s="1"/>
  <c r="L2445" i="1"/>
  <c r="P2445" i="1" s="1"/>
  <c r="L2446" i="1"/>
  <c r="P2446" i="1" s="1"/>
  <c r="L2448" i="1"/>
  <c r="L2449" i="1"/>
  <c r="P2449" i="1" s="1"/>
  <c r="L2450" i="1"/>
  <c r="P2450" i="1" s="1"/>
  <c r="L2453" i="1"/>
  <c r="L2456" i="1"/>
  <c r="L2457" i="1"/>
  <c r="P2457" i="1" s="1"/>
  <c r="L2459" i="1"/>
  <c r="P2459" i="1" s="1"/>
  <c r="L2464" i="1"/>
  <c r="P2464" i="1" s="1"/>
  <c r="L2465" i="1"/>
  <c r="P2465" i="1" s="1"/>
  <c r="L2468" i="1"/>
  <c r="P2468" i="1" s="1"/>
  <c r="L2471" i="1"/>
  <c r="L2473" i="1"/>
  <c r="L2474" i="1"/>
  <c r="P2474" i="1" s="1"/>
  <c r="L2475" i="1"/>
  <c r="P2475" i="1" s="1"/>
  <c r="L2476" i="1"/>
  <c r="P2476" i="1" s="1"/>
  <c r="L2477" i="1"/>
  <c r="P2477" i="1" s="1"/>
  <c r="L2479" i="1"/>
  <c r="L2481" i="1"/>
  <c r="P2481" i="1" s="1"/>
  <c r="L2482" i="1"/>
  <c r="P2482" i="1" s="1"/>
  <c r="L2483" i="1"/>
  <c r="P2483" i="1" s="1"/>
  <c r="L2484" i="1"/>
  <c r="P2484" i="1" s="1"/>
  <c r="L2485" i="1"/>
  <c r="P2485" i="1" s="1"/>
  <c r="L2486" i="1"/>
  <c r="P2486" i="1" s="1"/>
  <c r="L2487" i="1"/>
  <c r="P2487" i="1" s="1"/>
  <c r="L2488" i="1"/>
  <c r="P2488" i="1" s="1"/>
  <c r="L2490" i="1"/>
  <c r="L2491" i="1"/>
  <c r="P2491" i="1" s="1"/>
  <c r="L2492" i="1"/>
  <c r="P2492" i="1" s="1"/>
  <c r="L2495" i="1"/>
  <c r="L2496" i="1"/>
  <c r="P2496" i="1" s="1"/>
  <c r="L2498" i="1"/>
  <c r="P2498" i="1" s="1"/>
  <c r="L2503" i="1"/>
  <c r="P2503" i="1" s="1"/>
  <c r="L2504" i="1"/>
  <c r="P2504" i="1" s="1"/>
  <c r="L2507" i="1"/>
  <c r="P2507" i="1" s="1"/>
  <c r="L2510" i="1"/>
  <c r="L2512" i="1"/>
  <c r="L2513" i="1"/>
  <c r="P2513" i="1" s="1"/>
  <c r="L2514" i="1"/>
  <c r="P2514" i="1" s="1"/>
  <c r="L2515" i="1"/>
  <c r="P2515" i="1" s="1"/>
  <c r="L2516" i="1"/>
  <c r="P2516" i="1" s="1"/>
  <c r="L2518" i="1"/>
  <c r="L2520" i="1"/>
  <c r="L2521" i="1"/>
  <c r="P2521" i="1" s="1"/>
  <c r="L2522" i="1"/>
  <c r="P2522" i="1" s="1"/>
  <c r="L2523" i="1"/>
  <c r="P2523" i="1" s="1"/>
  <c r="L2524" i="1"/>
  <c r="P2524" i="1" s="1"/>
  <c r="L2525" i="1"/>
  <c r="P2525" i="1" s="1"/>
  <c r="L2527" i="1"/>
  <c r="L2528" i="1"/>
  <c r="P2528" i="1" s="1"/>
  <c r="L2529" i="1"/>
  <c r="P2529" i="1" s="1"/>
  <c r="L2532" i="1"/>
  <c r="L2535" i="1"/>
  <c r="L2536" i="1"/>
  <c r="P2536" i="1" s="1"/>
  <c r="P2538" i="1"/>
  <c r="L2543" i="1"/>
  <c r="P2543" i="1" s="1"/>
  <c r="P2544" i="1"/>
  <c r="P2547" i="1"/>
  <c r="L2550" i="1"/>
  <c r="L2552" i="1"/>
  <c r="L2553" i="1"/>
  <c r="P2553" i="1" s="1"/>
  <c r="L2554" i="1"/>
  <c r="P2554" i="1" s="1"/>
  <c r="L2555" i="1"/>
  <c r="P2555" i="1" s="1"/>
  <c r="L2556" i="1"/>
  <c r="P2556" i="1" s="1"/>
  <c r="L2558" i="1"/>
  <c r="L2560" i="1"/>
  <c r="L2561" i="1"/>
  <c r="P2561" i="1" s="1"/>
  <c r="L2562" i="1"/>
  <c r="P2562" i="1" s="1"/>
  <c r="L2563" i="1"/>
  <c r="P2563" i="1" s="1"/>
  <c r="L2564" i="1"/>
  <c r="P2564" i="1" s="1"/>
  <c r="L2565" i="1"/>
  <c r="P2565" i="1" s="1"/>
  <c r="L2566" i="1"/>
  <c r="P2566" i="1" s="1"/>
  <c r="L2568" i="1"/>
  <c r="L2569" i="1"/>
  <c r="P2569" i="1" s="1"/>
  <c r="L2570" i="1"/>
  <c r="P2570" i="1" s="1"/>
  <c r="L2573" i="1"/>
  <c r="L2576" i="1"/>
  <c r="L2577" i="1"/>
  <c r="P2577" i="1" s="1"/>
  <c r="P2579" i="1"/>
  <c r="L2584" i="1"/>
  <c r="P2584" i="1" s="1"/>
  <c r="P2585" i="1"/>
  <c r="P2588" i="1"/>
  <c r="L2591" i="1"/>
  <c r="L2593" i="1"/>
  <c r="L2594" i="1"/>
  <c r="P2594" i="1" s="1"/>
  <c r="L2595" i="1"/>
  <c r="P2595" i="1" s="1"/>
  <c r="L2596" i="1"/>
  <c r="P2596" i="1" s="1"/>
  <c r="L2597" i="1"/>
  <c r="P2597" i="1" s="1"/>
  <c r="L2599" i="1"/>
  <c r="L2601" i="1"/>
  <c r="L2602" i="1"/>
  <c r="P2602" i="1" s="1"/>
  <c r="L2603" i="1"/>
  <c r="P2603" i="1" s="1"/>
  <c r="L2604" i="1"/>
  <c r="P2604" i="1" s="1"/>
  <c r="L2605" i="1"/>
  <c r="P2605" i="1" s="1"/>
  <c r="L2606" i="1"/>
  <c r="P2606" i="1" s="1"/>
  <c r="L2607" i="1"/>
  <c r="P2607" i="1" s="1"/>
  <c r="L2609" i="1"/>
  <c r="L2610" i="1"/>
  <c r="P2610" i="1" s="1"/>
  <c r="L2611" i="1"/>
  <c r="P2611" i="1" s="1"/>
  <c r="L2614" i="1"/>
  <c r="L2617" i="1"/>
  <c r="L2618" i="1"/>
  <c r="P2618" i="1" s="1"/>
  <c r="P2620" i="1"/>
  <c r="L2625" i="1"/>
  <c r="P2625" i="1" s="1"/>
  <c r="P2626" i="1"/>
  <c r="P2629" i="1"/>
  <c r="L2632" i="1"/>
  <c r="L2634" i="1"/>
  <c r="L2635" i="1"/>
  <c r="P2635" i="1" s="1"/>
  <c r="L2636" i="1"/>
  <c r="P2636" i="1" s="1"/>
  <c r="L2637" i="1"/>
  <c r="P2637" i="1" s="1"/>
  <c r="L2638" i="1"/>
  <c r="P2638" i="1" s="1"/>
  <c r="L2640" i="1"/>
  <c r="L2642" i="1"/>
  <c r="L2643" i="1"/>
  <c r="P2643" i="1" s="1"/>
  <c r="L2644" i="1"/>
  <c r="P2644" i="1" s="1"/>
  <c r="L2645" i="1"/>
  <c r="P2645" i="1" s="1"/>
  <c r="L2646" i="1"/>
  <c r="P2646" i="1" s="1"/>
  <c r="L2647" i="1"/>
  <c r="P2647" i="1" s="1"/>
  <c r="L2648" i="1"/>
  <c r="P2648" i="1" s="1"/>
  <c r="L2650" i="1"/>
  <c r="L2651" i="1"/>
  <c r="P2651" i="1" s="1"/>
  <c r="L2652" i="1"/>
  <c r="P2652" i="1" s="1"/>
  <c r="L2655" i="1"/>
  <c r="L2658" i="1"/>
  <c r="L2659" i="1"/>
  <c r="P2659" i="1" s="1"/>
  <c r="L2661" i="1"/>
  <c r="P2661" i="1" s="1"/>
  <c r="L2666" i="1"/>
  <c r="P2666" i="1" s="1"/>
  <c r="L2667" i="1"/>
  <c r="P2667" i="1" s="1"/>
  <c r="L2670" i="1"/>
  <c r="P2670" i="1" s="1"/>
  <c r="L2673" i="1"/>
  <c r="L2675" i="1"/>
  <c r="L2676" i="1"/>
  <c r="P2676" i="1" s="1"/>
  <c r="L2677" i="1"/>
  <c r="P2677" i="1" s="1"/>
  <c r="L2678" i="1"/>
  <c r="P2678" i="1" s="1"/>
  <c r="L2679" i="1"/>
  <c r="P2679" i="1" s="1"/>
  <c r="L2681" i="1"/>
  <c r="L2683" i="1"/>
  <c r="L2684" i="1"/>
  <c r="P2684" i="1" s="1"/>
  <c r="L2685" i="1"/>
  <c r="P2685" i="1" s="1"/>
  <c r="L2686" i="1"/>
  <c r="P2686" i="1" s="1"/>
  <c r="L2687" i="1"/>
  <c r="P2687" i="1" s="1"/>
  <c r="L2688" i="1"/>
  <c r="P2688" i="1" s="1"/>
  <c r="L2689" i="1"/>
  <c r="P2689" i="1" s="1"/>
  <c r="L2690" i="1"/>
  <c r="L2692" i="1"/>
  <c r="L2693" i="1"/>
  <c r="P2693" i="1" s="1"/>
  <c r="L2694" i="1"/>
  <c r="P2694" i="1" s="1"/>
  <c r="L2697" i="1"/>
  <c r="L2700" i="1"/>
  <c r="L2701" i="1"/>
  <c r="P2701" i="1" s="1"/>
  <c r="L2703" i="1"/>
  <c r="P2703" i="1" s="1"/>
  <c r="L2708" i="1"/>
  <c r="P2708" i="1" s="1"/>
  <c r="L2709" i="1"/>
  <c r="P2709" i="1" s="1"/>
  <c r="L2712" i="1"/>
  <c r="P2712" i="1" s="1"/>
  <c r="L2715" i="1"/>
  <c r="L2717" i="1"/>
  <c r="L2718" i="1"/>
  <c r="P2718" i="1" s="1"/>
  <c r="L2719" i="1"/>
  <c r="P2719" i="1" s="1"/>
  <c r="L2720" i="1"/>
  <c r="P2720" i="1" s="1"/>
  <c r="L2721" i="1"/>
  <c r="P2721" i="1" s="1"/>
  <c r="L2723" i="1"/>
  <c r="L2725" i="1"/>
  <c r="L2726" i="1"/>
  <c r="P2726" i="1" s="1"/>
  <c r="L2727" i="1"/>
  <c r="P2727" i="1" s="1"/>
  <c r="L2728" i="1"/>
  <c r="P2728" i="1" s="1"/>
  <c r="L2729" i="1"/>
  <c r="P2729" i="1" s="1"/>
  <c r="L2730" i="1"/>
  <c r="P2730" i="1" s="1"/>
  <c r="L2731" i="1"/>
  <c r="P2731" i="1" s="1"/>
  <c r="L2733" i="1"/>
  <c r="L2734" i="1"/>
  <c r="P2734" i="1" s="1"/>
  <c r="L2735" i="1"/>
  <c r="P2735" i="1" s="1"/>
  <c r="L2738" i="1"/>
  <c r="L2741" i="1"/>
  <c r="L2742" i="1"/>
  <c r="P2742" i="1" s="1"/>
  <c r="P2744" i="1"/>
  <c r="L2749" i="1"/>
  <c r="P2749" i="1" s="1"/>
  <c r="P2750" i="1"/>
  <c r="P2753" i="1"/>
  <c r="L2756" i="1"/>
  <c r="L2758" i="1"/>
  <c r="L2759" i="1"/>
  <c r="P2759" i="1" s="1"/>
  <c r="L2760" i="1"/>
  <c r="P2760" i="1" s="1"/>
  <c r="L2761" i="1"/>
  <c r="P2761" i="1" s="1"/>
  <c r="L2762" i="1"/>
  <c r="P2762" i="1" s="1"/>
  <c r="L2764" i="1"/>
  <c r="L2766" i="1"/>
  <c r="L2767" i="1"/>
  <c r="P2767" i="1" s="1"/>
  <c r="L2768" i="1"/>
  <c r="P2768" i="1" s="1"/>
  <c r="L2769" i="1"/>
  <c r="P2769" i="1" s="1"/>
  <c r="L2770" i="1"/>
  <c r="P2770" i="1" s="1"/>
  <c r="L2771" i="1"/>
  <c r="P2771" i="1" s="1"/>
  <c r="L2772" i="1"/>
  <c r="P2772" i="1" s="1"/>
  <c r="L2774" i="1"/>
  <c r="L2775" i="1"/>
  <c r="P2775" i="1" s="1"/>
  <c r="L2776" i="1"/>
  <c r="P2776" i="1" s="1"/>
  <c r="L2779" i="1"/>
  <c r="L2782" i="1"/>
  <c r="L2783" i="1"/>
  <c r="P2783" i="1" s="1"/>
  <c r="P2785" i="1"/>
  <c r="L2790" i="1"/>
  <c r="P2790" i="1" s="1"/>
  <c r="P2791" i="1"/>
  <c r="P2794" i="1"/>
  <c r="L2797" i="1"/>
  <c r="L2799" i="1"/>
  <c r="L2800" i="1"/>
  <c r="P2800" i="1" s="1"/>
  <c r="L2801" i="1"/>
  <c r="P2801" i="1" s="1"/>
  <c r="L2802" i="1"/>
  <c r="P2802" i="1" s="1"/>
  <c r="L2803" i="1"/>
  <c r="P2803" i="1" s="1"/>
  <c r="L2805" i="1"/>
  <c r="L2807" i="1"/>
  <c r="L2808" i="1"/>
  <c r="P2808" i="1" s="1"/>
  <c r="L2809" i="1"/>
  <c r="P2809" i="1" s="1"/>
  <c r="L2810" i="1"/>
  <c r="P2810" i="1" s="1"/>
  <c r="L2811" i="1"/>
  <c r="P2811" i="1" s="1"/>
  <c r="L2812" i="1"/>
  <c r="P2812" i="1" s="1"/>
  <c r="L2813" i="1"/>
  <c r="P2813" i="1" s="1"/>
  <c r="L2815" i="1"/>
  <c r="L2816" i="1"/>
  <c r="P2816" i="1" s="1"/>
  <c r="L2817" i="1"/>
  <c r="P2817" i="1" s="1"/>
  <c r="L2820" i="1"/>
  <c r="L2823" i="1"/>
  <c r="L2824" i="1"/>
  <c r="P2824" i="1" s="1"/>
  <c r="P2826" i="1"/>
  <c r="L2831" i="1"/>
  <c r="P2831" i="1" s="1"/>
  <c r="P2832" i="1"/>
  <c r="P2835" i="1"/>
  <c r="L2838" i="1"/>
  <c r="L2840" i="1"/>
  <c r="L2841" i="1"/>
  <c r="P2841" i="1" s="1"/>
  <c r="L2842" i="1"/>
  <c r="P2842" i="1" s="1"/>
  <c r="L2843" i="1"/>
  <c r="P2843" i="1" s="1"/>
  <c r="L2844" i="1"/>
  <c r="P2844" i="1" s="1"/>
  <c r="L2846" i="1"/>
  <c r="L2848" i="1"/>
  <c r="L2849" i="1"/>
  <c r="P2849" i="1" s="1"/>
  <c r="L2850" i="1"/>
  <c r="P2850" i="1" s="1"/>
  <c r="L2851" i="1"/>
  <c r="P2851" i="1" s="1"/>
  <c r="L2852" i="1"/>
  <c r="P2852" i="1" s="1"/>
  <c r="L2853" i="1"/>
  <c r="P2853" i="1" s="1"/>
  <c r="L2854" i="1"/>
  <c r="P2854" i="1" s="1"/>
  <c r="L2856" i="1"/>
  <c r="L2857" i="1"/>
  <c r="P2857" i="1" s="1"/>
  <c r="L2858" i="1"/>
  <c r="P2858" i="1" s="1"/>
  <c r="L2861" i="1"/>
  <c r="L2864" i="1"/>
  <c r="L2865" i="1"/>
  <c r="P2865" i="1" s="1"/>
  <c r="P2867" i="1"/>
  <c r="L2872" i="1"/>
  <c r="P2872" i="1" s="1"/>
  <c r="P2873" i="1"/>
  <c r="P2876" i="1"/>
  <c r="L2879" i="1"/>
  <c r="L2881" i="1"/>
  <c r="L2882" i="1"/>
  <c r="P2882" i="1" s="1"/>
  <c r="L2883" i="1"/>
  <c r="P2883" i="1" s="1"/>
  <c r="L2884" i="1"/>
  <c r="P2884" i="1" s="1"/>
  <c r="L2885" i="1"/>
  <c r="P2885" i="1" s="1"/>
  <c r="L2887" i="1"/>
  <c r="L2889" i="1"/>
  <c r="L2890" i="1"/>
  <c r="P2890" i="1" s="1"/>
  <c r="L2891" i="1"/>
  <c r="P2891" i="1" s="1"/>
  <c r="L2892" i="1"/>
  <c r="P2892" i="1" s="1"/>
  <c r="L2893" i="1"/>
  <c r="P2893" i="1" s="1"/>
  <c r="L2894" i="1"/>
  <c r="P2894" i="1" s="1"/>
  <c r="L2895" i="1"/>
  <c r="P2895" i="1" s="1"/>
  <c r="L2897" i="1"/>
  <c r="L2898" i="1"/>
  <c r="P2898" i="1" s="1"/>
  <c r="L2899" i="1"/>
  <c r="P2899" i="1" s="1"/>
  <c r="L2902" i="1"/>
  <c r="L2905" i="1"/>
  <c r="L2906" i="1"/>
  <c r="P2906" i="1" s="1"/>
  <c r="P2908" i="1"/>
  <c r="L2913" i="1"/>
  <c r="P2913" i="1" s="1"/>
  <c r="P2914" i="1"/>
  <c r="P2917" i="1"/>
  <c r="L2920" i="1"/>
  <c r="L2922" i="1"/>
  <c r="L2923" i="1"/>
  <c r="P2923" i="1" s="1"/>
  <c r="L2924" i="1"/>
  <c r="P2924" i="1" s="1"/>
  <c r="L2925" i="1"/>
  <c r="P2925" i="1" s="1"/>
  <c r="L2926" i="1"/>
  <c r="P2926" i="1" s="1"/>
  <c r="L2928" i="1"/>
  <c r="L2930" i="1"/>
  <c r="L2931" i="1"/>
  <c r="P2931" i="1" s="1"/>
  <c r="L2932" i="1"/>
  <c r="P2932" i="1" s="1"/>
  <c r="L2933" i="1"/>
  <c r="P2933" i="1" s="1"/>
  <c r="L2934" i="1"/>
  <c r="P2934" i="1" s="1"/>
  <c r="L2935" i="1"/>
  <c r="P2935" i="1" s="1"/>
  <c r="L2936" i="1"/>
  <c r="P2936" i="1" s="1"/>
  <c r="L2938" i="1"/>
  <c r="L2939" i="1"/>
  <c r="P2939" i="1" s="1"/>
  <c r="L2940" i="1"/>
  <c r="P2940" i="1" s="1"/>
  <c r="L2943" i="1"/>
  <c r="L2946" i="1"/>
  <c r="L2947" i="1"/>
  <c r="P2947" i="1" s="1"/>
  <c r="P2949" i="1"/>
  <c r="L2954" i="1"/>
  <c r="P2954" i="1" s="1"/>
  <c r="P2955" i="1"/>
  <c r="P2958" i="1"/>
  <c r="L2961" i="1"/>
  <c r="L2963" i="1"/>
  <c r="L2964" i="1"/>
  <c r="P2964" i="1" s="1"/>
  <c r="L2965" i="1"/>
  <c r="P2965" i="1" s="1"/>
  <c r="L2966" i="1"/>
  <c r="P2966" i="1" s="1"/>
  <c r="L2967" i="1"/>
  <c r="P2967" i="1" s="1"/>
  <c r="L2969" i="1"/>
  <c r="L2971" i="1"/>
  <c r="L2972" i="1"/>
  <c r="P2972" i="1" s="1"/>
  <c r="L2973" i="1"/>
  <c r="P2973" i="1" s="1"/>
  <c r="L2974" i="1"/>
  <c r="P2974" i="1" s="1"/>
  <c r="L2975" i="1"/>
  <c r="P2975" i="1" s="1"/>
  <c r="L2976" i="1"/>
  <c r="P2976" i="1" s="1"/>
  <c r="L2977" i="1"/>
  <c r="P2977" i="1" s="1"/>
  <c r="L2979" i="1"/>
  <c r="L2980" i="1"/>
  <c r="P2980" i="1" s="1"/>
  <c r="L2981" i="1"/>
  <c r="P2981" i="1" s="1"/>
  <c r="L2984" i="1"/>
  <c r="L2987" i="1"/>
  <c r="L2988" i="1"/>
  <c r="P2988" i="1" s="1"/>
  <c r="L2990" i="1"/>
  <c r="P2990" i="1" s="1"/>
  <c r="L2995" i="1"/>
  <c r="P2995" i="1" s="1"/>
  <c r="L2996" i="1"/>
  <c r="P2996" i="1" s="1"/>
  <c r="L2999" i="1"/>
  <c r="P2999" i="1" s="1"/>
  <c r="L3002" i="1"/>
  <c r="L3004" i="1"/>
  <c r="L3005" i="1"/>
  <c r="P3005" i="1" s="1"/>
  <c r="L3006" i="1"/>
  <c r="P3006" i="1" s="1"/>
  <c r="L3007" i="1"/>
  <c r="P3007" i="1" s="1"/>
  <c r="L3008" i="1"/>
  <c r="P3008" i="1" s="1"/>
  <c r="L3010" i="1"/>
  <c r="L3012" i="1"/>
  <c r="L3013" i="1"/>
  <c r="P3013" i="1" s="1"/>
  <c r="L3014" i="1"/>
  <c r="P3014" i="1" s="1"/>
  <c r="L3015" i="1"/>
  <c r="P3015" i="1" s="1"/>
  <c r="L3016" i="1"/>
  <c r="P3016" i="1" s="1"/>
  <c r="L3017" i="1"/>
  <c r="P3017" i="1" s="1"/>
  <c r="L3018" i="1"/>
  <c r="P3018" i="1" s="1"/>
  <c r="L3020" i="1"/>
  <c r="L3021" i="1"/>
  <c r="P3021" i="1" s="1"/>
  <c r="L3022" i="1"/>
  <c r="P3022" i="1" s="1"/>
  <c r="L3025" i="1"/>
  <c r="L3028" i="1"/>
  <c r="L3029" i="1"/>
  <c r="P3029" i="1" s="1"/>
  <c r="L3031" i="1"/>
  <c r="P3031" i="1" s="1"/>
  <c r="L3036" i="1"/>
  <c r="P3036" i="1" s="1"/>
  <c r="L3037" i="1"/>
  <c r="P3037" i="1" s="1"/>
  <c r="L3040" i="1"/>
  <c r="P3040" i="1" s="1"/>
  <c r="L3043" i="1"/>
  <c r="P3043" i="1" s="1"/>
  <c r="L3045" i="1"/>
  <c r="L3046" i="1"/>
  <c r="P3046" i="1" s="1"/>
  <c r="L3047" i="1"/>
  <c r="P3047" i="1" s="1"/>
  <c r="L3048" i="1"/>
  <c r="P3048" i="1" s="1"/>
  <c r="L3049" i="1"/>
  <c r="P3049" i="1" s="1"/>
  <c r="L3051" i="1"/>
  <c r="L3053" i="1"/>
  <c r="P3053" i="1" s="1"/>
  <c r="L3054" i="1"/>
  <c r="P3054" i="1" s="1"/>
  <c r="L3055" i="1"/>
  <c r="P3055" i="1" s="1"/>
  <c r="L3056" i="1"/>
  <c r="P3056" i="1" s="1"/>
  <c r="L3057" i="1"/>
  <c r="P3057" i="1" s="1"/>
  <c r="L3058" i="1"/>
  <c r="P3058" i="1" s="1"/>
  <c r="L3059" i="1"/>
  <c r="P3059" i="1" s="1"/>
  <c r="L3061" i="1"/>
  <c r="L3062" i="1"/>
  <c r="P3062" i="1" s="1"/>
  <c r="L3063" i="1"/>
  <c r="P3063" i="1" s="1"/>
  <c r="L3066" i="1"/>
  <c r="L3069" i="1"/>
  <c r="L3070" i="1"/>
  <c r="P3070" i="1" s="1"/>
  <c r="P3072" i="1"/>
  <c r="L3077" i="1"/>
  <c r="P3077" i="1" s="1"/>
  <c r="P3078" i="1"/>
  <c r="P3081" i="1"/>
  <c r="L3084" i="1"/>
  <c r="L3086" i="1"/>
  <c r="L3087" i="1"/>
  <c r="P3087" i="1" s="1"/>
  <c r="L3088" i="1"/>
  <c r="P3088" i="1" s="1"/>
  <c r="L3089" i="1"/>
  <c r="P3089" i="1" s="1"/>
  <c r="L3090" i="1"/>
  <c r="P3090" i="1" s="1"/>
  <c r="L3092" i="1"/>
  <c r="L3094" i="1"/>
  <c r="L3095" i="1"/>
  <c r="P3095" i="1" s="1"/>
  <c r="L3096" i="1"/>
  <c r="P3096" i="1" s="1"/>
  <c r="L3097" i="1"/>
  <c r="P3097" i="1" s="1"/>
  <c r="L3098" i="1"/>
  <c r="P3098" i="1" s="1"/>
  <c r="L3099" i="1"/>
  <c r="P3099" i="1" s="1"/>
  <c r="L3100" i="1"/>
  <c r="P3100" i="1" s="1"/>
  <c r="L3101" i="1"/>
  <c r="P3101" i="1" s="1"/>
  <c r="L3103" i="1"/>
  <c r="L3104" i="1"/>
  <c r="P3104" i="1" s="1"/>
  <c r="L3105" i="1"/>
  <c r="P3105" i="1" s="1"/>
  <c r="L3108" i="1"/>
  <c r="L3111" i="1"/>
  <c r="L3112" i="1"/>
  <c r="P3112" i="1" s="1"/>
  <c r="P3114" i="1"/>
  <c r="L3119" i="1"/>
  <c r="P3119" i="1" s="1"/>
  <c r="P3120" i="1"/>
  <c r="P3123" i="1"/>
  <c r="L3126" i="1"/>
  <c r="L3128" i="1"/>
  <c r="L3129" i="1"/>
  <c r="P3129" i="1" s="1"/>
  <c r="L3130" i="1"/>
  <c r="P3130" i="1" s="1"/>
  <c r="L3131" i="1"/>
  <c r="P3131" i="1" s="1"/>
  <c r="L3132" i="1"/>
  <c r="P3132" i="1" s="1"/>
  <c r="L3134" i="1"/>
  <c r="L3136" i="1"/>
  <c r="L3137" i="1"/>
  <c r="P3137" i="1" s="1"/>
  <c r="L3138" i="1"/>
  <c r="P3138" i="1" s="1"/>
  <c r="L3139" i="1"/>
  <c r="P3139" i="1" s="1"/>
  <c r="L3140" i="1"/>
  <c r="P3140" i="1" s="1"/>
  <c r="L3141" i="1"/>
  <c r="P3141" i="1" s="1"/>
  <c r="L3142" i="1"/>
  <c r="P3142" i="1" s="1"/>
  <c r="L3144" i="1"/>
  <c r="L3145" i="1"/>
  <c r="P3145" i="1" s="1"/>
  <c r="L3146" i="1"/>
  <c r="P3146" i="1" s="1"/>
  <c r="L3149" i="1"/>
  <c r="L3152" i="1"/>
  <c r="L3153" i="1"/>
  <c r="P3153" i="1" s="1"/>
  <c r="L3155" i="1"/>
  <c r="P3155" i="1" s="1"/>
  <c r="L3160" i="1"/>
  <c r="P3160" i="1" s="1"/>
  <c r="L3161" i="1"/>
  <c r="P3161" i="1" s="1"/>
  <c r="L3164" i="1"/>
  <c r="P3164" i="1" s="1"/>
  <c r="L3167" i="1"/>
  <c r="P3167" i="1" s="1"/>
  <c r="L3169" i="1"/>
  <c r="L3170" i="1"/>
  <c r="P3170" i="1" s="1"/>
  <c r="L3171" i="1"/>
  <c r="P3171" i="1" s="1"/>
  <c r="L3172" i="1"/>
  <c r="P3172" i="1" s="1"/>
  <c r="L3173" i="1"/>
  <c r="P3173" i="1" s="1"/>
  <c r="L3175" i="1"/>
  <c r="L3177" i="1"/>
  <c r="P3177" i="1" s="1"/>
  <c r="L3178" i="1"/>
  <c r="P3178" i="1" s="1"/>
  <c r="L3179" i="1"/>
  <c r="P3179" i="1" s="1"/>
  <c r="L3180" i="1"/>
  <c r="P3180" i="1" s="1"/>
  <c r="L3181" i="1"/>
  <c r="P3181" i="1" s="1"/>
  <c r="L3182" i="1"/>
  <c r="P3182" i="1" s="1"/>
  <c r="L3183" i="1"/>
  <c r="P3183" i="1" s="1"/>
  <c r="L3185" i="1"/>
  <c r="L3186" i="1"/>
  <c r="P3186" i="1" s="1"/>
  <c r="L3187" i="1"/>
  <c r="P3187" i="1" s="1"/>
  <c r="L3190" i="1"/>
  <c r="L3193" i="1"/>
  <c r="L3194" i="1"/>
  <c r="P3194" i="1" s="1"/>
  <c r="L3196" i="1"/>
  <c r="P3196" i="1" s="1"/>
  <c r="L3201" i="1"/>
  <c r="P3201" i="1" s="1"/>
  <c r="L3202" i="1"/>
  <c r="P3202" i="1" s="1"/>
  <c r="L3205" i="1"/>
  <c r="P3205" i="1" s="1"/>
  <c r="L3208" i="1"/>
  <c r="L3210" i="1"/>
  <c r="L3211" i="1"/>
  <c r="P3211" i="1" s="1"/>
  <c r="L3212" i="1"/>
  <c r="P3212" i="1" s="1"/>
  <c r="L3213" i="1"/>
  <c r="P3213" i="1" s="1"/>
  <c r="L3214" i="1"/>
  <c r="P3214" i="1" s="1"/>
  <c r="L3216" i="1"/>
  <c r="L3218" i="1"/>
  <c r="L3219" i="1"/>
  <c r="P3219" i="1" s="1"/>
  <c r="L3220" i="1"/>
  <c r="P3220" i="1" s="1"/>
  <c r="L3221" i="1"/>
  <c r="P3221" i="1" s="1"/>
  <c r="L3222" i="1"/>
  <c r="P3222" i="1" s="1"/>
  <c r="L3223" i="1"/>
  <c r="P3223" i="1" s="1"/>
  <c r="L3224" i="1"/>
  <c r="P3224" i="1" s="1"/>
  <c r="L3225" i="1"/>
  <c r="P3225" i="1" s="1"/>
  <c r="L3227" i="1"/>
  <c r="L3228" i="1"/>
  <c r="P3228" i="1" s="1"/>
  <c r="L3229" i="1"/>
  <c r="P3229" i="1" s="1"/>
  <c r="L3232" i="1"/>
  <c r="L3235" i="1"/>
  <c r="L3236" i="1"/>
  <c r="P3236" i="1" s="1"/>
  <c r="L3238" i="1"/>
  <c r="P3238" i="1" s="1"/>
  <c r="L3243" i="1"/>
  <c r="P3243" i="1" s="1"/>
  <c r="L3244" i="1"/>
  <c r="P3244" i="1" s="1"/>
  <c r="L3247" i="1"/>
  <c r="P3247" i="1" s="1"/>
  <c r="L3250" i="1"/>
  <c r="L3252" i="1"/>
  <c r="L3253" i="1"/>
  <c r="P3253" i="1" s="1"/>
  <c r="L3254" i="1"/>
  <c r="P3254" i="1" s="1"/>
  <c r="L3255" i="1"/>
  <c r="P3255" i="1" s="1"/>
  <c r="L3256" i="1"/>
  <c r="P3256" i="1" s="1"/>
  <c r="L3258" i="1"/>
  <c r="L3260" i="1"/>
  <c r="L3261" i="1"/>
  <c r="P3261" i="1" s="1"/>
  <c r="L3262" i="1"/>
  <c r="P3262" i="1" s="1"/>
  <c r="L3263" i="1"/>
  <c r="P3263" i="1" s="1"/>
  <c r="L3264" i="1"/>
  <c r="P3264" i="1" s="1"/>
  <c r="L3265" i="1"/>
  <c r="P3265" i="1" s="1"/>
  <c r="L3266" i="1"/>
  <c r="P3266" i="1" s="1"/>
  <c r="L3268" i="1"/>
  <c r="L3269" i="1"/>
  <c r="P3269" i="1" s="1"/>
  <c r="L3270" i="1"/>
  <c r="P3270" i="1" s="1"/>
  <c r="L3273" i="1"/>
  <c r="L3276" i="1"/>
  <c r="L3277" i="1"/>
  <c r="P3277" i="1" s="1"/>
  <c r="L3279" i="1"/>
  <c r="P3279" i="1" s="1"/>
  <c r="L3284" i="1"/>
  <c r="P3284" i="1" s="1"/>
  <c r="L3285" i="1"/>
  <c r="P3285" i="1" s="1"/>
  <c r="L3288" i="1"/>
  <c r="P3288" i="1" s="1"/>
  <c r="L3291" i="1"/>
  <c r="P3291" i="1" s="1"/>
  <c r="L3293" i="1"/>
  <c r="L3294" i="1"/>
  <c r="P3294" i="1" s="1"/>
  <c r="L3295" i="1"/>
  <c r="P3295" i="1" s="1"/>
  <c r="L3296" i="1"/>
  <c r="P3296" i="1" s="1"/>
  <c r="L3297" i="1"/>
  <c r="P3297" i="1" s="1"/>
  <c r="L3299" i="1"/>
  <c r="L3301" i="1"/>
  <c r="P3301" i="1" s="1"/>
  <c r="L3302" i="1"/>
  <c r="P3302" i="1" s="1"/>
  <c r="L3303" i="1"/>
  <c r="P3303" i="1" s="1"/>
  <c r="L3304" i="1"/>
  <c r="P3304" i="1" s="1"/>
  <c r="L3305" i="1"/>
  <c r="P3305" i="1" s="1"/>
  <c r="L3306" i="1"/>
  <c r="P3306" i="1" s="1"/>
  <c r="L3307" i="1"/>
  <c r="P3307" i="1" s="1"/>
  <c r="L3309" i="1"/>
  <c r="L3310" i="1"/>
  <c r="P3310" i="1" s="1"/>
  <c r="L3311" i="1"/>
  <c r="P3311" i="1" s="1"/>
  <c r="L3314" i="1"/>
  <c r="L3315" i="1"/>
  <c r="P3315" i="1" s="1"/>
  <c r="L3317" i="1"/>
  <c r="P3317" i="1" s="1"/>
  <c r="L3322" i="1"/>
  <c r="P3322" i="1" s="1"/>
  <c r="L3323" i="1"/>
  <c r="P3323" i="1" s="1"/>
  <c r="L3326" i="1"/>
  <c r="P3326" i="1" s="1"/>
  <c r="L3329" i="1"/>
  <c r="L3331" i="1"/>
  <c r="L3332" i="1"/>
  <c r="P3332" i="1" s="1"/>
  <c r="L3333" i="1"/>
  <c r="P3333" i="1" s="1"/>
  <c r="L3334" i="1"/>
  <c r="P3334" i="1" s="1"/>
  <c r="L3335" i="1"/>
  <c r="P3335" i="1" s="1"/>
  <c r="L3337" i="1"/>
  <c r="L3339" i="1"/>
  <c r="L3340" i="1"/>
  <c r="P3340" i="1" s="1"/>
  <c r="L3341" i="1"/>
  <c r="P3341" i="1" s="1"/>
  <c r="L3342" i="1"/>
  <c r="P3342" i="1" s="1"/>
  <c r="L3343" i="1"/>
  <c r="P3343" i="1" s="1"/>
  <c r="L3344" i="1"/>
  <c r="P3344" i="1" s="1"/>
  <c r="L3346" i="1"/>
  <c r="L3347" i="1"/>
  <c r="P3347" i="1" s="1"/>
  <c r="L3348" i="1"/>
  <c r="P3348" i="1" s="1"/>
  <c r="L3351" i="1"/>
  <c r="L3354" i="1"/>
  <c r="L3355" i="1"/>
  <c r="P3355" i="1" s="1"/>
  <c r="L3357" i="1"/>
  <c r="P3357" i="1" s="1"/>
  <c r="L3362" i="1"/>
  <c r="P3362" i="1" s="1"/>
  <c r="L3363" i="1"/>
  <c r="P3363" i="1" s="1"/>
  <c r="L3366" i="1"/>
  <c r="P3366" i="1" s="1"/>
  <c r="L3369" i="1"/>
  <c r="P3369" i="1" s="1"/>
  <c r="L3371" i="1"/>
  <c r="L3372" i="1"/>
  <c r="P3372" i="1" s="1"/>
  <c r="L3373" i="1"/>
  <c r="P3373" i="1" s="1"/>
  <c r="L3374" i="1"/>
  <c r="P3374" i="1" s="1"/>
  <c r="L3375" i="1"/>
  <c r="P3375" i="1" s="1"/>
  <c r="L3377" i="1"/>
  <c r="L3379" i="1"/>
  <c r="P3379" i="1" s="1"/>
  <c r="L3380" i="1"/>
  <c r="P3380" i="1" s="1"/>
  <c r="L3381" i="1"/>
  <c r="P3381" i="1" s="1"/>
  <c r="L3382" i="1"/>
  <c r="P3382" i="1" s="1"/>
  <c r="L3383" i="1"/>
  <c r="P3383" i="1" s="1"/>
  <c r="L3384" i="1"/>
  <c r="P3384" i="1" s="1"/>
  <c r="L3385" i="1"/>
  <c r="P3385" i="1" s="1"/>
  <c r="L3387" i="1"/>
  <c r="L3388" i="1"/>
  <c r="P3388" i="1" s="1"/>
  <c r="L3389" i="1"/>
  <c r="P3389" i="1" s="1"/>
  <c r="L3392" i="1"/>
  <c r="L3395" i="1"/>
  <c r="L3396" i="1"/>
  <c r="P3396" i="1" s="1"/>
  <c r="P3398" i="1"/>
  <c r="L3403" i="1"/>
  <c r="P3403" i="1" s="1"/>
  <c r="P3404" i="1"/>
  <c r="P3407" i="1"/>
  <c r="L3410" i="1"/>
  <c r="L3412" i="1"/>
  <c r="L3413" i="1"/>
  <c r="P3413" i="1" s="1"/>
  <c r="L3414" i="1"/>
  <c r="P3414" i="1" s="1"/>
  <c r="L3415" i="1"/>
  <c r="P3415" i="1" s="1"/>
  <c r="L3416" i="1"/>
  <c r="P3416" i="1" s="1"/>
  <c r="L3418" i="1"/>
  <c r="L3420" i="1"/>
  <c r="L3421" i="1"/>
  <c r="P3421" i="1" s="1"/>
  <c r="L3422" i="1"/>
  <c r="P3422" i="1" s="1"/>
  <c r="L3423" i="1"/>
  <c r="P3423" i="1" s="1"/>
  <c r="L3424" i="1"/>
  <c r="P3424" i="1" s="1"/>
  <c r="L3425" i="1"/>
  <c r="P3425" i="1" s="1"/>
  <c r="L3426" i="1"/>
  <c r="P3426" i="1" s="1"/>
  <c r="L3428" i="1"/>
  <c r="L3429" i="1"/>
  <c r="P3429" i="1" s="1"/>
  <c r="L3430" i="1"/>
  <c r="P3430" i="1" s="1"/>
  <c r="L3433" i="1"/>
  <c r="L3436" i="1"/>
  <c r="L3437" i="1"/>
  <c r="P3437" i="1" s="1"/>
  <c r="L3439" i="1"/>
  <c r="P3439" i="1" s="1"/>
  <c r="L3444" i="1"/>
  <c r="P3444" i="1" s="1"/>
  <c r="L3445" i="1"/>
  <c r="P3445" i="1" s="1"/>
  <c r="L3448" i="1"/>
  <c r="P3448" i="1" s="1"/>
  <c r="L3451" i="1"/>
  <c r="L3453" i="1"/>
  <c r="L3454" i="1"/>
  <c r="P3454" i="1" s="1"/>
  <c r="L3455" i="1"/>
  <c r="P3455" i="1" s="1"/>
  <c r="L3456" i="1"/>
  <c r="P3456" i="1" s="1"/>
  <c r="L3457" i="1"/>
  <c r="P3457" i="1" s="1"/>
  <c r="L3459" i="1"/>
  <c r="L3461" i="1"/>
  <c r="L3462" i="1"/>
  <c r="P3462" i="1" s="1"/>
  <c r="L3463" i="1"/>
  <c r="P3463" i="1" s="1"/>
  <c r="L3464" i="1"/>
  <c r="P3464" i="1" s="1"/>
  <c r="L3465" i="1"/>
  <c r="P3465" i="1" s="1"/>
  <c r="L3466" i="1"/>
  <c r="P3466" i="1" s="1"/>
  <c r="L3468" i="1"/>
  <c r="L3469" i="1"/>
  <c r="P3469" i="1" s="1"/>
  <c r="L3470" i="1"/>
  <c r="P3470" i="1" s="1"/>
  <c r="L3473" i="1"/>
  <c r="L3476" i="1"/>
  <c r="L3477" i="1"/>
  <c r="P3477" i="1" s="1"/>
  <c r="L3479" i="1"/>
  <c r="P3479" i="1" s="1"/>
  <c r="L3484" i="1"/>
  <c r="P3484" i="1" s="1"/>
  <c r="L3485" i="1"/>
  <c r="P3485" i="1" s="1"/>
  <c r="L3488" i="1"/>
  <c r="P3488" i="1" s="1"/>
  <c r="L3491" i="1"/>
  <c r="P3491" i="1" s="1"/>
  <c r="L3493" i="1"/>
  <c r="L3494" i="1"/>
  <c r="P3494" i="1" s="1"/>
  <c r="L3495" i="1"/>
  <c r="P3495" i="1" s="1"/>
  <c r="L3496" i="1"/>
  <c r="P3496" i="1" s="1"/>
  <c r="L3497" i="1"/>
  <c r="P3497" i="1" s="1"/>
  <c r="L3499" i="1"/>
  <c r="L3501" i="1"/>
  <c r="P3501" i="1" s="1"/>
  <c r="L3502" i="1"/>
  <c r="P3502" i="1" s="1"/>
  <c r="L3503" i="1"/>
  <c r="P3503" i="1" s="1"/>
  <c r="L3504" i="1"/>
  <c r="P3504" i="1" s="1"/>
  <c r="L3505" i="1"/>
  <c r="P3505" i="1" s="1"/>
  <c r="L3506" i="1"/>
  <c r="P3506" i="1" s="1"/>
  <c r="L3507" i="1"/>
  <c r="P3507" i="1" s="1"/>
  <c r="L3509" i="1"/>
  <c r="L3510" i="1"/>
  <c r="P3510" i="1" s="1"/>
  <c r="L3511" i="1"/>
  <c r="P3511" i="1" s="1"/>
  <c r="L3514" i="1"/>
  <c r="L3517" i="1"/>
  <c r="L3518" i="1"/>
  <c r="P3518" i="1" s="1"/>
  <c r="P3520" i="1"/>
  <c r="L3525" i="1"/>
  <c r="P3525" i="1" s="1"/>
  <c r="P3526" i="1"/>
  <c r="P3529" i="1"/>
  <c r="L3532" i="1"/>
  <c r="L3534" i="1"/>
  <c r="L3535" i="1"/>
  <c r="P3535" i="1" s="1"/>
  <c r="L3536" i="1"/>
  <c r="P3536" i="1" s="1"/>
  <c r="L3537" i="1"/>
  <c r="P3537" i="1" s="1"/>
  <c r="L3538" i="1"/>
  <c r="P3538" i="1" s="1"/>
  <c r="L3540" i="1"/>
  <c r="L3542" i="1"/>
  <c r="L3543" i="1"/>
  <c r="P3543" i="1" s="1"/>
  <c r="L3544" i="1"/>
  <c r="P3544" i="1" s="1"/>
  <c r="L3545" i="1"/>
  <c r="P3545" i="1" s="1"/>
  <c r="L3546" i="1"/>
  <c r="P3546" i="1" s="1"/>
  <c r="L3547" i="1"/>
  <c r="P3547" i="1" s="1"/>
  <c r="L3548" i="1"/>
  <c r="P3548" i="1" s="1"/>
  <c r="L3550" i="1"/>
  <c r="L3551" i="1"/>
  <c r="P3551" i="1" s="1"/>
  <c r="L3552" i="1"/>
  <c r="P3552" i="1" s="1"/>
  <c r="L3555" i="1"/>
  <c r="L3558" i="1"/>
  <c r="L3559" i="1"/>
  <c r="P3559" i="1" s="1"/>
  <c r="P3561" i="1"/>
  <c r="L3566" i="1"/>
  <c r="P3566" i="1" s="1"/>
  <c r="P3567" i="1"/>
  <c r="P3570" i="1"/>
  <c r="L3573" i="1"/>
  <c r="L3575" i="1"/>
  <c r="L3576" i="1"/>
  <c r="P3576" i="1" s="1"/>
  <c r="L3577" i="1"/>
  <c r="P3577" i="1" s="1"/>
  <c r="L3578" i="1"/>
  <c r="P3578" i="1" s="1"/>
  <c r="L3579" i="1"/>
  <c r="P3579" i="1" s="1"/>
  <c r="L3581" i="1"/>
  <c r="L3583" i="1"/>
  <c r="L3584" i="1"/>
  <c r="P3584" i="1" s="1"/>
  <c r="L3585" i="1"/>
  <c r="P3585" i="1" s="1"/>
  <c r="L3586" i="1"/>
  <c r="P3586" i="1" s="1"/>
  <c r="L3587" i="1"/>
  <c r="P3587" i="1" s="1"/>
  <c r="L3588" i="1"/>
  <c r="P3588" i="1" s="1"/>
  <c r="L3590" i="1"/>
  <c r="L3591" i="1"/>
  <c r="P3591" i="1" s="1"/>
  <c r="L3592" i="1"/>
  <c r="P3592" i="1" s="1"/>
  <c r="L3595" i="1"/>
  <c r="L3598" i="1"/>
  <c r="L3599" i="1"/>
  <c r="P3599" i="1" s="1"/>
  <c r="P3601" i="1"/>
  <c r="L3606" i="1"/>
  <c r="P3606" i="1" s="1"/>
  <c r="P3607" i="1"/>
  <c r="P3610" i="1"/>
  <c r="L3613" i="1"/>
  <c r="P3613" i="1" s="1"/>
  <c r="L3615" i="1"/>
  <c r="L3616" i="1"/>
  <c r="P3616" i="1" s="1"/>
  <c r="L3617" i="1"/>
  <c r="P3617" i="1" s="1"/>
  <c r="L3618" i="1"/>
  <c r="P3618" i="1" s="1"/>
  <c r="L3619" i="1"/>
  <c r="P3619" i="1" s="1"/>
  <c r="L3621" i="1"/>
  <c r="L3623" i="1"/>
  <c r="P3623" i="1" s="1"/>
  <c r="L3624" i="1"/>
  <c r="P3624" i="1" s="1"/>
  <c r="L3625" i="1"/>
  <c r="P3625" i="1" s="1"/>
  <c r="L3626" i="1"/>
  <c r="P3626" i="1" s="1"/>
  <c r="L3627" i="1"/>
  <c r="P3627" i="1" s="1"/>
  <c r="L3628" i="1"/>
  <c r="P3628" i="1" s="1"/>
  <c r="L3629" i="1"/>
  <c r="P3629" i="1" s="1"/>
  <c r="L3631" i="1"/>
  <c r="L3632" i="1"/>
  <c r="P3632" i="1" s="1"/>
  <c r="L3633" i="1"/>
  <c r="P3633" i="1" s="1"/>
  <c r="L3636" i="1"/>
  <c r="L3639" i="1"/>
  <c r="L3640" i="1"/>
  <c r="P3640" i="1" s="1"/>
  <c r="P3642" i="1"/>
  <c r="L3647" i="1"/>
  <c r="P3647" i="1" s="1"/>
  <c r="P3648" i="1"/>
  <c r="P3651" i="1"/>
  <c r="L3654" i="1"/>
  <c r="L3656" i="1"/>
  <c r="L3657" i="1"/>
  <c r="P3657" i="1" s="1"/>
  <c r="L3658" i="1"/>
  <c r="P3658" i="1" s="1"/>
  <c r="L3659" i="1"/>
  <c r="P3659" i="1" s="1"/>
  <c r="L3660" i="1"/>
  <c r="P3660" i="1" s="1"/>
  <c r="L3662" i="1"/>
  <c r="L3664" i="1"/>
  <c r="L3665" i="1"/>
  <c r="P3665" i="1" s="1"/>
  <c r="L3666" i="1"/>
  <c r="P3666" i="1" s="1"/>
  <c r="L3667" i="1"/>
  <c r="P3667" i="1" s="1"/>
  <c r="L3668" i="1"/>
  <c r="P3668" i="1" s="1"/>
  <c r="L3669" i="1"/>
  <c r="P3669" i="1" s="1"/>
  <c r="L3670" i="1"/>
  <c r="P3670" i="1" s="1"/>
  <c r="L3672" i="1"/>
  <c r="L3673" i="1"/>
  <c r="P3673" i="1" s="1"/>
  <c r="L3674" i="1"/>
  <c r="P3674" i="1" s="1"/>
  <c r="L3677" i="1"/>
  <c r="L3680" i="1"/>
  <c r="L3681" i="1"/>
  <c r="P3681" i="1" s="1"/>
  <c r="P3683" i="1"/>
  <c r="L3688" i="1"/>
  <c r="P3688" i="1" s="1"/>
  <c r="P3689" i="1"/>
  <c r="P3692" i="1"/>
  <c r="L3695" i="1"/>
  <c r="L3697" i="1"/>
  <c r="L3698" i="1"/>
  <c r="P3698" i="1" s="1"/>
  <c r="L3699" i="1"/>
  <c r="P3699" i="1" s="1"/>
  <c r="L3700" i="1"/>
  <c r="P3700" i="1" s="1"/>
  <c r="L3701" i="1"/>
  <c r="P3701" i="1" s="1"/>
  <c r="L3703" i="1"/>
  <c r="L3705" i="1"/>
  <c r="L3706" i="1"/>
  <c r="P3706" i="1" s="1"/>
  <c r="L3707" i="1"/>
  <c r="P3707" i="1" s="1"/>
  <c r="L3708" i="1"/>
  <c r="P3708" i="1" s="1"/>
  <c r="L3709" i="1"/>
  <c r="P3709" i="1" s="1"/>
  <c r="L3710" i="1"/>
  <c r="P3710" i="1" s="1"/>
  <c r="L3712" i="1"/>
  <c r="L3713" i="1"/>
  <c r="P3713" i="1" s="1"/>
  <c r="L3714" i="1"/>
  <c r="P3714" i="1" s="1"/>
  <c r="L3717" i="1"/>
  <c r="L3720" i="1"/>
  <c r="L3721" i="1"/>
  <c r="P3721" i="1" s="1"/>
  <c r="P3723" i="1"/>
  <c r="L3728" i="1"/>
  <c r="P3728" i="1" s="1"/>
  <c r="P3729" i="1"/>
  <c r="P3732" i="1"/>
  <c r="L3735" i="1"/>
  <c r="P3735" i="1" s="1"/>
  <c r="L3737" i="1"/>
  <c r="L3738" i="1"/>
  <c r="P3738" i="1" s="1"/>
  <c r="L3739" i="1"/>
  <c r="P3739" i="1" s="1"/>
  <c r="L3740" i="1"/>
  <c r="P3740" i="1" s="1"/>
  <c r="L3741" i="1"/>
  <c r="P3741" i="1" s="1"/>
  <c r="L3743" i="1"/>
  <c r="L3745" i="1"/>
  <c r="P3745" i="1" s="1"/>
  <c r="L3746" i="1"/>
  <c r="P3746" i="1" s="1"/>
  <c r="L3747" i="1"/>
  <c r="P3747" i="1" s="1"/>
  <c r="L3748" i="1"/>
  <c r="P3748" i="1" s="1"/>
  <c r="L3749" i="1"/>
  <c r="P3749" i="1" s="1"/>
  <c r="L3750" i="1"/>
  <c r="P3750" i="1" s="1"/>
  <c r="L3751" i="1"/>
  <c r="P3751" i="1" s="1"/>
  <c r="L3753" i="1"/>
  <c r="L3754" i="1"/>
  <c r="P3754" i="1" s="1"/>
  <c r="L3755" i="1"/>
  <c r="P3755" i="1" s="1"/>
  <c r="L3758" i="1"/>
  <c r="L3761" i="1"/>
  <c r="L3762" i="1"/>
  <c r="P3762" i="1" s="1"/>
  <c r="P3764" i="1"/>
  <c r="L3769" i="1"/>
  <c r="P3769" i="1" s="1"/>
  <c r="P3770" i="1"/>
  <c r="P3773" i="1"/>
  <c r="L3776" i="1"/>
  <c r="L3778" i="1"/>
  <c r="L3779" i="1"/>
  <c r="P3779" i="1" s="1"/>
  <c r="L3780" i="1"/>
  <c r="P3780" i="1" s="1"/>
  <c r="L3781" i="1"/>
  <c r="P3781" i="1" s="1"/>
  <c r="L3782" i="1"/>
  <c r="P3782" i="1" s="1"/>
  <c r="L3784" i="1"/>
  <c r="L3786" i="1"/>
  <c r="L3787" i="1"/>
  <c r="P3787" i="1" s="1"/>
  <c r="L3788" i="1"/>
  <c r="P3788" i="1" s="1"/>
  <c r="L3789" i="1"/>
  <c r="P3789" i="1" s="1"/>
  <c r="L3790" i="1"/>
  <c r="P3790" i="1" s="1"/>
  <c r="L3791" i="1"/>
  <c r="P3791" i="1" s="1"/>
  <c r="L3792" i="1"/>
  <c r="P3792" i="1" s="1"/>
  <c r="L3794" i="1"/>
  <c r="L3795" i="1"/>
  <c r="P3795" i="1" s="1"/>
  <c r="L3796" i="1"/>
  <c r="P3796" i="1" s="1"/>
  <c r="L3799" i="1"/>
  <c r="L3802" i="1"/>
  <c r="L3803" i="1"/>
  <c r="P3803" i="1" s="1"/>
  <c r="P3805" i="1"/>
  <c r="L3810" i="1"/>
  <c r="P3810" i="1" s="1"/>
  <c r="P3811" i="1"/>
  <c r="P3814" i="1"/>
  <c r="L3817" i="1"/>
  <c r="L3819" i="1"/>
  <c r="L3820" i="1"/>
  <c r="P3820" i="1" s="1"/>
  <c r="L3821" i="1"/>
  <c r="P3821" i="1" s="1"/>
  <c r="L3822" i="1"/>
  <c r="P3822" i="1" s="1"/>
  <c r="L3823" i="1"/>
  <c r="P3823" i="1" s="1"/>
  <c r="L3825" i="1"/>
  <c r="L3827" i="1"/>
  <c r="L3828" i="1"/>
  <c r="P3828" i="1" s="1"/>
  <c r="L3829" i="1"/>
  <c r="P3829" i="1" s="1"/>
  <c r="L3830" i="1"/>
  <c r="P3830" i="1" s="1"/>
  <c r="L3831" i="1"/>
  <c r="P3831" i="1" s="1"/>
  <c r="L3832" i="1"/>
  <c r="P3832" i="1" s="1"/>
  <c r="L3834" i="1"/>
  <c r="L3835" i="1"/>
  <c r="P3835" i="1" s="1"/>
  <c r="L3836" i="1"/>
  <c r="P3836" i="1" s="1"/>
  <c r="L3839" i="1"/>
  <c r="L3842" i="1"/>
  <c r="L3843" i="1"/>
  <c r="P3843" i="1" s="1"/>
  <c r="P3845" i="1"/>
  <c r="L3850" i="1"/>
  <c r="P3850" i="1" s="1"/>
  <c r="P3851" i="1"/>
  <c r="P3854" i="1"/>
  <c r="L3857" i="1"/>
  <c r="P3857" i="1" s="1"/>
  <c r="L3859" i="1"/>
  <c r="L3860" i="1"/>
  <c r="P3860" i="1" s="1"/>
  <c r="L3861" i="1"/>
  <c r="P3861" i="1" s="1"/>
  <c r="L3862" i="1"/>
  <c r="P3862" i="1" s="1"/>
  <c r="L3863" i="1"/>
  <c r="P3863" i="1" s="1"/>
  <c r="L3865" i="1"/>
  <c r="L3867" i="1"/>
  <c r="P3867" i="1" s="1"/>
  <c r="L3868" i="1"/>
  <c r="P3868" i="1" s="1"/>
  <c r="L3869" i="1"/>
  <c r="P3869" i="1" s="1"/>
  <c r="L3870" i="1"/>
  <c r="P3870" i="1" s="1"/>
  <c r="L3871" i="1"/>
  <c r="P3871" i="1" s="1"/>
  <c r="L3872" i="1"/>
  <c r="P3872" i="1" s="1"/>
  <c r="L3873" i="1"/>
  <c r="P3873" i="1" s="1"/>
  <c r="L3875" i="1"/>
  <c r="L3876" i="1"/>
  <c r="P3876" i="1" s="1"/>
  <c r="L3877" i="1"/>
  <c r="P3877" i="1" s="1"/>
  <c r="L3880" i="1"/>
  <c r="L3883" i="1"/>
  <c r="L3884" i="1"/>
  <c r="P3884" i="1" s="1"/>
  <c r="L3886" i="1"/>
  <c r="P3886" i="1" s="1"/>
  <c r="L3891" i="1"/>
  <c r="P3891" i="1" s="1"/>
  <c r="L3892" i="1"/>
  <c r="P3892" i="1" s="1"/>
  <c r="L3895" i="1"/>
  <c r="P3895" i="1" s="1"/>
  <c r="L3898" i="1"/>
  <c r="L3900" i="1"/>
  <c r="L3901" i="1"/>
  <c r="P3901" i="1" s="1"/>
  <c r="L3902" i="1"/>
  <c r="P3902" i="1" s="1"/>
  <c r="L3903" i="1"/>
  <c r="P3903" i="1" s="1"/>
  <c r="L3904" i="1"/>
  <c r="P3904" i="1" s="1"/>
  <c r="L3906" i="1"/>
  <c r="L3908" i="1"/>
  <c r="L3909" i="1"/>
  <c r="P3909" i="1" s="1"/>
  <c r="L3910" i="1"/>
  <c r="P3910" i="1" s="1"/>
  <c r="L3911" i="1"/>
  <c r="P3911" i="1" s="1"/>
  <c r="L3912" i="1"/>
  <c r="P3912" i="1" s="1"/>
  <c r="L3913" i="1"/>
  <c r="P3913" i="1" s="1"/>
  <c r="L3915" i="1"/>
  <c r="L3916" i="1"/>
  <c r="P3916" i="1" s="1"/>
  <c r="L3917" i="1"/>
  <c r="P3917" i="1" s="1"/>
  <c r="L3920" i="1"/>
  <c r="L3923" i="1"/>
  <c r="L3924" i="1"/>
  <c r="P3924" i="1" s="1"/>
  <c r="L3926" i="1"/>
  <c r="P3926" i="1" s="1"/>
  <c r="L3931" i="1"/>
  <c r="P3931" i="1" s="1"/>
  <c r="L3932" i="1"/>
  <c r="P3932" i="1" s="1"/>
  <c r="L3935" i="1"/>
  <c r="P3935" i="1" s="1"/>
  <c r="L3938" i="1"/>
  <c r="L3940" i="1"/>
  <c r="L3941" i="1"/>
  <c r="P3941" i="1" s="1"/>
  <c r="L3942" i="1"/>
  <c r="P3942" i="1" s="1"/>
  <c r="L3943" i="1"/>
  <c r="P3943" i="1" s="1"/>
  <c r="L3944" i="1"/>
  <c r="P3944" i="1" s="1"/>
  <c r="L3946" i="1"/>
  <c r="L3948" i="1"/>
  <c r="L3949" i="1"/>
  <c r="P3949" i="1" s="1"/>
  <c r="L3950" i="1"/>
  <c r="P3950" i="1" s="1"/>
  <c r="L3951" i="1"/>
  <c r="P3951" i="1" s="1"/>
  <c r="L3952" i="1"/>
  <c r="P3952" i="1" s="1"/>
  <c r="L3953" i="1"/>
  <c r="P3953" i="1" s="1"/>
  <c r="L3955" i="1"/>
  <c r="L3956" i="1"/>
  <c r="P3956" i="1" s="1"/>
  <c r="L3957" i="1"/>
  <c r="P3957" i="1" s="1"/>
  <c r="L3960" i="1"/>
  <c r="L3963" i="1"/>
  <c r="L3964" i="1"/>
  <c r="P3964" i="1" s="1"/>
  <c r="L3966" i="1"/>
  <c r="P3966" i="1" s="1"/>
  <c r="L3971" i="1"/>
  <c r="P3971" i="1" s="1"/>
  <c r="L3972" i="1"/>
  <c r="P3972" i="1" s="1"/>
  <c r="L3975" i="1"/>
  <c r="P3975" i="1" s="1"/>
  <c r="L3978" i="1"/>
  <c r="L3980" i="1"/>
  <c r="L3981" i="1"/>
  <c r="P3981" i="1" s="1"/>
  <c r="L3982" i="1"/>
  <c r="P3982" i="1" s="1"/>
  <c r="L3983" i="1"/>
  <c r="P3983" i="1" s="1"/>
  <c r="L3984" i="1"/>
  <c r="P3984" i="1" s="1"/>
  <c r="L3986" i="1"/>
  <c r="L3988" i="1"/>
  <c r="L3989" i="1"/>
  <c r="P3989" i="1" s="1"/>
  <c r="L3990" i="1"/>
  <c r="P3990" i="1" s="1"/>
  <c r="L3991" i="1"/>
  <c r="P3991" i="1" s="1"/>
  <c r="L3992" i="1"/>
  <c r="P3992" i="1" s="1"/>
  <c r="L3993" i="1"/>
  <c r="P3993" i="1" s="1"/>
  <c r="L3995" i="1"/>
  <c r="L3996" i="1"/>
  <c r="P3996" i="1" s="1"/>
  <c r="L3997" i="1"/>
  <c r="P3997" i="1" s="1"/>
  <c r="L4000" i="1"/>
  <c r="L4003" i="1"/>
  <c r="L4004" i="1"/>
  <c r="P4004" i="1" s="1"/>
  <c r="L4006" i="1"/>
  <c r="P4006" i="1" s="1"/>
  <c r="L4011" i="1"/>
  <c r="P4011" i="1" s="1"/>
  <c r="L4012" i="1"/>
  <c r="P4012" i="1" s="1"/>
  <c r="L4015" i="1"/>
  <c r="P4015" i="1" s="1"/>
  <c r="L4018" i="1"/>
  <c r="L4020" i="1"/>
  <c r="L4021" i="1"/>
  <c r="P4021" i="1" s="1"/>
  <c r="L4022" i="1"/>
  <c r="P4022" i="1" s="1"/>
  <c r="L4023" i="1"/>
  <c r="P4023" i="1" s="1"/>
  <c r="L4024" i="1"/>
  <c r="P4024" i="1" s="1"/>
  <c r="L4026" i="1"/>
  <c r="L4028" i="1"/>
  <c r="L4029" i="1"/>
  <c r="P4029" i="1" s="1"/>
  <c r="L4030" i="1"/>
  <c r="P4030" i="1" s="1"/>
  <c r="L4031" i="1"/>
  <c r="P4031" i="1" s="1"/>
  <c r="L4032" i="1"/>
  <c r="P4032" i="1" s="1"/>
  <c r="L4033" i="1"/>
  <c r="P4033" i="1" s="1"/>
  <c r="L4035" i="1"/>
  <c r="L4036" i="1"/>
  <c r="P4036" i="1" s="1"/>
  <c r="L4039" i="1"/>
  <c r="L4042" i="1"/>
  <c r="L4043" i="1"/>
  <c r="P4043" i="1" s="1"/>
  <c r="L4045" i="1"/>
  <c r="P4045" i="1" s="1"/>
  <c r="L4050" i="1"/>
  <c r="P4050" i="1" s="1"/>
  <c r="L4051" i="1"/>
  <c r="P4051" i="1" s="1"/>
  <c r="L4054" i="1"/>
  <c r="P4054" i="1" s="1"/>
  <c r="L4057" i="1"/>
  <c r="L4059" i="1"/>
  <c r="L4060" i="1"/>
  <c r="P4060" i="1" s="1"/>
  <c r="L4061" i="1"/>
  <c r="P4061" i="1" s="1"/>
  <c r="L4062" i="1"/>
  <c r="P4062" i="1" s="1"/>
  <c r="L4063" i="1"/>
  <c r="P4063" i="1" s="1"/>
  <c r="L4065" i="1"/>
  <c r="L4067" i="1"/>
  <c r="L4068" i="1"/>
  <c r="P4068" i="1" s="1"/>
  <c r="L4069" i="1"/>
  <c r="P4069" i="1" s="1"/>
  <c r="L4070" i="1"/>
  <c r="P4070" i="1" s="1"/>
  <c r="L4071" i="1"/>
  <c r="P4071" i="1" s="1"/>
  <c r="L4072" i="1"/>
  <c r="P4072" i="1" s="1"/>
  <c r="L4073" i="1"/>
  <c r="P4073" i="1" s="1"/>
  <c r="L4075" i="1"/>
  <c r="L4076" i="1"/>
  <c r="P4076" i="1" s="1"/>
  <c r="L4077" i="1"/>
  <c r="P4077" i="1" s="1"/>
  <c r="L4080" i="1"/>
  <c r="L4083" i="1"/>
  <c r="L4084" i="1"/>
  <c r="P4084" i="1" s="1"/>
  <c r="L4086" i="1"/>
  <c r="P4086" i="1" s="1"/>
  <c r="L4091" i="1"/>
  <c r="P4091" i="1" s="1"/>
  <c r="L4092" i="1"/>
  <c r="P4092" i="1" s="1"/>
  <c r="L4095" i="1"/>
  <c r="P4095" i="1" s="1"/>
  <c r="L4098" i="1"/>
  <c r="L4100" i="1"/>
  <c r="L4101" i="1"/>
  <c r="P4101" i="1" s="1"/>
  <c r="L4102" i="1"/>
  <c r="P4102" i="1" s="1"/>
  <c r="L4103" i="1"/>
  <c r="P4103" i="1" s="1"/>
  <c r="L4104" i="1"/>
  <c r="P4104" i="1" s="1"/>
  <c r="L4106" i="1"/>
  <c r="L4108" i="1"/>
  <c r="L4109" i="1"/>
  <c r="P4109" i="1" s="1"/>
  <c r="L4110" i="1"/>
  <c r="P4110" i="1" s="1"/>
  <c r="L4111" i="1"/>
  <c r="P4111" i="1" s="1"/>
  <c r="L4112" i="1"/>
  <c r="P4112" i="1" s="1"/>
  <c r="L4113" i="1"/>
  <c r="P4113" i="1" s="1"/>
  <c r="L4115" i="1"/>
  <c r="L4116" i="1"/>
  <c r="P4116" i="1" s="1"/>
  <c r="L4117" i="1"/>
  <c r="P4117" i="1" s="1"/>
  <c r="L4120" i="1"/>
  <c r="L4123" i="1"/>
  <c r="L4124" i="1"/>
  <c r="P4124" i="1" s="1"/>
  <c r="L4126" i="1"/>
  <c r="P4126" i="1" s="1"/>
  <c r="L4131" i="1"/>
  <c r="P4131" i="1" s="1"/>
  <c r="L4132" i="1"/>
  <c r="P4132" i="1" s="1"/>
  <c r="L4135" i="1"/>
  <c r="P4135" i="1" s="1"/>
  <c r="L4138" i="1"/>
  <c r="L4140" i="1"/>
  <c r="L4141" i="1"/>
  <c r="P4141" i="1" s="1"/>
  <c r="L4142" i="1"/>
  <c r="P4142" i="1" s="1"/>
  <c r="L4143" i="1"/>
  <c r="P4143" i="1" s="1"/>
  <c r="L4144" i="1"/>
  <c r="P4144" i="1" s="1"/>
  <c r="L4146" i="1"/>
  <c r="L4148" i="1"/>
  <c r="L4149" i="1"/>
  <c r="P4149" i="1" s="1"/>
  <c r="L4150" i="1"/>
  <c r="P4150" i="1" s="1"/>
  <c r="L4151" i="1"/>
  <c r="P4151" i="1" s="1"/>
  <c r="L4152" i="1"/>
  <c r="P4152" i="1" s="1"/>
  <c r="L4153" i="1"/>
  <c r="P4153" i="1" s="1"/>
  <c r="L4154" i="1"/>
  <c r="P4154" i="1" s="1"/>
  <c r="L4156" i="1"/>
  <c r="L4157" i="1"/>
  <c r="P4157" i="1" s="1"/>
  <c r="L4158" i="1"/>
  <c r="P4158" i="1" s="1"/>
  <c r="L4161" i="1"/>
  <c r="L4164" i="1"/>
  <c r="L4165" i="1"/>
  <c r="P4165" i="1" s="1"/>
  <c r="L4167" i="1"/>
  <c r="P4167" i="1" s="1"/>
  <c r="L4172" i="1"/>
  <c r="P4172" i="1" s="1"/>
  <c r="L4173" i="1"/>
  <c r="P4173" i="1" s="1"/>
  <c r="L4176" i="1"/>
  <c r="P4176" i="1" s="1"/>
  <c r="L4179" i="1"/>
  <c r="L4181" i="1"/>
  <c r="L4182" i="1"/>
  <c r="P4182" i="1" s="1"/>
  <c r="L4183" i="1"/>
  <c r="P4183" i="1" s="1"/>
  <c r="L4184" i="1"/>
  <c r="P4184" i="1" s="1"/>
  <c r="L4185" i="1"/>
  <c r="P4185" i="1" s="1"/>
  <c r="L4187" i="1"/>
  <c r="L4189" i="1"/>
  <c r="L4190" i="1"/>
  <c r="P4190" i="1" s="1"/>
  <c r="L4191" i="1"/>
  <c r="P4191" i="1" s="1"/>
  <c r="L4192" i="1"/>
  <c r="P4192" i="1" s="1"/>
  <c r="L4193" i="1"/>
  <c r="P4193" i="1" s="1"/>
  <c r="L4194" i="1"/>
  <c r="P4194" i="1" s="1"/>
  <c r="L4195" i="1"/>
  <c r="P4195" i="1" s="1"/>
  <c r="L4197" i="1"/>
  <c r="L4198" i="1"/>
  <c r="P4198" i="1" s="1"/>
  <c r="L4199" i="1"/>
  <c r="P4199" i="1" s="1"/>
  <c r="L4202" i="1"/>
  <c r="L4205" i="1"/>
  <c r="L4206" i="1"/>
  <c r="P4206" i="1" s="1"/>
  <c r="L4208" i="1"/>
  <c r="P4208" i="1" s="1"/>
  <c r="L4213" i="1"/>
  <c r="P4213" i="1" s="1"/>
  <c r="L4214" i="1"/>
  <c r="P4214" i="1" s="1"/>
  <c r="L4217" i="1"/>
  <c r="P4217" i="1" s="1"/>
  <c r="L4220" i="1"/>
  <c r="L4222" i="1"/>
  <c r="L4223" i="1"/>
  <c r="P4223" i="1" s="1"/>
  <c r="L4224" i="1"/>
  <c r="P4224" i="1" s="1"/>
  <c r="L4225" i="1"/>
  <c r="P4225" i="1" s="1"/>
  <c r="L4226" i="1"/>
  <c r="P4226" i="1" s="1"/>
  <c r="L4228" i="1"/>
  <c r="L4230" i="1"/>
  <c r="L4231" i="1"/>
  <c r="P4231" i="1" s="1"/>
  <c r="L4232" i="1"/>
  <c r="P4232" i="1" s="1"/>
  <c r="L4233" i="1"/>
  <c r="P4233" i="1" s="1"/>
  <c r="L4234" i="1"/>
  <c r="P4234" i="1" s="1"/>
  <c r="L4235" i="1"/>
  <c r="P4235" i="1" s="1"/>
  <c r="L4236" i="1"/>
  <c r="P4236" i="1" s="1"/>
  <c r="L4238" i="1"/>
  <c r="P4239" i="1"/>
  <c r="L4240" i="1"/>
  <c r="P4240" i="1" s="1"/>
  <c r="L4243" i="1"/>
  <c r="L4246" i="1"/>
  <c r="L4247" i="1"/>
  <c r="P4247" i="1" s="1"/>
  <c r="P4249" i="1"/>
  <c r="L4254" i="1"/>
  <c r="P4254" i="1" s="1"/>
  <c r="P4255" i="1"/>
  <c r="P4258" i="1"/>
  <c r="L4261" i="1"/>
  <c r="L4263" i="1"/>
  <c r="L4264" i="1"/>
  <c r="P4264" i="1" s="1"/>
  <c r="L4265" i="1"/>
  <c r="P4265" i="1" s="1"/>
  <c r="L4266" i="1"/>
  <c r="P4266" i="1" s="1"/>
  <c r="L4267" i="1"/>
  <c r="P4267" i="1" s="1"/>
  <c r="L4269" i="1"/>
  <c r="L4271" i="1"/>
  <c r="L4272" i="1"/>
  <c r="P4272" i="1" s="1"/>
  <c r="L4273" i="1"/>
  <c r="P4273" i="1" s="1"/>
  <c r="L4274" i="1"/>
  <c r="P4274" i="1" s="1"/>
  <c r="L4275" i="1"/>
  <c r="P4275" i="1" s="1"/>
  <c r="L4276" i="1"/>
  <c r="P4276" i="1" s="1"/>
  <c r="L4278" i="1"/>
  <c r="L4279" i="1"/>
  <c r="P4279" i="1" s="1"/>
  <c r="L4280" i="1"/>
  <c r="P4280" i="1" s="1"/>
  <c r="L4283" i="1"/>
  <c r="L4286" i="1"/>
  <c r="L4287" i="1"/>
  <c r="P4287" i="1" s="1"/>
  <c r="P4289" i="1"/>
  <c r="L4294" i="1"/>
  <c r="P4294" i="1" s="1"/>
  <c r="P4295" i="1"/>
  <c r="P4298" i="1"/>
  <c r="L4301" i="1"/>
  <c r="L4303" i="1"/>
  <c r="L4304" i="1"/>
  <c r="P4304" i="1" s="1"/>
  <c r="L4305" i="1"/>
  <c r="P4305" i="1" s="1"/>
  <c r="L4306" i="1"/>
  <c r="P4306" i="1" s="1"/>
  <c r="L4307" i="1"/>
  <c r="P4307" i="1" s="1"/>
  <c r="L4309" i="1"/>
  <c r="L4311" i="1"/>
  <c r="L4312" i="1"/>
  <c r="P4312" i="1" s="1"/>
  <c r="L4313" i="1"/>
  <c r="P4313" i="1" s="1"/>
  <c r="L4314" i="1"/>
  <c r="P4314" i="1" s="1"/>
  <c r="L4315" i="1"/>
  <c r="P4315" i="1" s="1"/>
  <c r="L4316" i="1"/>
  <c r="P4316" i="1" s="1"/>
  <c r="L4318" i="1"/>
  <c r="L4319" i="1"/>
  <c r="P4319" i="1" s="1"/>
  <c r="L4320" i="1"/>
  <c r="P4320" i="1" s="1"/>
  <c r="L4323" i="1"/>
  <c r="L4326" i="1"/>
  <c r="L4327" i="1"/>
  <c r="P4327" i="1" s="1"/>
  <c r="L4329" i="1"/>
  <c r="P4329" i="1" s="1"/>
  <c r="L4334" i="1"/>
  <c r="P4334" i="1" s="1"/>
  <c r="L4335" i="1"/>
  <c r="P4335" i="1" s="1"/>
  <c r="L4338" i="1"/>
  <c r="P4338" i="1" s="1"/>
  <c r="L4341" i="1"/>
  <c r="P4341" i="1" s="1"/>
  <c r="L4343" i="1"/>
  <c r="L4344" i="1"/>
  <c r="P4344" i="1" s="1"/>
  <c r="L4345" i="1"/>
  <c r="P4345" i="1" s="1"/>
  <c r="L4346" i="1"/>
  <c r="P4346" i="1" s="1"/>
  <c r="L4347" i="1"/>
  <c r="P4347" i="1" s="1"/>
  <c r="L4349" i="1"/>
  <c r="L4351" i="1"/>
  <c r="L4352" i="1"/>
  <c r="P4352" i="1" s="1"/>
  <c r="L4353" i="1"/>
  <c r="P4353" i="1" s="1"/>
  <c r="L4354" i="1"/>
  <c r="P4354" i="1" s="1"/>
  <c r="L4355" i="1"/>
  <c r="P4355" i="1" s="1"/>
  <c r="L4356" i="1"/>
  <c r="P4356" i="1" s="1"/>
  <c r="L4357" i="1"/>
  <c r="P4357" i="1" s="1"/>
  <c r="L4359" i="1"/>
  <c r="L4360" i="1"/>
  <c r="P4360" i="1" s="1"/>
  <c r="L4361" i="1"/>
  <c r="P4361" i="1" s="1"/>
  <c r="L4364" i="1"/>
  <c r="L4367" i="1"/>
  <c r="L4368" i="1"/>
  <c r="P4368" i="1" s="1"/>
  <c r="L4370" i="1"/>
  <c r="P4370" i="1" s="1"/>
  <c r="L4375" i="1"/>
  <c r="P4375" i="1" s="1"/>
  <c r="L4376" i="1"/>
  <c r="P4376" i="1" s="1"/>
  <c r="L4379" i="1"/>
  <c r="P4379" i="1" s="1"/>
  <c r="L4382" i="1"/>
  <c r="L4384" i="1"/>
  <c r="L4385" i="1"/>
  <c r="P4385" i="1" s="1"/>
  <c r="L4386" i="1"/>
  <c r="P4386" i="1" s="1"/>
  <c r="L4387" i="1"/>
  <c r="P4387" i="1" s="1"/>
  <c r="L4388" i="1"/>
  <c r="P4388" i="1" s="1"/>
  <c r="L4390" i="1"/>
  <c r="L4392" i="1"/>
  <c r="L4393" i="1"/>
  <c r="P4393" i="1" s="1"/>
  <c r="L4394" i="1"/>
  <c r="P4394" i="1" s="1"/>
  <c r="L4395" i="1"/>
  <c r="P4395" i="1" s="1"/>
  <c r="L4396" i="1"/>
  <c r="P4396" i="1" s="1"/>
  <c r="L4397" i="1"/>
  <c r="P4397" i="1" s="1"/>
  <c r="L4398" i="1"/>
  <c r="P4398" i="1" s="1"/>
  <c r="L4399" i="1"/>
  <c r="P4399" i="1" s="1"/>
  <c r="L4401" i="1"/>
  <c r="L4402" i="1"/>
  <c r="P4402" i="1" s="1"/>
  <c r="L4403" i="1"/>
  <c r="P4403" i="1" s="1"/>
  <c r="L4406" i="1"/>
  <c r="L4409" i="1"/>
  <c r="L4410" i="1"/>
  <c r="P4410" i="1" s="1"/>
  <c r="L4412" i="1"/>
  <c r="P4412" i="1" s="1"/>
  <c r="L4417" i="1"/>
  <c r="P4417" i="1" s="1"/>
  <c r="L4418" i="1"/>
  <c r="P4418" i="1" s="1"/>
  <c r="L4421" i="1"/>
  <c r="P4421" i="1" s="1"/>
  <c r="L4424" i="1"/>
  <c r="L4426" i="1"/>
  <c r="L4427" i="1"/>
  <c r="P4427" i="1" s="1"/>
  <c r="L4428" i="1"/>
  <c r="P4428" i="1" s="1"/>
  <c r="L4429" i="1"/>
  <c r="P4429" i="1" s="1"/>
  <c r="L4430" i="1"/>
  <c r="P4430" i="1" s="1"/>
  <c r="L4432" i="1"/>
  <c r="L4434" i="1"/>
  <c r="L4435" i="1"/>
  <c r="P4435" i="1" s="1"/>
  <c r="L4436" i="1"/>
  <c r="P4436" i="1" s="1"/>
  <c r="L4437" i="1"/>
  <c r="P4437" i="1" s="1"/>
  <c r="L4438" i="1"/>
  <c r="P4438" i="1" s="1"/>
  <c r="L4439" i="1"/>
  <c r="P4439" i="1" s="1"/>
  <c r="L4441" i="1"/>
  <c r="L4442" i="1"/>
  <c r="P4442" i="1" s="1"/>
  <c r="L4443" i="1"/>
  <c r="P4443" i="1" s="1"/>
  <c r="L4446" i="1"/>
  <c r="L4449" i="1"/>
  <c r="L4450" i="1"/>
  <c r="P4450" i="1" s="1"/>
  <c r="L4452" i="1"/>
  <c r="P4452" i="1" s="1"/>
  <c r="L4457" i="1"/>
  <c r="P4457" i="1" s="1"/>
  <c r="L4458" i="1"/>
  <c r="P4458" i="1" s="1"/>
  <c r="L4461" i="1"/>
  <c r="P4461" i="1" s="1"/>
  <c r="L4464" i="1"/>
  <c r="L4466" i="1"/>
  <c r="L4467" i="1"/>
  <c r="P4467" i="1" s="1"/>
  <c r="L4468" i="1"/>
  <c r="P4468" i="1" s="1"/>
  <c r="L4469" i="1"/>
  <c r="P4469" i="1" s="1"/>
  <c r="L4470" i="1"/>
  <c r="P4470" i="1" s="1"/>
  <c r="L4472" i="1"/>
  <c r="L4474" i="1"/>
  <c r="L4475" i="1"/>
  <c r="P4475" i="1" s="1"/>
  <c r="L4476" i="1"/>
  <c r="P4476" i="1" s="1"/>
  <c r="L4477" i="1"/>
  <c r="P4477" i="1" s="1"/>
  <c r="L4478" i="1"/>
  <c r="P4478" i="1" s="1"/>
  <c r="L4479" i="1"/>
  <c r="P4479" i="1" s="1"/>
  <c r="L4480" i="1"/>
  <c r="P4480" i="1" s="1"/>
  <c r="L4482" i="1"/>
  <c r="L4483" i="1"/>
  <c r="P4483" i="1" s="1"/>
  <c r="L4484" i="1"/>
  <c r="P4484" i="1" s="1"/>
  <c r="L4487" i="1"/>
  <c r="L4490" i="1"/>
  <c r="L4491" i="1"/>
  <c r="P4491" i="1" s="1"/>
  <c r="P4493" i="1"/>
  <c r="L4498" i="1"/>
  <c r="P4498" i="1" s="1"/>
  <c r="P4499" i="1"/>
  <c r="P4502" i="1"/>
  <c r="L4505" i="1"/>
  <c r="P4505" i="1" s="1"/>
  <c r="L4507" i="1"/>
  <c r="L4508" i="1"/>
  <c r="P4508" i="1" s="1"/>
  <c r="L4509" i="1"/>
  <c r="P4509" i="1" s="1"/>
  <c r="L4510" i="1"/>
  <c r="P4510" i="1" s="1"/>
  <c r="L4511" i="1"/>
  <c r="P4511" i="1" s="1"/>
  <c r="L4513" i="1"/>
  <c r="L4515" i="1"/>
  <c r="P4515" i="1" s="1"/>
  <c r="L4516" i="1"/>
  <c r="P4516" i="1" s="1"/>
  <c r="L4517" i="1"/>
  <c r="P4517" i="1" s="1"/>
  <c r="L4518" i="1"/>
  <c r="P4518" i="1" s="1"/>
  <c r="L4519" i="1"/>
  <c r="P4519" i="1" s="1"/>
  <c r="L4520" i="1"/>
  <c r="P4520" i="1" s="1"/>
  <c r="L4521" i="1"/>
  <c r="P4521" i="1" s="1"/>
  <c r="L4523" i="1"/>
  <c r="L4524" i="1"/>
  <c r="P4524" i="1" s="1"/>
  <c r="L4525" i="1"/>
  <c r="P4525" i="1" s="1"/>
  <c r="L4528" i="1"/>
  <c r="L4531" i="1"/>
  <c r="L4532" i="1"/>
  <c r="L4533" i="1"/>
  <c r="P4533" i="1" s="1"/>
  <c r="L4535" i="1"/>
  <c r="L4540" i="1"/>
  <c r="P4540" i="1" s="1"/>
  <c r="L4541" i="1"/>
  <c r="P4541" i="1" s="1"/>
  <c r="L4544" i="1"/>
  <c r="P4544" i="1" s="1"/>
  <c r="L4547" i="1"/>
  <c r="P4547" i="1" s="1"/>
  <c r="L4587" i="1"/>
  <c r="P4587" i="1" s="1"/>
  <c r="L4590" i="1"/>
  <c r="P4590" i="1" s="1"/>
  <c r="L4593" i="1"/>
  <c r="L4595" i="1"/>
  <c r="L4596" i="1"/>
  <c r="L4597" i="1"/>
  <c r="L4598" i="1"/>
  <c r="L4599" i="1"/>
  <c r="L4601" i="1"/>
  <c r="L4603" i="1"/>
  <c r="L4604" i="1"/>
  <c r="L4605" i="1"/>
  <c r="L4606" i="1"/>
  <c r="L4607" i="1"/>
  <c r="L4609" i="1"/>
  <c r="L4610" i="1"/>
  <c r="L4612" i="1"/>
  <c r="L4613" i="1"/>
  <c r="P4613" i="1" s="1"/>
  <c r="L4614" i="1"/>
  <c r="P4614" i="1" s="1"/>
  <c r="L4617" i="1"/>
  <c r="L4620" i="1"/>
  <c r="L4621" i="1"/>
  <c r="L4628" i="1"/>
  <c r="P4628" i="1" s="1"/>
  <c r="L4635" i="1"/>
  <c r="L4637" i="1"/>
  <c r="L4638" i="1"/>
  <c r="P4638" i="1" s="1"/>
  <c r="L4639" i="1"/>
  <c r="P4639" i="1" s="1"/>
  <c r="L4640" i="1"/>
  <c r="P4640" i="1" s="1"/>
  <c r="L4641" i="1"/>
  <c r="P4641" i="1" s="1"/>
  <c r="L4643" i="1"/>
  <c r="L4645" i="1"/>
  <c r="L4646" i="1"/>
  <c r="P4646" i="1" s="1"/>
  <c r="L4647" i="1"/>
  <c r="P4647" i="1" s="1"/>
  <c r="L4648" i="1"/>
  <c r="P4648" i="1" s="1"/>
  <c r="L4649" i="1"/>
  <c r="P4649" i="1" s="1"/>
  <c r="L4650" i="1"/>
  <c r="L4651" i="1"/>
  <c r="P4651" i="1" s="1"/>
  <c r="L4652" i="1"/>
  <c r="P4652" i="1" s="1"/>
  <c r="L4654" i="1"/>
  <c r="L4655" i="1"/>
  <c r="P4655" i="1" s="1"/>
  <c r="L4656" i="1"/>
  <c r="P4656" i="1" s="1"/>
  <c r="L4659" i="1"/>
  <c r="L4662" i="1"/>
  <c r="L4663" i="1"/>
  <c r="P4663" i="1" s="1"/>
  <c r="L4670" i="1"/>
  <c r="P4670" i="1" s="1"/>
  <c r="L4677" i="1"/>
  <c r="L4679" i="1"/>
  <c r="L4680" i="1"/>
  <c r="P4680" i="1" s="1"/>
  <c r="L4681" i="1"/>
  <c r="P4681" i="1" s="1"/>
  <c r="L4682" i="1"/>
  <c r="P4682" i="1" s="1"/>
  <c r="L4683" i="1"/>
  <c r="P4683" i="1" s="1"/>
  <c r="L4685" i="1"/>
  <c r="L4687" i="1"/>
  <c r="L4688" i="1"/>
  <c r="P4688" i="1" s="1"/>
  <c r="L4689" i="1"/>
  <c r="P4689" i="1" s="1"/>
  <c r="L4690" i="1"/>
  <c r="P4690" i="1" s="1"/>
  <c r="L4691" i="1"/>
  <c r="P4691" i="1" s="1"/>
  <c r="L4692" i="1"/>
  <c r="P4692" i="1" s="1"/>
  <c r="L4693" i="1"/>
  <c r="P4693" i="1" s="1"/>
  <c r="L4695" i="1"/>
  <c r="L4696" i="1"/>
  <c r="P4696" i="1" s="1"/>
  <c r="L4697" i="1"/>
  <c r="P4697" i="1" s="1"/>
  <c r="L4700" i="1"/>
  <c r="L4703" i="1"/>
  <c r="L4704" i="1"/>
  <c r="P4704" i="1" s="1"/>
  <c r="L4711" i="1"/>
  <c r="P4711" i="1" s="1"/>
  <c r="L4718" i="1"/>
  <c r="L4720" i="1"/>
  <c r="L4721" i="1"/>
  <c r="P4721" i="1" s="1"/>
  <c r="L4722" i="1"/>
  <c r="P4722" i="1" s="1"/>
  <c r="L4723" i="1"/>
  <c r="P4723" i="1" s="1"/>
  <c r="L4724" i="1"/>
  <c r="P4724" i="1" s="1"/>
  <c r="L4726" i="1"/>
  <c r="L4728" i="1"/>
  <c r="L4729" i="1"/>
  <c r="P4729" i="1" s="1"/>
  <c r="L4730" i="1"/>
  <c r="P4730" i="1" s="1"/>
  <c r="L4731" i="1"/>
  <c r="P4731" i="1" s="1"/>
  <c r="L4732" i="1"/>
  <c r="P4732" i="1" s="1"/>
  <c r="L4733" i="1"/>
  <c r="P4733" i="1" s="1"/>
  <c r="L4735" i="1"/>
  <c r="L4736" i="1"/>
  <c r="P4736" i="1" s="1"/>
  <c r="L4737" i="1"/>
  <c r="P4737" i="1" s="1"/>
  <c r="L4740" i="1"/>
  <c r="L4743" i="1"/>
  <c r="L4744" i="1"/>
  <c r="P4744" i="1" s="1"/>
  <c r="L4751" i="1"/>
  <c r="P4751" i="1" s="1"/>
  <c r="L4758" i="1"/>
  <c r="L4760" i="1"/>
  <c r="L4761" i="1"/>
  <c r="P4761" i="1" s="1"/>
  <c r="L4762" i="1"/>
  <c r="P4762" i="1" s="1"/>
  <c r="L4763" i="1"/>
  <c r="P4763" i="1" s="1"/>
  <c r="L4764" i="1"/>
  <c r="P4764" i="1" s="1"/>
  <c r="L4766" i="1"/>
  <c r="L4768" i="1"/>
  <c r="L4769" i="1"/>
  <c r="P4769" i="1" s="1"/>
  <c r="L4770" i="1"/>
  <c r="P4770" i="1" s="1"/>
  <c r="L4771" i="1"/>
  <c r="P4771" i="1" s="1"/>
  <c r="L4772" i="1"/>
  <c r="P4772" i="1" s="1"/>
  <c r="L4773" i="1"/>
  <c r="P4773" i="1" s="1"/>
  <c r="L4774" i="1"/>
  <c r="P4774" i="1" s="1"/>
  <c r="L4775" i="1"/>
  <c r="P4775" i="1" s="1"/>
  <c r="L4777" i="1"/>
  <c r="L4778" i="1"/>
  <c r="P4778" i="1" s="1"/>
  <c r="L4779" i="1"/>
  <c r="P4779" i="1" s="1"/>
  <c r="L4785" i="1"/>
  <c r="L4786" i="1"/>
  <c r="P4786" i="1" s="1"/>
  <c r="L4793" i="1"/>
  <c r="P4793" i="1" s="1"/>
  <c r="L4800" i="1"/>
  <c r="L4802" i="1"/>
  <c r="L4803" i="1"/>
  <c r="P4803" i="1" s="1"/>
  <c r="L4804" i="1"/>
  <c r="P4804" i="1" s="1"/>
  <c r="L4805" i="1"/>
  <c r="P4805" i="1" s="1"/>
  <c r="L4806" i="1"/>
  <c r="P4806" i="1" s="1"/>
  <c r="L4808" i="1"/>
  <c r="L4810" i="1"/>
  <c r="L4811" i="1"/>
  <c r="P4811" i="1" s="1"/>
  <c r="L4812" i="1"/>
  <c r="P4812" i="1" s="1"/>
  <c r="L4813" i="1"/>
  <c r="P4813" i="1" s="1"/>
  <c r="L4814" i="1"/>
  <c r="P4814" i="1" s="1"/>
  <c r="L4815" i="1"/>
  <c r="P4815" i="1" s="1"/>
  <c r="L4816" i="1"/>
  <c r="P4816" i="1" s="1"/>
  <c r="L4818" i="1"/>
  <c r="L4819" i="1"/>
  <c r="P4819" i="1" s="1"/>
  <c r="L4820" i="1"/>
  <c r="P4820" i="1" s="1"/>
  <c r="L4823" i="1"/>
  <c r="L4826" i="1"/>
  <c r="L4827" i="1"/>
  <c r="P4827" i="1" s="1"/>
  <c r="L4834" i="1"/>
  <c r="P4834" i="1" s="1"/>
  <c r="L4841" i="1"/>
  <c r="L4843" i="1"/>
  <c r="L4844" i="1"/>
  <c r="P4844" i="1" s="1"/>
  <c r="L4845" i="1"/>
  <c r="P4845" i="1" s="1"/>
  <c r="L4846" i="1"/>
  <c r="P4846" i="1" s="1"/>
  <c r="L4847" i="1"/>
  <c r="P4847" i="1" s="1"/>
  <c r="L4849" i="1"/>
  <c r="L4851" i="1"/>
  <c r="L4852" i="1"/>
  <c r="P4852" i="1" s="1"/>
  <c r="L4853" i="1"/>
  <c r="P4853" i="1" s="1"/>
  <c r="L4854" i="1"/>
  <c r="P4854" i="1" s="1"/>
  <c r="L4855" i="1"/>
  <c r="P4855" i="1" s="1"/>
  <c r="L4856" i="1"/>
  <c r="P4856" i="1" s="1"/>
  <c r="L4857" i="1"/>
  <c r="P4857" i="1" s="1"/>
  <c r="L4859" i="1"/>
  <c r="L4860" i="1"/>
  <c r="P4860" i="1" s="1"/>
  <c r="L4861" i="1"/>
  <c r="P4861" i="1" s="1"/>
  <c r="L4864" i="1"/>
  <c r="L4865" i="1"/>
  <c r="P4865" i="1" s="1"/>
  <c r="L4868" i="1"/>
  <c r="L4869" i="1"/>
  <c r="P4869" i="1" s="1"/>
  <c r="L4876" i="1"/>
  <c r="P4876" i="1" s="1"/>
  <c r="L4883" i="1"/>
  <c r="P4883" i="1" s="1"/>
  <c r="L4885" i="1"/>
  <c r="L4886" i="1"/>
  <c r="P4886" i="1" s="1"/>
  <c r="L4887" i="1"/>
  <c r="P4887" i="1" s="1"/>
  <c r="L4888" i="1"/>
  <c r="P4888" i="1" s="1"/>
  <c r="L4889" i="1"/>
  <c r="P4889" i="1" s="1"/>
  <c r="L4891" i="1"/>
  <c r="L4893" i="1"/>
  <c r="P4893" i="1" s="1"/>
  <c r="L4894" i="1"/>
  <c r="P4894" i="1" s="1"/>
  <c r="L4895" i="1"/>
  <c r="P4895" i="1" s="1"/>
  <c r="L4896" i="1"/>
  <c r="P4896" i="1" s="1"/>
  <c r="L4897" i="1"/>
  <c r="P4897" i="1" s="1"/>
  <c r="L4898" i="1"/>
  <c r="P4898" i="1" s="1"/>
  <c r="L4899" i="1"/>
  <c r="P4899" i="1" s="1"/>
  <c r="L4900" i="1"/>
  <c r="P4900" i="1" s="1"/>
  <c r="L4902" i="1"/>
  <c r="L4903" i="1"/>
  <c r="P4903" i="1" s="1"/>
  <c r="L4904" i="1"/>
  <c r="P4904" i="1" s="1"/>
  <c r="L4907" i="1"/>
  <c r="L4910" i="1"/>
  <c r="L4911" i="1"/>
  <c r="P4911" i="1" s="1"/>
  <c r="L4918" i="1"/>
  <c r="P4918" i="1" s="1"/>
  <c r="L4925" i="1"/>
  <c r="L4927" i="1"/>
  <c r="L4928" i="1"/>
  <c r="P4928" i="1" s="1"/>
  <c r="L4929" i="1"/>
  <c r="P4929" i="1" s="1"/>
  <c r="L4930" i="1"/>
  <c r="P4930" i="1" s="1"/>
  <c r="L4931" i="1"/>
  <c r="P4931" i="1" s="1"/>
  <c r="L4933" i="1"/>
  <c r="L4935" i="1"/>
  <c r="L4936" i="1"/>
  <c r="P4936" i="1" s="1"/>
  <c r="L4937" i="1"/>
  <c r="P4937" i="1" s="1"/>
  <c r="L4938" i="1"/>
  <c r="P4938" i="1" s="1"/>
  <c r="L4939" i="1"/>
  <c r="P4939" i="1" s="1"/>
  <c r="L4940" i="1"/>
  <c r="P4940" i="1" s="1"/>
  <c r="L4941" i="1"/>
  <c r="P4941" i="1" s="1"/>
  <c r="L4942" i="1"/>
  <c r="P4942" i="1" s="1"/>
  <c r="L4944" i="1"/>
  <c r="L4945" i="1"/>
  <c r="P4945" i="1" s="1"/>
  <c r="L4946" i="1"/>
  <c r="P4946" i="1" s="1"/>
  <c r="L4949" i="1"/>
  <c r="L4950" i="1"/>
  <c r="P4950" i="1" s="1"/>
  <c r="L4957" i="1"/>
  <c r="P4957" i="1" s="1"/>
  <c r="L4964" i="1"/>
  <c r="P4964" i="1" s="1"/>
  <c r="L4966" i="1"/>
  <c r="L4967" i="1"/>
  <c r="P4967" i="1" s="1"/>
  <c r="L4968" i="1"/>
  <c r="P4968" i="1" s="1"/>
  <c r="L4969" i="1"/>
  <c r="P4969" i="1" s="1"/>
  <c r="L4970" i="1"/>
  <c r="P4970" i="1" s="1"/>
  <c r="L4972" i="1"/>
  <c r="L4974" i="1"/>
  <c r="P4974" i="1" s="1"/>
  <c r="L4975" i="1"/>
  <c r="P4975" i="1" s="1"/>
  <c r="L4976" i="1"/>
  <c r="P4976" i="1" s="1"/>
  <c r="L4977" i="1"/>
  <c r="P4977" i="1" s="1"/>
  <c r="L4978" i="1"/>
  <c r="P4978" i="1" s="1"/>
  <c r="L4979" i="1"/>
  <c r="P4979" i="1" s="1"/>
  <c r="L4980" i="1"/>
  <c r="P4980" i="1" s="1"/>
  <c r="L4982" i="1"/>
  <c r="L4983" i="1"/>
  <c r="P4983" i="1" s="1"/>
  <c r="L4984" i="1"/>
  <c r="P4984" i="1" s="1"/>
  <c r="L4990" i="1"/>
  <c r="L4991" i="1"/>
  <c r="P4991" i="1" s="1"/>
  <c r="L4998" i="1"/>
  <c r="P4998" i="1" s="1"/>
  <c r="L5005" i="1"/>
  <c r="L5007" i="1"/>
  <c r="L5008" i="1"/>
  <c r="P5008" i="1" s="1"/>
  <c r="L5009" i="1"/>
  <c r="P5009" i="1" s="1"/>
  <c r="L5010" i="1"/>
  <c r="P5010" i="1" s="1"/>
  <c r="L5011" i="1"/>
  <c r="P5011" i="1" s="1"/>
  <c r="L5013" i="1"/>
  <c r="L5015" i="1"/>
  <c r="L5016" i="1"/>
  <c r="P5016" i="1" s="1"/>
  <c r="L5017" i="1"/>
  <c r="P5017" i="1" s="1"/>
  <c r="L5018" i="1"/>
  <c r="P5018" i="1" s="1"/>
  <c r="L5019" i="1"/>
  <c r="P5019" i="1" s="1"/>
  <c r="L5020" i="1"/>
  <c r="P5020" i="1" s="1"/>
  <c r="L5021" i="1"/>
  <c r="P5021" i="1" s="1"/>
  <c r="L5022" i="1"/>
  <c r="P5022" i="1" s="1"/>
  <c r="L5024" i="1"/>
  <c r="L5025" i="1"/>
  <c r="P5025" i="1" s="1"/>
  <c r="L5026" i="1"/>
  <c r="P5026" i="1" s="1"/>
  <c r="L5029" i="1"/>
  <c r="L5031" i="1"/>
  <c r="L5032" i="1"/>
  <c r="P5032" i="1" s="1"/>
  <c r="L5035" i="1"/>
  <c r="L5036" i="1"/>
  <c r="P5036" i="1" s="1"/>
  <c r="L5043" i="1"/>
  <c r="P5043" i="1" s="1"/>
  <c r="L5050" i="1"/>
  <c r="L5052" i="1"/>
  <c r="L5053" i="1"/>
  <c r="P5053" i="1" s="1"/>
  <c r="L5054" i="1"/>
  <c r="P5054" i="1" s="1"/>
  <c r="L5055" i="1"/>
  <c r="P5055" i="1" s="1"/>
  <c r="L5056" i="1"/>
  <c r="P5056" i="1" s="1"/>
  <c r="L5058" i="1"/>
  <c r="L5060" i="1"/>
  <c r="L5061" i="1"/>
  <c r="P5061" i="1" s="1"/>
  <c r="L5062" i="1"/>
  <c r="P5062" i="1" s="1"/>
  <c r="L5063" i="1"/>
  <c r="P5063" i="1" s="1"/>
  <c r="L5064" i="1"/>
  <c r="P5064" i="1" s="1"/>
  <c r="L5065" i="1"/>
  <c r="P5065" i="1" s="1"/>
  <c r="L5066" i="1"/>
  <c r="P5066" i="1" s="1"/>
  <c r="L5068" i="1"/>
  <c r="L5069" i="1"/>
  <c r="P5069" i="1" s="1"/>
  <c r="L5070" i="1"/>
  <c r="P5070" i="1" s="1"/>
  <c r="L5073" i="1"/>
  <c r="L5076" i="1"/>
  <c r="L5077" i="1"/>
  <c r="P5077" i="1" s="1"/>
  <c r="L5084" i="1"/>
  <c r="P5084" i="1" s="1"/>
  <c r="L5091" i="1"/>
  <c r="P5091" i="1" s="1"/>
  <c r="L5093" i="1"/>
  <c r="L5094" i="1"/>
  <c r="P5094" i="1" s="1"/>
  <c r="L5095" i="1"/>
  <c r="P5095" i="1" s="1"/>
  <c r="L5096" i="1"/>
  <c r="P5096" i="1" s="1"/>
  <c r="L5097" i="1"/>
  <c r="P5097" i="1" s="1"/>
  <c r="L5099" i="1"/>
  <c r="L5101" i="1"/>
  <c r="P5101" i="1" s="1"/>
  <c r="L5102" i="1"/>
  <c r="P5102" i="1" s="1"/>
  <c r="L5103" i="1"/>
  <c r="P5103" i="1" s="1"/>
  <c r="L5104" i="1"/>
  <c r="P5104" i="1" s="1"/>
  <c r="L5105" i="1"/>
  <c r="P5105" i="1" s="1"/>
  <c r="L5106" i="1"/>
  <c r="P5106" i="1" s="1"/>
  <c r="L5107" i="1"/>
  <c r="P5107" i="1" s="1"/>
  <c r="L5109" i="1"/>
  <c r="L5110" i="1"/>
  <c r="P5110" i="1" s="1"/>
  <c r="L5111" i="1"/>
  <c r="P5111" i="1" s="1"/>
  <c r="L5114" i="1"/>
  <c r="L5117" i="1"/>
  <c r="L5118" i="1"/>
  <c r="P5118" i="1" s="1"/>
  <c r="L5125" i="1"/>
  <c r="P5125" i="1" s="1"/>
  <c r="L5132" i="1"/>
  <c r="P5132" i="1" s="1"/>
  <c r="L5134" i="1"/>
  <c r="L5135" i="1"/>
  <c r="P5135" i="1" s="1"/>
  <c r="L5136" i="1"/>
  <c r="P5136" i="1" s="1"/>
  <c r="L5137" i="1"/>
  <c r="P5137" i="1" s="1"/>
  <c r="L5138" i="1"/>
  <c r="P5138" i="1" s="1"/>
  <c r="L5140" i="1"/>
  <c r="L5142" i="1"/>
  <c r="P5142" i="1" s="1"/>
  <c r="L5143" i="1"/>
  <c r="P5143" i="1" s="1"/>
  <c r="L5144" i="1"/>
  <c r="P5144" i="1" s="1"/>
  <c r="L5145" i="1"/>
  <c r="P5145" i="1" s="1"/>
  <c r="L5146" i="1"/>
  <c r="P5146" i="1" s="1"/>
  <c r="L5147" i="1"/>
  <c r="P5147" i="1" s="1"/>
  <c r="L5148" i="1"/>
  <c r="P5148" i="1" s="1"/>
  <c r="L5149" i="1"/>
  <c r="P5149" i="1" s="1"/>
  <c r="L5151" i="1"/>
  <c r="L5152" i="1"/>
  <c r="P5152" i="1" s="1"/>
  <c r="L5153" i="1"/>
  <c r="P5153" i="1" s="1"/>
  <c r="L5156" i="1"/>
  <c r="L5159" i="1"/>
  <c r="L5160" i="1"/>
  <c r="P5160" i="1" s="1"/>
  <c r="L5167" i="1"/>
  <c r="P5167" i="1" s="1"/>
  <c r="L5174" i="1"/>
  <c r="L5176" i="1"/>
  <c r="L5177" i="1"/>
  <c r="P5177" i="1" s="1"/>
  <c r="L5178" i="1"/>
  <c r="P5178" i="1" s="1"/>
  <c r="L5179" i="1"/>
  <c r="P5179" i="1" s="1"/>
  <c r="L5180" i="1"/>
  <c r="P5180" i="1" s="1"/>
  <c r="L5182" i="1"/>
  <c r="L5184" i="1"/>
  <c r="L5185" i="1"/>
  <c r="P5185" i="1" s="1"/>
  <c r="L5186" i="1"/>
  <c r="P5186" i="1" s="1"/>
  <c r="L5187" i="1"/>
  <c r="P5187" i="1" s="1"/>
  <c r="L5188" i="1"/>
  <c r="P5188" i="1" s="1"/>
  <c r="L5189" i="1"/>
  <c r="P5189" i="1" s="1"/>
  <c r="L5190" i="1"/>
  <c r="P5190" i="1" s="1"/>
  <c r="L5192" i="1"/>
  <c r="L5193" i="1"/>
  <c r="P5193" i="1" s="1"/>
  <c r="L5194" i="1"/>
  <c r="P5194" i="1" s="1"/>
  <c r="L5197" i="1"/>
  <c r="L5200" i="1"/>
  <c r="L5201" i="1"/>
  <c r="P5201" i="1" s="1"/>
  <c r="L5208" i="1"/>
  <c r="P5208" i="1" s="1"/>
  <c r="L5215" i="1"/>
  <c r="P5215" i="1" s="1"/>
  <c r="L5217" i="1"/>
  <c r="L5218" i="1"/>
  <c r="P5218" i="1" s="1"/>
  <c r="L5219" i="1"/>
  <c r="P5219" i="1" s="1"/>
  <c r="L5220" i="1"/>
  <c r="P5220" i="1" s="1"/>
  <c r="L5221" i="1"/>
  <c r="P5221" i="1" s="1"/>
  <c r="L5223" i="1"/>
  <c r="L5225" i="1"/>
  <c r="P5225" i="1" s="1"/>
  <c r="L5226" i="1"/>
  <c r="P5226" i="1" s="1"/>
  <c r="L5227" i="1"/>
  <c r="P5227" i="1" s="1"/>
  <c r="L5228" i="1"/>
  <c r="P5228" i="1" s="1"/>
  <c r="L5229" i="1"/>
  <c r="P5229" i="1" s="1"/>
  <c r="L5230" i="1"/>
  <c r="P5230" i="1" s="1"/>
  <c r="L5232" i="1"/>
  <c r="L5233" i="1"/>
  <c r="P5233" i="1" s="1"/>
  <c r="L5234" i="1"/>
  <c r="P5234" i="1" s="1"/>
  <c r="L5237" i="1"/>
  <c r="L5240" i="1"/>
  <c r="L5241" i="1"/>
  <c r="P5241" i="1" s="1"/>
  <c r="L5248" i="1"/>
  <c r="P5248" i="1" s="1"/>
  <c r="L5255" i="1"/>
  <c r="P5255" i="1" s="1"/>
  <c r="L5257" i="1"/>
  <c r="L5258" i="1"/>
  <c r="P5258" i="1" s="1"/>
  <c r="L5259" i="1"/>
  <c r="P5259" i="1" s="1"/>
  <c r="L5260" i="1"/>
  <c r="P5260" i="1" s="1"/>
  <c r="L5261" i="1"/>
  <c r="P5261" i="1" s="1"/>
  <c r="L5263" i="1"/>
  <c r="L5265" i="1"/>
  <c r="P5265" i="1" s="1"/>
  <c r="L5266" i="1"/>
  <c r="P5266" i="1" s="1"/>
  <c r="L5267" i="1"/>
  <c r="P5267" i="1" s="1"/>
  <c r="L5268" i="1"/>
  <c r="P5268" i="1" s="1"/>
  <c r="L5269" i="1"/>
  <c r="P5269" i="1" s="1"/>
  <c r="L5270" i="1"/>
  <c r="P5270" i="1" s="1"/>
  <c r="L5271" i="1"/>
  <c r="P5271" i="1" s="1"/>
  <c r="L5273" i="1"/>
  <c r="L5274" i="1"/>
  <c r="P5274" i="1" s="1"/>
  <c r="L5275" i="1"/>
  <c r="P5275" i="1" s="1"/>
  <c r="L5278" i="1"/>
  <c r="L5281" i="1"/>
  <c r="L5282" i="1"/>
  <c r="P5282" i="1" s="1"/>
  <c r="L5289" i="1"/>
  <c r="P5289" i="1" s="1"/>
  <c r="L5296" i="1"/>
  <c r="L5298" i="1"/>
  <c r="L5299" i="1"/>
  <c r="P5299" i="1" s="1"/>
  <c r="L5300" i="1"/>
  <c r="P5300" i="1" s="1"/>
  <c r="L5301" i="1"/>
  <c r="P5301" i="1" s="1"/>
  <c r="L5302" i="1"/>
  <c r="P5302" i="1" s="1"/>
  <c r="L5304" i="1"/>
  <c r="L5306" i="1"/>
  <c r="L5307" i="1"/>
  <c r="P5307" i="1" s="1"/>
  <c r="L5308" i="1"/>
  <c r="P5308" i="1" s="1"/>
  <c r="L5309" i="1"/>
  <c r="P5309" i="1" s="1"/>
  <c r="L5310" i="1"/>
  <c r="P5310" i="1" s="1"/>
  <c r="L5311" i="1"/>
  <c r="P5311" i="1" s="1"/>
  <c r="L5313" i="1"/>
  <c r="L5314" i="1"/>
  <c r="P5314" i="1" s="1"/>
  <c r="L5315" i="1"/>
  <c r="P5315" i="1" s="1"/>
  <c r="L5318" i="1"/>
  <c r="L5321" i="1"/>
  <c r="L5322" i="1"/>
  <c r="P5322" i="1" s="1"/>
  <c r="L5329" i="1"/>
  <c r="P5329" i="1" s="1"/>
  <c r="L5336" i="1"/>
  <c r="P5336" i="1" s="1"/>
  <c r="L5338" i="1"/>
  <c r="L5339" i="1"/>
  <c r="P5339" i="1" s="1"/>
  <c r="L5340" i="1"/>
  <c r="P5340" i="1" s="1"/>
  <c r="L5341" i="1"/>
  <c r="P5341" i="1" s="1"/>
  <c r="L5342" i="1"/>
  <c r="P5342" i="1" s="1"/>
  <c r="L5344" i="1"/>
  <c r="L5346" i="1"/>
  <c r="P5346" i="1" s="1"/>
  <c r="L5347" i="1"/>
  <c r="P5347" i="1" s="1"/>
  <c r="L5348" i="1"/>
  <c r="P5348" i="1" s="1"/>
  <c r="L5349" i="1"/>
  <c r="P5349" i="1" s="1"/>
  <c r="L5350" i="1"/>
  <c r="P5350" i="1" s="1"/>
  <c r="L5351" i="1"/>
  <c r="P5351" i="1" s="1"/>
  <c r="L5352" i="1"/>
  <c r="P5352" i="1" s="1"/>
  <c r="L5354" i="1"/>
  <c r="L5355" i="1"/>
  <c r="P5355" i="1" s="1"/>
  <c r="L5356" i="1"/>
  <c r="P5356" i="1" s="1"/>
  <c r="L5359" i="1"/>
  <c r="L5360" i="1"/>
  <c r="P5360" i="1" s="1"/>
  <c r="L5363" i="1"/>
  <c r="L5364" i="1"/>
  <c r="P5364" i="1" s="1"/>
  <c r="L5371" i="1"/>
  <c r="P5371" i="1" s="1"/>
  <c r="L5378" i="1"/>
  <c r="P5378" i="1" s="1"/>
  <c r="L5380" i="1"/>
  <c r="L5381" i="1"/>
  <c r="P5381" i="1" s="1"/>
  <c r="L5382" i="1"/>
  <c r="P5382" i="1" s="1"/>
  <c r="L5383" i="1"/>
  <c r="P5383" i="1" s="1"/>
  <c r="L5384" i="1"/>
  <c r="P5384" i="1" s="1"/>
  <c r="L5386" i="1"/>
  <c r="L5388" i="1"/>
  <c r="P5388" i="1" s="1"/>
  <c r="L5389" i="1"/>
  <c r="P5389" i="1" s="1"/>
  <c r="L5390" i="1"/>
  <c r="P5390" i="1" s="1"/>
  <c r="L5391" i="1"/>
  <c r="P5391" i="1" s="1"/>
  <c r="L5392" i="1"/>
  <c r="P5392" i="1" s="1"/>
  <c r="L5393" i="1"/>
  <c r="P5393" i="1" s="1"/>
  <c r="L5394" i="1"/>
  <c r="P5394" i="1" s="1"/>
  <c r="L5396" i="1"/>
  <c r="L5397" i="1"/>
  <c r="P5397" i="1" s="1"/>
  <c r="L5398" i="1"/>
  <c r="P5398" i="1" s="1"/>
  <c r="L5404" i="1"/>
  <c r="L5405" i="1"/>
  <c r="P5405" i="1" s="1"/>
  <c r="L5412" i="1"/>
  <c r="P5412" i="1" s="1"/>
  <c r="L5419" i="1"/>
  <c r="L5421" i="1"/>
  <c r="L5422" i="1"/>
  <c r="P5422" i="1" s="1"/>
  <c r="L5423" i="1"/>
  <c r="P5423" i="1" s="1"/>
  <c r="L5424" i="1"/>
  <c r="P5424" i="1" s="1"/>
  <c r="L5425" i="1"/>
  <c r="P5425" i="1" s="1"/>
  <c r="L5427" i="1"/>
  <c r="L5429" i="1"/>
  <c r="L5430" i="1"/>
  <c r="P5430" i="1" s="1"/>
  <c r="L5431" i="1"/>
  <c r="P5431" i="1" s="1"/>
  <c r="L5432" i="1"/>
  <c r="P5432" i="1" s="1"/>
  <c r="L5433" i="1"/>
  <c r="P5433" i="1" s="1"/>
  <c r="L5434" i="1"/>
  <c r="P5434" i="1" s="1"/>
  <c r="L5435" i="1"/>
  <c r="P5435" i="1" s="1"/>
  <c r="L5437" i="1"/>
  <c r="L5438" i="1"/>
  <c r="P5438" i="1" s="1"/>
  <c r="L5439" i="1"/>
  <c r="P5439" i="1" s="1"/>
  <c r="L5442" i="1"/>
  <c r="L5445" i="1"/>
  <c r="L5446" i="1"/>
  <c r="P5446" i="1" s="1"/>
  <c r="L5453" i="1"/>
  <c r="P5453" i="1" s="1"/>
  <c r="L5460" i="1"/>
  <c r="P5460" i="1" s="1"/>
  <c r="L5462" i="1"/>
  <c r="L5463" i="1"/>
  <c r="P5463" i="1" s="1"/>
  <c r="L5464" i="1"/>
  <c r="P5464" i="1" s="1"/>
  <c r="L5465" i="1"/>
  <c r="P5465" i="1" s="1"/>
  <c r="L5466" i="1"/>
  <c r="P5466" i="1" s="1"/>
  <c r="L5468" i="1"/>
  <c r="L5470" i="1"/>
  <c r="P5470" i="1" s="1"/>
  <c r="L5471" i="1"/>
  <c r="P5471" i="1" s="1"/>
  <c r="L5472" i="1"/>
  <c r="P5472" i="1" s="1"/>
  <c r="L5473" i="1"/>
  <c r="P5473" i="1" s="1"/>
  <c r="L5474" i="1"/>
  <c r="P5474" i="1" s="1"/>
  <c r="L5475" i="1"/>
  <c r="P5475" i="1" s="1"/>
  <c r="L5476" i="1"/>
  <c r="P5476" i="1" s="1"/>
  <c r="L5478" i="1"/>
  <c r="L5479" i="1"/>
  <c r="P5479" i="1" s="1"/>
  <c r="L5480" i="1"/>
  <c r="P5480" i="1" s="1"/>
  <c r="L5486" i="1"/>
  <c r="L5487" i="1"/>
  <c r="P5487" i="1" s="1"/>
  <c r="L5494" i="1"/>
  <c r="P5494" i="1" s="1"/>
  <c r="L5501" i="1"/>
  <c r="L5503" i="1"/>
  <c r="L5504" i="1"/>
  <c r="P5504" i="1" s="1"/>
  <c r="L5505" i="1"/>
  <c r="P5505" i="1" s="1"/>
  <c r="L5506" i="1"/>
  <c r="P5506" i="1" s="1"/>
  <c r="L5507" i="1"/>
  <c r="P5507" i="1" s="1"/>
  <c r="L5509" i="1"/>
  <c r="L5511" i="1"/>
  <c r="L5512" i="1"/>
  <c r="P5512" i="1" s="1"/>
  <c r="L5513" i="1"/>
  <c r="P5513" i="1" s="1"/>
  <c r="L5514" i="1"/>
  <c r="P5514" i="1" s="1"/>
  <c r="L5515" i="1"/>
  <c r="P5515" i="1" s="1"/>
  <c r="L5516" i="1"/>
  <c r="P5516" i="1" s="1"/>
  <c r="L5517" i="1"/>
  <c r="P5517" i="1" s="1"/>
  <c r="L5519" i="1"/>
  <c r="L5520" i="1"/>
  <c r="P5520" i="1" s="1"/>
  <c r="L5521" i="1"/>
  <c r="P5521" i="1" s="1"/>
  <c r="L5524" i="1"/>
  <c r="L5527" i="1"/>
  <c r="L5528" i="1"/>
  <c r="P5528" i="1" s="1"/>
  <c r="L5535" i="1"/>
  <c r="P5535" i="1" s="1"/>
  <c r="L5542" i="1"/>
  <c r="P5542" i="1" s="1"/>
  <c r="L5544" i="1"/>
  <c r="L5545" i="1"/>
  <c r="P5545" i="1" s="1"/>
  <c r="L5546" i="1"/>
  <c r="P5546" i="1" s="1"/>
  <c r="L5547" i="1"/>
  <c r="P5547" i="1" s="1"/>
  <c r="L5548" i="1"/>
  <c r="P5548" i="1" s="1"/>
  <c r="L5550" i="1"/>
  <c r="L5552" i="1"/>
  <c r="P5552" i="1" s="1"/>
  <c r="L5553" i="1"/>
  <c r="P5553" i="1" s="1"/>
  <c r="L5554" i="1"/>
  <c r="P5554" i="1" s="1"/>
  <c r="L5555" i="1"/>
  <c r="P5555" i="1" s="1"/>
  <c r="L5556" i="1"/>
  <c r="P5556" i="1" s="1"/>
  <c r="L5557" i="1"/>
  <c r="P5557" i="1" s="1"/>
  <c r="L5558" i="1"/>
  <c r="P5558" i="1" s="1"/>
  <c r="L5559" i="1"/>
  <c r="P5559" i="1" s="1"/>
  <c r="L5561" i="1"/>
  <c r="L5562" i="1"/>
  <c r="P5562" i="1" s="1"/>
  <c r="L5563" i="1"/>
  <c r="P5563" i="1" s="1"/>
  <c r="L5566" i="1"/>
  <c r="L5569" i="1"/>
  <c r="L5570" i="1"/>
  <c r="P5570" i="1" s="1"/>
  <c r="L5577" i="1"/>
  <c r="P5577" i="1" s="1"/>
  <c r="L5584" i="1"/>
  <c r="L5586" i="1"/>
  <c r="L5587" i="1"/>
  <c r="P5587" i="1" s="1"/>
  <c r="L5588" i="1"/>
  <c r="P5588" i="1" s="1"/>
  <c r="L5589" i="1"/>
  <c r="P5589" i="1" s="1"/>
  <c r="L5590" i="1"/>
  <c r="P5590" i="1" s="1"/>
  <c r="L5592" i="1"/>
  <c r="L5594" i="1"/>
  <c r="L5595" i="1"/>
  <c r="P5595" i="1" s="1"/>
  <c r="L5596" i="1"/>
  <c r="P5596" i="1" s="1"/>
  <c r="L5597" i="1"/>
  <c r="P5597" i="1" s="1"/>
  <c r="L5598" i="1"/>
  <c r="P5598" i="1" s="1"/>
  <c r="L5599" i="1"/>
  <c r="P5599" i="1" s="1"/>
  <c r="L5600" i="1"/>
  <c r="P5600" i="1" s="1"/>
  <c r="L5602" i="1"/>
  <c r="L5603" i="1"/>
  <c r="P5603" i="1" s="1"/>
  <c r="L5604" i="1"/>
  <c r="P5604" i="1" s="1"/>
  <c r="L5607" i="1"/>
  <c r="L5610" i="1"/>
  <c r="L5611" i="1"/>
  <c r="P5611" i="1" s="1"/>
  <c r="L5618" i="1"/>
  <c r="P5618" i="1" s="1"/>
  <c r="L5625" i="1"/>
  <c r="L5627" i="1"/>
  <c r="L5628" i="1"/>
  <c r="P5628" i="1" s="1"/>
  <c r="L5629" i="1"/>
  <c r="P5629" i="1" s="1"/>
  <c r="L5630" i="1"/>
  <c r="P5630" i="1" s="1"/>
  <c r="L5631" i="1"/>
  <c r="P5631" i="1" s="1"/>
  <c r="L5633" i="1"/>
  <c r="L5632" i="1" s="1"/>
  <c r="L5635" i="1"/>
  <c r="L5636" i="1"/>
  <c r="P5636" i="1" s="1"/>
  <c r="L5637" i="1"/>
  <c r="P5637" i="1" s="1"/>
  <c r="L5638" i="1"/>
  <c r="P5638" i="1" s="1"/>
  <c r="L5639" i="1"/>
  <c r="P5639" i="1" s="1"/>
  <c r="L5641" i="1"/>
  <c r="P5641" i="1" s="1"/>
  <c r="L5642" i="1"/>
  <c r="P5642" i="1" s="1"/>
  <c r="L5644" i="1"/>
  <c r="L5645" i="1"/>
  <c r="P5645" i="1" s="1"/>
  <c r="L5646" i="1"/>
  <c r="P5646" i="1" s="1"/>
  <c r="L5649" i="1"/>
  <c r="L5648" i="1" s="1"/>
  <c r="L5647" i="1" s="1"/>
  <c r="L5652" i="1"/>
  <c r="L5653" i="1"/>
  <c r="P5653" i="1" s="1"/>
  <c r="L5660" i="1"/>
  <c r="P5660" i="1" s="1"/>
  <c r="L5667" i="1"/>
  <c r="P5667" i="1" s="1"/>
  <c r="L5669" i="1"/>
  <c r="L5670" i="1"/>
  <c r="P5670" i="1" s="1"/>
  <c r="L5671" i="1"/>
  <c r="P5671" i="1" s="1"/>
  <c r="L5672" i="1"/>
  <c r="P5672" i="1" s="1"/>
  <c r="L5673" i="1"/>
  <c r="P5673" i="1" s="1"/>
  <c r="L5675" i="1"/>
  <c r="L5677" i="1"/>
  <c r="P5677" i="1" s="1"/>
  <c r="L5678" i="1"/>
  <c r="P5678" i="1" s="1"/>
  <c r="L5679" i="1"/>
  <c r="P5679" i="1" s="1"/>
  <c r="L5680" i="1"/>
  <c r="P5680" i="1" s="1"/>
  <c r="L5681" i="1"/>
  <c r="P5681" i="1" s="1"/>
  <c r="L5682" i="1"/>
  <c r="P5682" i="1" s="1"/>
  <c r="L5683" i="1"/>
  <c r="P5683" i="1" s="1"/>
  <c r="L5685" i="1"/>
  <c r="L5686" i="1"/>
  <c r="P5686" i="1" s="1"/>
  <c r="L5687" i="1"/>
  <c r="P5687" i="1" s="1"/>
  <c r="L5690" i="1"/>
  <c r="L5693" i="1"/>
  <c r="L5694" i="1"/>
  <c r="P5694" i="1" s="1"/>
  <c r="L5701" i="1"/>
  <c r="P5701" i="1" s="1"/>
  <c r="L5708" i="1"/>
  <c r="L5710" i="1"/>
  <c r="L5711" i="1"/>
  <c r="P5711" i="1" s="1"/>
  <c r="L5712" i="1"/>
  <c r="P5712" i="1" s="1"/>
  <c r="L5713" i="1"/>
  <c r="P5713" i="1" s="1"/>
  <c r="L5714" i="1"/>
  <c r="P5714" i="1" s="1"/>
  <c r="L5716" i="1"/>
  <c r="L5718" i="1"/>
  <c r="L5719" i="1"/>
  <c r="P5719" i="1" s="1"/>
  <c r="L5720" i="1"/>
  <c r="P5720" i="1" s="1"/>
  <c r="L5721" i="1"/>
  <c r="P5721" i="1" s="1"/>
  <c r="L5722" i="1"/>
  <c r="P5722" i="1" s="1"/>
  <c r="L5723" i="1"/>
  <c r="P5723" i="1" s="1"/>
  <c r="L5724" i="1"/>
  <c r="P5724" i="1" s="1"/>
  <c r="L5725" i="1"/>
  <c r="P5725" i="1" s="1"/>
  <c r="L5727" i="1"/>
  <c r="L5728" i="1"/>
  <c r="P5728" i="1" s="1"/>
  <c r="L5729" i="1"/>
  <c r="P5729" i="1" s="1"/>
  <c r="L5732" i="1"/>
  <c r="L5735" i="1"/>
  <c r="L5736" i="1"/>
  <c r="P5736" i="1" s="1"/>
  <c r="L5743" i="1"/>
  <c r="P5743" i="1" s="1"/>
  <c r="L5750" i="1"/>
  <c r="L5752" i="1"/>
  <c r="L5753" i="1"/>
  <c r="P5753" i="1" s="1"/>
  <c r="L5754" i="1"/>
  <c r="P5754" i="1" s="1"/>
  <c r="L5755" i="1"/>
  <c r="P5755" i="1" s="1"/>
  <c r="L5756" i="1"/>
  <c r="P5756" i="1" s="1"/>
  <c r="L5758" i="1"/>
  <c r="L5760" i="1"/>
  <c r="P5760" i="1" s="1"/>
  <c r="L5761" i="1"/>
  <c r="P5761" i="1" s="1"/>
  <c r="L5762" i="1"/>
  <c r="P5762" i="1" s="1"/>
  <c r="L5763" i="1"/>
  <c r="P5763" i="1" s="1"/>
  <c r="L5764" i="1"/>
  <c r="P5764" i="1" s="1"/>
  <c r="L5765" i="1"/>
  <c r="P5765" i="1" s="1"/>
  <c r="L5766" i="1"/>
  <c r="P5766" i="1" s="1"/>
  <c r="L5768" i="1"/>
  <c r="L5769" i="1"/>
  <c r="P5769" i="1" s="1"/>
  <c r="L5770" i="1"/>
  <c r="P5770" i="1" s="1"/>
  <c r="L5773" i="1"/>
  <c r="L5776" i="1"/>
  <c r="L5777" i="1"/>
  <c r="P5777" i="1" s="1"/>
  <c r="L5784" i="1"/>
  <c r="P5784" i="1" s="1"/>
  <c r="L5791" i="1"/>
  <c r="P5791" i="1" s="1"/>
  <c r="L5793" i="1"/>
  <c r="L5794" i="1"/>
  <c r="P5794" i="1" s="1"/>
  <c r="L5795" i="1"/>
  <c r="P5795" i="1" s="1"/>
  <c r="L5796" i="1"/>
  <c r="P5796" i="1" s="1"/>
  <c r="L5797" i="1"/>
  <c r="P5797" i="1" s="1"/>
  <c r="L5799" i="1"/>
  <c r="L5801" i="1"/>
  <c r="P5801" i="1" s="1"/>
  <c r="L5802" i="1"/>
  <c r="P5802" i="1" s="1"/>
  <c r="L5803" i="1"/>
  <c r="P5803" i="1" s="1"/>
  <c r="L5804" i="1"/>
  <c r="P5804" i="1" s="1"/>
  <c r="L5805" i="1"/>
  <c r="P5805" i="1" s="1"/>
  <c r="L5806" i="1"/>
  <c r="P5806" i="1" s="1"/>
  <c r="L5807" i="1"/>
  <c r="L5809" i="1"/>
  <c r="L5810" i="1"/>
  <c r="P5810" i="1" s="1"/>
  <c r="L5811" i="1"/>
  <c r="P5811" i="1" s="1"/>
  <c r="L5814" i="1"/>
  <c r="L5817" i="1"/>
  <c r="L5818" i="1"/>
  <c r="P5818" i="1" s="1"/>
  <c r="L5825" i="1"/>
  <c r="P5825" i="1" s="1"/>
  <c r="L5832" i="1"/>
  <c r="L5834" i="1"/>
  <c r="L5835" i="1"/>
  <c r="P5835" i="1" s="1"/>
  <c r="L5836" i="1"/>
  <c r="P5836" i="1" s="1"/>
  <c r="L5837" i="1"/>
  <c r="P5837" i="1" s="1"/>
  <c r="L5838" i="1"/>
  <c r="P5838" i="1" s="1"/>
  <c r="L5840" i="1"/>
  <c r="L5842" i="1"/>
  <c r="L5843" i="1"/>
  <c r="P5843" i="1" s="1"/>
  <c r="L5844" i="1"/>
  <c r="P5844" i="1" s="1"/>
  <c r="L5845" i="1"/>
  <c r="P5845" i="1" s="1"/>
  <c r="L5846" i="1"/>
  <c r="P5846" i="1" s="1"/>
  <c r="L5847" i="1"/>
  <c r="P5847" i="1" s="1"/>
  <c r="L5848" i="1"/>
  <c r="P5848" i="1" s="1"/>
  <c r="L5849" i="1"/>
  <c r="P5849" i="1" s="1"/>
  <c r="L5851" i="1"/>
  <c r="L5852" i="1"/>
  <c r="P5852" i="1" s="1"/>
  <c r="L5853" i="1"/>
  <c r="P5853" i="1" s="1"/>
  <c r="L5856" i="1"/>
  <c r="L5859" i="1"/>
  <c r="L5860" i="1"/>
  <c r="P5860" i="1" s="1"/>
  <c r="L5867" i="1"/>
  <c r="P5867" i="1" s="1"/>
  <c r="L5874" i="1"/>
  <c r="P5874" i="1" s="1"/>
  <c r="L5876" i="1"/>
  <c r="L5877" i="1"/>
  <c r="P5877" i="1" s="1"/>
  <c r="L5878" i="1"/>
  <c r="P5878" i="1" s="1"/>
  <c r="L5879" i="1"/>
  <c r="P5879" i="1" s="1"/>
  <c r="L5880" i="1"/>
  <c r="P5880" i="1" s="1"/>
  <c r="L5882" i="1"/>
  <c r="L5884" i="1"/>
  <c r="P5884" i="1" s="1"/>
  <c r="L5885" i="1"/>
  <c r="P5885" i="1" s="1"/>
  <c r="L5886" i="1"/>
  <c r="P5886" i="1" s="1"/>
  <c r="L5887" i="1"/>
  <c r="P5887" i="1" s="1"/>
  <c r="L5888" i="1"/>
  <c r="P5888" i="1" s="1"/>
  <c r="L5889" i="1"/>
  <c r="P5889" i="1" s="1"/>
  <c r="L5890" i="1"/>
  <c r="P5890" i="1" s="1"/>
  <c r="L5891" i="1"/>
  <c r="P5891" i="1" s="1"/>
  <c r="L5893" i="1"/>
  <c r="L5894" i="1"/>
  <c r="P5894" i="1" s="1"/>
  <c r="L5895" i="1"/>
  <c r="P5895" i="1" s="1"/>
  <c r="L5898" i="1"/>
  <c r="L5901" i="1"/>
  <c r="L5902" i="1"/>
  <c r="P5902" i="1" s="1"/>
  <c r="L5909" i="1"/>
  <c r="P5909" i="1" s="1"/>
  <c r="L5916" i="1"/>
  <c r="L5918" i="1"/>
  <c r="L5919" i="1"/>
  <c r="P5919" i="1" s="1"/>
  <c r="L5920" i="1"/>
  <c r="P5920" i="1" s="1"/>
  <c r="L5921" i="1"/>
  <c r="P5921" i="1" s="1"/>
  <c r="L5922" i="1"/>
  <c r="P5922" i="1" s="1"/>
  <c r="L5924" i="1"/>
  <c r="L5926" i="1"/>
  <c r="P5926" i="1" s="1"/>
  <c r="L5927" i="1"/>
  <c r="P5927" i="1" s="1"/>
  <c r="L5928" i="1"/>
  <c r="P5928" i="1" s="1"/>
  <c r="L5929" i="1"/>
  <c r="P5929" i="1" s="1"/>
  <c r="L5930" i="1"/>
  <c r="P5930" i="1" s="1"/>
  <c r="L5931" i="1"/>
  <c r="P5931" i="1" s="1"/>
  <c r="L5932" i="1"/>
  <c r="P5932" i="1" s="1"/>
  <c r="L5934" i="1"/>
  <c r="L5935" i="1"/>
  <c r="P5935" i="1" s="1"/>
  <c r="L5936" i="1"/>
  <c r="P5936" i="1" s="1"/>
  <c r="L5939" i="1"/>
  <c r="L5942" i="1"/>
  <c r="L5943" i="1"/>
  <c r="P5943" i="1" s="1"/>
  <c r="L5950" i="1"/>
  <c r="P5950" i="1" s="1"/>
  <c r="L5957" i="1"/>
  <c r="L5959" i="1"/>
  <c r="L5960" i="1"/>
  <c r="P5960" i="1" s="1"/>
  <c r="L5961" i="1"/>
  <c r="P5961" i="1" s="1"/>
  <c r="L5962" i="1"/>
  <c r="P5962" i="1" s="1"/>
  <c r="L5963" i="1"/>
  <c r="P5963" i="1" s="1"/>
  <c r="L5965" i="1"/>
  <c r="L5967" i="1"/>
  <c r="L5968" i="1"/>
  <c r="P5968" i="1" s="1"/>
  <c r="L5969" i="1"/>
  <c r="P5969" i="1" s="1"/>
  <c r="L5970" i="1"/>
  <c r="P5970" i="1" s="1"/>
  <c r="L5971" i="1"/>
  <c r="P5971" i="1" s="1"/>
  <c r="L5972" i="1"/>
  <c r="P5972" i="1" s="1"/>
  <c r="L5973" i="1"/>
  <c r="P5973" i="1" s="1"/>
  <c r="L5975" i="1"/>
  <c r="L5976" i="1"/>
  <c r="P5976" i="1" s="1"/>
  <c r="L5977" i="1"/>
  <c r="P5977" i="1" s="1"/>
  <c r="L5980" i="1"/>
  <c r="L5983" i="1"/>
  <c r="L5984" i="1"/>
  <c r="P5984" i="1" s="1"/>
  <c r="L5991" i="1"/>
  <c r="P5991" i="1" s="1"/>
  <c r="L5998" i="1"/>
  <c r="P5998" i="1" s="1"/>
  <c r="L6000" i="1"/>
  <c r="L6001" i="1"/>
  <c r="P6001" i="1" s="1"/>
  <c r="L6002" i="1"/>
  <c r="P6002" i="1" s="1"/>
  <c r="L6003" i="1"/>
  <c r="P6003" i="1" s="1"/>
  <c r="L6004" i="1"/>
  <c r="P6004" i="1" s="1"/>
  <c r="L6006" i="1"/>
  <c r="L6008" i="1"/>
  <c r="P6008" i="1" s="1"/>
  <c r="L6009" i="1"/>
  <c r="P6009" i="1" s="1"/>
  <c r="L6010" i="1"/>
  <c r="P6010" i="1" s="1"/>
  <c r="L6011" i="1"/>
  <c r="P6011" i="1" s="1"/>
  <c r="L6012" i="1"/>
  <c r="P6012" i="1" s="1"/>
  <c r="L6013" i="1"/>
  <c r="P6013" i="1" s="1"/>
  <c r="L6014" i="1"/>
  <c r="P6014" i="1" s="1"/>
  <c r="L6015" i="1"/>
  <c r="P6015" i="1" s="1"/>
  <c r="L6017" i="1"/>
  <c r="L6018" i="1"/>
  <c r="P6018" i="1" s="1"/>
  <c r="L6019" i="1"/>
  <c r="P6019" i="1" s="1"/>
  <c r="L6022" i="1"/>
  <c r="L6025" i="1"/>
  <c r="L6026" i="1"/>
  <c r="P6026" i="1" s="1"/>
  <c r="L6028" i="1"/>
  <c r="L6033" i="1"/>
  <c r="P6033" i="1" s="1"/>
  <c r="L6034" i="1"/>
  <c r="P6034" i="1" s="1"/>
  <c r="L6037" i="1"/>
  <c r="P6037" i="1" s="1"/>
  <c r="L6038" i="1"/>
  <c r="P6038" i="1" s="1"/>
  <c r="L6041" i="1"/>
  <c r="P6041" i="1" s="1"/>
  <c r="L6044" i="1"/>
  <c r="L6046" i="1"/>
  <c r="L6047" i="1"/>
  <c r="L6048" i="1"/>
  <c r="L6049" i="1"/>
  <c r="L6050" i="1"/>
  <c r="L6052" i="1"/>
  <c r="L6054" i="1"/>
  <c r="L6055" i="1"/>
  <c r="L6056" i="1"/>
  <c r="L6057" i="1"/>
  <c r="L6058" i="1"/>
  <c r="L6059" i="1"/>
  <c r="L6060" i="1"/>
  <c r="L6061" i="1"/>
  <c r="L6063" i="1"/>
  <c r="L6064" i="1"/>
  <c r="P6064" i="1" s="1"/>
  <c r="L6065" i="1"/>
  <c r="P6065" i="1" s="1"/>
  <c r="L6068" i="1"/>
  <c r="L6069" i="1"/>
  <c r="L6076" i="1"/>
  <c r="P6076" i="1" s="1"/>
  <c r="L6087" i="1"/>
  <c r="L6089" i="1"/>
  <c r="L6090" i="1"/>
  <c r="L6091" i="1"/>
  <c r="L6092" i="1"/>
  <c r="L6094" i="1"/>
  <c r="L6096" i="1"/>
  <c r="L6097" i="1"/>
  <c r="L6098" i="1"/>
  <c r="L6099" i="1"/>
  <c r="L6100" i="1"/>
  <c r="L6101" i="1"/>
  <c r="L6102" i="1"/>
  <c r="L6103" i="1"/>
  <c r="L6105" i="1"/>
  <c r="L6106" i="1"/>
  <c r="P6106" i="1" s="1"/>
  <c r="L6107" i="1"/>
  <c r="P6107" i="1" s="1"/>
  <c r="L6110" i="1"/>
  <c r="L6111" i="1"/>
  <c r="L6114" i="1"/>
  <c r="L6115" i="1"/>
  <c r="L6116" i="1"/>
  <c r="L6118" i="1"/>
  <c r="L6127" i="1"/>
  <c r="P6127" i="1" s="1"/>
  <c r="L6128" i="1"/>
  <c r="P6128" i="1" s="1"/>
  <c r="L6131" i="1"/>
  <c r="P6131" i="1" s="1"/>
  <c r="L6134" i="1"/>
  <c r="L6136" i="1"/>
  <c r="L6137" i="1"/>
  <c r="L6138" i="1"/>
  <c r="L6139" i="1"/>
  <c r="L6140" i="1"/>
  <c r="L6142" i="1"/>
  <c r="L6144" i="1"/>
  <c r="L6146" i="1"/>
  <c r="L6147" i="1"/>
  <c r="P6147" i="1" s="1"/>
  <c r="L6148" i="1"/>
  <c r="P6148" i="1" s="1"/>
  <c r="L6149" i="1"/>
  <c r="P6149" i="1" s="1"/>
  <c r="L6153" i="1"/>
  <c r="L6155" i="1"/>
  <c r="L6156" i="1"/>
  <c r="P6156" i="1" s="1"/>
  <c r="L6158" i="1"/>
  <c r="L6159" i="1"/>
  <c r="P6159" i="1" s="1"/>
  <c r="L6160" i="1"/>
  <c r="P6160" i="1" s="1"/>
  <c r="L6161" i="1"/>
  <c r="P6161" i="1" s="1"/>
  <c r="L6162" i="1"/>
  <c r="P6162" i="1" s="1"/>
  <c r="L6163" i="1"/>
  <c r="L6167" i="1"/>
  <c r="L6168" i="1"/>
  <c r="P6168" i="1" s="1"/>
  <c r="L6169" i="1"/>
  <c r="P6169" i="1" s="1"/>
  <c r="L6171" i="1"/>
  <c r="L6172" i="1"/>
  <c r="L6175" i="1"/>
  <c r="L6176" i="1"/>
  <c r="P6176" i="1" s="1"/>
  <c r="L6178" i="1"/>
  <c r="L6184" i="1"/>
  <c r="P6184" i="1" s="1"/>
  <c r="L6185" i="1"/>
  <c r="P6185" i="1" s="1"/>
  <c r="L6188" i="1"/>
  <c r="P6188" i="1" s="1"/>
  <c r="L6191" i="1"/>
  <c r="P6191" i="1" s="1"/>
  <c r="L6227" i="1"/>
  <c r="P6227" i="1" s="1"/>
  <c r="L6232" i="1"/>
  <c r="P6232" i="1" s="1"/>
  <c r="L6233" i="1"/>
  <c r="P6233" i="1" s="1"/>
  <c r="L6236" i="1"/>
  <c r="P6236" i="1" s="1"/>
  <c r="L6239" i="1"/>
  <c r="P6239" i="1" s="1"/>
  <c r="L6242" i="1"/>
  <c r="L6244" i="1"/>
  <c r="L6245" i="1"/>
  <c r="L6246" i="1"/>
  <c r="L6247" i="1"/>
  <c r="L6248" i="1"/>
  <c r="L6250" i="1"/>
  <c r="L6252" i="1"/>
  <c r="L6253" i="1"/>
  <c r="L6254" i="1"/>
  <c r="L6255" i="1"/>
  <c r="L6256" i="1"/>
  <c r="L6257" i="1"/>
  <c r="L6258" i="1"/>
  <c r="L6259" i="1"/>
  <c r="L6261" i="1"/>
  <c r="L6262" i="1"/>
  <c r="P6262" i="1" s="1"/>
  <c r="L6263" i="1"/>
  <c r="P6263" i="1" s="1"/>
  <c r="L6264" i="1"/>
  <c r="P6264" i="1" s="1"/>
  <c r="L6265" i="1"/>
  <c r="P6265" i="1" s="1"/>
  <c r="L6268" i="1"/>
  <c r="L6271" i="1"/>
  <c r="L6272" i="1"/>
  <c r="L6279" i="1"/>
  <c r="P6279" i="1" s="1"/>
  <c r="L6286" i="1"/>
  <c r="P6286" i="1" s="1"/>
  <c r="L6288" i="1"/>
  <c r="L6289" i="1"/>
  <c r="P6289" i="1" s="1"/>
  <c r="L6290" i="1"/>
  <c r="P6290" i="1" s="1"/>
  <c r="L6291" i="1"/>
  <c r="P6291" i="1" s="1"/>
  <c r="L6292" i="1"/>
  <c r="P6292" i="1" s="1"/>
  <c r="L6294" i="1"/>
  <c r="L6296" i="1"/>
  <c r="L6297" i="1"/>
  <c r="P6297" i="1" s="1"/>
  <c r="L6298" i="1"/>
  <c r="P6298" i="1" s="1"/>
  <c r="L6299" i="1"/>
  <c r="P6299" i="1" s="1"/>
  <c r="L6300" i="1"/>
  <c r="P6300" i="1" s="1"/>
  <c r="L6301" i="1"/>
  <c r="P6301" i="1" s="1"/>
  <c r="L6302" i="1"/>
  <c r="P6302" i="1" s="1"/>
  <c r="L6303" i="1"/>
  <c r="P6303" i="1" s="1"/>
  <c r="L6305" i="1"/>
  <c r="L6306" i="1"/>
  <c r="P6306" i="1" s="1"/>
  <c r="L6307" i="1"/>
  <c r="P6307" i="1" s="1"/>
  <c r="L6310" i="1"/>
  <c r="L6313" i="1"/>
  <c r="L6320" i="1"/>
  <c r="P6320" i="1" s="1"/>
  <c r="L6327" i="1"/>
  <c r="P6327" i="1" s="1"/>
  <c r="L6329" i="1"/>
  <c r="L6330" i="1"/>
  <c r="P6330" i="1" s="1"/>
  <c r="L6331" i="1"/>
  <c r="P6331" i="1" s="1"/>
  <c r="L6332" i="1"/>
  <c r="P6332" i="1" s="1"/>
  <c r="L6333" i="1"/>
  <c r="P6333" i="1" s="1"/>
  <c r="L6335" i="1"/>
  <c r="L6337" i="1"/>
  <c r="L6338" i="1"/>
  <c r="P6338" i="1" s="1"/>
  <c r="L6339" i="1"/>
  <c r="P6339" i="1" s="1"/>
  <c r="L6340" i="1"/>
  <c r="P6340" i="1" s="1"/>
  <c r="L6341" i="1"/>
  <c r="P6341" i="1" s="1"/>
  <c r="L6342" i="1"/>
  <c r="P6342" i="1" s="1"/>
  <c r="L6343" i="1"/>
  <c r="P6343" i="1" s="1"/>
  <c r="L6344" i="1"/>
  <c r="P6344" i="1" s="1"/>
  <c r="L6346" i="1"/>
  <c r="L6347" i="1"/>
  <c r="P6347" i="1" s="1"/>
  <c r="L6348" i="1"/>
  <c r="P6348" i="1" s="1"/>
  <c r="L6351" i="1"/>
  <c r="L6354" i="1"/>
  <c r="L6355" i="1"/>
  <c r="P6355" i="1" s="1"/>
  <c r="L6362" i="1"/>
  <c r="P6362" i="1" s="1"/>
  <c r="L6369" i="1"/>
  <c r="L6371" i="1"/>
  <c r="L6372" i="1"/>
  <c r="P6372" i="1" s="1"/>
  <c r="L6373" i="1"/>
  <c r="P6373" i="1" s="1"/>
  <c r="L6374" i="1"/>
  <c r="P6374" i="1" s="1"/>
  <c r="L6375" i="1"/>
  <c r="P6375" i="1" s="1"/>
  <c r="L6377" i="1"/>
  <c r="L6379" i="1"/>
  <c r="P6379" i="1" s="1"/>
  <c r="L6380" i="1"/>
  <c r="P6380" i="1" s="1"/>
  <c r="L6381" i="1"/>
  <c r="P6381" i="1" s="1"/>
  <c r="L6382" i="1"/>
  <c r="P6382" i="1" s="1"/>
  <c r="L6383" i="1"/>
  <c r="P6383" i="1" s="1"/>
  <c r="L6384" i="1"/>
  <c r="P6384" i="1" s="1"/>
  <c r="L6385" i="1"/>
  <c r="P6385" i="1" s="1"/>
  <c r="L6386" i="1"/>
  <c r="P6386" i="1" s="1"/>
  <c r="L6388" i="1"/>
  <c r="L6389" i="1"/>
  <c r="P6389" i="1" s="1"/>
  <c r="L6390" i="1"/>
  <c r="P6390" i="1" s="1"/>
  <c r="L6393" i="1"/>
  <c r="L6396" i="1"/>
  <c r="L6397" i="1"/>
  <c r="P6397" i="1" s="1"/>
  <c r="L6404" i="1"/>
  <c r="P6404" i="1" s="1"/>
  <c r="L6411" i="1"/>
  <c r="L6413" i="1"/>
  <c r="L6414" i="1"/>
  <c r="P6414" i="1" s="1"/>
  <c r="L6415" i="1"/>
  <c r="P6415" i="1" s="1"/>
  <c r="L6416" i="1"/>
  <c r="P6416" i="1" s="1"/>
  <c r="L6417" i="1"/>
  <c r="P6417" i="1" s="1"/>
  <c r="L6419" i="1"/>
  <c r="L6421" i="1"/>
  <c r="L6422" i="1"/>
  <c r="P6422" i="1" s="1"/>
  <c r="L6423" i="1"/>
  <c r="P6423" i="1" s="1"/>
  <c r="L6424" i="1"/>
  <c r="P6424" i="1" s="1"/>
  <c r="L6425" i="1"/>
  <c r="P6425" i="1" s="1"/>
  <c r="L6426" i="1"/>
  <c r="P6426" i="1" s="1"/>
  <c r="L6427" i="1"/>
  <c r="P6427" i="1" s="1"/>
  <c r="L6428" i="1"/>
  <c r="P6428" i="1" s="1"/>
  <c r="L6430" i="1"/>
  <c r="L6431" i="1"/>
  <c r="P6431" i="1" s="1"/>
  <c r="L6432" i="1"/>
  <c r="P6432" i="1" s="1"/>
  <c r="L6435" i="1"/>
  <c r="L6438" i="1"/>
  <c r="L6445" i="1"/>
  <c r="P6445" i="1" s="1"/>
  <c r="L6452" i="1"/>
  <c r="P6452" i="1" s="1"/>
  <c r="L6454" i="1"/>
  <c r="L6455" i="1"/>
  <c r="P6455" i="1" s="1"/>
  <c r="L6456" i="1"/>
  <c r="P6456" i="1" s="1"/>
  <c r="L6457" i="1"/>
  <c r="P6457" i="1" s="1"/>
  <c r="L6458" i="1"/>
  <c r="P6458" i="1" s="1"/>
  <c r="L6460" i="1"/>
  <c r="L6462" i="1"/>
  <c r="P6462" i="1" s="1"/>
  <c r="L6463" i="1"/>
  <c r="P6463" i="1" s="1"/>
  <c r="L6464" i="1"/>
  <c r="P6464" i="1" s="1"/>
  <c r="L6465" i="1"/>
  <c r="P6465" i="1" s="1"/>
  <c r="L6466" i="1"/>
  <c r="P6466" i="1" s="1"/>
  <c r="L6467" i="1"/>
  <c r="P6467" i="1" s="1"/>
  <c r="L6468" i="1"/>
  <c r="P6468" i="1" s="1"/>
  <c r="L6469" i="1"/>
  <c r="P6469" i="1" s="1"/>
  <c r="L6471" i="1"/>
  <c r="L6472" i="1"/>
  <c r="P6472" i="1" s="1"/>
  <c r="L6473" i="1"/>
  <c r="P6473" i="1" s="1"/>
  <c r="L6476" i="1"/>
  <c r="L6477" i="1"/>
  <c r="P6477" i="1" s="1"/>
  <c r="L6480" i="1"/>
  <c r="L6481" i="1"/>
  <c r="L6488" i="1"/>
  <c r="P6488" i="1" s="1"/>
  <c r="L6495" i="1"/>
  <c r="L6497" i="1"/>
  <c r="L6498" i="1"/>
  <c r="P6498" i="1" s="1"/>
  <c r="L6499" i="1"/>
  <c r="P6499" i="1" s="1"/>
  <c r="L6500" i="1"/>
  <c r="P6500" i="1" s="1"/>
  <c r="L6501" i="1"/>
  <c r="P6501" i="1" s="1"/>
  <c r="L6503" i="1"/>
  <c r="L6505" i="1"/>
  <c r="L6506" i="1"/>
  <c r="P6506" i="1" s="1"/>
  <c r="L6507" i="1"/>
  <c r="P6507" i="1" s="1"/>
  <c r="L6508" i="1"/>
  <c r="P6508" i="1" s="1"/>
  <c r="L6509" i="1"/>
  <c r="P6509" i="1" s="1"/>
  <c r="L6510" i="1"/>
  <c r="P6510" i="1" s="1"/>
  <c r="L6511" i="1"/>
  <c r="P6511" i="1" s="1"/>
  <c r="L6512" i="1"/>
  <c r="P6512" i="1" s="1"/>
  <c r="L6514" i="1"/>
  <c r="L6515" i="1"/>
  <c r="P6515" i="1" s="1"/>
  <c r="L6516" i="1"/>
  <c r="P6516" i="1" s="1"/>
  <c r="L6520" i="1"/>
  <c r="L6523" i="1"/>
  <c r="L6530" i="1"/>
  <c r="P6530" i="1" s="1"/>
  <c r="L6537" i="1"/>
  <c r="L6539" i="1"/>
  <c r="L6540" i="1"/>
  <c r="P6540" i="1" s="1"/>
  <c r="L6541" i="1"/>
  <c r="P6541" i="1" s="1"/>
  <c r="L6542" i="1"/>
  <c r="P6542" i="1" s="1"/>
  <c r="L6543" i="1"/>
  <c r="P6543" i="1" s="1"/>
  <c r="L6545" i="1"/>
  <c r="L6547" i="1"/>
  <c r="L6548" i="1"/>
  <c r="P6548" i="1" s="1"/>
  <c r="L6549" i="1"/>
  <c r="P6549" i="1" s="1"/>
  <c r="P6550" i="1"/>
  <c r="L6551" i="1"/>
  <c r="P6551" i="1" s="1"/>
  <c r="L6552" i="1"/>
  <c r="P6552" i="1" s="1"/>
  <c r="L6553" i="1"/>
  <c r="P6553" i="1" s="1"/>
  <c r="L6554" i="1"/>
  <c r="P6554" i="1" s="1"/>
  <c r="L6556" i="1"/>
  <c r="L6557" i="1"/>
  <c r="P6557" i="1" s="1"/>
  <c r="P6558" i="1"/>
  <c r="P6562" i="1"/>
  <c r="P6566" i="1"/>
  <c r="P6569" i="1"/>
  <c r="L6572" i="1"/>
  <c r="P6573" i="1"/>
  <c r="L6580" i="1"/>
  <c r="P6580" i="1" s="1"/>
  <c r="L6587" i="1"/>
  <c r="L6589" i="1"/>
  <c r="L6590" i="1"/>
  <c r="P6590" i="1" s="1"/>
  <c r="L6591" i="1"/>
  <c r="P6591" i="1" s="1"/>
  <c r="L6592" i="1"/>
  <c r="P6592" i="1" s="1"/>
  <c r="L6593" i="1"/>
  <c r="P6593" i="1" s="1"/>
  <c r="L6595" i="1"/>
  <c r="L6597" i="1"/>
  <c r="L6598" i="1"/>
  <c r="P6598" i="1" s="1"/>
  <c r="L6599" i="1"/>
  <c r="P6599" i="1" s="1"/>
  <c r="L6600" i="1"/>
  <c r="P6600" i="1" s="1"/>
  <c r="L6601" i="1"/>
  <c r="P6601" i="1" s="1"/>
  <c r="L6602" i="1"/>
  <c r="P6602" i="1" s="1"/>
  <c r="L6603" i="1"/>
  <c r="P6603" i="1" s="1"/>
  <c r="L6604" i="1"/>
  <c r="P6604" i="1" s="1"/>
  <c r="L6606" i="1"/>
  <c r="L6607" i="1"/>
  <c r="P6607" i="1" s="1"/>
  <c r="L6608" i="1"/>
  <c r="P6608" i="1" s="1"/>
  <c r="L6611" i="1"/>
  <c r="L6614" i="1"/>
  <c r="L6621" i="1"/>
  <c r="P6621" i="1" s="1"/>
  <c r="L6628" i="1"/>
  <c r="P6628" i="1" s="1"/>
  <c r="L6630" i="1"/>
  <c r="L6631" i="1"/>
  <c r="P6631" i="1" s="1"/>
  <c r="L6632" i="1"/>
  <c r="P6632" i="1" s="1"/>
  <c r="L6633" i="1"/>
  <c r="P6633" i="1" s="1"/>
  <c r="L6635" i="1"/>
  <c r="L6637" i="1"/>
  <c r="P6637" i="1" s="1"/>
  <c r="L6638" i="1"/>
  <c r="P6638" i="1" s="1"/>
  <c r="L6639" i="1"/>
  <c r="P6639" i="1" s="1"/>
  <c r="L6640" i="1"/>
  <c r="P6640" i="1" s="1"/>
  <c r="L6641" i="1"/>
  <c r="P6641" i="1" s="1"/>
  <c r="L6642" i="1"/>
  <c r="P6642" i="1" s="1"/>
  <c r="L6643" i="1"/>
  <c r="P6643" i="1" s="1"/>
  <c r="L6644" i="1"/>
  <c r="P6644" i="1" s="1"/>
  <c r="L6646" i="1"/>
  <c r="L6647" i="1"/>
  <c r="P6647" i="1" s="1"/>
  <c r="L6648" i="1"/>
  <c r="P6648" i="1" s="1"/>
  <c r="L6651" i="1"/>
  <c r="L6654" i="1"/>
  <c r="L6655" i="1"/>
  <c r="P6655" i="1" s="1"/>
  <c r="L6662" i="1"/>
  <c r="P6662" i="1" s="1"/>
  <c r="L6669" i="1"/>
  <c r="P6669" i="1" s="1"/>
  <c r="L6671" i="1"/>
  <c r="L6672" i="1"/>
  <c r="P6672" i="1" s="1"/>
  <c r="L6673" i="1"/>
  <c r="P6673" i="1" s="1"/>
  <c r="L6674" i="1"/>
  <c r="P6674" i="1" s="1"/>
  <c r="L6675" i="1"/>
  <c r="P6675" i="1" s="1"/>
  <c r="L6677" i="1"/>
  <c r="L6679" i="1"/>
  <c r="P6679" i="1" s="1"/>
  <c r="L6680" i="1"/>
  <c r="P6680" i="1" s="1"/>
  <c r="L6681" i="1"/>
  <c r="P6681" i="1" s="1"/>
  <c r="L6682" i="1"/>
  <c r="P6682" i="1" s="1"/>
  <c r="L6683" i="1"/>
  <c r="P6683" i="1" s="1"/>
  <c r="L6684" i="1"/>
  <c r="P6684" i="1" s="1"/>
  <c r="L6685" i="1"/>
  <c r="P6685" i="1" s="1"/>
  <c r="L6686" i="1"/>
  <c r="P6686" i="1" s="1"/>
  <c r="L6688" i="1"/>
  <c r="L6689" i="1"/>
  <c r="P6689" i="1" s="1"/>
  <c r="L6690" i="1"/>
  <c r="P6690" i="1" s="1"/>
  <c r="L6694" i="1"/>
  <c r="L6697" i="1"/>
  <c r="L6698" i="1"/>
  <c r="P6698" i="1" s="1"/>
  <c r="L6705" i="1"/>
  <c r="P6705" i="1" s="1"/>
  <c r="L6712" i="1"/>
  <c r="P6712" i="1" s="1"/>
  <c r="L6714" i="1"/>
  <c r="L6715" i="1"/>
  <c r="P6715" i="1" s="1"/>
  <c r="L6716" i="1"/>
  <c r="P6716" i="1" s="1"/>
  <c r="L6717" i="1"/>
  <c r="P6717" i="1" s="1"/>
  <c r="L6719" i="1"/>
  <c r="L6721" i="1"/>
  <c r="P6721" i="1" s="1"/>
  <c r="L6722" i="1"/>
  <c r="P6722" i="1" s="1"/>
  <c r="L6723" i="1"/>
  <c r="P6723" i="1" s="1"/>
  <c r="L6724" i="1"/>
  <c r="P6724" i="1" s="1"/>
  <c r="L6725" i="1"/>
  <c r="P6725" i="1" s="1"/>
  <c r="L6726" i="1"/>
  <c r="P6726" i="1" s="1"/>
  <c r="L6727" i="1"/>
  <c r="P6727" i="1" s="1"/>
  <c r="L6728" i="1"/>
  <c r="P6728" i="1" s="1"/>
  <c r="L6730" i="1"/>
  <c r="L6731" i="1"/>
  <c r="P6731" i="1" s="1"/>
  <c r="L6732" i="1"/>
  <c r="P6732" i="1" s="1"/>
  <c r="L6735" i="1"/>
  <c r="L6738" i="1"/>
  <c r="L6739" i="1"/>
  <c r="P6739" i="1" s="1"/>
  <c r="L6746" i="1"/>
  <c r="P6746" i="1" s="1"/>
  <c r="L6753" i="1"/>
  <c r="P6753" i="1" s="1"/>
  <c r="L6755" i="1"/>
  <c r="L6756" i="1"/>
  <c r="P6756" i="1" s="1"/>
  <c r="L6757" i="1"/>
  <c r="P6757" i="1" s="1"/>
  <c r="L6758" i="1"/>
  <c r="P6758" i="1" s="1"/>
  <c r="L6759" i="1"/>
  <c r="P6759" i="1" s="1"/>
  <c r="L6761" i="1"/>
  <c r="L6763" i="1"/>
  <c r="P6763" i="1" s="1"/>
  <c r="L6764" i="1"/>
  <c r="P6764" i="1" s="1"/>
  <c r="L6765" i="1"/>
  <c r="P6765" i="1" s="1"/>
  <c r="L6766" i="1"/>
  <c r="P6766" i="1" s="1"/>
  <c r="L6767" i="1"/>
  <c r="P6767" i="1" s="1"/>
  <c r="L6768" i="1"/>
  <c r="P6768" i="1" s="1"/>
  <c r="L6769" i="1"/>
  <c r="P6769" i="1" s="1"/>
  <c r="L6770" i="1"/>
  <c r="P6770" i="1" s="1"/>
  <c r="L6772" i="1"/>
  <c r="L6773" i="1"/>
  <c r="P6773" i="1" s="1"/>
  <c r="L6774" i="1"/>
  <c r="P6774" i="1" s="1"/>
  <c r="L6777" i="1"/>
  <c r="L6780" i="1"/>
  <c r="L6781" i="1"/>
  <c r="P6781" i="1" s="1"/>
  <c r="L6783" i="1"/>
  <c r="L6790" i="1"/>
  <c r="P6790" i="1" s="1"/>
  <c r="L6793" i="1"/>
  <c r="P6793" i="1" s="1"/>
  <c r="L6794" i="1"/>
  <c r="P6794" i="1" s="1"/>
  <c r="L6797" i="1"/>
  <c r="P6797" i="1" s="1"/>
  <c r="L6800" i="1"/>
  <c r="L6802" i="1"/>
  <c r="L6803" i="1"/>
  <c r="L6804" i="1"/>
  <c r="L6805" i="1"/>
  <c r="L6806" i="1"/>
  <c r="L6808" i="1"/>
  <c r="L6810" i="1"/>
  <c r="L6811" i="1"/>
  <c r="L6813" i="1"/>
  <c r="L6814" i="1"/>
  <c r="P6814" i="1" s="1"/>
  <c r="L6815" i="1"/>
  <c r="P6815" i="1" s="1"/>
  <c r="L6816" i="1"/>
  <c r="P6816" i="1" s="1"/>
  <c r="L6820" i="1"/>
  <c r="L6822" i="1"/>
  <c r="L6823" i="1"/>
  <c r="L6824" i="1"/>
  <c r="P6824" i="1" s="1"/>
  <c r="L6825" i="1"/>
  <c r="P6825" i="1" s="1"/>
  <c r="L6826" i="1"/>
  <c r="P6826" i="1" s="1"/>
  <c r="L6828" i="1"/>
  <c r="L6829" i="1"/>
  <c r="P6829" i="1" s="1"/>
  <c r="L6830" i="1"/>
  <c r="P6830" i="1" s="1"/>
  <c r="L6831" i="1"/>
  <c r="P6831" i="1" s="1"/>
  <c r="L6832" i="1"/>
  <c r="P6832" i="1" s="1"/>
  <c r="L6833" i="1"/>
  <c r="P6833" i="1" s="1"/>
  <c r="L6835" i="1"/>
  <c r="L6836" i="1"/>
  <c r="P6836" i="1" s="1"/>
  <c r="P6840" i="1"/>
  <c r="L6849" i="1"/>
  <c r="L6850" i="1"/>
  <c r="L6852" i="1"/>
  <c r="L6858" i="1"/>
  <c r="P6858" i="1" s="1"/>
  <c r="L6859" i="1"/>
  <c r="P6859" i="1" s="1"/>
  <c r="L6862" i="1"/>
  <c r="P6862" i="1" s="1"/>
  <c r="L6865" i="1"/>
  <c r="P6865" i="1" s="1"/>
  <c r="L6904" i="1"/>
  <c r="P6904" i="1" s="1"/>
  <c r="L6907" i="1"/>
  <c r="P6907" i="1" s="1"/>
  <c r="L6910" i="1"/>
  <c r="P6910" i="1" s="1"/>
  <c r="L6913" i="1"/>
  <c r="L6915" i="1"/>
  <c r="L6916" i="1"/>
  <c r="L6917" i="1"/>
  <c r="L6918" i="1"/>
  <c r="L6919" i="1"/>
  <c r="L6921" i="1"/>
  <c r="L6923" i="1"/>
  <c r="L6924" i="1"/>
  <c r="L6925" i="1"/>
  <c r="L6926" i="1"/>
  <c r="L6927" i="1"/>
  <c r="L6928" i="1"/>
  <c r="L6929" i="1"/>
  <c r="L6930" i="1"/>
  <c r="L6932" i="1"/>
  <c r="L6933" i="1"/>
  <c r="P6933" i="1" s="1"/>
  <c r="L6934" i="1"/>
  <c r="P6934" i="1" s="1"/>
  <c r="L6937" i="1"/>
  <c r="L6939" i="1"/>
  <c r="L6940" i="1"/>
  <c r="P6940" i="1" s="1"/>
  <c r="L6943" i="1"/>
  <c r="L6944" i="1"/>
  <c r="L6959" i="1"/>
  <c r="L6961" i="1"/>
  <c r="L6962" i="1"/>
  <c r="P6962" i="1" s="1"/>
  <c r="L6963" i="1"/>
  <c r="P6963" i="1" s="1"/>
  <c r="L6964" i="1"/>
  <c r="P6964" i="1" s="1"/>
  <c r="L6965" i="1"/>
  <c r="P6965" i="1" s="1"/>
  <c r="L6967" i="1"/>
  <c r="L6969" i="1"/>
  <c r="L6970" i="1"/>
  <c r="P6970" i="1" s="1"/>
  <c r="L6971" i="1"/>
  <c r="P6971" i="1" s="1"/>
  <c r="L6972" i="1"/>
  <c r="P6972" i="1" s="1"/>
  <c r="L6973" i="1"/>
  <c r="P6973" i="1" s="1"/>
  <c r="L6974" i="1"/>
  <c r="P6974" i="1" s="1"/>
  <c r="L6975" i="1"/>
  <c r="P6975" i="1" s="1"/>
  <c r="L6976" i="1"/>
  <c r="P6976" i="1" s="1"/>
  <c r="L6978" i="1"/>
  <c r="L6979" i="1"/>
  <c r="P6979" i="1" s="1"/>
  <c r="L6980" i="1"/>
  <c r="P6980" i="1" s="1"/>
  <c r="L6983" i="1"/>
  <c r="L6986" i="1"/>
  <c r="L6987" i="1"/>
  <c r="L6988" i="1"/>
  <c r="P6988" i="1" s="1"/>
  <c r="L6995" i="1"/>
  <c r="P6995" i="1" s="1"/>
  <c r="L7005" i="1"/>
  <c r="P7005" i="1" s="1"/>
  <c r="L7007" i="1"/>
  <c r="L7008" i="1"/>
  <c r="P7008" i="1" s="1"/>
  <c r="L7009" i="1"/>
  <c r="P7009" i="1" s="1"/>
  <c r="L7010" i="1"/>
  <c r="P7010" i="1" s="1"/>
  <c r="L7012" i="1"/>
  <c r="L7014" i="1"/>
  <c r="P7014" i="1" s="1"/>
  <c r="L7015" i="1"/>
  <c r="P7015" i="1" s="1"/>
  <c r="L7016" i="1"/>
  <c r="P7016" i="1" s="1"/>
  <c r="L7017" i="1"/>
  <c r="P7017" i="1" s="1"/>
  <c r="L7018" i="1"/>
  <c r="P7018" i="1" s="1"/>
  <c r="L7019" i="1"/>
  <c r="P7019" i="1" s="1"/>
  <c r="L7020" i="1"/>
  <c r="P7020" i="1" s="1"/>
  <c r="L7021" i="1"/>
  <c r="P7021" i="1" s="1"/>
  <c r="L7023" i="1"/>
  <c r="L7024" i="1"/>
  <c r="P7024" i="1" s="1"/>
  <c r="L7025" i="1"/>
  <c r="P7025" i="1" s="1"/>
  <c r="L7028" i="1"/>
  <c r="L7031" i="1"/>
  <c r="L7032" i="1"/>
  <c r="P7032" i="1" s="1"/>
  <c r="L7039" i="1"/>
  <c r="P7039" i="1" s="1"/>
  <c r="L7050" i="1"/>
  <c r="L7052" i="1"/>
  <c r="L7053" i="1"/>
  <c r="P7053" i="1" s="1"/>
  <c r="L7054" i="1"/>
  <c r="P7054" i="1" s="1"/>
  <c r="L7055" i="1"/>
  <c r="P7055" i="1" s="1"/>
  <c r="L7056" i="1"/>
  <c r="P7056" i="1" s="1"/>
  <c r="L7058" i="1"/>
  <c r="L7060" i="1"/>
  <c r="P7060" i="1" s="1"/>
  <c r="L7061" i="1"/>
  <c r="P7061" i="1" s="1"/>
  <c r="L7062" i="1"/>
  <c r="P7062" i="1" s="1"/>
  <c r="L7063" i="1"/>
  <c r="P7063" i="1" s="1"/>
  <c r="L7064" i="1"/>
  <c r="P7064" i="1" s="1"/>
  <c r="L7065" i="1"/>
  <c r="P7065" i="1" s="1"/>
  <c r="L7066" i="1"/>
  <c r="P7066" i="1" s="1"/>
  <c r="L7067" i="1"/>
  <c r="P7067" i="1" s="1"/>
  <c r="L7069" i="1"/>
  <c r="L7070" i="1"/>
  <c r="P7070" i="1" s="1"/>
  <c r="L7071" i="1"/>
  <c r="L7074" i="1"/>
  <c r="L7077" i="1"/>
  <c r="L7078" i="1"/>
  <c r="P7078" i="1" s="1"/>
  <c r="L7086" i="1"/>
  <c r="P7086" i="1" s="1"/>
  <c r="L7096" i="1"/>
  <c r="L7098" i="1"/>
  <c r="L7099" i="1"/>
  <c r="P7099" i="1" s="1"/>
  <c r="L7100" i="1"/>
  <c r="P7100" i="1" s="1"/>
  <c r="L7101" i="1"/>
  <c r="P7101" i="1" s="1"/>
  <c r="L7102" i="1"/>
  <c r="P7102" i="1" s="1"/>
  <c r="L7104" i="1"/>
  <c r="L7106" i="1"/>
  <c r="L7107" i="1"/>
  <c r="P7107" i="1" s="1"/>
  <c r="L7108" i="1"/>
  <c r="P7108" i="1" s="1"/>
  <c r="L7109" i="1"/>
  <c r="P7109" i="1" s="1"/>
  <c r="L7110" i="1"/>
  <c r="P7110" i="1" s="1"/>
  <c r="L7111" i="1"/>
  <c r="P7111" i="1" s="1"/>
  <c r="L7112" i="1"/>
  <c r="P7112" i="1" s="1"/>
  <c r="L7113" i="1"/>
  <c r="P7113" i="1" s="1"/>
  <c r="L7115" i="1"/>
  <c r="L7116" i="1"/>
  <c r="P7116" i="1" s="1"/>
  <c r="L7117" i="1"/>
  <c r="P7117" i="1" s="1"/>
  <c r="L7121" i="1"/>
  <c r="L7122" i="1"/>
  <c r="P7122" i="1" s="1"/>
  <c r="L7125" i="1"/>
  <c r="L7126" i="1"/>
  <c r="P7126" i="1" s="1"/>
  <c r="L7127" i="1"/>
  <c r="P7127" i="1" s="1"/>
  <c r="L7142" i="1"/>
  <c r="P7142" i="1" s="1"/>
  <c r="L7144" i="1"/>
  <c r="L7145" i="1"/>
  <c r="P7145" i="1" s="1"/>
  <c r="L7146" i="1"/>
  <c r="P7146" i="1" s="1"/>
  <c r="L7147" i="1"/>
  <c r="P7147" i="1" s="1"/>
  <c r="L7148" i="1"/>
  <c r="P7148" i="1" s="1"/>
  <c r="L7150" i="1"/>
  <c r="L7152" i="1"/>
  <c r="P7152" i="1" s="1"/>
  <c r="L7153" i="1"/>
  <c r="P7153" i="1" s="1"/>
  <c r="L7154" i="1"/>
  <c r="P7154" i="1" s="1"/>
  <c r="L7155" i="1"/>
  <c r="P7155" i="1" s="1"/>
  <c r="L7156" i="1"/>
  <c r="P7156" i="1" s="1"/>
  <c r="L7157" i="1"/>
  <c r="P7157" i="1" s="1"/>
  <c r="L7158" i="1"/>
  <c r="P7158" i="1" s="1"/>
  <c r="L7159" i="1"/>
  <c r="P7159" i="1" s="1"/>
  <c r="L7161" i="1"/>
  <c r="L7162" i="1"/>
  <c r="P7162" i="1" s="1"/>
  <c r="L7163" i="1"/>
  <c r="P7163" i="1" s="1"/>
  <c r="L7167" i="1"/>
  <c r="L7168" i="1"/>
  <c r="P7168" i="1" s="1"/>
  <c r="L7171" i="1"/>
  <c r="L7172" i="1"/>
  <c r="P7172" i="1" s="1"/>
  <c r="L7174" i="1"/>
  <c r="L7183" i="1"/>
  <c r="P7183" i="1" s="1"/>
  <c r="L7184" i="1"/>
  <c r="P7184" i="1" s="1"/>
  <c r="L7187" i="1"/>
  <c r="P7187" i="1" s="1"/>
  <c r="L7190" i="1"/>
  <c r="L7192" i="1"/>
  <c r="L7193" i="1"/>
  <c r="L7194" i="1"/>
  <c r="L7195" i="1"/>
  <c r="L7196" i="1"/>
  <c r="L7198" i="1"/>
  <c r="L7200" i="1"/>
  <c r="L7201" i="1"/>
  <c r="L7202" i="1"/>
  <c r="L7203" i="1"/>
  <c r="L7204" i="1"/>
  <c r="L7205" i="1"/>
  <c r="L7206" i="1"/>
  <c r="L7207" i="1"/>
  <c r="L7209" i="1"/>
  <c r="L7210" i="1"/>
  <c r="P7210" i="1" s="1"/>
  <c r="L7211" i="1"/>
  <c r="P7211" i="1" s="1"/>
  <c r="L7214" i="1"/>
  <c r="L7218" i="1"/>
  <c r="L7219" i="1"/>
  <c r="P7219" i="1" s="1"/>
  <c r="L7220" i="1"/>
  <c r="L7222" i="1"/>
  <c r="L7223" i="1"/>
  <c r="P7223" i="1" s="1"/>
  <c r="L7225" i="1"/>
  <c r="L7230" i="1"/>
  <c r="P7230" i="1" s="1"/>
  <c r="L7231" i="1"/>
  <c r="P7231" i="1" s="1"/>
  <c r="L7234" i="1"/>
  <c r="P7234" i="1" s="1"/>
  <c r="L7237" i="1"/>
  <c r="P7237" i="1" s="1"/>
  <c r="L7238" i="1"/>
  <c r="P7238" i="1" s="1"/>
  <c r="L7241" i="1"/>
  <c r="P7241" i="1" s="1"/>
  <c r="L7244" i="1"/>
  <c r="L7246" i="1"/>
  <c r="L7247" i="1"/>
  <c r="L7248" i="1"/>
  <c r="L7249" i="1"/>
  <c r="L7250" i="1"/>
  <c r="L7252" i="1"/>
  <c r="L7254" i="1"/>
  <c r="L7256" i="1"/>
  <c r="L7257" i="1"/>
  <c r="P7257" i="1" s="1"/>
  <c r="L7259" i="1"/>
  <c r="L7260" i="1"/>
  <c r="P7260" i="1" s="1"/>
  <c r="L7261" i="1"/>
  <c r="L7262" i="1"/>
  <c r="L7263" i="1"/>
  <c r="L7265" i="1"/>
  <c r="L7266" i="1"/>
  <c r="P7266" i="1" s="1"/>
  <c r="L7268" i="1"/>
  <c r="L7269" i="1"/>
  <c r="P7269" i="1" s="1"/>
  <c r="L7270" i="1"/>
  <c r="P7270" i="1" s="1"/>
  <c r="L7271" i="1"/>
  <c r="P7271" i="1" s="1"/>
  <c r="L7272" i="1"/>
  <c r="P7272" i="1" s="1"/>
  <c r="L7274" i="1"/>
  <c r="L7275" i="1"/>
  <c r="P7275" i="1" s="1"/>
  <c r="L7276" i="1"/>
  <c r="P7276" i="1" s="1"/>
  <c r="L7277" i="1"/>
  <c r="P7277" i="1" s="1"/>
  <c r="L7278" i="1"/>
  <c r="P7278" i="1" s="1"/>
  <c r="L7279" i="1"/>
  <c r="P7279" i="1" s="1"/>
  <c r="L7283" i="1"/>
  <c r="L7284" i="1"/>
  <c r="P7284" i="1" s="1"/>
  <c r="L7285" i="1"/>
  <c r="P7285" i="1" s="1"/>
  <c r="L7287" i="1"/>
  <c r="L7288" i="1"/>
  <c r="P7288" i="1" s="1"/>
  <c r="L7290" i="1"/>
  <c r="P7290" i="1" s="1"/>
  <c r="L7291" i="1"/>
  <c r="P7291" i="1" s="1"/>
  <c r="L7295" i="1"/>
  <c r="L7296" i="1"/>
  <c r="P7296" i="1" s="1"/>
  <c r="L7297" i="1"/>
  <c r="P7297" i="1" s="1"/>
  <c r="L7299" i="1"/>
  <c r="L7300" i="1"/>
  <c r="P7300" i="1" s="1"/>
  <c r="L7301" i="1"/>
  <c r="P7301" i="1" s="1"/>
  <c r="L7305" i="1"/>
  <c r="L7306" i="1"/>
  <c r="P7306" i="1" s="1"/>
  <c r="L7307" i="1"/>
  <c r="P7307" i="1" s="1"/>
  <c r="L7310" i="1"/>
  <c r="L7311" i="1"/>
  <c r="P7311" i="1" s="1"/>
  <c r="L7313" i="1"/>
  <c r="L7314" i="1"/>
  <c r="P7314" i="1" s="1"/>
  <c r="L7315" i="1"/>
  <c r="P7315" i="1" s="1"/>
  <c r="L7316" i="1"/>
  <c r="P7316" i="1" s="1"/>
  <c r="L7317" i="1"/>
  <c r="P7317" i="1" s="1"/>
  <c r="L7318" i="1"/>
  <c r="P7318" i="1" s="1"/>
  <c r="L7320" i="1"/>
  <c r="L7321" i="1"/>
  <c r="P7321" i="1" s="1"/>
  <c r="L7322" i="1"/>
  <c r="P7322" i="1" s="1"/>
  <c r="L7323" i="1"/>
  <c r="P7323" i="1" s="1"/>
  <c r="L7324" i="1"/>
  <c r="P7324" i="1" s="1"/>
  <c r="L7326" i="1"/>
  <c r="L7327" i="1"/>
  <c r="P7327" i="1" s="1"/>
  <c r="L7328" i="1"/>
  <c r="P7328" i="1" s="1"/>
  <c r="L7329" i="1"/>
  <c r="P7329" i="1" s="1"/>
  <c r="L7331" i="1"/>
  <c r="L7336" i="1"/>
  <c r="P7336" i="1" s="1"/>
  <c r="L7337" i="1"/>
  <c r="P7337" i="1" s="1"/>
  <c r="L7340" i="1"/>
  <c r="P7340" i="1" s="1"/>
  <c r="L7343" i="1"/>
  <c r="P7343" i="1" s="1"/>
  <c r="L7344" i="1"/>
  <c r="P7344" i="1" s="1"/>
  <c r="L7347" i="1"/>
  <c r="P7347" i="1" s="1"/>
  <c r="L7350" i="1"/>
  <c r="L7352" i="1"/>
  <c r="L7353" i="1"/>
  <c r="L7354" i="1"/>
  <c r="L7355" i="1"/>
  <c r="L7356" i="1"/>
  <c r="L7358" i="1"/>
  <c r="L7361" i="1"/>
  <c r="L7362" i="1"/>
  <c r="P7362" i="1" s="1"/>
  <c r="L7363" i="1"/>
  <c r="L7364" i="1"/>
  <c r="L7365" i="1"/>
  <c r="L7366" i="1"/>
  <c r="L7367" i="1"/>
  <c r="L7369" i="1"/>
  <c r="L7370" i="1"/>
  <c r="P7370" i="1" s="1"/>
  <c r="L7371" i="1"/>
  <c r="L7373" i="1"/>
  <c r="L7374" i="1"/>
  <c r="L7375" i="1"/>
  <c r="P7375" i="1" s="1"/>
  <c r="L7376" i="1"/>
  <c r="P7376" i="1" s="1"/>
  <c r="L7377" i="1"/>
  <c r="P7377" i="1" s="1"/>
  <c r="L7378" i="1"/>
  <c r="P7378" i="1" s="1"/>
  <c r="L7379" i="1"/>
  <c r="P7379" i="1" s="1"/>
  <c r="L7380" i="1"/>
  <c r="P7380" i="1" s="1"/>
  <c r="L7384" i="1"/>
  <c r="L7385" i="1"/>
  <c r="P7385" i="1" s="1"/>
  <c r="L7389" i="1"/>
  <c r="L7391" i="1"/>
  <c r="L7392" i="1"/>
  <c r="L7394" i="1"/>
  <c r="L7400" i="1"/>
  <c r="P7400" i="1" s="1"/>
  <c r="L7403" i="1"/>
  <c r="P7403" i="1" s="1"/>
  <c r="L7406" i="1"/>
  <c r="P7406" i="1" s="1"/>
  <c r="L7407" i="1"/>
  <c r="P7407" i="1" s="1"/>
  <c r="L7410" i="1"/>
  <c r="P7410" i="1" s="1"/>
  <c r="L7413" i="1"/>
  <c r="L7415" i="1"/>
  <c r="L7416" i="1"/>
  <c r="L7417" i="1"/>
  <c r="L7418" i="1"/>
  <c r="L7419" i="1"/>
  <c r="L7421" i="1"/>
  <c r="L7423" i="1"/>
  <c r="L7424" i="1"/>
  <c r="L7425" i="1"/>
  <c r="L7426" i="1"/>
  <c r="L7427" i="1"/>
  <c r="L7428" i="1"/>
  <c r="L7429" i="1"/>
  <c r="L7431" i="1"/>
  <c r="L7432" i="1"/>
  <c r="P7432" i="1" s="1"/>
  <c r="L7433" i="1"/>
  <c r="P7433" i="1" s="1"/>
  <c r="L7434" i="1"/>
  <c r="P7434" i="1" s="1"/>
  <c r="L7437" i="1"/>
  <c r="L7441" i="1"/>
  <c r="L7442" i="1"/>
  <c r="P7442" i="1" s="1"/>
  <c r="L7444" i="1"/>
  <c r="L7445" i="1"/>
  <c r="P7445" i="1" s="1"/>
  <c r="L7447" i="1"/>
  <c r="L7452" i="1"/>
  <c r="P7452" i="1" s="1"/>
  <c r="L7453" i="1"/>
  <c r="P7453" i="1" s="1"/>
  <c r="L7456" i="1"/>
  <c r="P7456" i="1" s="1"/>
  <c r="L7459" i="1"/>
  <c r="P7459" i="1" s="1"/>
  <c r="L7460" i="1"/>
  <c r="P7460" i="1" s="1"/>
  <c r="L7463" i="1"/>
  <c r="P7463" i="1" s="1"/>
  <c r="L7466" i="1"/>
  <c r="L7468" i="1"/>
  <c r="L7469" i="1"/>
  <c r="L7470" i="1"/>
  <c r="L7471" i="1"/>
  <c r="L7472" i="1"/>
  <c r="L7474" i="1"/>
  <c r="L7476" i="1"/>
  <c r="L7477" i="1"/>
  <c r="L7478" i="1"/>
  <c r="L7480" i="1"/>
  <c r="L7481" i="1"/>
  <c r="P7481" i="1" s="1"/>
  <c r="L7482" i="1"/>
  <c r="P7482" i="1" s="1"/>
  <c r="L7484" i="1"/>
  <c r="L7485" i="1"/>
  <c r="P7485" i="1" s="1"/>
  <c r="L7487" i="1"/>
  <c r="L7488" i="1"/>
  <c r="P7488" i="1" s="1"/>
  <c r="L7490" i="1"/>
  <c r="L7491" i="1"/>
  <c r="P7491" i="1" s="1"/>
  <c r="L7492" i="1"/>
  <c r="L7494" i="1"/>
  <c r="L7495" i="1"/>
  <c r="P7495" i="1" s="1"/>
  <c r="L7496" i="1"/>
  <c r="P7496" i="1" s="1"/>
  <c r="L7497" i="1"/>
  <c r="P7497" i="1" s="1"/>
  <c r="L7498" i="1"/>
  <c r="P7498" i="1" s="1"/>
  <c r="L7502" i="1"/>
  <c r="L7503" i="1"/>
  <c r="P7503" i="1" s="1"/>
  <c r="L7504" i="1"/>
  <c r="P7504" i="1" s="1"/>
  <c r="L7506" i="1"/>
  <c r="L7507" i="1"/>
  <c r="P7507" i="1" s="1"/>
  <c r="L7510" i="1"/>
  <c r="L7512" i="1"/>
  <c r="L7513" i="1"/>
  <c r="L7514" i="1"/>
  <c r="P7514" i="1" s="1"/>
  <c r="L7515" i="1"/>
  <c r="P7515" i="1" s="1"/>
  <c r="L7519" i="1"/>
  <c r="L7520" i="1"/>
  <c r="P7520" i="1" s="1"/>
  <c r="P7521" i="1"/>
  <c r="L7523" i="1"/>
  <c r="L7525" i="1"/>
  <c r="L7526" i="1"/>
  <c r="P7526" i="1" s="1"/>
  <c r="L7527" i="1"/>
  <c r="L7529" i="1"/>
  <c r="L7536" i="1"/>
  <c r="P7536" i="1" s="1"/>
  <c r="L7539" i="1"/>
  <c r="P7539" i="1" s="1"/>
  <c r="L7542" i="1"/>
  <c r="P7542" i="1" s="1"/>
  <c r="L7543" i="1"/>
  <c r="P7543" i="1" s="1"/>
  <c r="L7546" i="1"/>
  <c r="P7546" i="1" s="1"/>
  <c r="L7549" i="1"/>
  <c r="L7551" i="1"/>
  <c r="L7552" i="1"/>
  <c r="L7553" i="1"/>
  <c r="L7554" i="1"/>
  <c r="L7555" i="1"/>
  <c r="L7557" i="1"/>
  <c r="L7559" i="1"/>
  <c r="L7560" i="1"/>
  <c r="L7561" i="1"/>
  <c r="L7562" i="1"/>
  <c r="L7563" i="1"/>
  <c r="L7564" i="1"/>
  <c r="L7565" i="1"/>
  <c r="L7566" i="1"/>
  <c r="L7568" i="1"/>
  <c r="L7569" i="1"/>
  <c r="P7569" i="1" s="1"/>
  <c r="L7570" i="1"/>
  <c r="P7570" i="1" s="1"/>
  <c r="L7573" i="1"/>
  <c r="L7576" i="1"/>
  <c r="L7578" i="1"/>
  <c r="L7579" i="1"/>
  <c r="P7579" i="1" s="1"/>
  <c r="L7580" i="1"/>
  <c r="L7582" i="1"/>
  <c r="L7587" i="1"/>
  <c r="P7587" i="1" s="1"/>
  <c r="L7588" i="1"/>
  <c r="P7588" i="1" s="1"/>
  <c r="L7591" i="1"/>
  <c r="P7591" i="1" s="1"/>
  <c r="L7594" i="1"/>
  <c r="P7594" i="1" s="1"/>
  <c r="L7595" i="1"/>
  <c r="P7595" i="1" s="1"/>
  <c r="L7598" i="1"/>
  <c r="P7598" i="1" s="1"/>
  <c r="L7601" i="1"/>
  <c r="L7603" i="1"/>
  <c r="L7604" i="1"/>
  <c r="L7605" i="1"/>
  <c r="L7606" i="1"/>
  <c r="L7607" i="1"/>
  <c r="L7609" i="1"/>
  <c r="L7611" i="1"/>
  <c r="L7612" i="1"/>
  <c r="L7613" i="1"/>
  <c r="L7614" i="1"/>
  <c r="L7615" i="1"/>
  <c r="L7616" i="1"/>
  <c r="L7617" i="1"/>
  <c r="L7618" i="1"/>
  <c r="L7620" i="1"/>
  <c r="L7621" i="1"/>
  <c r="P7621" i="1" s="1"/>
  <c r="L7622" i="1"/>
  <c r="P7622" i="1" s="1"/>
  <c r="L7625" i="1"/>
  <c r="L7628" i="1"/>
  <c r="L7630" i="1"/>
  <c r="L7637" i="1"/>
  <c r="P7637" i="1" s="1"/>
  <c r="L7640" i="1"/>
  <c r="P7640" i="1" s="1"/>
  <c r="L7641" i="1"/>
  <c r="P7641" i="1" s="1"/>
  <c r="L7644" i="1"/>
  <c r="P7644" i="1" s="1"/>
  <c r="L7647" i="1"/>
  <c r="L7649" i="1"/>
  <c r="L7650" i="1"/>
  <c r="L7651" i="1"/>
  <c r="L7652" i="1"/>
  <c r="L7653" i="1"/>
  <c r="L7655" i="1"/>
  <c r="L7657" i="1"/>
  <c r="L7658" i="1"/>
  <c r="L7659" i="1"/>
  <c r="L7660" i="1"/>
  <c r="L7661" i="1"/>
  <c r="L7663" i="1"/>
  <c r="L7664" i="1"/>
  <c r="P7664" i="1" s="1"/>
  <c r="L7665" i="1"/>
  <c r="P7665" i="1" s="1"/>
  <c r="L7666" i="1"/>
  <c r="P7666" i="1" s="1"/>
  <c r="L7667" i="1"/>
  <c r="P7667" i="1" s="1"/>
  <c r="L7671" i="1"/>
  <c r="L7672" i="1"/>
  <c r="P7672" i="1" s="1"/>
  <c r="L7674" i="1"/>
  <c r="L7675" i="1"/>
  <c r="P7675" i="1" s="1"/>
  <c r="L7676" i="1"/>
  <c r="P7676" i="1" s="1"/>
  <c r="L7678" i="1"/>
  <c r="L7679" i="1"/>
  <c r="P7679" i="1" s="1"/>
  <c r="L7680" i="1"/>
  <c r="P7680" i="1" s="1"/>
  <c r="L7682" i="1"/>
  <c r="L7683" i="1"/>
  <c r="P7683" i="1" s="1"/>
  <c r="L7684" i="1"/>
  <c r="P7684" i="1" s="1"/>
  <c r="L7685" i="1"/>
  <c r="P7685" i="1" s="1"/>
  <c r="L7687" i="1"/>
  <c r="L7688" i="1"/>
  <c r="P7688" i="1" s="1"/>
  <c r="L7692" i="1"/>
  <c r="L7693" i="1"/>
  <c r="P7693" i="1" s="1"/>
  <c r="L7694" i="1"/>
  <c r="P7694" i="1" s="1"/>
  <c r="L7696" i="1"/>
  <c r="L7698" i="1"/>
  <c r="L7699" i="1"/>
  <c r="L7700" i="1"/>
  <c r="P7700" i="1" s="1"/>
  <c r="L7701" i="1"/>
  <c r="P7701" i="1" s="1"/>
  <c r="L7702" i="1"/>
  <c r="P7702" i="1" s="1"/>
  <c r="L7704" i="1"/>
  <c r="L7705" i="1"/>
  <c r="L7706" i="1"/>
  <c r="P7706" i="1" s="1"/>
  <c r="L7707" i="1"/>
  <c r="P7707" i="1" s="1"/>
  <c r="L7708" i="1"/>
  <c r="L7709" i="1"/>
  <c r="P7709" i="1" s="1"/>
  <c r="L7710" i="1"/>
  <c r="P7710" i="1" s="1"/>
  <c r="L7711" i="1"/>
  <c r="P7711" i="1" s="1"/>
  <c r="L7712" i="1"/>
  <c r="P7712" i="1" s="1"/>
  <c r="L7713" i="1"/>
  <c r="P7713" i="1" s="1"/>
  <c r="L7714" i="1"/>
  <c r="P7714" i="1" s="1"/>
  <c r="L7715" i="1"/>
  <c r="P7715" i="1" s="1"/>
  <c r="L7716" i="1"/>
  <c r="P7716" i="1" s="1"/>
  <c r="L7718" i="1"/>
  <c r="L7722" i="1"/>
  <c r="L7724" i="1"/>
  <c r="L7725" i="1"/>
  <c r="L7726" i="1"/>
  <c r="L7728" i="1"/>
  <c r="P7728" i="1" s="1"/>
  <c r="L7741" i="1"/>
  <c r="P7741" i="1" s="1"/>
  <c r="L7744" i="1"/>
  <c r="L7746" i="1"/>
  <c r="L7747" i="1"/>
  <c r="L7748" i="1"/>
  <c r="L7749" i="1"/>
  <c r="L7750" i="1"/>
  <c r="L7752" i="1"/>
  <c r="L7754" i="1"/>
  <c r="L7755" i="1"/>
  <c r="L7756" i="1"/>
  <c r="L7757" i="1"/>
  <c r="L7758" i="1"/>
  <c r="L7759" i="1"/>
  <c r="L7760" i="1"/>
  <c r="L7761" i="1"/>
  <c r="L7763" i="1"/>
  <c r="L7764" i="1"/>
  <c r="P7764" i="1" s="1"/>
  <c r="L7765" i="1"/>
  <c r="P7765" i="1" s="1"/>
  <c r="L7768" i="1"/>
  <c r="L7771" i="1"/>
  <c r="L7774" i="1"/>
  <c r="L7775" i="1"/>
  <c r="L7776" i="1"/>
  <c r="L7777" i="1"/>
  <c r="L7779" i="1"/>
  <c r="L7784" i="1"/>
  <c r="P7784" i="1" s="1"/>
  <c r="L7785" i="1"/>
  <c r="P7785" i="1" s="1"/>
  <c r="L7788" i="1"/>
  <c r="P7788" i="1" s="1"/>
  <c r="L7791" i="1"/>
  <c r="P7791" i="1" s="1"/>
  <c r="L7792" i="1"/>
  <c r="P7792" i="1" s="1"/>
  <c r="L7795" i="1"/>
  <c r="P7795" i="1" s="1"/>
  <c r="L7798" i="1"/>
  <c r="L7800" i="1"/>
  <c r="L7801" i="1"/>
  <c r="L7802" i="1"/>
  <c r="L7803" i="1"/>
  <c r="L7804" i="1"/>
  <c r="L7806" i="1"/>
  <c r="L7808" i="1"/>
  <c r="L7809" i="1"/>
  <c r="L7810" i="1"/>
  <c r="L7811" i="1"/>
  <c r="L7812" i="1"/>
  <c r="L7813" i="1"/>
  <c r="L7815" i="1"/>
  <c r="L7816" i="1"/>
  <c r="P7816" i="1" s="1"/>
  <c r="L7817" i="1"/>
  <c r="P7817" i="1" s="1"/>
  <c r="L7818" i="1"/>
  <c r="P7818" i="1" s="1"/>
  <c r="L7819" i="1"/>
  <c r="P7819" i="1" s="1"/>
  <c r="L7820" i="1"/>
  <c r="P7820" i="1" s="1"/>
  <c r="L7821" i="1"/>
  <c r="P7821" i="1" s="1"/>
  <c r="L7825" i="1"/>
  <c r="L7827" i="1"/>
  <c r="L7829" i="1"/>
  <c r="L7830" i="1"/>
  <c r="L7831" i="1"/>
  <c r="L7835" i="1"/>
  <c r="L7839" i="1"/>
  <c r="L7840" i="1"/>
  <c r="P7840" i="1" s="1"/>
  <c r="L7842" i="1"/>
  <c r="L7844" i="1"/>
  <c r="L7846" i="1"/>
  <c r="L7848" i="1"/>
  <c r="L7856" i="1"/>
  <c r="P7856" i="1" s="1"/>
  <c r="L7859" i="1"/>
  <c r="P7859" i="1" s="1"/>
  <c r="L7862" i="1"/>
  <c r="P7862" i="1" s="1"/>
  <c r="L7899" i="1"/>
  <c r="P7899" i="1" s="1"/>
  <c r="L7914" i="1"/>
  <c r="P7914" i="1" s="1"/>
  <c r="L7915" i="1"/>
  <c r="P7915" i="1" s="1"/>
  <c r="L7918" i="1"/>
  <c r="P7918" i="1" s="1"/>
  <c r="L7921" i="1"/>
  <c r="P7921" i="1" s="1"/>
  <c r="L7924" i="1"/>
  <c r="L7925" i="1"/>
  <c r="P7925" i="1" s="1"/>
  <c r="L7927" i="1"/>
  <c r="L7928" i="1"/>
  <c r="L7929" i="1"/>
  <c r="L7930" i="1"/>
  <c r="L7931" i="1"/>
  <c r="L7932" i="1"/>
  <c r="P7932" i="1" s="1"/>
  <c r="L7933" i="1"/>
  <c r="P7933" i="1" s="1"/>
  <c r="L7934" i="1"/>
  <c r="P7934" i="1" s="1"/>
  <c r="L7935" i="1"/>
  <c r="P7935" i="1" s="1"/>
  <c r="L7936" i="1"/>
  <c r="P7936" i="1" s="1"/>
  <c r="L7938" i="1"/>
  <c r="L7939" i="1"/>
  <c r="P7939" i="1" s="1"/>
  <c r="L7941" i="1"/>
  <c r="L7942" i="1"/>
  <c r="L7943" i="1"/>
  <c r="L7944" i="1"/>
  <c r="L7945" i="1"/>
  <c r="L7946" i="1"/>
  <c r="L7947" i="1"/>
  <c r="L7948" i="1"/>
  <c r="L7950" i="1"/>
  <c r="L7951" i="1"/>
  <c r="P7951" i="1" s="1"/>
  <c r="L7952" i="1"/>
  <c r="P7952" i="1" s="1"/>
  <c r="L7953" i="1"/>
  <c r="P7953" i="1" s="1"/>
  <c r="L7954" i="1"/>
  <c r="P7954" i="1" s="1"/>
  <c r="L7955" i="1"/>
  <c r="P7955" i="1" s="1"/>
  <c r="L7956" i="1"/>
  <c r="P7956" i="1" s="1"/>
  <c r="L7957" i="1"/>
  <c r="P7957" i="1" s="1"/>
  <c r="L7958" i="1"/>
  <c r="P7958" i="1" s="1"/>
  <c r="L7988" i="1"/>
  <c r="P7988" i="1" s="1"/>
  <c r="L7995" i="1"/>
  <c r="L7997" i="1"/>
  <c r="L7998" i="1"/>
  <c r="P7998" i="1" s="1"/>
  <c r="L7999" i="1"/>
  <c r="P7999" i="1" s="1"/>
  <c r="L8000" i="1"/>
  <c r="P8000" i="1" s="1"/>
  <c r="L8001" i="1"/>
  <c r="P8001" i="1" s="1"/>
  <c r="L8003" i="1"/>
  <c r="L8005" i="1"/>
  <c r="L8006" i="1"/>
  <c r="P8006" i="1" s="1"/>
  <c r="L8007" i="1"/>
  <c r="P8007" i="1" s="1"/>
  <c r="L8008" i="1"/>
  <c r="P8008" i="1" s="1"/>
  <c r="L8009" i="1"/>
  <c r="P8009" i="1" s="1"/>
  <c r="L8010" i="1"/>
  <c r="P8010" i="1" s="1"/>
  <c r="L8011" i="1"/>
  <c r="P8011" i="1" s="1"/>
  <c r="L8012" i="1"/>
  <c r="P8012" i="1" s="1"/>
  <c r="L8014" i="1"/>
  <c r="P8015" i="1"/>
  <c r="L8029" i="1"/>
  <c r="P8029" i="1" s="1"/>
  <c r="L8036" i="1"/>
  <c r="P8036" i="1" s="1"/>
  <c r="L8038" i="1"/>
  <c r="L8039" i="1"/>
  <c r="P8039" i="1" s="1"/>
  <c r="L8040" i="1"/>
  <c r="P8040" i="1" s="1"/>
  <c r="L8041" i="1"/>
  <c r="P8041" i="1" s="1"/>
  <c r="L8042" i="1"/>
  <c r="P8042" i="1" s="1"/>
  <c r="L8044" i="1"/>
  <c r="L8046" i="1"/>
  <c r="P8046" i="1" s="1"/>
  <c r="L8047" i="1"/>
  <c r="P8047" i="1" s="1"/>
  <c r="L8048" i="1"/>
  <c r="P8048" i="1" s="1"/>
  <c r="L8049" i="1"/>
  <c r="P8049" i="1" s="1"/>
  <c r="L8050" i="1"/>
  <c r="P8050" i="1" s="1"/>
  <c r="L8051" i="1"/>
  <c r="P8051" i="1" s="1"/>
  <c r="L8052" i="1"/>
  <c r="P8052" i="1" s="1"/>
  <c r="L8054" i="1"/>
  <c r="L8055" i="1"/>
  <c r="P8055" i="1" s="1"/>
  <c r="L8058" i="1"/>
  <c r="L8061" i="1"/>
  <c r="L8068" i="1"/>
  <c r="P8068" i="1" s="1"/>
  <c r="L8075" i="1"/>
  <c r="P8075" i="1" s="1"/>
  <c r="L8077" i="1"/>
  <c r="L8078" i="1"/>
  <c r="P8078" i="1" s="1"/>
  <c r="L8079" i="1"/>
  <c r="P8079" i="1" s="1"/>
  <c r="L8080" i="1"/>
  <c r="P8080" i="1" s="1"/>
  <c r="L8081" i="1"/>
  <c r="P8081" i="1" s="1"/>
  <c r="L8083" i="1"/>
  <c r="L8085" i="1"/>
  <c r="L8086" i="1"/>
  <c r="P8086" i="1" s="1"/>
  <c r="L8087" i="1"/>
  <c r="P8087" i="1" s="1"/>
  <c r="L8088" i="1"/>
  <c r="P8088" i="1" s="1"/>
  <c r="L8089" i="1"/>
  <c r="P8089" i="1" s="1"/>
  <c r="L8090" i="1"/>
  <c r="P8090" i="1" s="1"/>
  <c r="L8091" i="1"/>
  <c r="P8091" i="1" s="1"/>
  <c r="L8092" i="1"/>
  <c r="P8092" i="1" s="1"/>
  <c r="L8094" i="1"/>
  <c r="L8095" i="1"/>
  <c r="P8095" i="1" s="1"/>
  <c r="L8096" i="1"/>
  <c r="P8096" i="1" s="1"/>
  <c r="L8099" i="1"/>
  <c r="L8100" i="1"/>
  <c r="L8101" i="1"/>
  <c r="P8101" i="1" s="1"/>
  <c r="L8104" i="1"/>
  <c r="L8105" i="1"/>
  <c r="L8106" i="1"/>
  <c r="L8113" i="1"/>
  <c r="P8113" i="1" s="1"/>
  <c r="L8120" i="1"/>
  <c r="L8122" i="1"/>
  <c r="L8123" i="1"/>
  <c r="P8123" i="1" s="1"/>
  <c r="L8124" i="1"/>
  <c r="P8124" i="1" s="1"/>
  <c r="L8125" i="1"/>
  <c r="P8125" i="1" s="1"/>
  <c r="L8126" i="1"/>
  <c r="P8126" i="1" s="1"/>
  <c r="L8128" i="1"/>
  <c r="L8127" i="1" s="1"/>
  <c r="L8130" i="1"/>
  <c r="L8131" i="1"/>
  <c r="P8131" i="1" s="1"/>
  <c r="L8132" i="1"/>
  <c r="P8132" i="1" s="1"/>
  <c r="L8133" i="1"/>
  <c r="P8133" i="1" s="1"/>
  <c r="L8134" i="1"/>
  <c r="P8134" i="1" s="1"/>
  <c r="L8135" i="1"/>
  <c r="P8135" i="1" s="1"/>
  <c r="L8136" i="1"/>
  <c r="P8136" i="1" s="1"/>
  <c r="L8138" i="1"/>
  <c r="L8139" i="1"/>
  <c r="P8139" i="1" s="1"/>
  <c r="L8140" i="1"/>
  <c r="P8140" i="1" s="1"/>
  <c r="L8143" i="1"/>
  <c r="L8144" i="1"/>
  <c r="P8144" i="1" s="1"/>
  <c r="L8147" i="1"/>
  <c r="L8150" i="1"/>
  <c r="L8151" i="1"/>
  <c r="P8151" i="1" s="1"/>
  <c r="L8152" i="1"/>
  <c r="P8152" i="1" s="1"/>
  <c r="L8155" i="1"/>
  <c r="L8162" i="1"/>
  <c r="P8162" i="1" s="1"/>
  <c r="L8169" i="1"/>
  <c r="L8171" i="1"/>
  <c r="L8172" i="1"/>
  <c r="P8172" i="1" s="1"/>
  <c r="L8173" i="1"/>
  <c r="P8173" i="1" s="1"/>
  <c r="L8174" i="1"/>
  <c r="P8174" i="1" s="1"/>
  <c r="L8175" i="1"/>
  <c r="P8175" i="1" s="1"/>
  <c r="L8177" i="1"/>
  <c r="L8179" i="1"/>
  <c r="L8180" i="1"/>
  <c r="P8180" i="1" s="1"/>
  <c r="L8181" i="1"/>
  <c r="P8181" i="1" s="1"/>
  <c r="L8182" i="1"/>
  <c r="P8182" i="1" s="1"/>
  <c r="L8183" i="1"/>
  <c r="P8183" i="1" s="1"/>
  <c r="L8184" i="1"/>
  <c r="P8184" i="1" s="1"/>
  <c r="L8185" i="1"/>
  <c r="P8185" i="1" s="1"/>
  <c r="L8186" i="1"/>
  <c r="P8186" i="1" s="1"/>
  <c r="L8188" i="1"/>
  <c r="L8189" i="1"/>
  <c r="P8189" i="1" s="1"/>
  <c r="L8190" i="1"/>
  <c r="P8190" i="1" s="1"/>
  <c r="L8193" i="1"/>
  <c r="L8194" i="1"/>
  <c r="P8194" i="1" s="1"/>
  <c r="L8195" i="1"/>
  <c r="P8195" i="1" s="1"/>
  <c r="L8198" i="1"/>
  <c r="L8199" i="1"/>
  <c r="P8199" i="1" s="1"/>
  <c r="L8200" i="1"/>
  <c r="P8200" i="1" s="1"/>
  <c r="L8207" i="1"/>
  <c r="P8207" i="1" s="1"/>
  <c r="L8214" i="1"/>
  <c r="L8221" i="1"/>
  <c r="P8221" i="1" s="1"/>
  <c r="L8228" i="1"/>
  <c r="L8230" i="1"/>
  <c r="L8231" i="1"/>
  <c r="P8231" i="1" s="1"/>
  <c r="L8232" i="1"/>
  <c r="P8232" i="1" s="1"/>
  <c r="L8233" i="1"/>
  <c r="P8233" i="1" s="1"/>
  <c r="L8234" i="1"/>
  <c r="P8234" i="1" s="1"/>
  <c r="L8236" i="1"/>
  <c r="L8235" i="1" s="1"/>
  <c r="L8238" i="1"/>
  <c r="L8239" i="1"/>
  <c r="P8239" i="1" s="1"/>
  <c r="L8240" i="1"/>
  <c r="P8240" i="1" s="1"/>
  <c r="L8241" i="1"/>
  <c r="P8241" i="1" s="1"/>
  <c r="L8242" i="1"/>
  <c r="P8242" i="1" s="1"/>
  <c r="L8243" i="1"/>
  <c r="P8243" i="1" s="1"/>
  <c r="L8244" i="1"/>
  <c r="P8244" i="1" s="1"/>
  <c r="L8245" i="1"/>
  <c r="P8245" i="1" s="1"/>
  <c r="L8247" i="1"/>
  <c r="L8248" i="1"/>
  <c r="P8248" i="1" s="1"/>
  <c r="L8251" i="1"/>
  <c r="L8252" i="1"/>
  <c r="P8252" i="1" s="1"/>
  <c r="L8253" i="1"/>
  <c r="P8253" i="1" s="1"/>
  <c r="L8266" i="1"/>
  <c r="P8266" i="1" s="1"/>
  <c r="L8273" i="1"/>
  <c r="L8275" i="1"/>
  <c r="L8276" i="1"/>
  <c r="P8276" i="1" s="1"/>
  <c r="L8277" i="1"/>
  <c r="P8277" i="1" s="1"/>
  <c r="L8278" i="1"/>
  <c r="P8278" i="1" s="1"/>
  <c r="L8279" i="1"/>
  <c r="P8279" i="1" s="1"/>
  <c r="L8281" i="1"/>
  <c r="L8283" i="1"/>
  <c r="L8284" i="1"/>
  <c r="P8284" i="1" s="1"/>
  <c r="L8285" i="1"/>
  <c r="P8285" i="1" s="1"/>
  <c r="L8286" i="1"/>
  <c r="P8286" i="1" s="1"/>
  <c r="L8287" i="1"/>
  <c r="P8287" i="1" s="1"/>
  <c r="L8288" i="1"/>
  <c r="P8288" i="1" s="1"/>
  <c r="L8289" i="1"/>
  <c r="P8289" i="1" s="1"/>
  <c r="L8290" i="1"/>
  <c r="P8290" i="1" s="1"/>
  <c r="L8292" i="1"/>
  <c r="L8293" i="1"/>
  <c r="P8293" i="1" s="1"/>
  <c r="L8294" i="1"/>
  <c r="P8294" i="1" s="1"/>
  <c r="L8297" i="1"/>
  <c r="L8300" i="1"/>
  <c r="L8301" i="1"/>
  <c r="P8301" i="1" s="1"/>
  <c r="L8308" i="1"/>
  <c r="P8308" i="1" s="1"/>
  <c r="L8315" i="1"/>
  <c r="P8315" i="1" s="1"/>
  <c r="L8317" i="1"/>
  <c r="L8318" i="1"/>
  <c r="P8318" i="1" s="1"/>
  <c r="L8319" i="1"/>
  <c r="P8319" i="1" s="1"/>
  <c r="L8320" i="1"/>
  <c r="P8320" i="1" s="1"/>
  <c r="L8321" i="1"/>
  <c r="P8321" i="1" s="1"/>
  <c r="L8323" i="1"/>
  <c r="L8325" i="1"/>
  <c r="P8325" i="1" s="1"/>
  <c r="L8326" i="1"/>
  <c r="P8326" i="1" s="1"/>
  <c r="L8327" i="1"/>
  <c r="P8327" i="1" s="1"/>
  <c r="L8328" i="1"/>
  <c r="P8328" i="1" s="1"/>
  <c r="L8329" i="1"/>
  <c r="P8329" i="1" s="1"/>
  <c r="L8330" i="1"/>
  <c r="P8330" i="1" s="1"/>
  <c r="L8331" i="1"/>
  <c r="P8331" i="1" s="1"/>
  <c r="L8332" i="1"/>
  <c r="P8332" i="1" s="1"/>
  <c r="L8334" i="1"/>
  <c r="L8335" i="1"/>
  <c r="P8335" i="1" s="1"/>
  <c r="L8336" i="1"/>
  <c r="P8336" i="1" s="1"/>
  <c r="L8339" i="1"/>
  <c r="L8340" i="1"/>
  <c r="P8340" i="1" s="1"/>
  <c r="L8341" i="1"/>
  <c r="P8341" i="1" s="1"/>
  <c r="L8344" i="1"/>
  <c r="L8345" i="1"/>
  <c r="P8345" i="1" s="1"/>
  <c r="L8346" i="1"/>
  <c r="P8346" i="1" s="1"/>
  <c r="L8353" i="1"/>
  <c r="P8353" i="1" s="1"/>
  <c r="L8360" i="1"/>
  <c r="L8362" i="1"/>
  <c r="L8363" i="1"/>
  <c r="P8363" i="1" s="1"/>
  <c r="L8364" i="1"/>
  <c r="P8364" i="1" s="1"/>
  <c r="L8365" i="1"/>
  <c r="P8365" i="1" s="1"/>
  <c r="L8366" i="1"/>
  <c r="P8366" i="1" s="1"/>
  <c r="L8368" i="1"/>
  <c r="L8370" i="1"/>
  <c r="L8371" i="1"/>
  <c r="P8371" i="1" s="1"/>
  <c r="L8372" i="1"/>
  <c r="P8372" i="1" s="1"/>
  <c r="L8373" i="1"/>
  <c r="P8373" i="1" s="1"/>
  <c r="L8374" i="1"/>
  <c r="P8374" i="1" s="1"/>
  <c r="L8375" i="1"/>
  <c r="P8375" i="1" s="1"/>
  <c r="L8376" i="1"/>
  <c r="P8376" i="1" s="1"/>
  <c r="L8377" i="1"/>
  <c r="P8377" i="1" s="1"/>
  <c r="L8379" i="1"/>
  <c r="L8380" i="1"/>
  <c r="P8380" i="1" s="1"/>
  <c r="L8381" i="1"/>
  <c r="P8381" i="1" s="1"/>
  <c r="L8382" i="1"/>
  <c r="P8382" i="1" s="1"/>
  <c r="L8385" i="1"/>
  <c r="L8386" i="1"/>
  <c r="P8386" i="1" s="1"/>
  <c r="L8387" i="1"/>
  <c r="P8387" i="1" s="1"/>
  <c r="L8390" i="1"/>
  <c r="L8391" i="1"/>
  <c r="P8391" i="1" s="1"/>
  <c r="L8392" i="1"/>
  <c r="P8392" i="1" s="1"/>
  <c r="L8399" i="1"/>
  <c r="P8399" i="1" s="1"/>
  <c r="L8406" i="1"/>
  <c r="L8408" i="1"/>
  <c r="L8409" i="1"/>
  <c r="P8409" i="1" s="1"/>
  <c r="L8410" i="1"/>
  <c r="P8410" i="1" s="1"/>
  <c r="L8411" i="1"/>
  <c r="P8411" i="1" s="1"/>
  <c r="L8412" i="1"/>
  <c r="P8412" i="1" s="1"/>
  <c r="L8414" i="1"/>
  <c r="L8416" i="1"/>
  <c r="L8417" i="1"/>
  <c r="P8417" i="1" s="1"/>
  <c r="L8418" i="1"/>
  <c r="P8418" i="1" s="1"/>
  <c r="L8419" i="1"/>
  <c r="P8419" i="1" s="1"/>
  <c r="L8420" i="1"/>
  <c r="P8420" i="1" s="1"/>
  <c r="L8421" i="1"/>
  <c r="P8421" i="1" s="1"/>
  <c r="L8422" i="1"/>
  <c r="P8422" i="1" s="1"/>
  <c r="L8423" i="1"/>
  <c r="P8423" i="1" s="1"/>
  <c r="L8425" i="1"/>
  <c r="L8426" i="1"/>
  <c r="P8426" i="1" s="1"/>
  <c r="L8427" i="1"/>
  <c r="P8427" i="1" s="1"/>
  <c r="L8428" i="1"/>
  <c r="P8428" i="1" s="1"/>
  <c r="L8431" i="1"/>
  <c r="L8432" i="1"/>
  <c r="P8432" i="1" s="1"/>
  <c r="L8433" i="1"/>
  <c r="P8433" i="1" s="1"/>
  <c r="L8436" i="1"/>
  <c r="L8437" i="1"/>
  <c r="P8437" i="1" s="1"/>
  <c r="L8444" i="1"/>
  <c r="P8444" i="1" s="1"/>
  <c r="L8451" i="1"/>
  <c r="P8451" i="1" s="1"/>
  <c r="L8453" i="1"/>
  <c r="L8454" i="1"/>
  <c r="P8454" i="1" s="1"/>
  <c r="L8455" i="1"/>
  <c r="P8455" i="1" s="1"/>
  <c r="L8456" i="1"/>
  <c r="P8456" i="1" s="1"/>
  <c r="L8457" i="1"/>
  <c r="P8457" i="1" s="1"/>
  <c r="L8459" i="1"/>
  <c r="L8461" i="1"/>
  <c r="P8461" i="1" s="1"/>
  <c r="L8462" i="1"/>
  <c r="P8462" i="1" s="1"/>
  <c r="L8463" i="1"/>
  <c r="P8463" i="1" s="1"/>
  <c r="L8464" i="1"/>
  <c r="P8464" i="1" s="1"/>
  <c r="L8465" i="1"/>
  <c r="P8465" i="1" s="1"/>
  <c r="L8466" i="1"/>
  <c r="P8466" i="1" s="1"/>
  <c r="L8467" i="1"/>
  <c r="P8467" i="1" s="1"/>
  <c r="L8469" i="1"/>
  <c r="L8470" i="1"/>
  <c r="P8470" i="1" s="1"/>
  <c r="L8471" i="1"/>
  <c r="P8471" i="1" s="1"/>
  <c r="L8474" i="1"/>
  <c r="L8475" i="1"/>
  <c r="P8475" i="1" s="1"/>
  <c r="L8489" i="1"/>
  <c r="P8489" i="1" s="1"/>
  <c r="L8496" i="1"/>
  <c r="L8498" i="1"/>
  <c r="L8499" i="1"/>
  <c r="P8499" i="1" s="1"/>
  <c r="L8500" i="1"/>
  <c r="P8500" i="1" s="1"/>
  <c r="L8501" i="1"/>
  <c r="P8501" i="1" s="1"/>
  <c r="L8502" i="1"/>
  <c r="P8502" i="1" s="1"/>
  <c r="L8504" i="1"/>
  <c r="L8503" i="1" s="1"/>
  <c r="L8506" i="1"/>
  <c r="L8507" i="1"/>
  <c r="P8507" i="1" s="1"/>
  <c r="L8508" i="1"/>
  <c r="P8508" i="1" s="1"/>
  <c r="L8509" i="1"/>
  <c r="P8509" i="1" s="1"/>
  <c r="L8510" i="1"/>
  <c r="P8510" i="1" s="1"/>
  <c r="L8511" i="1"/>
  <c r="P8511" i="1" s="1"/>
  <c r="L8512" i="1"/>
  <c r="P8512" i="1" s="1"/>
  <c r="L8513" i="1"/>
  <c r="P8513" i="1" s="1"/>
  <c r="L8515" i="1"/>
  <c r="L8516" i="1"/>
  <c r="P8516" i="1" s="1"/>
  <c r="L8517" i="1"/>
  <c r="P8517" i="1" s="1"/>
  <c r="L8520" i="1"/>
  <c r="L8521" i="1"/>
  <c r="P8521" i="1" s="1"/>
  <c r="L8522" i="1"/>
  <c r="P8522" i="1" s="1"/>
  <c r="L8525" i="1"/>
  <c r="L8526" i="1"/>
  <c r="P8526" i="1" s="1"/>
  <c r="L8533" i="1"/>
  <c r="P8533" i="1" s="1"/>
  <c r="L8540" i="1"/>
  <c r="L8542" i="1"/>
  <c r="L8543" i="1"/>
  <c r="P8543" i="1" s="1"/>
  <c r="L8544" i="1"/>
  <c r="P8544" i="1" s="1"/>
  <c r="L8545" i="1"/>
  <c r="P8545" i="1" s="1"/>
  <c r="L8546" i="1"/>
  <c r="P8546" i="1" s="1"/>
  <c r="L8548" i="1"/>
  <c r="L8550" i="1"/>
  <c r="L8551" i="1"/>
  <c r="P8551" i="1" s="1"/>
  <c r="L8552" i="1"/>
  <c r="P8552" i="1" s="1"/>
  <c r="L8553" i="1"/>
  <c r="P8553" i="1" s="1"/>
  <c r="L8554" i="1"/>
  <c r="P8554" i="1" s="1"/>
  <c r="L8555" i="1"/>
  <c r="P8555" i="1" s="1"/>
  <c r="L8556" i="1"/>
  <c r="P8556" i="1" s="1"/>
  <c r="L8557" i="1"/>
  <c r="P8557" i="1" s="1"/>
  <c r="L8559" i="1"/>
  <c r="L8560" i="1"/>
  <c r="P8560" i="1" s="1"/>
  <c r="L8561" i="1"/>
  <c r="P8561" i="1" s="1"/>
  <c r="L8564" i="1"/>
  <c r="L8565" i="1"/>
  <c r="P8565" i="1" s="1"/>
  <c r="L8568" i="1"/>
  <c r="L8569" i="1"/>
  <c r="P8569" i="1" s="1"/>
  <c r="L8570" i="1"/>
  <c r="P8570" i="1" s="1"/>
  <c r="L8577" i="1"/>
  <c r="P8577" i="1" s="1"/>
  <c r="L8584" i="1"/>
  <c r="L8591" i="1"/>
  <c r="P8591" i="1" s="1"/>
  <c r="L8598" i="1"/>
  <c r="L8600" i="1"/>
  <c r="L8601" i="1"/>
  <c r="P8601" i="1" s="1"/>
  <c r="L8602" i="1"/>
  <c r="P8602" i="1" s="1"/>
  <c r="L8603" i="1"/>
  <c r="P8603" i="1" s="1"/>
  <c r="L8604" i="1"/>
  <c r="P8604" i="1" s="1"/>
  <c r="L8606" i="1"/>
  <c r="L8605" i="1" s="1"/>
  <c r="L8608" i="1"/>
  <c r="L8609" i="1"/>
  <c r="P8609" i="1" s="1"/>
  <c r="L8610" i="1"/>
  <c r="P8610" i="1" s="1"/>
  <c r="L8611" i="1"/>
  <c r="P8611" i="1" s="1"/>
  <c r="L8612" i="1"/>
  <c r="P8612" i="1" s="1"/>
  <c r="L8613" i="1"/>
  <c r="P8613" i="1" s="1"/>
  <c r="L8614" i="1"/>
  <c r="P8614" i="1" s="1"/>
  <c r="L8615" i="1"/>
  <c r="P8615" i="1" s="1"/>
  <c r="L8617" i="1"/>
  <c r="L8618" i="1"/>
  <c r="P8618" i="1" s="1"/>
  <c r="L8619" i="1"/>
  <c r="P8619" i="1" s="1"/>
  <c r="L8620" i="1"/>
  <c r="P8620" i="1" s="1"/>
  <c r="L8623" i="1"/>
  <c r="L8624" i="1"/>
  <c r="P8624" i="1" s="1"/>
  <c r="L8625" i="1"/>
  <c r="P8625" i="1" s="1"/>
  <c r="L8628" i="1"/>
  <c r="L8629" i="1"/>
  <c r="P8629" i="1" s="1"/>
  <c r="L8631" i="1"/>
  <c r="L8632" i="1"/>
  <c r="P8632" i="1" s="1"/>
  <c r="L8644" i="1"/>
  <c r="L8646" i="1"/>
  <c r="L8647" i="1"/>
  <c r="P8647" i="1" s="1"/>
  <c r="L8648" i="1"/>
  <c r="P8648" i="1" s="1"/>
  <c r="L8649" i="1"/>
  <c r="P8649" i="1" s="1"/>
  <c r="L8650" i="1"/>
  <c r="P8650" i="1" s="1"/>
  <c r="L8652" i="1"/>
  <c r="L8654" i="1"/>
  <c r="L8655" i="1"/>
  <c r="P8655" i="1" s="1"/>
  <c r="L8656" i="1"/>
  <c r="P8656" i="1" s="1"/>
  <c r="L8657" i="1"/>
  <c r="P8657" i="1" s="1"/>
  <c r="L8658" i="1"/>
  <c r="P8658" i="1" s="1"/>
  <c r="L8659" i="1"/>
  <c r="P8659" i="1" s="1"/>
  <c r="L8660" i="1"/>
  <c r="P8660" i="1" s="1"/>
  <c r="L8661" i="1"/>
  <c r="P8661" i="1" s="1"/>
  <c r="L8663" i="1"/>
  <c r="L8664" i="1"/>
  <c r="P8664" i="1" s="1"/>
  <c r="L8665" i="1"/>
  <c r="P8665" i="1" s="1"/>
  <c r="L8666" i="1"/>
  <c r="P8666" i="1" s="1"/>
  <c r="L8669" i="1"/>
  <c r="L8670" i="1"/>
  <c r="P8670" i="1" s="1"/>
  <c r="L8671" i="1"/>
  <c r="P8671" i="1" s="1"/>
  <c r="L8674" i="1"/>
  <c r="L8675" i="1"/>
  <c r="P8675" i="1" s="1"/>
  <c r="L8676" i="1"/>
  <c r="L8677" i="1"/>
  <c r="P8677" i="1" s="1"/>
  <c r="L8678" i="1"/>
  <c r="P8678" i="1" s="1"/>
  <c r="L8690" i="1"/>
  <c r="L8692" i="1"/>
  <c r="L8693" i="1"/>
  <c r="P8693" i="1" s="1"/>
  <c r="L8694" i="1"/>
  <c r="P8694" i="1" s="1"/>
  <c r="L8695" i="1"/>
  <c r="P8695" i="1" s="1"/>
  <c r="L8696" i="1"/>
  <c r="P8696" i="1" s="1"/>
  <c r="L8698" i="1"/>
  <c r="L8700" i="1"/>
  <c r="L8701" i="1"/>
  <c r="P8701" i="1" s="1"/>
  <c r="L8702" i="1"/>
  <c r="P8702" i="1" s="1"/>
  <c r="L8703" i="1"/>
  <c r="P8703" i="1" s="1"/>
  <c r="L8704" i="1"/>
  <c r="P8704" i="1" s="1"/>
  <c r="L8705" i="1"/>
  <c r="P8705" i="1" s="1"/>
  <c r="L8706" i="1"/>
  <c r="P8706" i="1" s="1"/>
  <c r="L8707" i="1"/>
  <c r="P8707" i="1" s="1"/>
  <c r="L8709" i="1"/>
  <c r="L8710" i="1"/>
  <c r="P8710" i="1" s="1"/>
  <c r="L8711" i="1"/>
  <c r="P8711" i="1" s="1"/>
  <c r="L8714" i="1"/>
  <c r="L8715" i="1"/>
  <c r="P8715" i="1" s="1"/>
  <c r="L8716" i="1"/>
  <c r="P8716" i="1" s="1"/>
  <c r="L8719" i="1"/>
  <c r="L8720" i="1"/>
  <c r="P8720" i="1" s="1"/>
  <c r="L8727" i="1"/>
  <c r="P8727" i="1" s="1"/>
  <c r="L8734" i="1"/>
  <c r="L8736" i="1"/>
  <c r="L8737" i="1"/>
  <c r="P8737" i="1" s="1"/>
  <c r="L8738" i="1"/>
  <c r="P8738" i="1" s="1"/>
  <c r="L8739" i="1"/>
  <c r="P8739" i="1" s="1"/>
  <c r="L8740" i="1"/>
  <c r="P8740" i="1" s="1"/>
  <c r="L8742" i="1"/>
  <c r="L8741" i="1" s="1"/>
  <c r="L8744" i="1"/>
  <c r="L8745" i="1"/>
  <c r="P8745" i="1" s="1"/>
  <c r="L8746" i="1"/>
  <c r="P8746" i="1" s="1"/>
  <c r="L8747" i="1"/>
  <c r="P8747" i="1" s="1"/>
  <c r="L8748" i="1"/>
  <c r="P8748" i="1" s="1"/>
  <c r="L8749" i="1"/>
  <c r="P8749" i="1" s="1"/>
  <c r="L8750" i="1"/>
  <c r="P8750" i="1" s="1"/>
  <c r="L8751" i="1"/>
  <c r="P8751" i="1" s="1"/>
  <c r="L8753" i="1"/>
  <c r="L8754" i="1"/>
  <c r="P8754" i="1" s="1"/>
  <c r="L8755" i="1"/>
  <c r="P8755" i="1" s="1"/>
  <c r="L8758" i="1"/>
  <c r="L8759" i="1"/>
  <c r="P8759" i="1" s="1"/>
  <c r="L8760" i="1"/>
  <c r="P8760" i="1" s="1"/>
  <c r="L8763" i="1"/>
  <c r="L8764" i="1"/>
  <c r="P8764" i="1" s="1"/>
  <c r="L8765" i="1"/>
  <c r="P8765" i="1" s="1"/>
  <c r="L8766" i="1"/>
  <c r="P8766" i="1" s="1"/>
  <c r="L8773" i="1"/>
  <c r="P8773" i="1" s="1"/>
  <c r="L8780" i="1"/>
  <c r="L8782" i="1"/>
  <c r="L8783" i="1"/>
  <c r="P8783" i="1" s="1"/>
  <c r="L8784" i="1"/>
  <c r="P8784" i="1" s="1"/>
  <c r="L8785" i="1"/>
  <c r="P8785" i="1" s="1"/>
  <c r="L8786" i="1"/>
  <c r="P8786" i="1" s="1"/>
  <c r="L8788" i="1"/>
  <c r="L8790" i="1"/>
  <c r="L8791" i="1"/>
  <c r="P8791" i="1" s="1"/>
  <c r="L8792" i="1"/>
  <c r="P8792" i="1" s="1"/>
  <c r="L8793" i="1"/>
  <c r="P8793" i="1" s="1"/>
  <c r="L8794" i="1"/>
  <c r="P8794" i="1" s="1"/>
  <c r="L8795" i="1"/>
  <c r="P8795" i="1" s="1"/>
  <c r="L8796" i="1"/>
  <c r="P8796" i="1" s="1"/>
  <c r="L8797" i="1"/>
  <c r="P8797" i="1" s="1"/>
  <c r="L8799" i="1"/>
  <c r="L8800" i="1"/>
  <c r="P8800" i="1" s="1"/>
  <c r="L8801" i="1"/>
  <c r="P8801" i="1" s="1"/>
  <c r="L8802" i="1"/>
  <c r="P8802" i="1" s="1"/>
  <c r="L8805" i="1"/>
  <c r="L8806" i="1"/>
  <c r="P8806" i="1" s="1"/>
  <c r="L8809" i="1"/>
  <c r="L8816" i="1"/>
  <c r="P8816" i="1" s="1"/>
  <c r="L8823" i="1"/>
  <c r="L8825" i="1"/>
  <c r="L8826" i="1"/>
  <c r="P8826" i="1" s="1"/>
  <c r="L8827" i="1"/>
  <c r="P8827" i="1" s="1"/>
  <c r="L8828" i="1"/>
  <c r="P8828" i="1" s="1"/>
  <c r="L8829" i="1"/>
  <c r="P8829" i="1" s="1"/>
  <c r="L8831" i="1"/>
  <c r="L8833" i="1"/>
  <c r="L8834" i="1"/>
  <c r="P8834" i="1" s="1"/>
  <c r="L8835" i="1"/>
  <c r="P8835" i="1" s="1"/>
  <c r="L8836" i="1"/>
  <c r="P8836" i="1" s="1"/>
  <c r="L8837" i="1"/>
  <c r="P8837" i="1" s="1"/>
  <c r="L8838" i="1"/>
  <c r="P8838" i="1" s="1"/>
  <c r="L8839" i="1"/>
  <c r="P8839" i="1" s="1"/>
  <c r="L8840" i="1"/>
  <c r="P8840" i="1" s="1"/>
  <c r="L8842" i="1"/>
  <c r="L8843" i="1"/>
  <c r="P8843" i="1" s="1"/>
  <c r="L8844" i="1"/>
  <c r="P8844" i="1" s="1"/>
  <c r="L8847" i="1"/>
  <c r="L8848" i="1"/>
  <c r="P8848" i="1" s="1"/>
  <c r="L8849" i="1"/>
  <c r="P8849" i="1" s="1"/>
  <c r="L8852" i="1"/>
  <c r="L8853" i="1"/>
  <c r="P8853" i="1" s="1"/>
  <c r="L8860" i="1"/>
  <c r="P8860" i="1" s="1"/>
  <c r="L8867" i="1"/>
  <c r="P8867" i="1" s="1"/>
  <c r="L8869" i="1"/>
  <c r="L8870" i="1"/>
  <c r="P8870" i="1" s="1"/>
  <c r="L8871" i="1"/>
  <c r="P8871" i="1" s="1"/>
  <c r="L8872" i="1"/>
  <c r="P8872" i="1" s="1"/>
  <c r="L8873" i="1"/>
  <c r="P8873" i="1" s="1"/>
  <c r="L8875" i="1"/>
  <c r="L8877" i="1"/>
  <c r="P8877" i="1" s="1"/>
  <c r="L8878" i="1"/>
  <c r="P8878" i="1" s="1"/>
  <c r="L8879" i="1"/>
  <c r="P8879" i="1" s="1"/>
  <c r="L8880" i="1"/>
  <c r="P8880" i="1" s="1"/>
  <c r="L8881" i="1"/>
  <c r="P8881" i="1" s="1"/>
  <c r="L8882" i="1"/>
  <c r="P8882" i="1" s="1"/>
  <c r="L8883" i="1"/>
  <c r="P8883" i="1" s="1"/>
  <c r="L8884" i="1"/>
  <c r="P8884" i="1" s="1"/>
  <c r="L8886" i="1"/>
  <c r="L8887" i="1"/>
  <c r="P8887" i="1" s="1"/>
  <c r="L8888" i="1"/>
  <c r="P8888" i="1" s="1"/>
  <c r="L8891" i="1"/>
  <c r="L8892" i="1"/>
  <c r="P8892" i="1" s="1"/>
  <c r="L8893" i="1"/>
  <c r="P8893" i="1" s="1"/>
  <c r="L8896" i="1"/>
  <c r="L8897" i="1"/>
  <c r="P8897" i="1" s="1"/>
  <c r="L8898" i="1"/>
  <c r="P8898" i="1" s="1"/>
  <c r="L8905" i="1"/>
  <c r="P8905" i="1" s="1"/>
  <c r="L8912" i="1"/>
  <c r="L8914" i="1"/>
  <c r="L8915" i="1"/>
  <c r="P8915" i="1" s="1"/>
  <c r="L8916" i="1"/>
  <c r="P8916" i="1" s="1"/>
  <c r="L8917" i="1"/>
  <c r="P8917" i="1" s="1"/>
  <c r="L8918" i="1"/>
  <c r="P8918" i="1" s="1"/>
  <c r="L8920" i="1"/>
  <c r="L8919" i="1" s="1"/>
  <c r="L8922" i="1"/>
  <c r="L8923" i="1"/>
  <c r="P8923" i="1" s="1"/>
  <c r="L8924" i="1"/>
  <c r="P8924" i="1" s="1"/>
  <c r="L8925" i="1"/>
  <c r="P8925" i="1" s="1"/>
  <c r="L8926" i="1"/>
  <c r="P8926" i="1" s="1"/>
  <c r="L8927" i="1"/>
  <c r="P8927" i="1" s="1"/>
  <c r="L8928" i="1"/>
  <c r="P8928" i="1" s="1"/>
  <c r="L8929" i="1"/>
  <c r="P8929" i="1" s="1"/>
  <c r="L8931" i="1"/>
  <c r="L8932" i="1"/>
  <c r="P8932" i="1" s="1"/>
  <c r="L8933" i="1"/>
  <c r="P8933" i="1" s="1"/>
  <c r="L8934" i="1"/>
  <c r="P8934" i="1" s="1"/>
  <c r="L8937" i="1"/>
  <c r="L8938" i="1"/>
  <c r="P8938" i="1" s="1"/>
  <c r="L8939" i="1"/>
  <c r="P8939" i="1" s="1"/>
  <c r="L8942" i="1"/>
  <c r="L8943" i="1"/>
  <c r="P8943" i="1" s="1"/>
  <c r="L8944" i="1"/>
  <c r="P8944" i="1" s="1"/>
  <c r="L8951" i="1"/>
  <c r="P8951" i="1" s="1"/>
  <c r="L8958" i="1"/>
  <c r="L8960" i="1"/>
  <c r="L8961" i="1"/>
  <c r="P8961" i="1" s="1"/>
  <c r="L8962" i="1"/>
  <c r="P8962" i="1" s="1"/>
  <c r="L8963" i="1"/>
  <c r="P8963" i="1" s="1"/>
  <c r="L8964" i="1"/>
  <c r="P8964" i="1" s="1"/>
  <c r="L8966" i="1"/>
  <c r="L8968" i="1"/>
  <c r="L8969" i="1"/>
  <c r="P8969" i="1" s="1"/>
  <c r="L8970" i="1"/>
  <c r="P8970" i="1" s="1"/>
  <c r="L8971" i="1"/>
  <c r="P8971" i="1" s="1"/>
  <c r="L8972" i="1"/>
  <c r="P8972" i="1" s="1"/>
  <c r="L8973" i="1"/>
  <c r="P8973" i="1" s="1"/>
  <c r="L8974" i="1"/>
  <c r="P8974" i="1" s="1"/>
  <c r="L8975" i="1"/>
  <c r="P8975" i="1" s="1"/>
  <c r="L8977" i="1"/>
  <c r="L8978" i="1"/>
  <c r="P8978" i="1" s="1"/>
  <c r="L8979" i="1"/>
  <c r="P8979" i="1" s="1"/>
  <c r="L8980" i="1"/>
  <c r="P8980" i="1" s="1"/>
  <c r="L8983" i="1"/>
  <c r="L8984" i="1"/>
  <c r="P8984" i="1" s="1"/>
  <c r="L8985" i="1"/>
  <c r="P8985" i="1" s="1"/>
  <c r="L8988" i="1"/>
  <c r="L8989" i="1"/>
  <c r="P8989" i="1" s="1"/>
  <c r="L8990" i="1"/>
  <c r="P8990" i="1" s="1"/>
  <c r="L8991" i="1"/>
  <c r="P8991" i="1" s="1"/>
  <c r="L9004" i="1"/>
  <c r="P9004" i="1" s="1"/>
  <c r="L9006" i="1"/>
  <c r="L9007" i="1"/>
  <c r="P9007" i="1" s="1"/>
  <c r="L9008" i="1"/>
  <c r="P9008" i="1" s="1"/>
  <c r="L9009" i="1"/>
  <c r="P9009" i="1" s="1"/>
  <c r="L9010" i="1"/>
  <c r="P9010" i="1" s="1"/>
  <c r="L9012" i="1"/>
  <c r="L9014" i="1"/>
  <c r="P9014" i="1" s="1"/>
  <c r="L9015" i="1"/>
  <c r="P9015" i="1" s="1"/>
  <c r="L9016" i="1"/>
  <c r="P9016" i="1" s="1"/>
  <c r="L9017" i="1"/>
  <c r="P9017" i="1" s="1"/>
  <c r="L9018" i="1"/>
  <c r="P9018" i="1" s="1"/>
  <c r="L9019" i="1"/>
  <c r="P9019" i="1" s="1"/>
  <c r="L9020" i="1"/>
  <c r="P9020" i="1" s="1"/>
  <c r="L9021" i="1"/>
  <c r="P9021" i="1" s="1"/>
  <c r="L9023" i="1"/>
  <c r="L9024" i="1"/>
  <c r="P9024" i="1" s="1"/>
  <c r="L9025" i="1"/>
  <c r="P9025" i="1" s="1"/>
  <c r="L9028" i="1"/>
  <c r="L9029" i="1"/>
  <c r="P9029" i="1" s="1"/>
  <c r="L9030" i="1"/>
  <c r="P9030" i="1" s="1"/>
  <c r="L9033" i="1"/>
  <c r="L9034" i="1"/>
  <c r="P9034" i="1" s="1"/>
  <c r="L9035" i="1"/>
  <c r="P9035" i="1" s="1"/>
  <c r="L9042" i="1"/>
  <c r="P9042" i="1" s="1"/>
  <c r="L9049" i="1"/>
  <c r="L9051" i="1"/>
  <c r="L9052" i="1"/>
  <c r="P9052" i="1" s="1"/>
  <c r="L9053" i="1"/>
  <c r="P9053" i="1" s="1"/>
  <c r="L9054" i="1"/>
  <c r="P9054" i="1" s="1"/>
  <c r="L9055" i="1"/>
  <c r="P9055" i="1" s="1"/>
  <c r="L9057" i="1"/>
  <c r="L9059" i="1"/>
  <c r="L9060" i="1"/>
  <c r="P9060" i="1" s="1"/>
  <c r="L9061" i="1"/>
  <c r="P9061" i="1" s="1"/>
  <c r="L9062" i="1"/>
  <c r="P9062" i="1" s="1"/>
  <c r="L9063" i="1"/>
  <c r="P9063" i="1" s="1"/>
  <c r="L9064" i="1"/>
  <c r="P9064" i="1" s="1"/>
  <c r="L9065" i="1"/>
  <c r="P9065" i="1" s="1"/>
  <c r="L9066" i="1"/>
  <c r="P9066" i="1" s="1"/>
  <c r="L9068" i="1"/>
  <c r="L9069" i="1"/>
  <c r="P9069" i="1" s="1"/>
  <c r="L9070" i="1"/>
  <c r="P9070" i="1" s="1"/>
  <c r="L9073" i="1"/>
  <c r="L9074" i="1"/>
  <c r="P9074" i="1" s="1"/>
  <c r="L9075" i="1"/>
  <c r="P9075" i="1" s="1"/>
  <c r="L9078" i="1"/>
  <c r="L9081" i="1"/>
  <c r="L9082" i="1"/>
  <c r="P9082" i="1" s="1"/>
  <c r="L9083" i="1"/>
  <c r="P9083" i="1" s="1"/>
  <c r="L9086" i="1"/>
  <c r="L9093" i="1"/>
  <c r="P9093" i="1" s="1"/>
  <c r="L9100" i="1"/>
  <c r="P9100" i="1" s="1"/>
  <c r="L9102" i="1"/>
  <c r="L9103" i="1"/>
  <c r="P9103" i="1" s="1"/>
  <c r="L9104" i="1"/>
  <c r="P9104" i="1" s="1"/>
  <c r="L9105" i="1"/>
  <c r="P9105" i="1" s="1"/>
  <c r="L9106" i="1"/>
  <c r="P9106" i="1" s="1"/>
  <c r="L9108" i="1"/>
  <c r="L9110" i="1"/>
  <c r="P9110" i="1" s="1"/>
  <c r="L9111" i="1"/>
  <c r="P9111" i="1" s="1"/>
  <c r="L9112" i="1"/>
  <c r="P9112" i="1" s="1"/>
  <c r="L9113" i="1"/>
  <c r="P9113" i="1" s="1"/>
  <c r="L9114" i="1"/>
  <c r="P9114" i="1" s="1"/>
  <c r="L9115" i="1"/>
  <c r="P9115" i="1" s="1"/>
  <c r="L9116" i="1"/>
  <c r="P9116" i="1" s="1"/>
  <c r="L9117" i="1"/>
  <c r="P9117" i="1" s="1"/>
  <c r="L9119" i="1"/>
  <c r="L9120" i="1"/>
  <c r="P9120" i="1" s="1"/>
  <c r="L9121" i="1"/>
  <c r="P9121" i="1" s="1"/>
  <c r="L9124" i="1"/>
  <c r="L9127" i="1"/>
  <c r="L9134" i="1"/>
  <c r="P9134" i="1" s="1"/>
  <c r="L9141" i="1"/>
  <c r="L9143" i="1"/>
  <c r="L9144" i="1"/>
  <c r="P9144" i="1" s="1"/>
  <c r="L9145" i="1"/>
  <c r="P9145" i="1" s="1"/>
  <c r="L9146" i="1"/>
  <c r="P9146" i="1" s="1"/>
  <c r="L9147" i="1"/>
  <c r="P9147" i="1" s="1"/>
  <c r="L9149" i="1"/>
  <c r="L9151" i="1"/>
  <c r="L9152" i="1"/>
  <c r="P9152" i="1" s="1"/>
  <c r="L9153" i="1"/>
  <c r="P9153" i="1" s="1"/>
  <c r="L9154" i="1"/>
  <c r="P9154" i="1" s="1"/>
  <c r="L9155" i="1"/>
  <c r="P9155" i="1" s="1"/>
  <c r="L9156" i="1"/>
  <c r="P9156" i="1" s="1"/>
  <c r="L9157" i="1"/>
  <c r="P9157" i="1" s="1"/>
  <c r="L9158" i="1"/>
  <c r="P9158" i="1" s="1"/>
  <c r="L9160" i="1"/>
  <c r="L9161" i="1"/>
  <c r="P9161" i="1" s="1"/>
  <c r="L9162" i="1"/>
  <c r="P9162" i="1" s="1"/>
  <c r="L9165" i="1"/>
  <c r="L9166" i="1"/>
  <c r="P9166" i="1" s="1"/>
  <c r="L9167" i="1"/>
  <c r="P9167" i="1" s="1"/>
  <c r="L9170" i="1"/>
  <c r="L9171" i="1"/>
  <c r="P9171" i="1" s="1"/>
  <c r="L9172" i="1"/>
  <c r="P9172" i="1" s="1"/>
  <c r="L9179" i="1"/>
  <c r="P9179" i="1" s="1"/>
  <c r="L9186" i="1"/>
  <c r="L9188" i="1"/>
  <c r="L9189" i="1"/>
  <c r="P9189" i="1" s="1"/>
  <c r="L9190" i="1"/>
  <c r="P9190" i="1" s="1"/>
  <c r="L9191" i="1"/>
  <c r="P9191" i="1" s="1"/>
  <c r="L9193" i="1"/>
  <c r="L9192" i="1" s="1"/>
  <c r="L9195" i="1"/>
  <c r="L9196" i="1"/>
  <c r="P9196" i="1" s="1"/>
  <c r="L9197" i="1"/>
  <c r="P9197" i="1" s="1"/>
  <c r="L9198" i="1"/>
  <c r="P9198" i="1" s="1"/>
  <c r="L9199" i="1"/>
  <c r="P9199" i="1" s="1"/>
  <c r="L9200" i="1"/>
  <c r="P9200" i="1" s="1"/>
  <c r="L9201" i="1"/>
  <c r="P9201" i="1" s="1"/>
  <c r="L9202" i="1"/>
  <c r="P9202" i="1" s="1"/>
  <c r="L9204" i="1"/>
  <c r="L9205" i="1"/>
  <c r="P9205" i="1" s="1"/>
  <c r="L9206" i="1"/>
  <c r="P9206" i="1" s="1"/>
  <c r="L9209" i="1"/>
  <c r="L9208" i="1" s="1"/>
  <c r="L9207" i="1" s="1"/>
  <c r="L9212" i="1"/>
  <c r="L9211" i="1" s="1"/>
  <c r="L9210" i="1" s="1"/>
  <c r="L9219" i="1"/>
  <c r="P9219" i="1" s="1"/>
  <c r="L9226" i="1"/>
  <c r="L9228" i="1"/>
  <c r="L9229" i="1"/>
  <c r="P9229" i="1" s="1"/>
  <c r="L9230" i="1"/>
  <c r="P9230" i="1" s="1"/>
  <c r="L9231" i="1"/>
  <c r="P9231" i="1" s="1"/>
  <c r="L9233" i="1"/>
  <c r="L9232" i="1" s="1"/>
  <c r="L9235" i="1"/>
  <c r="L9236" i="1"/>
  <c r="P9236" i="1" s="1"/>
  <c r="L9237" i="1"/>
  <c r="P9237" i="1" s="1"/>
  <c r="L9238" i="1"/>
  <c r="P9238" i="1" s="1"/>
  <c r="L9239" i="1"/>
  <c r="P9239" i="1" s="1"/>
  <c r="L9240" i="1"/>
  <c r="P9240" i="1" s="1"/>
  <c r="L9241" i="1"/>
  <c r="P9241" i="1" s="1"/>
  <c r="L9243" i="1"/>
  <c r="L9244" i="1"/>
  <c r="P9244" i="1" s="1"/>
  <c r="L9245" i="1"/>
  <c r="P9245" i="1" s="1"/>
  <c r="L9248" i="1"/>
  <c r="L9247" i="1" s="1"/>
  <c r="L9246" i="1" s="1"/>
  <c r="L9251" i="1"/>
  <c r="L9252" i="1"/>
  <c r="P9252" i="1" s="1"/>
  <c r="L9253" i="1"/>
  <c r="P9253" i="1" s="1"/>
  <c r="L9255" i="1"/>
  <c r="L9260" i="1"/>
  <c r="P9260" i="1" s="1"/>
  <c r="L9261" i="1"/>
  <c r="P9261" i="1" s="1"/>
  <c r="L9264" i="1"/>
  <c r="P9264" i="1" s="1"/>
  <c r="L9267" i="1"/>
  <c r="P9267" i="1" s="1"/>
  <c r="L9268" i="1"/>
  <c r="P9268" i="1" s="1"/>
  <c r="L9271" i="1"/>
  <c r="P9271" i="1" s="1"/>
  <c r="L9274" i="1"/>
  <c r="L9276" i="1"/>
  <c r="L9277" i="1"/>
  <c r="L9278" i="1"/>
  <c r="L9279" i="1"/>
  <c r="L9280" i="1"/>
  <c r="L9282" i="1"/>
  <c r="L9284" i="1"/>
  <c r="L9285" i="1"/>
  <c r="L9286" i="1"/>
  <c r="L9287" i="1"/>
  <c r="L9288" i="1"/>
  <c r="L9289" i="1"/>
  <c r="L9290" i="1"/>
  <c r="L9291" i="1"/>
  <c r="L9293" i="1"/>
  <c r="L9294" i="1"/>
  <c r="P9294" i="1" s="1"/>
  <c r="L9295" i="1"/>
  <c r="P9295" i="1" s="1"/>
  <c r="L9298" i="1"/>
  <c r="L9300" i="1"/>
  <c r="L9305" i="1"/>
  <c r="P9305" i="1" s="1"/>
  <c r="L9306" i="1"/>
  <c r="P9306" i="1" s="1"/>
  <c r="L9309" i="1"/>
  <c r="P9309" i="1" s="1"/>
  <c r="L9312" i="1"/>
  <c r="P9312" i="1" s="1"/>
  <c r="Q7963" i="1"/>
  <c r="P2690" i="1" l="1"/>
  <c r="P5807" i="1"/>
  <c r="L4567" i="1"/>
  <c r="L7308" i="1"/>
  <c r="L13" i="1"/>
  <c r="L11" i="1" s="1"/>
  <c r="P5916" i="1"/>
  <c r="L8524" i="1"/>
  <c r="L8523" i="1" s="1"/>
  <c r="P8523" i="1" s="1"/>
  <c r="L8936" i="1"/>
  <c r="L8935" i="1" s="1"/>
  <c r="P8935" i="1" s="1"/>
  <c r="L8246" i="1"/>
  <c r="L8237" i="1" s="1"/>
  <c r="P8237" i="1" s="1"/>
  <c r="L5643" i="1"/>
  <c r="P5643" i="1" s="1"/>
  <c r="L8762" i="1"/>
  <c r="L8761" i="1" s="1"/>
  <c r="L8752" i="1"/>
  <c r="L8743" i="1" s="1"/>
  <c r="P8743" i="1" s="1"/>
  <c r="L9203" i="1"/>
  <c r="P9203" i="1" s="1"/>
  <c r="L8913" i="1"/>
  <c r="L8911" i="1" s="1"/>
  <c r="L6513" i="1"/>
  <c r="P6513" i="1" s="1"/>
  <c r="L8514" i="1"/>
  <c r="L8505" i="1" s="1"/>
  <c r="L8497" i="1"/>
  <c r="L8495" i="1" s="1"/>
  <c r="L8149" i="1"/>
  <c r="L8148" i="1" s="1"/>
  <c r="P8148" i="1" s="1"/>
  <c r="L8137" i="1"/>
  <c r="L8129" i="1" s="1"/>
  <c r="L8630" i="1"/>
  <c r="L8627" i="1" s="1"/>
  <c r="L8626" i="1" s="1"/>
  <c r="L466" i="1"/>
  <c r="L8735" i="1"/>
  <c r="L8733" i="1" s="1"/>
  <c r="L5651" i="1"/>
  <c r="L5650" i="1" s="1"/>
  <c r="P5650" i="1" s="1"/>
  <c r="L9250" i="1"/>
  <c r="L9249" i="1" s="1"/>
  <c r="L458" i="1"/>
  <c r="P9291" i="1"/>
  <c r="P9285" i="1"/>
  <c r="P9277" i="1"/>
  <c r="P9028" i="1"/>
  <c r="L9027" i="1"/>
  <c r="L9026" i="1" s="1"/>
  <c r="P9012" i="1"/>
  <c r="L9011" i="1"/>
  <c r="P9011" i="1" s="1"/>
  <c r="L8941" i="1"/>
  <c r="L8940" i="1" s="1"/>
  <c r="P8805" i="1"/>
  <c r="L8804" i="1"/>
  <c r="L8803" i="1" s="1"/>
  <c r="P8790" i="1"/>
  <c r="P8782" i="1"/>
  <c r="L8781" i="1"/>
  <c r="L8779" i="1" s="1"/>
  <c r="L8757" i="1"/>
  <c r="L8756" i="1" s="1"/>
  <c r="P8756" i="1" s="1"/>
  <c r="P8719" i="1"/>
  <c r="L8718" i="1"/>
  <c r="L8717" i="1" s="1"/>
  <c r="P8717" i="1" s="1"/>
  <c r="P8709" i="1"/>
  <c r="L8708" i="1"/>
  <c r="P8708" i="1" s="1"/>
  <c r="P8568" i="1"/>
  <c r="L8567" i="1"/>
  <c r="L8566" i="1" s="1"/>
  <c r="P8566" i="1" s="1"/>
  <c r="P8385" i="1"/>
  <c r="L8384" i="1"/>
  <c r="L8383" i="1" s="1"/>
  <c r="P8370" i="1"/>
  <c r="P8362" i="1"/>
  <c r="L8361" i="1"/>
  <c r="P8361" i="1" s="1"/>
  <c r="P8297" i="1"/>
  <c r="L8296" i="1"/>
  <c r="L8295" i="1" s="1"/>
  <c r="P8281" i="1"/>
  <c r="L8280" i="1"/>
  <c r="P8280" i="1" s="1"/>
  <c r="P8273" i="1"/>
  <c r="P8198" i="1"/>
  <c r="L8197" i="1"/>
  <c r="L8196" i="1" s="1"/>
  <c r="P8188" i="1"/>
  <c r="L8187" i="1"/>
  <c r="L8178" i="1" s="1"/>
  <c r="P8178" i="1" s="1"/>
  <c r="P8105" i="1"/>
  <c r="L7903" i="1"/>
  <c r="P8054" i="1"/>
  <c r="L8053" i="1"/>
  <c r="L8045" i="1" s="1"/>
  <c r="P7950" i="1"/>
  <c r="L7949" i="1"/>
  <c r="P7949" i="1" s="1"/>
  <c r="P7943" i="1"/>
  <c r="L7877" i="1"/>
  <c r="P7929" i="1"/>
  <c r="L7869" i="1"/>
  <c r="P7839" i="1"/>
  <c r="L7838" i="1"/>
  <c r="P7838" i="1" s="1"/>
  <c r="P7825" i="1"/>
  <c r="L7824" i="1"/>
  <c r="P7824" i="1" s="1"/>
  <c r="L7852" i="1"/>
  <c r="P7852" i="1" s="1"/>
  <c r="P7809" i="1"/>
  <c r="P7801" i="1"/>
  <c r="P7775" i="1"/>
  <c r="P7763" i="1"/>
  <c r="L7762" i="1"/>
  <c r="P7756" i="1"/>
  <c r="P7748" i="1"/>
  <c r="P7726" i="1"/>
  <c r="L7737" i="1"/>
  <c r="P7737" i="1" s="1"/>
  <c r="P7659" i="1"/>
  <c r="P7651" i="1"/>
  <c r="P7614" i="1"/>
  <c r="P7606" i="1"/>
  <c r="P7580" i="1"/>
  <c r="P7562" i="1"/>
  <c r="P7554" i="1"/>
  <c r="P7506" i="1"/>
  <c r="L7505" i="1"/>
  <c r="P7480" i="1"/>
  <c r="L7479" i="1"/>
  <c r="P7471" i="1"/>
  <c r="P7427" i="1"/>
  <c r="P7419" i="1"/>
  <c r="P7392" i="1"/>
  <c r="L7398" i="1"/>
  <c r="P7398" i="1" s="1"/>
  <c r="P7373" i="1"/>
  <c r="L7372" i="1"/>
  <c r="P7365" i="1"/>
  <c r="P7356" i="1"/>
  <c r="P7331" i="1"/>
  <c r="L7339" i="1"/>
  <c r="L7342" i="1" s="1"/>
  <c r="P7287" i="1"/>
  <c r="L7286" i="1"/>
  <c r="P7286" i="1" s="1"/>
  <c r="P7262" i="1"/>
  <c r="P7254" i="1"/>
  <c r="P7246" i="1"/>
  <c r="L7245" i="1"/>
  <c r="L7243" i="1" s="1"/>
  <c r="P7207" i="1"/>
  <c r="P7201" i="1"/>
  <c r="P7193" i="1"/>
  <c r="P7174" i="1"/>
  <c r="L7180" i="1"/>
  <c r="P7180" i="1" s="1"/>
  <c r="P7121" i="1"/>
  <c r="L7120" i="1"/>
  <c r="L7119" i="1" s="1"/>
  <c r="L7118" i="1" s="1"/>
  <c r="P7104" i="1"/>
  <c r="L7103" i="1"/>
  <c r="P7103" i="1" s="1"/>
  <c r="P7096" i="1"/>
  <c r="P6986" i="1"/>
  <c r="L6985" i="1"/>
  <c r="L6984" i="1" s="1"/>
  <c r="P6984" i="1" s="1"/>
  <c r="P6969" i="1"/>
  <c r="P6961" i="1"/>
  <c r="L6960" i="1"/>
  <c r="L6958" i="1" s="1"/>
  <c r="P6943" i="1"/>
  <c r="L6893" i="1"/>
  <c r="P6893" i="1" s="1"/>
  <c r="L6942" i="1"/>
  <c r="L6941" i="1" s="1"/>
  <c r="P6932" i="1"/>
  <c r="L6931" i="1"/>
  <c r="P6931" i="1" s="1"/>
  <c r="P6925" i="1"/>
  <c r="L6880" i="1"/>
  <c r="P6917" i="1"/>
  <c r="L6872" i="1"/>
  <c r="P6850" i="1"/>
  <c r="L6856" i="1"/>
  <c r="P6856" i="1" s="1"/>
  <c r="P6806" i="1"/>
  <c r="P6780" i="1"/>
  <c r="L6779" i="1"/>
  <c r="L6778" i="1" s="1"/>
  <c r="P6778" i="1" s="1"/>
  <c r="P6755" i="1"/>
  <c r="L6754" i="1"/>
  <c r="L6752" i="1" s="1"/>
  <c r="P6714" i="1"/>
  <c r="L6713" i="1"/>
  <c r="L6711" i="1" s="1"/>
  <c r="P6646" i="1"/>
  <c r="L6645" i="1"/>
  <c r="L6636" i="1" s="1"/>
  <c r="P6454" i="1"/>
  <c r="L6453" i="1"/>
  <c r="L6451" i="1" s="1"/>
  <c r="P6438" i="1"/>
  <c r="L6437" i="1"/>
  <c r="L6436" i="1" s="1"/>
  <c r="P6421" i="1"/>
  <c r="P6413" i="1"/>
  <c r="L6412" i="1"/>
  <c r="P6412" i="1" s="1"/>
  <c r="P6346" i="1"/>
  <c r="L6345" i="1"/>
  <c r="L6336" i="1" s="1"/>
  <c r="P6305" i="1"/>
  <c r="L6304" i="1"/>
  <c r="L6295" i="1" s="1"/>
  <c r="P6257" i="1"/>
  <c r="L6209" i="1"/>
  <c r="P6250" i="1"/>
  <c r="L6249" i="1"/>
  <c r="P6249" i="1" s="1"/>
  <c r="L6202" i="1"/>
  <c r="P6202" i="1" s="1"/>
  <c r="P6242" i="1"/>
  <c r="L6194" i="1"/>
  <c r="P6175" i="1"/>
  <c r="L6174" i="1"/>
  <c r="L6173" i="1" s="1"/>
  <c r="L6181" i="1"/>
  <c r="P6181" i="1" s="1"/>
  <c r="P6163" i="1"/>
  <c r="P6146" i="1"/>
  <c r="L6145" i="1"/>
  <c r="P6137" i="1"/>
  <c r="P6118" i="1"/>
  <c r="L6124" i="1"/>
  <c r="P6124" i="1" s="1"/>
  <c r="P6100" i="1"/>
  <c r="P6092" i="1"/>
  <c r="P6068" i="1"/>
  <c r="L6067" i="1"/>
  <c r="L6066" i="1" s="1"/>
  <c r="P6059" i="1"/>
  <c r="P6052" i="1"/>
  <c r="L6051" i="1"/>
  <c r="P6051" i="1" s="1"/>
  <c r="P6044" i="1"/>
  <c r="P6028" i="1"/>
  <c r="P6017" i="1"/>
  <c r="L6016" i="1"/>
  <c r="L6007" i="1" s="1"/>
  <c r="P6007" i="1" s="1"/>
  <c r="P5814" i="1"/>
  <c r="L5813" i="1"/>
  <c r="L5812" i="1" s="1"/>
  <c r="P5773" i="1"/>
  <c r="L5772" i="1"/>
  <c r="L5771" i="1" s="1"/>
  <c r="P5771" i="1" s="1"/>
  <c r="P5732" i="1"/>
  <c r="L5731" i="1"/>
  <c r="L5730" i="1" s="1"/>
  <c r="P5730" i="1" s="1"/>
  <c r="P5716" i="1"/>
  <c r="L5715" i="1"/>
  <c r="P5715" i="1" s="1"/>
  <c r="P5708" i="1"/>
  <c r="P5693" i="1"/>
  <c r="L5692" i="1"/>
  <c r="L5691" i="1" s="1"/>
  <c r="P5675" i="1"/>
  <c r="L5674" i="1"/>
  <c r="P5674" i="1" s="1"/>
  <c r="P5610" i="1"/>
  <c r="L5609" i="1"/>
  <c r="L5608" i="1" s="1"/>
  <c r="P5592" i="1"/>
  <c r="L5591" i="1"/>
  <c r="P5591" i="1" s="1"/>
  <c r="P5584" i="1"/>
  <c r="P5569" i="1"/>
  <c r="L5568" i="1"/>
  <c r="L5567" i="1" s="1"/>
  <c r="P5544" i="1"/>
  <c r="L5543" i="1"/>
  <c r="L5541" i="1" s="1"/>
  <c r="P5511" i="1"/>
  <c r="P5503" i="1"/>
  <c r="L5502" i="1"/>
  <c r="L5500" i="1" s="1"/>
  <c r="P5468" i="1"/>
  <c r="L5467" i="1"/>
  <c r="P5467" i="1" s="1"/>
  <c r="P5445" i="1"/>
  <c r="L5444" i="1"/>
  <c r="L5443" i="1" s="1"/>
  <c r="P5427" i="1"/>
  <c r="L5426" i="1"/>
  <c r="P5426" i="1" s="1"/>
  <c r="P5419" i="1"/>
  <c r="P5404" i="1"/>
  <c r="L5403" i="1"/>
  <c r="L5402" i="1" s="1"/>
  <c r="P5344" i="1"/>
  <c r="L5343" i="1"/>
  <c r="P5343" i="1" s="1"/>
  <c r="P5321" i="1"/>
  <c r="L5320" i="1"/>
  <c r="L5319" i="1" s="1"/>
  <c r="P5278" i="1"/>
  <c r="L5277" i="1"/>
  <c r="L5276" i="1" s="1"/>
  <c r="P5276" i="1" s="1"/>
  <c r="P5237" i="1"/>
  <c r="L5236" i="1"/>
  <c r="L5235" i="1" s="1"/>
  <c r="P5114" i="1"/>
  <c r="L5113" i="1"/>
  <c r="L5112" i="1" s="1"/>
  <c r="P5073" i="1"/>
  <c r="L5072" i="1"/>
  <c r="L5071" i="1" s="1"/>
  <c r="P4966" i="1"/>
  <c r="L4965" i="1"/>
  <c r="L4963" i="1" s="1"/>
  <c r="P4963" i="1" s="1"/>
  <c r="P4935" i="1"/>
  <c r="P4927" i="1"/>
  <c r="L4926" i="1"/>
  <c r="P4926" i="1" s="1"/>
  <c r="P4777" i="1"/>
  <c r="L4776" i="1"/>
  <c r="P4776" i="1" s="1"/>
  <c r="P4695" i="1"/>
  <c r="L4694" i="1"/>
  <c r="L4686" i="1" s="1"/>
  <c r="P4654" i="1"/>
  <c r="L4653" i="1"/>
  <c r="P4653" i="1" s="1"/>
  <c r="P4605" i="1"/>
  <c r="L4562" i="1"/>
  <c r="P4597" i="1"/>
  <c r="L4554" i="1"/>
  <c r="P4535" i="1"/>
  <c r="L4543" i="1"/>
  <c r="L1646" i="1" s="1"/>
  <c r="L1654" i="1" s="1"/>
  <c r="P4401" i="1"/>
  <c r="L4400" i="1"/>
  <c r="L4391" i="1" s="1"/>
  <c r="P4391" i="1" s="1"/>
  <c r="P4278" i="1"/>
  <c r="L4277" i="1"/>
  <c r="L4270" i="1" s="1"/>
  <c r="P4271" i="1"/>
  <c r="P4263" i="1"/>
  <c r="L4262" i="1"/>
  <c r="L4260" i="1" s="1"/>
  <c r="P4230" i="1"/>
  <c r="P4222" i="1"/>
  <c r="L4221" i="1"/>
  <c r="L4219" i="1" s="1"/>
  <c r="P4219" i="1" s="1"/>
  <c r="P4189" i="1"/>
  <c r="P4181" i="1"/>
  <c r="L4180" i="1"/>
  <c r="P4180" i="1" s="1"/>
  <c r="P4148" i="1"/>
  <c r="P4140" i="1"/>
  <c r="L4139" i="1"/>
  <c r="P4106" i="1"/>
  <c r="L4105" i="1"/>
  <c r="P4105" i="1" s="1"/>
  <c r="P4098" i="1"/>
  <c r="P4083" i="1"/>
  <c r="L4082" i="1"/>
  <c r="P4065" i="1"/>
  <c r="L4064" i="1"/>
  <c r="P4064" i="1" s="1"/>
  <c r="P4057" i="1"/>
  <c r="P4042" i="1"/>
  <c r="L4041" i="1"/>
  <c r="L4040" i="1" s="1"/>
  <c r="P3915" i="1"/>
  <c r="L3914" i="1"/>
  <c r="P3908" i="1"/>
  <c r="P3900" i="1"/>
  <c r="L3899" i="1"/>
  <c r="L3897" i="1" s="1"/>
  <c r="P3859" i="1"/>
  <c r="L3858" i="1"/>
  <c r="L3856" i="1" s="1"/>
  <c r="P3856" i="1" s="1"/>
  <c r="P3825" i="1"/>
  <c r="L3824" i="1"/>
  <c r="P3824" i="1" s="1"/>
  <c r="P3817" i="1"/>
  <c r="P3802" i="1"/>
  <c r="L3801" i="1"/>
  <c r="P3784" i="1"/>
  <c r="L3783" i="1"/>
  <c r="P3783" i="1" s="1"/>
  <c r="P3776" i="1"/>
  <c r="P3761" i="1"/>
  <c r="L3760" i="1"/>
  <c r="L3759" i="1" s="1"/>
  <c r="P3743" i="1"/>
  <c r="L3742" i="1"/>
  <c r="P3742" i="1" s="1"/>
  <c r="P3720" i="1"/>
  <c r="L3719" i="1"/>
  <c r="L3718" i="1" s="1"/>
  <c r="P3718" i="1" s="1"/>
  <c r="P3677" i="1"/>
  <c r="L3676" i="1"/>
  <c r="L3675" i="1" s="1"/>
  <c r="P3675" i="1" s="1"/>
  <c r="P3636" i="1"/>
  <c r="L3635" i="1"/>
  <c r="L3634" i="1" s="1"/>
  <c r="P3595" i="1"/>
  <c r="L3594" i="1"/>
  <c r="L3593" i="1" s="1"/>
  <c r="P3293" i="1"/>
  <c r="L3292" i="1"/>
  <c r="L3290" i="1" s="1"/>
  <c r="P3260" i="1"/>
  <c r="P3252" i="1"/>
  <c r="L3251" i="1"/>
  <c r="P3251" i="1" s="1"/>
  <c r="P3185" i="1"/>
  <c r="L3184" i="1"/>
  <c r="L3176" i="1" s="1"/>
  <c r="P3144" i="1"/>
  <c r="L3143" i="1"/>
  <c r="P3103" i="1"/>
  <c r="L3102" i="1"/>
  <c r="L3093" i="1" s="1"/>
  <c r="P2490" i="1"/>
  <c r="L2489" i="1"/>
  <c r="L2480" i="1" s="1"/>
  <c r="P2480" i="1" s="1"/>
  <c r="P2410" i="1"/>
  <c r="L2409" i="1"/>
  <c r="P2205" i="1"/>
  <c r="L2204" i="1"/>
  <c r="L2196" i="1" s="1"/>
  <c r="P2164" i="1"/>
  <c r="L2163" i="1"/>
  <c r="L2155" i="1" s="1"/>
  <c r="P2123" i="1"/>
  <c r="L2122" i="1"/>
  <c r="P2026" i="1"/>
  <c r="L2025" i="1"/>
  <c r="L2023" i="1" s="1"/>
  <c r="P2023" i="1" s="1"/>
  <c r="P1993" i="1"/>
  <c r="P1985" i="1"/>
  <c r="L1984" i="1"/>
  <c r="P1984" i="1" s="1"/>
  <c r="P1918" i="1"/>
  <c r="L1917" i="1"/>
  <c r="L1910" i="1" s="1"/>
  <c r="P1910" i="1" s="1"/>
  <c r="P1903" i="1"/>
  <c r="L1902" i="1"/>
  <c r="L1900" i="1" s="1"/>
  <c r="P1876" i="1"/>
  <c r="L1634" i="1"/>
  <c r="P1870" i="1"/>
  <c r="P1861" i="1"/>
  <c r="P1846" i="1"/>
  <c r="L1845" i="1"/>
  <c r="L1844" i="1" s="1"/>
  <c r="P1803" i="1"/>
  <c r="L1802" i="1"/>
  <c r="L1801" i="1" s="1"/>
  <c r="P1719" i="1"/>
  <c r="L1718" i="1"/>
  <c r="L1711" i="1" s="1"/>
  <c r="P1712" i="1"/>
  <c r="P1704" i="1"/>
  <c r="L1703" i="1"/>
  <c r="L1701" i="1" s="1"/>
  <c r="P1688" i="1"/>
  <c r="L1644" i="1"/>
  <c r="P1677" i="1"/>
  <c r="L1633" i="1"/>
  <c r="P1670" i="1"/>
  <c r="L1669" i="1"/>
  <c r="P1669" i="1" s="1"/>
  <c r="L1625" i="1"/>
  <c r="P1625" i="1" s="1"/>
  <c r="P1662" i="1"/>
  <c r="L1617" i="1"/>
  <c r="P1617" i="1" s="1"/>
  <c r="P1527" i="1"/>
  <c r="P1519" i="1"/>
  <c r="P1440" i="1"/>
  <c r="L1439" i="1"/>
  <c r="P1430" i="1"/>
  <c r="P1422" i="1"/>
  <c r="L1421" i="1"/>
  <c r="L1419" i="1" s="1"/>
  <c r="P1392" i="1"/>
  <c r="L1391" i="1"/>
  <c r="L1390" i="1" s="1"/>
  <c r="P1363" i="1"/>
  <c r="P1356" i="1"/>
  <c r="L1355" i="1"/>
  <c r="P1355" i="1" s="1"/>
  <c r="P1348" i="1"/>
  <c r="L1402" i="1"/>
  <c r="P1402" i="1" s="1"/>
  <c r="P1329" i="1"/>
  <c r="P1320" i="1"/>
  <c r="L1319" i="1"/>
  <c r="P1313" i="1"/>
  <c r="P1305" i="1"/>
  <c r="P1272" i="1"/>
  <c r="L1271" i="1"/>
  <c r="P1256" i="1"/>
  <c r="L1255" i="1"/>
  <c r="P1255" i="1" s="1"/>
  <c r="P1208" i="1"/>
  <c r="P1200" i="1"/>
  <c r="P1163" i="1"/>
  <c r="L1162" i="1"/>
  <c r="P1154" i="1"/>
  <c r="L1153" i="1"/>
  <c r="P1147" i="1"/>
  <c r="L1146" i="1"/>
  <c r="P1146" i="1" s="1"/>
  <c r="P1138" i="1"/>
  <c r="P1100" i="1"/>
  <c r="L1099" i="1"/>
  <c r="P1099" i="1" s="1"/>
  <c r="P1070" i="1"/>
  <c r="P1062" i="1"/>
  <c r="P1036" i="1"/>
  <c r="L1035" i="1"/>
  <c r="P1027" i="1"/>
  <c r="L1026" i="1"/>
  <c r="P1006" i="1"/>
  <c r="P993" i="1"/>
  <c r="P985" i="1"/>
  <c r="L984" i="1"/>
  <c r="L982" i="1" s="1"/>
  <c r="P966" i="1"/>
  <c r="L975" i="1"/>
  <c r="P975" i="1" s="1"/>
  <c r="P944" i="1"/>
  <c r="L943" i="1"/>
  <c r="P943" i="1" s="1"/>
  <c r="P917" i="1"/>
  <c r="L916" i="1"/>
  <c r="P890" i="1"/>
  <c r="P864" i="1"/>
  <c r="L863" i="1"/>
  <c r="P852" i="1"/>
  <c r="L851" i="1"/>
  <c r="P851" i="1" s="1"/>
  <c r="P832" i="1"/>
  <c r="L831" i="1"/>
  <c r="P815" i="1"/>
  <c r="P786" i="1"/>
  <c r="L785" i="1"/>
  <c r="P760" i="1"/>
  <c r="L759" i="1"/>
  <c r="P759" i="1" s="1"/>
  <c r="P750" i="1"/>
  <c r="P743" i="1"/>
  <c r="L742" i="1"/>
  <c r="P742" i="1" s="1"/>
  <c r="P735" i="1"/>
  <c r="L796" i="1"/>
  <c r="P796" i="1" s="1"/>
  <c r="P716" i="1"/>
  <c r="L715" i="1"/>
  <c r="P705" i="1"/>
  <c r="P699" i="1"/>
  <c r="P691" i="1"/>
  <c r="L690" i="1"/>
  <c r="L688" i="1" s="1"/>
  <c r="P673" i="1"/>
  <c r="P656" i="1"/>
  <c r="P648" i="1"/>
  <c r="P613" i="1"/>
  <c r="P607" i="1"/>
  <c r="P599" i="1"/>
  <c r="P583" i="1"/>
  <c r="P566" i="1"/>
  <c r="P558" i="1"/>
  <c r="P551" i="1"/>
  <c r="P532" i="1"/>
  <c r="L531" i="1"/>
  <c r="P498" i="1"/>
  <c r="L471" i="1"/>
  <c r="L470" i="1" s="1"/>
  <c r="P451" i="1"/>
  <c r="P415" i="1"/>
  <c r="L414" i="1"/>
  <c r="P414" i="1" s="1"/>
  <c r="P390" i="1"/>
  <c r="L389" i="1"/>
  <c r="L388" i="1" s="1"/>
  <c r="P380" i="1"/>
  <c r="L379" i="1"/>
  <c r="P371" i="1"/>
  <c r="P328" i="1"/>
  <c r="P320" i="1"/>
  <c r="P296" i="1"/>
  <c r="P285" i="1"/>
  <c r="P276" i="1"/>
  <c r="P260" i="1"/>
  <c r="L268" i="1"/>
  <c r="P268" i="1" s="1"/>
  <c r="P248" i="1"/>
  <c r="P224" i="1"/>
  <c r="L229" i="1"/>
  <c r="P195" i="1"/>
  <c r="L194" i="1"/>
  <c r="P186" i="1"/>
  <c r="L185" i="1"/>
  <c r="L183" i="1" s="1"/>
  <c r="L167" i="1"/>
  <c r="L166" i="1" s="1"/>
  <c r="P166" i="1" s="1"/>
  <c r="P140" i="1"/>
  <c r="P112" i="1"/>
  <c r="P93" i="1"/>
  <c r="P56" i="1"/>
  <c r="P38" i="1"/>
  <c r="L37" i="1"/>
  <c r="L36" i="1" s="1"/>
  <c r="P36" i="1" s="1"/>
  <c r="P19" i="1"/>
  <c r="P18" i="1"/>
  <c r="P9300" i="1"/>
  <c r="L9308" i="1"/>
  <c r="P9308" i="1" s="1"/>
  <c r="P9290" i="1"/>
  <c r="L9275" i="1"/>
  <c r="L9273" i="1" s="1"/>
  <c r="P9151" i="1"/>
  <c r="P9143" i="1"/>
  <c r="L9142" i="1"/>
  <c r="L9140" i="1" s="1"/>
  <c r="P9127" i="1"/>
  <c r="L9126" i="1"/>
  <c r="L9125" i="1" s="1"/>
  <c r="P9102" i="1"/>
  <c r="L9101" i="1"/>
  <c r="L9099" i="1" s="1"/>
  <c r="P9099" i="1" s="1"/>
  <c r="P9086" i="1"/>
  <c r="L9085" i="1"/>
  <c r="L9084" i="1" s="1"/>
  <c r="P9084" i="1" s="1"/>
  <c r="P9059" i="1"/>
  <c r="P9051" i="1"/>
  <c r="L9050" i="1"/>
  <c r="L9048" i="1" s="1"/>
  <c r="P8988" i="1"/>
  <c r="L8987" i="1"/>
  <c r="L8986" i="1" s="1"/>
  <c r="L8930" i="1"/>
  <c r="P8930" i="1" s="1"/>
  <c r="P8869" i="1"/>
  <c r="L8868" i="1"/>
  <c r="L8866" i="1" s="1"/>
  <c r="P8788" i="1"/>
  <c r="L8787" i="1"/>
  <c r="P8787" i="1" s="1"/>
  <c r="P8780" i="1"/>
  <c r="P8669" i="1"/>
  <c r="L8668" i="1"/>
  <c r="L8667" i="1" s="1"/>
  <c r="P8654" i="1"/>
  <c r="P8646" i="1"/>
  <c r="L8645" i="1"/>
  <c r="P8645" i="1" s="1"/>
  <c r="P8550" i="1"/>
  <c r="P8542" i="1"/>
  <c r="L8541" i="1"/>
  <c r="L8539" i="1" s="1"/>
  <c r="P8431" i="1"/>
  <c r="L8430" i="1"/>
  <c r="L8429" i="1" s="1"/>
  <c r="P8416" i="1"/>
  <c r="P8408" i="1"/>
  <c r="L8407" i="1"/>
  <c r="L8405" i="1" s="1"/>
  <c r="P8405" i="1" s="1"/>
  <c r="P8368" i="1"/>
  <c r="L8367" i="1"/>
  <c r="P8367" i="1" s="1"/>
  <c r="P8360" i="1"/>
  <c r="P8251" i="1"/>
  <c r="L8250" i="1"/>
  <c r="L8154" i="1"/>
  <c r="L8153" i="1" s="1"/>
  <c r="L7907" i="1"/>
  <c r="P7907" i="1" s="1"/>
  <c r="L8142" i="1"/>
  <c r="L8141" i="1" s="1"/>
  <c r="P8141" i="1" s="1"/>
  <c r="P8104" i="1"/>
  <c r="L8103" i="1"/>
  <c r="L8102" i="1" s="1"/>
  <c r="P8102" i="1" s="1"/>
  <c r="P8094" i="1"/>
  <c r="L8093" i="1"/>
  <c r="L8084" i="1" s="1"/>
  <c r="P8038" i="1"/>
  <c r="L8037" i="1"/>
  <c r="P7948" i="1"/>
  <c r="L7882" i="1"/>
  <c r="P7942" i="1"/>
  <c r="L7876" i="1"/>
  <c r="P7928" i="1"/>
  <c r="L7870" i="1"/>
  <c r="P7848" i="1"/>
  <c r="L7858" i="1"/>
  <c r="P7858" i="1" s="1"/>
  <c r="P7835" i="1"/>
  <c r="L7834" i="1"/>
  <c r="P7834" i="1" s="1"/>
  <c r="P7815" i="1"/>
  <c r="L7814" i="1"/>
  <c r="P7814" i="1" s="1"/>
  <c r="P7808" i="1"/>
  <c r="P7800" i="1"/>
  <c r="L7799" i="1"/>
  <c r="L7797" i="1" s="1"/>
  <c r="P7774" i="1"/>
  <c r="L7773" i="1"/>
  <c r="L7772" i="1" s="1"/>
  <c r="P7761" i="1"/>
  <c r="P7755" i="1"/>
  <c r="P7747" i="1"/>
  <c r="P7725" i="1"/>
  <c r="L7735" i="1"/>
  <c r="P7735" i="1" s="1"/>
  <c r="P7708" i="1"/>
  <c r="L7733" i="1"/>
  <c r="P7733" i="1" s="1"/>
  <c r="P7658" i="1"/>
  <c r="P7650" i="1"/>
  <c r="P7620" i="1"/>
  <c r="L7619" i="1"/>
  <c r="P7613" i="1"/>
  <c r="P7605" i="1"/>
  <c r="P7568" i="1"/>
  <c r="L7567" i="1"/>
  <c r="P7561" i="1"/>
  <c r="P7553" i="1"/>
  <c r="P7525" i="1"/>
  <c r="L7524" i="1"/>
  <c r="P7487" i="1"/>
  <c r="L7486" i="1"/>
  <c r="P7478" i="1"/>
  <c r="P7470" i="1"/>
  <c r="P7444" i="1"/>
  <c r="L7443" i="1"/>
  <c r="P7426" i="1"/>
  <c r="P7418" i="1"/>
  <c r="P7391" i="1"/>
  <c r="L7390" i="1"/>
  <c r="P7390" i="1" s="1"/>
  <c r="P7371" i="1"/>
  <c r="P7364" i="1"/>
  <c r="P7355" i="1"/>
  <c r="P7261" i="1"/>
  <c r="P7252" i="1"/>
  <c r="L7251" i="1"/>
  <c r="P7251" i="1" s="1"/>
  <c r="P7244" i="1"/>
  <c r="P7218" i="1"/>
  <c r="L7217" i="1"/>
  <c r="P7206" i="1"/>
  <c r="P7200" i="1"/>
  <c r="P7192" i="1"/>
  <c r="L7191" i="1"/>
  <c r="L7189" i="1" s="1"/>
  <c r="P7161" i="1"/>
  <c r="L7160" i="1"/>
  <c r="P7077" i="1"/>
  <c r="L7076" i="1"/>
  <c r="L7075" i="1" s="1"/>
  <c r="P7075" i="1" s="1"/>
  <c r="P7052" i="1"/>
  <c r="L7051" i="1"/>
  <c r="L7049" i="1" s="1"/>
  <c r="P6983" i="1"/>
  <c r="L6982" i="1"/>
  <c r="L6981" i="1" s="1"/>
  <c r="P6981" i="1" s="1"/>
  <c r="P6967" i="1"/>
  <c r="L6966" i="1"/>
  <c r="P6966" i="1" s="1"/>
  <c r="P6959" i="1"/>
  <c r="P6930" i="1"/>
  <c r="L6885" i="1"/>
  <c r="P6924" i="1"/>
  <c r="L6879" i="1"/>
  <c r="P6916" i="1"/>
  <c r="L6873" i="1"/>
  <c r="P6849" i="1"/>
  <c r="L6846" i="1"/>
  <c r="P6846" i="1" s="1"/>
  <c r="P6805" i="1"/>
  <c r="P6777" i="1"/>
  <c r="L6776" i="1"/>
  <c r="P6761" i="1"/>
  <c r="L6760" i="1"/>
  <c r="P6760" i="1" s="1"/>
  <c r="P6738" i="1"/>
  <c r="L6737" i="1"/>
  <c r="L6736" i="1" s="1"/>
  <c r="P6697" i="1"/>
  <c r="L6696" i="1"/>
  <c r="L6695" i="1" s="1"/>
  <c r="P6671" i="1"/>
  <c r="L6670" i="1"/>
  <c r="L6668" i="1" s="1"/>
  <c r="P6668" i="1" s="1"/>
  <c r="P6630" i="1"/>
  <c r="L6629" i="1"/>
  <c r="L6627" i="1" s="1"/>
  <c r="P6614" i="1"/>
  <c r="L6613" i="1"/>
  <c r="P6597" i="1"/>
  <c r="P6589" i="1"/>
  <c r="L6588" i="1"/>
  <c r="L6586" i="1" s="1"/>
  <c r="P6476" i="1"/>
  <c r="L6475" i="1"/>
  <c r="L6474" i="1" s="1"/>
  <c r="L6215" i="1"/>
  <c r="P6460" i="1"/>
  <c r="L6459" i="1"/>
  <c r="P6459" i="1" s="1"/>
  <c r="P6435" i="1"/>
  <c r="L6434" i="1"/>
  <c r="L6433" i="1" s="1"/>
  <c r="P6419" i="1"/>
  <c r="L6418" i="1"/>
  <c r="P6418" i="1" s="1"/>
  <c r="P6411" i="1"/>
  <c r="P6396" i="1"/>
  <c r="L6395" i="1"/>
  <c r="L6394" i="1" s="1"/>
  <c r="P6371" i="1"/>
  <c r="L6370" i="1"/>
  <c r="P6256" i="1"/>
  <c r="L6208" i="1"/>
  <c r="P6248" i="1"/>
  <c r="L6197" i="1"/>
  <c r="P6172" i="1"/>
  <c r="L6182" i="1"/>
  <c r="P6182" i="1" s="1"/>
  <c r="P6155" i="1"/>
  <c r="L6154" i="1"/>
  <c r="P6154" i="1" s="1"/>
  <c r="P6144" i="1"/>
  <c r="P6136" i="1"/>
  <c r="L6135" i="1"/>
  <c r="L6133" i="1" s="1"/>
  <c r="P6116" i="1"/>
  <c r="P6099" i="1"/>
  <c r="P6091" i="1"/>
  <c r="P6058" i="1"/>
  <c r="P6050" i="1"/>
  <c r="P5975" i="1"/>
  <c r="L5974" i="1"/>
  <c r="P5974" i="1" s="1"/>
  <c r="P5934" i="1"/>
  <c r="L5933" i="1"/>
  <c r="L5925" i="1" s="1"/>
  <c r="P5893" i="1"/>
  <c r="L5892" i="1"/>
  <c r="P5690" i="1"/>
  <c r="L5689" i="1"/>
  <c r="L5688" i="1" s="1"/>
  <c r="P5607" i="1"/>
  <c r="L5606" i="1"/>
  <c r="L5605" i="1" s="1"/>
  <c r="P5566" i="1"/>
  <c r="L5565" i="1"/>
  <c r="P5550" i="1"/>
  <c r="L5549" i="1"/>
  <c r="P5549" i="1" s="1"/>
  <c r="P5527" i="1"/>
  <c r="L5526" i="1"/>
  <c r="L5525" i="1" s="1"/>
  <c r="P5525" i="1" s="1"/>
  <c r="P5509" i="1"/>
  <c r="L5508" i="1"/>
  <c r="P5508" i="1" s="1"/>
  <c r="P5501" i="1"/>
  <c r="P5486" i="1"/>
  <c r="L5485" i="1"/>
  <c r="L5484" i="1" s="1"/>
  <c r="P5442" i="1"/>
  <c r="L5441" i="1"/>
  <c r="L5440" i="1" s="1"/>
  <c r="P5440" i="1" s="1"/>
  <c r="P5359" i="1"/>
  <c r="L5358" i="1"/>
  <c r="L5357" i="1" s="1"/>
  <c r="P5357" i="1" s="1"/>
  <c r="P5318" i="1"/>
  <c r="L5317" i="1"/>
  <c r="L5316" i="1" s="1"/>
  <c r="P5031" i="1"/>
  <c r="L5030" i="1"/>
  <c r="P5015" i="1"/>
  <c r="P5007" i="1"/>
  <c r="L5006" i="1"/>
  <c r="L5004" i="1" s="1"/>
  <c r="P5004" i="1" s="1"/>
  <c r="P4972" i="1"/>
  <c r="L4971" i="1"/>
  <c r="P4971" i="1" s="1"/>
  <c r="P4949" i="1"/>
  <c r="L4948" i="1"/>
  <c r="L4947" i="1" s="1"/>
  <c r="P4933" i="1"/>
  <c r="L4932" i="1"/>
  <c r="P4932" i="1" s="1"/>
  <c r="P4925" i="1"/>
  <c r="P4910" i="1"/>
  <c r="L4909" i="1"/>
  <c r="P4885" i="1"/>
  <c r="L4884" i="1"/>
  <c r="L4882" i="1" s="1"/>
  <c r="P4882" i="1" s="1"/>
  <c r="P4859" i="1"/>
  <c r="L4858" i="1"/>
  <c r="L4850" i="1" s="1"/>
  <c r="P4818" i="1"/>
  <c r="L4817" i="1"/>
  <c r="L4809" i="1" s="1"/>
  <c r="P4809" i="1" s="1"/>
  <c r="P4735" i="1"/>
  <c r="L4734" i="1"/>
  <c r="L4727" i="1" s="1"/>
  <c r="P4728" i="1"/>
  <c r="P4720" i="1"/>
  <c r="L4719" i="1"/>
  <c r="L4717" i="1" s="1"/>
  <c r="P4687" i="1"/>
  <c r="P4679" i="1"/>
  <c r="L4678" i="1"/>
  <c r="L4676" i="1" s="1"/>
  <c r="P4676" i="1" s="1"/>
  <c r="P4612" i="1"/>
  <c r="L4611" i="1"/>
  <c r="L4602" i="1" s="1"/>
  <c r="P4604" i="1"/>
  <c r="L4561" i="1"/>
  <c r="P4596" i="1"/>
  <c r="L4555" i="1"/>
  <c r="P4523" i="1"/>
  <c r="L4522" i="1"/>
  <c r="L4514" i="1" s="1"/>
  <c r="P4482" i="1"/>
  <c r="L4481" i="1"/>
  <c r="L4473" i="1" s="1"/>
  <c r="P4473" i="1" s="1"/>
  <c r="P4441" i="1"/>
  <c r="L4440" i="1"/>
  <c r="L4433" i="1" s="1"/>
  <c r="P4434" i="1"/>
  <c r="P4426" i="1"/>
  <c r="L4425" i="1"/>
  <c r="L4423" i="1" s="1"/>
  <c r="P4423" i="1" s="1"/>
  <c r="P4359" i="1"/>
  <c r="L4358" i="1"/>
  <c r="L4350" i="1" s="1"/>
  <c r="P4350" i="1" s="1"/>
  <c r="P4318" i="1"/>
  <c r="L4317" i="1"/>
  <c r="P4311" i="1"/>
  <c r="P4303" i="1"/>
  <c r="L4302" i="1"/>
  <c r="P4269" i="1"/>
  <c r="L4268" i="1"/>
  <c r="P4268" i="1" s="1"/>
  <c r="P4261" i="1"/>
  <c r="P4246" i="1"/>
  <c r="L4245" i="1"/>
  <c r="L4244" i="1" s="1"/>
  <c r="P4228" i="1"/>
  <c r="L4227" i="1"/>
  <c r="P4227" i="1" s="1"/>
  <c r="P4220" i="1"/>
  <c r="P4205" i="1"/>
  <c r="L4204" i="1"/>
  <c r="P4187" i="1"/>
  <c r="L4186" i="1"/>
  <c r="P4186" i="1" s="1"/>
  <c r="P4179" i="1"/>
  <c r="P4164" i="1"/>
  <c r="L4163" i="1"/>
  <c r="L4162" i="1" s="1"/>
  <c r="P4146" i="1"/>
  <c r="L4145" i="1"/>
  <c r="P4145" i="1" s="1"/>
  <c r="P4138" i="1"/>
  <c r="P4123" i="1"/>
  <c r="L4122" i="1"/>
  <c r="P4080" i="1"/>
  <c r="L4079" i="1"/>
  <c r="P4039" i="1"/>
  <c r="L4038" i="1"/>
  <c r="L4037" i="1" s="1"/>
  <c r="P3955" i="1"/>
  <c r="L3954" i="1"/>
  <c r="L3947" i="1" s="1"/>
  <c r="P3948" i="1"/>
  <c r="P3940" i="1"/>
  <c r="L3939" i="1"/>
  <c r="P3939" i="1" s="1"/>
  <c r="P3906" i="1"/>
  <c r="L3905" i="1"/>
  <c r="P3905" i="1" s="1"/>
  <c r="P3898" i="1"/>
  <c r="P3883" i="1"/>
  <c r="L3882" i="1"/>
  <c r="L3881" i="1" s="1"/>
  <c r="P3865" i="1"/>
  <c r="L3864" i="1"/>
  <c r="P3864" i="1" s="1"/>
  <c r="P3842" i="1"/>
  <c r="L3841" i="1"/>
  <c r="L3840" i="1" s="1"/>
  <c r="P3840" i="1" s="1"/>
  <c r="P3799" i="1"/>
  <c r="L3798" i="1"/>
  <c r="L3797" i="1" s="1"/>
  <c r="P3758" i="1"/>
  <c r="L3757" i="1"/>
  <c r="L3756" i="1" s="1"/>
  <c r="P3717" i="1"/>
  <c r="L3716" i="1"/>
  <c r="L3715" i="1" s="1"/>
  <c r="P3428" i="1"/>
  <c r="L3427" i="1"/>
  <c r="L3419" i="1" s="1"/>
  <c r="P3387" i="1"/>
  <c r="L3386" i="1"/>
  <c r="L3378" i="1" s="1"/>
  <c r="P3346" i="1"/>
  <c r="L3345" i="1"/>
  <c r="L3338" i="1" s="1"/>
  <c r="P3338" i="1" s="1"/>
  <c r="P3339" i="1"/>
  <c r="P3331" i="1"/>
  <c r="L3330" i="1"/>
  <c r="L3328" i="1" s="1"/>
  <c r="P3299" i="1"/>
  <c r="L3298" i="1"/>
  <c r="P3298" i="1" s="1"/>
  <c r="P3276" i="1"/>
  <c r="L3275" i="1"/>
  <c r="P3258" i="1"/>
  <c r="L3257" i="1"/>
  <c r="P3257" i="1" s="1"/>
  <c r="P3250" i="1"/>
  <c r="P3235" i="1"/>
  <c r="L3234" i="1"/>
  <c r="P3218" i="1"/>
  <c r="P3210" i="1"/>
  <c r="L3209" i="1"/>
  <c r="L3207" i="1" s="1"/>
  <c r="P3169" i="1"/>
  <c r="L3168" i="1"/>
  <c r="L3166" i="1" s="1"/>
  <c r="P3166" i="1" s="1"/>
  <c r="P3136" i="1"/>
  <c r="P3128" i="1"/>
  <c r="L3127" i="1"/>
  <c r="L3125" i="1" s="1"/>
  <c r="P3125" i="1" s="1"/>
  <c r="P3061" i="1"/>
  <c r="L3060" i="1"/>
  <c r="L3052" i="1" s="1"/>
  <c r="P3052" i="1" s="1"/>
  <c r="P3020" i="1"/>
  <c r="L3019" i="1"/>
  <c r="P3019" i="1" s="1"/>
  <c r="P2979" i="1"/>
  <c r="L2978" i="1"/>
  <c r="L2970" i="1" s="1"/>
  <c r="P2938" i="1"/>
  <c r="L2937" i="1"/>
  <c r="L2929" i="1" s="1"/>
  <c r="P2929" i="1" s="1"/>
  <c r="P2897" i="1"/>
  <c r="L2896" i="1"/>
  <c r="P2896" i="1" s="1"/>
  <c r="P2856" i="1"/>
  <c r="L2855" i="1"/>
  <c r="L2847" i="1" s="1"/>
  <c r="P2815" i="1"/>
  <c r="L2814" i="1"/>
  <c r="P2814" i="1" s="1"/>
  <c r="P2774" i="1"/>
  <c r="L2773" i="1"/>
  <c r="L2765" i="1" s="1"/>
  <c r="P2765" i="1" s="1"/>
  <c r="P2733" i="1"/>
  <c r="L2732" i="1"/>
  <c r="L2724" i="1" s="1"/>
  <c r="P2692" i="1"/>
  <c r="L2691" i="1"/>
  <c r="P2691" i="1" s="1"/>
  <c r="P2448" i="1"/>
  <c r="L2447" i="1"/>
  <c r="P2447" i="1" s="1"/>
  <c r="P2394" i="1"/>
  <c r="L2393" i="1"/>
  <c r="L2391" i="1" s="1"/>
  <c r="P2368" i="1"/>
  <c r="L2367" i="1"/>
  <c r="P2327" i="1"/>
  <c r="L2326" i="1"/>
  <c r="P2326" i="1" s="1"/>
  <c r="P2286" i="1"/>
  <c r="L2285" i="1"/>
  <c r="L2277" i="1" s="1"/>
  <c r="P2277" i="1" s="1"/>
  <c r="P2245" i="1"/>
  <c r="L2244" i="1"/>
  <c r="P2238" i="1"/>
  <c r="P2230" i="1"/>
  <c r="L2229" i="1"/>
  <c r="L2227" i="1" s="1"/>
  <c r="P2197" i="1"/>
  <c r="P2189" i="1"/>
  <c r="L2188" i="1"/>
  <c r="L2186" i="1" s="1"/>
  <c r="P2186" i="1" s="1"/>
  <c r="P2156" i="1"/>
  <c r="P2148" i="1"/>
  <c r="L2147" i="1"/>
  <c r="L2145" i="1" s="1"/>
  <c r="P2145" i="1" s="1"/>
  <c r="P2081" i="1"/>
  <c r="L2080" i="1"/>
  <c r="L2073" i="1" s="1"/>
  <c r="P2073" i="1" s="1"/>
  <c r="P2074" i="1"/>
  <c r="P2066" i="1"/>
  <c r="L2065" i="1"/>
  <c r="L2063" i="1" s="1"/>
  <c r="P2032" i="1"/>
  <c r="L2031" i="1"/>
  <c r="P2031" i="1" s="1"/>
  <c r="P2009" i="1"/>
  <c r="L2008" i="1"/>
  <c r="L2007" i="1" s="1"/>
  <c r="P2007" i="1" s="1"/>
  <c r="P1991" i="1"/>
  <c r="L1990" i="1"/>
  <c r="P1990" i="1" s="1"/>
  <c r="P1983" i="1"/>
  <c r="P1968" i="1"/>
  <c r="L1967" i="1"/>
  <c r="L1966" i="1" s="1"/>
  <c r="P1951" i="1"/>
  <c r="P1943" i="1"/>
  <c r="L1942" i="1"/>
  <c r="P1942" i="1" s="1"/>
  <c r="P1909" i="1"/>
  <c r="L1908" i="1"/>
  <c r="P1908" i="1" s="1"/>
  <c r="P1886" i="1"/>
  <c r="L1885" i="1"/>
  <c r="L1884" i="1" s="1"/>
  <c r="P1868" i="1"/>
  <c r="L1867" i="1"/>
  <c r="P1867" i="1" s="1"/>
  <c r="P1843" i="1"/>
  <c r="L1842" i="1"/>
  <c r="L1841" i="1" s="1"/>
  <c r="P1841" i="1" s="1"/>
  <c r="P1759" i="1"/>
  <c r="L1758" i="1"/>
  <c r="L1751" i="1" s="1"/>
  <c r="P1752" i="1"/>
  <c r="P1744" i="1"/>
  <c r="L1743" i="1"/>
  <c r="P1710" i="1"/>
  <c r="L1709" i="1"/>
  <c r="P1709" i="1" s="1"/>
  <c r="P1702" i="1"/>
  <c r="P1687" i="1"/>
  <c r="L1686" i="1"/>
  <c r="L1642" i="1"/>
  <c r="P1642" i="1" s="1"/>
  <c r="P1676" i="1"/>
  <c r="L1631" i="1"/>
  <c r="P1668" i="1"/>
  <c r="L1620" i="1"/>
  <c r="P1620" i="1" s="1"/>
  <c r="P1589" i="1"/>
  <c r="L1588" i="1"/>
  <c r="P1575" i="1"/>
  <c r="Q1575" i="1" s="1"/>
  <c r="L1574" i="1"/>
  <c r="P1556" i="1"/>
  <c r="L1604" i="1"/>
  <c r="P1604" i="1" s="1"/>
  <c r="P1526" i="1"/>
  <c r="P1518" i="1"/>
  <c r="P1457" i="1"/>
  <c r="L1456" i="1"/>
  <c r="P1428" i="1"/>
  <c r="L1427" i="1"/>
  <c r="P1427" i="1" s="1"/>
  <c r="P1420" i="1"/>
  <c r="P1389" i="1"/>
  <c r="P1362" i="1"/>
  <c r="P1354" i="1"/>
  <c r="P1328" i="1"/>
  <c r="P1318" i="1"/>
  <c r="P1312" i="1"/>
  <c r="P1304" i="1"/>
  <c r="P1270" i="1"/>
  <c r="P1223" i="1"/>
  <c r="L1288" i="1"/>
  <c r="P1288" i="1" s="1"/>
  <c r="L1222" i="1"/>
  <c r="P1214" i="1"/>
  <c r="L1213" i="1"/>
  <c r="P1207" i="1"/>
  <c r="P1199" i="1"/>
  <c r="P1161" i="1"/>
  <c r="P1152" i="1"/>
  <c r="P1145" i="1"/>
  <c r="P1137" i="1"/>
  <c r="P1096" i="1"/>
  <c r="L1095" i="1"/>
  <c r="P1095" i="1" s="1"/>
  <c r="P1076" i="1"/>
  <c r="L1075" i="1"/>
  <c r="P1069" i="1"/>
  <c r="P1061" i="1"/>
  <c r="P1034" i="1"/>
  <c r="L1033" i="1"/>
  <c r="P1025" i="1"/>
  <c r="L1024" i="1"/>
  <c r="P1024" i="1" s="1"/>
  <c r="P999" i="1"/>
  <c r="L998" i="1"/>
  <c r="P991" i="1"/>
  <c r="L990" i="1"/>
  <c r="P990" i="1" s="1"/>
  <c r="P983" i="1"/>
  <c r="P942" i="1"/>
  <c r="L941" i="1"/>
  <c r="P927" i="1"/>
  <c r="L926" i="1"/>
  <c r="P899" i="1"/>
  <c r="L898" i="1"/>
  <c r="P889" i="1"/>
  <c r="P862" i="1"/>
  <c r="P848" i="1"/>
  <c r="L847" i="1"/>
  <c r="P830" i="1"/>
  <c r="P823" i="1"/>
  <c r="L822" i="1"/>
  <c r="P814" i="1"/>
  <c r="P774" i="1"/>
  <c r="L773" i="1"/>
  <c r="P749" i="1"/>
  <c r="P741" i="1"/>
  <c r="P713" i="1"/>
  <c r="L712" i="1"/>
  <c r="L711" i="1" s="1"/>
  <c r="P704" i="1"/>
  <c r="P697" i="1"/>
  <c r="L696" i="1"/>
  <c r="P696" i="1" s="1"/>
  <c r="P689" i="1"/>
  <c r="P672" i="1"/>
  <c r="P662" i="1"/>
  <c r="L661" i="1"/>
  <c r="P655" i="1"/>
  <c r="P647" i="1"/>
  <c r="P612" i="1"/>
  <c r="P605" i="1"/>
  <c r="L604" i="1"/>
  <c r="P604" i="1" s="1"/>
  <c r="P598" i="1"/>
  <c r="L597" i="1"/>
  <c r="P597" i="1" s="1"/>
  <c r="P582" i="1"/>
  <c r="L581" i="1"/>
  <c r="P565" i="1"/>
  <c r="P557" i="1"/>
  <c r="P529" i="1"/>
  <c r="L528" i="1"/>
  <c r="L539" i="1"/>
  <c r="P539" i="1" s="1"/>
  <c r="P516" i="1"/>
  <c r="L515" i="1"/>
  <c r="P506" i="1"/>
  <c r="L537" i="1"/>
  <c r="P497" i="1"/>
  <c r="P469" i="1"/>
  <c r="P450" i="1"/>
  <c r="P413" i="1"/>
  <c r="P387" i="1"/>
  <c r="L386" i="1"/>
  <c r="L385" i="1" s="1"/>
  <c r="P378" i="1"/>
  <c r="P370" i="1"/>
  <c r="L369" i="1"/>
  <c r="P369" i="1" s="1"/>
  <c r="P327" i="1"/>
  <c r="P319" i="1"/>
  <c r="P295" i="1"/>
  <c r="L294" i="1"/>
  <c r="L293" i="1" s="1"/>
  <c r="P283" i="1"/>
  <c r="L282" i="1"/>
  <c r="P282" i="1" s="1"/>
  <c r="P258" i="1"/>
  <c r="L257" i="1"/>
  <c r="L256" i="1" s="1"/>
  <c r="P256" i="1" s="1"/>
  <c r="P247" i="1"/>
  <c r="P223" i="1"/>
  <c r="L230" i="1"/>
  <c r="P230" i="1" s="1"/>
  <c r="L221" i="1"/>
  <c r="P205" i="1"/>
  <c r="L213" i="1"/>
  <c r="P213" i="1" s="1"/>
  <c r="P193" i="1"/>
  <c r="P184" i="1"/>
  <c r="P158" i="1"/>
  <c r="L156" i="1"/>
  <c r="P156" i="1" s="1"/>
  <c r="P139" i="1"/>
  <c r="P101" i="1"/>
  <c r="L100" i="1"/>
  <c r="P92" i="1"/>
  <c r="L91" i="1"/>
  <c r="L89" i="1" s="1"/>
  <c r="P64" i="1"/>
  <c r="L63" i="1"/>
  <c r="P55" i="1"/>
  <c r="L54" i="1"/>
  <c r="L52" i="1" s="1"/>
  <c r="P52" i="1" s="1"/>
  <c r="P35" i="1"/>
  <c r="P17" i="1"/>
  <c r="L9297" i="1"/>
  <c r="L9296" i="1" s="1"/>
  <c r="P9289" i="1"/>
  <c r="L9281" i="1"/>
  <c r="P9281" i="1" s="1"/>
  <c r="P9274" i="1"/>
  <c r="P9165" i="1"/>
  <c r="L9164" i="1"/>
  <c r="L9163" i="1" s="1"/>
  <c r="P9149" i="1"/>
  <c r="L9148" i="1"/>
  <c r="P9148" i="1" s="1"/>
  <c r="P9141" i="1"/>
  <c r="P9124" i="1"/>
  <c r="L9123" i="1"/>
  <c r="L9122" i="1" s="1"/>
  <c r="P9108" i="1"/>
  <c r="L9107" i="1"/>
  <c r="P9107" i="1" s="1"/>
  <c r="P9073" i="1"/>
  <c r="L9072" i="1"/>
  <c r="L9071" i="1" s="1"/>
  <c r="P9057" i="1"/>
  <c r="L9056" i="1"/>
  <c r="P9056" i="1" s="1"/>
  <c r="P9049" i="1"/>
  <c r="P8977" i="1"/>
  <c r="L8976" i="1"/>
  <c r="L8967" i="1" s="1"/>
  <c r="P8967" i="1" s="1"/>
  <c r="P8891" i="1"/>
  <c r="L8890" i="1"/>
  <c r="P8875" i="1"/>
  <c r="L8874" i="1"/>
  <c r="P8874" i="1" s="1"/>
  <c r="P8852" i="1"/>
  <c r="L8851" i="1"/>
  <c r="L8850" i="1" s="1"/>
  <c r="P8850" i="1" s="1"/>
  <c r="P8842" i="1"/>
  <c r="L8841" i="1"/>
  <c r="P8841" i="1" s="1"/>
  <c r="P8700" i="1"/>
  <c r="P8692" i="1"/>
  <c r="L8691" i="1"/>
  <c r="P8676" i="1"/>
  <c r="L7902" i="1"/>
  <c r="P8652" i="1"/>
  <c r="L8651" i="1"/>
  <c r="P8651" i="1" s="1"/>
  <c r="P8644" i="1"/>
  <c r="P8564" i="1"/>
  <c r="L8563" i="1"/>
  <c r="L8562" i="1" s="1"/>
  <c r="P8548" i="1"/>
  <c r="L8547" i="1"/>
  <c r="P8547" i="1" s="1"/>
  <c r="P8540" i="1"/>
  <c r="P8469" i="1"/>
  <c r="L8468" i="1"/>
  <c r="P8414" i="1"/>
  <c r="L8413" i="1"/>
  <c r="P8413" i="1" s="1"/>
  <c r="P8406" i="1"/>
  <c r="P8344" i="1"/>
  <c r="L8343" i="1"/>
  <c r="L8342" i="1" s="1"/>
  <c r="P8342" i="1" s="1"/>
  <c r="P8334" i="1"/>
  <c r="L8333" i="1"/>
  <c r="L8324" i="1" s="1"/>
  <c r="P8179" i="1"/>
  <c r="P8171" i="1"/>
  <c r="L8170" i="1"/>
  <c r="L8168" i="1" s="1"/>
  <c r="P8044" i="1"/>
  <c r="L8043" i="1"/>
  <c r="P8043" i="1" s="1"/>
  <c r="P8014" i="1"/>
  <c r="L8013" i="1"/>
  <c r="L8004" i="1" s="1"/>
  <c r="P8004" i="1" s="1"/>
  <c r="P7947" i="1"/>
  <c r="L7881" i="1"/>
  <c r="P7941" i="1"/>
  <c r="L7875" i="1"/>
  <c r="P7927" i="1"/>
  <c r="L7926" i="1"/>
  <c r="L7923" i="1" s="1"/>
  <c r="L7867" i="1"/>
  <c r="P7867" i="1" s="1"/>
  <c r="P7846" i="1"/>
  <c r="L7845" i="1"/>
  <c r="P7831" i="1"/>
  <c r="P7813" i="1"/>
  <c r="P7806" i="1"/>
  <c r="L7805" i="1"/>
  <c r="P7805" i="1" s="1"/>
  <c r="P7798" i="1"/>
  <c r="L7854" i="1"/>
  <c r="P7854" i="1" s="1"/>
  <c r="P7771" i="1"/>
  <c r="L7770" i="1"/>
  <c r="L7769" i="1" s="1"/>
  <c r="P7769" i="1" s="1"/>
  <c r="P7760" i="1"/>
  <c r="P7754" i="1"/>
  <c r="P7746" i="1"/>
  <c r="L7745" i="1"/>
  <c r="P7745" i="1" s="1"/>
  <c r="P7724" i="1"/>
  <c r="L7723" i="1"/>
  <c r="P7692" i="1"/>
  <c r="L7691" i="1"/>
  <c r="P7682" i="1"/>
  <c r="L7681" i="1"/>
  <c r="P7674" i="1"/>
  <c r="L7673" i="1"/>
  <c r="P7657" i="1"/>
  <c r="P7649" i="1"/>
  <c r="L7648" i="1"/>
  <c r="L7646" i="1" s="1"/>
  <c r="P7630" i="1"/>
  <c r="L7636" i="1"/>
  <c r="L7639" i="1" s="1"/>
  <c r="P7618" i="1"/>
  <c r="P7612" i="1"/>
  <c r="P7604" i="1"/>
  <c r="P7578" i="1"/>
  <c r="L7577" i="1"/>
  <c r="P7566" i="1"/>
  <c r="P7560" i="1"/>
  <c r="P7552" i="1"/>
  <c r="P7523" i="1"/>
  <c r="P7513" i="1"/>
  <c r="L7534" i="1"/>
  <c r="P7534" i="1" s="1"/>
  <c r="P7494" i="1"/>
  <c r="L7493" i="1"/>
  <c r="P7477" i="1"/>
  <c r="P7469" i="1"/>
  <c r="P7425" i="1"/>
  <c r="P7417" i="1"/>
  <c r="P7389" i="1"/>
  <c r="L7388" i="1"/>
  <c r="P7363" i="1"/>
  <c r="P7354" i="1"/>
  <c r="P7305" i="1"/>
  <c r="L7304" i="1"/>
  <c r="P7304" i="1" s="1"/>
  <c r="P7295" i="1"/>
  <c r="L7294" i="1"/>
  <c r="P7294" i="1" s="1"/>
  <c r="P7268" i="1"/>
  <c r="L7267" i="1"/>
  <c r="P7250" i="1"/>
  <c r="P7225" i="1"/>
  <c r="L7233" i="1"/>
  <c r="L7236" i="1" s="1"/>
  <c r="P7214" i="1"/>
  <c r="L7213" i="1"/>
  <c r="P7205" i="1"/>
  <c r="P7198" i="1"/>
  <c r="L7197" i="1"/>
  <c r="P7197" i="1" s="1"/>
  <c r="P7190" i="1"/>
  <c r="P7171" i="1"/>
  <c r="L7170" i="1"/>
  <c r="L7169" i="1" s="1"/>
  <c r="P7074" i="1"/>
  <c r="L7073" i="1"/>
  <c r="L7072" i="1" s="1"/>
  <c r="P7058" i="1"/>
  <c r="L7057" i="1"/>
  <c r="P7057" i="1" s="1"/>
  <c r="P7050" i="1"/>
  <c r="L7083" i="1"/>
  <c r="P7083" i="1" s="1"/>
  <c r="P7023" i="1"/>
  <c r="L7022" i="1"/>
  <c r="P6939" i="1"/>
  <c r="L6938" i="1"/>
  <c r="L6936" i="1" s="1"/>
  <c r="L6935" i="1" s="1"/>
  <c r="P6929" i="1"/>
  <c r="L6884" i="1"/>
  <c r="P6923" i="1"/>
  <c r="L6878" i="1"/>
  <c r="P6878" i="1" s="1"/>
  <c r="P6915" i="1"/>
  <c r="L6914" i="1"/>
  <c r="L6912" i="1" s="1"/>
  <c r="P6912" i="1" s="1"/>
  <c r="L6870" i="1"/>
  <c r="P6870" i="1" s="1"/>
  <c r="P6823" i="1"/>
  <c r="L6855" i="1"/>
  <c r="P6855" i="1" s="1"/>
  <c r="P6813" i="1"/>
  <c r="L6812" i="1"/>
  <c r="P6812" i="1" s="1"/>
  <c r="P6804" i="1"/>
  <c r="P6735" i="1"/>
  <c r="L6734" i="1"/>
  <c r="L6733" i="1" s="1"/>
  <c r="P6733" i="1" s="1"/>
  <c r="P6719" i="1"/>
  <c r="L6718" i="1"/>
  <c r="P6718" i="1" s="1"/>
  <c r="P6694" i="1"/>
  <c r="L6693" i="1"/>
  <c r="L6692" i="1" s="1"/>
  <c r="L6691" i="1" s="1"/>
  <c r="P6677" i="1"/>
  <c r="L6676" i="1"/>
  <c r="P6676" i="1" s="1"/>
  <c r="P6654" i="1"/>
  <c r="L6653" i="1"/>
  <c r="L6652" i="1" s="1"/>
  <c r="P6611" i="1"/>
  <c r="L6610" i="1"/>
  <c r="L6609" i="1" s="1"/>
  <c r="P6595" i="1"/>
  <c r="L6594" i="1"/>
  <c r="P6594" i="1" s="1"/>
  <c r="P6587" i="1"/>
  <c r="P6572" i="1"/>
  <c r="L6571" i="1"/>
  <c r="L6570" i="1" s="1"/>
  <c r="P6556" i="1"/>
  <c r="L6555" i="1"/>
  <c r="L6546" i="1" s="1"/>
  <c r="P6393" i="1"/>
  <c r="L6392" i="1"/>
  <c r="L6391" i="1" s="1"/>
  <c r="P6377" i="1"/>
  <c r="L6376" i="1"/>
  <c r="P6376" i="1" s="1"/>
  <c r="P6369" i="1"/>
  <c r="P6354" i="1"/>
  <c r="L6353" i="1"/>
  <c r="L6352" i="1" s="1"/>
  <c r="P6337" i="1"/>
  <c r="P6329" i="1"/>
  <c r="L6328" i="1"/>
  <c r="L6326" i="1" s="1"/>
  <c r="P6313" i="1"/>
  <c r="L6312" i="1"/>
  <c r="L6311" i="1" s="1"/>
  <c r="P6296" i="1"/>
  <c r="P6288" i="1"/>
  <c r="L6287" i="1"/>
  <c r="L6285" i="1" s="1"/>
  <c r="P6272" i="1"/>
  <c r="L6225" i="1"/>
  <c r="P6255" i="1"/>
  <c r="L6207" i="1"/>
  <c r="P6247" i="1"/>
  <c r="L6200" i="1"/>
  <c r="P6171" i="1"/>
  <c r="L6170" i="1"/>
  <c r="P6153" i="1"/>
  <c r="L6152" i="1"/>
  <c r="P6142" i="1"/>
  <c r="L6141" i="1"/>
  <c r="P6141" i="1" s="1"/>
  <c r="P6134" i="1"/>
  <c r="P6115" i="1"/>
  <c r="P6105" i="1"/>
  <c r="L6104" i="1"/>
  <c r="P6104" i="1" s="1"/>
  <c r="P6098" i="1"/>
  <c r="P6090" i="1"/>
  <c r="P6057" i="1"/>
  <c r="P6049" i="1"/>
  <c r="P6025" i="1"/>
  <c r="L6024" i="1"/>
  <c r="L6023" i="1" s="1"/>
  <c r="P6023" i="1" s="1"/>
  <c r="P6000" i="1"/>
  <c r="L5999" i="1"/>
  <c r="L5997" i="1" s="1"/>
  <c r="P5967" i="1"/>
  <c r="P5959" i="1"/>
  <c r="L5958" i="1"/>
  <c r="L5956" i="1" s="1"/>
  <c r="P5956" i="1" s="1"/>
  <c r="P5918" i="1"/>
  <c r="L5917" i="1"/>
  <c r="L5915" i="1" s="1"/>
  <c r="P5851" i="1"/>
  <c r="L5850" i="1"/>
  <c r="L5841" i="1" s="1"/>
  <c r="P5524" i="1"/>
  <c r="L5523" i="1"/>
  <c r="L5522" i="1" s="1"/>
  <c r="P5522" i="1" s="1"/>
  <c r="P5192" i="1"/>
  <c r="L5191" i="1"/>
  <c r="L5183" i="1" s="1"/>
  <c r="P5183" i="1" s="1"/>
  <c r="P5151" i="1"/>
  <c r="L5150" i="1"/>
  <c r="L5141" i="1" s="1"/>
  <c r="P5029" i="1"/>
  <c r="P5013" i="1"/>
  <c r="L5012" i="1"/>
  <c r="P5012" i="1" s="1"/>
  <c r="P5005" i="1"/>
  <c r="P4990" i="1"/>
  <c r="L4989" i="1"/>
  <c r="L4988" i="1" s="1"/>
  <c r="P4988" i="1" s="1"/>
  <c r="P4907" i="1"/>
  <c r="L4906" i="1"/>
  <c r="L4905" i="1" s="1"/>
  <c r="P4905" i="1" s="1"/>
  <c r="P4891" i="1"/>
  <c r="L4890" i="1"/>
  <c r="P4890" i="1" s="1"/>
  <c r="P4868" i="1"/>
  <c r="L4867" i="1"/>
  <c r="L4866" i="1" s="1"/>
  <c r="P4851" i="1"/>
  <c r="P4843" i="1"/>
  <c r="L4842" i="1"/>
  <c r="L4840" i="1" s="1"/>
  <c r="P4810" i="1"/>
  <c r="P4802" i="1"/>
  <c r="L4801" i="1"/>
  <c r="L4799" i="1" s="1"/>
  <c r="P4768" i="1"/>
  <c r="P4760" i="1"/>
  <c r="L4759" i="1"/>
  <c r="L4757" i="1" s="1"/>
  <c r="P4726" i="1"/>
  <c r="L4725" i="1"/>
  <c r="P4725" i="1" s="1"/>
  <c r="P4718" i="1"/>
  <c r="P4703" i="1"/>
  <c r="L4702" i="1"/>
  <c r="L4701" i="1" s="1"/>
  <c r="P4685" i="1"/>
  <c r="L4684" i="1"/>
  <c r="P4684" i="1" s="1"/>
  <c r="P4677" i="1"/>
  <c r="P4662" i="1"/>
  <c r="L4661" i="1"/>
  <c r="L4660" i="1" s="1"/>
  <c r="P4645" i="1"/>
  <c r="P4637" i="1"/>
  <c r="L4636" i="1"/>
  <c r="L4634" i="1" s="1"/>
  <c r="P4621" i="1"/>
  <c r="L4576" i="1"/>
  <c r="P4610" i="1"/>
  <c r="P4603" i="1"/>
  <c r="L4560" i="1"/>
  <c r="P4560" i="1" s="1"/>
  <c r="P4595" i="1"/>
  <c r="L4552" i="1"/>
  <c r="P4552" i="1" s="1"/>
  <c r="L4594" i="1"/>
  <c r="L4592" i="1" s="1"/>
  <c r="P4592" i="1" s="1"/>
  <c r="P4532" i="1"/>
  <c r="L1643" i="1"/>
  <c r="P4507" i="1"/>
  <c r="L4506" i="1"/>
  <c r="L4504" i="1" s="1"/>
  <c r="P4474" i="1"/>
  <c r="P4466" i="1"/>
  <c r="L4465" i="1"/>
  <c r="L4463" i="1" s="1"/>
  <c r="P4463" i="1" s="1"/>
  <c r="P4432" i="1"/>
  <c r="L4431" i="1"/>
  <c r="P4431" i="1" s="1"/>
  <c r="P4424" i="1"/>
  <c r="P4409" i="1"/>
  <c r="L4408" i="1"/>
  <c r="P4392" i="1"/>
  <c r="P4384" i="1"/>
  <c r="L4383" i="1"/>
  <c r="L4381" i="1" s="1"/>
  <c r="P4351" i="1"/>
  <c r="P4343" i="1"/>
  <c r="L4342" i="1"/>
  <c r="L4340" i="1" s="1"/>
  <c r="P4340" i="1" s="1"/>
  <c r="P4309" i="1"/>
  <c r="L4308" i="1"/>
  <c r="P4308" i="1" s="1"/>
  <c r="P4301" i="1"/>
  <c r="P4286" i="1"/>
  <c r="L4285" i="1"/>
  <c r="L4284" i="1" s="1"/>
  <c r="P4243" i="1"/>
  <c r="L4242" i="1"/>
  <c r="L4241" i="1" s="1"/>
  <c r="P4202" i="1"/>
  <c r="L4201" i="1"/>
  <c r="L4200" i="1" s="1"/>
  <c r="P4161" i="1"/>
  <c r="L4160" i="1"/>
  <c r="L4159" i="1" s="1"/>
  <c r="P4120" i="1"/>
  <c r="L4119" i="1"/>
  <c r="L4118" i="1" s="1"/>
  <c r="P3995" i="1"/>
  <c r="L3994" i="1"/>
  <c r="L3987" i="1" s="1"/>
  <c r="P3988" i="1"/>
  <c r="P3980" i="1"/>
  <c r="L3979" i="1"/>
  <c r="P3946" i="1"/>
  <c r="L3945" i="1"/>
  <c r="P3945" i="1" s="1"/>
  <c r="P3938" i="1"/>
  <c r="P3923" i="1"/>
  <c r="L3922" i="1"/>
  <c r="P3880" i="1"/>
  <c r="L3879" i="1"/>
  <c r="L3878" i="1" s="1"/>
  <c r="P3839" i="1"/>
  <c r="L3838" i="1"/>
  <c r="L3837" i="1" s="1"/>
  <c r="P3550" i="1"/>
  <c r="L3549" i="1"/>
  <c r="P3509" i="1"/>
  <c r="L3508" i="1"/>
  <c r="L3500" i="1" s="1"/>
  <c r="P3500" i="1" s="1"/>
  <c r="P3468" i="1"/>
  <c r="L3467" i="1"/>
  <c r="L3460" i="1" s="1"/>
  <c r="P3460" i="1" s="1"/>
  <c r="P3461" i="1"/>
  <c r="P3453" i="1"/>
  <c r="L3452" i="1"/>
  <c r="P3452" i="1" s="1"/>
  <c r="P3420" i="1"/>
  <c r="P3412" i="1"/>
  <c r="L3411" i="1"/>
  <c r="P3411" i="1" s="1"/>
  <c r="P3371" i="1"/>
  <c r="L3370" i="1"/>
  <c r="L3368" i="1" s="1"/>
  <c r="P3368" i="1" s="1"/>
  <c r="P3337" i="1"/>
  <c r="L3336" i="1"/>
  <c r="P3336" i="1" s="1"/>
  <c r="P3329" i="1"/>
  <c r="P3314" i="1"/>
  <c r="L3313" i="1"/>
  <c r="L3312" i="1" s="1"/>
  <c r="P3273" i="1"/>
  <c r="L3272" i="1"/>
  <c r="L3271" i="1" s="1"/>
  <c r="P3232" i="1"/>
  <c r="L3231" i="1"/>
  <c r="L3230" i="1" s="1"/>
  <c r="P3230" i="1" s="1"/>
  <c r="P3216" i="1"/>
  <c r="L3215" i="1"/>
  <c r="P3215" i="1" s="1"/>
  <c r="P3208" i="1"/>
  <c r="P3193" i="1"/>
  <c r="L3192" i="1"/>
  <c r="L3191" i="1" s="1"/>
  <c r="P3175" i="1"/>
  <c r="L3174" i="1"/>
  <c r="P3174" i="1" s="1"/>
  <c r="P3152" i="1"/>
  <c r="L3151" i="1"/>
  <c r="L3150" i="1" s="1"/>
  <c r="P3150" i="1" s="1"/>
  <c r="P3134" i="1"/>
  <c r="L3133" i="1"/>
  <c r="P3133" i="1" s="1"/>
  <c r="P3126" i="1"/>
  <c r="P3111" i="1"/>
  <c r="L3110" i="1"/>
  <c r="L3109" i="1" s="1"/>
  <c r="P3109" i="1" s="1"/>
  <c r="P3094" i="1"/>
  <c r="P3086" i="1"/>
  <c r="L3085" i="1"/>
  <c r="P3085" i="1" s="1"/>
  <c r="P3045" i="1"/>
  <c r="L3044" i="1"/>
  <c r="L3042" i="1" s="1"/>
  <c r="P3042" i="1" s="1"/>
  <c r="P3012" i="1"/>
  <c r="P3004" i="1"/>
  <c r="L3003" i="1"/>
  <c r="P2971" i="1"/>
  <c r="P2963" i="1"/>
  <c r="L2962" i="1"/>
  <c r="L2960" i="1" s="1"/>
  <c r="P2930" i="1"/>
  <c r="P2922" i="1"/>
  <c r="L2921" i="1"/>
  <c r="L2919" i="1" s="1"/>
  <c r="P2919" i="1" s="1"/>
  <c r="P2889" i="1"/>
  <c r="P2881" i="1"/>
  <c r="L2880" i="1"/>
  <c r="L2878" i="1" s="1"/>
  <c r="P2848" i="1"/>
  <c r="P2840" i="1"/>
  <c r="L2839" i="1"/>
  <c r="P2807" i="1"/>
  <c r="P2799" i="1"/>
  <c r="L2798" i="1"/>
  <c r="L2796" i="1" s="1"/>
  <c r="P2766" i="1"/>
  <c r="P2758" i="1"/>
  <c r="L2757" i="1"/>
  <c r="L2755" i="1" s="1"/>
  <c r="P2725" i="1"/>
  <c r="P2717" i="1"/>
  <c r="L2716" i="1"/>
  <c r="L2714" i="1" s="1"/>
  <c r="P2650" i="1"/>
  <c r="L2649" i="1"/>
  <c r="P2649" i="1" s="1"/>
  <c r="P2609" i="1"/>
  <c r="L2608" i="1"/>
  <c r="L2600" i="1" s="1"/>
  <c r="P2568" i="1"/>
  <c r="L2567" i="1"/>
  <c r="P2567" i="1" s="1"/>
  <c r="P2527" i="1"/>
  <c r="L2526" i="1"/>
  <c r="L2519" i="1" s="1"/>
  <c r="P2519" i="1" s="1"/>
  <c r="P2520" i="1"/>
  <c r="P2512" i="1"/>
  <c r="L2511" i="1"/>
  <c r="L2509" i="1" s="1"/>
  <c r="P2473" i="1"/>
  <c r="L2472" i="1"/>
  <c r="P2440" i="1"/>
  <c r="P2432" i="1"/>
  <c r="L2431" i="1"/>
  <c r="L2429" i="1" s="1"/>
  <c r="P2400" i="1"/>
  <c r="L2399" i="1"/>
  <c r="P2399" i="1" s="1"/>
  <c r="P2377" i="1"/>
  <c r="L2376" i="1"/>
  <c r="L2375" i="1" s="1"/>
  <c r="P2360" i="1"/>
  <c r="P2352" i="1"/>
  <c r="L2351" i="1"/>
  <c r="P2319" i="1"/>
  <c r="P2311" i="1"/>
  <c r="L2310" i="1"/>
  <c r="L2308" i="1" s="1"/>
  <c r="P2278" i="1"/>
  <c r="P2270" i="1"/>
  <c r="L2269" i="1"/>
  <c r="L2267" i="1" s="1"/>
  <c r="P2267" i="1" s="1"/>
  <c r="P2236" i="1"/>
  <c r="L2235" i="1"/>
  <c r="P2235" i="1" s="1"/>
  <c r="P2228" i="1"/>
  <c r="P2213" i="1"/>
  <c r="L2212" i="1"/>
  <c r="L2211" i="1" s="1"/>
  <c r="P2195" i="1"/>
  <c r="L2194" i="1"/>
  <c r="P2194" i="1" s="1"/>
  <c r="P2187" i="1"/>
  <c r="P2172" i="1"/>
  <c r="L2171" i="1"/>
  <c r="L2170" i="1" s="1"/>
  <c r="P2170" i="1" s="1"/>
  <c r="P2154" i="1"/>
  <c r="L2153" i="1"/>
  <c r="P2153" i="1" s="1"/>
  <c r="P2146" i="1"/>
  <c r="P2131" i="1"/>
  <c r="L2130" i="1"/>
  <c r="L2129" i="1" s="1"/>
  <c r="P2114" i="1"/>
  <c r="P2106" i="1"/>
  <c r="L2105" i="1"/>
  <c r="L2103" i="1" s="1"/>
  <c r="P2103" i="1" s="1"/>
  <c r="P2072" i="1"/>
  <c r="L2071" i="1"/>
  <c r="P2071" i="1" s="1"/>
  <c r="P2064" i="1"/>
  <c r="P2049" i="1"/>
  <c r="L2048" i="1"/>
  <c r="P2006" i="1"/>
  <c r="L2005" i="1"/>
  <c r="L2004" i="1" s="1"/>
  <c r="P2004" i="1" s="1"/>
  <c r="P1965" i="1"/>
  <c r="L1964" i="1"/>
  <c r="P1956" i="1"/>
  <c r="L1632" i="1"/>
  <c r="P1949" i="1"/>
  <c r="L1948" i="1"/>
  <c r="P1948" i="1" s="1"/>
  <c r="P1941" i="1"/>
  <c r="P1926" i="1"/>
  <c r="L1925" i="1"/>
  <c r="P1883" i="1"/>
  <c r="L1882" i="1"/>
  <c r="L1881" i="1" s="1"/>
  <c r="P1799" i="1"/>
  <c r="L1798" i="1"/>
  <c r="L1791" i="1" s="1"/>
  <c r="P1784" i="1"/>
  <c r="L1783" i="1"/>
  <c r="P1750" i="1"/>
  <c r="L1749" i="1"/>
  <c r="P1749" i="1" s="1"/>
  <c r="P1742" i="1"/>
  <c r="P1727" i="1"/>
  <c r="L1726" i="1"/>
  <c r="L1725" i="1" s="1"/>
  <c r="P1684" i="1"/>
  <c r="L1683" i="1"/>
  <c r="L1682" i="1" s="1"/>
  <c r="L1639" i="1"/>
  <c r="P1675" i="1"/>
  <c r="L1630" i="1"/>
  <c r="P1667" i="1"/>
  <c r="L1623" i="1"/>
  <c r="P1587" i="1"/>
  <c r="L1586" i="1"/>
  <c r="P1567" i="1"/>
  <c r="L1566" i="1"/>
  <c r="P1566" i="1" s="1"/>
  <c r="P1555" i="1"/>
  <c r="L1603" i="1"/>
  <c r="P1603" i="1" s="1"/>
  <c r="L1554" i="1"/>
  <c r="P1532" i="1"/>
  <c r="L1531" i="1"/>
  <c r="P1525" i="1"/>
  <c r="P1517" i="1"/>
  <c r="P1455" i="1"/>
  <c r="L1454" i="1"/>
  <c r="P1454" i="1" s="1"/>
  <c r="L1498" i="1"/>
  <c r="P1498" i="1" s="1"/>
  <c r="P1426" i="1"/>
  <c r="P1399" i="1"/>
  <c r="L1409" i="1"/>
  <c r="L1412" i="1" s="1"/>
  <c r="P1388" i="1"/>
  <c r="L1387" i="1"/>
  <c r="P1378" i="1"/>
  <c r="L1377" i="1"/>
  <c r="P1377" i="1" s="1"/>
  <c r="P1361" i="1"/>
  <c r="P1353" i="1"/>
  <c r="P1317" i="1"/>
  <c r="P1311" i="1"/>
  <c r="P1303" i="1"/>
  <c r="L1302" i="1"/>
  <c r="P1302" i="1" s="1"/>
  <c r="P1283" i="1"/>
  <c r="L1293" i="1"/>
  <c r="P1293" i="1" s="1"/>
  <c r="P1261" i="1"/>
  <c r="L1260" i="1"/>
  <c r="P1212" i="1"/>
  <c r="P1206" i="1"/>
  <c r="Q1206" i="1" s="1"/>
  <c r="P1198" i="1"/>
  <c r="L1197" i="1"/>
  <c r="L1195" i="1" s="1"/>
  <c r="P1151" i="1"/>
  <c r="P1144" i="1"/>
  <c r="P1136" i="1"/>
  <c r="L1135" i="1"/>
  <c r="L1133" i="1" s="1"/>
  <c r="P1133" i="1" s="1"/>
  <c r="P1106" i="1"/>
  <c r="L1105" i="1"/>
  <c r="P1074" i="1"/>
  <c r="P1060" i="1"/>
  <c r="P997" i="1"/>
  <c r="P989" i="1"/>
  <c r="P963" i="1"/>
  <c r="L962" i="1"/>
  <c r="P949" i="1"/>
  <c r="L948" i="1"/>
  <c r="P925" i="1"/>
  <c r="L924" i="1"/>
  <c r="P924" i="1" s="1"/>
  <c r="P914" i="1"/>
  <c r="L913" i="1"/>
  <c r="L969" i="1"/>
  <c r="P969" i="1" s="1"/>
  <c r="P905" i="1"/>
  <c r="L904" i="1"/>
  <c r="P897" i="1"/>
  <c r="L896" i="1"/>
  <c r="P888" i="1"/>
  <c r="P861" i="1"/>
  <c r="L860" i="1"/>
  <c r="P837" i="1"/>
  <c r="L836" i="1"/>
  <c r="P829" i="1"/>
  <c r="P821" i="1"/>
  <c r="P813" i="1"/>
  <c r="P783" i="1"/>
  <c r="L782" i="1"/>
  <c r="P748" i="1"/>
  <c r="P740" i="1"/>
  <c r="P703" i="1"/>
  <c r="P695" i="1"/>
  <c r="P671" i="1"/>
  <c r="L670" i="1"/>
  <c r="P660" i="1"/>
  <c r="P654" i="1"/>
  <c r="P646" i="1"/>
  <c r="P629" i="1"/>
  <c r="L635" i="1"/>
  <c r="P635" i="1" s="1"/>
  <c r="P611" i="1"/>
  <c r="P603" i="1"/>
  <c r="P596" i="1"/>
  <c r="P579" i="1"/>
  <c r="L578" i="1"/>
  <c r="P571" i="1"/>
  <c r="L570" i="1"/>
  <c r="P564" i="1"/>
  <c r="P556" i="1"/>
  <c r="P527" i="1"/>
  <c r="L526" i="1"/>
  <c r="P514" i="1"/>
  <c r="L513" i="1"/>
  <c r="P513" i="1" s="1"/>
  <c r="P505" i="1"/>
  <c r="L504" i="1"/>
  <c r="P496" i="1"/>
  <c r="P457" i="1"/>
  <c r="L448" i="1"/>
  <c r="L446" i="1" s="1"/>
  <c r="P421" i="1"/>
  <c r="P412" i="1"/>
  <c r="P377" i="1"/>
  <c r="P368" i="1"/>
  <c r="P352" i="1"/>
  <c r="L360" i="1"/>
  <c r="P360" i="1" s="1"/>
  <c r="P333" i="1"/>
  <c r="L332" i="1"/>
  <c r="P326" i="1"/>
  <c r="P318" i="1"/>
  <c r="P292" i="1"/>
  <c r="L291" i="1"/>
  <c r="L290" i="1" s="1"/>
  <c r="P281" i="1"/>
  <c r="P246" i="1"/>
  <c r="P203" i="1"/>
  <c r="L202" i="1"/>
  <c r="L201" i="1" s="1"/>
  <c r="P201" i="1" s="1"/>
  <c r="P191" i="1"/>
  <c r="L190" i="1"/>
  <c r="P190" i="1" s="1"/>
  <c r="P155" i="1"/>
  <c r="L146" i="1"/>
  <c r="L137" i="1"/>
  <c r="L135" i="1" s="1"/>
  <c r="P110" i="1"/>
  <c r="L109" i="1"/>
  <c r="P109" i="1" s="1"/>
  <c r="P99" i="1"/>
  <c r="P90" i="1"/>
  <c r="P74" i="1"/>
  <c r="L82" i="1"/>
  <c r="P82" i="1" s="1"/>
  <c r="P62" i="1"/>
  <c r="P53" i="1"/>
  <c r="P16" i="1"/>
  <c r="P9288" i="1"/>
  <c r="P9280" i="1"/>
  <c r="P9255" i="1"/>
  <c r="L9187" i="1"/>
  <c r="L9185" i="1" s="1"/>
  <c r="P9033" i="1"/>
  <c r="L9032" i="1"/>
  <c r="L9031" i="1" s="1"/>
  <c r="P9023" i="1"/>
  <c r="L9022" i="1"/>
  <c r="L9013" i="1" s="1"/>
  <c r="P9013" i="1" s="1"/>
  <c r="P8714" i="1"/>
  <c r="L8713" i="1"/>
  <c r="L8712" i="1" s="1"/>
  <c r="P8698" i="1"/>
  <c r="L8697" i="1"/>
  <c r="P8697" i="1" s="1"/>
  <c r="P8690" i="1"/>
  <c r="L8616" i="1"/>
  <c r="L8607" i="1" s="1"/>
  <c r="P8607" i="1" s="1"/>
  <c r="P8453" i="1"/>
  <c r="L8452" i="1"/>
  <c r="P8390" i="1"/>
  <c r="L8389" i="1"/>
  <c r="L8388" i="1" s="1"/>
  <c r="P8388" i="1" s="1"/>
  <c r="P8292" i="1"/>
  <c r="L8291" i="1"/>
  <c r="L8282" i="1" s="1"/>
  <c r="P8282" i="1" s="1"/>
  <c r="P8193" i="1"/>
  <c r="L8192" i="1"/>
  <c r="P8177" i="1"/>
  <c r="L8176" i="1"/>
  <c r="P8176" i="1" s="1"/>
  <c r="P8169" i="1"/>
  <c r="P8100" i="1"/>
  <c r="L7888" i="1"/>
  <c r="P8085" i="1"/>
  <c r="P8077" i="1"/>
  <c r="L8076" i="1"/>
  <c r="L8074" i="1" s="1"/>
  <c r="P8061" i="1"/>
  <c r="L8060" i="1"/>
  <c r="L7901" i="1"/>
  <c r="P7946" i="1"/>
  <c r="L7880" i="1"/>
  <c r="P7844" i="1"/>
  <c r="L7843" i="1"/>
  <c r="P7830" i="1"/>
  <c r="L7853" i="1"/>
  <c r="P7853" i="1" s="1"/>
  <c r="P7812" i="1"/>
  <c r="P7804" i="1"/>
  <c r="P7779" i="1"/>
  <c r="L7787" i="1"/>
  <c r="L7790" i="1" s="1"/>
  <c r="P7768" i="1"/>
  <c r="L7767" i="1"/>
  <c r="L7766" i="1" s="1"/>
  <c r="P7766" i="1" s="1"/>
  <c r="P7759" i="1"/>
  <c r="P7752" i="1"/>
  <c r="L7751" i="1"/>
  <c r="P7751" i="1" s="1"/>
  <c r="P7744" i="1"/>
  <c r="P7722" i="1"/>
  <c r="L7721" i="1"/>
  <c r="P7721" i="1" s="1"/>
  <c r="P7699" i="1"/>
  <c r="L7736" i="1"/>
  <c r="P7736" i="1" s="1"/>
  <c r="P7663" i="1"/>
  <c r="L7662" i="1"/>
  <c r="P7655" i="1"/>
  <c r="L7654" i="1"/>
  <c r="P7654" i="1" s="1"/>
  <c r="P7647" i="1"/>
  <c r="P7628" i="1"/>
  <c r="L7627" i="1"/>
  <c r="L7626" i="1" s="1"/>
  <c r="P7626" i="1" s="1"/>
  <c r="P7617" i="1"/>
  <c r="P7611" i="1"/>
  <c r="P7603" i="1"/>
  <c r="L7602" i="1"/>
  <c r="L7600" i="1" s="1"/>
  <c r="P7576" i="1"/>
  <c r="P7565" i="1"/>
  <c r="P7559" i="1"/>
  <c r="P7551" i="1"/>
  <c r="L7550" i="1"/>
  <c r="L7548" i="1" s="1"/>
  <c r="P7512" i="1"/>
  <c r="L7511" i="1"/>
  <c r="L7533" i="1"/>
  <c r="P7533" i="1" s="1"/>
  <c r="P7502" i="1"/>
  <c r="L7501" i="1"/>
  <c r="P7501" i="1" s="1"/>
  <c r="P7492" i="1"/>
  <c r="P7484" i="1"/>
  <c r="L7483" i="1"/>
  <c r="P7483" i="1" s="1"/>
  <c r="P7476" i="1"/>
  <c r="P7468" i="1"/>
  <c r="L7467" i="1"/>
  <c r="L7465" i="1" s="1"/>
  <c r="P7441" i="1"/>
  <c r="L7440" i="1"/>
  <c r="P7440" i="1" s="1"/>
  <c r="P7431" i="1"/>
  <c r="L7430" i="1"/>
  <c r="P7430" i="1" s="1"/>
  <c r="P7424" i="1"/>
  <c r="P7416" i="1"/>
  <c r="P7369" i="1"/>
  <c r="L7368" i="1"/>
  <c r="P7353" i="1"/>
  <c r="P7320" i="1"/>
  <c r="L7319" i="1"/>
  <c r="P7313" i="1"/>
  <c r="L7312" i="1"/>
  <c r="P7283" i="1"/>
  <c r="L7282" i="1"/>
  <c r="P7274" i="1"/>
  <c r="L7273" i="1"/>
  <c r="P7259" i="1"/>
  <c r="L7258" i="1"/>
  <c r="P7249" i="1"/>
  <c r="P7204" i="1"/>
  <c r="P7196" i="1"/>
  <c r="P7144" i="1"/>
  <c r="L7143" i="1"/>
  <c r="L7141" i="1" s="1"/>
  <c r="P7141" i="1" s="1"/>
  <c r="P7115" i="1"/>
  <c r="L7114" i="1"/>
  <c r="L7105" i="1" s="1"/>
  <c r="P7105" i="1" s="1"/>
  <c r="P7071" i="1"/>
  <c r="L7084" i="1"/>
  <c r="P7084" i="1" s="1"/>
  <c r="P7007" i="1"/>
  <c r="L7006" i="1"/>
  <c r="L7004" i="1" s="1"/>
  <c r="P6937" i="1"/>
  <c r="L6889" i="1"/>
  <c r="P6928" i="1"/>
  <c r="L6883" i="1"/>
  <c r="P6921" i="1"/>
  <c r="L6876" i="1"/>
  <c r="P6876" i="1" s="1"/>
  <c r="L6920" i="1"/>
  <c r="P6920" i="1" s="1"/>
  <c r="P6913" i="1"/>
  <c r="L6868" i="1"/>
  <c r="P6868" i="1" s="1"/>
  <c r="P6822" i="1"/>
  <c r="L6821" i="1"/>
  <c r="P6811" i="1"/>
  <c r="P6803" i="1"/>
  <c r="P6651" i="1"/>
  <c r="L6650" i="1"/>
  <c r="L6649" i="1" s="1"/>
  <c r="P6635" i="1"/>
  <c r="L6634" i="1"/>
  <c r="P6634" i="1" s="1"/>
  <c r="P6351" i="1"/>
  <c r="L6350" i="1"/>
  <c r="L6349" i="1" s="1"/>
  <c r="P6349" i="1" s="1"/>
  <c r="P6335" i="1"/>
  <c r="L6334" i="1"/>
  <c r="P6334" i="1" s="1"/>
  <c r="P6310" i="1"/>
  <c r="L6309" i="1"/>
  <c r="L6308" i="1" s="1"/>
  <c r="P6294" i="1"/>
  <c r="L6293" i="1"/>
  <c r="P6293" i="1" s="1"/>
  <c r="P6271" i="1"/>
  <c r="L6270" i="1"/>
  <c r="L6269" i="1" s="1"/>
  <c r="P6269" i="1" s="1"/>
  <c r="L6223" i="1"/>
  <c r="P6223" i="1" s="1"/>
  <c r="P6261" i="1"/>
  <c r="L6260" i="1"/>
  <c r="L6251" i="1" s="1"/>
  <c r="P6251" i="1" s="1"/>
  <c r="P6254" i="1"/>
  <c r="L6206" i="1"/>
  <c r="P6246" i="1"/>
  <c r="L6198" i="1"/>
  <c r="P6140" i="1"/>
  <c r="P6114" i="1"/>
  <c r="L6113" i="1"/>
  <c r="L6112" i="1" s="1"/>
  <c r="P6112" i="1" s="1"/>
  <c r="P6103" i="1"/>
  <c r="P6097" i="1"/>
  <c r="P6089" i="1"/>
  <c r="L6088" i="1"/>
  <c r="L6086" i="1" s="1"/>
  <c r="P6086" i="1" s="1"/>
  <c r="P6063" i="1"/>
  <c r="L6062" i="1"/>
  <c r="P6056" i="1"/>
  <c r="P6048" i="1"/>
  <c r="P6022" i="1"/>
  <c r="L6021" i="1"/>
  <c r="P6006" i="1"/>
  <c r="L6005" i="1"/>
  <c r="P6005" i="1" s="1"/>
  <c r="P5983" i="1"/>
  <c r="L5982" i="1"/>
  <c r="P5965" i="1"/>
  <c r="L5964" i="1"/>
  <c r="P5964" i="1" s="1"/>
  <c r="P5957" i="1"/>
  <c r="P5942" i="1"/>
  <c r="L5941" i="1"/>
  <c r="P5924" i="1"/>
  <c r="L5923" i="1"/>
  <c r="P5923" i="1" s="1"/>
  <c r="P5901" i="1"/>
  <c r="L5900" i="1"/>
  <c r="P5876" i="1"/>
  <c r="L5875" i="1"/>
  <c r="L5873" i="1" s="1"/>
  <c r="P5873" i="1" s="1"/>
  <c r="P5809" i="1"/>
  <c r="L5808" i="1"/>
  <c r="P5768" i="1"/>
  <c r="L5767" i="1"/>
  <c r="L5759" i="1" s="1"/>
  <c r="P5727" i="1"/>
  <c r="L5726" i="1"/>
  <c r="P5726" i="1" s="1"/>
  <c r="P5396" i="1"/>
  <c r="L5395" i="1"/>
  <c r="P5273" i="1"/>
  <c r="L5272" i="1"/>
  <c r="L5264" i="1" s="1"/>
  <c r="P5264" i="1" s="1"/>
  <c r="P5232" i="1"/>
  <c r="L5231" i="1"/>
  <c r="L5224" i="1" s="1"/>
  <c r="P5217" i="1"/>
  <c r="L5216" i="1"/>
  <c r="P5184" i="1"/>
  <c r="P5176" i="1"/>
  <c r="L5175" i="1"/>
  <c r="L5173" i="1" s="1"/>
  <c r="P5109" i="1"/>
  <c r="L5108" i="1"/>
  <c r="P5068" i="1"/>
  <c r="L5067" i="1"/>
  <c r="P5067" i="1" s="1"/>
  <c r="P4849" i="1"/>
  <c r="L4848" i="1"/>
  <c r="P4848" i="1" s="1"/>
  <c r="P4841" i="1"/>
  <c r="P4826" i="1"/>
  <c r="L4825" i="1"/>
  <c r="L4824" i="1" s="1"/>
  <c r="P4824" i="1" s="1"/>
  <c r="P4808" i="1"/>
  <c r="L4807" i="1"/>
  <c r="P4807" i="1" s="1"/>
  <c r="P4800" i="1"/>
  <c r="P4785" i="1"/>
  <c r="L4784" i="1"/>
  <c r="L4783" i="1" s="1"/>
  <c r="P4766" i="1"/>
  <c r="L4765" i="1"/>
  <c r="P4765" i="1" s="1"/>
  <c r="P4758" i="1"/>
  <c r="P4743" i="1"/>
  <c r="L4742" i="1"/>
  <c r="L4741" i="1" s="1"/>
  <c r="P4700" i="1"/>
  <c r="L4699" i="1"/>
  <c r="P4659" i="1"/>
  <c r="L4658" i="1"/>
  <c r="P4650" i="1"/>
  <c r="L4565" i="1"/>
  <c r="P4643" i="1"/>
  <c r="L4642" i="1"/>
  <c r="P4642" i="1" s="1"/>
  <c r="P4635" i="1"/>
  <c r="P4620" i="1"/>
  <c r="L4575" i="1"/>
  <c r="P4575" i="1" s="1"/>
  <c r="L4619" i="1"/>
  <c r="L4618" i="1" s="1"/>
  <c r="P4609" i="1"/>
  <c r="L4566" i="1"/>
  <c r="P4601" i="1"/>
  <c r="L4558" i="1"/>
  <c r="P4558" i="1" s="1"/>
  <c r="L4600" i="1"/>
  <c r="P4600" i="1" s="1"/>
  <c r="P4593" i="1"/>
  <c r="L4550" i="1"/>
  <c r="P4531" i="1"/>
  <c r="L4530" i="1"/>
  <c r="P4513" i="1"/>
  <c r="L4512" i="1"/>
  <c r="P4512" i="1" s="1"/>
  <c r="P4490" i="1"/>
  <c r="L4489" i="1"/>
  <c r="P4472" i="1"/>
  <c r="L4471" i="1"/>
  <c r="P4471" i="1" s="1"/>
  <c r="P4464" i="1"/>
  <c r="P4449" i="1"/>
  <c r="L4448" i="1"/>
  <c r="L4447" i="1" s="1"/>
  <c r="P4406" i="1"/>
  <c r="L4405" i="1"/>
  <c r="P4390" i="1"/>
  <c r="L4389" i="1"/>
  <c r="P4389" i="1" s="1"/>
  <c r="P4382" i="1"/>
  <c r="P4367" i="1"/>
  <c r="L4366" i="1"/>
  <c r="L4365" i="1" s="1"/>
  <c r="P4349" i="1"/>
  <c r="L4348" i="1"/>
  <c r="P4348" i="1" s="1"/>
  <c r="P4326" i="1"/>
  <c r="L4325" i="1"/>
  <c r="L4324" i="1" s="1"/>
  <c r="P4324" i="1" s="1"/>
  <c r="P4283" i="1"/>
  <c r="L4282" i="1"/>
  <c r="L4281" i="1" s="1"/>
  <c r="P4281" i="1" s="1"/>
  <c r="P4035" i="1"/>
  <c r="L4034" i="1"/>
  <c r="L4027" i="1" s="1"/>
  <c r="P4028" i="1"/>
  <c r="P4020" i="1"/>
  <c r="L4019" i="1"/>
  <c r="L4017" i="1" s="1"/>
  <c r="P3986" i="1"/>
  <c r="L3985" i="1"/>
  <c r="P3985" i="1" s="1"/>
  <c r="P3978" i="1"/>
  <c r="P3963" i="1"/>
  <c r="L3962" i="1"/>
  <c r="L3961" i="1" s="1"/>
  <c r="P3920" i="1"/>
  <c r="L3919" i="1"/>
  <c r="L3918" i="1" s="1"/>
  <c r="P3918" i="1" s="1"/>
  <c r="P3672" i="1"/>
  <c r="L3671" i="1"/>
  <c r="P3671" i="1" s="1"/>
  <c r="P3631" i="1"/>
  <c r="L3630" i="1"/>
  <c r="L3622" i="1" s="1"/>
  <c r="P3622" i="1" s="1"/>
  <c r="P3590" i="1"/>
  <c r="L3589" i="1"/>
  <c r="L3582" i="1" s="1"/>
  <c r="P3583" i="1"/>
  <c r="P3575" i="1"/>
  <c r="L3574" i="1"/>
  <c r="L3572" i="1" s="1"/>
  <c r="P3572" i="1" s="1"/>
  <c r="P3542" i="1"/>
  <c r="P3534" i="1"/>
  <c r="L3533" i="1"/>
  <c r="P3493" i="1"/>
  <c r="L3492" i="1"/>
  <c r="L3490" i="1" s="1"/>
  <c r="P3459" i="1"/>
  <c r="L3458" i="1"/>
  <c r="P3458" i="1" s="1"/>
  <c r="P3451" i="1"/>
  <c r="P3436" i="1"/>
  <c r="L3435" i="1"/>
  <c r="L3434" i="1" s="1"/>
  <c r="P3434" i="1" s="1"/>
  <c r="P3418" i="1"/>
  <c r="L3417" i="1"/>
  <c r="P3417" i="1" s="1"/>
  <c r="P3410" i="1"/>
  <c r="P3395" i="1"/>
  <c r="L3394" i="1"/>
  <c r="L3393" i="1" s="1"/>
  <c r="P3377" i="1"/>
  <c r="L3376" i="1"/>
  <c r="P3376" i="1" s="1"/>
  <c r="P3354" i="1"/>
  <c r="L3353" i="1"/>
  <c r="P3190" i="1"/>
  <c r="L3189" i="1"/>
  <c r="L3188" i="1" s="1"/>
  <c r="P3188" i="1" s="1"/>
  <c r="P3149" i="1"/>
  <c r="L3148" i="1"/>
  <c r="P3108" i="1"/>
  <c r="L3107" i="1"/>
  <c r="L3106" i="1" s="1"/>
  <c r="P3106" i="1" s="1"/>
  <c r="P3092" i="1"/>
  <c r="L3091" i="1"/>
  <c r="P3091" i="1" s="1"/>
  <c r="P3084" i="1"/>
  <c r="P3069" i="1"/>
  <c r="L3068" i="1"/>
  <c r="L3067" i="1" s="1"/>
  <c r="P3051" i="1"/>
  <c r="L3050" i="1"/>
  <c r="P3050" i="1" s="1"/>
  <c r="P3028" i="1"/>
  <c r="L3027" i="1"/>
  <c r="L3026" i="1" s="1"/>
  <c r="P3026" i="1" s="1"/>
  <c r="P3010" i="1"/>
  <c r="L3009" i="1"/>
  <c r="P3009" i="1" s="1"/>
  <c r="P3002" i="1"/>
  <c r="P2987" i="1"/>
  <c r="L2986" i="1"/>
  <c r="L2985" i="1" s="1"/>
  <c r="P2969" i="1"/>
  <c r="L2968" i="1"/>
  <c r="P2968" i="1" s="1"/>
  <c r="P2961" i="1"/>
  <c r="P2946" i="1"/>
  <c r="L2945" i="1"/>
  <c r="L2944" i="1" s="1"/>
  <c r="P2928" i="1"/>
  <c r="L2927" i="1"/>
  <c r="P2927" i="1" s="1"/>
  <c r="P2920" i="1"/>
  <c r="P2905" i="1"/>
  <c r="L2904" i="1"/>
  <c r="L2903" i="1" s="1"/>
  <c r="P2903" i="1" s="1"/>
  <c r="P2887" i="1"/>
  <c r="L2886" i="1"/>
  <c r="P2886" i="1" s="1"/>
  <c r="P2879" i="1"/>
  <c r="P2864" i="1"/>
  <c r="L2863" i="1"/>
  <c r="L2862" i="1" s="1"/>
  <c r="P2862" i="1" s="1"/>
  <c r="P2846" i="1"/>
  <c r="L2845" i="1"/>
  <c r="P2845" i="1" s="1"/>
  <c r="P2838" i="1"/>
  <c r="P2823" i="1"/>
  <c r="L2822" i="1"/>
  <c r="P2805" i="1"/>
  <c r="L2804" i="1"/>
  <c r="P2804" i="1" s="1"/>
  <c r="P2797" i="1"/>
  <c r="P2782" i="1"/>
  <c r="L2781" i="1"/>
  <c r="P2764" i="1"/>
  <c r="L2763" i="1"/>
  <c r="P2763" i="1" s="1"/>
  <c r="P2756" i="1"/>
  <c r="P2741" i="1"/>
  <c r="L2740" i="1"/>
  <c r="L2739" i="1" s="1"/>
  <c r="P2739" i="1" s="1"/>
  <c r="P2723" i="1"/>
  <c r="L2722" i="1"/>
  <c r="P2722" i="1" s="1"/>
  <c r="P2715" i="1"/>
  <c r="P2700" i="1"/>
  <c r="L2699" i="1"/>
  <c r="P2683" i="1"/>
  <c r="P2675" i="1"/>
  <c r="L2674" i="1"/>
  <c r="P2674" i="1" s="1"/>
  <c r="P2642" i="1"/>
  <c r="P2634" i="1"/>
  <c r="L2633" i="1"/>
  <c r="L2631" i="1" s="1"/>
  <c r="P2601" i="1"/>
  <c r="P2593" i="1"/>
  <c r="L2592" i="1"/>
  <c r="P2560" i="1"/>
  <c r="P2552" i="1"/>
  <c r="L2551" i="1"/>
  <c r="L2549" i="1" s="1"/>
  <c r="P2549" i="1" s="1"/>
  <c r="P2518" i="1"/>
  <c r="L2517" i="1"/>
  <c r="P2517" i="1" s="1"/>
  <c r="P2510" i="1"/>
  <c r="P2495" i="1"/>
  <c r="L2494" i="1"/>
  <c r="L2493" i="1" s="1"/>
  <c r="P2479" i="1"/>
  <c r="L2478" i="1"/>
  <c r="P2478" i="1" s="1"/>
  <c r="P2471" i="1"/>
  <c r="P2456" i="1"/>
  <c r="L2455" i="1"/>
  <c r="L2454" i="1" s="1"/>
  <c r="P2438" i="1"/>
  <c r="L2437" i="1"/>
  <c r="P2437" i="1" s="1"/>
  <c r="P2415" i="1"/>
  <c r="L2414" i="1"/>
  <c r="L2413" i="1" s="1"/>
  <c r="P2358" i="1"/>
  <c r="L2357" i="1"/>
  <c r="P2357" i="1" s="1"/>
  <c r="P2350" i="1"/>
  <c r="P2335" i="1"/>
  <c r="L2334" i="1"/>
  <c r="P2317" i="1"/>
  <c r="L2316" i="1"/>
  <c r="P2316" i="1" s="1"/>
  <c r="P2309" i="1"/>
  <c r="P2294" i="1"/>
  <c r="L2293" i="1"/>
  <c r="L2292" i="1" s="1"/>
  <c r="P2276" i="1"/>
  <c r="L2275" i="1"/>
  <c r="P2275" i="1" s="1"/>
  <c r="P2253" i="1"/>
  <c r="L2252" i="1"/>
  <c r="L2251" i="1" s="1"/>
  <c r="P2210" i="1"/>
  <c r="L2209" i="1"/>
  <c r="L2208" i="1" s="1"/>
  <c r="P2169" i="1"/>
  <c r="L2168" i="1"/>
  <c r="P2128" i="1"/>
  <c r="L2127" i="1"/>
  <c r="L2126" i="1" s="1"/>
  <c r="P2112" i="1"/>
  <c r="L2111" i="1"/>
  <c r="P2111" i="1" s="1"/>
  <c r="P2104" i="1"/>
  <c r="P2089" i="1"/>
  <c r="L2088" i="1"/>
  <c r="L2087" i="1" s="1"/>
  <c r="P2087" i="1" s="1"/>
  <c r="P2046" i="1"/>
  <c r="L2045" i="1"/>
  <c r="L2044" i="1" s="1"/>
  <c r="P1923" i="1"/>
  <c r="L1922" i="1"/>
  <c r="P1790" i="1"/>
  <c r="L1789" i="1"/>
  <c r="P1789" i="1" s="1"/>
  <c r="P1767" i="1"/>
  <c r="L1766" i="1"/>
  <c r="L1765" i="1" s="1"/>
  <c r="P1765" i="1" s="1"/>
  <c r="P1724" i="1"/>
  <c r="L1723" i="1"/>
  <c r="L1722" i="1" s="1"/>
  <c r="P1674" i="1"/>
  <c r="L1629" i="1"/>
  <c r="P1666" i="1"/>
  <c r="L1621" i="1"/>
  <c r="P1600" i="1"/>
  <c r="L1610" i="1"/>
  <c r="P1610" i="1" s="1"/>
  <c r="P1563" i="1"/>
  <c r="L1562" i="1"/>
  <c r="P1562" i="1" s="1"/>
  <c r="P1553" i="1"/>
  <c r="L1552" i="1"/>
  <c r="P1552" i="1" s="1"/>
  <c r="L1605" i="1"/>
  <c r="P1605" i="1" s="1"/>
  <c r="P1530" i="1"/>
  <c r="P1523" i="1"/>
  <c r="L1522" i="1"/>
  <c r="P1522" i="1" s="1"/>
  <c r="P1516" i="1"/>
  <c r="L1515" i="1"/>
  <c r="L1513" i="1" s="1"/>
  <c r="P1451" i="1"/>
  <c r="P1445" i="1"/>
  <c r="L1444" i="1"/>
  <c r="L1497" i="1"/>
  <c r="P1497" i="1" s="1"/>
  <c r="P1425" i="1"/>
  <c r="P1397" i="1"/>
  <c r="P1385" i="1"/>
  <c r="P1376" i="1"/>
  <c r="L1375" i="1"/>
  <c r="L1404" i="1"/>
  <c r="P1404" i="1" s="1"/>
  <c r="P1367" i="1"/>
  <c r="L1366" i="1"/>
  <c r="P1360" i="1"/>
  <c r="P1352" i="1"/>
  <c r="P1326" i="1"/>
  <c r="L1325" i="1"/>
  <c r="P1325" i="1" s="1"/>
  <c r="P1316" i="1"/>
  <c r="P1309" i="1"/>
  <c r="L1308" i="1"/>
  <c r="P1308" i="1" s="1"/>
  <c r="P1301" i="1"/>
  <c r="P1250" i="1"/>
  <c r="L1249" i="1"/>
  <c r="P1228" i="1"/>
  <c r="L1289" i="1"/>
  <c r="P1289" i="1" s="1"/>
  <c r="P1211" i="1"/>
  <c r="P1204" i="1"/>
  <c r="L1203" i="1"/>
  <c r="P1203" i="1" s="1"/>
  <c r="P1196" i="1"/>
  <c r="L1286" i="1"/>
  <c r="P1286" i="1" s="1"/>
  <c r="P1150" i="1"/>
  <c r="P1142" i="1"/>
  <c r="L1141" i="1"/>
  <c r="P1141" i="1" s="1"/>
  <c r="P1134" i="1"/>
  <c r="P1118" i="1"/>
  <c r="L1126" i="1"/>
  <c r="P1126" i="1" s="1"/>
  <c r="P1104" i="1"/>
  <c r="P1091" i="1"/>
  <c r="L1090" i="1"/>
  <c r="P1073" i="1"/>
  <c r="P1067" i="1"/>
  <c r="P1059" i="1"/>
  <c r="L1058" i="1"/>
  <c r="P1031" i="1"/>
  <c r="L1030" i="1"/>
  <c r="P1020" i="1"/>
  <c r="L1019" i="1"/>
  <c r="P996" i="1"/>
  <c r="P988" i="1"/>
  <c r="P955" i="1"/>
  <c r="L954" i="1"/>
  <c r="P903" i="1"/>
  <c r="P895" i="1"/>
  <c r="P887" i="1"/>
  <c r="L886" i="1"/>
  <c r="P859" i="1"/>
  <c r="L858" i="1"/>
  <c r="P845" i="1"/>
  <c r="L844" i="1"/>
  <c r="P844" i="1" s="1"/>
  <c r="P835" i="1"/>
  <c r="P820" i="1"/>
  <c r="P812" i="1"/>
  <c r="L811" i="1"/>
  <c r="L809" i="1" s="1"/>
  <c r="P793" i="1"/>
  <c r="L802" i="1"/>
  <c r="P802" i="1" s="1"/>
  <c r="P754" i="1"/>
  <c r="L753" i="1"/>
  <c r="P747" i="1"/>
  <c r="P739" i="1"/>
  <c r="P702" i="1"/>
  <c r="P694" i="1"/>
  <c r="P668" i="1"/>
  <c r="L667" i="1"/>
  <c r="L666" i="1" s="1"/>
  <c r="P659" i="1"/>
  <c r="P652" i="1"/>
  <c r="L651" i="1"/>
  <c r="P651" i="1" s="1"/>
  <c r="P645" i="1"/>
  <c r="L644" i="1"/>
  <c r="L642" i="1" s="1"/>
  <c r="P627" i="1"/>
  <c r="P610" i="1"/>
  <c r="P602" i="1"/>
  <c r="P569" i="1"/>
  <c r="P563" i="1"/>
  <c r="P555" i="1"/>
  <c r="P525" i="1"/>
  <c r="L524" i="1"/>
  <c r="P524" i="1" s="1"/>
  <c r="P503" i="1"/>
  <c r="P495" i="1"/>
  <c r="L494" i="1"/>
  <c r="L492" i="1" s="1"/>
  <c r="P456" i="1"/>
  <c r="P431" i="1"/>
  <c r="L439" i="1"/>
  <c r="P439" i="1" s="1"/>
  <c r="P419" i="1"/>
  <c r="P411" i="1"/>
  <c r="P375" i="1"/>
  <c r="L374" i="1"/>
  <c r="P374" i="1" s="1"/>
  <c r="P344" i="1"/>
  <c r="L343" i="1"/>
  <c r="P343" i="1" s="1"/>
  <c r="P331" i="1"/>
  <c r="P325" i="1"/>
  <c r="P317" i="1"/>
  <c r="P280" i="1"/>
  <c r="P245" i="1"/>
  <c r="L244" i="1"/>
  <c r="L242" i="1" s="1"/>
  <c r="P200" i="1"/>
  <c r="L199" i="1"/>
  <c r="P189" i="1"/>
  <c r="P97" i="1"/>
  <c r="L96" i="1"/>
  <c r="P96" i="1" s="1"/>
  <c r="P72" i="1"/>
  <c r="L71" i="1"/>
  <c r="L70" i="1" s="1"/>
  <c r="P60" i="1"/>
  <c r="L59" i="1"/>
  <c r="P59" i="1" s="1"/>
  <c r="P33" i="1"/>
  <c r="L32" i="1"/>
  <c r="P32" i="1" s="1"/>
  <c r="P15" i="1"/>
  <c r="P9287" i="1"/>
  <c r="P9279" i="1"/>
  <c r="L9242" i="1"/>
  <c r="L9234" i="1" s="1"/>
  <c r="P9234" i="1" s="1"/>
  <c r="L9227" i="1"/>
  <c r="L9225" i="1" s="1"/>
  <c r="P9081" i="1"/>
  <c r="L9080" i="1"/>
  <c r="L9079" i="1" s="1"/>
  <c r="P8983" i="1"/>
  <c r="L8982" i="1"/>
  <c r="L8981" i="1" s="1"/>
  <c r="P8968" i="1"/>
  <c r="P8960" i="1"/>
  <c r="L8959" i="1"/>
  <c r="P8959" i="1" s="1"/>
  <c r="P8833" i="1"/>
  <c r="P8825" i="1"/>
  <c r="L8824" i="1"/>
  <c r="L8822" i="1" s="1"/>
  <c r="P8822" i="1" s="1"/>
  <c r="P8809" i="1"/>
  <c r="L8808" i="1"/>
  <c r="L8807" i="1" s="1"/>
  <c r="P8799" i="1"/>
  <c r="L8798" i="1"/>
  <c r="L8789" i="1" s="1"/>
  <c r="P8674" i="1"/>
  <c r="L8673" i="1"/>
  <c r="L8672" i="1" s="1"/>
  <c r="L7900" i="1"/>
  <c r="P8459" i="1"/>
  <c r="L8458" i="1"/>
  <c r="P8458" i="1" s="1"/>
  <c r="P8436" i="1"/>
  <c r="L8435" i="1"/>
  <c r="L8434" i="1" s="1"/>
  <c r="P8434" i="1" s="1"/>
  <c r="P8379" i="1"/>
  <c r="L8378" i="1"/>
  <c r="L8369" i="1" s="1"/>
  <c r="P8317" i="1"/>
  <c r="L8316" i="1"/>
  <c r="P8099" i="1"/>
  <c r="L8098" i="1"/>
  <c r="L8097" i="1" s="1"/>
  <c r="L7887" i="1"/>
  <c r="P7887" i="1" s="1"/>
  <c r="Q7887" i="1" s="1"/>
  <c r="P8083" i="1"/>
  <c r="L8082" i="1"/>
  <c r="P8082" i="1" s="1"/>
  <c r="P8058" i="1"/>
  <c r="L8057" i="1"/>
  <c r="L8056" i="1" s="1"/>
  <c r="P8056" i="1" s="1"/>
  <c r="L7890" i="1"/>
  <c r="P8005" i="1"/>
  <c r="P7997" i="1"/>
  <c r="L7996" i="1"/>
  <c r="L7994" i="1" s="1"/>
  <c r="P7945" i="1"/>
  <c r="L7879" i="1"/>
  <c r="P7938" i="1"/>
  <c r="L7873" i="1"/>
  <c r="P7873" i="1" s="1"/>
  <c r="L7937" i="1"/>
  <c r="P7937" i="1" s="1"/>
  <c r="P7931" i="1"/>
  <c r="L7868" i="1"/>
  <c r="P7924" i="1"/>
  <c r="L7865" i="1"/>
  <c r="P7865" i="1" s="1"/>
  <c r="P7842" i="1"/>
  <c r="L7841" i="1"/>
  <c r="P7829" i="1"/>
  <c r="L7851" i="1"/>
  <c r="L7828" i="1"/>
  <c r="P7811" i="1"/>
  <c r="P7803" i="1"/>
  <c r="P7777" i="1"/>
  <c r="P7758" i="1"/>
  <c r="P7750" i="1"/>
  <c r="P7718" i="1"/>
  <c r="L7717" i="1"/>
  <c r="L7731" i="1"/>
  <c r="P7731" i="1" s="1"/>
  <c r="P7705" i="1"/>
  <c r="L7734" i="1"/>
  <c r="P7734" i="1" s="1"/>
  <c r="P7698" i="1"/>
  <c r="L7697" i="1"/>
  <c r="P7687" i="1"/>
  <c r="L7686" i="1"/>
  <c r="P7671" i="1"/>
  <c r="L7670" i="1"/>
  <c r="P7670" i="1" s="1"/>
  <c r="P7661" i="1"/>
  <c r="P7653" i="1"/>
  <c r="P7625" i="1"/>
  <c r="L7624" i="1"/>
  <c r="L7623" i="1" s="1"/>
  <c r="P7623" i="1" s="1"/>
  <c r="P7616" i="1"/>
  <c r="P7609" i="1"/>
  <c r="L7608" i="1"/>
  <c r="P7608" i="1" s="1"/>
  <c r="P7601" i="1"/>
  <c r="P7573" i="1"/>
  <c r="L7572" i="1"/>
  <c r="L7571" i="1" s="1"/>
  <c r="P7564" i="1"/>
  <c r="P7557" i="1"/>
  <c r="L7556" i="1"/>
  <c r="P7556" i="1" s="1"/>
  <c r="P7549" i="1"/>
  <c r="P7529" i="1"/>
  <c r="L7538" i="1"/>
  <c r="L7541" i="1" s="1"/>
  <c r="P7510" i="1"/>
  <c r="P7474" i="1"/>
  <c r="L7473" i="1"/>
  <c r="P7473" i="1" s="1"/>
  <c r="P7466" i="1"/>
  <c r="P7429" i="1"/>
  <c r="P7423" i="1"/>
  <c r="P7415" i="1"/>
  <c r="L7414" i="1"/>
  <c r="L7412" i="1" s="1"/>
  <c r="P7384" i="1"/>
  <c r="L7383" i="1"/>
  <c r="P7383" i="1" s="1"/>
  <c r="P7367" i="1"/>
  <c r="P7361" i="1"/>
  <c r="L7360" i="1"/>
  <c r="P7360" i="1" s="1"/>
  <c r="P7352" i="1"/>
  <c r="L7351" i="1"/>
  <c r="L7349" i="1" s="1"/>
  <c r="P7349" i="1" s="1"/>
  <c r="P7326" i="1"/>
  <c r="L7325" i="1"/>
  <c r="P7265" i="1"/>
  <c r="L7264" i="1"/>
  <c r="P7248" i="1"/>
  <c r="P7222" i="1"/>
  <c r="L7221" i="1"/>
  <c r="P7221" i="1" s="1"/>
  <c r="P7203" i="1"/>
  <c r="P7195" i="1"/>
  <c r="P7167" i="1"/>
  <c r="L7166" i="1"/>
  <c r="L7165" i="1" s="1"/>
  <c r="L7164" i="1" s="1"/>
  <c r="P7150" i="1"/>
  <c r="L7149" i="1"/>
  <c r="P7149" i="1" s="1"/>
  <c r="P7125" i="1"/>
  <c r="L7124" i="1"/>
  <c r="L7123" i="1" s="1"/>
  <c r="P7031" i="1"/>
  <c r="L7030" i="1"/>
  <c r="L7029" i="1" s="1"/>
  <c r="P6978" i="1"/>
  <c r="L6977" i="1"/>
  <c r="L6968" i="1" s="1"/>
  <c r="P6927" i="1"/>
  <c r="L6882" i="1"/>
  <c r="P6919" i="1"/>
  <c r="L6871" i="1"/>
  <c r="P6835" i="1"/>
  <c r="L6834" i="1"/>
  <c r="P6828" i="1"/>
  <c r="L6827" i="1"/>
  <c r="P6820" i="1"/>
  <c r="L6819" i="1"/>
  <c r="P6819" i="1" s="1"/>
  <c r="P6810" i="1"/>
  <c r="P6802" i="1"/>
  <c r="L6801" i="1"/>
  <c r="L6799" i="1" s="1"/>
  <c r="P6783" i="1"/>
  <c r="P6772" i="1"/>
  <c r="L6771" i="1"/>
  <c r="L6762" i="1" s="1"/>
  <c r="P6547" i="1"/>
  <c r="P6539" i="1"/>
  <c r="L6538" i="1"/>
  <c r="P6538" i="1" s="1"/>
  <c r="P6523" i="1"/>
  <c r="L6522" i="1"/>
  <c r="L6521" i="1" s="1"/>
  <c r="P6505" i="1"/>
  <c r="P6497" i="1"/>
  <c r="L6496" i="1"/>
  <c r="L6494" i="1" s="1"/>
  <c r="P6481" i="1"/>
  <c r="L6224" i="1"/>
  <c r="P6471" i="1"/>
  <c r="L6470" i="1"/>
  <c r="L6461" i="1" s="1"/>
  <c r="P6430" i="1"/>
  <c r="L6429" i="1"/>
  <c r="L6420" i="1" s="1"/>
  <c r="P6268" i="1"/>
  <c r="L6267" i="1"/>
  <c r="L6266" i="1" s="1"/>
  <c r="P6259" i="1"/>
  <c r="L6211" i="1"/>
  <c r="P6253" i="1"/>
  <c r="L6205" i="1"/>
  <c r="P6245" i="1"/>
  <c r="L6199" i="1"/>
  <c r="P6178" i="1"/>
  <c r="L6187" i="1"/>
  <c r="P6187" i="1" s="1"/>
  <c r="P6139" i="1"/>
  <c r="P6111" i="1"/>
  <c r="P6102" i="1"/>
  <c r="P6096" i="1"/>
  <c r="P6087" i="1"/>
  <c r="P6061" i="1"/>
  <c r="P6055" i="1"/>
  <c r="P6047" i="1"/>
  <c r="P5980" i="1"/>
  <c r="L5979" i="1"/>
  <c r="L5978" i="1" s="1"/>
  <c r="P5939" i="1"/>
  <c r="L5938" i="1"/>
  <c r="L5937" i="1" s="1"/>
  <c r="P5937" i="1" s="1"/>
  <c r="P5898" i="1"/>
  <c r="L5897" i="1"/>
  <c r="L5896" i="1" s="1"/>
  <c r="P5896" i="1" s="1"/>
  <c r="P5882" i="1"/>
  <c r="L5881" i="1"/>
  <c r="P5881" i="1" s="1"/>
  <c r="P5859" i="1"/>
  <c r="L5858" i="1"/>
  <c r="L5857" i="1" s="1"/>
  <c r="P5857" i="1" s="1"/>
  <c r="P5842" i="1"/>
  <c r="P5834" i="1"/>
  <c r="L5833" i="1"/>
  <c r="L5831" i="1" s="1"/>
  <c r="P5793" i="1"/>
  <c r="L5792" i="1"/>
  <c r="L5790" i="1" s="1"/>
  <c r="P5752" i="1"/>
  <c r="L5751" i="1"/>
  <c r="L5749" i="1" s="1"/>
  <c r="P5685" i="1"/>
  <c r="L5684" i="1"/>
  <c r="L5676" i="1" s="1"/>
  <c r="P5602" i="1"/>
  <c r="L5601" i="1"/>
  <c r="P5561" i="1"/>
  <c r="L5560" i="1"/>
  <c r="P5478" i="1"/>
  <c r="L5477" i="1"/>
  <c r="L5469" i="1" s="1"/>
  <c r="P5469" i="1" s="1"/>
  <c r="P5437" i="1"/>
  <c r="L5436" i="1"/>
  <c r="L5428" i="1" s="1"/>
  <c r="P5380" i="1"/>
  <c r="L5379" i="1"/>
  <c r="P5354" i="1"/>
  <c r="L5353" i="1"/>
  <c r="L5345" i="1" s="1"/>
  <c r="P5313" i="1"/>
  <c r="L5312" i="1"/>
  <c r="L5305" i="1" s="1"/>
  <c r="P5306" i="1"/>
  <c r="P5298" i="1"/>
  <c r="L5297" i="1"/>
  <c r="L5295" i="1" s="1"/>
  <c r="P5295" i="1" s="1"/>
  <c r="P5257" i="1"/>
  <c r="L5256" i="1"/>
  <c r="P5223" i="1"/>
  <c r="L5222" i="1"/>
  <c r="P5222" i="1" s="1"/>
  <c r="P5200" i="1"/>
  <c r="L5199" i="1"/>
  <c r="L5198" i="1" s="1"/>
  <c r="P5198" i="1" s="1"/>
  <c r="P5182" i="1"/>
  <c r="L5181" i="1"/>
  <c r="P5181" i="1" s="1"/>
  <c r="P5174" i="1"/>
  <c r="P5159" i="1"/>
  <c r="L5158" i="1"/>
  <c r="L5157" i="1" s="1"/>
  <c r="P5134" i="1"/>
  <c r="L5133" i="1"/>
  <c r="L5131" i="1" s="1"/>
  <c r="P5131" i="1" s="1"/>
  <c r="P5093" i="1"/>
  <c r="L5092" i="1"/>
  <c r="P5060" i="1"/>
  <c r="P5052" i="1"/>
  <c r="L5051" i="1"/>
  <c r="L5049" i="1" s="1"/>
  <c r="P4944" i="1"/>
  <c r="L4943" i="1"/>
  <c r="L4934" i="1" s="1"/>
  <c r="P4864" i="1"/>
  <c r="L4571" i="1"/>
  <c r="P4571" i="1" s="1"/>
  <c r="L4863" i="1"/>
  <c r="L4862" i="1" s="1"/>
  <c r="P4823" i="1"/>
  <c r="L4822" i="1"/>
  <c r="L4821" i="1" s="1"/>
  <c r="P4740" i="1"/>
  <c r="L4739" i="1"/>
  <c r="P4617" i="1"/>
  <c r="L4616" i="1"/>
  <c r="L4615" i="1" s="1"/>
  <c r="P4615" i="1" s="1"/>
  <c r="P4607" i="1"/>
  <c r="L4564" i="1"/>
  <c r="P4599" i="1"/>
  <c r="L4553" i="1"/>
  <c r="P4528" i="1"/>
  <c r="L4527" i="1"/>
  <c r="L4526" i="1" s="1"/>
  <c r="P4526" i="1" s="1"/>
  <c r="P4487" i="1"/>
  <c r="L4486" i="1"/>
  <c r="L4485" i="1" s="1"/>
  <c r="P4446" i="1"/>
  <c r="L4445" i="1"/>
  <c r="P4364" i="1"/>
  <c r="L4363" i="1"/>
  <c r="L4362" i="1" s="1"/>
  <c r="P4323" i="1"/>
  <c r="L4322" i="1"/>
  <c r="L4321" i="1" s="1"/>
  <c r="P4321" i="1" s="1"/>
  <c r="P4075" i="1"/>
  <c r="L4074" i="1"/>
  <c r="P4026" i="1"/>
  <c r="L4025" i="1"/>
  <c r="P4025" i="1" s="1"/>
  <c r="P4018" i="1"/>
  <c r="P4003" i="1"/>
  <c r="L4002" i="1"/>
  <c r="L4001" i="1" s="1"/>
  <c r="P3960" i="1"/>
  <c r="L3959" i="1"/>
  <c r="L3958" i="1" s="1"/>
  <c r="P3794" i="1"/>
  <c r="L3793" i="1"/>
  <c r="L3785" i="1" s="1"/>
  <c r="P3753" i="1"/>
  <c r="L3752" i="1"/>
  <c r="L3744" i="1" s="1"/>
  <c r="P3744" i="1" s="1"/>
  <c r="P3712" i="1"/>
  <c r="L3711" i="1"/>
  <c r="L3704" i="1" s="1"/>
  <c r="P3704" i="1" s="1"/>
  <c r="P3705" i="1"/>
  <c r="P3697" i="1"/>
  <c r="L3696" i="1"/>
  <c r="P3664" i="1"/>
  <c r="P3656" i="1"/>
  <c r="L3655" i="1"/>
  <c r="P3655" i="1" s="1"/>
  <c r="P3615" i="1"/>
  <c r="L3614" i="1"/>
  <c r="P3581" i="1"/>
  <c r="L3580" i="1"/>
  <c r="P3580" i="1" s="1"/>
  <c r="P3573" i="1"/>
  <c r="P3558" i="1"/>
  <c r="L3557" i="1"/>
  <c r="L3556" i="1" s="1"/>
  <c r="P3556" i="1" s="1"/>
  <c r="P3540" i="1"/>
  <c r="L3539" i="1"/>
  <c r="P3539" i="1" s="1"/>
  <c r="P3532" i="1"/>
  <c r="P3517" i="1"/>
  <c r="L3516" i="1"/>
  <c r="L3515" i="1" s="1"/>
  <c r="P3499" i="1"/>
  <c r="L3498" i="1"/>
  <c r="P3498" i="1" s="1"/>
  <c r="P3476" i="1"/>
  <c r="L3475" i="1"/>
  <c r="L3474" i="1" s="1"/>
  <c r="P3433" i="1"/>
  <c r="L3432" i="1"/>
  <c r="L3431" i="1" s="1"/>
  <c r="P3431" i="1" s="1"/>
  <c r="P3392" i="1"/>
  <c r="L3391" i="1"/>
  <c r="P3351" i="1"/>
  <c r="L3350" i="1"/>
  <c r="L3349" i="1" s="1"/>
  <c r="P3066" i="1"/>
  <c r="L3065" i="1"/>
  <c r="L3064" i="1" s="1"/>
  <c r="P3025" i="1"/>
  <c r="L3024" i="1"/>
  <c r="L3023" i="1" s="1"/>
  <c r="P2984" i="1"/>
  <c r="L2983" i="1"/>
  <c r="L2982" i="1" s="1"/>
  <c r="P2982" i="1" s="1"/>
  <c r="P2943" i="1"/>
  <c r="L2942" i="1"/>
  <c r="L2941" i="1" s="1"/>
  <c r="P2902" i="1"/>
  <c r="L2901" i="1"/>
  <c r="P2861" i="1"/>
  <c r="L2860" i="1"/>
  <c r="L2859" i="1" s="1"/>
  <c r="P2820" i="1"/>
  <c r="L2819" i="1"/>
  <c r="L2818" i="1" s="1"/>
  <c r="P2818" i="1" s="1"/>
  <c r="P2779" i="1"/>
  <c r="L2778" i="1"/>
  <c r="L2777" i="1" s="1"/>
  <c r="P2738" i="1"/>
  <c r="L2737" i="1"/>
  <c r="L2736" i="1" s="1"/>
  <c r="P2697" i="1"/>
  <c r="L2696" i="1"/>
  <c r="L2695" i="1" s="1"/>
  <c r="P2681" i="1"/>
  <c r="L2680" i="1"/>
  <c r="P2680" i="1" s="1"/>
  <c r="P2673" i="1"/>
  <c r="P2658" i="1"/>
  <c r="L2657" i="1"/>
  <c r="L2656" i="1" s="1"/>
  <c r="P2656" i="1" s="1"/>
  <c r="P2640" i="1"/>
  <c r="L2639" i="1"/>
  <c r="P2639" i="1" s="1"/>
  <c r="P2632" i="1"/>
  <c r="P2617" i="1"/>
  <c r="L2616" i="1"/>
  <c r="L2615" i="1" s="1"/>
  <c r="P2615" i="1" s="1"/>
  <c r="P2599" i="1"/>
  <c r="L2598" i="1"/>
  <c r="P2598" i="1" s="1"/>
  <c r="P2591" i="1"/>
  <c r="P2576" i="1"/>
  <c r="L2575" i="1"/>
  <c r="L2574" i="1" s="1"/>
  <c r="P2558" i="1"/>
  <c r="L2557" i="1"/>
  <c r="P2557" i="1" s="1"/>
  <c r="P2550" i="1"/>
  <c r="P2535" i="1"/>
  <c r="L2534" i="1"/>
  <c r="L2533" i="1" s="1"/>
  <c r="P2453" i="1"/>
  <c r="L2452" i="1"/>
  <c r="P2373" i="1"/>
  <c r="L1638" i="1"/>
  <c r="P1638" i="1" s="1"/>
  <c r="L2372" i="1"/>
  <c r="L2371" i="1" s="1"/>
  <c r="P2332" i="1"/>
  <c r="L2331" i="1"/>
  <c r="L2330" i="1" s="1"/>
  <c r="P2291" i="1"/>
  <c r="L2290" i="1"/>
  <c r="P2250" i="1"/>
  <c r="L2249" i="1"/>
  <c r="P2086" i="1"/>
  <c r="L2085" i="1"/>
  <c r="L2084" i="1" s="1"/>
  <c r="P2084" i="1" s="1"/>
  <c r="P1838" i="1"/>
  <c r="L1837" i="1"/>
  <c r="L1830" i="1" s="1"/>
  <c r="P1830" i="1" s="1"/>
  <c r="P1831" i="1"/>
  <c r="P1823" i="1"/>
  <c r="L1822" i="1"/>
  <c r="L1820" i="1" s="1"/>
  <c r="P1764" i="1"/>
  <c r="L1763" i="1"/>
  <c r="P1673" i="1"/>
  <c r="L1628" i="1"/>
  <c r="P1665" i="1"/>
  <c r="L1622" i="1"/>
  <c r="P1598" i="1"/>
  <c r="L1606" i="1"/>
  <c r="P1606" i="1" s="1"/>
  <c r="P1559" i="1"/>
  <c r="P1551" i="1"/>
  <c r="L1550" i="1"/>
  <c r="P1529" i="1"/>
  <c r="P1521" i="1"/>
  <c r="P1514" i="1"/>
  <c r="P1493" i="1"/>
  <c r="L1503" i="1"/>
  <c r="P1443" i="1"/>
  <c r="L1496" i="1"/>
  <c r="P1496" i="1" s="1"/>
  <c r="P1424" i="1"/>
  <c r="P1396" i="1"/>
  <c r="P1384" i="1"/>
  <c r="P1365" i="1"/>
  <c r="P1359" i="1"/>
  <c r="P1351" i="1"/>
  <c r="P1315" i="1"/>
  <c r="P1307" i="1"/>
  <c r="P1248" i="1"/>
  <c r="L1247" i="1"/>
  <c r="P1241" i="1"/>
  <c r="L1240" i="1"/>
  <c r="P1234" i="1"/>
  <c r="L1233" i="1"/>
  <c r="P1227" i="1"/>
  <c r="L1226" i="1"/>
  <c r="P1226" i="1" s="1"/>
  <c r="P1210" i="1"/>
  <c r="P1202" i="1"/>
  <c r="P1177" i="1"/>
  <c r="L1185" i="1"/>
  <c r="P1185" i="1" s="1"/>
  <c r="P1168" i="1"/>
  <c r="L1167" i="1"/>
  <c r="P1149" i="1"/>
  <c r="P1140" i="1"/>
  <c r="P1089" i="1"/>
  <c r="L1088" i="1"/>
  <c r="P1072" i="1"/>
  <c r="P1065" i="1"/>
  <c r="L1064" i="1"/>
  <c r="P1064" i="1" s="1"/>
  <c r="P1057" i="1"/>
  <c r="P1018" i="1"/>
  <c r="L1017" i="1"/>
  <c r="P1017" i="1" s="1"/>
  <c r="P995" i="1"/>
  <c r="P987" i="1"/>
  <c r="P893" i="1"/>
  <c r="L892" i="1"/>
  <c r="P892" i="1" s="1"/>
  <c r="P885" i="1"/>
  <c r="L970" i="1"/>
  <c r="P970" i="1" s="1"/>
  <c r="P857" i="1"/>
  <c r="L856" i="1"/>
  <c r="P856" i="1" s="1"/>
  <c r="P827" i="1"/>
  <c r="L826" i="1"/>
  <c r="P818" i="1"/>
  <c r="L817" i="1"/>
  <c r="P817" i="1" s="1"/>
  <c r="P810" i="1"/>
  <c r="P791" i="1"/>
  <c r="L790" i="1"/>
  <c r="P790" i="1" s="1"/>
  <c r="P780" i="1"/>
  <c r="L797" i="1"/>
  <c r="P797" i="1" s="1"/>
  <c r="P752" i="1"/>
  <c r="P746" i="1"/>
  <c r="P738" i="1"/>
  <c r="P708" i="1"/>
  <c r="L707" i="1"/>
  <c r="P701" i="1"/>
  <c r="P693" i="1"/>
  <c r="P658" i="1"/>
  <c r="P650" i="1"/>
  <c r="P643" i="1"/>
  <c r="P626" i="1"/>
  <c r="L625" i="1"/>
  <c r="L624" i="1" s="1"/>
  <c r="P624" i="1" s="1"/>
  <c r="P616" i="1"/>
  <c r="L615" i="1"/>
  <c r="P609" i="1"/>
  <c r="P601" i="1"/>
  <c r="P568" i="1"/>
  <c r="P562" i="1"/>
  <c r="P554" i="1"/>
  <c r="P521" i="1"/>
  <c r="L520" i="1"/>
  <c r="P501" i="1"/>
  <c r="L500" i="1"/>
  <c r="P500" i="1" s="1"/>
  <c r="P493" i="1"/>
  <c r="L538" i="1"/>
  <c r="P538" i="1" s="1"/>
  <c r="L453" i="1"/>
  <c r="P453" i="1" s="1"/>
  <c r="P429" i="1"/>
  <c r="L428" i="1"/>
  <c r="P418" i="1"/>
  <c r="P410" i="1"/>
  <c r="L409" i="1"/>
  <c r="L407" i="1" s="1"/>
  <c r="P340" i="1"/>
  <c r="P330" i="1"/>
  <c r="P324" i="1"/>
  <c r="P316" i="1"/>
  <c r="L315" i="1"/>
  <c r="P315" i="1" s="1"/>
  <c r="P279" i="1"/>
  <c r="P253" i="1"/>
  <c r="L252" i="1"/>
  <c r="P252" i="1" s="1"/>
  <c r="P243" i="1"/>
  <c r="P188" i="1"/>
  <c r="L142" i="1"/>
  <c r="P142" i="1" s="1"/>
  <c r="P117" i="1"/>
  <c r="L125" i="1"/>
  <c r="P125" i="1" s="1"/>
  <c r="P107" i="1"/>
  <c r="L106" i="1"/>
  <c r="P95" i="1"/>
  <c r="P69" i="1"/>
  <c r="L68" i="1"/>
  <c r="L67" i="1" s="1"/>
  <c r="P67" i="1" s="1"/>
  <c r="P58" i="1"/>
  <c r="P23" i="1"/>
  <c r="L22" i="1"/>
  <c r="P14" i="1"/>
  <c r="L9292" i="1"/>
  <c r="P9292" i="1" s="1"/>
  <c r="P9286" i="1"/>
  <c r="P9278" i="1"/>
  <c r="P9170" i="1"/>
  <c r="L9169" i="1"/>
  <c r="P9160" i="1"/>
  <c r="L9159" i="1"/>
  <c r="P9119" i="1"/>
  <c r="L9118" i="1"/>
  <c r="L9109" i="1" s="1"/>
  <c r="P9109" i="1" s="1"/>
  <c r="P9078" i="1"/>
  <c r="L9077" i="1"/>
  <c r="P9068" i="1"/>
  <c r="L9067" i="1"/>
  <c r="L9058" i="1" s="1"/>
  <c r="P9006" i="1"/>
  <c r="L9005" i="1"/>
  <c r="L9003" i="1" s="1"/>
  <c r="P9003" i="1" s="1"/>
  <c r="P8966" i="1"/>
  <c r="L8965" i="1"/>
  <c r="P8965" i="1" s="1"/>
  <c r="P8958" i="1"/>
  <c r="P8896" i="1"/>
  <c r="L8895" i="1"/>
  <c r="L8894" i="1" s="1"/>
  <c r="P8886" i="1"/>
  <c r="L8885" i="1"/>
  <c r="L8876" i="1" s="1"/>
  <c r="P8876" i="1" s="1"/>
  <c r="P8847" i="1"/>
  <c r="L8846" i="1"/>
  <c r="L8845" i="1" s="1"/>
  <c r="P8831" i="1"/>
  <c r="L8830" i="1"/>
  <c r="P8830" i="1" s="1"/>
  <c r="P8823" i="1"/>
  <c r="P8663" i="1"/>
  <c r="L8662" i="1"/>
  <c r="L8653" i="1" s="1"/>
  <c r="L8622" i="1"/>
  <c r="L8621" i="1" s="1"/>
  <c r="P8621" i="1" s="1"/>
  <c r="L8599" i="1"/>
  <c r="P8584" i="1"/>
  <c r="L8583" i="1"/>
  <c r="L8582" i="1" s="1"/>
  <c r="L8585" i="1" s="1"/>
  <c r="L8589" i="1" s="1"/>
  <c r="L8590" i="1" s="1"/>
  <c r="P8559" i="1"/>
  <c r="L8558" i="1"/>
  <c r="L8549" i="1" s="1"/>
  <c r="L8519" i="1"/>
  <c r="L8518" i="1" s="1"/>
  <c r="P8474" i="1"/>
  <c r="L8473" i="1"/>
  <c r="L8472" i="1" s="1"/>
  <c r="P8425" i="1"/>
  <c r="L8424" i="1"/>
  <c r="L8415" i="1" s="1"/>
  <c r="P8415" i="1" s="1"/>
  <c r="P8339" i="1"/>
  <c r="L8338" i="1"/>
  <c r="P8323" i="1"/>
  <c r="L8322" i="1"/>
  <c r="P8322" i="1" s="1"/>
  <c r="P8300" i="1"/>
  <c r="L8299" i="1"/>
  <c r="L8298" i="1" s="1"/>
  <c r="P8283" i="1"/>
  <c r="P8275" i="1"/>
  <c r="L8274" i="1"/>
  <c r="L8272" i="1" s="1"/>
  <c r="L8229" i="1"/>
  <c r="L8227" i="1" s="1"/>
  <c r="P8214" i="1"/>
  <c r="L8213" i="1"/>
  <c r="L8212" i="1" s="1"/>
  <c r="L8215" i="1" s="1"/>
  <c r="L8219" i="1" s="1"/>
  <c r="L8220" i="1" s="1"/>
  <c r="L8146" i="1"/>
  <c r="L8145" i="1" s="1"/>
  <c r="L7896" i="1"/>
  <c r="P7896" i="1" s="1"/>
  <c r="L8121" i="1"/>
  <c r="L8119" i="1" s="1"/>
  <c r="P8106" i="1"/>
  <c r="P8003" i="1"/>
  <c r="L8002" i="1"/>
  <c r="P8002" i="1" s="1"/>
  <c r="P7995" i="1"/>
  <c r="P7944" i="1"/>
  <c r="L7878" i="1"/>
  <c r="P7930" i="1"/>
  <c r="L7871" i="1"/>
  <c r="P7827" i="1"/>
  <c r="L7826" i="1"/>
  <c r="P7810" i="1"/>
  <c r="P7802" i="1"/>
  <c r="P7776" i="1"/>
  <c r="P7757" i="1"/>
  <c r="P7749" i="1"/>
  <c r="P7704" i="1"/>
  <c r="L7732" i="1"/>
  <c r="P7732" i="1" s="1"/>
  <c r="L7703" i="1"/>
  <c r="P7696" i="1"/>
  <c r="L7695" i="1"/>
  <c r="P7695" i="1" s="1"/>
  <c r="P7678" i="1"/>
  <c r="L7677" i="1"/>
  <c r="P7660" i="1"/>
  <c r="P7652" i="1"/>
  <c r="P7615" i="1"/>
  <c r="P7607" i="1"/>
  <c r="P7582" i="1"/>
  <c r="L7590" i="1"/>
  <c r="L7593" i="1" s="1"/>
  <c r="P7563" i="1"/>
  <c r="P7555" i="1"/>
  <c r="P7527" i="1"/>
  <c r="L7532" i="1"/>
  <c r="L7518" i="1"/>
  <c r="P7518" i="1" s="1"/>
  <c r="P7490" i="1"/>
  <c r="L7489" i="1"/>
  <c r="P7472" i="1"/>
  <c r="P7447" i="1"/>
  <c r="L7455" i="1"/>
  <c r="L7458" i="1" s="1"/>
  <c r="P7437" i="1"/>
  <c r="L7436" i="1"/>
  <c r="L7435" i="1" s="1"/>
  <c r="P7435" i="1" s="1"/>
  <c r="P7428" i="1"/>
  <c r="P7421" i="1"/>
  <c r="L7420" i="1"/>
  <c r="P7420" i="1" s="1"/>
  <c r="P7413" i="1"/>
  <c r="P7394" i="1"/>
  <c r="L7402" i="1"/>
  <c r="L7405" i="1" s="1"/>
  <c r="P7374" i="1"/>
  <c r="L7397" i="1"/>
  <c r="P7397" i="1" s="1"/>
  <c r="P7366" i="1"/>
  <c r="P7358" i="1"/>
  <c r="L7357" i="1"/>
  <c r="P7357" i="1" s="1"/>
  <c r="P7350" i="1"/>
  <c r="P7310" i="1"/>
  <c r="P7299" i="1"/>
  <c r="L7298" i="1"/>
  <c r="P7263" i="1"/>
  <c r="P7256" i="1"/>
  <c r="L7255" i="1"/>
  <c r="P7247" i="1"/>
  <c r="P7220" i="1"/>
  <c r="P7209" i="1"/>
  <c r="L7208" i="1"/>
  <c r="P7208" i="1" s="1"/>
  <c r="P7202" i="1"/>
  <c r="P7194" i="1"/>
  <c r="P7106" i="1"/>
  <c r="P7098" i="1"/>
  <c r="L7097" i="1"/>
  <c r="L7095" i="1" s="1"/>
  <c r="P7069" i="1"/>
  <c r="L7068" i="1"/>
  <c r="P7028" i="1"/>
  <c r="L7027" i="1"/>
  <c r="L7026" i="1" s="1"/>
  <c r="P7026" i="1" s="1"/>
  <c r="P7012" i="1"/>
  <c r="L7011" i="1"/>
  <c r="P7011" i="1" s="1"/>
  <c r="P6987" i="1"/>
  <c r="L6894" i="1"/>
  <c r="P6944" i="1"/>
  <c r="L6895" i="1"/>
  <c r="P6926" i="1"/>
  <c r="L6881" i="1"/>
  <c r="P6918" i="1"/>
  <c r="L6874" i="1"/>
  <c r="P6852" i="1"/>
  <c r="L6861" i="1"/>
  <c r="P6861" i="1" s="1"/>
  <c r="P6808" i="1"/>
  <c r="L6807" i="1"/>
  <c r="P6807" i="1" s="1"/>
  <c r="P6800" i="1"/>
  <c r="P6730" i="1"/>
  <c r="L6729" i="1"/>
  <c r="P6688" i="1"/>
  <c r="L6687" i="1"/>
  <c r="L6678" i="1" s="1"/>
  <c r="P6678" i="1" s="1"/>
  <c r="P6606" i="1"/>
  <c r="L6605" i="1"/>
  <c r="L6596" i="1" s="1"/>
  <c r="P6596" i="1" s="1"/>
  <c r="P6545" i="1"/>
  <c r="L6544" i="1"/>
  <c r="P6544" i="1" s="1"/>
  <c r="P6537" i="1"/>
  <c r="P6520" i="1"/>
  <c r="L6519" i="1"/>
  <c r="L6518" i="1" s="1"/>
  <c r="P6503" i="1"/>
  <c r="L6502" i="1"/>
  <c r="P6502" i="1" s="1"/>
  <c r="P6495" i="1"/>
  <c r="P6480" i="1"/>
  <c r="L6479" i="1"/>
  <c r="L6478" i="1" s="1"/>
  <c r="P6388" i="1"/>
  <c r="L6387" i="1"/>
  <c r="L6378" i="1" s="1"/>
  <c r="P6378" i="1" s="1"/>
  <c r="P6258" i="1"/>
  <c r="L6210" i="1"/>
  <c r="P6252" i="1"/>
  <c r="L6204" i="1"/>
  <c r="P6204" i="1" s="1"/>
  <c r="P6244" i="1"/>
  <c r="L6243" i="1"/>
  <c r="L6241" i="1" s="1"/>
  <c r="L6196" i="1"/>
  <c r="P6196" i="1" s="1"/>
  <c r="P6167" i="1"/>
  <c r="L6166" i="1"/>
  <c r="P6166" i="1" s="1"/>
  <c r="P6158" i="1"/>
  <c r="L6157" i="1"/>
  <c r="P6138" i="1"/>
  <c r="P6110" i="1"/>
  <c r="L6109" i="1"/>
  <c r="L6108" i="1" s="1"/>
  <c r="P6108" i="1" s="1"/>
  <c r="P6101" i="1"/>
  <c r="P6094" i="1"/>
  <c r="L6093" i="1"/>
  <c r="P6093" i="1" s="1"/>
  <c r="P6069" i="1"/>
  <c r="P6060" i="1"/>
  <c r="P6054" i="1"/>
  <c r="P6046" i="1"/>
  <c r="L6045" i="1"/>
  <c r="L6043" i="1" s="1"/>
  <c r="P5856" i="1"/>
  <c r="L5855" i="1"/>
  <c r="L5854" i="1" s="1"/>
  <c r="P5840" i="1"/>
  <c r="L5839" i="1"/>
  <c r="P5839" i="1" s="1"/>
  <c r="P5832" i="1"/>
  <c r="P5817" i="1"/>
  <c r="L5816" i="1"/>
  <c r="L5815" i="1" s="1"/>
  <c r="P5799" i="1"/>
  <c r="L5798" i="1"/>
  <c r="P5798" i="1" s="1"/>
  <c r="P5776" i="1"/>
  <c r="L5775" i="1"/>
  <c r="L5774" i="1" s="1"/>
  <c r="P5758" i="1"/>
  <c r="L5757" i="1"/>
  <c r="P5757" i="1" s="1"/>
  <c r="P5750" i="1"/>
  <c r="P5735" i="1"/>
  <c r="L5734" i="1"/>
  <c r="L5733" i="1" s="1"/>
  <c r="P5718" i="1"/>
  <c r="P5710" i="1"/>
  <c r="L5709" i="1"/>
  <c r="L5707" i="1" s="1"/>
  <c r="P5669" i="1"/>
  <c r="L5668" i="1"/>
  <c r="L5666" i="1" s="1"/>
  <c r="L5626" i="1"/>
  <c r="L5624" i="1" s="1"/>
  <c r="P5594" i="1"/>
  <c r="P5586" i="1"/>
  <c r="L5585" i="1"/>
  <c r="L5583" i="1" s="1"/>
  <c r="P5519" i="1"/>
  <c r="L5518" i="1"/>
  <c r="P5462" i="1"/>
  <c r="L5461" i="1"/>
  <c r="L5459" i="1" s="1"/>
  <c r="P5429" i="1"/>
  <c r="P5421" i="1"/>
  <c r="L5420" i="1"/>
  <c r="L5418" i="1" s="1"/>
  <c r="P5386" i="1"/>
  <c r="L5385" i="1"/>
  <c r="P5385" i="1" s="1"/>
  <c r="P5363" i="1"/>
  <c r="L5362" i="1"/>
  <c r="L5361" i="1" s="1"/>
  <c r="P5338" i="1"/>
  <c r="L5337" i="1"/>
  <c r="L5335" i="1" s="1"/>
  <c r="P5304" i="1"/>
  <c r="L5303" i="1"/>
  <c r="P5303" i="1" s="1"/>
  <c r="P5296" i="1"/>
  <c r="P5281" i="1"/>
  <c r="L5280" i="1"/>
  <c r="L5279" i="1" s="1"/>
  <c r="P5279" i="1" s="1"/>
  <c r="P5263" i="1"/>
  <c r="L5262" i="1"/>
  <c r="P5262" i="1" s="1"/>
  <c r="P5240" i="1"/>
  <c r="L5239" i="1"/>
  <c r="L5238" i="1" s="1"/>
  <c r="P5197" i="1"/>
  <c r="L5196" i="1"/>
  <c r="L5195" i="1" s="1"/>
  <c r="P5156" i="1"/>
  <c r="L5155" i="1"/>
  <c r="L5154" i="1" s="1"/>
  <c r="P5140" i="1"/>
  <c r="L5139" i="1"/>
  <c r="P5139" i="1" s="1"/>
  <c r="P5117" i="1"/>
  <c r="L5116" i="1"/>
  <c r="L5115" i="1" s="1"/>
  <c r="P5099" i="1"/>
  <c r="L5098" i="1"/>
  <c r="P5098" i="1" s="1"/>
  <c r="P5076" i="1"/>
  <c r="L5075" i="1"/>
  <c r="L5074" i="1" s="1"/>
  <c r="P5058" i="1"/>
  <c r="L5057" i="1"/>
  <c r="P5057" i="1" s="1"/>
  <c r="P5050" i="1"/>
  <c r="P5035" i="1"/>
  <c r="L5034" i="1"/>
  <c r="L5033" i="1" s="1"/>
  <c r="P5033" i="1" s="1"/>
  <c r="P5024" i="1"/>
  <c r="L5023" i="1"/>
  <c r="L5014" i="1" s="1"/>
  <c r="P4982" i="1"/>
  <c r="L4981" i="1"/>
  <c r="P4902" i="1"/>
  <c r="L4901" i="1"/>
  <c r="L4892" i="1" s="1"/>
  <c r="P4606" i="1"/>
  <c r="L4563" i="1"/>
  <c r="P4598" i="1"/>
  <c r="L4556" i="1"/>
  <c r="P4238" i="1"/>
  <c r="L4237" i="1"/>
  <c r="L4229" i="1" s="1"/>
  <c r="P4197" i="1"/>
  <c r="L4196" i="1"/>
  <c r="L4188" i="1" s="1"/>
  <c r="P4156" i="1"/>
  <c r="L4155" i="1"/>
  <c r="P4115" i="1"/>
  <c r="L4114" i="1"/>
  <c r="P4108" i="1"/>
  <c r="P4100" i="1"/>
  <c r="L4099" i="1"/>
  <c r="L4097" i="1" s="1"/>
  <c r="P4067" i="1"/>
  <c r="P4059" i="1"/>
  <c r="L4058" i="1"/>
  <c r="P4000" i="1"/>
  <c r="L3999" i="1"/>
  <c r="L3998" i="1" s="1"/>
  <c r="P3875" i="1"/>
  <c r="L3874" i="1"/>
  <c r="L3866" i="1" s="1"/>
  <c r="P3834" i="1"/>
  <c r="L3833" i="1"/>
  <c r="P3827" i="1"/>
  <c r="P3819" i="1"/>
  <c r="L3818" i="1"/>
  <c r="P3786" i="1"/>
  <c r="P3778" i="1"/>
  <c r="L3777" i="1"/>
  <c r="P3737" i="1"/>
  <c r="L3736" i="1"/>
  <c r="P3703" i="1"/>
  <c r="L3702" i="1"/>
  <c r="P3702" i="1" s="1"/>
  <c r="P3695" i="1"/>
  <c r="P3680" i="1"/>
  <c r="L3679" i="1"/>
  <c r="L3678" i="1" s="1"/>
  <c r="P3662" i="1"/>
  <c r="L3661" i="1"/>
  <c r="P3661" i="1" s="1"/>
  <c r="P3654" i="1"/>
  <c r="P3639" i="1"/>
  <c r="L3638" i="1"/>
  <c r="L3637" i="1" s="1"/>
  <c r="P3621" i="1"/>
  <c r="L3620" i="1"/>
  <c r="P3620" i="1" s="1"/>
  <c r="P3598" i="1"/>
  <c r="L3597" i="1"/>
  <c r="P3555" i="1"/>
  <c r="L3554" i="1"/>
  <c r="P3514" i="1"/>
  <c r="L3513" i="1"/>
  <c r="L3512" i="1" s="1"/>
  <c r="P3512" i="1" s="1"/>
  <c r="P3473" i="1"/>
  <c r="L3472" i="1"/>
  <c r="L3471" i="1" s="1"/>
  <c r="P3309" i="1"/>
  <c r="L3308" i="1"/>
  <c r="P3268" i="1"/>
  <c r="L3267" i="1"/>
  <c r="L3259" i="1" s="1"/>
  <c r="P3259" i="1" s="1"/>
  <c r="P3227" i="1"/>
  <c r="L3226" i="1"/>
  <c r="L3217" i="1" s="1"/>
  <c r="P2655" i="1"/>
  <c r="L2654" i="1"/>
  <c r="P2614" i="1"/>
  <c r="L2613" i="1"/>
  <c r="L2612" i="1" s="1"/>
  <c r="P2612" i="1" s="1"/>
  <c r="P2573" i="1"/>
  <c r="L2572" i="1"/>
  <c r="L2571" i="1" s="1"/>
  <c r="P2571" i="1" s="1"/>
  <c r="P2532" i="1"/>
  <c r="L2531" i="1"/>
  <c r="P2042" i="1"/>
  <c r="L2041" i="1"/>
  <c r="L2033" i="1" s="1"/>
  <c r="P2033" i="1" s="1"/>
  <c r="P2001" i="1"/>
  <c r="L2000" i="1"/>
  <c r="L1992" i="1" s="1"/>
  <c r="P1992" i="1" s="1"/>
  <c r="P1960" i="1"/>
  <c r="L1959" i="1"/>
  <c r="P1878" i="1"/>
  <c r="L1877" i="1"/>
  <c r="L1869" i="1" s="1"/>
  <c r="P1863" i="1"/>
  <c r="L1862" i="1"/>
  <c r="L1860" i="1" s="1"/>
  <c r="P1829" i="1"/>
  <c r="L1828" i="1"/>
  <c r="P1828" i="1" s="1"/>
  <c r="P1821" i="1"/>
  <c r="P1806" i="1"/>
  <c r="L1805" i="1"/>
  <c r="P1679" i="1"/>
  <c r="L1678" i="1"/>
  <c r="P1678" i="1" s="1"/>
  <c r="P1672" i="1"/>
  <c r="L1627" i="1"/>
  <c r="P1627" i="1" s="1"/>
  <c r="P1664" i="1"/>
  <c r="L1663" i="1"/>
  <c r="L1661" i="1" s="1"/>
  <c r="L1619" i="1"/>
  <c r="P1558" i="1"/>
  <c r="P1528" i="1"/>
  <c r="P1520" i="1"/>
  <c r="P1491" i="1"/>
  <c r="L1490" i="1"/>
  <c r="L1489" i="1" s="1"/>
  <c r="L1499" i="1"/>
  <c r="P1499" i="1" s="1"/>
  <c r="P1442" i="1"/>
  <c r="L1441" i="1"/>
  <c r="P1441" i="1" s="1"/>
  <c r="P1432" i="1"/>
  <c r="L1431" i="1"/>
  <c r="P1423" i="1"/>
  <c r="P1395" i="1"/>
  <c r="L1394" i="1"/>
  <c r="P1364" i="1"/>
  <c r="P1358" i="1"/>
  <c r="P1350" i="1"/>
  <c r="L1349" i="1"/>
  <c r="L1347" i="1" s="1"/>
  <c r="P1331" i="1"/>
  <c r="L1337" i="1"/>
  <c r="P1314" i="1"/>
  <c r="P1306" i="1"/>
  <c r="P1225" i="1"/>
  <c r="L1287" i="1"/>
  <c r="P1287" i="1" s="1"/>
  <c r="P1209" i="1"/>
  <c r="P1201" i="1"/>
  <c r="P1174" i="1"/>
  <c r="P1139" i="1"/>
  <c r="P1102" i="1"/>
  <c r="L1101" i="1"/>
  <c r="P1087" i="1"/>
  <c r="L1086" i="1"/>
  <c r="P1086" i="1" s="1"/>
  <c r="P1071" i="1"/>
  <c r="P1063" i="1"/>
  <c r="P1038" i="1"/>
  <c r="L1046" i="1"/>
  <c r="P1008" i="1"/>
  <c r="L1007" i="1"/>
  <c r="P994" i="1"/>
  <c r="P986" i="1"/>
  <c r="P918" i="1"/>
  <c r="L971" i="1"/>
  <c r="P971" i="1" s="1"/>
  <c r="P891" i="1"/>
  <c r="P866" i="1"/>
  <c r="L874" i="1"/>
  <c r="P816" i="1"/>
  <c r="P787" i="1"/>
  <c r="L798" i="1"/>
  <c r="P779" i="1"/>
  <c r="L778" i="1"/>
  <c r="P778" i="1" s="1"/>
  <c r="P769" i="1"/>
  <c r="L768" i="1"/>
  <c r="P762" i="1"/>
  <c r="L761" i="1"/>
  <c r="P751" i="1"/>
  <c r="P745" i="1"/>
  <c r="P737" i="1"/>
  <c r="L736" i="1"/>
  <c r="L734" i="1" s="1"/>
  <c r="P718" i="1"/>
  <c r="L724" i="1"/>
  <c r="P724" i="1" s="1"/>
  <c r="P706" i="1"/>
  <c r="P700" i="1"/>
  <c r="P692" i="1"/>
  <c r="P675" i="1"/>
  <c r="L681" i="1"/>
  <c r="P681" i="1" s="1"/>
  <c r="P657" i="1"/>
  <c r="P649" i="1"/>
  <c r="P623" i="1"/>
  <c r="L622" i="1"/>
  <c r="P614" i="1"/>
  <c r="P608" i="1"/>
  <c r="P600" i="1"/>
  <c r="P584" i="1"/>
  <c r="P567" i="1"/>
  <c r="P560" i="1"/>
  <c r="L559" i="1"/>
  <c r="P559" i="1" s="1"/>
  <c r="P553" i="1"/>
  <c r="L552" i="1"/>
  <c r="L550" i="1" s="1"/>
  <c r="P534" i="1"/>
  <c r="L543" i="1"/>
  <c r="P543" i="1" s="1"/>
  <c r="P519" i="1"/>
  <c r="L518" i="1"/>
  <c r="P499" i="1"/>
  <c r="P474" i="1"/>
  <c r="L482" i="1"/>
  <c r="P482" i="1" s="1"/>
  <c r="P452" i="1"/>
  <c r="P426" i="1"/>
  <c r="L425" i="1"/>
  <c r="L424" i="1" s="1"/>
  <c r="P417" i="1"/>
  <c r="P408" i="1"/>
  <c r="P392" i="1"/>
  <c r="L400" i="1"/>
  <c r="P400" i="1" s="1"/>
  <c r="P372" i="1"/>
  <c r="P339" i="1"/>
  <c r="L338" i="1"/>
  <c r="P338" i="1" s="1"/>
  <c r="P329" i="1"/>
  <c r="P322" i="1"/>
  <c r="L321" i="1"/>
  <c r="P321" i="1" s="1"/>
  <c r="P314" i="1"/>
  <c r="P298" i="1"/>
  <c r="L306" i="1"/>
  <c r="P306" i="1" s="1"/>
  <c r="P287" i="1"/>
  <c r="L286" i="1"/>
  <c r="P286" i="1" s="1"/>
  <c r="P278" i="1"/>
  <c r="L277" i="1"/>
  <c r="P250" i="1"/>
  <c r="L249" i="1"/>
  <c r="P249" i="1" s="1"/>
  <c r="P187" i="1"/>
  <c r="P170" i="1"/>
  <c r="L177" i="1"/>
  <c r="P177" i="1" s="1"/>
  <c r="P141" i="1"/>
  <c r="P115" i="1"/>
  <c r="L114" i="1"/>
  <c r="L113" i="1" s="1"/>
  <c r="P94" i="1"/>
  <c r="P57" i="1"/>
  <c r="P40" i="1"/>
  <c r="L46" i="1"/>
  <c r="P46" i="1" s="1"/>
  <c r="P21" i="1"/>
  <c r="P12" i="1"/>
  <c r="P449" i="1"/>
  <c r="P9284" i="1"/>
  <c r="P9276" i="1"/>
  <c r="P459" i="1"/>
  <c r="P9282" i="1"/>
  <c r="P467" i="1"/>
  <c r="P447" i="1"/>
  <c r="P9298" i="1"/>
  <c r="P465" i="1"/>
  <c r="P454" i="1"/>
  <c r="P9293" i="1"/>
  <c r="P472" i="1"/>
  <c r="P5652" i="1"/>
  <c r="P5633" i="1"/>
  <c r="P5625" i="1"/>
  <c r="P5649" i="1"/>
  <c r="P5644" i="1"/>
  <c r="P5635" i="1"/>
  <c r="P5627" i="1"/>
  <c r="P8480" i="1"/>
  <c r="Q8480" i="1" s="1"/>
  <c r="P8481" i="1"/>
  <c r="Q8481" i="1" s="1"/>
  <c r="P9248" i="1"/>
  <c r="P9235" i="1"/>
  <c r="P9226" i="1"/>
  <c r="P9209" i="1"/>
  <c r="P9193" i="1"/>
  <c r="P9188" i="1"/>
  <c r="P8937" i="1"/>
  <c r="P8931" i="1"/>
  <c r="P8922" i="1"/>
  <c r="P8914" i="1"/>
  <c r="P8763" i="1"/>
  <c r="P8753" i="1"/>
  <c r="P8744" i="1"/>
  <c r="P8736" i="1"/>
  <c r="P8623" i="1"/>
  <c r="P8617" i="1"/>
  <c r="P8608" i="1"/>
  <c r="P8600" i="1"/>
  <c r="P8520" i="1"/>
  <c r="P8504" i="1"/>
  <c r="P8503" i="1"/>
  <c r="P8496" i="1"/>
  <c r="P8247" i="1"/>
  <c r="P8238" i="1"/>
  <c r="P8230" i="1"/>
  <c r="P8150" i="1"/>
  <c r="P8138" i="1"/>
  <c r="P8128" i="1"/>
  <c r="P8127" i="1"/>
  <c r="P8120" i="1"/>
  <c r="P7978" i="1"/>
  <c r="Q7978" i="1" s="1"/>
  <c r="P8021" i="1"/>
  <c r="Q8021" i="1" s="1"/>
  <c r="P9251" i="1"/>
  <c r="P9243" i="1"/>
  <c r="P9233" i="1"/>
  <c r="P9228" i="1"/>
  <c r="P9212" i="1"/>
  <c r="P9210" i="1"/>
  <c r="P9204" i="1"/>
  <c r="P9195" i="1"/>
  <c r="P9186" i="1"/>
  <c r="P8942" i="1"/>
  <c r="P8920" i="1"/>
  <c r="P8919" i="1"/>
  <c r="P8912" i="1"/>
  <c r="P8758" i="1"/>
  <c r="P8742" i="1"/>
  <c r="P8741" i="1"/>
  <c r="P8734" i="1"/>
  <c r="P8631" i="1"/>
  <c r="P8628" i="1"/>
  <c r="P8606" i="1"/>
  <c r="P8598" i="1"/>
  <c r="P8525" i="1"/>
  <c r="P8515" i="1"/>
  <c r="P8506" i="1"/>
  <c r="P8498" i="1"/>
  <c r="P8236" i="1"/>
  <c r="P8235" i="1"/>
  <c r="P8228" i="1"/>
  <c r="P8155" i="1"/>
  <c r="P8147" i="1"/>
  <c r="P8143" i="1"/>
  <c r="P8130" i="1"/>
  <c r="P8122" i="1"/>
  <c r="P165" i="1"/>
  <c r="P164" i="1"/>
  <c r="P168" i="1"/>
  <c r="P147" i="1"/>
  <c r="P145" i="1"/>
  <c r="P143" i="1"/>
  <c r="P138" i="1"/>
  <c r="P136" i="1"/>
  <c r="P7519" i="1"/>
  <c r="P6565" i="1"/>
  <c r="P6514" i="1"/>
  <c r="P6848" i="1"/>
  <c r="P6843" i="1"/>
  <c r="P222" i="1"/>
  <c r="P9192" i="1"/>
  <c r="P464" i="1"/>
  <c r="P6561" i="1"/>
  <c r="P6567" i="1"/>
  <c r="Q6567" i="1" s="1"/>
  <c r="P5632" i="1"/>
  <c r="P5648" i="1"/>
  <c r="P9208" i="1"/>
  <c r="L9311" i="1"/>
  <c r="P6839" i="1"/>
  <c r="P8020" i="1"/>
  <c r="Q8020" i="1" s="1"/>
  <c r="P8254" i="1"/>
  <c r="Q8254" i="1" s="1"/>
  <c r="P8605" i="1"/>
  <c r="P9247" i="1"/>
  <c r="P9232" i="1"/>
  <c r="P7893" i="1"/>
  <c r="P6841" i="1"/>
  <c r="P9211" i="1"/>
  <c r="P934" i="1"/>
  <c r="P8567" i="1" l="1"/>
  <c r="P8197" i="1"/>
  <c r="P6985" i="1"/>
  <c r="P6942" i="1"/>
  <c r="P6872" i="1"/>
  <c r="P8053" i="1"/>
  <c r="P1967" i="1"/>
  <c r="P5526" i="1"/>
  <c r="P7505" i="1"/>
  <c r="P458" i="1"/>
  <c r="P913" i="1"/>
  <c r="L912" i="1"/>
  <c r="L911" i="1" s="1"/>
  <c r="P911" i="1" s="1"/>
  <c r="P7339" i="1"/>
  <c r="P6304" i="1"/>
  <c r="P5933" i="1"/>
  <c r="P5731" i="1"/>
  <c r="P7372" i="1"/>
  <c r="P7869" i="1"/>
  <c r="P5606" i="1"/>
  <c r="L455" i="1"/>
  <c r="P455" i="1" s="1"/>
  <c r="P9296" i="1"/>
  <c r="P1167" i="1"/>
  <c r="L1166" i="1"/>
  <c r="P1166" i="1" s="1"/>
  <c r="P7550" i="1"/>
  <c r="P822" i="1"/>
  <c r="P785" i="1"/>
  <c r="P4594" i="1"/>
  <c r="P8851" i="1"/>
  <c r="P926" i="1"/>
  <c r="P8291" i="1"/>
  <c r="P4119" i="1"/>
  <c r="P3127" i="1"/>
  <c r="P6270" i="1"/>
  <c r="P1213" i="1"/>
  <c r="P3192" i="1"/>
  <c r="P2229" i="1"/>
  <c r="P7325" i="1"/>
  <c r="P4619" i="1"/>
  <c r="L7904" i="1"/>
  <c r="P8057" i="1"/>
  <c r="P7030" i="1"/>
  <c r="P3313" i="1"/>
  <c r="P8798" i="1"/>
  <c r="P3427" i="1"/>
  <c r="P3798" i="1"/>
  <c r="P2285" i="1"/>
  <c r="P71" i="1"/>
  <c r="P2393" i="1"/>
  <c r="L2672" i="1"/>
  <c r="P2672" i="1" s="1"/>
  <c r="P7493" i="1"/>
  <c r="P4858" i="1"/>
  <c r="P3882" i="1"/>
  <c r="P11" i="1"/>
  <c r="P4522" i="1"/>
  <c r="P4611" i="1"/>
  <c r="P2855" i="1"/>
  <c r="P1249" i="1"/>
  <c r="P2732" i="1"/>
  <c r="P2978" i="1"/>
  <c r="P6208" i="1"/>
  <c r="P244" i="1"/>
  <c r="P2127" i="1"/>
  <c r="P7124" i="1"/>
  <c r="L7753" i="1"/>
  <c r="P7753" i="1" s="1"/>
  <c r="P8103" i="1"/>
  <c r="P8936" i="1"/>
  <c r="P7443" i="1"/>
  <c r="P291" i="1"/>
  <c r="P8885" i="1"/>
  <c r="P7882" i="1"/>
  <c r="P7351" i="1"/>
  <c r="P6882" i="1"/>
  <c r="P6827" i="1"/>
  <c r="P773" i="1"/>
  <c r="P4038" i="1"/>
  <c r="P6588" i="1"/>
  <c r="P941" i="1"/>
  <c r="P6395" i="1"/>
  <c r="P2657" i="1"/>
  <c r="P2511" i="1"/>
  <c r="P8246" i="1"/>
  <c r="P7773" i="1"/>
  <c r="P1643" i="1"/>
  <c r="P6982" i="1"/>
  <c r="L3653" i="1"/>
  <c r="P3653" i="1" s="1"/>
  <c r="P7486" i="1"/>
  <c r="P7120" i="1"/>
  <c r="P3065" i="1"/>
  <c r="P6496" i="1"/>
  <c r="P5075" i="1"/>
  <c r="P257" i="1"/>
  <c r="P5897" i="1"/>
  <c r="P4448" i="1"/>
  <c r="P4019" i="1"/>
  <c r="P5875" i="1"/>
  <c r="P2212" i="1"/>
  <c r="P1683" i="1"/>
  <c r="P2372" i="1"/>
  <c r="P7166" i="1"/>
  <c r="P471" i="1"/>
  <c r="P1456" i="1"/>
  <c r="P6914" i="1"/>
  <c r="P5813" i="1"/>
  <c r="P1391" i="1"/>
  <c r="P1222" i="1"/>
  <c r="P3719" i="1"/>
  <c r="P386" i="1"/>
  <c r="P518" i="1"/>
  <c r="P294" i="1"/>
  <c r="P5051" i="1"/>
  <c r="L5417" i="1"/>
  <c r="L5447" i="1" s="1"/>
  <c r="L5451" i="1" s="1"/>
  <c r="L5452" i="1" s="1"/>
  <c r="P7826" i="1"/>
  <c r="P2065" i="1"/>
  <c r="P8093" i="1"/>
  <c r="P9085" i="1"/>
  <c r="P6205" i="1"/>
  <c r="P6429" i="1"/>
  <c r="L5717" i="1"/>
  <c r="P5717" i="1" s="1"/>
  <c r="P1703" i="1"/>
  <c r="P984" i="1"/>
  <c r="P9142" i="1"/>
  <c r="P3044" i="1"/>
  <c r="P2005" i="1"/>
  <c r="P3060" i="1"/>
  <c r="L3409" i="1"/>
  <c r="P3409" i="1" s="1"/>
  <c r="L6143" i="1"/>
  <c r="L6132" i="1" s="1"/>
  <c r="P6132" i="1" s="1"/>
  <c r="L8921" i="1"/>
  <c r="P8921" i="1" s="1"/>
  <c r="L4644" i="1"/>
  <c r="P4644" i="1" s="1"/>
  <c r="L4924" i="1"/>
  <c r="P4924" i="1" s="1"/>
  <c r="P6960" i="1"/>
  <c r="P6453" i="1"/>
  <c r="L5634" i="1"/>
  <c r="P5634" i="1" s="1"/>
  <c r="P8154" i="1"/>
  <c r="P7876" i="1"/>
  <c r="P5609" i="1"/>
  <c r="P8976" i="1"/>
  <c r="P8982" i="1"/>
  <c r="P4543" i="1"/>
  <c r="P2163" i="1"/>
  <c r="P6145" i="1"/>
  <c r="P2489" i="1"/>
  <c r="P3184" i="1"/>
  <c r="P2080" i="1"/>
  <c r="P4817" i="1"/>
  <c r="P7572" i="1"/>
  <c r="P1630" i="1"/>
  <c r="L8832" i="1"/>
  <c r="P8832" i="1" s="1"/>
  <c r="P3716" i="1"/>
  <c r="P4285" i="1"/>
  <c r="P5337" i="1"/>
  <c r="P6734" i="1"/>
  <c r="P4734" i="1"/>
  <c r="P7051" i="1"/>
  <c r="P4160" i="1"/>
  <c r="P6211" i="1"/>
  <c r="P1798" i="1"/>
  <c r="P2310" i="1"/>
  <c r="P8563" i="1"/>
  <c r="P4555" i="1"/>
  <c r="P1421" i="1"/>
  <c r="P831" i="1"/>
  <c r="P4400" i="1"/>
  <c r="P690" i="1"/>
  <c r="L1049" i="1"/>
  <c r="P1049" i="1" s="1"/>
  <c r="P4884" i="1"/>
  <c r="L2318" i="1"/>
  <c r="P2318" i="1" s="1"/>
  <c r="L4767" i="1"/>
  <c r="P4767" i="1" s="1"/>
  <c r="P8333" i="1"/>
  <c r="P7577" i="1"/>
  <c r="P5692" i="1"/>
  <c r="P185" i="1"/>
  <c r="P4041" i="1"/>
  <c r="P2757" i="1"/>
  <c r="P2921" i="1"/>
  <c r="P6555" i="1"/>
  <c r="P9126" i="1"/>
  <c r="P7567" i="1"/>
  <c r="P7902" i="1"/>
  <c r="P8868" i="1"/>
  <c r="P7170" i="1"/>
  <c r="P4440" i="1"/>
  <c r="P5444" i="1"/>
  <c r="P6135" i="1"/>
  <c r="P1644" i="1"/>
  <c r="L5966" i="1"/>
  <c r="L5955" i="1" s="1"/>
  <c r="P7233" i="1"/>
  <c r="P7319" i="1"/>
  <c r="P5006" i="1"/>
  <c r="P3954" i="1"/>
  <c r="P5689" i="1"/>
  <c r="P4678" i="1"/>
  <c r="P4562" i="1"/>
  <c r="P7027" i="1"/>
  <c r="P6938" i="1"/>
  <c r="P7787" i="1"/>
  <c r="P4282" i="1"/>
  <c r="P7790" i="1"/>
  <c r="P4784" i="1"/>
  <c r="P1723" i="1"/>
  <c r="L7575" i="1"/>
  <c r="L7574" i="1" s="1"/>
  <c r="P7114" i="1"/>
  <c r="P7455" i="1"/>
  <c r="P7097" i="1"/>
  <c r="P2534" i="1"/>
  <c r="P7273" i="1"/>
  <c r="L313" i="1"/>
  <c r="P313" i="1" s="1"/>
  <c r="P7881" i="1"/>
  <c r="P91" i="1"/>
  <c r="P4383" i="1"/>
  <c r="P8170" i="1"/>
  <c r="P6309" i="1"/>
  <c r="P3838" i="1"/>
  <c r="P9164" i="1"/>
  <c r="P8583" i="1"/>
  <c r="P6308" i="1"/>
  <c r="P7723" i="1"/>
  <c r="P707" i="1"/>
  <c r="P4825" i="1"/>
  <c r="P7673" i="1"/>
  <c r="P3231" i="1"/>
  <c r="P2494" i="1"/>
  <c r="L1205" i="1"/>
  <c r="L1194" i="1" s="1"/>
  <c r="P7538" i="1"/>
  <c r="P3467" i="1"/>
  <c r="P4201" i="1"/>
  <c r="P3994" i="1"/>
  <c r="L3083" i="1"/>
  <c r="L3082" i="1" s="1"/>
  <c r="L3113" i="1" s="1"/>
  <c r="L3117" i="1" s="1"/>
  <c r="L3118" i="1" s="1"/>
  <c r="P8076" i="1"/>
  <c r="P7402" i="1"/>
  <c r="P5833" i="1"/>
  <c r="P1622" i="1"/>
  <c r="P1046" i="1"/>
  <c r="P7686" i="1"/>
  <c r="P7405" i="1"/>
  <c r="P8213" i="1"/>
  <c r="L2888" i="1"/>
  <c r="P2888" i="1" s="1"/>
  <c r="P1550" i="1"/>
  <c r="P7677" i="1"/>
  <c r="P1431" i="1"/>
  <c r="P5353" i="1"/>
  <c r="P5684" i="1"/>
  <c r="P5239" i="1"/>
  <c r="P5133" i="1"/>
  <c r="P5477" i="1"/>
  <c r="P3272" i="1"/>
  <c r="P1240" i="1"/>
  <c r="P6470" i="1"/>
  <c r="P1822" i="1"/>
  <c r="P916" i="1"/>
  <c r="P5272" i="1"/>
  <c r="P1877" i="1"/>
  <c r="P3370" i="1"/>
  <c r="P858" i="1"/>
  <c r="P1766" i="1"/>
  <c r="P2045" i="1"/>
  <c r="P8274" i="1"/>
  <c r="P2493" i="1"/>
  <c r="P8473" i="1"/>
  <c r="P5751" i="1"/>
  <c r="P2041" i="1"/>
  <c r="P5158" i="1"/>
  <c r="L5458" i="1"/>
  <c r="L5488" i="1" s="1"/>
  <c r="L5492" i="1" s="1"/>
  <c r="L5493" i="1" s="1"/>
  <c r="P7868" i="1"/>
  <c r="P7489" i="1"/>
  <c r="P8472" i="1"/>
  <c r="P7662" i="1"/>
  <c r="P2633" i="1"/>
  <c r="P1621" i="1"/>
  <c r="L3450" i="1"/>
  <c r="P3450" i="1" s="1"/>
  <c r="P6152" i="1"/>
  <c r="P3267" i="1"/>
  <c r="P2551" i="1"/>
  <c r="P6771" i="1"/>
  <c r="P6387" i="1"/>
  <c r="P954" i="1"/>
  <c r="P6312" i="1"/>
  <c r="P3589" i="1"/>
  <c r="P494" i="1"/>
  <c r="L8699" i="1"/>
  <c r="P8699" i="1" s="1"/>
  <c r="P8149" i="1"/>
  <c r="P3475" i="1"/>
  <c r="P6461" i="1"/>
  <c r="P3752" i="1"/>
  <c r="P811" i="1"/>
  <c r="P4002" i="1"/>
  <c r="P6174" i="1"/>
  <c r="P6088" i="1"/>
  <c r="P1631" i="1"/>
  <c r="P6834" i="1"/>
  <c r="P4358" i="1"/>
  <c r="P6243" i="1"/>
  <c r="P5651" i="1"/>
  <c r="P3068" i="1"/>
  <c r="P2983" i="1"/>
  <c r="P6173" i="1"/>
  <c r="P5358" i="1"/>
  <c r="P6345" i="1"/>
  <c r="P6880" i="1"/>
  <c r="P6170" i="1"/>
  <c r="P5775" i="1"/>
  <c r="P1019" i="1"/>
  <c r="P6895" i="1"/>
  <c r="P5979" i="1"/>
  <c r="P4366" i="1"/>
  <c r="P2860" i="1"/>
  <c r="P2008" i="1"/>
  <c r="P4943" i="1"/>
  <c r="P8668" i="1"/>
  <c r="P4563" i="1"/>
  <c r="P5709" i="1"/>
  <c r="P5023" i="1"/>
  <c r="P1088" i="1"/>
  <c r="P7770" i="1"/>
  <c r="P389" i="1"/>
  <c r="P5150" i="1"/>
  <c r="P6605" i="1"/>
  <c r="P3330" i="1"/>
  <c r="P661" i="1"/>
  <c r="L98" i="1"/>
  <c r="P98" i="1" s="1"/>
  <c r="P615" i="1"/>
  <c r="L3937" i="1"/>
  <c r="L3936" i="1" s="1"/>
  <c r="L3965" i="1" s="1"/>
  <c r="L3969" i="1" s="1"/>
  <c r="L3970" i="1" s="1"/>
  <c r="P5420" i="1"/>
  <c r="P7368" i="1"/>
  <c r="P7308" i="1"/>
  <c r="P7255" i="1"/>
  <c r="P6045" i="1"/>
  <c r="P5850" i="1"/>
  <c r="P2608" i="1"/>
  <c r="P2904" i="1"/>
  <c r="P2431" i="1"/>
  <c r="P5792" i="1"/>
  <c r="P1197" i="1"/>
  <c r="P8541" i="1"/>
  <c r="P6157" i="1"/>
  <c r="P3394" i="1"/>
  <c r="P3189" i="1"/>
  <c r="P5072" i="1"/>
  <c r="P4245" i="1"/>
  <c r="P6133" i="1"/>
  <c r="P3492" i="1"/>
  <c r="P100" i="1"/>
  <c r="P7312" i="1"/>
  <c r="P4567" i="1"/>
  <c r="P6295" i="1"/>
  <c r="P6207" i="1"/>
  <c r="P3435" i="1"/>
  <c r="P2945" i="1"/>
  <c r="P7258" i="1"/>
  <c r="P7877" i="1"/>
  <c r="P6197" i="1"/>
  <c r="P1586" i="1"/>
  <c r="P6519" i="1"/>
  <c r="P6696" i="1"/>
  <c r="Q6696" i="1" s="1"/>
  <c r="P4553" i="1"/>
  <c r="P5280" i="1"/>
  <c r="P6479" i="1"/>
  <c r="P3350" i="1"/>
  <c r="P2798" i="1"/>
  <c r="P3168" i="1"/>
  <c r="P552" i="1"/>
  <c r="P3574" i="1"/>
  <c r="P1007" i="1"/>
  <c r="P6883" i="1"/>
  <c r="P7143" i="1"/>
  <c r="P9123" i="1"/>
  <c r="P5116" i="1"/>
  <c r="P8299" i="1"/>
  <c r="P4636" i="1"/>
  <c r="P2330" i="1"/>
  <c r="P5196" i="1"/>
  <c r="P2613" i="1"/>
  <c r="P5585" i="1"/>
  <c r="P2088" i="1"/>
  <c r="P6024" i="1"/>
  <c r="P3513" i="1"/>
  <c r="P2737" i="1"/>
  <c r="P448" i="1"/>
  <c r="P2716" i="1"/>
  <c r="P54" i="1"/>
  <c r="P1409" i="1"/>
  <c r="P1629" i="1"/>
  <c r="P7282" i="1"/>
  <c r="P7006" i="1"/>
  <c r="P6109" i="1"/>
  <c r="P1639" i="1"/>
  <c r="P7926" i="1"/>
  <c r="P2880" i="1"/>
  <c r="P2575" i="1"/>
  <c r="P1412" i="1"/>
  <c r="P7511" i="1"/>
  <c r="P7467" i="1"/>
  <c r="P5175" i="1"/>
  <c r="P3879" i="1"/>
  <c r="P409" i="1"/>
  <c r="P2986" i="1"/>
  <c r="P5436" i="1"/>
  <c r="P1882" i="1"/>
  <c r="P1090" i="1"/>
  <c r="P6199" i="1"/>
  <c r="L367" i="1"/>
  <c r="P367" i="1" s="1"/>
  <c r="L595" i="1"/>
  <c r="P595" i="1" s="1"/>
  <c r="L4178" i="1"/>
  <c r="P4178" i="1" s="1"/>
  <c r="L7509" i="1"/>
  <c r="L7508" i="1" s="1"/>
  <c r="P4196" i="1"/>
  <c r="P9080" i="1"/>
  <c r="P8781" i="1"/>
  <c r="P7602" i="1"/>
  <c r="P1634" i="1"/>
  <c r="P712" i="1"/>
  <c r="P5543" i="1"/>
  <c r="P4262" i="1"/>
  <c r="P515" i="1"/>
  <c r="P5362" i="1"/>
  <c r="P2937" i="1"/>
  <c r="L6536" i="1"/>
  <c r="L6535" i="1" s="1"/>
  <c r="L6574" i="1" s="1"/>
  <c r="L6578" i="1" s="1"/>
  <c r="L6579" i="1" s="1"/>
  <c r="L2682" i="1"/>
  <c r="P2682" i="1" s="1"/>
  <c r="L1982" i="1"/>
  <c r="L1981" i="1" s="1"/>
  <c r="L2011" i="1" s="1"/>
  <c r="L2015" i="1" s="1"/>
  <c r="L2016" i="1" s="1"/>
  <c r="P7880" i="1"/>
  <c r="P6885" i="1"/>
  <c r="P7267" i="1"/>
  <c r="P6328" i="1"/>
  <c r="P5523" i="1"/>
  <c r="P3676" i="1"/>
  <c r="P6350" i="1"/>
  <c r="P3999" i="1"/>
  <c r="P5317" i="1"/>
  <c r="P4801" i="1"/>
  <c r="P3292" i="1"/>
  <c r="P63" i="1"/>
  <c r="L9194" i="1"/>
  <c r="L9184" i="1" s="1"/>
  <c r="L9213" i="1" s="1"/>
  <c r="L9217" i="1" s="1"/>
  <c r="L9218" i="1" s="1"/>
  <c r="L8359" i="1"/>
  <c r="L8358" i="1" s="1"/>
  <c r="L8393" i="1" s="1"/>
  <c r="L8397" i="1" s="1"/>
  <c r="L8398" i="1" s="1"/>
  <c r="P9022" i="1"/>
  <c r="P7648" i="1"/>
  <c r="P6884" i="1"/>
  <c r="P6200" i="1"/>
  <c r="P1842" i="1"/>
  <c r="P1588" i="1"/>
  <c r="P1490" i="1"/>
  <c r="P8389" i="1"/>
  <c r="P7073" i="1"/>
  <c r="P6713" i="1"/>
  <c r="P2188" i="1"/>
  <c r="P6287" i="1"/>
  <c r="P4342" i="1"/>
  <c r="P5958" i="1"/>
  <c r="P1802" i="1"/>
  <c r="P2526" i="1"/>
  <c r="L5059" i="1"/>
  <c r="L5048" i="1" s="1"/>
  <c r="L5078" i="1" s="1"/>
  <c r="L5082" i="1" s="1"/>
  <c r="L5083" i="1" s="1"/>
  <c r="P7624" i="1"/>
  <c r="P8407" i="1"/>
  <c r="P6977" i="1"/>
  <c r="P3899" i="1"/>
  <c r="P1489" i="1"/>
  <c r="P5403" i="1"/>
  <c r="P7996" i="1"/>
  <c r="P5485" i="1"/>
  <c r="P22" i="1"/>
  <c r="P2209" i="1"/>
  <c r="P1444" i="1"/>
  <c r="L61" i="1"/>
  <c r="L51" i="1" s="1"/>
  <c r="L73" i="1" s="1"/>
  <c r="L2806" i="1"/>
  <c r="P2806" i="1" s="1"/>
  <c r="P3760" i="1"/>
  <c r="P8808" i="1"/>
  <c r="P7627" i="1"/>
  <c r="P5402" i="1"/>
  <c r="P6871" i="1"/>
  <c r="P2293" i="1"/>
  <c r="P202" i="1"/>
  <c r="P1135" i="1"/>
  <c r="P2376" i="1"/>
  <c r="P4566" i="1"/>
  <c r="P4465" i="1"/>
  <c r="P1554" i="1"/>
  <c r="P6670" i="1"/>
  <c r="L7855" i="1"/>
  <c r="P7855" i="1" s="1"/>
  <c r="L653" i="1"/>
  <c r="P653" i="1" s="1"/>
  <c r="P3874" i="1"/>
  <c r="P1663" i="1"/>
  <c r="L2559" i="1"/>
  <c r="P2559" i="1" s="1"/>
  <c r="P7845" i="1"/>
  <c r="P6353" i="1"/>
  <c r="P7762" i="1"/>
  <c r="P5999" i="1"/>
  <c r="P4565" i="1"/>
  <c r="P3630" i="1"/>
  <c r="P2414" i="1"/>
  <c r="P2085" i="1"/>
  <c r="P9050" i="1"/>
  <c r="P7841" i="1"/>
  <c r="P7388" i="1"/>
  <c r="P7217" i="1"/>
  <c r="P8343" i="1"/>
  <c r="P6779" i="1"/>
  <c r="P4741" i="1"/>
  <c r="P2331" i="1"/>
  <c r="P1035" i="1"/>
  <c r="P3858" i="1"/>
  <c r="P1758" i="1"/>
  <c r="P37" i="1"/>
  <c r="P4863" i="1"/>
  <c r="P6194" i="1"/>
  <c r="L8957" i="1"/>
  <c r="L8956" i="1" s="1"/>
  <c r="L8992" i="1" s="1"/>
  <c r="L1300" i="1"/>
  <c r="P1300" i="1" s="1"/>
  <c r="L2439" i="1"/>
  <c r="L2428" i="1" s="1"/>
  <c r="L3011" i="1"/>
  <c r="P3011" i="1" s="1"/>
  <c r="P8662" i="1"/>
  <c r="P5917" i="1"/>
  <c r="P3841" i="1"/>
  <c r="P1574" i="1"/>
  <c r="Q1574" i="1" s="1"/>
  <c r="P332" i="1"/>
  <c r="P2773" i="1"/>
  <c r="P5231" i="1"/>
  <c r="P3027" i="1"/>
  <c r="P1917" i="1"/>
  <c r="P570" i="1"/>
  <c r="P3711" i="1"/>
  <c r="P5236" i="1"/>
  <c r="P3151" i="1"/>
  <c r="P688" i="1"/>
  <c r="L6504" i="1"/>
  <c r="P6504" i="1" s="1"/>
  <c r="L376" i="1"/>
  <c r="P376" i="1" s="1"/>
  <c r="P7799" i="1"/>
  <c r="P7703" i="1"/>
  <c r="P7636" i="1"/>
  <c r="P6645" i="1"/>
  <c r="P8424" i="1"/>
  <c r="P8296" i="1"/>
  <c r="P7901" i="1"/>
  <c r="P6016" i="1"/>
  <c r="P2962" i="1"/>
  <c r="P1718" i="1"/>
  <c r="P1153" i="1"/>
  <c r="P3472" i="1"/>
  <c r="P4719" i="1"/>
  <c r="P4616" i="1"/>
  <c r="P904" i="1"/>
  <c r="P2616" i="1"/>
  <c r="P9275" i="1"/>
  <c r="P6225" i="1"/>
  <c r="P4965" i="1"/>
  <c r="P526" i="1"/>
  <c r="P5235" i="1"/>
  <c r="L5334" i="1"/>
  <c r="L5365" i="1" s="1"/>
  <c r="L5369" i="1" s="1"/>
  <c r="L5370" i="1" s="1"/>
  <c r="L561" i="1"/>
  <c r="L549" i="1" s="1"/>
  <c r="P7639" i="1"/>
  <c r="P8713" i="1"/>
  <c r="P4325" i="1"/>
  <c r="P8378" i="1"/>
  <c r="P2269" i="1"/>
  <c r="P379" i="1"/>
  <c r="P3959" i="1"/>
  <c r="P5297" i="1"/>
  <c r="P3635" i="1"/>
  <c r="P3110" i="1"/>
  <c r="P4527" i="1"/>
  <c r="P4363" i="1"/>
  <c r="P3345" i="1"/>
  <c r="P6801" i="1"/>
  <c r="P1515" i="1"/>
  <c r="P4742" i="1"/>
  <c r="P5199" i="1"/>
  <c r="P1885" i="1"/>
  <c r="P3962" i="1"/>
  <c r="P3508" i="1"/>
  <c r="P1623" i="1"/>
  <c r="P1439" i="1"/>
  <c r="P4163" i="1"/>
  <c r="P860" i="1"/>
  <c r="L7535" i="1"/>
  <c r="P7535" i="1" s="1"/>
  <c r="L323" i="1"/>
  <c r="L275" i="1"/>
  <c r="P275" i="1" s="1"/>
  <c r="P277" i="1"/>
  <c r="L3775" i="1"/>
  <c r="L3774" i="1" s="1"/>
  <c r="P3777" i="1"/>
  <c r="L4056" i="1"/>
  <c r="P4056" i="1" s="1"/>
  <c r="P4058" i="1"/>
  <c r="L4107" i="1"/>
  <c r="P4107" i="1" s="1"/>
  <c r="P4114" i="1"/>
  <c r="P7870" i="1"/>
  <c r="P8846" i="1"/>
  <c r="P4901" i="1"/>
  <c r="P3102" i="1"/>
  <c r="P4237" i="1"/>
  <c r="P1837" i="1"/>
  <c r="L8337" i="1"/>
  <c r="P8337" i="1" s="1"/>
  <c r="P8338" i="1"/>
  <c r="P1247" i="1"/>
  <c r="L2900" i="1"/>
  <c r="P2900" i="1" s="1"/>
  <c r="P2901" i="1"/>
  <c r="L3390" i="1"/>
  <c r="P3390" i="1" s="1"/>
  <c r="P3391" i="1"/>
  <c r="L5090" i="1"/>
  <c r="P5090" i="1" s="1"/>
  <c r="P5092" i="1"/>
  <c r="L5593" i="1"/>
  <c r="P5593" i="1" s="1"/>
  <c r="P5601" i="1"/>
  <c r="L4529" i="1"/>
  <c r="P4529" i="1" s="1"/>
  <c r="P4530" i="1"/>
  <c r="L5899" i="1"/>
  <c r="P5899" i="1" s="1"/>
  <c r="P5900" i="1"/>
  <c r="P6206" i="1"/>
  <c r="L7558" i="1"/>
  <c r="L7547" i="1" s="1"/>
  <c r="L8460" i="1"/>
  <c r="P8460" i="1" s="1"/>
  <c r="P8468" i="1"/>
  <c r="L8889" i="1"/>
  <c r="P8889" i="1" s="1"/>
  <c r="P8890" i="1"/>
  <c r="L2289" i="1"/>
  <c r="P2289" i="1" s="1"/>
  <c r="P2290" i="1"/>
  <c r="L5254" i="1"/>
  <c r="L5253" i="1" s="1"/>
  <c r="L5283" i="1" s="1"/>
  <c r="L5287" i="1" s="1"/>
  <c r="L5288" i="1" s="1"/>
  <c r="P5256" i="1"/>
  <c r="L4300" i="1"/>
  <c r="P4300" i="1" s="1"/>
  <c r="P4302" i="1"/>
  <c r="L4908" i="1"/>
  <c r="P4908" i="1" s="1"/>
  <c r="P4909" i="1"/>
  <c r="L3907" i="1"/>
  <c r="L3896" i="1" s="1"/>
  <c r="P3914" i="1"/>
  <c r="P4139" i="1"/>
  <c r="L4137" i="1"/>
  <c r="P4137" i="1" s="1"/>
  <c r="P9101" i="1"/>
  <c r="P1726" i="1"/>
  <c r="P1628" i="1"/>
  <c r="P8430" i="1"/>
  <c r="P4842" i="1"/>
  <c r="P2778" i="1"/>
  <c r="P5855" i="1"/>
  <c r="P1633" i="1"/>
  <c r="L3596" i="1"/>
  <c r="P3596" i="1" s="1"/>
  <c r="P3597" i="1"/>
  <c r="P106" i="1"/>
  <c r="P1233" i="1"/>
  <c r="L1506" i="1"/>
  <c r="P1506" i="1" s="1"/>
  <c r="P1503" i="1"/>
  <c r="L2780" i="1"/>
  <c r="P2780" i="1" s="1"/>
  <c r="P2781" i="1"/>
  <c r="L2821" i="1"/>
  <c r="P2821" i="1" s="1"/>
  <c r="P2822" i="1"/>
  <c r="L3352" i="1"/>
  <c r="P3352" i="1" s="1"/>
  <c r="P3353" i="1"/>
  <c r="L3531" i="1"/>
  <c r="P3531" i="1" s="1"/>
  <c r="P3533" i="1"/>
  <c r="L4488" i="1"/>
  <c r="P4488" i="1" s="1"/>
  <c r="P4489" i="1"/>
  <c r="P4550" i="1"/>
  <c r="L4698" i="1"/>
  <c r="P4698" i="1" s="1"/>
  <c r="P4699" i="1"/>
  <c r="L7212" i="1"/>
  <c r="P7212" i="1" s="1"/>
  <c r="P7213" i="1"/>
  <c r="L8689" i="1"/>
  <c r="P8689" i="1" s="1"/>
  <c r="P8691" i="1"/>
  <c r="L4203" i="1"/>
  <c r="P4203" i="1" s="1"/>
  <c r="P4204" i="1"/>
  <c r="L3826" i="1"/>
  <c r="P3826" i="1" s="1"/>
  <c r="P3833" i="1"/>
  <c r="L9150" i="1"/>
  <c r="L9139" i="1" s="1"/>
  <c r="P9159" i="1"/>
  <c r="L4404" i="1"/>
  <c r="P4404" i="1" s="1"/>
  <c r="P4405" i="1"/>
  <c r="L1963" i="1"/>
  <c r="P1963" i="1" s="1"/>
  <c r="P1964" i="1"/>
  <c r="L2837" i="1"/>
  <c r="L2836" i="1" s="1"/>
  <c r="L2866" i="1" s="1"/>
  <c r="L2870" i="1" s="1"/>
  <c r="L2871" i="1" s="1"/>
  <c r="P2839" i="1"/>
  <c r="L7610" i="1"/>
  <c r="P7610" i="1" s="1"/>
  <c r="L8035" i="1"/>
  <c r="L8034" i="1" s="1"/>
  <c r="P8037" i="1"/>
  <c r="P863" i="1"/>
  <c r="P9067" i="1"/>
  <c r="P7590" i="1"/>
  <c r="P9297" i="1"/>
  <c r="P8187" i="1"/>
  <c r="P7697" i="1"/>
  <c r="P3024" i="1"/>
  <c r="P5816" i="1"/>
  <c r="P4481" i="1"/>
  <c r="P6687" i="1"/>
  <c r="P6475" i="1"/>
  <c r="P5461" i="1"/>
  <c r="P948" i="1"/>
  <c r="P520" i="1"/>
  <c r="L1804" i="1"/>
  <c r="P1804" i="1" s="1"/>
  <c r="P1805" i="1"/>
  <c r="P4556" i="1"/>
  <c r="L6720" i="1"/>
  <c r="P6720" i="1" s="1"/>
  <c r="P6729" i="1"/>
  <c r="P753" i="1"/>
  <c r="P1030" i="1"/>
  <c r="L669" i="1"/>
  <c r="P669" i="1" s="1"/>
  <c r="P670" i="1"/>
  <c r="P962" i="1"/>
  <c r="P1105" i="1"/>
  <c r="L3001" i="1"/>
  <c r="P3001" i="1" s="1"/>
  <c r="P3003" i="1"/>
  <c r="L2237" i="1"/>
  <c r="P2237" i="1" s="1"/>
  <c r="P2244" i="1"/>
  <c r="P2367" i="1"/>
  <c r="L2359" i="1"/>
  <c r="P2359" i="1" s="1"/>
  <c r="L3249" i="1"/>
  <c r="L3248" i="1" s="1"/>
  <c r="L4121" i="1"/>
  <c r="P4121" i="1" s="1"/>
  <c r="P4122" i="1"/>
  <c r="P7593" i="1"/>
  <c r="P7524" i="1"/>
  <c r="P9072" i="1"/>
  <c r="P7851" i="1"/>
  <c r="P7619" i="1"/>
  <c r="P7532" i="1"/>
  <c r="P4221" i="1"/>
  <c r="P5767" i="1"/>
  <c r="P2171" i="1"/>
  <c r="P4564" i="1"/>
  <c r="L2333" i="1"/>
  <c r="P2333" i="1" s="1"/>
  <c r="P2334" i="1"/>
  <c r="L2590" i="1"/>
  <c r="P2590" i="1" s="1"/>
  <c r="P2592" i="1"/>
  <c r="L2641" i="1"/>
  <c r="P2641" i="1" s="1"/>
  <c r="L2698" i="1"/>
  <c r="P2698" i="1" s="1"/>
  <c r="P2699" i="1"/>
  <c r="L3147" i="1"/>
  <c r="P3147" i="1" s="1"/>
  <c r="P3148" i="1"/>
  <c r="L5940" i="1"/>
  <c r="P5940" i="1" s="1"/>
  <c r="P5941" i="1"/>
  <c r="L5981" i="1"/>
  <c r="P5981" i="1" s="1"/>
  <c r="P5982" i="1"/>
  <c r="P6198" i="1"/>
  <c r="L4407" i="1"/>
  <c r="P4407" i="1" s="1"/>
  <c r="P4408" i="1"/>
  <c r="P1033" i="1"/>
  <c r="L1066" i="1"/>
  <c r="P1066" i="1" s="1"/>
  <c r="P1075" i="1"/>
  <c r="P4561" i="1"/>
  <c r="L6368" i="1"/>
  <c r="P6368" i="1" s="1"/>
  <c r="P6370" i="1"/>
  <c r="P4277" i="1"/>
  <c r="P6653" i="1"/>
  <c r="P6210" i="1"/>
  <c r="P4948" i="1"/>
  <c r="P5034" i="1"/>
  <c r="P2204" i="1"/>
  <c r="P5312" i="1"/>
  <c r="P4322" i="1"/>
  <c r="P2025" i="1"/>
  <c r="L2248" i="1"/>
  <c r="P2248" i="1" s="1"/>
  <c r="P2249" i="1"/>
  <c r="L4066" i="1"/>
  <c r="P4066" i="1" s="1"/>
  <c r="P4074" i="1"/>
  <c r="L4444" i="1"/>
  <c r="P4444" i="1" s="1"/>
  <c r="P4445" i="1"/>
  <c r="P3919" i="1"/>
  <c r="P5191" i="1"/>
  <c r="L877" i="1"/>
  <c r="P877" i="1" s="1"/>
  <c r="L8732" i="1"/>
  <c r="L8767" i="1" s="1"/>
  <c r="L8771" i="1" s="1"/>
  <c r="L8772" i="1" s="1"/>
  <c r="P5858" i="1"/>
  <c r="P6267" i="1"/>
  <c r="P2740" i="1"/>
  <c r="P6113" i="1"/>
  <c r="P6650" i="1"/>
  <c r="P6474" i="1"/>
  <c r="P6821" i="1"/>
  <c r="P667" i="1"/>
  <c r="P6629" i="1"/>
  <c r="P6260" i="1"/>
  <c r="P9118" i="1"/>
  <c r="P9032" i="1"/>
  <c r="P3432" i="1"/>
  <c r="P1531" i="1"/>
  <c r="P8098" i="1"/>
  <c r="P1375" i="1"/>
  <c r="P3793" i="1"/>
  <c r="P3516" i="1"/>
  <c r="P4759" i="1"/>
  <c r="P2863" i="1"/>
  <c r="P2252" i="1"/>
  <c r="P1026" i="1"/>
  <c r="P425" i="1"/>
  <c r="P7879" i="1"/>
  <c r="L1340" i="1"/>
  <c r="P1340" i="1" s="1"/>
  <c r="L6216" i="1"/>
  <c r="L6214" i="1" s="1"/>
  <c r="L6213" i="1" s="1"/>
  <c r="L7743" i="1"/>
  <c r="L1310" i="1"/>
  <c r="L1940" i="1"/>
  <c r="P1940" i="1" s="1"/>
  <c r="L8643" i="1"/>
  <c r="L8642" i="1" s="1"/>
  <c r="L8679" i="1" s="1"/>
  <c r="L8683" i="1" s="1"/>
  <c r="L8684" i="1" s="1"/>
  <c r="P7890" i="1"/>
  <c r="P8895" i="1"/>
  <c r="P6610" i="1"/>
  <c r="P7191" i="1"/>
  <c r="P6224" i="1"/>
  <c r="P6754" i="1"/>
  <c r="P6693" i="1"/>
  <c r="P1390" i="1"/>
  <c r="P1845" i="1"/>
  <c r="P4989" i="1"/>
  <c r="P1619" i="1"/>
  <c r="P8558" i="1"/>
  <c r="P1271" i="1"/>
  <c r="L1269" i="1"/>
  <c r="L1268" i="1" s="1"/>
  <c r="P194" i="1"/>
  <c r="P7681" i="1"/>
  <c r="P836" i="1"/>
  <c r="P9027" i="1"/>
  <c r="P7189" i="1"/>
  <c r="P9005" i="1"/>
  <c r="P8824" i="1"/>
  <c r="P7245" i="1"/>
  <c r="P5568" i="1"/>
  <c r="P4425" i="1"/>
  <c r="P6434" i="1"/>
  <c r="P4867" i="1"/>
  <c r="P1319" i="1"/>
  <c r="P896" i="1"/>
  <c r="P4034" i="1"/>
  <c r="P2130" i="1"/>
  <c r="P2147" i="1"/>
  <c r="P5113" i="1"/>
  <c r="P6522" i="1"/>
  <c r="P4702" i="1"/>
  <c r="P644" i="1"/>
  <c r="P8673" i="1"/>
  <c r="P6881" i="1"/>
  <c r="P6571" i="1"/>
  <c r="P8622" i="1"/>
  <c r="P7828" i="1"/>
  <c r="P7717" i="1"/>
  <c r="P4506" i="1"/>
  <c r="P4576" i="1"/>
  <c r="P8013" i="1"/>
  <c r="P6737" i="1"/>
  <c r="P3386" i="1"/>
  <c r="P2942" i="1"/>
  <c r="P2000" i="1"/>
  <c r="P5441" i="1"/>
  <c r="P2696" i="1"/>
  <c r="P2572" i="1"/>
  <c r="P3209" i="1"/>
  <c r="P3226" i="1"/>
  <c r="P2819" i="1"/>
  <c r="P1349" i="1"/>
  <c r="P625" i="1"/>
  <c r="L3663" i="1"/>
  <c r="P8987" i="1"/>
  <c r="P7878" i="1"/>
  <c r="P6879" i="1"/>
  <c r="P8435" i="1"/>
  <c r="P7076" i="1"/>
  <c r="P6889" i="1"/>
  <c r="P5155" i="1"/>
  <c r="P4486" i="1"/>
  <c r="P4661" i="1"/>
  <c r="P5320" i="1"/>
  <c r="P2455" i="1"/>
  <c r="P1902" i="1"/>
  <c r="P1862" i="1"/>
  <c r="L8494" i="1"/>
  <c r="L8527" i="1" s="1"/>
  <c r="L8531" i="1" s="1"/>
  <c r="L8532" i="1" s="1"/>
  <c r="L4380" i="1"/>
  <c r="L6857" i="1"/>
  <c r="P6857" i="1" s="1"/>
  <c r="L192" i="1"/>
  <c r="L182" i="1" s="1"/>
  <c r="L1700" i="1"/>
  <c r="L1729" i="1" s="1"/>
  <c r="L1733" i="1" s="1"/>
  <c r="L1734" i="1" s="1"/>
  <c r="P5734" i="1"/>
  <c r="P874" i="1"/>
  <c r="P826" i="1"/>
  <c r="P8505" i="1"/>
  <c r="P736" i="1"/>
  <c r="L20" i="1"/>
  <c r="L10" i="1" s="1"/>
  <c r="L3408" i="1"/>
  <c r="L3438" i="1" s="1"/>
  <c r="L3442" i="1" s="1"/>
  <c r="L3443" i="1" s="1"/>
  <c r="P114" i="1"/>
  <c r="P5668" i="1"/>
  <c r="P4099" i="1"/>
  <c r="P768" i="1"/>
  <c r="P7298" i="1"/>
  <c r="L9002" i="1"/>
  <c r="L9036" i="1" s="1"/>
  <c r="L9040" i="1" s="1"/>
  <c r="L9041" i="1" s="1"/>
  <c r="P2105" i="1"/>
  <c r="P3638" i="1"/>
  <c r="L4738" i="1"/>
  <c r="P4738" i="1" s="1"/>
  <c r="P4739" i="1"/>
  <c r="L5377" i="1"/>
  <c r="P5377" i="1" s="1"/>
  <c r="P5379" i="1"/>
  <c r="L5551" i="1"/>
  <c r="L5540" i="1" s="1"/>
  <c r="P5560" i="1"/>
  <c r="P7264" i="1"/>
  <c r="L8314" i="1"/>
  <c r="P8314" i="1" s="1"/>
  <c r="P8316" i="1"/>
  <c r="L7013" i="1"/>
  <c r="L7003" i="1" s="1"/>
  <c r="L7033" i="1" s="1"/>
  <c r="P7022" i="1"/>
  <c r="L3233" i="1"/>
  <c r="P3233" i="1" s="1"/>
  <c r="P3234" i="1"/>
  <c r="L3274" i="1"/>
  <c r="P3274" i="1" s="1"/>
  <c r="P3275" i="1"/>
  <c r="L4078" i="1"/>
  <c r="P4078" i="1" s="1"/>
  <c r="P4079" i="1"/>
  <c r="P4554" i="1"/>
  <c r="L1762" i="1"/>
  <c r="P1762" i="1" s="1"/>
  <c r="P1763" i="1"/>
  <c r="L2451" i="1"/>
  <c r="P2451" i="1" s="1"/>
  <c r="P2452" i="1"/>
  <c r="L3612" i="1"/>
  <c r="P3612" i="1" s="1"/>
  <c r="P3614" i="1"/>
  <c r="P3696" i="1"/>
  <c r="L3694" i="1"/>
  <c r="P3694" i="1" s="1"/>
  <c r="P6215" i="1"/>
  <c r="L6612" i="1"/>
  <c r="P6612" i="1" s="1"/>
  <c r="P6613" i="1"/>
  <c r="L6775" i="1"/>
  <c r="P6775" i="1" s="1"/>
  <c r="P6776" i="1"/>
  <c r="P6873" i="1"/>
  <c r="L7151" i="1"/>
  <c r="P7151" i="1" s="1"/>
  <c r="P7160" i="1"/>
  <c r="L8249" i="1"/>
  <c r="P8249" i="1" s="1"/>
  <c r="P8250" i="1"/>
  <c r="L530" i="1"/>
  <c r="P530" i="1" s="1"/>
  <c r="P531" i="1"/>
  <c r="L714" i="1"/>
  <c r="P714" i="1" s="1"/>
  <c r="P715" i="1"/>
  <c r="P1162" i="1"/>
  <c r="L1160" i="1"/>
  <c r="L1159" i="1" s="1"/>
  <c r="P1159" i="1" s="1"/>
  <c r="P2122" i="1"/>
  <c r="L2113" i="1"/>
  <c r="L2102" i="1" s="1"/>
  <c r="L2401" i="1"/>
  <c r="P2401" i="1" s="1"/>
  <c r="P2409" i="1"/>
  <c r="L3135" i="1"/>
  <c r="L3124" i="1" s="1"/>
  <c r="P3143" i="1"/>
  <c r="L3800" i="1"/>
  <c r="P3800" i="1" s="1"/>
  <c r="P3801" i="1"/>
  <c r="L4081" i="1"/>
  <c r="P4081" i="1" s="1"/>
  <c r="P4082" i="1"/>
  <c r="L3734" i="1"/>
  <c r="P3736" i="1"/>
  <c r="L3816" i="1"/>
  <c r="P3818" i="1"/>
  <c r="L4147" i="1"/>
  <c r="P4147" i="1" s="1"/>
  <c r="P4155" i="1"/>
  <c r="L4973" i="1"/>
  <c r="L4962" i="1" s="1"/>
  <c r="L4992" i="1" s="1"/>
  <c r="L4996" i="1" s="1"/>
  <c r="L4997" i="1" s="1"/>
  <c r="P4981" i="1"/>
  <c r="L5510" i="1"/>
  <c r="L5499" i="1" s="1"/>
  <c r="L5529" i="1" s="1"/>
  <c r="L5533" i="1" s="1"/>
  <c r="L5534" i="1" s="1"/>
  <c r="P5518" i="1"/>
  <c r="L1056" i="1"/>
  <c r="P1058" i="1"/>
  <c r="P1366" i="1"/>
  <c r="L1357" i="1"/>
  <c r="L1346" i="1" s="1"/>
  <c r="L1921" i="1"/>
  <c r="P1921" i="1" s="1"/>
  <c r="P1922" i="1"/>
  <c r="L2167" i="1"/>
  <c r="P2167" i="1" s="1"/>
  <c r="P2168" i="1"/>
  <c r="L2349" i="1"/>
  <c r="P2351" i="1"/>
  <c r="P2472" i="1"/>
  <c r="L2470" i="1"/>
  <c r="L2469" i="1" s="1"/>
  <c r="L2497" i="1" s="1"/>
  <c r="L2501" i="1" s="1"/>
  <c r="L2502" i="1" s="1"/>
  <c r="L3541" i="1"/>
  <c r="P3541" i="1" s="1"/>
  <c r="P3549" i="1"/>
  <c r="L3921" i="1"/>
  <c r="P3921" i="1" s="1"/>
  <c r="P3922" i="1"/>
  <c r="P3979" i="1"/>
  <c r="L3977" i="1"/>
  <c r="P3977" i="1" s="1"/>
  <c r="L1685" i="1"/>
  <c r="P1685" i="1" s="1"/>
  <c r="P1686" i="1"/>
  <c r="P1743" i="1"/>
  <c r="L1741" i="1"/>
  <c r="L1740" i="1" s="1"/>
  <c r="L5564" i="1"/>
  <c r="P5564" i="1" s="1"/>
  <c r="P5565" i="1"/>
  <c r="L5883" i="1"/>
  <c r="P5883" i="1" s="1"/>
  <c r="P5892" i="1"/>
  <c r="P3557" i="1"/>
  <c r="L1393" i="1"/>
  <c r="P1393" i="1" s="1"/>
  <c r="P1394" i="1"/>
  <c r="L1950" i="1"/>
  <c r="P1959" i="1"/>
  <c r="L2530" i="1"/>
  <c r="P2530" i="1" s="1"/>
  <c r="P2531" i="1"/>
  <c r="L2653" i="1"/>
  <c r="P2653" i="1" s="1"/>
  <c r="P2654" i="1"/>
  <c r="L3300" i="1"/>
  <c r="P3300" i="1" s="1"/>
  <c r="P3308" i="1"/>
  <c r="L3553" i="1"/>
  <c r="P3553" i="1" s="1"/>
  <c r="P3554" i="1"/>
  <c r="P886" i="1"/>
  <c r="L884" i="1"/>
  <c r="L1781" i="1"/>
  <c r="L1780" i="1" s="1"/>
  <c r="P1783" i="1"/>
  <c r="L1924" i="1"/>
  <c r="P1924" i="1" s="1"/>
  <c r="P1925" i="1"/>
  <c r="P1632" i="1"/>
  <c r="L2047" i="1"/>
  <c r="P2047" i="1" s="1"/>
  <c r="P2048" i="1"/>
  <c r="P528" i="1"/>
  <c r="L580" i="1"/>
  <c r="P580" i="1" s="1"/>
  <c r="P581" i="1"/>
  <c r="P847" i="1"/>
  <c r="P898" i="1"/>
  <c r="L894" i="1"/>
  <c r="P894" i="1" s="1"/>
  <c r="P998" i="1"/>
  <c r="L4572" i="1"/>
  <c r="P5030" i="1"/>
  <c r="L5028" i="1"/>
  <c r="L5027" i="1" s="1"/>
  <c r="L621" i="1"/>
  <c r="P621" i="1" s="1"/>
  <c r="P622" i="1"/>
  <c r="P761" i="1"/>
  <c r="P1101" i="1"/>
  <c r="L427" i="1"/>
  <c r="P427" i="1" s="1"/>
  <c r="P428" i="1"/>
  <c r="L4657" i="1"/>
  <c r="P4657" i="1" s="1"/>
  <c r="P4658" i="1"/>
  <c r="L5100" i="1"/>
  <c r="P5100" i="1" s="1"/>
  <c r="P5108" i="1"/>
  <c r="L5214" i="1"/>
  <c r="P5214" i="1" s="1"/>
  <c r="P5216" i="1"/>
  <c r="L5387" i="1"/>
  <c r="P5387" i="1" s="1"/>
  <c r="P5395" i="1"/>
  <c r="L5800" i="1"/>
  <c r="L5789" i="1" s="1"/>
  <c r="L5819" i="1" s="1"/>
  <c r="L5823" i="1" s="1"/>
  <c r="L5824" i="1" s="1"/>
  <c r="P5808" i="1"/>
  <c r="L6020" i="1"/>
  <c r="P6020" i="1" s="1"/>
  <c r="P6021" i="1"/>
  <c r="P6062" i="1"/>
  <c r="L6053" i="1"/>
  <c r="L6042" i="1" s="1"/>
  <c r="L6070" i="1" s="1"/>
  <c r="L6074" i="1" s="1"/>
  <c r="L6075" i="1" s="1"/>
  <c r="P7843" i="1"/>
  <c r="L8059" i="1"/>
  <c r="P8059" i="1" s="1"/>
  <c r="P8060" i="1"/>
  <c r="L8191" i="1"/>
  <c r="P8191" i="1" s="1"/>
  <c r="P8192" i="1"/>
  <c r="L8450" i="1"/>
  <c r="P8452" i="1"/>
  <c r="L502" i="1"/>
  <c r="L491" i="1" s="1"/>
  <c r="L577" i="1"/>
  <c r="P577" i="1" s="1"/>
  <c r="P578" i="1"/>
  <c r="P782" i="1"/>
  <c r="P1260" i="1"/>
  <c r="L1386" i="1"/>
  <c r="P1386" i="1" s="1"/>
  <c r="P1387" i="1"/>
  <c r="P3679" i="1"/>
  <c r="P6874" i="1"/>
  <c r="P6894" i="1"/>
  <c r="L7059" i="1"/>
  <c r="P7059" i="1" s="1"/>
  <c r="P7068" i="1"/>
  <c r="P7871" i="1"/>
  <c r="L8597" i="1"/>
  <c r="P8597" i="1" s="1"/>
  <c r="P8599" i="1"/>
  <c r="L9076" i="1"/>
  <c r="P9076" i="1" s="1"/>
  <c r="P9077" i="1"/>
  <c r="L9168" i="1"/>
  <c r="P9168" i="1" s="1"/>
  <c r="P9169" i="1"/>
  <c r="L198" i="1"/>
  <c r="P198" i="1" s="1"/>
  <c r="P199" i="1"/>
  <c r="P7691" i="1"/>
  <c r="P7875" i="1"/>
  <c r="L4310" i="1"/>
  <c r="P4317" i="1"/>
  <c r="P8804" i="1"/>
  <c r="P8718" i="1"/>
  <c r="L5665" i="1"/>
  <c r="L5695" i="1" s="1"/>
  <c r="L5699" i="1" s="1"/>
  <c r="L5700" i="1" s="1"/>
  <c r="L5830" i="1"/>
  <c r="L5861" i="1" s="1"/>
  <c r="L5865" i="1" s="1"/>
  <c r="L5866" i="1" s="1"/>
  <c r="P7479" i="1"/>
  <c r="P6209" i="1"/>
  <c r="P5502" i="1"/>
  <c r="P4694" i="1"/>
  <c r="L1859" i="1"/>
  <c r="L1888" i="1" s="1"/>
  <c r="L1892" i="1" s="1"/>
  <c r="L1893" i="1" s="1"/>
  <c r="P8384" i="1"/>
  <c r="P4727" i="1"/>
  <c r="P466" i="1"/>
  <c r="L8118" i="1"/>
  <c r="L8156" i="1" s="1"/>
  <c r="L8160" i="1" s="1"/>
  <c r="L8161" i="1" s="1"/>
  <c r="L8226" i="1"/>
  <c r="L1188" i="1"/>
  <c r="P1188" i="1" s="1"/>
  <c r="P6067" i="1"/>
  <c r="L4259" i="1"/>
  <c r="L4288" i="1" s="1"/>
  <c r="L4292" i="1" s="1"/>
  <c r="L4293" i="1" s="1"/>
  <c r="L6410" i="1"/>
  <c r="P6410" i="1" s="1"/>
  <c r="P6066" i="1"/>
  <c r="L463" i="1"/>
  <c r="L462" i="1" s="1"/>
  <c r="L485" i="1"/>
  <c r="P485" i="1" s="1"/>
  <c r="L4798" i="1"/>
  <c r="L4828" i="1" s="1"/>
  <c r="L4832" i="1" s="1"/>
  <c r="L4833" i="1" s="1"/>
  <c r="L4839" i="1"/>
  <c r="L4870" i="1" s="1"/>
  <c r="L4874" i="1" s="1"/>
  <c r="L4875" i="1" s="1"/>
  <c r="L6240" i="1"/>
  <c r="L6273" i="1" s="1"/>
  <c r="L6277" i="1" s="1"/>
  <c r="L6278" i="1" s="1"/>
  <c r="L9224" i="1"/>
  <c r="L9254" i="1" s="1"/>
  <c r="L9258" i="1" s="1"/>
  <c r="L9259" i="1" s="1"/>
  <c r="L5130" i="1"/>
  <c r="L5161" i="1" s="1"/>
  <c r="L5165" i="1" s="1"/>
  <c r="L5166" i="1" s="1"/>
  <c r="L4591" i="1"/>
  <c r="L4622" i="1" s="1"/>
  <c r="L3327" i="1"/>
  <c r="P7236" i="1"/>
  <c r="P5277" i="1"/>
  <c r="P5938" i="1"/>
  <c r="P3594" i="1"/>
  <c r="P68" i="1"/>
  <c r="P4242" i="1"/>
  <c r="P4906" i="1"/>
  <c r="P3107" i="1"/>
  <c r="P6437" i="1"/>
  <c r="P3757" i="1"/>
  <c r="P6392" i="1"/>
  <c r="L5748" i="1"/>
  <c r="L5778" i="1" s="1"/>
  <c r="L5782" i="1" s="1"/>
  <c r="L5783" i="1" s="1"/>
  <c r="P7767" i="1"/>
  <c r="P7436" i="1"/>
  <c r="P5772" i="1"/>
  <c r="P4822" i="1"/>
  <c r="P5707" i="1"/>
  <c r="P2631" i="1"/>
  <c r="L8271" i="1"/>
  <c r="L8302" i="1" s="1"/>
  <c r="L8306" i="1" s="1"/>
  <c r="L8307" i="1" s="1"/>
  <c r="P8272" i="1"/>
  <c r="P4097" i="1"/>
  <c r="L7993" i="1"/>
  <c r="L8023" i="1" s="1"/>
  <c r="L8027" i="1" s="1"/>
  <c r="L8028" i="1" s="1"/>
  <c r="P7994" i="1"/>
  <c r="P1337" i="1"/>
  <c r="P13" i="1"/>
  <c r="L727" i="1"/>
  <c r="P727" i="1" s="1"/>
  <c r="L1016" i="1"/>
  <c r="L1015" i="1" s="1"/>
  <c r="L7382" i="1"/>
  <c r="L7381" i="1" s="1"/>
  <c r="P7381" i="1" s="1"/>
  <c r="L7738" i="1"/>
  <c r="P7738" i="1" s="1"/>
  <c r="L7885" i="1"/>
  <c r="L7884" i="1" s="1"/>
  <c r="L523" i="1"/>
  <c r="L522" i="1" s="1"/>
  <c r="L4574" i="1"/>
  <c r="L4573" i="1" s="1"/>
  <c r="L7475" i="1"/>
  <c r="L7464" i="1" s="1"/>
  <c r="L972" i="1"/>
  <c r="P972" i="1" s="1"/>
  <c r="L1524" i="1"/>
  <c r="L1512" i="1" s="1"/>
  <c r="L1607" i="1"/>
  <c r="P1607" i="1" s="1"/>
  <c r="L9047" i="1"/>
  <c r="L540" i="1"/>
  <c r="P540" i="1" s="1"/>
  <c r="L1618" i="1"/>
  <c r="L1616" i="1" s="1"/>
  <c r="L6667" i="1"/>
  <c r="L6699" i="1" s="1"/>
  <c r="L6703" i="1" s="1"/>
  <c r="L6704" i="1" s="1"/>
  <c r="L6845" i="1"/>
  <c r="L6844" i="1" s="1"/>
  <c r="L7906" i="1"/>
  <c r="L7905" i="1" s="1"/>
  <c r="L8778" i="1"/>
  <c r="L8810" i="1" s="1"/>
  <c r="L8814" i="1" s="1"/>
  <c r="L8815" i="1" s="1"/>
  <c r="L606" i="1"/>
  <c r="L992" i="1"/>
  <c r="L981" i="1" s="1"/>
  <c r="L1429" i="1"/>
  <c r="L1418" i="1" s="1"/>
  <c r="L2022" i="1"/>
  <c r="L7253" i="1"/>
  <c r="L7242" i="1" s="1"/>
  <c r="L251" i="1"/>
  <c r="P251" i="1" s="1"/>
  <c r="L789" i="1"/>
  <c r="L788" i="1" s="1"/>
  <c r="P788" i="1" s="1"/>
  <c r="L1637" i="1"/>
  <c r="L1636" i="1" s="1"/>
  <c r="L3571" i="1"/>
  <c r="L4016" i="1"/>
  <c r="L4044" i="1" s="1"/>
  <c r="L4048" i="1" s="1"/>
  <c r="L4049" i="1" s="1"/>
  <c r="L5172" i="1"/>
  <c r="L5202" i="1" s="1"/>
  <c r="L5206" i="1" s="1"/>
  <c r="L5207" i="1" s="1"/>
  <c r="L6818" i="1"/>
  <c r="L6817" i="1" s="1"/>
  <c r="L1324" i="1"/>
  <c r="L1323" i="1" s="1"/>
  <c r="P1323" i="1" s="1"/>
  <c r="L2713" i="1"/>
  <c r="L2743" i="1" s="1"/>
  <c r="L2747" i="1" s="1"/>
  <c r="L2748" i="1" s="1"/>
  <c r="L2754" i="1"/>
  <c r="L2918" i="1"/>
  <c r="L2948" i="1" s="1"/>
  <c r="L2952" i="1" s="1"/>
  <c r="L2953" i="1" s="1"/>
  <c r="L2959" i="1"/>
  <c r="L2989" i="1" s="1"/>
  <c r="L2993" i="1" s="1"/>
  <c r="L2994" i="1" s="1"/>
  <c r="L3489" i="1"/>
  <c r="L3519" i="1" s="1"/>
  <c r="L3523" i="1" s="1"/>
  <c r="L3524" i="1" s="1"/>
  <c r="L4557" i="1"/>
  <c r="P4557" i="1" s="1"/>
  <c r="L2144" i="1"/>
  <c r="L2185" i="1"/>
  <c r="L2215" i="1" s="1"/>
  <c r="L2219" i="1" s="1"/>
  <c r="L2220" i="1" s="1"/>
  <c r="L3367" i="1"/>
  <c r="L4675" i="1"/>
  <c r="L4716" i="1"/>
  <c r="L5003" i="1"/>
  <c r="L6869" i="1"/>
  <c r="L6867" i="1" s="1"/>
  <c r="L1023" i="1"/>
  <c r="L1022" i="1" s="1"/>
  <c r="L7833" i="1"/>
  <c r="L7832" i="1" s="1"/>
  <c r="L758" i="1"/>
  <c r="L757" i="1" s="1"/>
  <c r="L1098" i="1"/>
  <c r="L1097" i="1" s="1"/>
  <c r="L6450" i="1"/>
  <c r="L6482" i="1" s="1"/>
  <c r="L6486" i="1" s="1"/>
  <c r="L6487" i="1" s="1"/>
  <c r="L6751" i="1"/>
  <c r="L777" i="1"/>
  <c r="L776" i="1" s="1"/>
  <c r="L1085" i="1"/>
  <c r="L1084" i="1" s="1"/>
  <c r="L1819" i="1"/>
  <c r="L1848" i="1" s="1"/>
  <c r="L1852" i="1" s="1"/>
  <c r="L1853" i="1" s="1"/>
  <c r="L6165" i="1"/>
  <c r="L6164" i="1" s="1"/>
  <c r="L7359" i="1"/>
  <c r="L7348" i="1" s="1"/>
  <c r="P7348" i="1" s="1"/>
  <c r="L31" i="1"/>
  <c r="L30" i="1" s="1"/>
  <c r="L342" i="1"/>
  <c r="L341" i="1" s="1"/>
  <c r="L6212" i="1"/>
  <c r="L144" i="1"/>
  <c r="L134" i="1" s="1"/>
  <c r="L512" i="1"/>
  <c r="L511" i="1" s="1"/>
  <c r="L1453" i="1"/>
  <c r="L1452" i="1" s="1"/>
  <c r="L1565" i="1"/>
  <c r="L1564" i="1" s="1"/>
  <c r="L6890" i="1"/>
  <c r="P6890" i="1" s="1"/>
  <c r="L7085" i="1"/>
  <c r="P7085" i="1" s="1"/>
  <c r="L6901" i="1"/>
  <c r="P6901" i="1" s="1"/>
  <c r="L7866" i="1"/>
  <c r="L7864" i="1" s="1"/>
  <c r="L220" i="1"/>
  <c r="L219" i="1" s="1"/>
  <c r="L225" i="1" s="1"/>
  <c r="L231" i="1"/>
  <c r="P231" i="1" s="1"/>
  <c r="L698" i="1"/>
  <c r="L687" i="1" s="1"/>
  <c r="L6922" i="1"/>
  <c r="L6911" i="1" s="1"/>
  <c r="L6886" i="1"/>
  <c r="L7199" i="1"/>
  <c r="L7188" i="1" s="1"/>
  <c r="L7517" i="1"/>
  <c r="L7516" i="1" s="1"/>
  <c r="L7895" i="1"/>
  <c r="L7894" i="1" s="1"/>
  <c r="L7216" i="1"/>
  <c r="L7215" i="1" s="1"/>
  <c r="L843" i="1"/>
  <c r="L842" i="1" s="1"/>
  <c r="L1549" i="1"/>
  <c r="L1548" i="1" s="1"/>
  <c r="L2508" i="1"/>
  <c r="P2508" i="1" s="1"/>
  <c r="L7422" i="1"/>
  <c r="L7411" i="1" s="1"/>
  <c r="L923" i="1"/>
  <c r="L922" i="1" s="1"/>
  <c r="L2062" i="1"/>
  <c r="L2091" i="1" s="1"/>
  <c r="L2095" i="1" s="1"/>
  <c r="L2096" i="1" s="1"/>
  <c r="L4422" i="1"/>
  <c r="L5914" i="1"/>
  <c r="L5996" i="1"/>
  <c r="L6095" i="1"/>
  <c r="L6085" i="1" s="1"/>
  <c r="L6117" i="1" s="1"/>
  <c r="L6585" i="1"/>
  <c r="L6809" i="1"/>
  <c r="L6798" i="1" s="1"/>
  <c r="L7293" i="1"/>
  <c r="L7292" i="1" s="1"/>
  <c r="L8404" i="1"/>
  <c r="L8438" i="1" s="1"/>
  <c r="L8442" i="1" s="1"/>
  <c r="L8443" i="1" s="1"/>
  <c r="L8538" i="1"/>
  <c r="L8571" i="1" s="1"/>
  <c r="L8575" i="1" s="1"/>
  <c r="L8576" i="1" s="1"/>
  <c r="L3165" i="1"/>
  <c r="L3195" i="1" s="1"/>
  <c r="L3199" i="1" s="1"/>
  <c r="L3200" i="1" s="1"/>
  <c r="L4218" i="1"/>
  <c r="L4248" i="1" s="1"/>
  <c r="L4252" i="1" s="1"/>
  <c r="L4253" i="1" s="1"/>
  <c r="L4881" i="1"/>
  <c r="L7387" i="1"/>
  <c r="L7386" i="1" s="1"/>
  <c r="L9098" i="1"/>
  <c r="L9128" i="1" s="1"/>
  <c r="L9132" i="1" s="1"/>
  <c r="L9133" i="1" s="1"/>
  <c r="L850" i="1"/>
  <c r="L849" i="1" s="1"/>
  <c r="P849" i="1" s="1"/>
  <c r="L1254" i="1"/>
  <c r="L1253" i="1" s="1"/>
  <c r="L6183" i="1"/>
  <c r="P6183" i="1" s="1"/>
  <c r="L7094" i="1"/>
  <c r="L7128" i="1" s="1"/>
  <c r="L7399" i="1"/>
  <c r="P7399" i="1" s="1"/>
  <c r="L7823" i="1"/>
  <c r="L7822" i="1" s="1"/>
  <c r="P6043" i="1"/>
  <c r="P5049" i="1"/>
  <c r="L284" i="1"/>
  <c r="L337" i="1"/>
  <c r="L336" i="1" s="1"/>
  <c r="P336" i="1" s="1"/>
  <c r="L1671" i="1"/>
  <c r="P1671" i="1" s="1"/>
  <c r="L1635" i="1"/>
  <c r="L5294" i="1"/>
  <c r="L5323" i="1" s="1"/>
  <c r="L5327" i="1" s="1"/>
  <c r="L5328" i="1" s="1"/>
  <c r="L6195" i="1"/>
  <c r="L6193" i="1" s="1"/>
  <c r="L7690" i="1"/>
  <c r="L7689" i="1" s="1"/>
  <c r="L9283" i="1"/>
  <c r="L9272" i="1" s="1"/>
  <c r="L9299" i="1" s="1"/>
  <c r="L9307" i="1" s="1"/>
  <c r="L7669" i="1"/>
  <c r="L7668" i="1" s="1"/>
  <c r="L819" i="1"/>
  <c r="L808" i="1" s="1"/>
  <c r="L6222" i="1"/>
  <c r="L6221" i="1" s="1"/>
  <c r="L6875" i="1"/>
  <c r="P6875" i="1" s="1"/>
  <c r="L7500" i="1"/>
  <c r="L7499" i="1" s="1"/>
  <c r="L105" i="1"/>
  <c r="L104" i="1" s="1"/>
  <c r="L1374" i="1"/>
  <c r="L1373" i="1" s="1"/>
  <c r="L4551" i="1"/>
  <c r="L4549" i="1" s="1"/>
  <c r="L7656" i="1"/>
  <c r="L7645" i="1" s="1"/>
  <c r="L154" i="1"/>
  <c r="L153" i="1" s="1"/>
  <c r="L1641" i="1"/>
  <c r="L1640" i="1" s="1"/>
  <c r="L6626" i="1"/>
  <c r="L6656" i="1" s="1"/>
  <c r="L6660" i="1" s="1"/>
  <c r="L6661" i="1" s="1"/>
  <c r="L6957" i="1"/>
  <c r="L6989" i="1" s="1"/>
  <c r="L8865" i="1"/>
  <c r="L799" i="1"/>
  <c r="L1899" i="1"/>
  <c r="L3855" i="1"/>
  <c r="L3885" i="1" s="1"/>
  <c r="L3889" i="1" s="1"/>
  <c r="L3890" i="1" s="1"/>
  <c r="L6201" i="1"/>
  <c r="P6201" i="1" s="1"/>
  <c r="L744" i="1"/>
  <c r="L733" i="1" s="1"/>
  <c r="L1438" i="1"/>
  <c r="L1437" i="1" s="1"/>
  <c r="L128" i="1"/>
  <c r="P128" i="1" s="1"/>
  <c r="L855" i="1"/>
  <c r="L854" i="1" s="1"/>
  <c r="L1221" i="1"/>
  <c r="L1220" i="1" s="1"/>
  <c r="L1500" i="1"/>
  <c r="P1500" i="1" s="1"/>
  <c r="L7872" i="1"/>
  <c r="P7872" i="1" s="1"/>
  <c r="L1290" i="1"/>
  <c r="P1290" i="1" s="1"/>
  <c r="L1561" i="1"/>
  <c r="L1560" i="1" s="1"/>
  <c r="L4462" i="1"/>
  <c r="L7439" i="1"/>
  <c r="L7438" i="1" s="1"/>
  <c r="L7720" i="1"/>
  <c r="L7719" i="1" s="1"/>
  <c r="L8073" i="1"/>
  <c r="L8107" i="1" s="1"/>
  <c r="L8111" i="1" s="1"/>
  <c r="L8112" i="1" s="1"/>
  <c r="L8167" i="1"/>
  <c r="L2266" i="1"/>
  <c r="L3041" i="1"/>
  <c r="L3071" i="1" s="1"/>
  <c r="L3075" i="1" s="1"/>
  <c r="L3076" i="1" s="1"/>
  <c r="L3206" i="1"/>
  <c r="L4339" i="1"/>
  <c r="L4369" i="1" s="1"/>
  <c r="L4373" i="1" s="1"/>
  <c r="L4374" i="1" s="1"/>
  <c r="L4503" i="1"/>
  <c r="L6284" i="1"/>
  <c r="L6314" i="1" s="1"/>
  <c r="L6318" i="1" s="1"/>
  <c r="L6319" i="1" s="1"/>
  <c r="L6325" i="1"/>
  <c r="L6356" i="1" s="1"/>
  <c r="L6360" i="1" s="1"/>
  <c r="L6361" i="1" s="1"/>
  <c r="L7303" i="1"/>
  <c r="L7302" i="1" s="1"/>
  <c r="L1094" i="1"/>
  <c r="L1093" i="1" s="1"/>
  <c r="L4568" i="1"/>
  <c r="L6151" i="1"/>
  <c r="L6150" i="1" s="1"/>
  <c r="L7807" i="1"/>
  <c r="L7796" i="1" s="1"/>
  <c r="L940" i="1"/>
  <c r="L939" i="1" s="1"/>
  <c r="L1143" i="1"/>
  <c r="L1132" i="1" s="1"/>
  <c r="P1132" i="1" s="1"/>
  <c r="L1624" i="1"/>
  <c r="P1624" i="1" s="1"/>
  <c r="L6892" i="1"/>
  <c r="L6891" i="1" s="1"/>
  <c r="L7281" i="1"/>
  <c r="L7280" i="1" s="1"/>
  <c r="L7837" i="1"/>
  <c r="L7836" i="1" s="1"/>
  <c r="L7940" i="1"/>
  <c r="L7922" i="1" s="1"/>
  <c r="L7883" i="1"/>
  <c r="P7883" i="1" s="1"/>
  <c r="P8142" i="1"/>
  <c r="P9242" i="1"/>
  <c r="P8514" i="1"/>
  <c r="P8941" i="1"/>
  <c r="P9187" i="1"/>
  <c r="P3866" i="1"/>
  <c r="P8752" i="1"/>
  <c r="P1869" i="1"/>
  <c r="P385" i="1"/>
  <c r="P8137" i="1"/>
  <c r="P3067" i="1"/>
  <c r="P8524" i="1"/>
  <c r="P1347" i="1"/>
  <c r="P8229" i="1"/>
  <c r="P8630" i="1"/>
  <c r="P8757" i="1"/>
  <c r="P2208" i="1"/>
  <c r="P2251" i="1"/>
  <c r="P4040" i="1"/>
  <c r="P2454" i="1"/>
  <c r="P8497" i="1"/>
  <c r="P9227" i="1"/>
  <c r="P3093" i="1"/>
  <c r="P167" i="1"/>
  <c r="P9250" i="1"/>
  <c r="P8121" i="1"/>
  <c r="P4001" i="1"/>
  <c r="P8913" i="1"/>
  <c r="P8616" i="1"/>
  <c r="P8519" i="1"/>
  <c r="P146" i="1"/>
  <c r="P3271" i="1"/>
  <c r="P293" i="1"/>
  <c r="P137" i="1"/>
  <c r="P8146" i="1"/>
  <c r="P446" i="1"/>
  <c r="P2944" i="1"/>
  <c r="P8735" i="1"/>
  <c r="P407" i="1"/>
  <c r="P2533" i="1"/>
  <c r="P1801" i="1"/>
  <c r="P8762" i="1"/>
  <c r="P5626" i="1"/>
  <c r="P8119" i="1"/>
  <c r="Q7960" i="1"/>
  <c r="P7968" i="1"/>
  <c r="Q7968" i="1" s="1"/>
  <c r="P7969" i="1"/>
  <c r="Q7969" i="1" s="1"/>
  <c r="P6564" i="1"/>
  <c r="P3837" i="1"/>
  <c r="P4717" i="1"/>
  <c r="P5195" i="1"/>
  <c r="P7923" i="1"/>
  <c r="P3191" i="1"/>
  <c r="P8153" i="1"/>
  <c r="P6736" i="1"/>
  <c r="P4840" i="1"/>
  <c r="P1900" i="1"/>
  <c r="P5238" i="1"/>
  <c r="P2196" i="1"/>
  <c r="P5541" i="1"/>
  <c r="P3715" i="1"/>
  <c r="P6451" i="1"/>
  <c r="P5418" i="1"/>
  <c r="P5608" i="1"/>
  <c r="P4947" i="1"/>
  <c r="P5978" i="1"/>
  <c r="P5583" i="1"/>
  <c r="P6352" i="1"/>
  <c r="P7029" i="1"/>
  <c r="P9125" i="1"/>
  <c r="P7169" i="1"/>
  <c r="P7123" i="1"/>
  <c r="P5173" i="1"/>
  <c r="P2714" i="1"/>
  <c r="P5647" i="1"/>
  <c r="P3064" i="1"/>
  <c r="P5688" i="1"/>
  <c r="P6494" i="1"/>
  <c r="P8911" i="1"/>
  <c r="P5157" i="1"/>
  <c r="P2736" i="1"/>
  <c r="P5014" i="1"/>
  <c r="P8789" i="1"/>
  <c r="P4433" i="1"/>
  <c r="P4270" i="1"/>
  <c r="P3678" i="1"/>
  <c r="P2292" i="1"/>
  <c r="P5319" i="1"/>
  <c r="P6968" i="1"/>
  <c r="P9249" i="1"/>
  <c r="P3634" i="1"/>
  <c r="P5759" i="1"/>
  <c r="P8539" i="1"/>
  <c r="P8894" i="1"/>
  <c r="P2371" i="1"/>
  <c r="P8562" i="1"/>
  <c r="P5459" i="1"/>
  <c r="P5316" i="1"/>
  <c r="P6266" i="1"/>
  <c r="P2859" i="1"/>
  <c r="P3471" i="1"/>
  <c r="P6762" i="1"/>
  <c r="P388" i="1"/>
  <c r="P8667" i="1"/>
  <c r="P8549" i="1"/>
  <c r="P5774" i="1"/>
  <c r="P4660" i="1"/>
  <c r="P1682" i="1"/>
  <c r="P3312" i="1"/>
  <c r="P4783" i="1"/>
  <c r="P2878" i="1"/>
  <c r="P5484" i="1"/>
  <c r="P8227" i="1"/>
  <c r="P7772" i="1"/>
  <c r="P8845" i="1"/>
  <c r="P8298" i="1"/>
  <c r="P3947" i="1"/>
  <c r="P3756" i="1"/>
  <c r="P3987" i="1"/>
  <c r="P8196" i="1"/>
  <c r="P8324" i="1"/>
  <c r="P2985" i="1"/>
  <c r="P2960" i="1"/>
  <c r="P5915" i="1"/>
  <c r="P4701" i="1"/>
  <c r="P8712" i="1"/>
  <c r="P2155" i="1"/>
  <c r="P6436" i="1"/>
  <c r="P9031" i="1"/>
  <c r="P4244" i="1"/>
  <c r="P2211" i="1"/>
  <c r="P550" i="1"/>
  <c r="P5605" i="1"/>
  <c r="P8168" i="1"/>
  <c r="P3217" i="1"/>
  <c r="P9246" i="1"/>
  <c r="P113" i="1"/>
  <c r="P3878" i="1"/>
  <c r="P4686" i="1"/>
  <c r="P5733" i="1"/>
  <c r="P1791" i="1"/>
  <c r="P5841" i="1"/>
  <c r="P6636" i="1"/>
  <c r="P5154" i="1"/>
  <c r="P8803" i="1"/>
  <c r="P4447" i="1"/>
  <c r="P221" i="1"/>
  <c r="P6649" i="1"/>
  <c r="P7600" i="1"/>
  <c r="P242" i="1"/>
  <c r="P3378" i="1"/>
  <c r="P2509" i="1"/>
  <c r="P8807" i="1"/>
  <c r="P4037" i="1"/>
  <c r="P2044" i="1"/>
  <c r="P5815" i="1"/>
  <c r="P3759" i="1"/>
  <c r="P6799" i="1"/>
  <c r="P8476" i="1"/>
  <c r="P6711" i="1"/>
  <c r="P8129" i="1"/>
  <c r="P4514" i="1"/>
  <c r="P2941" i="1"/>
  <c r="P6941" i="1"/>
  <c r="P9079" i="1"/>
  <c r="P8429" i="1"/>
  <c r="P4850" i="1"/>
  <c r="P9163" i="1"/>
  <c r="P9311" i="1"/>
  <c r="P9071" i="1"/>
  <c r="P3582" i="1"/>
  <c r="P1513" i="1"/>
  <c r="P1844" i="1"/>
  <c r="P9273" i="1"/>
  <c r="P3393" i="1"/>
  <c r="P3998" i="1"/>
  <c r="P3515" i="1"/>
  <c r="P4162" i="1"/>
  <c r="P2574" i="1"/>
  <c r="P3881" i="1"/>
  <c r="P4159" i="1"/>
  <c r="P7342" i="1"/>
  <c r="P8145" i="1"/>
  <c r="P2695" i="1"/>
  <c r="P2126" i="1"/>
  <c r="P4504" i="1"/>
  <c r="P5074" i="1"/>
  <c r="P5361" i="1"/>
  <c r="P1751" i="1"/>
  <c r="P5305" i="1"/>
  <c r="P4229" i="1"/>
  <c r="P8383" i="1"/>
  <c r="P5567" i="1"/>
  <c r="P6521" i="1"/>
  <c r="P4365" i="1"/>
  <c r="P8761" i="1"/>
  <c r="P7541" i="1"/>
  <c r="P4821" i="1"/>
  <c r="P8940" i="1"/>
  <c r="P5676" i="1"/>
  <c r="P70" i="1"/>
  <c r="P5141" i="1"/>
  <c r="P4892" i="1"/>
  <c r="P9207" i="1"/>
  <c r="P1725" i="1"/>
  <c r="P5624" i="1"/>
  <c r="P9058" i="1"/>
  <c r="P1860" i="1"/>
  <c r="P5666" i="1"/>
  <c r="P6837" i="1"/>
  <c r="P6838" i="1"/>
  <c r="P3419" i="1"/>
  <c r="P8084" i="1"/>
  <c r="P4862" i="1"/>
  <c r="P5831" i="1"/>
  <c r="P6695" i="1"/>
  <c r="Q6695" i="1" s="1"/>
  <c r="P2755" i="1"/>
  <c r="P4017" i="1"/>
  <c r="P2429" i="1"/>
  <c r="P5345" i="1"/>
  <c r="P6220" i="1"/>
  <c r="P3785" i="1"/>
  <c r="P4799" i="1"/>
  <c r="P4188" i="1"/>
  <c r="P183" i="1"/>
  <c r="P8733" i="1"/>
  <c r="P6219" i="1"/>
  <c r="P135" i="1"/>
  <c r="P4241" i="1"/>
  <c r="P2375" i="1"/>
  <c r="P2777" i="1"/>
  <c r="P8495" i="1"/>
  <c r="P3897" i="1"/>
  <c r="P4362" i="1"/>
  <c r="P5335" i="1"/>
  <c r="P5443" i="1"/>
  <c r="P6391" i="1"/>
  <c r="P6570" i="1"/>
  <c r="P666" i="1"/>
  <c r="P809" i="1"/>
  <c r="P1722" i="1"/>
  <c r="P6586" i="1"/>
  <c r="P7891" i="1"/>
  <c r="P7892" i="1"/>
  <c r="P3176" i="1"/>
  <c r="P8582" i="1"/>
  <c r="P7888" i="1"/>
  <c r="Q7888" i="1" s="1"/>
  <c r="P6546" i="1"/>
  <c r="P8518" i="1"/>
  <c r="P7414" i="1"/>
  <c r="P7095" i="1"/>
  <c r="P8369" i="1"/>
  <c r="P1820" i="1"/>
  <c r="P6559" i="1"/>
  <c r="P6560" i="1"/>
  <c r="P1661" i="1"/>
  <c r="P7243" i="1"/>
  <c r="P6326" i="1"/>
  <c r="P7903" i="1"/>
  <c r="P4381" i="1"/>
  <c r="P8986" i="1"/>
  <c r="P711" i="1"/>
  <c r="P8672" i="1"/>
  <c r="P6311" i="1"/>
  <c r="P7465" i="1"/>
  <c r="P5428" i="1"/>
  <c r="P492" i="1"/>
  <c r="P8866" i="1"/>
  <c r="P6336" i="1"/>
  <c r="P798" i="1"/>
  <c r="P6935" i="1"/>
  <c r="P6936" i="1"/>
  <c r="P7900" i="1"/>
  <c r="P4602" i="1"/>
  <c r="P3593" i="1"/>
  <c r="P5749" i="1"/>
  <c r="P7004" i="1"/>
  <c r="P7646" i="1"/>
  <c r="P3958" i="1"/>
  <c r="P6241" i="1"/>
  <c r="P6478" i="1"/>
  <c r="P7049" i="1"/>
  <c r="P9048" i="1"/>
  <c r="P9185" i="1"/>
  <c r="P1881" i="1"/>
  <c r="P2970" i="1"/>
  <c r="P4260" i="1"/>
  <c r="P6609" i="1"/>
  <c r="P1419" i="1"/>
  <c r="P1884" i="1"/>
  <c r="P5224" i="1"/>
  <c r="P5997" i="1"/>
  <c r="P8074" i="1"/>
  <c r="P1966" i="1"/>
  <c r="P2600" i="1"/>
  <c r="P3637" i="1"/>
  <c r="P5812" i="1"/>
  <c r="P5925" i="1"/>
  <c r="P5691" i="1"/>
  <c r="P8779" i="1"/>
  <c r="P9122" i="1"/>
  <c r="P7412" i="1"/>
  <c r="P424" i="1"/>
  <c r="P7119" i="1"/>
  <c r="P6394" i="1"/>
  <c r="P504" i="1"/>
  <c r="P4634" i="1"/>
  <c r="P982" i="1"/>
  <c r="P7797" i="1"/>
  <c r="P8097" i="1"/>
  <c r="P9140" i="1"/>
  <c r="P2129" i="1"/>
  <c r="P8627" i="1"/>
  <c r="P4934" i="1"/>
  <c r="P6627" i="1"/>
  <c r="P2308" i="1"/>
  <c r="P2413" i="1"/>
  <c r="P4866" i="1"/>
  <c r="P470" i="1"/>
  <c r="P3474" i="1"/>
  <c r="P3797" i="1"/>
  <c r="P3961" i="1"/>
  <c r="P4118" i="1"/>
  <c r="P5500" i="1"/>
  <c r="P6752" i="1"/>
  <c r="P2847" i="1"/>
  <c r="P5115" i="1"/>
  <c r="P6652" i="1"/>
  <c r="P642" i="1"/>
  <c r="P7571" i="1"/>
  <c r="P3023" i="1"/>
  <c r="P3290" i="1"/>
  <c r="P6433" i="1"/>
  <c r="P6692" i="1"/>
  <c r="P537" i="1"/>
  <c r="P3490" i="1"/>
  <c r="P229" i="1"/>
  <c r="P1646" i="1"/>
  <c r="P9026" i="1"/>
  <c r="P9225" i="1"/>
  <c r="P1711" i="1"/>
  <c r="P3207" i="1"/>
  <c r="P734" i="1"/>
  <c r="P89" i="1"/>
  <c r="P1701" i="1"/>
  <c r="P6420" i="1"/>
  <c r="P1195" i="1"/>
  <c r="P2063" i="1"/>
  <c r="P4284" i="1"/>
  <c r="P5071" i="1"/>
  <c r="P5790" i="1"/>
  <c r="P6285" i="1"/>
  <c r="P6518" i="1"/>
  <c r="P7548" i="1"/>
  <c r="P2391" i="1"/>
  <c r="P3349" i="1"/>
  <c r="P4757" i="1"/>
  <c r="P5112" i="1"/>
  <c r="P290" i="1"/>
  <c r="P2724" i="1"/>
  <c r="P4027" i="1"/>
  <c r="P2227" i="1"/>
  <c r="P3328" i="1"/>
  <c r="P4200" i="1"/>
  <c r="P5854" i="1"/>
  <c r="P6958" i="1"/>
  <c r="P4618" i="1"/>
  <c r="P2796" i="1"/>
  <c r="P8295" i="1"/>
  <c r="P4485" i="1"/>
  <c r="P8981" i="1"/>
  <c r="P8653" i="1"/>
  <c r="P8212" i="1"/>
  <c r="P8045" i="1"/>
  <c r="P7164" i="1"/>
  <c r="P7165" i="1"/>
  <c r="P7072" i="1"/>
  <c r="P7458" i="1"/>
  <c r="L8910" i="1" l="1"/>
  <c r="L8945" i="1" s="1"/>
  <c r="L8949" i="1" s="1"/>
  <c r="L8950" i="1" s="1"/>
  <c r="L445" i="1"/>
  <c r="P445" i="1" s="1"/>
  <c r="L1165" i="1"/>
  <c r="L1176" i="1" s="1"/>
  <c r="P5254" i="1"/>
  <c r="P7904" i="1"/>
  <c r="L7898" i="1"/>
  <c r="L7897" i="1" s="1"/>
  <c r="P1429" i="1"/>
  <c r="L5706" i="1"/>
  <c r="L5737" i="1" s="1"/>
  <c r="L5741" i="1" s="1"/>
  <c r="L5742" i="1" s="1"/>
  <c r="P561" i="1"/>
  <c r="P6536" i="1"/>
  <c r="L4299" i="1"/>
  <c r="L4328" i="1" s="1"/>
  <c r="L4332" i="1" s="1"/>
  <c r="L4333" i="1" s="1"/>
  <c r="P5059" i="1"/>
  <c r="L3652" i="1"/>
  <c r="L3682" i="1" s="1"/>
  <c r="L3686" i="1" s="1"/>
  <c r="L3687" i="1" s="1"/>
  <c r="P3937" i="1"/>
  <c r="L594" i="1"/>
  <c r="P594" i="1" s="1"/>
  <c r="L8821" i="1"/>
  <c r="P8821" i="1" s="1"/>
  <c r="L312" i="1"/>
  <c r="P312" i="1" s="1"/>
  <c r="L4923" i="1"/>
  <c r="L4951" i="1" s="1"/>
  <c r="L4955" i="1" s="1"/>
  <c r="L4956" i="1" s="1"/>
  <c r="L274" i="1"/>
  <c r="L297" i="1" s="1"/>
  <c r="P3249" i="1"/>
  <c r="P1205" i="1"/>
  <c r="P61" i="1"/>
  <c r="P3907" i="1"/>
  <c r="L5944" i="1"/>
  <c r="L5948" i="1" s="1"/>
  <c r="L5949" i="1" s="1"/>
  <c r="L1928" i="1"/>
  <c r="L1932" i="1" s="1"/>
  <c r="L1933" i="1" s="1"/>
  <c r="L1808" i="1"/>
  <c r="L1812" i="1" s="1"/>
  <c r="L1813" i="1" s="1"/>
  <c r="L1299" i="1"/>
  <c r="P1299" i="1" s="1"/>
  <c r="P5028" i="1"/>
  <c r="P6143" i="1"/>
  <c r="L3278" i="1"/>
  <c r="L3282" i="1" s="1"/>
  <c r="L3283" i="1" s="1"/>
  <c r="L8899" i="1"/>
  <c r="L8903" i="1" s="1"/>
  <c r="L8904" i="1" s="1"/>
  <c r="L3600" i="1"/>
  <c r="L3604" i="1" s="1"/>
  <c r="L3605" i="1" s="1"/>
  <c r="L5623" i="1"/>
  <c r="L5654" i="1" s="1"/>
  <c r="L5658" i="1" s="1"/>
  <c r="L5659" i="1" s="1"/>
  <c r="L7599" i="1"/>
  <c r="L7629" i="1" s="1"/>
  <c r="P1982" i="1"/>
  <c r="L6782" i="1"/>
  <c r="L6786" i="1" s="1"/>
  <c r="L6787" i="1" s="1"/>
  <c r="L4912" i="1"/>
  <c r="L4916" i="1" s="1"/>
  <c r="L4917" i="1" s="1"/>
  <c r="L3000" i="1"/>
  <c r="L3030" i="1" s="1"/>
  <c r="L3034" i="1" s="1"/>
  <c r="L3035" i="1" s="1"/>
  <c r="L4096" i="1"/>
  <c r="P4096" i="1" s="1"/>
  <c r="L6493" i="1"/>
  <c r="L6524" i="1" s="1"/>
  <c r="L6528" i="1" s="1"/>
  <c r="L6529" i="1" s="1"/>
  <c r="L7048" i="1"/>
  <c r="L7079" i="1" s="1"/>
  <c r="L7088" i="1" s="1"/>
  <c r="L5037" i="1"/>
  <c r="L5041" i="1" s="1"/>
  <c r="L5042" i="1" s="1"/>
  <c r="L8449" i="1"/>
  <c r="L8483" i="1" s="1"/>
  <c r="L8487" i="1" s="1"/>
  <c r="L8488" i="1" s="1"/>
  <c r="P284" i="1"/>
  <c r="P2113" i="1"/>
  <c r="L2307" i="1"/>
  <c r="L2337" i="1" s="1"/>
  <c r="L2341" i="1" s="1"/>
  <c r="L2342" i="1" s="1"/>
  <c r="L641" i="1"/>
  <c r="L674" i="1" s="1"/>
  <c r="L678" i="1" s="1"/>
  <c r="L679" i="1" s="1"/>
  <c r="L4136" i="1"/>
  <c r="L4166" i="1" s="1"/>
  <c r="L4170" i="1" s="1"/>
  <c r="L4171" i="1" s="1"/>
  <c r="P2439" i="1"/>
  <c r="L4633" i="1"/>
  <c r="L4664" i="1" s="1"/>
  <c r="L4668" i="1" s="1"/>
  <c r="L4669" i="1" s="1"/>
  <c r="P8035" i="1"/>
  <c r="L8201" i="1"/>
  <c r="L8205" i="1" s="1"/>
  <c r="L8206" i="1" s="1"/>
  <c r="P323" i="1"/>
  <c r="P819" i="1"/>
  <c r="P1357" i="1"/>
  <c r="L2630" i="1"/>
  <c r="P2630" i="1" s="1"/>
  <c r="L2348" i="1"/>
  <c r="L2379" i="1" s="1"/>
  <c r="L2383" i="1" s="1"/>
  <c r="L2384" i="1" s="1"/>
  <c r="P1741" i="1"/>
  <c r="P1310" i="1"/>
  <c r="L1055" i="1"/>
  <c r="L1117" i="1" s="1"/>
  <c r="P3663" i="1"/>
  <c r="L2390" i="1"/>
  <c r="L2417" i="1" s="1"/>
  <c r="L2421" i="1" s="1"/>
  <c r="L2422" i="1" s="1"/>
  <c r="L4492" i="1"/>
  <c r="L4496" i="1" s="1"/>
  <c r="L4497" i="1" s="1"/>
  <c r="L1599" i="1"/>
  <c r="L2795" i="1"/>
  <c r="L2825" i="1" s="1"/>
  <c r="L2829" i="1" s="1"/>
  <c r="L2830" i="1" s="1"/>
  <c r="L2296" i="1"/>
  <c r="L2300" i="1" s="1"/>
  <c r="L2301" i="1" s="1"/>
  <c r="P8359" i="1"/>
  <c r="L8996" i="1"/>
  <c r="L8997" i="1" s="1"/>
  <c r="P192" i="1"/>
  <c r="P7253" i="1"/>
  <c r="P6216" i="1"/>
  <c r="P6818" i="1"/>
  <c r="L4570" i="1"/>
  <c r="L4569" i="1" s="1"/>
  <c r="P4569" i="1" s="1"/>
  <c r="P1094" i="1"/>
  <c r="P7837" i="1"/>
  <c r="L4177" i="1"/>
  <c r="L4207" i="1" s="1"/>
  <c r="L4211" i="1" s="1"/>
  <c r="L4212" i="1" s="1"/>
  <c r="L5985" i="1"/>
  <c r="L5989" i="1" s="1"/>
  <c r="L5990" i="1" s="1"/>
  <c r="L2877" i="1"/>
  <c r="L2907" i="1" s="1"/>
  <c r="L2911" i="1" s="1"/>
  <c r="L2912" i="1" s="1"/>
  <c r="P1524" i="1"/>
  <c r="L5376" i="1"/>
  <c r="L5406" i="1" s="1"/>
  <c r="L5410" i="1" s="1"/>
  <c r="L5411" i="1" s="1"/>
  <c r="L7581" i="1"/>
  <c r="P7293" i="1"/>
  <c r="P5966" i="1"/>
  <c r="L4756" i="1"/>
  <c r="L4787" i="1" s="1"/>
  <c r="L4791" i="1" s="1"/>
  <c r="L4792" i="1" s="1"/>
  <c r="P7575" i="1"/>
  <c r="P7359" i="1"/>
  <c r="L6851" i="1"/>
  <c r="L6860" i="1" s="1"/>
  <c r="L1939" i="1"/>
  <c r="L1970" i="1" s="1"/>
  <c r="L1974" i="1" s="1"/>
  <c r="L1975" i="1" s="1"/>
  <c r="L88" i="1"/>
  <c r="L116" i="1" s="1"/>
  <c r="P606" i="1"/>
  <c r="L1769" i="1"/>
  <c r="L1773" i="1" s="1"/>
  <c r="L1774" i="1" s="1"/>
  <c r="P337" i="1"/>
  <c r="P6845" i="1"/>
  <c r="P7382" i="1"/>
  <c r="P843" i="1"/>
  <c r="L5571" i="1"/>
  <c r="L5575" i="1" s="1"/>
  <c r="L5576" i="1" s="1"/>
  <c r="P992" i="1"/>
  <c r="P7475" i="1"/>
  <c r="L3815" i="1"/>
  <c r="L3844" i="1" s="1"/>
  <c r="L3848" i="1" s="1"/>
  <c r="L3849" i="1" s="1"/>
  <c r="P1618" i="1"/>
  <c r="P1453" i="1"/>
  <c r="P9283" i="1"/>
  <c r="P1641" i="1"/>
  <c r="P3083" i="1"/>
  <c r="P7906" i="1"/>
  <c r="P463" i="1"/>
  <c r="P105" i="1"/>
  <c r="P698" i="1"/>
  <c r="L3976" i="1"/>
  <c r="L4005" i="1" s="1"/>
  <c r="L4009" i="1" s="1"/>
  <c r="L4010" i="1" s="1"/>
  <c r="L8313" i="1"/>
  <c r="L8347" i="1" s="1"/>
  <c r="L8351" i="1" s="1"/>
  <c r="L8352" i="1" s="1"/>
  <c r="P6195" i="1"/>
  <c r="P6222" i="1"/>
  <c r="L3449" i="1"/>
  <c r="L3478" i="1" s="1"/>
  <c r="L3482" i="1" s="1"/>
  <c r="L3483" i="1" s="1"/>
  <c r="P1160" i="1"/>
  <c r="P7013" i="1"/>
  <c r="P5551" i="1"/>
  <c r="L5872" i="1"/>
  <c r="L5903" i="1" s="1"/>
  <c r="L5907" i="1" s="1"/>
  <c r="L5908" i="1" s="1"/>
  <c r="P8957" i="1"/>
  <c r="P8450" i="1"/>
  <c r="L2671" i="1"/>
  <c r="L2702" i="1" s="1"/>
  <c r="L2706" i="1" s="1"/>
  <c r="L2707" i="1" s="1"/>
  <c r="P7656" i="1"/>
  <c r="P923" i="1"/>
  <c r="L6710" i="1"/>
  <c r="L6740" i="1" s="1"/>
  <c r="L6744" i="1" s="1"/>
  <c r="L6745" i="1" s="1"/>
  <c r="P789" i="1"/>
  <c r="P5003" i="1"/>
  <c r="P744" i="1"/>
  <c r="L2458" i="1"/>
  <c r="L2462" i="1" s="1"/>
  <c r="L2463" i="1" s="1"/>
  <c r="P523" i="1"/>
  <c r="P7500" i="1"/>
  <c r="P799" i="1"/>
  <c r="P6212" i="1"/>
  <c r="L2226" i="1"/>
  <c r="L2255" i="1" s="1"/>
  <c r="L2259" i="1" s="1"/>
  <c r="L2260" i="1" s="1"/>
  <c r="L3154" i="1"/>
  <c r="L3158" i="1" s="1"/>
  <c r="L3159" i="1" s="1"/>
  <c r="P3775" i="1"/>
  <c r="P7422" i="1"/>
  <c r="P5510" i="1"/>
  <c r="L241" i="1"/>
  <c r="L259" i="1" s="1"/>
  <c r="P20" i="1"/>
  <c r="P2918" i="1"/>
  <c r="P9194" i="1"/>
  <c r="P3816" i="1"/>
  <c r="P7509" i="1"/>
  <c r="P1324" i="1"/>
  <c r="P4218" i="1"/>
  <c r="P154" i="1"/>
  <c r="P850" i="1"/>
  <c r="L2548" i="1"/>
  <c r="P6892" i="1"/>
  <c r="L2537" i="1"/>
  <c r="L2541" i="1" s="1"/>
  <c r="L2542" i="1" s="1"/>
  <c r="P6095" i="1"/>
  <c r="P6151" i="1"/>
  <c r="L9087" i="1"/>
  <c r="L9091" i="1" s="1"/>
  <c r="L9092" i="1" s="1"/>
  <c r="L5213" i="1"/>
  <c r="L5242" i="1" s="1"/>
  <c r="L5246" i="1" s="1"/>
  <c r="L5247" i="1" s="1"/>
  <c r="L6027" i="1"/>
  <c r="L6031" i="1" s="1"/>
  <c r="L6032" i="1" s="1"/>
  <c r="L3804" i="1"/>
  <c r="L3808" i="1" s="1"/>
  <c r="L3809" i="1" s="1"/>
  <c r="L6409" i="1"/>
  <c r="L6439" i="1" s="1"/>
  <c r="L6443" i="1" s="1"/>
  <c r="L6444" i="1" s="1"/>
  <c r="L204" i="1"/>
  <c r="P3135" i="1"/>
  <c r="P1781" i="1"/>
  <c r="P5800" i="1"/>
  <c r="P4310" i="1"/>
  <c r="P1950" i="1"/>
  <c r="L4451" i="1"/>
  <c r="L4455" i="1" s="1"/>
  <c r="L4456" i="1" s="1"/>
  <c r="L2589" i="1"/>
  <c r="L2619" i="1" s="1"/>
  <c r="L2623" i="1" s="1"/>
  <c r="L2624" i="1" s="1"/>
  <c r="P6869" i="1"/>
  <c r="P6809" i="1"/>
  <c r="P1056" i="1"/>
  <c r="L6177" i="1"/>
  <c r="L6186" i="1" s="1"/>
  <c r="L6367" i="1"/>
  <c r="L6398" i="1" s="1"/>
  <c r="L6402" i="1" s="1"/>
  <c r="L6403" i="1" s="1"/>
  <c r="L5582" i="1"/>
  <c r="L5612" i="1" s="1"/>
  <c r="L5616" i="1" s="1"/>
  <c r="L5617" i="1" s="1"/>
  <c r="P6053" i="1"/>
  <c r="L585" i="1"/>
  <c r="L3289" i="1"/>
  <c r="L3316" i="1" s="1"/>
  <c r="L3320" i="1" s="1"/>
  <c r="L3321" i="1" s="1"/>
  <c r="P7895" i="1"/>
  <c r="P2470" i="1"/>
  <c r="P4973" i="1"/>
  <c r="L4705" i="1"/>
  <c r="L4709" i="1" s="1"/>
  <c r="L4710" i="1" s="1"/>
  <c r="L2784" i="1"/>
  <c r="L2788" i="1" s="1"/>
  <c r="L2789" i="1" s="1"/>
  <c r="P1085" i="1"/>
  <c r="P912" i="1"/>
  <c r="L39" i="1"/>
  <c r="L43" i="1" s="1"/>
  <c r="L44" i="1" s="1"/>
  <c r="L3693" i="1"/>
  <c r="L3530" i="1"/>
  <c r="L3560" i="1" s="1"/>
  <c r="L3564" i="1" s="1"/>
  <c r="L3565" i="1" s="1"/>
  <c r="P7199" i="1"/>
  <c r="P31" i="1"/>
  <c r="P8404" i="1"/>
  <c r="P7720" i="1"/>
  <c r="P7216" i="1"/>
  <c r="P758" i="1"/>
  <c r="L9173" i="1"/>
  <c r="L9177" i="1" s="1"/>
  <c r="L9178" i="1" s="1"/>
  <c r="L2133" i="1"/>
  <c r="L2137" i="1" s="1"/>
  <c r="L2138" i="1" s="1"/>
  <c r="P2102" i="1"/>
  <c r="P4574" i="1"/>
  <c r="P2349" i="1"/>
  <c r="P1098" i="1"/>
  <c r="P8643" i="1"/>
  <c r="L3397" i="1"/>
  <c r="L3401" i="1" s="1"/>
  <c r="L3402" i="1" s="1"/>
  <c r="L7140" i="1"/>
  <c r="L7173" i="1" s="1"/>
  <c r="L7177" i="1" s="1"/>
  <c r="L7178" i="1" s="1"/>
  <c r="L4411" i="1"/>
  <c r="L4415" i="1" s="1"/>
  <c r="L4416" i="1" s="1"/>
  <c r="P4572" i="1"/>
  <c r="P1637" i="1"/>
  <c r="L8062" i="1"/>
  <c r="L8066" i="1" s="1"/>
  <c r="L8067" i="1" s="1"/>
  <c r="L4534" i="1"/>
  <c r="L717" i="1"/>
  <c r="L8688" i="1"/>
  <c r="L8721" i="1" s="1"/>
  <c r="L8725" i="1" s="1"/>
  <c r="L8726" i="1" s="1"/>
  <c r="L4055" i="1"/>
  <c r="L4085" i="1" s="1"/>
  <c r="L4089" i="1" s="1"/>
  <c r="L4090" i="1" s="1"/>
  <c r="P2837" i="1"/>
  <c r="P1636" i="1"/>
  <c r="P9150" i="1"/>
  <c r="P777" i="1"/>
  <c r="L3611" i="1"/>
  <c r="L3641" i="1" s="1"/>
  <c r="L3645" i="1" s="1"/>
  <c r="L3646" i="1" s="1"/>
  <c r="L366" i="1"/>
  <c r="L4745" i="1"/>
  <c r="L4749" i="1" s="1"/>
  <c r="L4750" i="1" s="1"/>
  <c r="P7558" i="1"/>
  <c r="P342" i="1"/>
  <c r="P1016" i="1"/>
  <c r="P1269" i="1"/>
  <c r="L6615" i="1"/>
  <c r="L6619" i="1" s="1"/>
  <c r="L6620" i="1" s="1"/>
  <c r="L3356" i="1"/>
  <c r="L3360" i="1" s="1"/>
  <c r="L3361" i="1" s="1"/>
  <c r="L2174" i="1"/>
  <c r="L2178" i="1" s="1"/>
  <c r="L2179" i="1" s="1"/>
  <c r="L8260" i="1"/>
  <c r="L8264" i="1" s="1"/>
  <c r="L8265" i="1" s="1"/>
  <c r="P7833" i="1"/>
  <c r="P7281" i="1"/>
  <c r="P1015" i="1"/>
  <c r="L3925" i="1"/>
  <c r="L3929" i="1" s="1"/>
  <c r="L3930" i="1" s="1"/>
  <c r="L3237" i="1"/>
  <c r="L3241" i="1" s="1"/>
  <c r="L3242" i="1" s="1"/>
  <c r="P7940" i="1"/>
  <c r="L2051" i="1"/>
  <c r="L2055" i="1" s="1"/>
  <c r="L2056" i="1" s="1"/>
  <c r="L8596" i="1"/>
  <c r="L8633" i="1" s="1"/>
  <c r="L8637" i="1" s="1"/>
  <c r="L8638" i="1" s="1"/>
  <c r="L5089" i="1"/>
  <c r="L5119" i="1" s="1"/>
  <c r="L5123" i="1" s="1"/>
  <c r="L5124" i="1" s="1"/>
  <c r="L6078" i="1"/>
  <c r="P7517" i="1"/>
  <c r="L169" i="1"/>
  <c r="P1565" i="1"/>
  <c r="L7224" i="1"/>
  <c r="L7742" i="1"/>
  <c r="L7778" i="1" s="1"/>
  <c r="P7743" i="1"/>
  <c r="P512" i="1"/>
  <c r="P1549" i="1"/>
  <c r="P144" i="1"/>
  <c r="P7866" i="1"/>
  <c r="P855" i="1"/>
  <c r="P7439" i="1"/>
  <c r="P1438" i="1"/>
  <c r="L533" i="1"/>
  <c r="L542" i="1" s="1"/>
  <c r="P6922" i="1"/>
  <c r="P1221" i="1"/>
  <c r="P1561" i="1"/>
  <c r="P940" i="1"/>
  <c r="P7690" i="1"/>
  <c r="P4568" i="1"/>
  <c r="P7807" i="1"/>
  <c r="P7823" i="1"/>
  <c r="P9098" i="1"/>
  <c r="P1635" i="1"/>
  <c r="L3733" i="1"/>
  <c r="P3734" i="1"/>
  <c r="P1374" i="1"/>
  <c r="P1616" i="1"/>
  <c r="P7303" i="1"/>
  <c r="L883" i="1"/>
  <c r="P883" i="1" s="1"/>
  <c r="P884" i="1"/>
  <c r="L7847" i="1"/>
  <c r="L1282" i="1"/>
  <c r="P7387" i="1"/>
  <c r="P8538" i="1"/>
  <c r="P1143" i="1"/>
  <c r="P6165" i="1"/>
  <c r="P7669" i="1"/>
  <c r="L7393" i="1"/>
  <c r="P1023" i="1"/>
  <c r="P7188" i="1"/>
  <c r="P4551" i="1"/>
  <c r="L6877" i="1"/>
  <c r="L6866" i="1" s="1"/>
  <c r="P1254" i="1"/>
  <c r="P4549" i="1"/>
  <c r="L1492" i="1"/>
  <c r="L1502" i="1" s="1"/>
  <c r="L1505" i="1" s="1"/>
  <c r="P6886" i="1"/>
  <c r="L7528" i="1"/>
  <c r="L7537" i="1" s="1"/>
  <c r="L7540" i="1" s="1"/>
  <c r="L7982" i="1"/>
  <c r="P7922" i="1"/>
  <c r="L77" i="1"/>
  <c r="L78" i="1" s="1"/>
  <c r="L81" i="1"/>
  <c r="L6945" i="1"/>
  <c r="P6911" i="1"/>
  <c r="L7041" i="1"/>
  <c r="L7037" i="1"/>
  <c r="L7038" i="1" s="1"/>
  <c r="L865" i="1"/>
  <c r="L7446" i="1"/>
  <c r="P7446" i="1" s="1"/>
  <c r="P7438" i="1"/>
  <c r="L7132" i="1"/>
  <c r="L7133" i="1" s="1"/>
  <c r="L7134" i="1"/>
  <c r="L6121" i="1"/>
  <c r="L6122" i="1" s="1"/>
  <c r="L6123" i="1"/>
  <c r="L1037" i="1"/>
  <c r="L1660" i="1"/>
  <c r="L1689" i="1" s="1"/>
  <c r="L7330" i="1"/>
  <c r="L234" i="1"/>
  <c r="L6203" i="1"/>
  <c r="L6192" i="1" s="1"/>
  <c r="L6226" i="1" s="1"/>
  <c r="L4559" i="1"/>
  <c r="L4548" i="1" s="1"/>
  <c r="L7874" i="1"/>
  <c r="L7863" i="1" s="1"/>
  <c r="L6993" i="1"/>
  <c r="L6996" i="1"/>
  <c r="L4626" i="1"/>
  <c r="L4627" i="1" s="1"/>
  <c r="L6888" i="1"/>
  <c r="L6887" i="1" s="1"/>
  <c r="L792" i="1"/>
  <c r="L9310" i="1"/>
  <c r="L9303" i="1"/>
  <c r="L9304" i="1" s="1"/>
  <c r="L7727" i="1"/>
  <c r="L1626" i="1"/>
  <c r="L1615" i="1" s="1"/>
  <c r="L1645" i="1" s="1"/>
  <c r="P4716" i="1"/>
  <c r="P8118" i="1"/>
  <c r="P10" i="1"/>
  <c r="P134" i="1"/>
  <c r="P8023" i="1"/>
  <c r="Q8023" i="1" s="1"/>
  <c r="P7885" i="1"/>
  <c r="P153" i="1"/>
  <c r="P6563" i="1"/>
  <c r="P5789" i="1"/>
  <c r="P981" i="1"/>
  <c r="P1194" i="1"/>
  <c r="P8034" i="1"/>
  <c r="P1346" i="1"/>
  <c r="P1512" i="1"/>
  <c r="P2469" i="1"/>
  <c r="P220" i="1"/>
  <c r="P4839" i="1"/>
  <c r="P8956" i="1"/>
  <c r="P4675" i="1"/>
  <c r="P7547" i="1"/>
  <c r="P5540" i="1"/>
  <c r="P1899" i="1"/>
  <c r="P3124" i="1"/>
  <c r="P7894" i="1"/>
  <c r="P7905" i="1"/>
  <c r="P4259" i="1"/>
  <c r="P8642" i="1"/>
  <c r="P733" i="1"/>
  <c r="P3571" i="1"/>
  <c r="P4422" i="1"/>
  <c r="P3248" i="1"/>
  <c r="P6450" i="1"/>
  <c r="P2144" i="1"/>
  <c r="P3327" i="1"/>
  <c r="P7832" i="1"/>
  <c r="P7292" i="1"/>
  <c r="P1220" i="1"/>
  <c r="P6585" i="1"/>
  <c r="P757" i="1"/>
  <c r="P7464" i="1"/>
  <c r="P5458" i="1"/>
  <c r="P8626" i="1"/>
  <c r="P7822" i="1"/>
  <c r="P6817" i="1"/>
  <c r="P1548" i="1"/>
  <c r="P6150" i="1"/>
  <c r="P9139" i="1"/>
  <c r="P6844" i="1"/>
  <c r="P6891" i="1"/>
  <c r="P502" i="1"/>
  <c r="P6691" i="1"/>
  <c r="P1437" i="1"/>
  <c r="P1084" i="1"/>
  <c r="P7836" i="1"/>
  <c r="P7242" i="1"/>
  <c r="P6213" i="1"/>
  <c r="P6535" i="1"/>
  <c r="P7959" i="1"/>
  <c r="P7003" i="1"/>
  <c r="P5417" i="1"/>
  <c r="P2754" i="1"/>
  <c r="P1452" i="1"/>
  <c r="P1097" i="1"/>
  <c r="P7689" i="1"/>
  <c r="P854" i="1"/>
  <c r="P9272" i="1"/>
  <c r="P8167" i="1"/>
  <c r="P5819" i="1"/>
  <c r="P2497" i="1"/>
  <c r="P5748" i="1"/>
  <c r="P8156" i="1"/>
  <c r="P7864" i="1"/>
  <c r="P7411" i="1"/>
  <c r="P6164" i="1"/>
  <c r="P5996" i="1"/>
  <c r="P7645" i="1"/>
  <c r="P491" i="1"/>
  <c r="P182" i="1"/>
  <c r="P7508" i="1"/>
  <c r="P7668" i="1"/>
  <c r="P104" i="1"/>
  <c r="P7302" i="1"/>
  <c r="P3041" i="1"/>
  <c r="P8778" i="1"/>
  <c r="P8226" i="1"/>
  <c r="P3774" i="1"/>
  <c r="P6042" i="1"/>
  <c r="P5830" i="1"/>
  <c r="P3408" i="1"/>
  <c r="P4962" i="1"/>
  <c r="P5172" i="1"/>
  <c r="P2062" i="1"/>
  <c r="P51" i="1"/>
  <c r="P9224" i="1"/>
  <c r="P5027" i="1"/>
  <c r="P3489" i="1"/>
  <c r="P842" i="1"/>
  <c r="P7094" i="1"/>
  <c r="P6221" i="1"/>
  <c r="P7719" i="1"/>
  <c r="P9047" i="1"/>
  <c r="P5253" i="1"/>
  <c r="P6193" i="1"/>
  <c r="P5334" i="1"/>
  <c r="P3855" i="1"/>
  <c r="P8571" i="1"/>
  <c r="P4380" i="1"/>
  <c r="P9128" i="1"/>
  <c r="P3367" i="1"/>
  <c r="P1253" i="1"/>
  <c r="P7993" i="1"/>
  <c r="P3082" i="1"/>
  <c r="P4462" i="1"/>
  <c r="P939" i="1"/>
  <c r="P776" i="1"/>
  <c r="P5665" i="1"/>
  <c r="P219" i="1"/>
  <c r="P1981" i="1"/>
  <c r="P5130" i="1"/>
  <c r="P1780" i="1"/>
  <c r="P5294" i="1"/>
  <c r="P9002" i="1"/>
  <c r="P4591" i="1"/>
  <c r="P2428" i="1"/>
  <c r="P1740" i="1"/>
  <c r="P6751" i="1"/>
  <c r="P6626" i="1"/>
  <c r="P1859" i="1"/>
  <c r="P4248" i="1"/>
  <c r="P549" i="1"/>
  <c r="P462" i="1"/>
  <c r="P1418" i="1"/>
  <c r="P6798" i="1"/>
  <c r="P2266" i="1"/>
  <c r="P5488" i="1"/>
  <c r="P4016" i="1"/>
  <c r="P687" i="1"/>
  <c r="P30" i="1"/>
  <c r="P1373" i="1"/>
  <c r="P8585" i="1"/>
  <c r="P4503" i="1"/>
  <c r="P808" i="1"/>
  <c r="P8073" i="1"/>
  <c r="P7574" i="1"/>
  <c r="P3896" i="1"/>
  <c r="P1819" i="1"/>
  <c r="P1640" i="1"/>
  <c r="P8732" i="1"/>
  <c r="P8215" i="1"/>
  <c r="P341" i="1"/>
  <c r="P922" i="1"/>
  <c r="P2022" i="1"/>
  <c r="P8494" i="1"/>
  <c r="P2713" i="1"/>
  <c r="P4870" i="1"/>
  <c r="P522" i="1"/>
  <c r="P5499" i="1"/>
  <c r="P6957" i="1"/>
  <c r="P3936" i="1"/>
  <c r="P8271" i="1"/>
  <c r="P6667" i="1"/>
  <c r="P3206" i="1"/>
  <c r="P7796" i="1"/>
  <c r="P1654" i="1"/>
  <c r="P9184" i="1"/>
  <c r="P8358" i="1"/>
  <c r="P3165" i="1"/>
  <c r="P6240" i="1"/>
  <c r="P2959" i="1"/>
  <c r="P1022" i="1"/>
  <c r="P1560" i="1"/>
  <c r="P511" i="1"/>
  <c r="P6218" i="1"/>
  <c r="P6085" i="1"/>
  <c r="P2948" i="1"/>
  <c r="P8438" i="1"/>
  <c r="P2185" i="1"/>
  <c r="P5914" i="1"/>
  <c r="P7516" i="1"/>
  <c r="P4798" i="1"/>
  <c r="P4339" i="1"/>
  <c r="P1700" i="1"/>
  <c r="P4573" i="1"/>
  <c r="P7215" i="1"/>
  <c r="P6867" i="1"/>
  <c r="P2836" i="1"/>
  <c r="P8865" i="1"/>
  <c r="P1268" i="1"/>
  <c r="P7499" i="1"/>
  <c r="P6284" i="1"/>
  <c r="P6325" i="1"/>
  <c r="P5955" i="1"/>
  <c r="P1093" i="1"/>
  <c r="P7118" i="1"/>
  <c r="P6214" i="1"/>
  <c r="P7386" i="1"/>
  <c r="P4881" i="1"/>
  <c r="P1564" i="1"/>
  <c r="P5048" i="1"/>
  <c r="P7280" i="1"/>
  <c r="L473" i="1" l="1"/>
  <c r="L481" i="1" s="1"/>
  <c r="P8910" i="1"/>
  <c r="P1165" i="1"/>
  <c r="L212" i="1"/>
  <c r="P7898" i="1"/>
  <c r="L7908" i="1"/>
  <c r="P4633" i="1"/>
  <c r="L4538" i="1"/>
  <c r="P4538" i="1" s="1"/>
  <c r="Q4538" i="1" s="1"/>
  <c r="P3652" i="1"/>
  <c r="P5706" i="1"/>
  <c r="P4570" i="1"/>
  <c r="P2877" i="1"/>
  <c r="P4299" i="1"/>
  <c r="P4923" i="1"/>
  <c r="L351" i="1"/>
  <c r="L359" i="1" s="1"/>
  <c r="L4577" i="1"/>
  <c r="L4585" i="1" s="1"/>
  <c r="P4756" i="1"/>
  <c r="P3289" i="1"/>
  <c r="L628" i="1"/>
  <c r="L632" i="1" s="1"/>
  <c r="L633" i="1" s="1"/>
  <c r="P3600" i="1"/>
  <c r="P7048" i="1"/>
  <c r="P5582" i="1"/>
  <c r="P3604" i="1"/>
  <c r="P641" i="1"/>
  <c r="L8854" i="1"/>
  <c r="L8858" i="1" s="1"/>
  <c r="L8859" i="1" s="1"/>
  <c r="L305" i="1"/>
  <c r="P305" i="1" s="1"/>
  <c r="L301" i="1"/>
  <c r="L302" i="1" s="1"/>
  <c r="P274" i="1"/>
  <c r="L208" i="1"/>
  <c r="L209" i="1" s="1"/>
  <c r="L7633" i="1"/>
  <c r="L7634" i="1" s="1"/>
  <c r="L1330" i="1"/>
  <c r="L1336" i="1" s="1"/>
  <c r="P2307" i="1"/>
  <c r="L7635" i="1"/>
  <c r="L7638" i="1" s="1"/>
  <c r="L4125" i="1"/>
  <c r="L4129" i="1" s="1"/>
  <c r="L4130" i="1" s="1"/>
  <c r="P4130" i="1" s="1"/>
  <c r="P3154" i="1"/>
  <c r="P88" i="1"/>
  <c r="P7599" i="1"/>
  <c r="P8347" i="1"/>
  <c r="P4136" i="1"/>
  <c r="P6493" i="1"/>
  <c r="P4328" i="1"/>
  <c r="P1055" i="1"/>
  <c r="P241" i="1"/>
  <c r="P2348" i="1"/>
  <c r="P2537" i="1"/>
  <c r="P6710" i="1"/>
  <c r="P5872" i="1"/>
  <c r="P4177" i="1"/>
  <c r="P4451" i="1"/>
  <c r="P3000" i="1"/>
  <c r="P5623" i="1"/>
  <c r="P8449" i="1"/>
  <c r="P8483" i="1"/>
  <c r="Q8483" i="1" s="1"/>
  <c r="P1939" i="1"/>
  <c r="P5376" i="1"/>
  <c r="P2795" i="1"/>
  <c r="L2660" i="1"/>
  <c r="L2664" i="1" s="1"/>
  <c r="L2665" i="1" s="1"/>
  <c r="P2702" i="1"/>
  <c r="L680" i="1"/>
  <c r="P680" i="1" s="1"/>
  <c r="P4005" i="1"/>
  <c r="P8688" i="1"/>
  <c r="P2390" i="1"/>
  <c r="P3530" i="1"/>
  <c r="L391" i="1"/>
  <c r="L395" i="1" s="1"/>
  <c r="L396" i="1" s="1"/>
  <c r="P6409" i="1"/>
  <c r="L267" i="1"/>
  <c r="P267" i="1" s="1"/>
  <c r="L7585" i="1"/>
  <c r="L7586" i="1" s="1"/>
  <c r="L7589" i="1"/>
  <c r="L7592" i="1" s="1"/>
  <c r="P4559" i="1"/>
  <c r="P3976" i="1"/>
  <c r="P4055" i="1"/>
  <c r="P2671" i="1"/>
  <c r="P2589" i="1"/>
  <c r="P2226" i="1"/>
  <c r="P8260" i="1"/>
  <c r="Q8260" i="1" s="1"/>
  <c r="P3815" i="1"/>
  <c r="P5571" i="1"/>
  <c r="L7179" i="1"/>
  <c r="P7179" i="1" s="1"/>
  <c r="P4085" i="1"/>
  <c r="P8313" i="1"/>
  <c r="P1660" i="1"/>
  <c r="L45" i="1"/>
  <c r="L589" i="1"/>
  <c r="L590" i="1" s="1"/>
  <c r="P2133" i="1"/>
  <c r="L6788" i="1"/>
  <c r="L6791" i="1" s="1"/>
  <c r="P366" i="1"/>
  <c r="P5213" i="1"/>
  <c r="P3449" i="1"/>
  <c r="P3478" i="1"/>
  <c r="L124" i="1"/>
  <c r="L263" i="1"/>
  <c r="L264" i="1" s="1"/>
  <c r="P3611" i="1"/>
  <c r="L721" i="1"/>
  <c r="L722" i="1" s="1"/>
  <c r="P3641" i="1"/>
  <c r="L7401" i="1"/>
  <c r="L7404" i="1" s="1"/>
  <c r="L2578" i="1"/>
  <c r="P2548" i="1"/>
  <c r="L7228" i="1"/>
  <c r="L7229" i="1" s="1"/>
  <c r="L7232" i="1"/>
  <c r="L7235" i="1" s="1"/>
  <c r="P7140" i="1"/>
  <c r="L723" i="1"/>
  <c r="P6367" i="1"/>
  <c r="L7857" i="1"/>
  <c r="P8596" i="1"/>
  <c r="L3722" i="1"/>
  <c r="P3693" i="1"/>
  <c r="L1292" i="1"/>
  <c r="L7782" i="1"/>
  <c r="L7783" i="1" s="1"/>
  <c r="L120" i="1"/>
  <c r="L121" i="1" s="1"/>
  <c r="P7742" i="1"/>
  <c r="P6888" i="1"/>
  <c r="P5089" i="1"/>
  <c r="P4745" i="1"/>
  <c r="L6035" i="1"/>
  <c r="L173" i="1"/>
  <c r="L174" i="1" s="1"/>
  <c r="L176" i="1"/>
  <c r="L965" i="1"/>
  <c r="P965" i="1" s="1"/>
  <c r="L3763" i="1"/>
  <c r="P3733" i="1"/>
  <c r="P1626" i="1"/>
  <c r="L6896" i="1"/>
  <c r="P6203" i="1"/>
  <c r="P6877" i="1"/>
  <c r="L6230" i="1"/>
  <c r="L6231" i="1" s="1"/>
  <c r="L6234" i="1"/>
  <c r="P7874" i="1"/>
  <c r="L1184" i="1"/>
  <c r="L1180" i="1"/>
  <c r="L1181" i="1" s="1"/>
  <c r="L6951" i="1"/>
  <c r="L6949" i="1"/>
  <c r="P6949" i="1" s="1"/>
  <c r="L801" i="1"/>
  <c r="L1693" i="1"/>
  <c r="L1694" i="1" s="1"/>
  <c r="L7334" i="1"/>
  <c r="L7335" i="1" s="1"/>
  <c r="L7338" i="1"/>
  <c r="L7341" i="1" s="1"/>
  <c r="L1041" i="1"/>
  <c r="L1042" i="1" s="1"/>
  <c r="L1045" i="1"/>
  <c r="L7454" i="1"/>
  <c r="L7457" i="1" s="1"/>
  <c r="P7457" i="1" s="1"/>
  <c r="L7450" i="1"/>
  <c r="L7451" i="1" s="1"/>
  <c r="L873" i="1"/>
  <c r="L869" i="1"/>
  <c r="L870" i="1" s="1"/>
  <c r="L7986" i="1"/>
  <c r="L7987" i="1" s="1"/>
  <c r="L1649" i="1"/>
  <c r="L1650" i="1" s="1"/>
  <c r="L1653" i="1"/>
  <c r="L6994" i="1"/>
  <c r="L6900" i="1"/>
  <c r="L1125" i="1"/>
  <c r="L1121" i="1"/>
  <c r="L1122" i="1" s="1"/>
  <c r="L7786" i="1"/>
  <c r="L7789" i="1" s="1"/>
  <c r="L1609" i="1"/>
  <c r="P4089" i="1"/>
  <c r="P7982" i="1"/>
  <c r="Q7982" i="1" s="1"/>
  <c r="P6398" i="1"/>
  <c r="P6945" i="1"/>
  <c r="P6866" i="1"/>
  <c r="P6574" i="1"/>
  <c r="P169" i="1"/>
  <c r="P7581" i="1"/>
  <c r="P6615" i="1"/>
  <c r="P8633" i="1"/>
  <c r="P7884" i="1"/>
  <c r="P7393" i="1"/>
  <c r="P8899" i="1"/>
  <c r="P3965" i="1"/>
  <c r="P792" i="1"/>
  <c r="P8107" i="1"/>
  <c r="P3356" i="1"/>
  <c r="P204" i="1"/>
  <c r="P4455" i="1"/>
  <c r="P7863" i="1"/>
  <c r="P7033" i="1"/>
  <c r="P5078" i="1"/>
  <c r="P2337" i="1"/>
  <c r="P6314" i="1"/>
  <c r="P259" i="1"/>
  <c r="P4548" i="1"/>
  <c r="P5944" i="1"/>
  <c r="P4207" i="1"/>
  <c r="P9213" i="1"/>
  <c r="P6524" i="1"/>
  <c r="P6989" i="1"/>
  <c r="P6996" i="1"/>
  <c r="P6740" i="1"/>
  <c r="P5903" i="1"/>
  <c r="P3605" i="1"/>
  <c r="P585" i="1"/>
  <c r="P4622" i="1"/>
  <c r="P6192" i="1"/>
  <c r="P2011" i="1"/>
  <c r="P9132" i="1"/>
  <c r="P8575" i="1"/>
  <c r="P5365" i="1"/>
  <c r="P6887" i="1"/>
  <c r="P8945" i="1"/>
  <c r="P5202" i="1"/>
  <c r="P3560" i="1"/>
  <c r="P3804" i="1"/>
  <c r="P6177" i="1"/>
  <c r="P8160" i="1"/>
  <c r="P6402" i="1"/>
  <c r="P8201" i="1"/>
  <c r="P9299" i="1"/>
  <c r="P5575" i="1"/>
  <c r="P7224" i="1"/>
  <c r="P2952" i="1"/>
  <c r="P1888" i="1"/>
  <c r="P7128" i="1"/>
  <c r="P7134" i="1"/>
  <c r="P5406" i="1"/>
  <c r="P4912" i="1"/>
  <c r="P6117" i="1"/>
  <c r="P7847" i="1"/>
  <c r="P8527" i="1"/>
  <c r="P7088" i="1"/>
  <c r="P7079" i="1"/>
  <c r="P1928" i="1"/>
  <c r="P8679" i="1"/>
  <c r="P2379" i="1"/>
  <c r="P4534" i="1"/>
  <c r="P717" i="1"/>
  <c r="P5492" i="1"/>
  <c r="P1689" i="1"/>
  <c r="P8062" i="1"/>
  <c r="P2137" i="1"/>
  <c r="P5242" i="1"/>
  <c r="P9254" i="1"/>
  <c r="P4332" i="1"/>
  <c r="P4787" i="1"/>
  <c r="P8992" i="1"/>
  <c r="P8810" i="1"/>
  <c r="P7330" i="1"/>
  <c r="P2501" i="1"/>
  <c r="P2866" i="1"/>
  <c r="P2743" i="1"/>
  <c r="P1848" i="1"/>
  <c r="P6656" i="1"/>
  <c r="P5037" i="1"/>
  <c r="P4166" i="1"/>
  <c r="P5985" i="1"/>
  <c r="P297" i="1"/>
  <c r="P1282" i="1"/>
  <c r="P7528" i="1"/>
  <c r="P2215" i="1"/>
  <c r="P2255" i="1"/>
  <c r="P2989" i="1"/>
  <c r="P3195" i="1"/>
  <c r="P3237" i="1"/>
  <c r="P6699" i="1"/>
  <c r="P5529" i="1"/>
  <c r="P8767" i="1"/>
  <c r="P7778" i="1"/>
  <c r="P2907" i="1"/>
  <c r="P4705" i="1"/>
  <c r="P4252" i="1"/>
  <c r="P3645" i="1"/>
  <c r="P2458" i="1"/>
  <c r="P1808" i="1"/>
  <c r="P225" i="1"/>
  <c r="P2417" i="1"/>
  <c r="P6619" i="1"/>
  <c r="P4492" i="1"/>
  <c r="P6482" i="1"/>
  <c r="P3885" i="1"/>
  <c r="P7897" i="1"/>
  <c r="P7173" i="1"/>
  <c r="P4992" i="1"/>
  <c r="P5654" i="1"/>
  <c r="P3438" i="1"/>
  <c r="P5861" i="1"/>
  <c r="P5119" i="1"/>
  <c r="P3316" i="1"/>
  <c r="P4288" i="1"/>
  <c r="P4009" i="1"/>
  <c r="P1970" i="1"/>
  <c r="P5823" i="1"/>
  <c r="P1492" i="1"/>
  <c r="P2784" i="1"/>
  <c r="P5447" i="1"/>
  <c r="P39" i="1"/>
  <c r="P9087" i="1"/>
  <c r="P2619" i="1"/>
  <c r="P674" i="1"/>
  <c r="P9173" i="1"/>
  <c r="P3030" i="1"/>
  <c r="P1729" i="1"/>
  <c r="P8442" i="1"/>
  <c r="P3682" i="1"/>
  <c r="P8351" i="1"/>
  <c r="P4874" i="1"/>
  <c r="P2051" i="1"/>
  <c r="P8219" i="1"/>
  <c r="P1615" i="1"/>
  <c r="P8721" i="1"/>
  <c r="P8590" i="1"/>
  <c r="P8589" i="1"/>
  <c r="P2296" i="1"/>
  <c r="P2174" i="1"/>
  <c r="P6782" i="1"/>
  <c r="P1769" i="1"/>
  <c r="P1599" i="1"/>
  <c r="P3158" i="1"/>
  <c r="P5612" i="1"/>
  <c r="P5695" i="1"/>
  <c r="P4411" i="1"/>
  <c r="P3844" i="1"/>
  <c r="P2706" i="1"/>
  <c r="P3519" i="1"/>
  <c r="P4664" i="1"/>
  <c r="P6439" i="1"/>
  <c r="P7629" i="1"/>
  <c r="P6217" i="1"/>
  <c r="P865" i="1"/>
  <c r="P4828" i="1"/>
  <c r="P3925" i="1"/>
  <c r="P4044" i="1"/>
  <c r="P5323" i="1"/>
  <c r="P3397" i="1"/>
  <c r="P73" i="1"/>
  <c r="P81" i="1"/>
  <c r="P6356" i="1"/>
  <c r="P4369" i="1"/>
  <c r="P533" i="1"/>
  <c r="P3278" i="1"/>
  <c r="P1037" i="1"/>
  <c r="P6273" i="1"/>
  <c r="P8393" i="1"/>
  <c r="P8302" i="1"/>
  <c r="P6851" i="1"/>
  <c r="P473" i="1"/>
  <c r="P2825" i="1"/>
  <c r="P9036" i="1"/>
  <c r="P5161" i="1"/>
  <c r="P7727" i="1"/>
  <c r="P3113" i="1"/>
  <c r="P4951" i="1"/>
  <c r="P3482" i="1"/>
  <c r="P5283" i="1"/>
  <c r="P2091" i="1"/>
  <c r="P116" i="1"/>
  <c r="P1117" i="1"/>
  <c r="P6070" i="1"/>
  <c r="P5737" i="1"/>
  <c r="P3071" i="1"/>
  <c r="P4749" i="1"/>
  <c r="P6027" i="1"/>
  <c r="P5778" i="1"/>
  <c r="P2541" i="1"/>
  <c r="P1176" i="1"/>
  <c r="L477" i="1" l="1"/>
  <c r="L478" i="1" s="1"/>
  <c r="L7916" i="1"/>
  <c r="L7912" i="1"/>
  <c r="L7913" i="1" s="1"/>
  <c r="L4539" i="1"/>
  <c r="P4539" i="1" s="1"/>
  <c r="L1334" i="1"/>
  <c r="L1335" i="1" s="1"/>
  <c r="P1335" i="1" s="1"/>
  <c r="P351" i="1"/>
  <c r="P8854" i="1"/>
  <c r="L355" i="1"/>
  <c r="L356" i="1" s="1"/>
  <c r="P356" i="1" s="1"/>
  <c r="P8858" i="1"/>
  <c r="L9262" i="1"/>
  <c r="P9262" i="1" s="1"/>
  <c r="L4581" i="1"/>
  <c r="L4582" i="1" s="1"/>
  <c r="L634" i="1"/>
  <c r="L726" i="1" s="1"/>
  <c r="P628" i="1"/>
  <c r="P1330" i="1"/>
  <c r="P4129" i="1"/>
  <c r="P4125" i="1"/>
  <c r="P2664" i="1"/>
  <c r="P2660" i="1"/>
  <c r="P391" i="1"/>
  <c r="P7401" i="1"/>
  <c r="L399" i="1"/>
  <c r="P399" i="1" s="1"/>
  <c r="L127" i="1"/>
  <c r="L4542" i="1"/>
  <c r="L6125" i="1" s="1"/>
  <c r="P6951" i="1"/>
  <c r="L1339" i="1"/>
  <c r="L2582" i="1"/>
  <c r="P2578" i="1"/>
  <c r="P7454" i="1"/>
  <c r="P7986" i="1"/>
  <c r="P7450" i="1"/>
  <c r="L3726" i="1"/>
  <c r="P3722" i="1"/>
  <c r="P7451" i="1"/>
  <c r="L6905" i="1"/>
  <c r="L7181" i="1" s="1"/>
  <c r="L876" i="1"/>
  <c r="L974" i="1"/>
  <c r="L1048" i="1" s="1"/>
  <c r="L3767" i="1"/>
  <c r="P3763" i="1"/>
  <c r="P1336" i="1"/>
  <c r="L6902" i="1"/>
  <c r="L6903" i="1" s="1"/>
  <c r="L6950" i="1"/>
  <c r="P6950" i="1" s="1"/>
  <c r="L1187" i="1"/>
  <c r="P7232" i="1"/>
  <c r="P6660" i="1"/>
  <c r="P1292" i="1"/>
  <c r="P176" i="1"/>
  <c r="P2542" i="1"/>
  <c r="P7338" i="1"/>
  <c r="P8220" i="1"/>
  <c r="P7786" i="1"/>
  <c r="P1045" i="1"/>
  <c r="P2665" i="1"/>
  <c r="P7228" i="1"/>
  <c r="P359" i="1"/>
  <c r="P7537" i="1"/>
  <c r="P8576" i="1"/>
  <c r="P4333" i="1"/>
  <c r="P9133" i="1"/>
  <c r="P7404" i="1"/>
  <c r="P4253" i="1"/>
  <c r="P212" i="1"/>
  <c r="P801" i="1"/>
  <c r="P5493" i="1"/>
  <c r="P6860" i="1"/>
  <c r="P4875" i="1"/>
  <c r="P234" i="1"/>
  <c r="P3483" i="1"/>
  <c r="P1609" i="1"/>
  <c r="P5576" i="1"/>
  <c r="P2502" i="1"/>
  <c r="P2138" i="1"/>
  <c r="P4010" i="1"/>
  <c r="P7857" i="1"/>
  <c r="P6403" i="1"/>
  <c r="P7987" i="1"/>
  <c r="P4090" i="1"/>
  <c r="P4456" i="1"/>
  <c r="P2707" i="1"/>
  <c r="P1041" i="1"/>
  <c r="P5288" i="1"/>
  <c r="P5287" i="1"/>
  <c r="P4832" i="1"/>
  <c r="P173" i="1"/>
  <c r="P5699" i="1"/>
  <c r="P870" i="1"/>
  <c r="P869" i="1"/>
  <c r="P4497" i="1"/>
  <c r="P4496" i="1"/>
  <c r="P3809" i="1"/>
  <c r="P3808" i="1"/>
  <c r="P5908" i="1"/>
  <c r="P5907" i="1"/>
  <c r="P4577" i="1"/>
  <c r="P264" i="1"/>
  <c r="P263" i="1"/>
  <c r="P8264" i="1"/>
  <c r="P4668" i="1"/>
  <c r="P2623" i="1"/>
  <c r="P1505" i="1"/>
  <c r="P1502" i="1"/>
  <c r="P3442" i="1"/>
  <c r="P3241" i="1"/>
  <c r="P2219" i="1"/>
  <c r="P5042" i="1"/>
  <c r="P5041" i="1"/>
  <c r="P7335" i="1"/>
  <c r="P7334" i="1"/>
  <c r="P8997" i="1"/>
  <c r="P8996" i="1"/>
  <c r="P2383" i="1"/>
  <c r="P8531" i="1"/>
  <c r="P6121" i="1"/>
  <c r="P4917" i="1"/>
  <c r="P4916" i="1"/>
  <c r="P8205" i="1"/>
  <c r="P5207" i="1"/>
  <c r="P5206" i="1"/>
  <c r="P2015" i="1"/>
  <c r="P6226" i="1"/>
  <c r="P208" i="1"/>
  <c r="P1184" i="1"/>
  <c r="P5783" i="1"/>
  <c r="P5782" i="1"/>
  <c r="P6074" i="1"/>
  <c r="P3117" i="1"/>
  <c r="P5166" i="1"/>
  <c r="P5165" i="1"/>
  <c r="P45" i="1"/>
  <c r="P542" i="1"/>
  <c r="P633" i="1"/>
  <c r="P632" i="1"/>
  <c r="P8443" i="1"/>
  <c r="P5617" i="1"/>
  <c r="P5616" i="1"/>
  <c r="P1773" i="1"/>
  <c r="P8725" i="1"/>
  <c r="P481" i="1"/>
  <c r="P3035" i="1"/>
  <c r="P3034" i="1"/>
  <c r="P7908" i="1"/>
  <c r="P6487" i="1"/>
  <c r="P6486" i="1"/>
  <c r="P2911" i="1"/>
  <c r="P5989" i="1"/>
  <c r="P1852" i="1"/>
  <c r="P2870" i="1"/>
  <c r="P7341" i="1"/>
  <c r="P8815" i="1"/>
  <c r="P8814" i="1"/>
  <c r="P1694" i="1"/>
  <c r="P1693" i="1"/>
  <c r="P5411" i="1"/>
  <c r="P5410" i="1"/>
  <c r="P9304" i="1"/>
  <c r="P9303" i="1"/>
  <c r="P3564" i="1"/>
  <c r="P8859" i="1"/>
  <c r="P9217" i="1"/>
  <c r="P3361" i="1"/>
  <c r="P3360" i="1"/>
  <c r="P6620" i="1"/>
  <c r="P3283" i="1"/>
  <c r="P3282" i="1"/>
  <c r="P44" i="1"/>
  <c r="P43" i="1"/>
  <c r="P679" i="1"/>
  <c r="P678" i="1"/>
  <c r="P8771" i="1"/>
  <c r="P6078" i="1"/>
  <c r="P4374" i="1"/>
  <c r="P4373" i="1"/>
  <c r="P3402" i="1"/>
  <c r="P3401" i="1"/>
  <c r="P3524" i="1"/>
  <c r="P3523" i="1"/>
  <c r="P3849" i="1"/>
  <c r="P3848" i="1"/>
  <c r="P6788" i="1"/>
  <c r="P7586" i="1"/>
  <c r="P7585" i="1"/>
  <c r="P2789" i="1"/>
  <c r="P2788" i="1"/>
  <c r="P1975" i="1"/>
  <c r="P1974" i="1"/>
  <c r="P4293" i="1"/>
  <c r="P4292" i="1"/>
  <c r="P8352" i="1"/>
  <c r="P5659" i="1"/>
  <c r="P5658" i="1"/>
  <c r="P2462" i="1"/>
  <c r="P7782" i="1"/>
  <c r="P5534" i="1"/>
  <c r="P5533" i="1"/>
  <c r="P3200" i="1"/>
  <c r="P3199" i="1"/>
  <c r="P2259" i="1"/>
  <c r="P7540" i="1"/>
  <c r="P302" i="1"/>
  <c r="P301" i="1"/>
  <c r="P4171" i="1"/>
  <c r="P4170" i="1"/>
  <c r="P4792" i="1"/>
  <c r="P4791" i="1"/>
  <c r="P9259" i="1"/>
  <c r="P9258" i="1"/>
  <c r="P8067" i="1"/>
  <c r="P8066" i="1"/>
  <c r="P8684" i="1"/>
  <c r="P8683" i="1"/>
  <c r="P1933" i="1"/>
  <c r="P1932" i="1"/>
  <c r="P7133" i="1"/>
  <c r="P7132" i="1"/>
  <c r="P9310" i="1"/>
  <c r="P9307" i="1"/>
  <c r="P6186" i="1"/>
  <c r="P8949" i="1"/>
  <c r="P4626" i="1"/>
  <c r="P2953" i="1"/>
  <c r="P6744" i="1"/>
  <c r="P3646" i="1"/>
  <c r="P8111" i="1"/>
  <c r="P3970" i="1"/>
  <c r="P3969" i="1"/>
  <c r="P5742" i="1"/>
  <c r="P5741" i="1"/>
  <c r="P2301" i="1"/>
  <c r="P2300" i="1"/>
  <c r="P1734" i="1"/>
  <c r="P1733" i="1"/>
  <c r="P7178" i="1"/>
  <c r="P7177" i="1"/>
  <c r="P8638" i="1"/>
  <c r="P8637" i="1"/>
  <c r="P6579" i="1"/>
  <c r="P6578" i="1"/>
  <c r="P2748" i="1"/>
  <c r="P2747" i="1"/>
  <c r="P4211" i="1"/>
  <c r="P2342" i="1"/>
  <c r="P2341" i="1"/>
  <c r="P1180" i="1"/>
  <c r="P6278" i="1"/>
  <c r="P6277" i="1"/>
  <c r="P6443" i="1"/>
  <c r="P4416" i="1"/>
  <c r="P4415" i="1"/>
  <c r="P5452" i="1"/>
  <c r="P5451" i="1"/>
  <c r="P6032" i="1"/>
  <c r="P6031" i="1"/>
  <c r="P3076" i="1"/>
  <c r="P3075" i="1"/>
  <c r="P124" i="1"/>
  <c r="P2096" i="1"/>
  <c r="P2095" i="1"/>
  <c r="P4956" i="1"/>
  <c r="P4955" i="1"/>
  <c r="P9041" i="1"/>
  <c r="P9040" i="1"/>
  <c r="P2830" i="1"/>
  <c r="P2829" i="1"/>
  <c r="P8488" i="1"/>
  <c r="P8487" i="1"/>
  <c r="P7634" i="1"/>
  <c r="P7633" i="1"/>
  <c r="P6787" i="1"/>
  <c r="P6786" i="1"/>
  <c r="P2179" i="1"/>
  <c r="P2178" i="1"/>
  <c r="P1645" i="1"/>
  <c r="P1653" i="1"/>
  <c r="P2056" i="1"/>
  <c r="P2055" i="1"/>
  <c r="P9178" i="1"/>
  <c r="P9177" i="1"/>
  <c r="P9092" i="1"/>
  <c r="P9091" i="1"/>
  <c r="P3889" i="1"/>
  <c r="P8028" i="1"/>
  <c r="P8027" i="1"/>
  <c r="P2422" i="1"/>
  <c r="P2421" i="1"/>
  <c r="P4710" i="1"/>
  <c r="P4709" i="1"/>
  <c r="P6661" i="1"/>
  <c r="P723" i="1"/>
  <c r="P1893" i="1"/>
  <c r="P1892" i="1"/>
  <c r="P7235" i="1"/>
  <c r="P3159" i="1"/>
  <c r="P6896" i="1"/>
  <c r="P5369" i="1"/>
  <c r="P589" i="1"/>
  <c r="P3929" i="1"/>
  <c r="P6993" i="1"/>
  <c r="P6994" i="1"/>
  <c r="P6529" i="1"/>
  <c r="P6528" i="1"/>
  <c r="P5949" i="1"/>
  <c r="P5948" i="1"/>
  <c r="P6319" i="1"/>
  <c r="P6318" i="1"/>
  <c r="P5082" i="1"/>
  <c r="P1125" i="1"/>
  <c r="P7041" i="1"/>
  <c r="P477" i="1"/>
  <c r="P4048" i="1"/>
  <c r="P120" i="1"/>
  <c r="P6123" i="1"/>
  <c r="P8307" i="1"/>
  <c r="P8306" i="1"/>
  <c r="P8397" i="1"/>
  <c r="P6360" i="1"/>
  <c r="P78" i="1"/>
  <c r="P77" i="1"/>
  <c r="P5328" i="1"/>
  <c r="P5327" i="1"/>
  <c r="P7638" i="1"/>
  <c r="P7635" i="1"/>
  <c r="P5824" i="1"/>
  <c r="P7592" i="1"/>
  <c r="P7589" i="1"/>
  <c r="P3686" i="1"/>
  <c r="P395" i="1"/>
  <c r="P873" i="1"/>
  <c r="P3320" i="1"/>
  <c r="P5123" i="1"/>
  <c r="P5124" i="1"/>
  <c r="P5866" i="1"/>
  <c r="P5865" i="1"/>
  <c r="P4997" i="1"/>
  <c r="P4996" i="1"/>
  <c r="P1813" i="1"/>
  <c r="P1812" i="1"/>
  <c r="P6703" i="1"/>
  <c r="P2994" i="1"/>
  <c r="P2993" i="1"/>
  <c r="P5247" i="1"/>
  <c r="P5246" i="1"/>
  <c r="P4750" i="1"/>
  <c r="P722" i="1"/>
  <c r="P721" i="1"/>
  <c r="P8161" i="1"/>
  <c r="P7229" i="1"/>
  <c r="P6035" i="1"/>
  <c r="P7037" i="1"/>
  <c r="P1122" i="1"/>
  <c r="P1121" i="1"/>
  <c r="P7789" i="1"/>
  <c r="P8903" i="1"/>
  <c r="P1334" i="1" l="1"/>
  <c r="L9265" i="1"/>
  <c r="P355" i="1"/>
  <c r="P634" i="1"/>
  <c r="P4542" i="1"/>
  <c r="L2583" i="1"/>
  <c r="P2583" i="1" s="1"/>
  <c r="P2582" i="1"/>
  <c r="L3727" i="1"/>
  <c r="P3727" i="1" s="1"/>
  <c r="P3726" i="1"/>
  <c r="P974" i="1"/>
  <c r="L3768" i="1"/>
  <c r="P3768" i="1" s="1"/>
  <c r="P3767" i="1"/>
  <c r="P1339" i="1"/>
  <c r="P2624" i="1"/>
  <c r="P174" i="1"/>
  <c r="P4833" i="1"/>
  <c r="P4585" i="1"/>
  <c r="P3118" i="1"/>
  <c r="P2871" i="1"/>
  <c r="P3242" i="1"/>
  <c r="P2463" i="1"/>
  <c r="P6361" i="1"/>
  <c r="P1048" i="1"/>
  <c r="P7912" i="1"/>
  <c r="P8206" i="1"/>
  <c r="P6234" i="1"/>
  <c r="P7783" i="1"/>
  <c r="P1187" i="1"/>
  <c r="P1042" i="1"/>
  <c r="P4049" i="1"/>
  <c r="P876" i="1"/>
  <c r="P590" i="1"/>
  <c r="P7916" i="1"/>
  <c r="P2016" i="1"/>
  <c r="P3890" i="1"/>
  <c r="P8398" i="1"/>
  <c r="P6745" i="1"/>
  <c r="P209" i="1"/>
  <c r="P8532" i="1"/>
  <c r="P2912" i="1"/>
  <c r="P8950" i="1"/>
  <c r="P3443" i="1"/>
  <c r="P1853" i="1"/>
  <c r="P1181" i="1"/>
  <c r="P6444" i="1"/>
  <c r="P8726" i="1"/>
  <c r="P1774" i="1"/>
  <c r="P1650" i="1"/>
  <c r="P1649" i="1"/>
  <c r="P9218" i="1"/>
  <c r="P6125" i="1"/>
  <c r="P4627" i="1"/>
  <c r="P396" i="1"/>
  <c r="P8265" i="1"/>
  <c r="P6791" i="1"/>
  <c r="P4212" i="1"/>
  <c r="P8772" i="1"/>
  <c r="P8112" i="1"/>
  <c r="P6075" i="1"/>
  <c r="P5370" i="1"/>
  <c r="P6900" i="1"/>
  <c r="P6905" i="1"/>
  <c r="P7038" i="1"/>
  <c r="P6902" i="1"/>
  <c r="P6122" i="1"/>
  <c r="P4669" i="1"/>
  <c r="P7913" i="1"/>
  <c r="P5700" i="1"/>
  <c r="P3565" i="1"/>
  <c r="P726" i="1"/>
  <c r="P3321" i="1"/>
  <c r="P5083" i="1"/>
  <c r="P127" i="1"/>
  <c r="P6230" i="1"/>
  <c r="P2260" i="1"/>
  <c r="P121" i="1"/>
  <c r="P4581" i="1"/>
  <c r="P8904" i="1"/>
  <c r="P478" i="1"/>
  <c r="P3930" i="1"/>
  <c r="P5990" i="1"/>
  <c r="P6704" i="1"/>
  <c r="P2220" i="1"/>
  <c r="P2384" i="1"/>
  <c r="P3687" i="1"/>
  <c r="P9265" i="1" l="1"/>
  <c r="P6231" i="1"/>
  <c r="P7181" i="1"/>
  <c r="P4582" i="1"/>
  <c r="P6903" i="1"/>
  <c r="Q165" i="1" l="1"/>
  <c r="Q164" i="1"/>
  <c r="Q163" i="1"/>
  <c r="Q162" i="1"/>
  <c r="Q161" i="1"/>
  <c r="Q160" i="1"/>
  <c r="Q159" i="1"/>
  <c r="Q158" i="1"/>
  <c r="Q155" i="1"/>
  <c r="Q152" i="1"/>
  <c r="Q151" i="1"/>
  <c r="Q149" i="1"/>
  <c r="Q147" i="1"/>
  <c r="Q141" i="1"/>
  <c r="Q140" i="1"/>
  <c r="Q136" i="1"/>
  <c r="Q1598" i="1"/>
  <c r="Q1597" i="1"/>
  <c r="Q1596" i="1"/>
  <c r="Q1595" i="1"/>
  <c r="Q1594" i="1"/>
  <c r="Q1593" i="1"/>
  <c r="Q1592" i="1"/>
  <c r="Q1589" i="1"/>
  <c r="Q1585" i="1"/>
  <c r="Q1584" i="1"/>
  <c r="Q1583" i="1"/>
  <c r="Q1582" i="1"/>
  <c r="Q1581" i="1"/>
  <c r="Q1580" i="1"/>
  <c r="Q1579" i="1"/>
  <c r="Q1578" i="1"/>
  <c r="Q1577" i="1"/>
  <c r="Q1571" i="1"/>
  <c r="Q1570" i="1"/>
  <c r="Q1569" i="1"/>
  <c r="Q1568" i="1"/>
  <c r="Q1567" i="1"/>
  <c r="Q1559" i="1"/>
  <c r="Q1558" i="1"/>
  <c r="Q1557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0" i="1"/>
  <c r="Q1529" i="1"/>
  <c r="Q1528" i="1"/>
  <c r="Q1527" i="1"/>
  <c r="Q1526" i="1"/>
  <c r="Q1521" i="1"/>
  <c r="Q1520" i="1"/>
  <c r="Q1519" i="1"/>
  <c r="Q1518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8" i="1"/>
  <c r="Q1457" i="1"/>
  <c r="Q1451" i="1"/>
  <c r="Q1450" i="1"/>
  <c r="Q1449" i="1"/>
  <c r="Q1448" i="1"/>
  <c r="Q1447" i="1"/>
  <c r="Q1446" i="1"/>
  <c r="Q1445" i="1"/>
  <c r="Q1436" i="1"/>
  <c r="Q1435" i="1"/>
  <c r="Q1434" i="1"/>
  <c r="Q1433" i="1"/>
  <c r="Q1432" i="1"/>
  <c r="Q1430" i="1"/>
  <c r="Q1426" i="1"/>
  <c r="Q1425" i="1"/>
  <c r="Q1424" i="1"/>
  <c r="Q1423" i="1"/>
  <c r="Q1420" i="1"/>
  <c r="Q1614" i="1"/>
  <c r="Q975" i="1"/>
  <c r="Q964" i="1"/>
  <c r="Q961" i="1"/>
  <c r="Q960" i="1"/>
  <c r="Q959" i="1"/>
  <c r="Q958" i="1"/>
  <c r="Q957" i="1"/>
  <c r="Q956" i="1"/>
  <c r="Q955" i="1"/>
  <c r="Q953" i="1"/>
  <c r="Q952" i="1"/>
  <c r="Q951" i="1"/>
  <c r="Q950" i="1"/>
  <c r="Q945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0" i="1"/>
  <c r="Q918" i="1"/>
  <c r="Q914" i="1"/>
  <c r="Q910" i="1"/>
  <c r="Q909" i="1"/>
  <c r="Q908" i="1"/>
  <c r="Q907" i="1"/>
  <c r="Q903" i="1"/>
  <c r="Q902" i="1"/>
  <c r="Q901" i="1"/>
  <c r="Q900" i="1"/>
  <c r="Q899" i="1"/>
  <c r="Q891" i="1"/>
  <c r="Q890" i="1"/>
  <c r="Q889" i="1"/>
  <c r="Q888" i="1"/>
  <c r="Q177" i="1" l="1"/>
  <c r="Q1610" i="1"/>
  <c r="Q1604" i="1"/>
  <c r="Q1556" i="1"/>
  <c r="Q1506" i="1"/>
  <c r="Q1587" i="1"/>
  <c r="Q1563" i="1"/>
  <c r="Q142" i="1"/>
  <c r="Q143" i="1"/>
  <c r="Q168" i="1"/>
  <c r="Q138" i="1"/>
  <c r="Q145" i="1"/>
  <c r="Q139" i="1"/>
  <c r="Q148" i="1"/>
  <c r="Q1517" i="1"/>
  <c r="Q1531" i="1"/>
  <c r="Q1454" i="1"/>
  <c r="Q1503" i="1"/>
  <c r="Q1532" i="1"/>
  <c r="Q1439" i="1"/>
  <c r="Q1566" i="1"/>
  <c r="Q1440" i="1"/>
  <c r="Q1442" i="1"/>
  <c r="Q1428" i="1"/>
  <c r="Q1427" i="1"/>
  <c r="Q1603" i="1"/>
  <c r="Q1554" i="1"/>
  <c r="Q1555" i="1"/>
  <c r="Q1422" i="1"/>
  <c r="Q1456" i="1"/>
  <c r="Q1588" i="1"/>
  <c r="Q1514" i="1"/>
  <c r="Q1516" i="1"/>
  <c r="Q1525" i="1"/>
  <c r="Q916" i="1"/>
  <c r="Q896" i="1"/>
  <c r="Q941" i="1"/>
  <c r="Q898" i="1"/>
  <c r="Q893" i="1"/>
  <c r="Q892" i="1"/>
  <c r="Q971" i="1"/>
  <c r="Q943" i="1"/>
  <c r="Q944" i="1"/>
  <c r="Q962" i="1"/>
  <c r="Q963" i="1"/>
  <c r="Q948" i="1"/>
  <c r="Q949" i="1"/>
  <c r="Q886" i="1"/>
  <c r="Q887" i="1"/>
  <c r="Q924" i="1"/>
  <c r="Q895" i="1"/>
  <c r="Q885" i="1"/>
  <c r="Q905" i="1"/>
  <c r="Q906" i="1"/>
  <c r="Q915" i="1"/>
  <c r="Q917" i="1"/>
  <c r="Q919" i="1"/>
  <c r="Q925" i="1"/>
  <c r="Q954" i="1"/>
  <c r="Q1497" i="1" l="1"/>
  <c r="Q1524" i="1"/>
  <c r="Q166" i="1"/>
  <c r="Q1586" i="1"/>
  <c r="Q153" i="1"/>
  <c r="Q1606" i="1"/>
  <c r="Q156" i="1"/>
  <c r="Q1455" i="1"/>
  <c r="Q1498" i="1"/>
  <c r="Q167" i="1"/>
  <c r="Q897" i="1"/>
  <c r="Q1444" i="1"/>
  <c r="Q1562" i="1"/>
  <c r="Q1550" i="1"/>
  <c r="Q1551" i="1"/>
  <c r="Q1443" i="1"/>
  <c r="Q1421" i="1"/>
  <c r="Q1491" i="1"/>
  <c r="Q1499" i="1"/>
  <c r="Q1522" i="1"/>
  <c r="Q1523" i="1"/>
  <c r="Q1441" i="1"/>
  <c r="Q1431" i="1"/>
  <c r="Q1429" i="1"/>
  <c r="Q1561" i="1"/>
  <c r="Q1560" i="1"/>
  <c r="Q1605" i="1"/>
  <c r="Q1553" i="1"/>
  <c r="Q970" i="1"/>
  <c r="Q942" i="1"/>
  <c r="Q926" i="1"/>
  <c r="Q922" i="1"/>
  <c r="Q923" i="1"/>
  <c r="Q904" i="1"/>
  <c r="Q884" i="1"/>
  <c r="Q1564" i="1" l="1"/>
  <c r="Q154" i="1"/>
  <c r="Q1437" i="1"/>
  <c r="Q1452" i="1"/>
  <c r="Q1453" i="1"/>
  <c r="Q146" i="1"/>
  <c r="Q144" i="1"/>
  <c r="Q1565" i="1"/>
  <c r="Q137" i="1"/>
  <c r="Q1515" i="1"/>
  <c r="Q1513" i="1"/>
  <c r="Q1607" i="1"/>
  <c r="Q1552" i="1"/>
  <c r="Q1418" i="1"/>
  <c r="Q1419" i="1"/>
  <c r="Q1500" i="1"/>
  <c r="Q1496" i="1"/>
  <c r="Q1490" i="1"/>
  <c r="Q911" i="1"/>
  <c r="Q940" i="1"/>
  <c r="Q913" i="1"/>
  <c r="Q912" i="1"/>
  <c r="Q939" i="1"/>
  <c r="Q972" i="1"/>
  <c r="Q969" i="1"/>
  <c r="Q894" i="1"/>
  <c r="Q1512" i="1" l="1"/>
  <c r="Q1438" i="1"/>
  <c r="Q135" i="1"/>
  <c r="Q1489" i="1"/>
  <c r="Q1549" i="1"/>
  <c r="Q134" i="1" l="1"/>
  <c r="Q1548" i="1"/>
  <c r="Q1492" i="1"/>
  <c r="Q1505" i="1"/>
  <c r="Q1502" i="1"/>
  <c r="Q883" i="1"/>
  <c r="Q176" i="1" l="1"/>
  <c r="Q169" i="1"/>
  <c r="Q1609" i="1"/>
  <c r="Q1599" i="1"/>
  <c r="Q974" i="1"/>
  <c r="Q965" i="1"/>
  <c r="Q174" i="1" l="1"/>
  <c r="Q173" i="1"/>
  <c r="Q9274" i="1" l="1"/>
  <c r="Q79" i="1" l="1"/>
  <c r="Q107" i="1"/>
  <c r="Q122" i="1"/>
  <c r="Q210" i="1"/>
  <c r="Q223" i="1"/>
  <c r="Q232" i="1"/>
  <c r="Q265" i="1"/>
  <c r="Q303" i="1"/>
  <c r="Q344" i="1"/>
  <c r="Q345" i="1"/>
  <c r="Q346" i="1"/>
  <c r="Q347" i="1"/>
  <c r="Q348" i="1"/>
  <c r="Q349" i="1"/>
  <c r="Q357" i="1"/>
  <c r="Q384" i="1"/>
  <c r="Q397" i="1"/>
  <c r="Q436" i="1"/>
  <c r="Q479" i="1"/>
  <c r="Q516" i="1"/>
  <c r="Q579" i="1"/>
  <c r="Q668" i="1"/>
  <c r="Q673" i="1"/>
  <c r="Q740" i="1"/>
  <c r="Q746" i="1"/>
  <c r="Q747" i="1"/>
  <c r="Q748" i="1"/>
  <c r="Q749" i="1"/>
  <c r="Q750" i="1"/>
  <c r="Q751" i="1"/>
  <c r="Q781" i="1"/>
  <c r="Q786" i="1"/>
  <c r="Q787" i="1"/>
  <c r="Q815" i="1"/>
  <c r="Q824" i="1"/>
  <c r="Q853" i="1"/>
  <c r="Q864" i="1"/>
  <c r="Q871" i="1"/>
  <c r="Q983" i="1"/>
  <c r="Q985" i="1"/>
  <c r="Q986" i="1"/>
  <c r="Q987" i="1"/>
  <c r="Q988" i="1"/>
  <c r="Q989" i="1"/>
  <c r="Q991" i="1"/>
  <c r="Q993" i="1"/>
  <c r="Q994" i="1"/>
  <c r="Q995" i="1"/>
  <c r="Q996" i="1"/>
  <c r="Q997" i="1"/>
  <c r="Q999" i="1"/>
  <c r="Q1000" i="1"/>
  <c r="Q1001" i="1"/>
  <c r="Q1002" i="1"/>
  <c r="Q1003" i="1"/>
  <c r="Q1004" i="1"/>
  <c r="Q1005" i="1"/>
  <c r="Q1006" i="1"/>
  <c r="Q1008" i="1"/>
  <c r="Q1009" i="1"/>
  <c r="Q1010" i="1"/>
  <c r="Q1011" i="1"/>
  <c r="Q1012" i="1"/>
  <c r="Q1013" i="1"/>
  <c r="Q1014" i="1"/>
  <c r="Q1018" i="1"/>
  <c r="Q1020" i="1"/>
  <c r="Q1021" i="1"/>
  <c r="Q1025" i="1"/>
  <c r="Q1027" i="1"/>
  <c r="Q1028" i="1"/>
  <c r="Q1029" i="1"/>
  <c r="Q1031" i="1"/>
  <c r="Q1032" i="1"/>
  <c r="Q1034" i="1"/>
  <c r="Q1036" i="1"/>
  <c r="Q1043" i="1"/>
  <c r="Q1087" i="1"/>
  <c r="Q1096" i="1"/>
  <c r="Q1106" i="1"/>
  <c r="Q1114" i="1"/>
  <c r="Q1115" i="1"/>
  <c r="Q1123" i="1"/>
  <c r="Q1169" i="1"/>
  <c r="Q1170" i="1"/>
  <c r="Q1171" i="1"/>
  <c r="Q1172" i="1"/>
  <c r="Q1182" i="1"/>
  <c r="Q1207" i="1"/>
  <c r="Q1208" i="1"/>
  <c r="Q1210" i="1"/>
  <c r="Q1218" i="1"/>
  <c r="Q1225" i="1"/>
  <c r="Q1227" i="1"/>
  <c r="Q1231" i="1"/>
  <c r="Q1239" i="1"/>
  <c r="Q1242" i="1"/>
  <c r="Q1244" i="1"/>
  <c r="Q1251" i="1"/>
  <c r="Q1256" i="1"/>
  <c r="Q1259" i="1"/>
  <c r="Q1263" i="1"/>
  <c r="Q1265" i="1"/>
  <c r="Q1273" i="1"/>
  <c r="Q1274" i="1"/>
  <c r="Q1277" i="1"/>
  <c r="Q1278" i="1"/>
  <c r="Q1279" i="1"/>
  <c r="Q1280" i="1"/>
  <c r="Q1281" i="1"/>
  <c r="Q1322" i="1"/>
  <c r="Q1327" i="1"/>
  <c r="Q1328" i="1"/>
  <c r="Q1359" i="1"/>
  <c r="Q1360" i="1"/>
  <c r="Q1361" i="1"/>
  <c r="Q1362" i="1"/>
  <c r="Q1363" i="1"/>
  <c r="Q1364" i="1"/>
  <c r="Q1379" i="1"/>
  <c r="Q1396" i="1"/>
  <c r="Q1406" i="1"/>
  <c r="Q1651" i="1"/>
  <c r="Q1652" i="1"/>
  <c r="Q1655" i="1"/>
  <c r="Q1695" i="1"/>
  <c r="Q1735" i="1"/>
  <c r="Q1775" i="1"/>
  <c r="Q1814" i="1"/>
  <c r="Q1854" i="1"/>
  <c r="Q1876" i="1"/>
  <c r="Q1883" i="1"/>
  <c r="Q1894" i="1"/>
  <c r="Q1906" i="1"/>
  <c r="Q1934" i="1"/>
  <c r="Q1946" i="1"/>
  <c r="Q1958" i="1"/>
  <c r="Q1976" i="1"/>
  <c r="Q1988" i="1"/>
  <c r="Q1999" i="1"/>
  <c r="Q2017" i="1"/>
  <c r="Q2034" i="1"/>
  <c r="Q2040" i="1"/>
  <c r="Q2057" i="1"/>
  <c r="Q2097" i="1"/>
  <c r="Q2121" i="1"/>
  <c r="Q2139" i="1"/>
  <c r="Q2180" i="1"/>
  <c r="Q2203" i="1"/>
  <c r="Q2221" i="1"/>
  <c r="Q2233" i="1"/>
  <c r="Q2261" i="1"/>
  <c r="Q2284" i="1"/>
  <c r="Q2302" i="1"/>
  <c r="Q2314" i="1"/>
  <c r="Q2343" i="1"/>
  <c r="Q2355" i="1"/>
  <c r="Q2373" i="1"/>
  <c r="Q2385" i="1"/>
  <c r="Q2408" i="1"/>
  <c r="Q2423" i="1"/>
  <c r="Q2446" i="1"/>
  <c r="Q2464" i="1"/>
  <c r="Q2486" i="1"/>
  <c r="Q2488" i="1"/>
  <c r="Q2503" i="1"/>
  <c r="Q2543" i="1"/>
  <c r="Q2584" i="1"/>
  <c r="Q2596" i="1"/>
  <c r="Q2625" i="1"/>
  <c r="Q2666" i="1"/>
  <c r="Q2688" i="1"/>
  <c r="Q2690" i="1"/>
  <c r="Q2708" i="1"/>
  <c r="Q2749" i="1"/>
  <c r="Q2790" i="1"/>
  <c r="Q2802" i="1"/>
  <c r="Q2831" i="1"/>
  <c r="Q2872" i="1"/>
  <c r="Q2895" i="1"/>
  <c r="Q2913" i="1"/>
  <c r="Q2954" i="1"/>
  <c r="Q2966" i="1"/>
  <c r="Q2995" i="1"/>
  <c r="Q3007" i="1"/>
  <c r="Q3018" i="1"/>
  <c r="Q3036" i="1"/>
  <c r="Q3048" i="1"/>
  <c r="Q3077" i="1"/>
  <c r="Q3119" i="1"/>
  <c r="Q3160" i="1"/>
  <c r="Q3183" i="1"/>
  <c r="Q3201" i="1"/>
  <c r="Q3225" i="1"/>
  <c r="Q3243" i="1"/>
  <c r="Q3260" i="1"/>
  <c r="Q3266" i="1"/>
  <c r="Q3284" i="1"/>
  <c r="Q3296" i="1"/>
  <c r="Q3307" i="1"/>
  <c r="Q3322" i="1"/>
  <c r="Q3362" i="1"/>
  <c r="Q3403" i="1"/>
  <c r="Q3415" i="1"/>
  <c r="Q3444" i="1"/>
  <c r="Q3465" i="1"/>
  <c r="Q3484" i="1"/>
  <c r="Q3525" i="1"/>
  <c r="Q3548" i="1"/>
  <c r="Q3566" i="1"/>
  <c r="Q3606" i="1"/>
  <c r="Q3629" i="1"/>
  <c r="Q3647" i="1"/>
  <c r="Q3670" i="1"/>
  <c r="Q3688" i="1"/>
  <c r="Q3700" i="1"/>
  <c r="Q3728" i="1"/>
  <c r="Q3751" i="1"/>
  <c r="Q3769" i="1"/>
  <c r="Q3792" i="1"/>
  <c r="Q3810" i="1"/>
  <c r="Q3850" i="1"/>
  <c r="Q3873" i="1"/>
  <c r="Q3891" i="1"/>
  <c r="Q3931" i="1"/>
  <c r="Q3971" i="1"/>
  <c r="Q4011" i="1"/>
  <c r="Q4023" i="1"/>
  <c r="Q4050" i="1"/>
  <c r="Q4062" i="1"/>
  <c r="Q4072" i="1"/>
  <c r="Q4091" i="1"/>
  <c r="Q4131" i="1"/>
  <c r="Q4172" i="1"/>
  <c r="Q4213" i="1"/>
  <c r="Q4225" i="1"/>
  <c r="Q4236" i="1"/>
  <c r="Q4254" i="1"/>
  <c r="Q4294" i="1"/>
  <c r="Q4334" i="1"/>
  <c r="Q4357" i="1"/>
  <c r="Q4375" i="1"/>
  <c r="Q4399" i="1"/>
  <c r="Q4417" i="1"/>
  <c r="Q4430" i="1"/>
  <c r="Q4446" i="1"/>
  <c r="Q4457" i="1"/>
  <c r="Q4469" i="1"/>
  <c r="Q4480" i="1"/>
  <c r="Q4498" i="1"/>
  <c r="Q4511" i="1"/>
  <c r="Q4521" i="1"/>
  <c r="Q4540" i="1"/>
  <c r="Q4547" i="1"/>
  <c r="Q4583" i="1"/>
  <c r="Q4584" i="1"/>
  <c r="Q4628" i="1"/>
  <c r="Q4650" i="1"/>
  <c r="Q4670" i="1"/>
  <c r="Q4682" i="1"/>
  <c r="Q4693" i="1"/>
  <c r="Q4711" i="1"/>
  <c r="Q4751" i="1"/>
  <c r="Q4775" i="1"/>
  <c r="Q4779" i="1"/>
  <c r="Q4793" i="1"/>
  <c r="Q4814" i="1"/>
  <c r="Q4816" i="1"/>
  <c r="Q4820" i="1"/>
  <c r="Q4834" i="1"/>
  <c r="Q4855" i="1"/>
  <c r="Q4864" i="1"/>
  <c r="Q4876" i="1"/>
  <c r="Q4888" i="1"/>
  <c r="Q4900" i="1"/>
  <c r="Q4918" i="1"/>
  <c r="Q4942" i="1"/>
  <c r="Q4957" i="1"/>
  <c r="Q4980" i="1"/>
  <c r="Q4998" i="1"/>
  <c r="Q5010" i="1"/>
  <c r="Q5022" i="1"/>
  <c r="Q5029" i="1"/>
  <c r="Q5043" i="1"/>
  <c r="Q5064" i="1"/>
  <c r="Q5073" i="1"/>
  <c r="Q5084" i="1"/>
  <c r="Q5096" i="1"/>
  <c r="Q5107" i="1"/>
  <c r="Q5125" i="1"/>
  <c r="Q5149" i="1"/>
  <c r="Q5167" i="1"/>
  <c r="Q5179" i="1"/>
  <c r="Q5190" i="1"/>
  <c r="Q5208" i="1"/>
  <c r="Q5248" i="1"/>
  <c r="Q5271" i="1"/>
  <c r="Q5289" i="1"/>
  <c r="Q5311" i="1"/>
  <c r="Q5329" i="1"/>
  <c r="Q5341" i="1"/>
  <c r="Q5352" i="1"/>
  <c r="Q5371" i="1"/>
  <c r="Q5388" i="1"/>
  <c r="Q5412" i="1"/>
  <c r="Q5435" i="1"/>
  <c r="Q5453" i="1"/>
  <c r="Q5476" i="1"/>
  <c r="Q5494" i="1"/>
  <c r="Q5506" i="1"/>
  <c r="Q5517" i="1"/>
  <c r="Q5535" i="1"/>
  <c r="Q5559" i="1"/>
  <c r="Q5577" i="1"/>
  <c r="Q5618" i="1"/>
  <c r="Q5642" i="1"/>
  <c r="Q5660" i="1"/>
  <c r="Q5677" i="1"/>
  <c r="Q5683" i="1"/>
  <c r="Q5701" i="1"/>
  <c r="Q5718" i="1"/>
  <c r="Q5725" i="1"/>
  <c r="Q5743" i="1"/>
  <c r="Q5760" i="1"/>
  <c r="Q5766" i="1"/>
  <c r="Q5784" i="1"/>
  <c r="Q5807" i="1"/>
  <c r="Q5825" i="1"/>
  <c r="Q5849" i="1"/>
  <c r="Q5867" i="1"/>
  <c r="Q5891" i="1"/>
  <c r="Q5909" i="1"/>
  <c r="Q5950" i="1"/>
  <c r="Q5973" i="1"/>
  <c r="Q5991" i="1"/>
  <c r="Q6003" i="1"/>
  <c r="Q6008" i="1"/>
  <c r="Q6012" i="1"/>
  <c r="Q6013" i="1"/>
  <c r="Q6015" i="1"/>
  <c r="Q6033" i="1"/>
  <c r="Q6046" i="1"/>
  <c r="Q6047" i="1"/>
  <c r="Q6048" i="1"/>
  <c r="Q6049" i="1"/>
  <c r="Q6050" i="1"/>
  <c r="Q6054" i="1"/>
  <c r="Q6055" i="1"/>
  <c r="Q6056" i="1"/>
  <c r="Q6057" i="1"/>
  <c r="Q6058" i="1"/>
  <c r="Q6059" i="1"/>
  <c r="Q6060" i="1"/>
  <c r="Q6061" i="1"/>
  <c r="Q6063" i="1"/>
  <c r="Q6064" i="1"/>
  <c r="Q6065" i="1"/>
  <c r="Q6068" i="1"/>
  <c r="Q6069" i="1"/>
  <c r="Q6076" i="1"/>
  <c r="Q6097" i="1"/>
  <c r="Q6110" i="1"/>
  <c r="Q6111" i="1"/>
  <c r="Q6149" i="1"/>
  <c r="Q6168" i="1"/>
  <c r="Q6171" i="1"/>
  <c r="Q6176" i="1"/>
  <c r="Q6184" i="1"/>
  <c r="Q6191" i="1"/>
  <c r="Q6227" i="1"/>
  <c r="Q6232" i="1"/>
  <c r="Q6233" i="1"/>
  <c r="Q6264" i="1"/>
  <c r="Q6279" i="1"/>
  <c r="Q6283" i="1"/>
  <c r="Q6291" i="1"/>
  <c r="Q6320" i="1"/>
  <c r="Q6362" i="1"/>
  <c r="Q6404" i="1"/>
  <c r="Q6445" i="1"/>
  <c r="Q6457" i="1"/>
  <c r="Q6476" i="1"/>
  <c r="Q6488" i="1"/>
  <c r="Q6505" i="1"/>
  <c r="Q6523" i="1"/>
  <c r="Q6530" i="1"/>
  <c r="Q6580" i="1"/>
  <c r="Q6621" i="1"/>
  <c r="Q6662" i="1"/>
  <c r="Q6705" i="1"/>
  <c r="Q6739" i="1"/>
  <c r="Q6746" i="1"/>
  <c r="Q6811" i="1"/>
  <c r="Q6826" i="1"/>
  <c r="Q6843" i="1"/>
  <c r="Q6858" i="1"/>
  <c r="Q6865" i="1"/>
  <c r="Q6904" i="1"/>
  <c r="Q6934" i="1"/>
  <c r="Q6937" i="1"/>
  <c r="Q6987" i="1"/>
  <c r="Q6995" i="1"/>
  <c r="Q7019" i="1"/>
  <c r="Q7039" i="1"/>
  <c r="Q7086" i="1"/>
  <c r="Q7101" i="1"/>
  <c r="Q7147" i="1"/>
  <c r="Q7230" i="1"/>
  <c r="Q7257" i="1"/>
  <c r="Q7260" i="1"/>
  <c r="Q7266" i="1"/>
  <c r="Q7269" i="1"/>
  <c r="Q7270" i="1"/>
  <c r="Q7271" i="1"/>
  <c r="Q7272" i="1"/>
  <c r="Q7277" i="1"/>
  <c r="Q7278" i="1"/>
  <c r="Q7283" i="1"/>
  <c r="Q7284" i="1"/>
  <c r="Q7285" i="1"/>
  <c r="Q7288" i="1"/>
  <c r="Q7290" i="1"/>
  <c r="Q7291" i="1"/>
  <c r="Q7295" i="1"/>
  <c r="Q7296" i="1"/>
  <c r="Q7297" i="1"/>
  <c r="Q7299" i="1"/>
  <c r="Q7300" i="1"/>
  <c r="Q7301" i="1"/>
  <c r="Q7305" i="1"/>
  <c r="Q7306" i="1"/>
  <c r="Q7307" i="1"/>
  <c r="Q7310" i="1"/>
  <c r="Q7311" i="1"/>
  <c r="Q7314" i="1"/>
  <c r="Q7315" i="1"/>
  <c r="Q7316" i="1"/>
  <c r="Q7317" i="1"/>
  <c r="Q7318" i="1"/>
  <c r="Q7321" i="1"/>
  <c r="Q7322" i="1"/>
  <c r="Q7323" i="1"/>
  <c r="Q7324" i="1"/>
  <c r="Q7326" i="1"/>
  <c r="Q7327" i="1"/>
  <c r="Q7328" i="1"/>
  <c r="Q7336" i="1"/>
  <c r="Q7362" i="1"/>
  <c r="Q7370" i="1"/>
  <c r="Q7389" i="1"/>
  <c r="Q7418" i="1"/>
  <c r="Q7452" i="1"/>
  <c r="Q7481" i="1"/>
  <c r="Q7482" i="1"/>
  <c r="Q7485" i="1"/>
  <c r="Q7488" i="1"/>
  <c r="Q7491" i="1"/>
  <c r="Q7496" i="1"/>
  <c r="Q7498" i="1"/>
  <c r="Q7502" i="1"/>
  <c r="Q7510" i="1"/>
  <c r="Q7512" i="1"/>
  <c r="Q7513" i="1"/>
  <c r="Q7514" i="1"/>
  <c r="Q7515" i="1"/>
  <c r="Q7520" i="1"/>
  <c r="Q7521" i="1"/>
  <c r="Q7525" i="1"/>
  <c r="Q7527" i="1"/>
  <c r="Q7578" i="1"/>
  <c r="Q7587" i="1"/>
  <c r="Q7606" i="1"/>
  <c r="Q7674" i="1"/>
  <c r="Q7680" i="1"/>
  <c r="Q7684" i="1"/>
  <c r="Q7693" i="1"/>
  <c r="Q7694" i="1"/>
  <c r="Q7700" i="1"/>
  <c r="Q7705" i="1"/>
  <c r="Q7707" i="1"/>
  <c r="Q7709" i="1"/>
  <c r="Q7712" i="1"/>
  <c r="Q7713" i="1"/>
  <c r="Q7714" i="1"/>
  <c r="Q7718" i="1"/>
  <c r="Q7722" i="1"/>
  <c r="Q7754" i="1"/>
  <c r="Q7757" i="1"/>
  <c r="Q7771" i="1"/>
  <c r="Q7774" i="1"/>
  <c r="Q7775" i="1"/>
  <c r="Q7776" i="1"/>
  <c r="Q7784" i="1"/>
  <c r="Q7840" i="1"/>
  <c r="Q7862" i="1"/>
  <c r="Q7893" i="1"/>
  <c r="Q7899" i="1"/>
  <c r="Q7914" i="1"/>
  <c r="Q7915" i="1"/>
  <c r="Q7941" i="1"/>
  <c r="Q7944" i="1"/>
  <c r="Q7945" i="1"/>
  <c r="Q7988" i="1"/>
  <c r="Q8029" i="1"/>
  <c r="Q8061" i="1"/>
  <c r="Q8068" i="1"/>
  <c r="Q8085" i="1"/>
  <c r="Q8089" i="1"/>
  <c r="Q8090" i="1"/>
  <c r="Q8092" i="1"/>
  <c r="Q8099" i="1"/>
  <c r="Q8100" i="1"/>
  <c r="Q8101" i="1"/>
  <c r="Q8104" i="1"/>
  <c r="Q8105" i="1"/>
  <c r="Q8106" i="1"/>
  <c r="Q8113" i="1"/>
  <c r="Q8130" i="1"/>
  <c r="Q8134" i="1"/>
  <c r="Q8136" i="1"/>
  <c r="Q8143" i="1"/>
  <c r="Q8144" i="1"/>
  <c r="Q8147" i="1"/>
  <c r="Q8151" i="1"/>
  <c r="Q8152" i="1"/>
  <c r="Q8155" i="1"/>
  <c r="Q8162" i="1"/>
  <c r="Q8179" i="1"/>
  <c r="Q8182" i="1"/>
  <c r="Q8183" i="1"/>
  <c r="Q8184" i="1"/>
  <c r="Q8193" i="1"/>
  <c r="Q8207" i="1"/>
  <c r="Q8221" i="1"/>
  <c r="Q8233" i="1"/>
  <c r="Q8251" i="1"/>
  <c r="Q8252" i="1"/>
  <c r="Q8253" i="1"/>
  <c r="Q8266" i="1"/>
  <c r="Q8283" i="1"/>
  <c r="Q8286" i="1"/>
  <c r="Q8287" i="1"/>
  <c r="Q8290" i="1"/>
  <c r="Q8294" i="1"/>
  <c r="Q8297" i="1"/>
  <c r="Q8300" i="1"/>
  <c r="Q8301" i="1"/>
  <c r="Q8308" i="1"/>
  <c r="Q8325" i="1"/>
  <c r="Q8328" i="1"/>
  <c r="Q8329" i="1"/>
  <c r="Q8330" i="1"/>
  <c r="Q8332" i="1"/>
  <c r="Q8339" i="1"/>
  <c r="Q8340" i="1"/>
  <c r="Q8341" i="1"/>
  <c r="Q8344" i="1"/>
  <c r="Q8345" i="1"/>
  <c r="Q8346" i="1"/>
  <c r="Q8353" i="1"/>
  <c r="Q8374" i="1"/>
  <c r="Q8375" i="1"/>
  <c r="Q8382" i="1"/>
  <c r="Q8385" i="1"/>
  <c r="Q8386" i="1"/>
  <c r="Q8387" i="1"/>
  <c r="Q8390" i="1"/>
  <c r="Q8391" i="1"/>
  <c r="Q8392" i="1"/>
  <c r="Q8399" i="1"/>
  <c r="Q8416" i="1"/>
  <c r="Q8419" i="1"/>
  <c r="Q8420" i="1"/>
  <c r="Q8421" i="1"/>
  <c r="Q8423" i="1"/>
  <c r="Q8428" i="1"/>
  <c r="Q8431" i="1"/>
  <c r="Q8432" i="1"/>
  <c r="Q8433" i="1"/>
  <c r="Q8436" i="1"/>
  <c r="Q8444" i="1"/>
  <c r="Q8465" i="1"/>
  <c r="Q8489" i="1"/>
  <c r="Q8506" i="1"/>
  <c r="Q8510" i="1"/>
  <c r="Q8511" i="1"/>
  <c r="Q8513" i="1"/>
  <c r="Q8520" i="1"/>
  <c r="Q8521" i="1"/>
  <c r="Q8522" i="1"/>
  <c r="Q8526" i="1"/>
  <c r="Q8533" i="1"/>
  <c r="Q8550" i="1"/>
  <c r="Q8554" i="1"/>
  <c r="Q8555" i="1"/>
  <c r="Q8557" i="1"/>
  <c r="Q8561" i="1"/>
  <c r="Q8564" i="1"/>
  <c r="Q8565" i="1"/>
  <c r="Q8568" i="1"/>
  <c r="Q8569" i="1"/>
  <c r="Q8570" i="1"/>
  <c r="Q8577" i="1"/>
  <c r="Q8591" i="1"/>
  <c r="Q8608" i="1"/>
  <c r="Q8612" i="1"/>
  <c r="Q8613" i="1"/>
  <c r="Q8620" i="1"/>
  <c r="Q8623" i="1"/>
  <c r="Q8624" i="1"/>
  <c r="Q8625" i="1"/>
  <c r="Q8628" i="1"/>
  <c r="Q8629" i="1"/>
  <c r="Q8631" i="1"/>
  <c r="Q8658" i="1"/>
  <c r="Q8659" i="1"/>
  <c r="Q8661" i="1"/>
  <c r="Q8665" i="1"/>
  <c r="Q8669" i="1"/>
  <c r="Q8670" i="1"/>
  <c r="Q8671" i="1"/>
  <c r="Q8674" i="1"/>
  <c r="Q8676" i="1"/>
  <c r="Q8678" i="1"/>
  <c r="Q8695" i="1"/>
  <c r="Q8703" i="1"/>
  <c r="Q8704" i="1"/>
  <c r="Q8705" i="1"/>
  <c r="Q8707" i="1"/>
  <c r="Q8714" i="1"/>
  <c r="Q8715" i="1"/>
  <c r="Q8716" i="1"/>
  <c r="Q8719" i="1"/>
  <c r="Q8720" i="1"/>
  <c r="Q8727" i="1"/>
  <c r="Q8744" i="1"/>
  <c r="Q8747" i="1"/>
  <c r="Q8748" i="1"/>
  <c r="Q8749" i="1"/>
  <c r="Q8751" i="1"/>
  <c r="Q8758" i="1"/>
  <c r="Q8759" i="1"/>
  <c r="Q8760" i="1"/>
  <c r="Q8763" i="1"/>
  <c r="Q8764" i="1"/>
  <c r="Q8765" i="1"/>
  <c r="Q8766" i="1"/>
  <c r="Q8773" i="1"/>
  <c r="Q8794" i="1"/>
  <c r="Q8795" i="1"/>
  <c r="Q8801" i="1"/>
  <c r="Q8802" i="1"/>
  <c r="Q8805" i="1"/>
  <c r="Q8806" i="1"/>
  <c r="Q8816" i="1"/>
  <c r="Q8833" i="1"/>
  <c r="Q8837" i="1"/>
  <c r="Q8838" i="1"/>
  <c r="Q8840" i="1"/>
  <c r="Q8847" i="1"/>
  <c r="Q8848" i="1"/>
  <c r="Q8849" i="1"/>
  <c r="Q8853" i="1"/>
  <c r="Q8860" i="1"/>
  <c r="Q8877" i="1"/>
  <c r="Q8881" i="1"/>
  <c r="Q8882" i="1"/>
  <c r="Q8888" i="1"/>
  <c r="Q8891" i="1"/>
  <c r="Q8892" i="1"/>
  <c r="Q8893" i="1"/>
  <c r="Q8896" i="1"/>
  <c r="Q8897" i="1"/>
  <c r="Q8898" i="1"/>
  <c r="Q8905" i="1"/>
  <c r="Q8922" i="1"/>
  <c r="Q8926" i="1"/>
  <c r="Q8927" i="1"/>
  <c r="Q8929" i="1"/>
  <c r="Q8934" i="1"/>
  <c r="Q8937" i="1"/>
  <c r="Q8938" i="1"/>
  <c r="Q8939" i="1"/>
  <c r="Q8942" i="1"/>
  <c r="Q8943" i="1"/>
  <c r="Q8944" i="1"/>
  <c r="Q8951" i="1"/>
  <c r="Q8968" i="1"/>
  <c r="Q8971" i="1"/>
  <c r="Q8972" i="1"/>
  <c r="Q8973" i="1"/>
  <c r="Q8975" i="1"/>
  <c r="Q8983" i="1"/>
  <c r="Q8984" i="1"/>
  <c r="Q8985" i="1"/>
  <c r="Q8988" i="1"/>
  <c r="Q8989" i="1"/>
  <c r="Q8990" i="1"/>
  <c r="Q8991" i="1"/>
  <c r="Q9014" i="1"/>
  <c r="Q9017" i="1"/>
  <c r="Q9018" i="1"/>
  <c r="Q9019" i="1"/>
  <c r="Q9021" i="1"/>
  <c r="Q9023" i="1"/>
  <c r="Q9028" i="1"/>
  <c r="Q9029" i="1"/>
  <c r="Q9030" i="1"/>
  <c r="Q9033" i="1"/>
  <c r="Q9034" i="1"/>
  <c r="Q9035" i="1"/>
  <c r="Q9042" i="1"/>
  <c r="Q9059" i="1"/>
  <c r="Q9063" i="1"/>
  <c r="Q9064" i="1"/>
  <c r="Q9066" i="1"/>
  <c r="Q9073" i="1"/>
  <c r="Q9074" i="1"/>
  <c r="Q9075" i="1"/>
  <c r="Q9078" i="1"/>
  <c r="Q9081" i="1"/>
  <c r="Q9082" i="1"/>
  <c r="Q9083" i="1"/>
  <c r="Q9086" i="1"/>
  <c r="Q9093" i="1"/>
  <c r="Q9105" i="1"/>
  <c r="Q9134" i="1"/>
  <c r="Q9151" i="1"/>
  <c r="Q9154" i="1"/>
  <c r="Q9155" i="1"/>
  <c r="Q9156" i="1"/>
  <c r="Q9158" i="1"/>
  <c r="Q9165" i="1"/>
  <c r="Q9166" i="1"/>
  <c r="Q9167" i="1"/>
  <c r="Q9170" i="1"/>
  <c r="Q9171" i="1"/>
  <c r="Q9172" i="1"/>
  <c r="Q9179" i="1"/>
  <c r="Q9219" i="1"/>
  <c r="Q9248" i="1"/>
  <c r="Q9252" i="1"/>
  <c r="Q9253" i="1"/>
  <c r="Q9260" i="1"/>
  <c r="Q9305" i="1"/>
  <c r="Q14" i="1" l="1"/>
  <c r="Q12" i="1" l="1"/>
  <c r="Q9286" i="1"/>
  <c r="Q8980" i="1"/>
  <c r="Q7716" i="1"/>
  <c r="Q7715" i="1"/>
  <c r="Q7676" i="1"/>
  <c r="Q7667" i="1"/>
  <c r="Q7666" i="1"/>
  <c r="Q7434" i="1"/>
  <c r="Q7032" i="1"/>
  <c r="Q7031" i="1"/>
  <c r="Q6416" i="1"/>
  <c r="Q6265" i="1"/>
  <c r="Q6162" i="1"/>
  <c r="Q6161" i="1"/>
  <c r="Q6160" i="1"/>
  <c r="Q1083" i="1"/>
  <c r="Q1082" i="1"/>
  <c r="Q7711" i="1"/>
  <c r="Q7675" i="1"/>
  <c r="Q6988" i="1"/>
  <c r="Q7172" i="1" l="1"/>
  <c r="Q7030" i="1" l="1"/>
  <c r="Q7029" i="1"/>
  <c r="Q7660" i="1"/>
  <c r="Q6116" i="1"/>
  <c r="Q6103" i="1"/>
  <c r="Q9285" i="1" l="1"/>
  <c r="Q1248" i="1"/>
  <c r="Q1113" i="1"/>
  <c r="Q635" i="1"/>
  <c r="Q7279" i="1"/>
  <c r="Q1247" i="1" l="1"/>
  <c r="Q1089" i="1" l="1"/>
  <c r="Q1088" i="1" l="1"/>
  <c r="Q7298" i="1"/>
  <c r="Q7282" i="1"/>
  <c r="Q7953" i="1" l="1"/>
  <c r="Q378" i="1" l="1"/>
  <c r="Q467" i="1"/>
  <c r="Q468" i="1"/>
  <c r="Q19" i="1"/>
  <c r="Q21" i="1"/>
  <c r="Q23" i="1"/>
  <c r="Q24" i="1"/>
  <c r="Q25" i="1"/>
  <c r="Q26" i="1"/>
  <c r="Q27" i="1"/>
  <c r="Q28" i="1"/>
  <c r="Q29" i="1"/>
  <c r="Q33" i="1"/>
  <c r="Q34" i="1"/>
  <c r="Q38" i="1"/>
  <c r="Q55" i="1"/>
  <c r="Q60" i="1"/>
  <c r="Q62" i="1"/>
  <c r="Q64" i="1"/>
  <c r="Q65" i="1"/>
  <c r="Q66" i="1"/>
  <c r="Q69" i="1"/>
  <c r="Q72" i="1"/>
  <c r="Q92" i="1"/>
  <c r="Q97" i="1"/>
  <c r="Q99" i="1"/>
  <c r="Q102" i="1"/>
  <c r="Q103" i="1"/>
  <c r="Q108" i="1"/>
  <c r="Q111" i="1"/>
  <c r="Q115" i="1"/>
  <c r="Q186" i="1"/>
  <c r="Q191" i="1"/>
  <c r="Q193" i="1"/>
  <c r="Q195" i="1"/>
  <c r="Q196" i="1"/>
  <c r="Q197" i="1"/>
  <c r="Q200" i="1"/>
  <c r="Q203" i="1"/>
  <c r="Q222" i="1"/>
  <c r="Q224" i="1"/>
  <c r="Q245" i="1"/>
  <c r="Q250" i="1"/>
  <c r="Q253" i="1"/>
  <c r="Q254" i="1"/>
  <c r="Q255" i="1"/>
  <c r="Q258" i="1"/>
  <c r="Q278" i="1"/>
  <c r="Q283" i="1"/>
  <c r="Q285" i="1"/>
  <c r="Q287" i="1"/>
  <c r="Q288" i="1"/>
  <c r="Q289" i="1"/>
  <c r="Q292" i="1"/>
  <c r="Q295" i="1"/>
  <c r="Q314" i="1"/>
  <c r="Q316" i="1"/>
  <c r="Q322" i="1"/>
  <c r="Q324" i="1"/>
  <c r="Q333" i="1"/>
  <c r="Q334" i="1"/>
  <c r="Q335" i="1"/>
  <c r="Q350" i="1"/>
  <c r="Q370" i="1"/>
  <c r="Q375" i="1"/>
  <c r="Q377" i="1"/>
  <c r="Q380" i="1"/>
  <c r="Q381" i="1"/>
  <c r="Q382" i="1"/>
  <c r="Q383" i="1"/>
  <c r="Q387" i="1"/>
  <c r="Q390" i="1"/>
  <c r="Q408" i="1"/>
  <c r="Q410" i="1"/>
  <c r="Q415" i="1"/>
  <c r="Q417" i="1"/>
  <c r="Q421" i="1"/>
  <c r="Q422" i="1"/>
  <c r="Q423" i="1"/>
  <c r="Q426" i="1"/>
  <c r="Q429" i="1"/>
  <c r="Q449" i="1"/>
  <c r="Q454" i="1"/>
  <c r="Q456" i="1"/>
  <c r="Q459" i="1"/>
  <c r="Q460" i="1"/>
  <c r="Q461" i="1"/>
  <c r="Q472" i="1"/>
  <c r="Q493" i="1"/>
  <c r="Q495" i="1"/>
  <c r="Q501" i="1"/>
  <c r="Q503" i="1"/>
  <c r="Q505" i="1"/>
  <c r="Q507" i="1"/>
  <c r="Q508" i="1"/>
  <c r="Q509" i="1"/>
  <c r="Q510" i="1"/>
  <c r="Q517" i="1"/>
  <c r="Q529" i="1"/>
  <c r="Q532" i="1"/>
  <c r="Q553" i="1"/>
  <c r="Q560" i="1"/>
  <c r="Q562" i="1"/>
  <c r="Q571" i="1"/>
  <c r="Q572" i="1"/>
  <c r="Q573" i="1"/>
  <c r="Q574" i="1"/>
  <c r="Q575" i="1"/>
  <c r="Q576" i="1"/>
  <c r="Q582" i="1"/>
  <c r="Q598" i="1"/>
  <c r="Q605" i="1"/>
  <c r="Q607" i="1"/>
  <c r="Q616" i="1"/>
  <c r="Q617" i="1"/>
  <c r="Q618" i="1"/>
  <c r="Q619" i="1"/>
  <c r="Q620" i="1"/>
  <c r="Q623" i="1"/>
  <c r="Q626" i="1"/>
  <c r="Q645" i="1"/>
  <c r="Q652" i="1"/>
  <c r="Q654" i="1"/>
  <c r="Q662" i="1"/>
  <c r="Q663" i="1"/>
  <c r="Q664" i="1"/>
  <c r="Q665" i="1"/>
  <c r="Q671" i="1"/>
  <c r="Q689" i="1"/>
  <c r="Q691" i="1"/>
  <c r="Q697" i="1"/>
  <c r="Q699" i="1"/>
  <c r="Q708" i="1"/>
  <c r="Q709" i="1"/>
  <c r="Q710" i="1"/>
  <c r="Q713" i="1"/>
  <c r="Q716" i="1"/>
  <c r="Q735" i="1"/>
  <c r="Q737" i="1"/>
  <c r="Q743" i="1"/>
  <c r="Q745" i="1"/>
  <c r="Q754" i="1"/>
  <c r="Q755" i="1"/>
  <c r="Q756" i="1"/>
  <c r="Q762" i="1"/>
  <c r="Q763" i="1"/>
  <c r="Q764" i="1"/>
  <c r="Q765" i="1"/>
  <c r="Q766" i="1"/>
  <c r="Q767" i="1"/>
  <c r="Q769" i="1"/>
  <c r="Q770" i="1"/>
  <c r="Q771" i="1"/>
  <c r="Q772" i="1"/>
  <c r="Q774" i="1"/>
  <c r="Q775" i="1"/>
  <c r="Q779" i="1"/>
  <c r="Q780" i="1"/>
  <c r="Q783" i="1"/>
  <c r="Q784" i="1"/>
  <c r="Q812" i="1"/>
  <c r="Q818" i="1"/>
  <c r="Q820" i="1"/>
  <c r="Q823" i="1"/>
  <c r="Q825" i="1"/>
  <c r="Q827" i="1"/>
  <c r="Q828" i="1"/>
  <c r="Q832" i="1"/>
  <c r="Q833" i="1"/>
  <c r="Q834" i="1"/>
  <c r="Q837" i="1"/>
  <c r="Q838" i="1"/>
  <c r="Q839" i="1"/>
  <c r="Q840" i="1"/>
  <c r="Q841" i="1"/>
  <c r="Q845" i="1"/>
  <c r="Q846" i="1"/>
  <c r="Q852" i="1"/>
  <c r="Q1059" i="1"/>
  <c r="Q1065" i="1"/>
  <c r="Q1067" i="1"/>
  <c r="Q1076" i="1"/>
  <c r="Q1077" i="1"/>
  <c r="Q1078" i="1"/>
  <c r="Q1079" i="1"/>
  <c r="Q1080" i="1"/>
  <c r="Q1081" i="1"/>
  <c r="Q1091" i="1"/>
  <c r="Q1092" i="1"/>
  <c r="Q1103" i="1"/>
  <c r="Q1107" i="1"/>
  <c r="Q1108" i="1"/>
  <c r="Q1109" i="1"/>
  <c r="Q1110" i="1"/>
  <c r="Q1111" i="1"/>
  <c r="Q1112" i="1"/>
  <c r="Q1116" i="1"/>
  <c r="Q1136" i="1"/>
  <c r="Q1142" i="1"/>
  <c r="Q1144" i="1"/>
  <c r="Q1147" i="1"/>
  <c r="Q1148" i="1"/>
  <c r="Q1154" i="1"/>
  <c r="Q1155" i="1"/>
  <c r="Q1156" i="1"/>
  <c r="Q1157" i="1"/>
  <c r="Q1158" i="1"/>
  <c r="Q1161" i="1"/>
  <c r="Q1163" i="1"/>
  <c r="Q1164" i="1"/>
  <c r="Q1168" i="1"/>
  <c r="Q1196" i="1"/>
  <c r="Q1198" i="1"/>
  <c r="Q1204" i="1"/>
  <c r="Q1214" i="1"/>
  <c r="Q1215" i="1"/>
  <c r="Q1216" i="1"/>
  <c r="Q1217" i="1"/>
  <c r="Q1219" i="1"/>
  <c r="Q1223" i="1"/>
  <c r="Q1224" i="1"/>
  <c r="Q1228" i="1"/>
  <c r="Q1229" i="1"/>
  <c r="Q1230" i="1"/>
  <c r="Q1232" i="1"/>
  <c r="Q1234" i="1"/>
  <c r="Q1235" i="1"/>
  <c r="Q1236" i="1"/>
  <c r="Q1237" i="1"/>
  <c r="Q1238" i="1"/>
  <c r="Q1241" i="1"/>
  <c r="Q1243" i="1"/>
  <c r="Q1245" i="1"/>
  <c r="Q1246" i="1"/>
  <c r="Q1250" i="1"/>
  <c r="Q1252" i="1"/>
  <c r="Q1257" i="1"/>
  <c r="Q1258" i="1"/>
  <c r="Q1261" i="1"/>
  <c r="Q1262" i="1"/>
  <c r="Q1264" i="1"/>
  <c r="Q1266" i="1"/>
  <c r="Q1267" i="1"/>
  <c r="Q1270" i="1"/>
  <c r="Q1272" i="1"/>
  <c r="Q1275" i="1"/>
  <c r="Q1276" i="1"/>
  <c r="Q1303" i="1"/>
  <c r="Q1309" i="1"/>
  <c r="Q1311" i="1"/>
  <c r="Q1320" i="1"/>
  <c r="Q1321" i="1"/>
  <c r="Q1326" i="1"/>
  <c r="Q1348" i="1"/>
  <c r="Q1350" i="1"/>
  <c r="Q1356" i="1"/>
  <c r="Q1358" i="1"/>
  <c r="Q1367" i="1"/>
  <c r="Q1368" i="1"/>
  <c r="Q1369" i="1"/>
  <c r="Q1370" i="1"/>
  <c r="Q1371" i="1"/>
  <c r="Q1372" i="1"/>
  <c r="Q1376" i="1"/>
  <c r="Q1378" i="1"/>
  <c r="Q1380" i="1"/>
  <c r="Q1385" i="1"/>
  <c r="Q1388" i="1"/>
  <c r="Q1392" i="1"/>
  <c r="Q1395" i="1"/>
  <c r="Q1662" i="1"/>
  <c r="Q1664" i="1"/>
  <c r="Q1665" i="1"/>
  <c r="Q1666" i="1"/>
  <c r="Q1667" i="1"/>
  <c r="Q1668" i="1"/>
  <c r="Q1670" i="1"/>
  <c r="Q1672" i="1"/>
  <c r="Q1673" i="1"/>
  <c r="Q1674" i="1"/>
  <c r="Q1675" i="1"/>
  <c r="Q1676" i="1"/>
  <c r="Q1677" i="1"/>
  <c r="Q1679" i="1"/>
  <c r="Q1680" i="1"/>
  <c r="Q1681" i="1"/>
  <c r="Q1684" i="1"/>
  <c r="Q1687" i="1"/>
  <c r="Q1688" i="1"/>
  <c r="Q1702" i="1"/>
  <c r="Q1704" i="1"/>
  <c r="Q1705" i="1"/>
  <c r="Q1706" i="1"/>
  <c r="Q1707" i="1"/>
  <c r="Q1708" i="1"/>
  <c r="Q1712" i="1"/>
  <c r="Q1713" i="1"/>
  <c r="Q1714" i="1"/>
  <c r="Q1715" i="1"/>
  <c r="Q1716" i="1"/>
  <c r="Q1717" i="1"/>
  <c r="Q1719" i="1"/>
  <c r="Q1720" i="1"/>
  <c r="Q1721" i="1"/>
  <c r="Q1728" i="1"/>
  <c r="Q1742" i="1"/>
  <c r="Q1744" i="1"/>
  <c r="Q1745" i="1"/>
  <c r="Q1746" i="1"/>
  <c r="Q1747" i="1"/>
  <c r="Q1748" i="1"/>
  <c r="Q1752" i="1"/>
  <c r="Q1753" i="1"/>
  <c r="Q1754" i="1"/>
  <c r="Q1755" i="1"/>
  <c r="Q1756" i="1"/>
  <c r="Q1757" i="1"/>
  <c r="Q1759" i="1"/>
  <c r="Q1760" i="1"/>
  <c r="Q1761" i="1"/>
  <c r="Q1767" i="1"/>
  <c r="Q1768" i="1"/>
  <c r="Q1782" i="1"/>
  <c r="Q1784" i="1"/>
  <c r="Q1785" i="1"/>
  <c r="Q1786" i="1"/>
  <c r="Q1787" i="1"/>
  <c r="Q1788" i="1"/>
  <c r="Q1792" i="1"/>
  <c r="Q1793" i="1"/>
  <c r="Q1794" i="1"/>
  <c r="Q1795" i="1"/>
  <c r="Q1796" i="1"/>
  <c r="Q1797" i="1"/>
  <c r="Q1799" i="1"/>
  <c r="Q1800" i="1"/>
  <c r="Q1806" i="1"/>
  <c r="Q1807" i="1"/>
  <c r="Q1821" i="1"/>
  <c r="Q1823" i="1"/>
  <c r="Q1824" i="1"/>
  <c r="Q1825" i="1"/>
  <c r="Q1826" i="1"/>
  <c r="Q1827" i="1"/>
  <c r="Q1831" i="1"/>
  <c r="Q1832" i="1"/>
  <c r="Q1833" i="1"/>
  <c r="Q1834" i="1"/>
  <c r="Q1835" i="1"/>
  <c r="Q1836" i="1"/>
  <c r="Q1838" i="1"/>
  <c r="Q1839" i="1"/>
  <c r="Q1840" i="1"/>
  <c r="Q1846" i="1"/>
  <c r="Q1847" i="1"/>
  <c r="Q1861" i="1"/>
  <c r="Q1863" i="1"/>
  <c r="Q1864" i="1"/>
  <c r="Q1865" i="1"/>
  <c r="Q1866" i="1"/>
  <c r="Q1870" i="1"/>
  <c r="Q1871" i="1"/>
  <c r="Q1872" i="1"/>
  <c r="Q1873" i="1"/>
  <c r="Q1874" i="1"/>
  <c r="Q1875" i="1"/>
  <c r="Q1878" i="1"/>
  <c r="Q1879" i="1"/>
  <c r="Q1880" i="1"/>
  <c r="Q1886" i="1"/>
  <c r="Q1887" i="1"/>
  <c r="Q1901" i="1"/>
  <c r="Q1903" i="1"/>
  <c r="Q1904" i="1"/>
  <c r="Q1905" i="1"/>
  <c r="Q1907" i="1"/>
  <c r="Q1911" i="1"/>
  <c r="Q1912" i="1"/>
  <c r="Q1913" i="1"/>
  <c r="Q1914" i="1"/>
  <c r="Q1915" i="1"/>
  <c r="Q1916" i="1"/>
  <c r="Q1918" i="1"/>
  <c r="Q1919" i="1"/>
  <c r="Q1920" i="1"/>
  <c r="Q1926" i="1"/>
  <c r="Q1927" i="1"/>
  <c r="Q1941" i="1"/>
  <c r="Q1943" i="1"/>
  <c r="Q1944" i="1"/>
  <c r="Q1945" i="1"/>
  <c r="Q1947" i="1"/>
  <c r="Q1951" i="1"/>
  <c r="Q1952" i="1"/>
  <c r="Q1953" i="1"/>
  <c r="Q1954" i="1"/>
  <c r="Q1955" i="1"/>
  <c r="Q1956" i="1"/>
  <c r="Q1957" i="1"/>
  <c r="Q1960" i="1"/>
  <c r="Q1961" i="1"/>
  <c r="Q1962" i="1"/>
  <c r="Q1968" i="1"/>
  <c r="Q1969" i="1"/>
  <c r="Q1983" i="1"/>
  <c r="Q1985" i="1"/>
  <c r="Q1986" i="1"/>
  <c r="Q1987" i="1"/>
  <c r="Q1989" i="1"/>
  <c r="Q1993" i="1"/>
  <c r="Q1994" i="1"/>
  <c r="Q1995" i="1"/>
  <c r="Q1996" i="1"/>
  <c r="Q1997" i="1"/>
  <c r="Q1998" i="1"/>
  <c r="Q2001" i="1"/>
  <c r="Q2002" i="1"/>
  <c r="Q2003" i="1"/>
  <c r="Q2009" i="1"/>
  <c r="Q2010" i="1"/>
  <c r="Q2024" i="1"/>
  <c r="Q2026" i="1"/>
  <c r="Q2027" i="1"/>
  <c r="Q2028" i="1"/>
  <c r="Q2029" i="1"/>
  <c r="Q2030" i="1"/>
  <c r="Q2035" i="1"/>
  <c r="Q2036" i="1"/>
  <c r="Q2037" i="1"/>
  <c r="Q2038" i="1"/>
  <c r="Q2039" i="1"/>
  <c r="Q2043" i="1"/>
  <c r="Q2049" i="1"/>
  <c r="Q2050" i="1"/>
  <c r="Q2064" i="1"/>
  <c r="Q2066" i="1"/>
  <c r="Q2067" i="1"/>
  <c r="Q2068" i="1"/>
  <c r="Q2069" i="1"/>
  <c r="Q2070" i="1"/>
  <c r="Q2074" i="1"/>
  <c r="Q2075" i="1"/>
  <c r="Q2076" i="1"/>
  <c r="Q2077" i="1"/>
  <c r="Q2078" i="1"/>
  <c r="Q2079" i="1"/>
  <c r="Q2081" i="1"/>
  <c r="Q2082" i="1"/>
  <c r="Q2083" i="1"/>
  <c r="Q2089" i="1"/>
  <c r="Q2090" i="1"/>
  <c r="Q2104" i="1"/>
  <c r="Q2106" i="1"/>
  <c r="Q2107" i="1"/>
  <c r="Q2108" i="1"/>
  <c r="Q2109" i="1"/>
  <c r="Q2110" i="1"/>
  <c r="Q2114" i="1"/>
  <c r="Q2115" i="1"/>
  <c r="Q2116" i="1"/>
  <c r="Q2117" i="1"/>
  <c r="Q2118" i="1"/>
  <c r="Q2119" i="1"/>
  <c r="Q2120" i="1"/>
  <c r="Q2123" i="1"/>
  <c r="Q2124" i="1"/>
  <c r="Q2125" i="1"/>
  <c r="Q2131" i="1"/>
  <c r="Q2132" i="1"/>
  <c r="Q2146" i="1"/>
  <c r="Q2148" i="1"/>
  <c r="Q2149" i="1"/>
  <c r="Q2150" i="1"/>
  <c r="Q2151" i="1"/>
  <c r="Q2152" i="1"/>
  <c r="Q2156" i="1"/>
  <c r="Q2157" i="1"/>
  <c r="Q2158" i="1"/>
  <c r="Q2159" i="1"/>
  <c r="Q2160" i="1"/>
  <c r="Q2161" i="1"/>
  <c r="Q2162" i="1"/>
  <c r="Q2164" i="1"/>
  <c r="Q2165" i="1"/>
  <c r="Q2166" i="1"/>
  <c r="Q2172" i="1"/>
  <c r="Q2173" i="1"/>
  <c r="Q2187" i="1"/>
  <c r="Q2189" i="1"/>
  <c r="Q2190" i="1"/>
  <c r="Q2191" i="1"/>
  <c r="Q2192" i="1"/>
  <c r="Q2193" i="1"/>
  <c r="Q2197" i="1"/>
  <c r="Q2198" i="1"/>
  <c r="Q2199" i="1"/>
  <c r="Q2200" i="1"/>
  <c r="Q2201" i="1"/>
  <c r="Q2202" i="1"/>
  <c r="Q2205" i="1"/>
  <c r="Q2206" i="1"/>
  <c r="Q2207" i="1"/>
  <c r="Q2214" i="1"/>
  <c r="Q2228" i="1"/>
  <c r="Q2230" i="1"/>
  <c r="Q2231" i="1"/>
  <c r="Q2232" i="1"/>
  <c r="Q2234" i="1"/>
  <c r="Q2238" i="1"/>
  <c r="Q2239" i="1"/>
  <c r="Q2240" i="1"/>
  <c r="Q2241" i="1"/>
  <c r="Q2242" i="1"/>
  <c r="Q2243" i="1"/>
  <c r="Q2245" i="1"/>
  <c r="Q2246" i="1"/>
  <c r="Q2247" i="1"/>
  <c r="Q2254" i="1"/>
  <c r="Q2268" i="1"/>
  <c r="Q2270" i="1"/>
  <c r="Q2271" i="1"/>
  <c r="Q2272" i="1"/>
  <c r="Q2273" i="1"/>
  <c r="Q2274" i="1"/>
  <c r="Q2278" i="1"/>
  <c r="Q2279" i="1"/>
  <c r="Q2280" i="1"/>
  <c r="Q2281" i="1"/>
  <c r="Q2282" i="1"/>
  <c r="Q2283" i="1"/>
  <c r="Q2286" i="1"/>
  <c r="Q2287" i="1"/>
  <c r="Q2288" i="1"/>
  <c r="Q2294" i="1"/>
  <c r="Q2295" i="1"/>
  <c r="Q2309" i="1"/>
  <c r="Q2311" i="1"/>
  <c r="Q2312" i="1"/>
  <c r="Q2313" i="1"/>
  <c r="Q2315" i="1"/>
  <c r="Q2319" i="1"/>
  <c r="Q2320" i="1"/>
  <c r="Q2321" i="1"/>
  <c r="Q2322" i="1"/>
  <c r="Q2323" i="1"/>
  <c r="Q2324" i="1"/>
  <c r="Q2325" i="1"/>
  <c r="Q2327" i="1"/>
  <c r="Q2328" i="1"/>
  <c r="Q2329" i="1"/>
  <c r="Q2335" i="1"/>
  <c r="Q2336" i="1"/>
  <c r="Q2350" i="1"/>
  <c r="Q2352" i="1"/>
  <c r="Q2353" i="1"/>
  <c r="Q2354" i="1"/>
  <c r="Q2356" i="1"/>
  <c r="Q2360" i="1"/>
  <c r="Q2361" i="1"/>
  <c r="Q2362" i="1"/>
  <c r="Q2363" i="1"/>
  <c r="Q2364" i="1"/>
  <c r="Q2365" i="1"/>
  <c r="Q2366" i="1"/>
  <c r="Q2368" i="1"/>
  <c r="Q2369" i="1"/>
  <c r="Q2370" i="1"/>
  <c r="Q2374" i="1"/>
  <c r="Q2377" i="1"/>
  <c r="Q2378" i="1"/>
  <c r="Q2392" i="1"/>
  <c r="Q2394" i="1"/>
  <c r="Q2395" i="1"/>
  <c r="Q2396" i="1"/>
  <c r="Q2397" i="1"/>
  <c r="Q2398" i="1"/>
  <c r="Q2402" i="1"/>
  <c r="Q2403" i="1"/>
  <c r="Q2404" i="1"/>
  <c r="Q2405" i="1"/>
  <c r="Q2406" i="1"/>
  <c r="Q2407" i="1"/>
  <c r="Q2410" i="1"/>
  <c r="Q2411" i="1"/>
  <c r="Q2412" i="1"/>
  <c r="Q2415" i="1"/>
  <c r="Q2416" i="1"/>
  <c r="Q2430" i="1"/>
  <c r="Q2432" i="1"/>
  <c r="Q2433" i="1"/>
  <c r="Q2434" i="1"/>
  <c r="Q2435" i="1"/>
  <c r="Q2436" i="1"/>
  <c r="Q2440" i="1"/>
  <c r="Q2441" i="1"/>
  <c r="Q2442" i="1"/>
  <c r="Q2443" i="1"/>
  <c r="Q2444" i="1"/>
  <c r="Q2445" i="1"/>
  <c r="Q2448" i="1"/>
  <c r="Q2449" i="1"/>
  <c r="Q2450" i="1"/>
  <c r="Q2456" i="1"/>
  <c r="Q2457" i="1"/>
  <c r="Q2471" i="1"/>
  <c r="Q2473" i="1"/>
  <c r="Q2474" i="1"/>
  <c r="Q2475" i="1"/>
  <c r="Q2476" i="1"/>
  <c r="Q2477" i="1"/>
  <c r="Q2481" i="1"/>
  <c r="Q2482" i="1"/>
  <c r="Q2483" i="1"/>
  <c r="Q2484" i="1"/>
  <c r="Q2485" i="1"/>
  <c r="Q2487" i="1"/>
  <c r="Q2490" i="1"/>
  <c r="Q2491" i="1"/>
  <c r="Q2492" i="1"/>
  <c r="Q2495" i="1"/>
  <c r="Q2496" i="1"/>
  <c r="Q2510" i="1"/>
  <c r="Q2512" i="1"/>
  <c r="Q2513" i="1"/>
  <c r="Q2514" i="1"/>
  <c r="Q2515" i="1"/>
  <c r="Q2516" i="1"/>
  <c r="Q2520" i="1"/>
  <c r="Q2521" i="1"/>
  <c r="Q2522" i="1"/>
  <c r="Q2523" i="1"/>
  <c r="Q2524" i="1"/>
  <c r="Q2525" i="1"/>
  <c r="Q2527" i="1"/>
  <c r="Q2528" i="1"/>
  <c r="Q2529" i="1"/>
  <c r="Q2535" i="1"/>
  <c r="Q2536" i="1"/>
  <c r="Q2550" i="1"/>
  <c r="Q2552" i="1"/>
  <c r="Q2553" i="1"/>
  <c r="Q2554" i="1"/>
  <c r="Q2555" i="1"/>
  <c r="Q2556" i="1"/>
  <c r="Q2560" i="1"/>
  <c r="Q2561" i="1"/>
  <c r="Q2562" i="1"/>
  <c r="Q2563" i="1"/>
  <c r="Q2564" i="1"/>
  <c r="Q2565" i="1"/>
  <c r="Q2566" i="1"/>
  <c r="Q2568" i="1"/>
  <c r="Q2569" i="1"/>
  <c r="Q2570" i="1"/>
  <c r="Q2576" i="1"/>
  <c r="Q2577" i="1"/>
  <c r="Q2591" i="1"/>
  <c r="Q2593" i="1"/>
  <c r="Q2594" i="1"/>
  <c r="Q2595" i="1"/>
  <c r="Q2597" i="1"/>
  <c r="Q2601" i="1"/>
  <c r="Q2602" i="1"/>
  <c r="Q2603" i="1"/>
  <c r="Q2604" i="1"/>
  <c r="Q2605" i="1"/>
  <c r="Q2606" i="1"/>
  <c r="Q2607" i="1"/>
  <c r="Q2609" i="1"/>
  <c r="Q2610" i="1"/>
  <c r="Q2611" i="1"/>
  <c r="Q2618" i="1"/>
  <c r="Q2632" i="1"/>
  <c r="Q2634" i="1"/>
  <c r="Q2635" i="1"/>
  <c r="Q2636" i="1"/>
  <c r="Q2637" i="1"/>
  <c r="Q2638" i="1"/>
  <c r="Q2642" i="1"/>
  <c r="Q2643" i="1"/>
  <c r="Q2644" i="1"/>
  <c r="Q2645" i="1"/>
  <c r="Q2646" i="1"/>
  <c r="Q2647" i="1"/>
  <c r="Q2648" i="1"/>
  <c r="Q2650" i="1"/>
  <c r="Q2651" i="1"/>
  <c r="Q2652" i="1"/>
  <c r="Q2659" i="1"/>
  <c r="Q2673" i="1"/>
  <c r="Q2675" i="1"/>
  <c r="Q2676" i="1"/>
  <c r="Q2677" i="1"/>
  <c r="Q2678" i="1"/>
  <c r="Q2679" i="1"/>
  <c r="Q2683" i="1"/>
  <c r="Q2684" i="1"/>
  <c r="Q2685" i="1"/>
  <c r="Q2686" i="1"/>
  <c r="Q2687" i="1"/>
  <c r="Q2689" i="1"/>
  <c r="Q2692" i="1"/>
  <c r="Q2693" i="1"/>
  <c r="Q2694" i="1"/>
  <c r="Q2700" i="1"/>
  <c r="Q2701" i="1"/>
  <c r="Q2715" i="1"/>
  <c r="Q2717" i="1"/>
  <c r="Q2718" i="1"/>
  <c r="Q2719" i="1"/>
  <c r="Q2720" i="1"/>
  <c r="Q2721" i="1"/>
  <c r="Q2725" i="1"/>
  <c r="Q2726" i="1"/>
  <c r="Q2727" i="1"/>
  <c r="Q2728" i="1"/>
  <c r="Q2729" i="1"/>
  <c r="Q2730" i="1"/>
  <c r="Q2731" i="1"/>
  <c r="Q2733" i="1"/>
  <c r="Q2734" i="1"/>
  <c r="Q2735" i="1"/>
  <c r="Q2741" i="1"/>
  <c r="Q2742" i="1"/>
  <c r="Q2756" i="1"/>
  <c r="Q2758" i="1"/>
  <c r="Q2759" i="1"/>
  <c r="Q2760" i="1"/>
  <c r="Q2761" i="1"/>
  <c r="Q2762" i="1"/>
  <c r="Q2766" i="1"/>
  <c r="Q2767" i="1"/>
  <c r="Q2768" i="1"/>
  <c r="Q2769" i="1"/>
  <c r="Q2770" i="1"/>
  <c r="Q2771" i="1"/>
  <c r="Q2772" i="1"/>
  <c r="Q2774" i="1"/>
  <c r="Q2775" i="1"/>
  <c r="Q2776" i="1"/>
  <c r="Q2782" i="1"/>
  <c r="Q2783" i="1"/>
  <c r="Q2797" i="1"/>
  <c r="Q2799" i="1"/>
  <c r="Q2800" i="1"/>
  <c r="Q2801" i="1"/>
  <c r="Q2803" i="1"/>
  <c r="Q2807" i="1"/>
  <c r="Q2808" i="1"/>
  <c r="Q2809" i="1"/>
  <c r="Q2810" i="1"/>
  <c r="Q2811" i="1"/>
  <c r="Q2812" i="1"/>
  <c r="Q2813" i="1"/>
  <c r="Q2815" i="1"/>
  <c r="Q2816" i="1"/>
  <c r="Q2817" i="1"/>
  <c r="Q2823" i="1"/>
  <c r="Q2824" i="1"/>
  <c r="Q2838" i="1"/>
  <c r="Q2840" i="1"/>
  <c r="Q2841" i="1"/>
  <c r="Q2842" i="1"/>
  <c r="Q2843" i="1"/>
  <c r="Q2844" i="1"/>
  <c r="Q2848" i="1"/>
  <c r="Q2849" i="1"/>
  <c r="Q2850" i="1"/>
  <c r="Q2851" i="1"/>
  <c r="Q2852" i="1"/>
  <c r="Q2853" i="1"/>
  <c r="Q2854" i="1"/>
  <c r="Q2856" i="1"/>
  <c r="Q2857" i="1"/>
  <c r="Q2858" i="1"/>
  <c r="Q2864" i="1"/>
  <c r="Q2865" i="1"/>
  <c r="Q2879" i="1"/>
  <c r="Q2881" i="1"/>
  <c r="Q2882" i="1"/>
  <c r="Q2883" i="1"/>
  <c r="Q2884" i="1"/>
  <c r="Q2885" i="1"/>
  <c r="Q2889" i="1"/>
  <c r="Q2890" i="1"/>
  <c r="Q2891" i="1"/>
  <c r="Q2892" i="1"/>
  <c r="Q2893" i="1"/>
  <c r="Q2894" i="1"/>
  <c r="Q2897" i="1"/>
  <c r="Q2898" i="1"/>
  <c r="Q2899" i="1"/>
  <c r="Q2905" i="1"/>
  <c r="Q2906" i="1"/>
  <c r="Q2920" i="1"/>
  <c r="Q2922" i="1"/>
  <c r="Q2923" i="1"/>
  <c r="Q2924" i="1"/>
  <c r="Q2925" i="1"/>
  <c r="Q2926" i="1"/>
  <c r="Q2930" i="1"/>
  <c r="Q2931" i="1"/>
  <c r="Q2932" i="1"/>
  <c r="Q2933" i="1"/>
  <c r="Q2934" i="1"/>
  <c r="Q2935" i="1"/>
  <c r="Q2936" i="1"/>
  <c r="Q2938" i="1"/>
  <c r="Q2939" i="1"/>
  <c r="Q2940" i="1"/>
  <c r="Q2946" i="1"/>
  <c r="Q2947" i="1"/>
  <c r="Q2961" i="1"/>
  <c r="Q2963" i="1"/>
  <c r="Q2964" i="1"/>
  <c r="Q2965" i="1"/>
  <c r="Q2967" i="1"/>
  <c r="Q2971" i="1"/>
  <c r="Q2972" i="1"/>
  <c r="Q2973" i="1"/>
  <c r="Q2974" i="1"/>
  <c r="Q2975" i="1"/>
  <c r="Q2976" i="1"/>
  <c r="Q2977" i="1"/>
  <c r="Q2979" i="1"/>
  <c r="Q2980" i="1"/>
  <c r="Q2981" i="1"/>
  <c r="Q2987" i="1"/>
  <c r="Q2988" i="1"/>
  <c r="Q3002" i="1"/>
  <c r="Q3004" i="1"/>
  <c r="Q3005" i="1"/>
  <c r="Q3006" i="1"/>
  <c r="Q3008" i="1"/>
  <c r="Q3012" i="1"/>
  <c r="Q3013" i="1"/>
  <c r="Q3014" i="1"/>
  <c r="Q3015" i="1"/>
  <c r="Q3016" i="1"/>
  <c r="Q3017" i="1"/>
  <c r="Q3020" i="1"/>
  <c r="Q3021" i="1"/>
  <c r="Q3022" i="1"/>
  <c r="Q3028" i="1"/>
  <c r="Q3029" i="1"/>
  <c r="Q3043" i="1"/>
  <c r="Q3045" i="1"/>
  <c r="Q3046" i="1"/>
  <c r="Q3047" i="1"/>
  <c r="Q3049" i="1"/>
  <c r="Q3053" i="1"/>
  <c r="Q3054" i="1"/>
  <c r="Q3055" i="1"/>
  <c r="Q3056" i="1"/>
  <c r="Q3057" i="1"/>
  <c r="Q3058" i="1"/>
  <c r="Q3059" i="1"/>
  <c r="Q3061" i="1"/>
  <c r="Q3062" i="1"/>
  <c r="Q3063" i="1"/>
  <c r="Q3069" i="1"/>
  <c r="Q3070" i="1"/>
  <c r="Q3084" i="1"/>
  <c r="Q3086" i="1"/>
  <c r="Q3087" i="1"/>
  <c r="Q3088" i="1"/>
  <c r="Q3089" i="1"/>
  <c r="Q3090" i="1"/>
  <c r="Q3094" i="1"/>
  <c r="Q3095" i="1"/>
  <c r="Q3096" i="1"/>
  <c r="Q3097" i="1"/>
  <c r="Q3098" i="1"/>
  <c r="Q3099" i="1"/>
  <c r="Q3100" i="1"/>
  <c r="Q3101" i="1"/>
  <c r="Q3103" i="1"/>
  <c r="Q3104" i="1"/>
  <c r="Q3105" i="1"/>
  <c r="Q3111" i="1"/>
  <c r="Q3112" i="1"/>
  <c r="Q3126" i="1"/>
  <c r="Q3128" i="1"/>
  <c r="Q3129" i="1"/>
  <c r="Q3130" i="1"/>
  <c r="Q3131" i="1"/>
  <c r="Q3132" i="1"/>
  <c r="Q3136" i="1"/>
  <c r="Q3137" i="1"/>
  <c r="Q3138" i="1"/>
  <c r="Q3139" i="1"/>
  <c r="Q3140" i="1"/>
  <c r="Q3141" i="1"/>
  <c r="Q3142" i="1"/>
  <c r="Q3144" i="1"/>
  <c r="Q3145" i="1"/>
  <c r="Q3146" i="1"/>
  <c r="Q3152" i="1"/>
  <c r="Q3153" i="1"/>
  <c r="Q3167" i="1"/>
  <c r="Q3169" i="1"/>
  <c r="Q3170" i="1"/>
  <c r="Q3171" i="1"/>
  <c r="Q3172" i="1"/>
  <c r="Q3173" i="1"/>
  <c r="Q3177" i="1"/>
  <c r="Q3178" i="1"/>
  <c r="Q3179" i="1"/>
  <c r="Q3180" i="1"/>
  <c r="Q3181" i="1"/>
  <c r="Q3182" i="1"/>
  <c r="Q3185" i="1"/>
  <c r="Q3186" i="1"/>
  <c r="Q3187" i="1"/>
  <c r="Q3194" i="1"/>
  <c r="Q3208" i="1"/>
  <c r="Q3210" i="1"/>
  <c r="Q3211" i="1"/>
  <c r="Q3212" i="1"/>
  <c r="Q3213" i="1"/>
  <c r="Q3214" i="1"/>
  <c r="Q3218" i="1"/>
  <c r="Q3219" i="1"/>
  <c r="Q3220" i="1"/>
  <c r="Q3221" i="1"/>
  <c r="Q3222" i="1"/>
  <c r="Q3223" i="1"/>
  <c r="Q3224" i="1"/>
  <c r="Q3227" i="1"/>
  <c r="Q3228" i="1"/>
  <c r="Q3229" i="1"/>
  <c r="Q3235" i="1"/>
  <c r="Q3236" i="1"/>
  <c r="Q3250" i="1"/>
  <c r="Q3252" i="1"/>
  <c r="Q3253" i="1"/>
  <c r="Q3254" i="1"/>
  <c r="Q3255" i="1"/>
  <c r="Q3256" i="1"/>
  <c r="Q3261" i="1"/>
  <c r="Q3262" i="1"/>
  <c r="Q3263" i="1"/>
  <c r="Q3264" i="1"/>
  <c r="Q3265" i="1"/>
  <c r="Q3268" i="1"/>
  <c r="Q3269" i="1"/>
  <c r="Q3270" i="1"/>
  <c r="Q3276" i="1"/>
  <c r="Q3277" i="1"/>
  <c r="Q3291" i="1"/>
  <c r="Q3293" i="1"/>
  <c r="Q3294" i="1"/>
  <c r="Q3295" i="1"/>
  <c r="Q3297" i="1"/>
  <c r="Q3301" i="1"/>
  <c r="Q3302" i="1"/>
  <c r="Q3303" i="1"/>
  <c r="Q3304" i="1"/>
  <c r="Q3305" i="1"/>
  <c r="Q3306" i="1"/>
  <c r="Q3309" i="1"/>
  <c r="Q3310" i="1"/>
  <c r="Q3311" i="1"/>
  <c r="Q3314" i="1"/>
  <c r="Q3315" i="1"/>
  <c r="Q3329" i="1"/>
  <c r="Q3331" i="1"/>
  <c r="Q3332" i="1"/>
  <c r="Q3333" i="1"/>
  <c r="Q3334" i="1"/>
  <c r="Q3335" i="1"/>
  <c r="Q3339" i="1"/>
  <c r="Q3340" i="1"/>
  <c r="Q3341" i="1"/>
  <c r="Q3342" i="1"/>
  <c r="Q3343" i="1"/>
  <c r="Q3344" i="1"/>
  <c r="Q3346" i="1"/>
  <c r="Q3347" i="1"/>
  <c r="Q3348" i="1"/>
  <c r="Q3354" i="1"/>
  <c r="Q3355" i="1"/>
  <c r="Q3369" i="1"/>
  <c r="Q3371" i="1"/>
  <c r="Q3372" i="1"/>
  <c r="Q3373" i="1"/>
  <c r="Q3374" i="1"/>
  <c r="Q3375" i="1"/>
  <c r="Q3379" i="1"/>
  <c r="Q3380" i="1"/>
  <c r="Q3381" i="1"/>
  <c r="Q3382" i="1"/>
  <c r="Q3383" i="1"/>
  <c r="Q3384" i="1"/>
  <c r="Q3385" i="1"/>
  <c r="Q3387" i="1"/>
  <c r="Q3388" i="1"/>
  <c r="Q3389" i="1"/>
  <c r="Q3395" i="1"/>
  <c r="Q3396" i="1"/>
  <c r="Q3410" i="1"/>
  <c r="Q3412" i="1"/>
  <c r="Q3413" i="1"/>
  <c r="Q3414" i="1"/>
  <c r="Q3416" i="1"/>
  <c r="Q3420" i="1"/>
  <c r="Q3421" i="1"/>
  <c r="Q3422" i="1"/>
  <c r="Q3423" i="1"/>
  <c r="Q3424" i="1"/>
  <c r="Q3425" i="1"/>
  <c r="Q3426" i="1"/>
  <c r="Q3428" i="1"/>
  <c r="Q3429" i="1"/>
  <c r="Q3430" i="1"/>
  <c r="Q3436" i="1"/>
  <c r="Q3437" i="1"/>
  <c r="Q3451" i="1"/>
  <c r="Q3453" i="1"/>
  <c r="Q3454" i="1"/>
  <c r="Q3455" i="1"/>
  <c r="Q3456" i="1"/>
  <c r="Q3457" i="1"/>
  <c r="Q3461" i="1"/>
  <c r="Q3462" i="1"/>
  <c r="Q3463" i="1"/>
  <c r="Q3464" i="1"/>
  <c r="Q3466" i="1"/>
  <c r="Q3468" i="1"/>
  <c r="Q3469" i="1"/>
  <c r="Q3470" i="1"/>
  <c r="Q3476" i="1"/>
  <c r="Q3477" i="1"/>
  <c r="Q3491" i="1"/>
  <c r="Q3493" i="1"/>
  <c r="Q3494" i="1"/>
  <c r="Q3495" i="1"/>
  <c r="Q3496" i="1"/>
  <c r="Q3497" i="1"/>
  <c r="Q3501" i="1"/>
  <c r="Q3502" i="1"/>
  <c r="Q3503" i="1"/>
  <c r="Q3504" i="1"/>
  <c r="Q3505" i="1"/>
  <c r="Q3506" i="1"/>
  <c r="Q3507" i="1"/>
  <c r="Q3509" i="1"/>
  <c r="Q3510" i="1"/>
  <c r="Q3511" i="1"/>
  <c r="Q3517" i="1"/>
  <c r="Q3518" i="1"/>
  <c r="Q3532" i="1"/>
  <c r="Q3534" i="1"/>
  <c r="Q3535" i="1"/>
  <c r="Q3536" i="1"/>
  <c r="Q3537" i="1"/>
  <c r="Q3538" i="1"/>
  <c r="Q3542" i="1"/>
  <c r="Q3543" i="1"/>
  <c r="Q3544" i="1"/>
  <c r="Q3545" i="1"/>
  <c r="Q3546" i="1"/>
  <c r="Q3547" i="1"/>
  <c r="Q3550" i="1"/>
  <c r="Q3551" i="1"/>
  <c r="Q3552" i="1"/>
  <c r="Q3558" i="1"/>
  <c r="Q3559" i="1"/>
  <c r="Q3573" i="1"/>
  <c r="Q3575" i="1"/>
  <c r="Q3576" i="1"/>
  <c r="Q3577" i="1"/>
  <c r="Q3578" i="1"/>
  <c r="Q3579" i="1"/>
  <c r="Q3583" i="1"/>
  <c r="Q3584" i="1"/>
  <c r="Q3585" i="1"/>
  <c r="Q3586" i="1"/>
  <c r="Q3587" i="1"/>
  <c r="Q3588" i="1"/>
  <c r="Q3590" i="1"/>
  <c r="Q3591" i="1"/>
  <c r="Q3592" i="1"/>
  <c r="Q3598" i="1"/>
  <c r="Q3599" i="1"/>
  <c r="Q3613" i="1"/>
  <c r="Q3615" i="1"/>
  <c r="Q3616" i="1"/>
  <c r="Q3617" i="1"/>
  <c r="Q3618" i="1"/>
  <c r="Q3619" i="1"/>
  <c r="Q3623" i="1"/>
  <c r="Q3624" i="1"/>
  <c r="Q3625" i="1"/>
  <c r="Q3626" i="1"/>
  <c r="Q3627" i="1"/>
  <c r="Q3628" i="1"/>
  <c r="Q3631" i="1"/>
  <c r="Q3632" i="1"/>
  <c r="Q3633" i="1"/>
  <c r="Q3639" i="1"/>
  <c r="Q3640" i="1"/>
  <c r="Q3654" i="1"/>
  <c r="Q3656" i="1"/>
  <c r="Q3657" i="1"/>
  <c r="Q3658" i="1"/>
  <c r="Q3659" i="1"/>
  <c r="Q3660" i="1"/>
  <c r="Q3664" i="1"/>
  <c r="Q3665" i="1"/>
  <c r="Q3666" i="1"/>
  <c r="Q3667" i="1"/>
  <c r="Q3668" i="1"/>
  <c r="Q3669" i="1"/>
  <c r="Q3672" i="1"/>
  <c r="Q3673" i="1"/>
  <c r="Q3674" i="1"/>
  <c r="Q3680" i="1"/>
  <c r="Q3681" i="1"/>
  <c r="Q3695" i="1"/>
  <c r="Q3697" i="1"/>
  <c r="Q3698" i="1"/>
  <c r="Q3699" i="1"/>
  <c r="Q3701" i="1"/>
  <c r="Q3705" i="1"/>
  <c r="Q3706" i="1"/>
  <c r="Q3707" i="1"/>
  <c r="Q3708" i="1"/>
  <c r="Q3709" i="1"/>
  <c r="Q3710" i="1"/>
  <c r="Q3712" i="1"/>
  <c r="Q3713" i="1"/>
  <c r="Q3714" i="1"/>
  <c r="Q3720" i="1"/>
  <c r="Q3721" i="1"/>
  <c r="Q3735" i="1"/>
  <c r="Q3737" i="1"/>
  <c r="Q3738" i="1"/>
  <c r="Q3739" i="1"/>
  <c r="Q3740" i="1"/>
  <c r="Q3741" i="1"/>
  <c r="Q3745" i="1"/>
  <c r="Q3746" i="1"/>
  <c r="Q3747" i="1"/>
  <c r="Q3748" i="1"/>
  <c r="Q3749" i="1"/>
  <c r="Q3750" i="1"/>
  <c r="Q3753" i="1"/>
  <c r="Q3754" i="1"/>
  <c r="Q3755" i="1"/>
  <c r="Q3762" i="1"/>
  <c r="Q3776" i="1"/>
  <c r="Q3778" i="1"/>
  <c r="Q3779" i="1"/>
  <c r="Q3780" i="1"/>
  <c r="Q3781" i="1"/>
  <c r="Q3782" i="1"/>
  <c r="Q3786" i="1"/>
  <c r="Q3787" i="1"/>
  <c r="Q3788" i="1"/>
  <c r="Q3789" i="1"/>
  <c r="Q3790" i="1"/>
  <c r="Q3791" i="1"/>
  <c r="Q3794" i="1"/>
  <c r="Q3795" i="1"/>
  <c r="Q3796" i="1"/>
  <c r="Q3802" i="1"/>
  <c r="Q3803" i="1"/>
  <c r="Q3817" i="1"/>
  <c r="Q3819" i="1"/>
  <c r="Q3820" i="1"/>
  <c r="Q3821" i="1"/>
  <c r="Q3822" i="1"/>
  <c r="Q3823" i="1"/>
  <c r="Q3827" i="1"/>
  <c r="Q3828" i="1"/>
  <c r="Q3829" i="1"/>
  <c r="Q3830" i="1"/>
  <c r="Q3831" i="1"/>
  <c r="Q3832" i="1"/>
  <c r="Q3834" i="1"/>
  <c r="Q3835" i="1"/>
  <c r="Q3836" i="1"/>
  <c r="Q3842" i="1"/>
  <c r="Q3843" i="1"/>
  <c r="Q3857" i="1"/>
  <c r="Q3859" i="1"/>
  <c r="Q3860" i="1"/>
  <c r="Q3861" i="1"/>
  <c r="Q3862" i="1"/>
  <c r="Q3863" i="1"/>
  <c r="Q3867" i="1"/>
  <c r="Q3868" i="1"/>
  <c r="Q3869" i="1"/>
  <c r="Q3870" i="1"/>
  <c r="Q3871" i="1"/>
  <c r="Q3872" i="1"/>
  <c r="Q3875" i="1"/>
  <c r="Q3876" i="1"/>
  <c r="Q3877" i="1"/>
  <c r="Q3883" i="1"/>
  <c r="Q3884" i="1"/>
  <c r="Q3898" i="1"/>
  <c r="Q3900" i="1"/>
  <c r="Q3901" i="1"/>
  <c r="Q3902" i="1"/>
  <c r="Q3903" i="1"/>
  <c r="Q3904" i="1"/>
  <c r="Q3908" i="1"/>
  <c r="Q3909" i="1"/>
  <c r="Q3910" i="1"/>
  <c r="Q3911" i="1"/>
  <c r="Q3912" i="1"/>
  <c r="Q3913" i="1"/>
  <c r="Q3915" i="1"/>
  <c r="Q3916" i="1"/>
  <c r="Q3917" i="1"/>
  <c r="Q3923" i="1"/>
  <c r="Q3924" i="1"/>
  <c r="Q3938" i="1"/>
  <c r="Q3940" i="1"/>
  <c r="Q3941" i="1"/>
  <c r="Q3942" i="1"/>
  <c r="Q3943" i="1"/>
  <c r="Q3944" i="1"/>
  <c r="Q3948" i="1"/>
  <c r="Q3949" i="1"/>
  <c r="Q3950" i="1"/>
  <c r="Q3951" i="1"/>
  <c r="Q3952" i="1"/>
  <c r="Q3953" i="1"/>
  <c r="Q3955" i="1"/>
  <c r="Q3956" i="1"/>
  <c r="Q3957" i="1"/>
  <c r="Q3964" i="1"/>
  <c r="Q3978" i="1"/>
  <c r="Q3980" i="1"/>
  <c r="Q3981" i="1"/>
  <c r="Q3982" i="1"/>
  <c r="Q3983" i="1"/>
  <c r="Q3984" i="1"/>
  <c r="Q3988" i="1"/>
  <c r="Q3989" i="1"/>
  <c r="Q3990" i="1"/>
  <c r="Q3991" i="1"/>
  <c r="Q3992" i="1"/>
  <c r="Q3993" i="1"/>
  <c r="Q3995" i="1"/>
  <c r="Q3996" i="1"/>
  <c r="Q3997" i="1"/>
  <c r="Q4003" i="1"/>
  <c r="Q4004" i="1"/>
  <c r="Q4018" i="1"/>
  <c r="Q4020" i="1"/>
  <c r="Q4021" i="1"/>
  <c r="Q4022" i="1"/>
  <c r="Q4024" i="1"/>
  <c r="Q4028" i="1"/>
  <c r="Q4029" i="1"/>
  <c r="Q4030" i="1"/>
  <c r="Q4031" i="1"/>
  <c r="Q4032" i="1"/>
  <c r="Q4033" i="1"/>
  <c r="Q4035" i="1"/>
  <c r="Q4036" i="1"/>
  <c r="Q4042" i="1"/>
  <c r="Q4043" i="1"/>
  <c r="Q4057" i="1"/>
  <c r="Q4059" i="1"/>
  <c r="Q4060" i="1"/>
  <c r="Q4061" i="1"/>
  <c r="Q4063" i="1"/>
  <c r="Q4067" i="1"/>
  <c r="Q4068" i="1"/>
  <c r="Q4069" i="1"/>
  <c r="Q4070" i="1"/>
  <c r="Q4071" i="1"/>
  <c r="Q4073" i="1"/>
  <c r="Q4075" i="1"/>
  <c r="Q4076" i="1"/>
  <c r="Q4077" i="1"/>
  <c r="Q4084" i="1"/>
  <c r="Q4098" i="1"/>
  <c r="Q4100" i="1"/>
  <c r="Q4101" i="1"/>
  <c r="Q4102" i="1"/>
  <c r="Q4103" i="1"/>
  <c r="Q4104" i="1"/>
  <c r="Q4108" i="1"/>
  <c r="Q4109" i="1"/>
  <c r="Q4110" i="1"/>
  <c r="Q4111" i="1"/>
  <c r="Q4112" i="1"/>
  <c r="Q4113" i="1"/>
  <c r="Q4115" i="1"/>
  <c r="Q4116" i="1"/>
  <c r="Q4117" i="1"/>
  <c r="Q4123" i="1"/>
  <c r="Q4124" i="1"/>
  <c r="Q4138" i="1"/>
  <c r="Q4140" i="1"/>
  <c r="Q4141" i="1"/>
  <c r="Q4142" i="1"/>
  <c r="Q4143" i="1"/>
  <c r="Q4144" i="1"/>
  <c r="Q4148" i="1"/>
  <c r="Q4149" i="1"/>
  <c r="Q4150" i="1"/>
  <c r="Q4151" i="1"/>
  <c r="Q4152" i="1"/>
  <c r="Q4153" i="1"/>
  <c r="Q4154" i="1"/>
  <c r="Q4156" i="1"/>
  <c r="Q4157" i="1"/>
  <c r="Q4158" i="1"/>
  <c r="Q4164" i="1"/>
  <c r="Q4165" i="1"/>
  <c r="Q4179" i="1"/>
  <c r="Q4181" i="1"/>
  <c r="Q4182" i="1"/>
  <c r="Q4183" i="1"/>
  <c r="Q4184" i="1"/>
  <c r="Q4185" i="1"/>
  <c r="Q4189" i="1"/>
  <c r="Q4190" i="1"/>
  <c r="Q4191" i="1"/>
  <c r="Q4192" i="1"/>
  <c r="Q4193" i="1"/>
  <c r="Q4194" i="1"/>
  <c r="Q4195" i="1"/>
  <c r="Q4197" i="1"/>
  <c r="Q4198" i="1"/>
  <c r="Q4199" i="1"/>
  <c r="Q4205" i="1"/>
  <c r="Q4206" i="1"/>
  <c r="Q4220" i="1"/>
  <c r="Q4222" i="1"/>
  <c r="Q4223" i="1"/>
  <c r="Q4224" i="1"/>
  <c r="Q4226" i="1"/>
  <c r="Q4230" i="1"/>
  <c r="Q4231" i="1"/>
  <c r="Q4232" i="1"/>
  <c r="Q4233" i="1"/>
  <c r="Q4234" i="1"/>
  <c r="Q4235" i="1"/>
  <c r="Q4238" i="1"/>
  <c r="Q4239" i="1"/>
  <c r="Q4240" i="1"/>
  <c r="Q4246" i="1"/>
  <c r="Q4247" i="1"/>
  <c r="Q4261" i="1"/>
  <c r="Q4263" i="1"/>
  <c r="Q4264" i="1"/>
  <c r="Q4265" i="1"/>
  <c r="Q4266" i="1"/>
  <c r="Q4267" i="1"/>
  <c r="Q4271" i="1"/>
  <c r="Q4272" i="1"/>
  <c r="Q4273" i="1"/>
  <c r="Q4274" i="1"/>
  <c r="Q4275" i="1"/>
  <c r="Q4276" i="1"/>
  <c r="Q4278" i="1"/>
  <c r="Q4279" i="1"/>
  <c r="Q4280" i="1"/>
  <c r="Q4286" i="1"/>
  <c r="Q4287" i="1"/>
  <c r="Q4301" i="1"/>
  <c r="Q4303" i="1"/>
  <c r="Q4304" i="1"/>
  <c r="Q4305" i="1"/>
  <c r="Q4306" i="1"/>
  <c r="Q4307" i="1"/>
  <c r="Q4311" i="1"/>
  <c r="Q4312" i="1"/>
  <c r="Q4313" i="1"/>
  <c r="Q4314" i="1"/>
  <c r="Q4315" i="1"/>
  <c r="Q4316" i="1"/>
  <c r="Q4318" i="1"/>
  <c r="Q4319" i="1"/>
  <c r="Q4320" i="1"/>
  <c r="Q4326" i="1"/>
  <c r="Q4327" i="1"/>
  <c r="Q4341" i="1"/>
  <c r="Q4343" i="1"/>
  <c r="Q4344" i="1"/>
  <c r="Q4345" i="1"/>
  <c r="Q4346" i="1"/>
  <c r="Q4347" i="1"/>
  <c r="Q4351" i="1"/>
  <c r="Q4352" i="1"/>
  <c r="Q4353" i="1"/>
  <c r="Q4354" i="1"/>
  <c r="Q4355" i="1"/>
  <c r="Q4356" i="1"/>
  <c r="Q4359" i="1"/>
  <c r="Q4360" i="1"/>
  <c r="Q4361" i="1"/>
  <c r="Q4367" i="1"/>
  <c r="Q4368" i="1"/>
  <c r="Q4382" i="1"/>
  <c r="Q4384" i="1"/>
  <c r="Q4385" i="1"/>
  <c r="Q4386" i="1"/>
  <c r="Q4387" i="1"/>
  <c r="Q4388" i="1"/>
  <c r="Q4392" i="1"/>
  <c r="Q4393" i="1"/>
  <c r="Q4394" i="1"/>
  <c r="Q4395" i="1"/>
  <c r="Q4396" i="1"/>
  <c r="Q4397" i="1"/>
  <c r="Q4398" i="1"/>
  <c r="Q4401" i="1"/>
  <c r="Q4402" i="1"/>
  <c r="Q4403" i="1"/>
  <c r="Q4409" i="1"/>
  <c r="Q4410" i="1"/>
  <c r="Q4424" i="1"/>
  <c r="Q4426" i="1"/>
  <c r="Q4427" i="1"/>
  <c r="Q4428" i="1"/>
  <c r="Q4429" i="1"/>
  <c r="Q4434" i="1"/>
  <c r="Q4435" i="1"/>
  <c r="Q4436" i="1"/>
  <c r="Q4437" i="1"/>
  <c r="Q4438" i="1"/>
  <c r="Q4439" i="1"/>
  <c r="Q4441" i="1"/>
  <c r="Q4442" i="1"/>
  <c r="Q4443" i="1"/>
  <c r="Q4449" i="1"/>
  <c r="Q4450" i="1"/>
  <c r="Q4464" i="1"/>
  <c r="Q4466" i="1"/>
  <c r="Q4467" i="1"/>
  <c r="Q4468" i="1"/>
  <c r="Q4470" i="1"/>
  <c r="Q4474" i="1"/>
  <c r="Q4475" i="1"/>
  <c r="Q4476" i="1"/>
  <c r="Q4477" i="1"/>
  <c r="Q4478" i="1"/>
  <c r="Q4479" i="1"/>
  <c r="Q4482" i="1"/>
  <c r="Q4483" i="1"/>
  <c r="Q4484" i="1"/>
  <c r="Q4490" i="1"/>
  <c r="Q4491" i="1"/>
  <c r="Q4505" i="1"/>
  <c r="Q4507" i="1"/>
  <c r="Q4508" i="1"/>
  <c r="Q4509" i="1"/>
  <c r="Q4510" i="1"/>
  <c r="Q4515" i="1"/>
  <c r="Q4516" i="1"/>
  <c r="Q4517" i="1"/>
  <c r="Q4518" i="1"/>
  <c r="Q4519" i="1"/>
  <c r="Q4520" i="1"/>
  <c r="Q4523" i="1"/>
  <c r="Q4524" i="1"/>
  <c r="Q4525" i="1"/>
  <c r="Q4531" i="1"/>
  <c r="Q4533" i="1"/>
  <c r="Q4593" i="1"/>
  <c r="Q4595" i="1"/>
  <c r="Q4596" i="1"/>
  <c r="Q4597" i="1"/>
  <c r="Q4598" i="1"/>
  <c r="Q4599" i="1"/>
  <c r="Q4601" i="1"/>
  <c r="Q4603" i="1"/>
  <c r="Q4604" i="1"/>
  <c r="Q4605" i="1"/>
  <c r="Q4606" i="1"/>
  <c r="Q4607" i="1"/>
  <c r="Q4609" i="1"/>
  <c r="Q4610" i="1"/>
  <c r="Q4612" i="1"/>
  <c r="Q4613" i="1"/>
  <c r="Q4614" i="1"/>
  <c r="Q4617" i="1"/>
  <c r="Q4620" i="1"/>
  <c r="Q4621" i="1"/>
  <c r="Q4635" i="1"/>
  <c r="Q4637" i="1"/>
  <c r="Q4638" i="1"/>
  <c r="Q4639" i="1"/>
  <c r="Q4640" i="1"/>
  <c r="Q4641" i="1"/>
  <c r="Q4645" i="1"/>
  <c r="Q4646" i="1"/>
  <c r="Q4647" i="1"/>
  <c r="Q4648" i="1"/>
  <c r="Q4649" i="1"/>
  <c r="Q4651" i="1"/>
  <c r="Q4652" i="1"/>
  <c r="Q4654" i="1"/>
  <c r="Q4655" i="1"/>
  <c r="Q4656" i="1"/>
  <c r="Q4662" i="1"/>
  <c r="Q4663" i="1"/>
  <c r="Q4677" i="1"/>
  <c r="Q4679" i="1"/>
  <c r="Q4680" i="1"/>
  <c r="Q4681" i="1"/>
  <c r="Q4683" i="1"/>
  <c r="Q4687" i="1"/>
  <c r="Q4688" i="1"/>
  <c r="Q4689" i="1"/>
  <c r="Q4690" i="1"/>
  <c r="Q4691" i="1"/>
  <c r="Q4692" i="1"/>
  <c r="Q4695" i="1"/>
  <c r="Q4696" i="1"/>
  <c r="Q4697" i="1"/>
  <c r="Q4703" i="1"/>
  <c r="Q4704" i="1"/>
  <c r="Q4718" i="1"/>
  <c r="Q4720" i="1"/>
  <c r="Q4721" i="1"/>
  <c r="Q4722" i="1"/>
  <c r="Q4723" i="1"/>
  <c r="Q4724" i="1"/>
  <c r="Q4728" i="1"/>
  <c r="Q4729" i="1"/>
  <c r="Q4730" i="1"/>
  <c r="Q4731" i="1"/>
  <c r="Q4732" i="1"/>
  <c r="Q4733" i="1"/>
  <c r="Q4735" i="1"/>
  <c r="Q4736" i="1"/>
  <c r="Q4737" i="1"/>
  <c r="Q4743" i="1"/>
  <c r="Q4758" i="1"/>
  <c r="Q4760" i="1"/>
  <c r="Q4761" i="1"/>
  <c r="Q4762" i="1"/>
  <c r="Q4763" i="1"/>
  <c r="Q4764" i="1"/>
  <c r="Q4768" i="1"/>
  <c r="Q4769" i="1"/>
  <c r="Q4770" i="1"/>
  <c r="Q4771" i="1"/>
  <c r="Q4772" i="1"/>
  <c r="Q4773" i="1"/>
  <c r="Q4774" i="1"/>
  <c r="Q4777" i="1"/>
  <c r="Q4778" i="1"/>
  <c r="Q4785" i="1"/>
  <c r="Q4786" i="1"/>
  <c r="Q4800" i="1"/>
  <c r="Q4802" i="1"/>
  <c r="Q4803" i="1"/>
  <c r="Q4804" i="1"/>
  <c r="Q4805" i="1"/>
  <c r="Q4806" i="1"/>
  <c r="Q4810" i="1"/>
  <c r="Q4811" i="1"/>
  <c r="Q4812" i="1"/>
  <c r="Q4813" i="1"/>
  <c r="Q4815" i="1"/>
  <c r="Q4818" i="1"/>
  <c r="Q4819" i="1"/>
  <c r="Q4826" i="1"/>
  <c r="Q4827" i="1"/>
  <c r="Q4841" i="1"/>
  <c r="Q4843" i="1"/>
  <c r="Q4844" i="1"/>
  <c r="Q4845" i="1"/>
  <c r="Q4846" i="1"/>
  <c r="Q4847" i="1"/>
  <c r="Q4851" i="1"/>
  <c r="Q4852" i="1"/>
  <c r="Q4853" i="1"/>
  <c r="Q4854" i="1"/>
  <c r="Q4856" i="1"/>
  <c r="Q4857" i="1"/>
  <c r="Q4859" i="1"/>
  <c r="Q4860" i="1"/>
  <c r="Q4861" i="1"/>
  <c r="Q4865" i="1"/>
  <c r="Q4868" i="1"/>
  <c r="Q4869" i="1"/>
  <c r="Q4883" i="1"/>
  <c r="Q4885" i="1"/>
  <c r="Q4886" i="1"/>
  <c r="Q4887" i="1"/>
  <c r="Q4889" i="1"/>
  <c r="Q4893" i="1"/>
  <c r="Q4894" i="1"/>
  <c r="Q4895" i="1"/>
  <c r="Q4896" i="1"/>
  <c r="Q4897" i="1"/>
  <c r="Q4898" i="1"/>
  <c r="Q4899" i="1"/>
  <c r="Q4902" i="1"/>
  <c r="Q4903" i="1"/>
  <c r="Q4904" i="1"/>
  <c r="Q4911" i="1"/>
  <c r="Q4925" i="1"/>
  <c r="Q4927" i="1"/>
  <c r="Q4928" i="1"/>
  <c r="Q4929" i="1"/>
  <c r="Q4930" i="1"/>
  <c r="Q4931" i="1"/>
  <c r="Q4935" i="1"/>
  <c r="Q4936" i="1"/>
  <c r="Q4937" i="1"/>
  <c r="Q4938" i="1"/>
  <c r="Q4939" i="1"/>
  <c r="Q4940" i="1"/>
  <c r="Q4941" i="1"/>
  <c r="Q4944" i="1"/>
  <c r="Q4945" i="1"/>
  <c r="Q4946" i="1"/>
  <c r="Q4949" i="1"/>
  <c r="Q4950" i="1"/>
  <c r="Q4964" i="1"/>
  <c r="Q4966" i="1"/>
  <c r="Q4967" i="1"/>
  <c r="Q4968" i="1"/>
  <c r="Q4969" i="1"/>
  <c r="Q4970" i="1"/>
  <c r="Q4974" i="1"/>
  <c r="Q4975" i="1"/>
  <c r="Q4976" i="1"/>
  <c r="Q4977" i="1"/>
  <c r="Q4978" i="1"/>
  <c r="Q4979" i="1"/>
  <c r="Q4982" i="1"/>
  <c r="Q4983" i="1"/>
  <c r="Q4984" i="1"/>
  <c r="Q4990" i="1"/>
  <c r="Q4991" i="1"/>
  <c r="Q5005" i="1"/>
  <c r="Q5007" i="1"/>
  <c r="Q5008" i="1"/>
  <c r="Q5009" i="1"/>
  <c r="Q5011" i="1"/>
  <c r="Q5015" i="1"/>
  <c r="Q5016" i="1"/>
  <c r="Q5017" i="1"/>
  <c r="Q5018" i="1"/>
  <c r="Q5019" i="1"/>
  <c r="Q5020" i="1"/>
  <c r="Q5021" i="1"/>
  <c r="Q5024" i="1"/>
  <c r="Q5025" i="1"/>
  <c r="Q5026" i="1"/>
  <c r="Q5031" i="1"/>
  <c r="Q5032" i="1"/>
  <c r="Q5035" i="1"/>
  <c r="Q5036" i="1"/>
  <c r="Q5050" i="1"/>
  <c r="Q5052" i="1"/>
  <c r="Q5053" i="1"/>
  <c r="Q5054" i="1"/>
  <c r="Q5055" i="1"/>
  <c r="Q5056" i="1"/>
  <c r="Q5060" i="1"/>
  <c r="Q5061" i="1"/>
  <c r="Q5062" i="1"/>
  <c r="Q5063" i="1"/>
  <c r="Q5065" i="1"/>
  <c r="Q5066" i="1"/>
  <c r="Q5068" i="1"/>
  <c r="Q5069" i="1"/>
  <c r="Q5070" i="1"/>
  <c r="Q5076" i="1"/>
  <c r="Q5077" i="1"/>
  <c r="Q5091" i="1"/>
  <c r="Q5093" i="1"/>
  <c r="Q5094" i="1"/>
  <c r="Q5095" i="1"/>
  <c r="Q5097" i="1"/>
  <c r="Q5101" i="1"/>
  <c r="Q5102" i="1"/>
  <c r="Q5103" i="1"/>
  <c r="Q5104" i="1"/>
  <c r="Q5105" i="1"/>
  <c r="Q5106" i="1"/>
  <c r="Q5109" i="1"/>
  <c r="Q5110" i="1"/>
  <c r="Q5111" i="1"/>
  <c r="Q5117" i="1"/>
  <c r="Q5118" i="1"/>
  <c r="Q5132" i="1"/>
  <c r="Q5134" i="1"/>
  <c r="Q5135" i="1"/>
  <c r="Q5136" i="1"/>
  <c r="Q5137" i="1"/>
  <c r="Q5138" i="1"/>
  <c r="Q5142" i="1"/>
  <c r="Q5143" i="1"/>
  <c r="Q5144" i="1"/>
  <c r="Q5145" i="1"/>
  <c r="Q5146" i="1"/>
  <c r="Q5147" i="1"/>
  <c r="Q5148" i="1"/>
  <c r="Q5151" i="1"/>
  <c r="Q5152" i="1"/>
  <c r="Q5153" i="1"/>
  <c r="Q5159" i="1"/>
  <c r="Q5160" i="1"/>
  <c r="Q5174" i="1"/>
  <c r="Q5176" i="1"/>
  <c r="Q5177" i="1"/>
  <c r="Q5178" i="1"/>
  <c r="Q5180" i="1"/>
  <c r="Q5184" i="1"/>
  <c r="Q5185" i="1"/>
  <c r="Q5186" i="1"/>
  <c r="Q5187" i="1"/>
  <c r="Q5188" i="1"/>
  <c r="Q5189" i="1"/>
  <c r="Q5192" i="1"/>
  <c r="Q5193" i="1"/>
  <c r="Q5200" i="1"/>
  <c r="Q5201" i="1"/>
  <c r="Q5215" i="1"/>
  <c r="Q5217" i="1"/>
  <c r="Q5218" i="1"/>
  <c r="Q5219" i="1"/>
  <c r="Q5220" i="1"/>
  <c r="Q5221" i="1"/>
  <c r="Q5225" i="1"/>
  <c r="Q5226" i="1"/>
  <c r="Q5227" i="1"/>
  <c r="Q5228" i="1"/>
  <c r="Q5229" i="1"/>
  <c r="Q5230" i="1"/>
  <c r="Q5232" i="1"/>
  <c r="Q5233" i="1"/>
  <c r="Q5234" i="1"/>
  <c r="Q5240" i="1"/>
  <c r="Q5241" i="1"/>
  <c r="Q5255" i="1"/>
  <c r="Q5257" i="1"/>
  <c r="Q5258" i="1"/>
  <c r="Q5259" i="1"/>
  <c r="Q5260" i="1"/>
  <c r="Q5261" i="1"/>
  <c r="Q5265" i="1"/>
  <c r="Q5266" i="1"/>
  <c r="Q5267" i="1"/>
  <c r="Q5268" i="1"/>
  <c r="Q5269" i="1"/>
  <c r="Q5270" i="1"/>
  <c r="Q5273" i="1"/>
  <c r="Q5274" i="1"/>
  <c r="Q5275" i="1"/>
  <c r="Q5281" i="1"/>
  <c r="Q5282" i="1"/>
  <c r="Q5296" i="1"/>
  <c r="Q5298" i="1"/>
  <c r="Q5299" i="1"/>
  <c r="Q5300" i="1"/>
  <c r="Q5301" i="1"/>
  <c r="Q5302" i="1"/>
  <c r="Q5306" i="1"/>
  <c r="Q5307" i="1"/>
  <c r="Q5308" i="1"/>
  <c r="Q5309" i="1"/>
  <c r="Q5310" i="1"/>
  <c r="Q5313" i="1"/>
  <c r="Q5314" i="1"/>
  <c r="Q5315" i="1"/>
  <c r="Q5321" i="1"/>
  <c r="Q5322" i="1"/>
  <c r="Q5336" i="1"/>
  <c r="Q5338" i="1"/>
  <c r="Q5339" i="1"/>
  <c r="Q5340" i="1"/>
  <c r="Q5342" i="1"/>
  <c r="Q5346" i="1"/>
  <c r="Q5347" i="1"/>
  <c r="Q5348" i="1"/>
  <c r="Q5349" i="1"/>
  <c r="Q5350" i="1"/>
  <c r="Q5351" i="1"/>
  <c r="Q5354" i="1"/>
  <c r="Q5355" i="1"/>
  <c r="Q5356" i="1"/>
  <c r="Q5359" i="1"/>
  <c r="Q5360" i="1"/>
  <c r="Q5363" i="1"/>
  <c r="Q5364" i="1"/>
  <c r="Q5378" i="1"/>
  <c r="Q5380" i="1"/>
  <c r="Q5381" i="1"/>
  <c r="Q5382" i="1"/>
  <c r="Q5383" i="1"/>
  <c r="Q5384" i="1"/>
  <c r="Q5389" i="1"/>
  <c r="Q5390" i="1"/>
  <c r="Q5391" i="1"/>
  <c r="Q5392" i="1"/>
  <c r="Q5393" i="1"/>
  <c r="Q5394" i="1"/>
  <c r="Q5396" i="1"/>
  <c r="Q5397" i="1"/>
  <c r="Q5398" i="1"/>
  <c r="Q5404" i="1"/>
  <c r="Q5405" i="1"/>
  <c r="Q5419" i="1"/>
  <c r="Q5421" i="1"/>
  <c r="Q5422" i="1"/>
  <c r="Q5423" i="1"/>
  <c r="Q5424" i="1"/>
  <c r="Q5425" i="1"/>
  <c r="Q5429" i="1"/>
  <c r="Q5430" i="1"/>
  <c r="Q5431" i="1"/>
  <c r="Q5432" i="1"/>
  <c r="Q5433" i="1"/>
  <c r="Q5434" i="1"/>
  <c r="Q5437" i="1"/>
  <c r="Q5438" i="1"/>
  <c r="Q5439" i="1"/>
  <c r="Q5445" i="1"/>
  <c r="Q5446" i="1"/>
  <c r="Q5460" i="1"/>
  <c r="Q5462" i="1"/>
  <c r="Q5463" i="1"/>
  <c r="Q5464" i="1"/>
  <c r="Q5465" i="1"/>
  <c r="Q5466" i="1"/>
  <c r="Q5470" i="1"/>
  <c r="Q5471" i="1"/>
  <c r="Q5472" i="1"/>
  <c r="Q5473" i="1"/>
  <c r="Q5474" i="1"/>
  <c r="Q5475" i="1"/>
  <c r="Q5478" i="1"/>
  <c r="Q5479" i="1"/>
  <c r="Q5480" i="1"/>
  <c r="Q5486" i="1"/>
  <c r="Q5487" i="1"/>
  <c r="Q5501" i="1"/>
  <c r="Q5503" i="1"/>
  <c r="Q5504" i="1"/>
  <c r="Q5505" i="1"/>
  <c r="Q5507" i="1"/>
  <c r="Q5511" i="1"/>
  <c r="Q5512" i="1"/>
  <c r="Q5513" i="1"/>
  <c r="Q5514" i="1"/>
  <c r="Q5515" i="1"/>
  <c r="Q5516" i="1"/>
  <c r="Q5519" i="1"/>
  <c r="Q5520" i="1"/>
  <c r="Q5521" i="1"/>
  <c r="Q5527" i="1"/>
  <c r="Q5528" i="1"/>
  <c r="Q5542" i="1"/>
  <c r="Q5544" i="1"/>
  <c r="Q5545" i="1"/>
  <c r="Q5546" i="1"/>
  <c r="Q5547" i="1"/>
  <c r="Q5548" i="1"/>
  <c r="Q5552" i="1"/>
  <c r="Q5553" i="1"/>
  <c r="Q5554" i="1"/>
  <c r="Q5555" i="1"/>
  <c r="Q5556" i="1"/>
  <c r="Q5557" i="1"/>
  <c r="Q5558" i="1"/>
  <c r="Q5561" i="1"/>
  <c r="Q5562" i="1"/>
  <c r="Q5563" i="1"/>
  <c r="Q5569" i="1"/>
  <c r="Q5570" i="1"/>
  <c r="Q5584" i="1"/>
  <c r="Q5586" i="1"/>
  <c r="Q5587" i="1"/>
  <c r="Q5588" i="1"/>
  <c r="Q5589" i="1"/>
  <c r="Q5590" i="1"/>
  <c r="Q5594" i="1"/>
  <c r="Q5595" i="1"/>
  <c r="Q5596" i="1"/>
  <c r="Q5597" i="1"/>
  <c r="Q5598" i="1"/>
  <c r="Q5599" i="1"/>
  <c r="Q5600" i="1"/>
  <c r="Q5602" i="1"/>
  <c r="Q5603" i="1"/>
  <c r="Q5604" i="1"/>
  <c r="Q5610" i="1"/>
  <c r="Q5611" i="1"/>
  <c r="Q5625" i="1"/>
  <c r="Q5627" i="1"/>
  <c r="Q5628" i="1"/>
  <c r="Q5629" i="1"/>
  <c r="Q5630" i="1"/>
  <c r="Q5631" i="1"/>
  <c r="Q5635" i="1"/>
  <c r="Q5636" i="1"/>
  <c r="Q5637" i="1"/>
  <c r="Q5638" i="1"/>
  <c r="Q5639" i="1"/>
  <c r="Q5641" i="1"/>
  <c r="Q5644" i="1"/>
  <c r="Q5645" i="1"/>
  <c r="Q5646" i="1"/>
  <c r="Q5652" i="1"/>
  <c r="Q5653" i="1"/>
  <c r="Q5667" i="1"/>
  <c r="Q5669" i="1"/>
  <c r="Q5670" i="1"/>
  <c r="Q5671" i="1"/>
  <c r="Q5672" i="1"/>
  <c r="Q5673" i="1"/>
  <c r="Q5678" i="1"/>
  <c r="Q5679" i="1"/>
  <c r="Q5680" i="1"/>
  <c r="Q5681" i="1"/>
  <c r="Q5682" i="1"/>
  <c r="Q5685" i="1"/>
  <c r="Q5686" i="1"/>
  <c r="Q5687" i="1"/>
  <c r="Q5693" i="1"/>
  <c r="Q5694" i="1"/>
  <c r="Q5708" i="1"/>
  <c r="Q5710" i="1"/>
  <c r="Q5711" i="1"/>
  <c r="Q5712" i="1"/>
  <c r="Q5713" i="1"/>
  <c r="Q5714" i="1"/>
  <c r="Q5719" i="1"/>
  <c r="Q5720" i="1"/>
  <c r="Q5721" i="1"/>
  <c r="Q5722" i="1"/>
  <c r="Q5723" i="1"/>
  <c r="Q5724" i="1"/>
  <c r="Q5727" i="1"/>
  <c r="Q5728" i="1"/>
  <c r="Q5729" i="1"/>
  <c r="Q5736" i="1"/>
  <c r="Q5750" i="1"/>
  <c r="Q5752" i="1"/>
  <c r="Q5753" i="1"/>
  <c r="Q5754" i="1"/>
  <c r="Q5755" i="1"/>
  <c r="Q5756" i="1"/>
  <c r="Q5761" i="1"/>
  <c r="Q5762" i="1"/>
  <c r="Q5763" i="1"/>
  <c r="Q5764" i="1"/>
  <c r="Q5765" i="1"/>
  <c r="Q5768" i="1"/>
  <c r="Q5769" i="1"/>
  <c r="Q5770" i="1"/>
  <c r="Q5776" i="1"/>
  <c r="Q5777" i="1"/>
  <c r="Q5791" i="1"/>
  <c r="Q5793" i="1"/>
  <c r="Q5794" i="1"/>
  <c r="Q5795" i="1"/>
  <c r="Q5796" i="1"/>
  <c r="Q5797" i="1"/>
  <c r="Q5801" i="1"/>
  <c r="Q5802" i="1"/>
  <c r="Q5803" i="1"/>
  <c r="Q5804" i="1"/>
  <c r="Q5805" i="1"/>
  <c r="Q5806" i="1"/>
  <c r="Q5809" i="1"/>
  <c r="Q5810" i="1"/>
  <c r="Q5811" i="1"/>
  <c r="Q5817" i="1"/>
  <c r="Q5818" i="1"/>
  <c r="Q5832" i="1"/>
  <c r="Q5834" i="1"/>
  <c r="Q5835" i="1"/>
  <c r="Q5836" i="1"/>
  <c r="Q5837" i="1"/>
  <c r="Q5838" i="1"/>
  <c r="Q5842" i="1"/>
  <c r="Q5843" i="1"/>
  <c r="Q5844" i="1"/>
  <c r="Q5845" i="1"/>
  <c r="Q5846" i="1"/>
  <c r="Q5847" i="1"/>
  <c r="Q5848" i="1"/>
  <c r="Q5851" i="1"/>
  <c r="Q5852" i="1"/>
  <c r="Q5853" i="1"/>
  <c r="Q5859" i="1"/>
  <c r="Q5860" i="1"/>
  <c r="Q5874" i="1"/>
  <c r="Q5876" i="1"/>
  <c r="Q5877" i="1"/>
  <c r="Q5878" i="1"/>
  <c r="Q5879" i="1"/>
  <c r="Q5880" i="1"/>
  <c r="Q5884" i="1"/>
  <c r="Q5885" i="1"/>
  <c r="Q5886" i="1"/>
  <c r="Q5887" i="1"/>
  <c r="Q5888" i="1"/>
  <c r="Q5889" i="1"/>
  <c r="Q5890" i="1"/>
  <c r="Q5893" i="1"/>
  <c r="Q5894" i="1"/>
  <c r="Q5895" i="1"/>
  <c r="Q5902" i="1"/>
  <c r="Q5916" i="1"/>
  <c r="Q5918" i="1"/>
  <c r="Q5919" i="1"/>
  <c r="Q5920" i="1"/>
  <c r="Q5921" i="1"/>
  <c r="Q5922" i="1"/>
  <c r="Q5926" i="1"/>
  <c r="Q5927" i="1"/>
  <c r="Q5928" i="1"/>
  <c r="Q5929" i="1"/>
  <c r="Q5930" i="1"/>
  <c r="Q5931" i="1"/>
  <c r="Q5932" i="1"/>
  <c r="Q5934" i="1"/>
  <c r="Q5935" i="1"/>
  <c r="Q5936" i="1"/>
  <c r="Q5943" i="1"/>
  <c r="Q5957" i="1"/>
  <c r="Q5959" i="1"/>
  <c r="Q5960" i="1"/>
  <c r="Q5961" i="1"/>
  <c r="Q5962" i="1"/>
  <c r="Q5963" i="1"/>
  <c r="Q5967" i="1"/>
  <c r="Q5968" i="1"/>
  <c r="Q5969" i="1"/>
  <c r="Q5970" i="1"/>
  <c r="Q5971" i="1"/>
  <c r="Q5972" i="1"/>
  <c r="Q5975" i="1"/>
  <c r="Q5976" i="1"/>
  <c r="Q5977" i="1"/>
  <c r="Q5983" i="1"/>
  <c r="Q5984" i="1"/>
  <c r="Q5998" i="1"/>
  <c r="Q6000" i="1"/>
  <c r="Q6001" i="1"/>
  <c r="Q6002" i="1"/>
  <c r="Q6004" i="1"/>
  <c r="Q6009" i="1"/>
  <c r="Q6010" i="1"/>
  <c r="Q6011" i="1"/>
  <c r="Q6014" i="1"/>
  <c r="Q6017" i="1"/>
  <c r="Q6018" i="1"/>
  <c r="Q6019" i="1"/>
  <c r="Q6025" i="1"/>
  <c r="Q6026" i="1"/>
  <c r="Q6052" i="1"/>
  <c r="Q6087" i="1"/>
  <c r="Q6089" i="1"/>
  <c r="Q6094" i="1"/>
  <c r="Q6096" i="1"/>
  <c r="Q6105" i="1"/>
  <c r="Q6106" i="1"/>
  <c r="Q6107" i="1"/>
  <c r="Q6114" i="1"/>
  <c r="Q6136" i="1"/>
  <c r="Q6142" i="1"/>
  <c r="Q6144" i="1"/>
  <c r="Q6146" i="1"/>
  <c r="Q6147" i="1"/>
  <c r="Q6148" i="1"/>
  <c r="Q6155" i="1"/>
  <c r="Q6156" i="1"/>
  <c r="Q6158" i="1"/>
  <c r="Q6159" i="1"/>
  <c r="Q6167" i="1"/>
  <c r="Q6169" i="1"/>
  <c r="Q6172" i="1"/>
  <c r="Q6175" i="1"/>
  <c r="Q6242" i="1"/>
  <c r="Q6244" i="1"/>
  <c r="Q6245" i="1"/>
  <c r="Q6246" i="1"/>
  <c r="Q6247" i="1"/>
  <c r="Q6248" i="1"/>
  <c r="Q6250" i="1"/>
  <c r="Q6252" i="1"/>
  <c r="Q6253" i="1"/>
  <c r="Q6254" i="1"/>
  <c r="Q6255" i="1"/>
  <c r="Q6256" i="1"/>
  <c r="Q6257" i="1"/>
  <c r="Q6258" i="1"/>
  <c r="Q6259" i="1"/>
  <c r="Q6261" i="1"/>
  <c r="Q6262" i="1"/>
  <c r="Q6263" i="1"/>
  <c r="Q6268" i="1"/>
  <c r="Q6271" i="1"/>
  <c r="Q6272" i="1"/>
  <c r="Q6286" i="1"/>
  <c r="Q6288" i="1"/>
  <c r="Q6289" i="1"/>
  <c r="Q6290" i="1"/>
  <c r="Q6292" i="1"/>
  <c r="Q6296" i="1"/>
  <c r="Q6297" i="1"/>
  <c r="Q6298" i="1"/>
  <c r="Q6299" i="1"/>
  <c r="Q6300" i="1"/>
  <c r="Q6301" i="1"/>
  <c r="Q6302" i="1"/>
  <c r="Q6303" i="1"/>
  <c r="Q6305" i="1"/>
  <c r="Q6306" i="1"/>
  <c r="Q6307" i="1"/>
  <c r="Q6327" i="1"/>
  <c r="Q6329" i="1"/>
  <c r="Q6330" i="1"/>
  <c r="Q6331" i="1"/>
  <c r="Q6332" i="1"/>
  <c r="Q6333" i="1"/>
  <c r="Q6337" i="1"/>
  <c r="Q6338" i="1"/>
  <c r="Q6339" i="1"/>
  <c r="Q6340" i="1"/>
  <c r="Q6341" i="1"/>
  <c r="Q6342" i="1"/>
  <c r="Q6343" i="1"/>
  <c r="Q6344" i="1"/>
  <c r="Q6346" i="1"/>
  <c r="Q6347" i="1"/>
  <c r="Q6348" i="1"/>
  <c r="Q6355" i="1"/>
  <c r="Q6369" i="1"/>
  <c r="Q6371" i="1"/>
  <c r="Q6372" i="1"/>
  <c r="Q6373" i="1"/>
  <c r="Q6374" i="1"/>
  <c r="Q6375" i="1"/>
  <c r="Q6379" i="1"/>
  <c r="Q6380" i="1"/>
  <c r="Q6381" i="1"/>
  <c r="Q6382" i="1"/>
  <c r="Q6383" i="1"/>
  <c r="Q6384" i="1"/>
  <c r="Q6385" i="1"/>
  <c r="Q6386" i="1"/>
  <c r="Q6388" i="1"/>
  <c r="Q6389" i="1"/>
  <c r="Q6390" i="1"/>
  <c r="Q6396" i="1"/>
  <c r="Q6397" i="1"/>
  <c r="Q6411" i="1"/>
  <c r="Q6413" i="1"/>
  <c r="Q6414" i="1"/>
  <c r="Q6415" i="1"/>
  <c r="Q6417" i="1"/>
  <c r="Q6421" i="1"/>
  <c r="Q6422" i="1"/>
  <c r="Q6423" i="1"/>
  <c r="Q6424" i="1"/>
  <c r="Q6425" i="1"/>
  <c r="Q6426" i="1"/>
  <c r="Q6427" i="1"/>
  <c r="Q6428" i="1"/>
  <c r="Q6430" i="1"/>
  <c r="Q6431" i="1"/>
  <c r="Q6432" i="1"/>
  <c r="Q6452" i="1"/>
  <c r="Q6454" i="1"/>
  <c r="Q6455" i="1"/>
  <c r="Q6456" i="1"/>
  <c r="Q6458" i="1"/>
  <c r="Q6462" i="1"/>
  <c r="Q6463" i="1"/>
  <c r="Q6464" i="1"/>
  <c r="Q6465" i="1"/>
  <c r="Q6466" i="1"/>
  <c r="Q6467" i="1"/>
  <c r="Q6468" i="1"/>
  <c r="Q6469" i="1"/>
  <c r="Q6471" i="1"/>
  <c r="Q6472" i="1"/>
  <c r="Q6473" i="1"/>
  <c r="Q6477" i="1"/>
  <c r="Q6480" i="1"/>
  <c r="Q6481" i="1"/>
  <c r="Q6495" i="1"/>
  <c r="Q6497" i="1"/>
  <c r="Q6498" i="1"/>
  <c r="Q6499" i="1"/>
  <c r="Q6500" i="1"/>
  <c r="Q6501" i="1"/>
  <c r="Q6506" i="1"/>
  <c r="Q6507" i="1"/>
  <c r="Q6508" i="1"/>
  <c r="Q6509" i="1"/>
  <c r="Q6510" i="1"/>
  <c r="Q6511" i="1"/>
  <c r="Q6512" i="1"/>
  <c r="Q6514" i="1"/>
  <c r="Q6515" i="1"/>
  <c r="Q6516" i="1"/>
  <c r="Q6537" i="1"/>
  <c r="Q6539" i="1"/>
  <c r="Q6540" i="1"/>
  <c r="Q6541" i="1"/>
  <c r="Q6542" i="1"/>
  <c r="Q6543" i="1"/>
  <c r="Q6547" i="1"/>
  <c r="Q6548" i="1"/>
  <c r="Q6549" i="1"/>
  <c r="Q6550" i="1"/>
  <c r="Q6551" i="1"/>
  <c r="Q6552" i="1"/>
  <c r="Q6553" i="1"/>
  <c r="Q6554" i="1"/>
  <c r="Q6556" i="1"/>
  <c r="Q6557" i="1"/>
  <c r="Q6558" i="1"/>
  <c r="Q6572" i="1"/>
  <c r="Q6573" i="1"/>
  <c r="Q6587" i="1"/>
  <c r="Q6589" i="1"/>
  <c r="Q6590" i="1"/>
  <c r="Q6591" i="1"/>
  <c r="Q6592" i="1"/>
  <c r="Q6593" i="1"/>
  <c r="Q6597" i="1"/>
  <c r="Q6598" i="1"/>
  <c r="Q6599" i="1"/>
  <c r="Q6600" i="1"/>
  <c r="Q6601" i="1"/>
  <c r="Q6602" i="1"/>
  <c r="Q6603" i="1"/>
  <c r="Q6604" i="1"/>
  <c r="Q6606" i="1"/>
  <c r="Q6607" i="1"/>
  <c r="Q6608" i="1"/>
  <c r="Q6628" i="1"/>
  <c r="Q6630" i="1"/>
  <c r="Q6631" i="1"/>
  <c r="Q6632" i="1"/>
  <c r="Q6633" i="1"/>
  <c r="Q6637" i="1"/>
  <c r="Q6638" i="1"/>
  <c r="Q6639" i="1"/>
  <c r="Q6640" i="1"/>
  <c r="Q6641" i="1"/>
  <c r="Q6642" i="1"/>
  <c r="Q6643" i="1"/>
  <c r="Q6644" i="1"/>
  <c r="Q6646" i="1"/>
  <c r="Q6647" i="1"/>
  <c r="Q6648" i="1"/>
  <c r="Q6654" i="1"/>
  <c r="Q6655" i="1"/>
  <c r="Q6669" i="1"/>
  <c r="Q6671" i="1"/>
  <c r="Q6672" i="1"/>
  <c r="Q6673" i="1"/>
  <c r="Q6674" i="1"/>
  <c r="Q6675" i="1"/>
  <c r="Q6679" i="1"/>
  <c r="Q6680" i="1"/>
  <c r="Q6681" i="1"/>
  <c r="Q6682" i="1"/>
  <c r="Q6683" i="1"/>
  <c r="Q6684" i="1"/>
  <c r="Q6685" i="1"/>
  <c r="Q6686" i="1"/>
  <c r="Q6688" i="1"/>
  <c r="Q6689" i="1"/>
  <c r="Q6690" i="1"/>
  <c r="Q6698" i="1"/>
  <c r="Q6712" i="1"/>
  <c r="Q6714" i="1"/>
  <c r="Q6715" i="1"/>
  <c r="Q6716" i="1"/>
  <c r="Q6717" i="1"/>
  <c r="Q6721" i="1"/>
  <c r="Q6722" i="1"/>
  <c r="Q6723" i="1"/>
  <c r="Q6724" i="1"/>
  <c r="Q6725" i="1"/>
  <c r="Q6726" i="1"/>
  <c r="Q6727" i="1"/>
  <c r="Q6728" i="1"/>
  <c r="Q6730" i="1"/>
  <c r="Q6731" i="1"/>
  <c r="Q6732" i="1"/>
  <c r="Q6753" i="1"/>
  <c r="Q6755" i="1"/>
  <c r="Q6756" i="1"/>
  <c r="Q6757" i="1"/>
  <c r="Q6758" i="1"/>
  <c r="Q6759" i="1"/>
  <c r="Q6763" i="1"/>
  <c r="Q6764" i="1"/>
  <c r="Q6765" i="1"/>
  <c r="Q6766" i="1"/>
  <c r="Q6767" i="1"/>
  <c r="Q6768" i="1"/>
  <c r="Q6769" i="1"/>
  <c r="Q6770" i="1"/>
  <c r="Q6772" i="1"/>
  <c r="Q6773" i="1"/>
  <c r="Q6774" i="1"/>
  <c r="Q6780" i="1"/>
  <c r="Q6781" i="1"/>
  <c r="Q6802" i="1"/>
  <c r="Q6808" i="1"/>
  <c r="Q6810" i="1"/>
  <c r="Q6813" i="1"/>
  <c r="Q6814" i="1"/>
  <c r="Q6815" i="1"/>
  <c r="Q6816" i="1"/>
  <c r="Q6822" i="1"/>
  <c r="Q6824" i="1"/>
  <c r="Q6825" i="1"/>
  <c r="Q6828" i="1"/>
  <c r="Q6829" i="1"/>
  <c r="Q6830" i="1"/>
  <c r="Q6831" i="1"/>
  <c r="Q6832" i="1"/>
  <c r="Q6833" i="1"/>
  <c r="Q6836" i="1"/>
  <c r="Q6849" i="1"/>
  <c r="Q6850" i="1"/>
  <c r="Q6913" i="1"/>
  <c r="Q6915" i="1"/>
  <c r="Q6916" i="1"/>
  <c r="Q6917" i="1"/>
  <c r="Q6918" i="1"/>
  <c r="Q6919" i="1"/>
  <c r="Q6921" i="1"/>
  <c r="Q6923" i="1"/>
  <c r="Q6924" i="1"/>
  <c r="Q6925" i="1"/>
  <c r="Q6926" i="1"/>
  <c r="Q6927" i="1"/>
  <c r="Q6928" i="1"/>
  <c r="Q6929" i="1"/>
  <c r="Q6930" i="1"/>
  <c r="Q6932" i="1"/>
  <c r="Q6933" i="1"/>
  <c r="Q6939" i="1"/>
  <c r="Q6940" i="1"/>
  <c r="Q6943" i="1"/>
  <c r="Q6944" i="1"/>
  <c r="Q6959" i="1"/>
  <c r="Q6961" i="1"/>
  <c r="Q6962" i="1"/>
  <c r="Q6963" i="1"/>
  <c r="Q6964" i="1"/>
  <c r="Q6965" i="1"/>
  <c r="Q6969" i="1"/>
  <c r="Q6970" i="1"/>
  <c r="Q6971" i="1"/>
  <c r="Q6972" i="1"/>
  <c r="Q6973" i="1"/>
  <c r="Q6974" i="1"/>
  <c r="Q6975" i="1"/>
  <c r="Q6976" i="1"/>
  <c r="Q6978" i="1"/>
  <c r="Q6979" i="1"/>
  <c r="Q6980" i="1"/>
  <c r="Q7005" i="1"/>
  <c r="Q7007" i="1"/>
  <c r="Q7008" i="1"/>
  <c r="Q7009" i="1"/>
  <c r="Q7010" i="1"/>
  <c r="Q7014" i="1"/>
  <c r="Q7015" i="1"/>
  <c r="Q7016" i="1"/>
  <c r="Q7017" i="1"/>
  <c r="Q7018" i="1"/>
  <c r="Q7020" i="1"/>
  <c r="Q7021" i="1"/>
  <c r="Q7023" i="1"/>
  <c r="Q7024" i="1"/>
  <c r="Q7025" i="1"/>
  <c r="Q7050" i="1"/>
  <c r="Q7052" i="1"/>
  <c r="Q7053" i="1"/>
  <c r="Q7054" i="1"/>
  <c r="Q7055" i="1"/>
  <c r="Q7056" i="1"/>
  <c r="Q7060" i="1"/>
  <c r="Q7061" i="1"/>
  <c r="Q7062" i="1"/>
  <c r="Q7063" i="1"/>
  <c r="Q7064" i="1"/>
  <c r="Q7065" i="1"/>
  <c r="Q7066" i="1"/>
  <c r="Q7067" i="1"/>
  <c r="Q7069" i="1"/>
  <c r="Q7070" i="1"/>
  <c r="Q7071" i="1"/>
  <c r="Q7077" i="1"/>
  <c r="Q7078" i="1"/>
  <c r="Q7096" i="1"/>
  <c r="Q7098" i="1"/>
  <c r="Q7099" i="1"/>
  <c r="Q7100" i="1"/>
  <c r="Q7102" i="1"/>
  <c r="Q7106" i="1"/>
  <c r="Q7107" i="1"/>
  <c r="Q7108" i="1"/>
  <c r="Q7109" i="1"/>
  <c r="Q7110" i="1"/>
  <c r="Q7111" i="1"/>
  <c r="Q7112" i="1"/>
  <c r="Q7113" i="1"/>
  <c r="Q7115" i="1"/>
  <c r="Q7116" i="1"/>
  <c r="Q7117" i="1"/>
  <c r="Q7122" i="1"/>
  <c r="Q7125" i="1"/>
  <c r="Q7126" i="1"/>
  <c r="Q7127" i="1"/>
  <c r="Q7142" i="1"/>
  <c r="Q7144" i="1"/>
  <c r="Q7145" i="1"/>
  <c r="Q7146" i="1"/>
  <c r="Q7148" i="1"/>
  <c r="Q7152" i="1"/>
  <c r="Q7153" i="1"/>
  <c r="Q7154" i="1"/>
  <c r="Q7155" i="1"/>
  <c r="Q7156" i="1"/>
  <c r="Q7157" i="1"/>
  <c r="Q7158" i="1"/>
  <c r="Q7159" i="1"/>
  <c r="Q7161" i="1"/>
  <c r="Q7162" i="1"/>
  <c r="Q7163" i="1"/>
  <c r="Q7167" i="1"/>
  <c r="Q7168" i="1"/>
  <c r="Q7192" i="1"/>
  <c r="Q7198" i="1"/>
  <c r="Q7200" i="1"/>
  <c r="Q7209" i="1"/>
  <c r="Q7210" i="1"/>
  <c r="Q7211" i="1"/>
  <c r="Q7214" i="1"/>
  <c r="Q7218" i="1"/>
  <c r="Q7219" i="1"/>
  <c r="Q7222" i="1"/>
  <c r="Q7223" i="1"/>
  <c r="Q7246" i="1"/>
  <c r="Q7252" i="1"/>
  <c r="Q7254" i="1"/>
  <c r="Q7256" i="1"/>
  <c r="Q7259" i="1"/>
  <c r="Q7265" i="1"/>
  <c r="Q7268" i="1"/>
  <c r="Q7274" i="1"/>
  <c r="Q7275" i="1"/>
  <c r="Q7276" i="1"/>
  <c r="Q7287" i="1"/>
  <c r="Q7313" i="1"/>
  <c r="Q7320" i="1"/>
  <c r="Q7329" i="1"/>
  <c r="Q7350" i="1"/>
  <c r="Q7352" i="1"/>
  <c r="Q7358" i="1"/>
  <c r="Q7361" i="1"/>
  <c r="Q7369" i="1"/>
  <c r="Q7373" i="1"/>
  <c r="Q7374" i="1"/>
  <c r="Q7375" i="1"/>
  <c r="Q7376" i="1"/>
  <c r="Q7377" i="1"/>
  <c r="Q7378" i="1"/>
  <c r="Q7379" i="1"/>
  <c r="Q7380" i="1"/>
  <c r="Q7385" i="1"/>
  <c r="Q7391" i="1"/>
  <c r="Q7392" i="1"/>
  <c r="Q7413" i="1"/>
  <c r="Q7415" i="1"/>
  <c r="Q7421" i="1"/>
  <c r="Q7423" i="1"/>
  <c r="Q7431" i="1"/>
  <c r="Q7432" i="1"/>
  <c r="Q7433" i="1"/>
  <c r="Q7437" i="1"/>
  <c r="Q7441" i="1"/>
  <c r="Q7442" i="1"/>
  <c r="Q7444" i="1"/>
  <c r="Q7445" i="1"/>
  <c r="Q7468" i="1"/>
  <c r="Q7474" i="1"/>
  <c r="Q7476" i="1"/>
  <c r="Q7480" i="1"/>
  <c r="Q7484" i="1"/>
  <c r="Q7487" i="1"/>
  <c r="Q7490" i="1"/>
  <c r="Q7494" i="1"/>
  <c r="Q7495" i="1"/>
  <c r="Q7497" i="1"/>
  <c r="Q7503" i="1"/>
  <c r="Q7504" i="1"/>
  <c r="Q7506" i="1"/>
  <c r="Q7507" i="1"/>
  <c r="Q7519" i="1"/>
  <c r="Q7526" i="1"/>
  <c r="Q7551" i="1"/>
  <c r="Q7557" i="1"/>
  <c r="Q7559" i="1"/>
  <c r="Q7568" i="1"/>
  <c r="Q7569" i="1"/>
  <c r="Q7570" i="1"/>
  <c r="Q7573" i="1"/>
  <c r="Q7576" i="1"/>
  <c r="Q7579" i="1"/>
  <c r="Q7603" i="1"/>
  <c r="Q7609" i="1"/>
  <c r="Q7611" i="1"/>
  <c r="Q7620" i="1"/>
  <c r="Q7621" i="1"/>
  <c r="Q7622" i="1"/>
  <c r="Q7625" i="1"/>
  <c r="Q7628" i="1"/>
  <c r="Q7647" i="1"/>
  <c r="Q7649" i="1"/>
  <c r="Q7655" i="1"/>
  <c r="Q7657" i="1"/>
  <c r="Q7663" i="1"/>
  <c r="Q7664" i="1"/>
  <c r="Q7665" i="1"/>
  <c r="Q7672" i="1"/>
  <c r="Q7678" i="1"/>
  <c r="Q7679" i="1"/>
  <c r="Q7682" i="1"/>
  <c r="Q7683" i="1"/>
  <c r="Q7685" i="1"/>
  <c r="Q7687" i="1"/>
  <c r="Q7688" i="1"/>
  <c r="Q7692" i="1"/>
  <c r="Q7698" i="1"/>
  <c r="Q7699" i="1"/>
  <c r="Q7701" i="1"/>
  <c r="Q7702" i="1"/>
  <c r="Q7704" i="1"/>
  <c r="Q7706" i="1"/>
  <c r="Q7708" i="1"/>
  <c r="Q7710" i="1"/>
  <c r="Q7725" i="1"/>
  <c r="Q7726" i="1"/>
  <c r="Q7752" i="1"/>
  <c r="Q7763" i="1"/>
  <c r="Q7764" i="1"/>
  <c r="Q7765" i="1"/>
  <c r="Q7768" i="1"/>
  <c r="Q7798" i="1"/>
  <c r="Q7800" i="1"/>
  <c r="Q7806" i="1"/>
  <c r="Q7808" i="1"/>
  <c r="Q7815" i="1"/>
  <c r="Q7816" i="1"/>
  <c r="Q7817" i="1"/>
  <c r="Q7818" i="1"/>
  <c r="Q7819" i="1"/>
  <c r="Q7820" i="1"/>
  <c r="Q7821" i="1"/>
  <c r="Q7825" i="1"/>
  <c r="Q7829" i="1"/>
  <c r="Q7839" i="1"/>
  <c r="Q7924" i="1"/>
  <c r="Q7925" i="1"/>
  <c r="Q7927" i="1"/>
  <c r="Q7928" i="1"/>
  <c r="Q7929" i="1"/>
  <c r="Q7930" i="1"/>
  <c r="Q7931" i="1"/>
  <c r="Q7932" i="1"/>
  <c r="Q7933" i="1"/>
  <c r="Q7934" i="1"/>
  <c r="Q7935" i="1"/>
  <c r="Q7936" i="1"/>
  <c r="Q7938" i="1"/>
  <c r="Q7939" i="1"/>
  <c r="Q7942" i="1"/>
  <c r="Q7943" i="1"/>
  <c r="Q7946" i="1"/>
  <c r="Q7947" i="1"/>
  <c r="Q7948" i="1"/>
  <c r="Q7950" i="1"/>
  <c r="Q7951" i="1"/>
  <c r="Q7952" i="1"/>
  <c r="Q7954" i="1"/>
  <c r="Q7955" i="1"/>
  <c r="Q7956" i="1"/>
  <c r="Q7957" i="1"/>
  <c r="Q7958" i="1"/>
  <c r="Q7995" i="1"/>
  <c r="Q7997" i="1"/>
  <c r="Q7998" i="1"/>
  <c r="Q7999" i="1"/>
  <c r="Q8000" i="1"/>
  <c r="Q8001" i="1"/>
  <c r="Q8005" i="1"/>
  <c r="Q8006" i="1"/>
  <c r="Q8007" i="1"/>
  <c r="Q8008" i="1"/>
  <c r="Q8009" i="1"/>
  <c r="Q8010" i="1"/>
  <c r="Q8011" i="1"/>
  <c r="Q8012" i="1"/>
  <c r="Q8014" i="1"/>
  <c r="Q8015" i="1"/>
  <c r="Q8036" i="1"/>
  <c r="Q8038" i="1"/>
  <c r="Q8039" i="1"/>
  <c r="Q8040" i="1"/>
  <c r="Q8041" i="1"/>
  <c r="Q8042" i="1"/>
  <c r="Q8046" i="1"/>
  <c r="Q8047" i="1"/>
  <c r="Q8048" i="1"/>
  <c r="Q8049" i="1"/>
  <c r="Q8050" i="1"/>
  <c r="Q8051" i="1"/>
  <c r="Q8052" i="1"/>
  <c r="Q8055" i="1"/>
  <c r="Q8075" i="1"/>
  <c r="Q8077" i="1"/>
  <c r="Q8078" i="1"/>
  <c r="Q8079" i="1"/>
  <c r="Q8080" i="1"/>
  <c r="Q8081" i="1"/>
  <c r="Q8086" i="1"/>
  <c r="Q8087" i="1"/>
  <c r="Q8088" i="1"/>
  <c r="Q8091" i="1"/>
  <c r="Q8094" i="1"/>
  <c r="Q8095" i="1"/>
  <c r="Q8096" i="1"/>
  <c r="Q8120" i="1"/>
  <c r="Q8122" i="1"/>
  <c r="Q8123" i="1"/>
  <c r="Q8124" i="1"/>
  <c r="Q8125" i="1"/>
  <c r="Q8126" i="1"/>
  <c r="Q8131" i="1"/>
  <c r="Q8132" i="1"/>
  <c r="Q8133" i="1"/>
  <c r="Q8135" i="1"/>
  <c r="Q8138" i="1"/>
  <c r="Q8139" i="1"/>
  <c r="Q8140" i="1"/>
  <c r="Q8150" i="1"/>
  <c r="Q8169" i="1"/>
  <c r="Q8171" i="1"/>
  <c r="Q8172" i="1"/>
  <c r="Q8173" i="1"/>
  <c r="Q8174" i="1"/>
  <c r="Q8175" i="1"/>
  <c r="Q8180" i="1"/>
  <c r="Q8181" i="1"/>
  <c r="Q8185" i="1"/>
  <c r="Q8186" i="1"/>
  <c r="Q8188" i="1"/>
  <c r="Q8189" i="1"/>
  <c r="Q8190" i="1"/>
  <c r="Q8194" i="1"/>
  <c r="Q8195" i="1"/>
  <c r="Q8198" i="1"/>
  <c r="Q8199" i="1"/>
  <c r="Q8200" i="1"/>
  <c r="Q8228" i="1"/>
  <c r="Q8230" i="1"/>
  <c r="Q8231" i="1"/>
  <c r="Q8232" i="1"/>
  <c r="Q8234" i="1"/>
  <c r="Q8238" i="1"/>
  <c r="Q8239" i="1"/>
  <c r="Q8240" i="1"/>
  <c r="Q8241" i="1"/>
  <c r="Q8242" i="1"/>
  <c r="Q8243" i="1"/>
  <c r="Q8244" i="1"/>
  <c r="Q8245" i="1"/>
  <c r="Q8247" i="1"/>
  <c r="Q8248" i="1"/>
  <c r="Q8273" i="1"/>
  <c r="Q8275" i="1"/>
  <c r="Q8276" i="1"/>
  <c r="Q8277" i="1"/>
  <c r="Q8278" i="1"/>
  <c r="Q8279" i="1"/>
  <c r="Q8284" i="1"/>
  <c r="Q8285" i="1"/>
  <c r="Q8288" i="1"/>
  <c r="Q8289" i="1"/>
  <c r="Q8292" i="1"/>
  <c r="Q8293" i="1"/>
  <c r="Q8315" i="1"/>
  <c r="Q8317" i="1"/>
  <c r="Q8318" i="1"/>
  <c r="Q8319" i="1"/>
  <c r="Q8320" i="1"/>
  <c r="Q8321" i="1"/>
  <c r="Q8326" i="1"/>
  <c r="Q8327" i="1"/>
  <c r="Q8331" i="1"/>
  <c r="Q8334" i="1"/>
  <c r="Q8335" i="1"/>
  <c r="Q8336" i="1"/>
  <c r="Q8360" i="1"/>
  <c r="Q8362" i="1"/>
  <c r="Q8363" i="1"/>
  <c r="Q8364" i="1"/>
  <c r="Q8365" i="1"/>
  <c r="Q8366" i="1"/>
  <c r="Q8370" i="1"/>
  <c r="Q8371" i="1"/>
  <c r="Q8372" i="1"/>
  <c r="Q8373" i="1"/>
  <c r="Q8376" i="1"/>
  <c r="Q8377" i="1"/>
  <c r="Q8379" i="1"/>
  <c r="Q8380" i="1"/>
  <c r="Q8381" i="1"/>
  <c r="Q8406" i="1"/>
  <c r="Q8408" i="1"/>
  <c r="Q8409" i="1"/>
  <c r="Q8410" i="1"/>
  <c r="Q8411" i="1"/>
  <c r="Q8412" i="1"/>
  <c r="Q8417" i="1"/>
  <c r="Q8418" i="1"/>
  <c r="Q8422" i="1"/>
  <c r="Q8425" i="1"/>
  <c r="Q8426" i="1"/>
  <c r="Q8427" i="1"/>
  <c r="Q8437" i="1"/>
  <c r="Q8451" i="1"/>
  <c r="Q8453" i="1"/>
  <c r="Q8454" i="1"/>
  <c r="Q8455" i="1"/>
  <c r="Q8456" i="1"/>
  <c r="Q8457" i="1"/>
  <c r="Q8461" i="1"/>
  <c r="Q8462" i="1"/>
  <c r="Q8463" i="1"/>
  <c r="Q8464" i="1"/>
  <c r="Q8466" i="1"/>
  <c r="Q8467" i="1"/>
  <c r="Q8469" i="1"/>
  <c r="Q8470" i="1"/>
  <c r="Q8471" i="1"/>
  <c r="Q8474" i="1"/>
  <c r="Q8475" i="1"/>
  <c r="Q8496" i="1"/>
  <c r="Q8498" i="1"/>
  <c r="Q8499" i="1"/>
  <c r="Q8500" i="1"/>
  <c r="Q8501" i="1"/>
  <c r="Q8502" i="1"/>
  <c r="Q8507" i="1"/>
  <c r="Q8508" i="1"/>
  <c r="Q8509" i="1"/>
  <c r="Q8512" i="1"/>
  <c r="Q8515" i="1"/>
  <c r="Q8516" i="1"/>
  <c r="Q8517" i="1"/>
  <c r="Q8525" i="1"/>
  <c r="Q8540" i="1"/>
  <c r="Q8542" i="1"/>
  <c r="Q8543" i="1"/>
  <c r="Q8544" i="1"/>
  <c r="Q8545" i="1"/>
  <c r="Q8546" i="1"/>
  <c r="Q8551" i="1"/>
  <c r="Q8552" i="1"/>
  <c r="Q8553" i="1"/>
  <c r="Q8556" i="1"/>
  <c r="Q8559" i="1"/>
  <c r="Q8560" i="1"/>
  <c r="Q8598" i="1"/>
  <c r="Q8600" i="1"/>
  <c r="Q8601" i="1"/>
  <c r="Q8602" i="1"/>
  <c r="Q8603" i="1"/>
  <c r="Q8604" i="1"/>
  <c r="Q8609" i="1"/>
  <c r="Q8610" i="1"/>
  <c r="Q8611" i="1"/>
  <c r="Q8614" i="1"/>
  <c r="Q8615" i="1"/>
  <c r="Q8617" i="1"/>
  <c r="Q8618" i="1"/>
  <c r="Q8619" i="1"/>
  <c r="Q8632" i="1"/>
  <c r="Q8644" i="1"/>
  <c r="Q8646" i="1"/>
  <c r="Q8647" i="1"/>
  <c r="Q8648" i="1"/>
  <c r="Q8649" i="1"/>
  <c r="Q8650" i="1"/>
  <c r="Q8654" i="1"/>
  <c r="Q8655" i="1"/>
  <c r="Q8656" i="1"/>
  <c r="Q8657" i="1"/>
  <c r="Q8660" i="1"/>
  <c r="Q8663" i="1"/>
  <c r="Q8664" i="1"/>
  <c r="Q8666" i="1"/>
  <c r="Q8675" i="1"/>
  <c r="Q8677" i="1"/>
  <c r="Q8690" i="1"/>
  <c r="Q8692" i="1"/>
  <c r="Q8693" i="1"/>
  <c r="Q8694" i="1"/>
  <c r="Q8696" i="1"/>
  <c r="Q8700" i="1"/>
  <c r="Q8701" i="1"/>
  <c r="Q8702" i="1"/>
  <c r="Q8706" i="1"/>
  <c r="Q8709" i="1"/>
  <c r="Q8710" i="1"/>
  <c r="Q8711" i="1"/>
  <c r="Q8734" i="1"/>
  <c r="Q8736" i="1"/>
  <c r="Q8737" i="1"/>
  <c r="Q8738" i="1"/>
  <c r="Q8739" i="1"/>
  <c r="Q8740" i="1"/>
  <c r="Q8745" i="1"/>
  <c r="Q8746" i="1"/>
  <c r="Q8750" i="1"/>
  <c r="Q8753" i="1"/>
  <c r="Q8754" i="1"/>
  <c r="Q8755" i="1"/>
  <c r="Q8780" i="1"/>
  <c r="Q8782" i="1"/>
  <c r="Q8783" i="1"/>
  <c r="Q8784" i="1"/>
  <c r="Q8785" i="1"/>
  <c r="Q8786" i="1"/>
  <c r="Q8790" i="1"/>
  <c r="Q8791" i="1"/>
  <c r="Q8792" i="1"/>
  <c r="Q8793" i="1"/>
  <c r="Q8796" i="1"/>
  <c r="Q8797" i="1"/>
  <c r="Q8799" i="1"/>
  <c r="Q8800" i="1"/>
  <c r="Q8823" i="1"/>
  <c r="Q8825" i="1"/>
  <c r="Q8826" i="1"/>
  <c r="Q8827" i="1"/>
  <c r="Q8828" i="1"/>
  <c r="Q8829" i="1"/>
  <c r="Q8834" i="1"/>
  <c r="Q8835" i="1"/>
  <c r="Q8836" i="1"/>
  <c r="Q8839" i="1"/>
  <c r="Q8842" i="1"/>
  <c r="Q8843" i="1"/>
  <c r="Q8844" i="1"/>
  <c r="Q8867" i="1"/>
  <c r="Q8869" i="1"/>
  <c r="Q8870" i="1"/>
  <c r="Q8871" i="1"/>
  <c r="Q8872" i="1"/>
  <c r="Q8873" i="1"/>
  <c r="Q8878" i="1"/>
  <c r="Q8879" i="1"/>
  <c r="Q8880" i="1"/>
  <c r="Q8883" i="1"/>
  <c r="Q8884" i="1"/>
  <c r="Q8886" i="1"/>
  <c r="Q8887" i="1"/>
  <c r="Q8912" i="1"/>
  <c r="Q8914" i="1"/>
  <c r="Q8915" i="1"/>
  <c r="Q8916" i="1"/>
  <c r="Q8917" i="1"/>
  <c r="Q8918" i="1"/>
  <c r="Q8923" i="1"/>
  <c r="Q8924" i="1"/>
  <c r="Q8925" i="1"/>
  <c r="Q8928" i="1"/>
  <c r="Q8931" i="1"/>
  <c r="Q8932" i="1"/>
  <c r="Q8933" i="1"/>
  <c r="Q8958" i="1"/>
  <c r="Q8960" i="1"/>
  <c r="Q8961" i="1"/>
  <c r="Q8962" i="1"/>
  <c r="Q8963" i="1"/>
  <c r="Q8964" i="1"/>
  <c r="Q8969" i="1"/>
  <c r="Q8970" i="1"/>
  <c r="Q8974" i="1"/>
  <c r="Q8977" i="1"/>
  <c r="Q8978" i="1"/>
  <c r="Q8979" i="1"/>
  <c r="Q9004" i="1"/>
  <c r="Q9006" i="1"/>
  <c r="Q9007" i="1"/>
  <c r="Q9008" i="1"/>
  <c r="Q9009" i="1"/>
  <c r="Q9010" i="1"/>
  <c r="Q9015" i="1"/>
  <c r="Q9016" i="1"/>
  <c r="Q9020" i="1"/>
  <c r="Q9024" i="1"/>
  <c r="Q9025" i="1"/>
  <c r="Q9049" i="1"/>
  <c r="Q9051" i="1"/>
  <c r="Q9052" i="1"/>
  <c r="Q9053" i="1"/>
  <c r="Q9054" i="1"/>
  <c r="Q9055" i="1"/>
  <c r="Q9060" i="1"/>
  <c r="Q9061" i="1"/>
  <c r="Q9062" i="1"/>
  <c r="Q9065" i="1"/>
  <c r="Q9068" i="1"/>
  <c r="Q9069" i="1"/>
  <c r="Q9070" i="1"/>
  <c r="Q9100" i="1"/>
  <c r="Q9102" i="1"/>
  <c r="Q9103" i="1"/>
  <c r="Q9104" i="1"/>
  <c r="Q9106" i="1"/>
  <c r="Q9110" i="1"/>
  <c r="Q9111" i="1"/>
  <c r="Q9112" i="1"/>
  <c r="Q9113" i="1"/>
  <c r="Q9114" i="1"/>
  <c r="Q9115" i="1"/>
  <c r="Q9116" i="1"/>
  <c r="Q9117" i="1"/>
  <c r="Q9119" i="1"/>
  <c r="Q9120" i="1"/>
  <c r="Q9121" i="1"/>
  <c r="Q9141" i="1"/>
  <c r="Q9143" i="1"/>
  <c r="Q9144" i="1"/>
  <c r="Q9145" i="1"/>
  <c r="Q9146" i="1"/>
  <c r="Q9147" i="1"/>
  <c r="Q9152" i="1"/>
  <c r="Q9153" i="1"/>
  <c r="Q9157" i="1"/>
  <c r="Q9160" i="1"/>
  <c r="Q9161" i="1"/>
  <c r="Q9162" i="1"/>
  <c r="Q9186" i="1"/>
  <c r="Q9188" i="1"/>
  <c r="Q9189" i="1"/>
  <c r="Q9190" i="1"/>
  <c r="Q9191" i="1"/>
  <c r="Q9195" i="1"/>
  <c r="Q9196" i="1"/>
  <c r="Q9197" i="1"/>
  <c r="Q9198" i="1"/>
  <c r="Q9199" i="1"/>
  <c r="Q9200" i="1"/>
  <c r="Q9201" i="1"/>
  <c r="Q9202" i="1"/>
  <c r="Q9204" i="1"/>
  <c r="Q9205" i="1"/>
  <c r="Q9206" i="1"/>
  <c r="Q9226" i="1"/>
  <c r="Q9228" i="1"/>
  <c r="Q9229" i="1"/>
  <c r="Q9230" i="1"/>
  <c r="Q9231" i="1"/>
  <c r="Q9235" i="1"/>
  <c r="Q9236" i="1"/>
  <c r="Q9237" i="1"/>
  <c r="Q9238" i="1"/>
  <c r="Q9239" i="1"/>
  <c r="Q9240" i="1"/>
  <c r="Q9241" i="1"/>
  <c r="Q9243" i="1"/>
  <c r="Q9244" i="1"/>
  <c r="Q9245" i="1"/>
  <c r="Q9251" i="1"/>
  <c r="Q9276" i="1"/>
  <c r="Q9282" i="1"/>
  <c r="Q9284" i="1"/>
  <c r="Q9293" i="1"/>
  <c r="Q9294" i="1"/>
  <c r="Q9295" i="1"/>
  <c r="Q9298" i="1"/>
  <c r="Q9263" i="1"/>
  <c r="Q9247" i="1"/>
  <c r="Q9169" i="1"/>
  <c r="Q9164" i="1"/>
  <c r="Q9085" i="1"/>
  <c r="Q9080" i="1"/>
  <c r="Q9077" i="1"/>
  <c r="Q9072" i="1"/>
  <c r="Q9032" i="1"/>
  <c r="Q9027" i="1"/>
  <c r="Q8987" i="1"/>
  <c r="Q8982" i="1"/>
  <c r="Q8941" i="1"/>
  <c r="Q8936" i="1"/>
  <c r="Q8895" i="1"/>
  <c r="Q8890" i="1"/>
  <c r="Q8846" i="1"/>
  <c r="Q8804" i="1"/>
  <c r="Q8762" i="1"/>
  <c r="Q8757" i="1"/>
  <c r="Q8718" i="1"/>
  <c r="Q8713" i="1"/>
  <c r="Q8668" i="1"/>
  <c r="Q8622" i="1"/>
  <c r="Q8567" i="1"/>
  <c r="Q8563" i="1"/>
  <c r="Q8519" i="1"/>
  <c r="Q8430" i="1"/>
  <c r="Q8389" i="1"/>
  <c r="Q8384" i="1"/>
  <c r="Q8343" i="1"/>
  <c r="Q8338" i="1"/>
  <c r="Q8299" i="1"/>
  <c r="Q8296" i="1"/>
  <c r="Q8250" i="1"/>
  <c r="Q8154" i="1"/>
  <c r="Q8146" i="1"/>
  <c r="Q8142" i="1"/>
  <c r="Q8103" i="1"/>
  <c r="Q8098" i="1"/>
  <c r="Q8060" i="1"/>
  <c r="Q7907" i="1"/>
  <c r="Q7902" i="1"/>
  <c r="Q7896" i="1"/>
  <c r="Q7892" i="1"/>
  <c r="Q7858" i="1"/>
  <c r="Q101" i="1" l="1"/>
  <c r="Q110" i="1"/>
  <c r="Q7746" i="1"/>
  <c r="Q7244" i="1"/>
  <c r="Q7190" i="1"/>
  <c r="Q6800" i="1"/>
  <c r="Q596" i="1"/>
  <c r="Q551" i="1"/>
  <c r="Q53" i="1"/>
  <c r="Q7744" i="1"/>
  <c r="Q7549" i="1"/>
  <c r="Q643" i="1"/>
  <c r="Q7601" i="1"/>
  <c r="Q5194" i="1"/>
  <c r="Q1301" i="1"/>
  <c r="Q1057" i="1"/>
  <c r="Q6044" i="1"/>
  <c r="Q4744" i="1"/>
  <c r="Q447" i="1"/>
  <c r="Q90" i="1"/>
  <c r="Q7466" i="1"/>
  <c r="Q6134" i="1"/>
  <c r="Q276" i="1"/>
  <c r="Q184" i="1"/>
  <c r="Q6986" i="1"/>
  <c r="Q3963" i="1"/>
  <c r="Q2253" i="1"/>
  <c r="Q2042" i="1"/>
  <c r="Q1134" i="1"/>
  <c r="Q810" i="1"/>
  <c r="Q368" i="1"/>
  <c r="Q243" i="1"/>
  <c r="Q7937" i="1"/>
  <c r="Q8191" i="1"/>
  <c r="Q8841" i="1"/>
  <c r="Q8148" i="1"/>
  <c r="Q8468" i="1"/>
  <c r="Q8876" i="1"/>
  <c r="Q8378" i="1"/>
  <c r="Q8781" i="1"/>
  <c r="Q8415" i="1"/>
  <c r="Q9249" i="1"/>
  <c r="Q8691" i="1"/>
  <c r="Q6260" i="1"/>
  <c r="Q8472" i="1"/>
  <c r="Q8405" i="1"/>
  <c r="Q32" i="1"/>
  <c r="Q8921" i="1"/>
  <c r="Q8733" i="1"/>
  <c r="Q8653" i="1"/>
  <c r="Q8450" i="1"/>
  <c r="Q7875" i="1"/>
  <c r="Q8119" i="1"/>
  <c r="Q8074" i="1"/>
  <c r="Q7852" i="1"/>
  <c r="Q6738" i="1"/>
  <c r="Q778" i="1"/>
  <c r="Q9225" i="1"/>
  <c r="Q9150" i="1"/>
  <c r="Q9140" i="1"/>
  <c r="Q9099" i="1"/>
  <c r="Q9058" i="1"/>
  <c r="Q9022" i="1"/>
  <c r="Q9003" i="1"/>
  <c r="Q8035" i="1"/>
  <c r="Q7824" i="1"/>
  <c r="Q7755" i="1"/>
  <c r="Q7747" i="1"/>
  <c r="Q1404" i="1"/>
  <c r="Q8672" i="1"/>
  <c r="Q7994" i="1"/>
  <c r="Q1289" i="1"/>
  <c r="Q9234" i="1"/>
  <c r="Q9194" i="1"/>
  <c r="Q8505" i="1"/>
  <c r="Q8314" i="1"/>
  <c r="Q8237" i="1"/>
  <c r="Q7923" i="1"/>
  <c r="Q7867" i="1"/>
  <c r="Q7805" i="1"/>
  <c r="Q9185" i="1"/>
  <c r="Q9109" i="1"/>
  <c r="Q8911" i="1"/>
  <c r="Q8866" i="1"/>
  <c r="Q8643" i="1"/>
  <c r="Q8196" i="1"/>
  <c r="Q8178" i="1"/>
  <c r="Q8084" i="1"/>
  <c r="Q7851" i="1"/>
  <c r="Q8141" i="1"/>
  <c r="Q8935" i="1"/>
  <c r="Q9084" i="1"/>
  <c r="Q8249" i="1"/>
  <c r="Q8298" i="1"/>
  <c r="Q9246" i="1"/>
  <c r="Q8789" i="1"/>
  <c r="Q8845" i="1"/>
  <c r="Q8004" i="1"/>
  <c r="Q8153" i="1"/>
  <c r="Q8803" i="1"/>
  <c r="Q9071" i="1"/>
  <c r="Q9163" i="1"/>
  <c r="Q7909" i="1"/>
  <c r="Q8699" i="1"/>
  <c r="Q9076" i="1"/>
  <c r="Q9168" i="1"/>
  <c r="Q8388" i="1"/>
  <c r="Q8761" i="1"/>
  <c r="Q9031" i="1"/>
  <c r="Q9079" i="1"/>
  <c r="Q7895" i="1"/>
  <c r="Q7906" i="1"/>
  <c r="Q8129" i="1"/>
  <c r="Q8337" i="1"/>
  <c r="Q8539" i="1"/>
  <c r="Q8597" i="1"/>
  <c r="Q8743" i="1"/>
  <c r="Q8295" i="1"/>
  <c r="Q8342" i="1"/>
  <c r="Q8495" i="1"/>
  <c r="Q8756" i="1"/>
  <c r="Q9026" i="1"/>
  <c r="Q8145" i="1"/>
  <c r="Q8359" i="1"/>
  <c r="Q8607" i="1"/>
  <c r="Q8712" i="1"/>
  <c r="Q8102" i="1"/>
  <c r="Q8562" i="1"/>
  <c r="Q8621" i="1"/>
  <c r="Q8667" i="1"/>
  <c r="Q8717" i="1"/>
  <c r="Q8986" i="1"/>
  <c r="Q8097" i="1"/>
  <c r="Q8981" i="1"/>
  <c r="Q8059" i="1"/>
  <c r="Q8429" i="1"/>
  <c r="Q8518" i="1"/>
  <c r="Q8566" i="1"/>
  <c r="Q8889" i="1"/>
  <c r="Q8940" i="1"/>
  <c r="Q7891" i="1"/>
  <c r="Q8168" i="1"/>
  <c r="Q8227" i="1"/>
  <c r="Q8324" i="1"/>
  <c r="Q8383" i="1"/>
  <c r="Q8434" i="1"/>
  <c r="Q8894" i="1"/>
  <c r="Q9266" i="1"/>
  <c r="Q7903" i="1" l="1"/>
  <c r="Q8779" i="1"/>
  <c r="Q8460" i="1"/>
  <c r="Q8689" i="1"/>
  <c r="Q8822" i="1"/>
  <c r="Q8369" i="1"/>
  <c r="Q8282" i="1"/>
  <c r="Q8549" i="1"/>
  <c r="Q9013" i="1"/>
  <c r="Q8523" i="1"/>
  <c r="Q8957" i="1"/>
  <c r="Q7940" i="1"/>
  <c r="Q8272" i="1"/>
  <c r="Q9048" i="1"/>
  <c r="Q8192" i="1"/>
  <c r="Q15" i="1"/>
  <c r="Q328" i="1"/>
  <c r="Q498" i="1"/>
  <c r="Q565" i="1"/>
  <c r="Q1200" i="1"/>
  <c r="Q1313" i="1"/>
  <c r="Q1843" i="1"/>
  <c r="Q2128" i="1"/>
  <c r="Q2479" i="1"/>
  <c r="Q2723" i="1"/>
  <c r="Q5223" i="1"/>
  <c r="Q5633" i="1"/>
  <c r="Q7171" i="1"/>
  <c r="Q7250" i="1"/>
  <c r="Q372" i="1"/>
  <c r="Q739" i="1"/>
  <c r="Q1070" i="1"/>
  <c r="Q1314" i="1"/>
  <c r="Q2236" i="1"/>
  <c r="Q3392" i="1"/>
  <c r="Q3946" i="1"/>
  <c r="Q4364" i="1"/>
  <c r="Q4933" i="1"/>
  <c r="Q6377" i="1"/>
  <c r="Q6761" i="1"/>
  <c r="Q8413" i="1"/>
  <c r="Q8414" i="1"/>
  <c r="Q8741" i="1"/>
  <c r="Q8742" i="1"/>
  <c r="Q9056" i="1"/>
  <c r="Q9057" i="1"/>
  <c r="Q521" i="1"/>
  <c r="Q610" i="1"/>
  <c r="Q704" i="1"/>
  <c r="Q1315" i="1"/>
  <c r="Q1991" i="1"/>
  <c r="Q2169" i="1"/>
  <c r="Q2887" i="1"/>
  <c r="Q4080" i="1"/>
  <c r="Q5882" i="1"/>
  <c r="Q6200" i="1"/>
  <c r="Q6677" i="1"/>
  <c r="Q611" i="1"/>
  <c r="Q741" i="1"/>
  <c r="Q814" i="1"/>
  <c r="Q1316" i="1"/>
  <c r="Q2332" i="1"/>
  <c r="Q2681" i="1"/>
  <c r="Q3825" i="1"/>
  <c r="Q4026" i="1"/>
  <c r="Q4120" i="1"/>
  <c r="Q7618" i="1"/>
  <c r="Q8082" i="1"/>
  <c r="Q8083" i="1"/>
  <c r="Q8605" i="1"/>
  <c r="Q8606" i="1"/>
  <c r="Q8697" i="1"/>
  <c r="Q8698" i="1"/>
  <c r="Q246" i="1"/>
  <c r="Q318" i="1"/>
  <c r="Q1212" i="1"/>
  <c r="Q1909" i="1"/>
  <c r="Q2210" i="1"/>
  <c r="Q2614" i="1"/>
  <c r="Q2928" i="1"/>
  <c r="Q3920" i="1"/>
  <c r="Q4891" i="1"/>
  <c r="Q6098" i="1"/>
  <c r="Q7220" i="1"/>
  <c r="Q7560" i="1"/>
  <c r="Q7809" i="1"/>
  <c r="Q7364" i="1"/>
  <c r="Q451" i="1"/>
  <c r="Q1074" i="1"/>
  <c r="Q1727" i="1"/>
  <c r="Q2072" i="1"/>
  <c r="Q2250" i="1"/>
  <c r="Q3193" i="1"/>
  <c r="Q3761" i="1"/>
  <c r="Q4808" i="1"/>
  <c r="Q5924" i="1"/>
  <c r="Q7104" i="1"/>
  <c r="Q7367" i="1"/>
  <c r="Q7429" i="1"/>
  <c r="Q7724" i="1"/>
  <c r="Q8832" i="1"/>
  <c r="Q7759" i="1"/>
  <c r="Q8002" i="1"/>
  <c r="Q8003" i="1"/>
  <c r="Q8452" i="1"/>
  <c r="Q8037" i="1"/>
  <c r="Q8599" i="1"/>
  <c r="Q8170" i="1"/>
  <c r="Q9227" i="1"/>
  <c r="Q7880" i="1"/>
  <c r="Q8316" i="1"/>
  <c r="Q9250" i="1"/>
  <c r="Q9203" i="1"/>
  <c r="Q8407" i="1"/>
  <c r="Q93" i="1"/>
  <c r="Q614" i="1"/>
  <c r="Q655" i="1"/>
  <c r="Q702" i="1"/>
  <c r="Q752" i="1"/>
  <c r="Q1069" i="1"/>
  <c r="Q1145" i="1"/>
  <c r="Q3092" i="1"/>
  <c r="Q3459" i="1"/>
  <c r="Q3799" i="1"/>
  <c r="Q4039" i="1"/>
  <c r="Q4269" i="1"/>
  <c r="Q4740" i="1"/>
  <c r="Q5980" i="1"/>
  <c r="Q6137" i="1"/>
  <c r="Q6566" i="1"/>
  <c r="Q7424" i="1"/>
  <c r="Q7554" i="1"/>
  <c r="Q7607" i="1"/>
  <c r="Q7659" i="1"/>
  <c r="Q8322" i="1"/>
  <c r="Q8323" i="1"/>
  <c r="Q6113" i="1"/>
  <c r="Q57" i="1"/>
  <c r="Q329" i="1"/>
  <c r="Q519" i="1"/>
  <c r="Q583" i="1"/>
  <c r="Q1201" i="1"/>
  <c r="Q2640" i="1"/>
  <c r="Q2902" i="1"/>
  <c r="Q3232" i="1"/>
  <c r="Q3784" i="1"/>
  <c r="Q5263" i="1"/>
  <c r="Q5442" i="1"/>
  <c r="Q5690" i="1"/>
  <c r="Q6138" i="1"/>
  <c r="Q6569" i="1"/>
  <c r="Q6823" i="1"/>
  <c r="Q7354" i="1"/>
  <c r="Q7417" i="1"/>
  <c r="Q7652" i="1"/>
  <c r="Q7777" i="1"/>
  <c r="Q7853" i="1"/>
  <c r="Q7830" i="1"/>
  <c r="Q8058" i="1"/>
  <c r="Q9289" i="1"/>
  <c r="Q7058" i="1"/>
  <c r="Q17" i="1"/>
  <c r="Q373" i="1"/>
  <c r="Q657" i="1"/>
  <c r="Q829" i="1"/>
  <c r="Q1075" i="1"/>
  <c r="Q1202" i="1"/>
  <c r="Q1868" i="1"/>
  <c r="Q2573" i="1"/>
  <c r="Q3377" i="1"/>
  <c r="Q3717" i="1"/>
  <c r="Q4472" i="1"/>
  <c r="Q5675" i="1"/>
  <c r="Q7617" i="1"/>
  <c r="Q8584" i="1"/>
  <c r="Q325" i="1"/>
  <c r="Q412" i="1"/>
  <c r="Q862" i="1"/>
  <c r="Q1072" i="1"/>
  <c r="Q1149" i="1"/>
  <c r="Q1211" i="1"/>
  <c r="Q1365" i="1"/>
  <c r="Q2154" i="1"/>
  <c r="Q3433" i="1"/>
  <c r="Q3595" i="1"/>
  <c r="Q4643" i="1"/>
  <c r="Q4766" i="1"/>
  <c r="Q5058" i="1"/>
  <c r="Q5799" i="1"/>
  <c r="Q6006" i="1"/>
  <c r="Q6115" i="1"/>
  <c r="Q6419" i="1"/>
  <c r="Q6520" i="1"/>
  <c r="Q6848" i="1"/>
  <c r="Q7201" i="1"/>
  <c r="Q7263" i="1"/>
  <c r="Q8214" i="1"/>
  <c r="Q9107" i="1"/>
  <c r="Q9108" i="1"/>
  <c r="Q9291" i="1"/>
  <c r="Q413" i="1"/>
  <c r="Q514" i="1"/>
  <c r="Q563" i="1"/>
  <c r="Q659" i="1"/>
  <c r="Q700" i="1"/>
  <c r="Q1352" i="1"/>
  <c r="Q3190" i="1"/>
  <c r="Q3418" i="1"/>
  <c r="Q3758" i="1"/>
  <c r="Q4390" i="1"/>
  <c r="Q5237" i="1"/>
  <c r="Q5524" i="1"/>
  <c r="Q5732" i="1"/>
  <c r="Q6438" i="1"/>
  <c r="Q6611" i="1"/>
  <c r="Q7469" i="1"/>
  <c r="Q7613" i="1"/>
  <c r="Q7761" i="1"/>
  <c r="Q646" i="1"/>
  <c r="Q693" i="1"/>
  <c r="Q816" i="1"/>
  <c r="Q1151" i="1"/>
  <c r="Q1318" i="1"/>
  <c r="Q1949" i="1"/>
  <c r="Q2617" i="1"/>
  <c r="Q3636" i="1"/>
  <c r="Q4161" i="1"/>
  <c r="Q4532" i="1"/>
  <c r="Q5649" i="1"/>
  <c r="Q5840" i="1"/>
  <c r="Q6614" i="1"/>
  <c r="Q6835" i="1"/>
  <c r="Q6983" i="1"/>
  <c r="Q7203" i="1"/>
  <c r="Q7658" i="1"/>
  <c r="Q7827" i="1"/>
  <c r="Q8874" i="1"/>
  <c r="Q8875" i="1"/>
  <c r="Q9148" i="1"/>
  <c r="Q9149" i="1"/>
  <c r="Q9278" i="1"/>
  <c r="Q7074" i="1"/>
  <c r="Q8967" i="1"/>
  <c r="Q8976" i="1"/>
  <c r="Q9242" i="1"/>
  <c r="Q8824" i="1"/>
  <c r="Q8291" i="1"/>
  <c r="Q8541" i="1"/>
  <c r="Q8645" i="1"/>
  <c r="Q8274" i="1"/>
  <c r="Q7879" i="1"/>
  <c r="Q8361" i="1"/>
  <c r="Q7878" i="1"/>
  <c r="Q8246" i="1"/>
  <c r="Q7877" i="1"/>
  <c r="Q296" i="1"/>
  <c r="Q371" i="1"/>
  <c r="Q1329" i="1"/>
  <c r="Q1389" i="1"/>
  <c r="Q2532" i="1"/>
  <c r="Q2846" i="1"/>
  <c r="Q5278" i="1"/>
  <c r="Q6092" i="1"/>
  <c r="Q7196" i="1"/>
  <c r="Q7262" i="1"/>
  <c r="Q648" i="1"/>
  <c r="Q695" i="1"/>
  <c r="Q835" i="1"/>
  <c r="Q2291" i="1"/>
  <c r="Q4202" i="1"/>
  <c r="Q4432" i="1"/>
  <c r="Q5140" i="1"/>
  <c r="Q6777" i="1"/>
  <c r="Q8458" i="1"/>
  <c r="Q8459" i="1"/>
  <c r="Q188" i="1"/>
  <c r="Q584" i="1"/>
  <c r="Q1139" i="1"/>
  <c r="Q1790" i="1"/>
  <c r="Q2046" i="1"/>
  <c r="Q3010" i="1"/>
  <c r="Q4187" i="1"/>
  <c r="Q5898" i="1"/>
  <c r="Q6294" i="1"/>
  <c r="Q568" i="1"/>
  <c r="Q650" i="1"/>
  <c r="Q705" i="1"/>
  <c r="Q2400" i="1"/>
  <c r="Q2697" i="1"/>
  <c r="Q2943" i="1"/>
  <c r="Q3134" i="1"/>
  <c r="Q3880" i="1"/>
  <c r="Q4065" i="1"/>
  <c r="Q6174" i="1"/>
  <c r="Q7419" i="1"/>
  <c r="Q7604" i="1"/>
  <c r="Q8787" i="1"/>
  <c r="Q8788" i="1"/>
  <c r="Q281" i="1"/>
  <c r="Q326" i="1"/>
  <c r="Q612" i="1"/>
  <c r="Q1073" i="1"/>
  <c r="Q1150" i="1"/>
  <c r="Q1397" i="1"/>
  <c r="Q2032" i="1"/>
  <c r="Q2317" i="1"/>
  <c r="Q4907" i="1"/>
  <c r="Q5114" i="1"/>
  <c r="Q6335" i="1"/>
  <c r="Q7194" i="1"/>
  <c r="Q7248" i="1"/>
  <c r="Q7523" i="1"/>
  <c r="Q7566" i="1"/>
  <c r="Q8235" i="1"/>
  <c r="Q8236" i="1"/>
  <c r="Q7696" i="1"/>
  <c r="Q247" i="1"/>
  <c r="Q497" i="1"/>
  <c r="Q556" i="1"/>
  <c r="Q599" i="1"/>
  <c r="Q1060" i="1"/>
  <c r="Q1102" i="1"/>
  <c r="Q1764" i="1"/>
  <c r="Q2195" i="1"/>
  <c r="Q2984" i="1"/>
  <c r="Q3351" i="1"/>
  <c r="Q5942" i="1"/>
  <c r="Q6091" i="1"/>
  <c r="Q6545" i="1"/>
  <c r="Q7121" i="1"/>
  <c r="Q7384" i="1"/>
  <c r="Q7470" i="1"/>
  <c r="Q7553" i="1"/>
  <c r="Q7748" i="1"/>
  <c r="Q8054" i="1"/>
  <c r="Q7813" i="1"/>
  <c r="Q6985" i="1"/>
  <c r="Q8662" i="1"/>
  <c r="Q7882" i="1"/>
  <c r="Q7828" i="1"/>
  <c r="Q8868" i="1"/>
  <c r="Q8435" i="1"/>
  <c r="Q8076" i="1"/>
  <c r="Q7865" i="1"/>
  <c r="Q9118" i="1"/>
  <c r="Q8630" i="1"/>
  <c r="Q8197" i="1"/>
  <c r="Q7871" i="1"/>
  <c r="Q9159" i="1"/>
  <c r="Q8735" i="1"/>
  <c r="Q7870" i="1"/>
  <c r="Q9101" i="1"/>
  <c r="Q8616" i="1"/>
  <c r="Q8187" i="1"/>
  <c r="Q7869" i="1"/>
  <c r="Q112" i="1"/>
  <c r="Q452" i="1"/>
  <c r="Q600" i="1"/>
  <c r="Q672" i="1"/>
  <c r="Q738" i="1"/>
  <c r="Q1152" i="1"/>
  <c r="Q1710" i="1"/>
  <c r="Q2358" i="1"/>
  <c r="Q3108" i="1"/>
  <c r="Q3514" i="1"/>
  <c r="Q3906" i="1"/>
  <c r="Q5773" i="1"/>
  <c r="Q7353" i="1"/>
  <c r="Q7430" i="1"/>
  <c r="Q7562" i="1"/>
  <c r="Q7615" i="1"/>
  <c r="Q7749" i="1"/>
  <c r="Q7803" i="1"/>
  <c r="Q7842" i="1"/>
  <c r="Q9279" i="1"/>
  <c r="Q6694" i="1"/>
  <c r="Q465" i="1"/>
  <c r="Q94" i="1"/>
  <c r="Q187" i="1"/>
  <c r="Q339" i="1"/>
  <c r="Q418" i="1"/>
  <c r="Q558" i="1"/>
  <c r="Q601" i="1"/>
  <c r="Q1104" i="1"/>
  <c r="Q1209" i="1"/>
  <c r="Q2006" i="1"/>
  <c r="Q2658" i="1"/>
  <c r="Q3025" i="1"/>
  <c r="Q3499" i="1"/>
  <c r="Q3839" i="1"/>
  <c r="Q5318" i="1"/>
  <c r="Q5550" i="1"/>
  <c r="Q5758" i="1"/>
  <c r="Q6101" i="1"/>
  <c r="Q6157" i="1"/>
  <c r="Q6393" i="1"/>
  <c r="Q6840" i="1"/>
  <c r="Q7012" i="1"/>
  <c r="Q7363" i="1"/>
  <c r="Q7425" i="1"/>
  <c r="Q7555" i="1"/>
  <c r="Q7616" i="1"/>
  <c r="Q7661" i="1"/>
  <c r="Q7750" i="1"/>
  <c r="Q7804" i="1"/>
  <c r="Q7844" i="1"/>
  <c r="Q9011" i="1"/>
  <c r="Q9012" i="1"/>
  <c r="Q35" i="1"/>
  <c r="Q95" i="1"/>
  <c r="Q330" i="1"/>
  <c r="Q411" i="1"/>
  <c r="Q627" i="1"/>
  <c r="Q813" i="1"/>
  <c r="Q1063" i="1"/>
  <c r="Q2276" i="1"/>
  <c r="Q3555" i="1"/>
  <c r="Q7355" i="1"/>
  <c r="Q280" i="1"/>
  <c r="Q331" i="1"/>
  <c r="Q525" i="1"/>
  <c r="Q830" i="1"/>
  <c r="Q1351" i="1"/>
  <c r="Q1384" i="1"/>
  <c r="Q2558" i="1"/>
  <c r="Q4528" i="1"/>
  <c r="Q4659" i="1"/>
  <c r="Q5197" i="1"/>
  <c r="Q5607" i="1"/>
  <c r="Q6022" i="1"/>
  <c r="Q6140" i="1"/>
  <c r="Q6435" i="1"/>
  <c r="Q6697" i="1"/>
  <c r="Q7207" i="1"/>
  <c r="Q7356" i="1"/>
  <c r="Q8127" i="1"/>
  <c r="Q8128" i="1"/>
  <c r="Q8280" i="1"/>
  <c r="Q8281" i="1"/>
  <c r="Q8547" i="1"/>
  <c r="Q8548" i="1"/>
  <c r="Q9124" i="1"/>
  <c r="Q7206" i="1"/>
  <c r="Q7653" i="1"/>
  <c r="Q450" i="1"/>
  <c r="Q527" i="1"/>
  <c r="Q569" i="1"/>
  <c r="Q706" i="1"/>
  <c r="Q3258" i="1"/>
  <c r="Q3473" i="1"/>
  <c r="Q4228" i="1"/>
  <c r="Q4406" i="1"/>
  <c r="Q5344" i="1"/>
  <c r="Q5592" i="1"/>
  <c r="Q5939" i="1"/>
  <c r="Q6719" i="1"/>
  <c r="Q7477" i="1"/>
  <c r="Q9192" i="1"/>
  <c r="Q9193" i="1"/>
  <c r="Q6805" i="1"/>
  <c r="Q319" i="1"/>
  <c r="Q701" i="1"/>
  <c r="Q1199" i="1"/>
  <c r="Q1304" i="1"/>
  <c r="Q2738" i="1"/>
  <c r="Q3960" i="1"/>
  <c r="Q4323" i="1"/>
  <c r="Q4910" i="1"/>
  <c r="Q5856" i="1"/>
  <c r="Q6354" i="1"/>
  <c r="Q6635" i="1"/>
  <c r="Q7249" i="1"/>
  <c r="Q7614" i="1"/>
  <c r="Q7671" i="1"/>
  <c r="Q7802" i="1"/>
  <c r="Q8809" i="1"/>
  <c r="Q8919" i="1"/>
  <c r="Q8920" i="1"/>
  <c r="Q9212" i="1"/>
  <c r="Q9287" i="1"/>
  <c r="Q7662" i="1"/>
  <c r="Q9142" i="1"/>
  <c r="Q7876" i="1"/>
  <c r="Q8333" i="1"/>
  <c r="Q8913" i="1"/>
  <c r="Q8524" i="1"/>
  <c r="Q8121" i="1"/>
  <c r="Q8473" i="1"/>
  <c r="Q8149" i="1"/>
  <c r="Q8673" i="1"/>
  <c r="Q8558" i="1"/>
  <c r="Q8093" i="1"/>
  <c r="Q8626" i="1"/>
  <c r="Q8627" i="1"/>
  <c r="Q320" i="1"/>
  <c r="Q557" i="1"/>
  <c r="Q1305" i="1"/>
  <c r="Q1354" i="1"/>
  <c r="Q2112" i="1"/>
  <c r="Q2655" i="1"/>
  <c r="Q4146" i="1"/>
  <c r="Q6100" i="1"/>
  <c r="Q6803" i="1"/>
  <c r="Q7204" i="1"/>
  <c r="Q7471" i="1"/>
  <c r="Q8367" i="1"/>
  <c r="Q8368" i="1"/>
  <c r="Q8830" i="1"/>
  <c r="Q8831" i="1"/>
  <c r="Q8965" i="1"/>
  <c r="Q8966" i="1"/>
  <c r="Q656" i="1"/>
  <c r="Q703" i="1"/>
  <c r="Q1062" i="1"/>
  <c r="Q1306" i="1"/>
  <c r="Q1750" i="1"/>
  <c r="Q3337" i="1"/>
  <c r="Q4309" i="1"/>
  <c r="Q4487" i="1"/>
  <c r="Q4849" i="1"/>
  <c r="Q5156" i="1"/>
  <c r="Q6804" i="1"/>
  <c r="Q7371" i="1"/>
  <c r="Q9290" i="1"/>
  <c r="Q602" i="1"/>
  <c r="Q861" i="1"/>
  <c r="Q1307" i="1"/>
  <c r="Q1923" i="1"/>
  <c r="Q2764" i="1"/>
  <c r="Q3149" i="1"/>
  <c r="Q3986" i="1"/>
  <c r="Q4349" i="1"/>
  <c r="Q5427" i="1"/>
  <c r="Q5814" i="1"/>
  <c r="Q6310" i="1"/>
  <c r="Q189" i="1"/>
  <c r="Q603" i="1"/>
  <c r="Q658" i="1"/>
  <c r="Q2086" i="1"/>
  <c r="Q2453" i="1"/>
  <c r="Q3273" i="1"/>
  <c r="Q3540" i="1"/>
  <c r="Q4083" i="1"/>
  <c r="Q4243" i="1"/>
  <c r="Q7427" i="1"/>
  <c r="Q7612" i="1"/>
  <c r="Q7760" i="1"/>
  <c r="Q7834" i="1"/>
  <c r="Q7835" i="1"/>
  <c r="Q8043" i="1"/>
  <c r="Q8044" i="1"/>
  <c r="Q469" i="1"/>
  <c r="Q760" i="1"/>
  <c r="Q1100" i="1"/>
  <c r="Q1724" i="1"/>
  <c r="Q2438" i="1"/>
  <c r="Q2805" i="1"/>
  <c r="Q3051" i="1"/>
  <c r="Q3865" i="1"/>
  <c r="Q4823" i="1"/>
  <c r="Q5182" i="1"/>
  <c r="Q6090" i="1"/>
  <c r="Q6153" i="1"/>
  <c r="Q6351" i="1"/>
  <c r="Q6895" i="1"/>
  <c r="Q7202" i="1"/>
  <c r="Q7428" i="1"/>
  <c r="Q7552" i="1"/>
  <c r="Q7801" i="1"/>
  <c r="Q8503" i="1"/>
  <c r="Q8504" i="1"/>
  <c r="Q9127" i="1"/>
  <c r="Q9277" i="1"/>
  <c r="Q506" i="1"/>
  <c r="Q564" i="1"/>
  <c r="Q660" i="1"/>
  <c r="Q1068" i="1"/>
  <c r="Q1803" i="1"/>
  <c r="Q1965" i="1"/>
  <c r="Q2213" i="1"/>
  <c r="Q3175" i="1"/>
  <c r="Q3743" i="1"/>
  <c r="Q4700" i="1"/>
  <c r="Q5509" i="1"/>
  <c r="Q5735" i="1"/>
  <c r="Q6099" i="1"/>
  <c r="Q6562" i="1"/>
  <c r="Q7478" i="1"/>
  <c r="Q7561" i="1"/>
  <c r="Q7756" i="1"/>
  <c r="Q7426" i="1"/>
  <c r="Q7846" i="1"/>
  <c r="Q9050" i="1"/>
  <c r="Q8137" i="1"/>
  <c r="Q7868" i="1"/>
  <c r="Q8708" i="1"/>
  <c r="Q8013" i="1"/>
  <c r="Q8959" i="1"/>
  <c r="Q8424" i="1"/>
  <c r="Q9067" i="1"/>
  <c r="Q8514" i="1"/>
  <c r="Q7996" i="1"/>
  <c r="Q9005" i="1"/>
  <c r="Q7838" i="1"/>
  <c r="Q56" i="1"/>
  <c r="Q248" i="1"/>
  <c r="Q608" i="1"/>
  <c r="Q647" i="1"/>
  <c r="Q694" i="1"/>
  <c r="Q857" i="1"/>
  <c r="Q1061" i="1"/>
  <c r="Q1137" i="1"/>
  <c r="Q2969" i="1"/>
  <c r="Q3299" i="1"/>
  <c r="Q3621" i="1"/>
  <c r="Q4000" i="1"/>
  <c r="Q4685" i="1"/>
  <c r="Q7416" i="1"/>
  <c r="Q7580" i="1"/>
  <c r="Q7651" i="1"/>
  <c r="Q7811" i="1"/>
  <c r="Q9288" i="1"/>
  <c r="Q16" i="1"/>
  <c r="Q499" i="1"/>
  <c r="Q566" i="1"/>
  <c r="Q609" i="1"/>
  <c r="Q859" i="1"/>
  <c r="Q1138" i="1"/>
  <c r="Q2779" i="1"/>
  <c r="Q3216" i="1"/>
  <c r="Q3677" i="1"/>
  <c r="Q5386" i="1"/>
  <c r="Q5566" i="1"/>
  <c r="Q5965" i="1"/>
  <c r="Q7028" i="1"/>
  <c r="Q7205" i="1"/>
  <c r="Q7261" i="1"/>
  <c r="Q7472" i="1"/>
  <c r="Q7563" i="1"/>
  <c r="Q7673" i="1"/>
  <c r="Q7758" i="1"/>
  <c r="Q7812" i="1"/>
  <c r="Q9280" i="1"/>
  <c r="Q6102" i="1"/>
  <c r="Q58" i="1"/>
  <c r="Q279" i="1"/>
  <c r="Q340" i="1"/>
  <c r="Q419" i="1"/>
  <c r="Q567" i="1"/>
  <c r="Q649" i="1"/>
  <c r="Q821" i="1"/>
  <c r="Q1071" i="1"/>
  <c r="Q1174" i="1"/>
  <c r="Q1829" i="1"/>
  <c r="Q2518" i="1"/>
  <c r="Q3662" i="1"/>
  <c r="Q4726" i="1"/>
  <c r="Q7564" i="1"/>
  <c r="Q7831" i="1"/>
  <c r="Q317" i="1"/>
  <c r="Q457" i="1"/>
  <c r="Q554" i="1"/>
  <c r="Q848" i="1"/>
  <c r="Q1140" i="1"/>
  <c r="Q2820" i="1"/>
  <c r="Q3066" i="1"/>
  <c r="Q4972" i="1"/>
  <c r="Q5304" i="1"/>
  <c r="Q5901" i="1"/>
  <c r="Q6163" i="1"/>
  <c r="Q6313" i="1"/>
  <c r="Q6503" i="1"/>
  <c r="Q6806" i="1"/>
  <c r="Q7193" i="1"/>
  <c r="Q7247" i="1"/>
  <c r="Q7365" i="1"/>
  <c r="Q7492" i="1"/>
  <c r="Q7565" i="1"/>
  <c r="Q8176" i="1"/>
  <c r="Q8177" i="1"/>
  <c r="Q8852" i="1"/>
  <c r="Q496" i="1"/>
  <c r="Q555" i="1"/>
  <c r="Q692" i="1"/>
  <c r="Q1317" i="1"/>
  <c r="Q3703" i="1"/>
  <c r="Q4283" i="1"/>
  <c r="Q4513" i="1"/>
  <c r="Q5013" i="1"/>
  <c r="Q5468" i="1"/>
  <c r="Q5716" i="1"/>
  <c r="Q6595" i="1"/>
  <c r="Q6735" i="1"/>
  <c r="Q7150" i="1"/>
  <c r="Q7366" i="1"/>
  <c r="Q7605" i="1"/>
  <c r="Q9209" i="1"/>
  <c r="Q327" i="1"/>
  <c r="Q613" i="1"/>
  <c r="Q791" i="1"/>
  <c r="Q1312" i="1"/>
  <c r="Q1353" i="1"/>
  <c r="Q2599" i="1"/>
  <c r="Q2861" i="1"/>
  <c r="Q3581" i="1"/>
  <c r="Q4106" i="1"/>
  <c r="Q5099" i="1"/>
  <c r="Q6460" i="1"/>
  <c r="Q6651" i="1"/>
  <c r="Q6820" i="1"/>
  <c r="Q6967" i="1"/>
  <c r="Q7195" i="1"/>
  <c r="Q7650" i="1"/>
  <c r="Q7810" i="1"/>
  <c r="Q8651" i="1"/>
  <c r="Q8652" i="1"/>
  <c r="Q9232" i="1"/>
  <c r="Q9233" i="1"/>
  <c r="Q6139" i="1"/>
  <c r="Q7273" i="1"/>
  <c r="Q7312" i="1"/>
  <c r="Q8930" i="1"/>
  <c r="Q8497" i="1"/>
  <c r="Q9187" i="1"/>
  <c r="Q8229" i="1"/>
  <c r="Q7881" i="1"/>
  <c r="Q8752" i="1"/>
  <c r="Q7949" i="1"/>
  <c r="Q7814" i="1"/>
  <c r="Q8798" i="1"/>
  <c r="Q466" i="1"/>
  <c r="Q7926" i="1"/>
  <c r="Q8885" i="1"/>
  <c r="Q7922" i="1"/>
  <c r="Q6182" i="1"/>
  <c r="Q7735" i="1"/>
  <c r="Q6893" i="1"/>
  <c r="Q7900" i="1"/>
  <c r="Q798" i="1"/>
  <c r="Q7807" i="1"/>
  <c r="Q7873" i="1"/>
  <c r="Q1402" i="1"/>
  <c r="Q4558" i="1"/>
  <c r="Q7917" i="1"/>
  <c r="Q7894" i="1"/>
  <c r="Q7905" i="1"/>
  <c r="Q7959" i="1"/>
  <c r="Q1616" i="1" l="1"/>
  <c r="Q8404" i="1"/>
  <c r="Q8449" i="1"/>
  <c r="Q9184" i="1"/>
  <c r="Q7836" i="1"/>
  <c r="Q8271" i="1"/>
  <c r="Q9098" i="1"/>
  <c r="Q7864" i="1"/>
  <c r="Q7832" i="1"/>
  <c r="Q9139" i="1"/>
  <c r="Q8778" i="1"/>
  <c r="Q8226" i="1"/>
  <c r="Q8821" i="1"/>
  <c r="Q7822" i="1"/>
  <c r="Q8053" i="1"/>
  <c r="Q7826" i="1"/>
  <c r="Q8213" i="1"/>
  <c r="Q8056" i="1"/>
  <c r="Q8057" i="1"/>
  <c r="Q7904" i="1"/>
  <c r="Q9207" i="1"/>
  <c r="Q9208" i="1"/>
  <c r="Q7845" i="1"/>
  <c r="Q9125" i="1"/>
  <c r="Q9126" i="1"/>
  <c r="Q8807" i="1"/>
  <c r="Q8808" i="1"/>
  <c r="Q7841" i="1"/>
  <c r="Q8476" i="1"/>
  <c r="Q1135" i="1"/>
  <c r="Q7797" i="1"/>
  <c r="Q7799" i="1"/>
  <c r="Q8850" i="1"/>
  <c r="Q8851" i="1"/>
  <c r="Q9210" i="1"/>
  <c r="Q9211" i="1"/>
  <c r="Q9123" i="1"/>
  <c r="Q7823" i="1"/>
  <c r="Q7703" i="1"/>
  <c r="Q7890" i="1"/>
  <c r="Q7837" i="1"/>
  <c r="Q8583" i="1"/>
  <c r="Q7170" i="1"/>
  <c r="Q7901" i="1"/>
  <c r="Q7855" i="1"/>
  <c r="Q7854" i="1"/>
  <c r="Q7843" i="1"/>
  <c r="Q7883" i="1"/>
  <c r="Q7866" i="1"/>
  <c r="Q7874" i="1"/>
  <c r="Q7872" i="1"/>
  <c r="Q8945" i="1"/>
  <c r="Q8438" i="1"/>
  <c r="Q8721" i="1"/>
  <c r="Q8347" i="1"/>
  <c r="Q8633" i="1"/>
  <c r="Q9173" i="1"/>
  <c r="Q8767" i="1"/>
  <c r="Q8899" i="1"/>
  <c r="Q8156" i="1"/>
  <c r="Q8302" i="1"/>
  <c r="Q8596" i="1" l="1"/>
  <c r="Q8358" i="1"/>
  <c r="Q9254" i="1"/>
  <c r="Q8992" i="1"/>
  <c r="Q8313" i="1"/>
  <c r="Q1615" i="1"/>
  <c r="Q8688" i="1"/>
  <c r="Q8073" i="1"/>
  <c r="Q8107" i="1"/>
  <c r="Q8732" i="1"/>
  <c r="Q8527" i="1"/>
  <c r="Q8679" i="1"/>
  <c r="Q8538" i="1"/>
  <c r="Q9224" i="1"/>
  <c r="Q8201" i="1"/>
  <c r="Q8118" i="1"/>
  <c r="Q8910" i="1"/>
  <c r="Q9091" i="1"/>
  <c r="Q9036" i="1"/>
  <c r="Q8865" i="1"/>
  <c r="Q8956" i="1"/>
  <c r="Q7993" i="1"/>
  <c r="Q7833" i="1"/>
  <c r="Q8494" i="1"/>
  <c r="Q8642" i="1"/>
  <c r="Q7897" i="1"/>
  <c r="Q8167" i="1"/>
  <c r="Q7884" i="1"/>
  <c r="Q9087" i="1"/>
  <c r="Q9002" i="1"/>
  <c r="Q9047" i="1"/>
  <c r="Q7898" i="1"/>
  <c r="Q8582" i="1"/>
  <c r="Q8045" i="1"/>
  <c r="Q7885" i="1"/>
  <c r="Q8212" i="1"/>
  <c r="Q9122" i="1"/>
  <c r="Q8949" i="1"/>
  <c r="Q9258" i="1"/>
  <c r="Q8442" i="1"/>
  <c r="Q8111" i="1"/>
  <c r="Q8771" i="1"/>
  <c r="Q8027" i="1"/>
  <c r="Q8683" i="1"/>
  <c r="Q9177" i="1"/>
  <c r="Q8903" i="1"/>
  <c r="Q8637" i="1"/>
  <c r="Q8725" i="1"/>
  <c r="Q8160" i="1"/>
  <c r="Q9040" i="1"/>
  <c r="Q8351" i="1"/>
  <c r="Q8205" i="1"/>
  <c r="Q8306" i="1"/>
  <c r="Q8264" i="1"/>
  <c r="Q9092" i="1"/>
  <c r="Q8996" i="1"/>
  <c r="Q8531" i="1"/>
  <c r="Q9275" i="1"/>
  <c r="Q9281" i="1"/>
  <c r="Q9292" i="1"/>
  <c r="Q9297" i="1"/>
  <c r="Q7745" i="1"/>
  <c r="Q7751" i="1"/>
  <c r="Q7762" i="1"/>
  <c r="Q7767" i="1"/>
  <c r="Q7770" i="1"/>
  <c r="Q7773" i="1"/>
  <c r="Q7648" i="1"/>
  <c r="Q7654" i="1"/>
  <c r="Q7656" i="1"/>
  <c r="Q7670" i="1"/>
  <c r="Q7677" i="1"/>
  <c r="Q7681" i="1"/>
  <c r="Q7686" i="1"/>
  <c r="Q7691" i="1"/>
  <c r="Q7695" i="1"/>
  <c r="Q7697" i="1"/>
  <c r="Q7717" i="1"/>
  <c r="Q7721" i="1"/>
  <c r="Q7723" i="1"/>
  <c r="Q7731" i="1"/>
  <c r="Q7732" i="1"/>
  <c r="Q7733" i="1"/>
  <c r="Q7734" i="1"/>
  <c r="Q7736" i="1"/>
  <c r="Q7737" i="1"/>
  <c r="Q7602" i="1"/>
  <c r="Q7608" i="1"/>
  <c r="Q7619" i="1"/>
  <c r="Q7624" i="1"/>
  <c r="Q7627" i="1"/>
  <c r="Q7550" i="1"/>
  <c r="Q7556" i="1"/>
  <c r="Q7567" i="1"/>
  <c r="Q7572" i="1"/>
  <c r="Q7577" i="1"/>
  <c r="Q7486" i="1"/>
  <c r="Q7483" i="1"/>
  <c r="Q7479" i="1"/>
  <c r="Q7473" i="1"/>
  <c r="Q7467" i="1"/>
  <c r="Q7489" i="1"/>
  <c r="Q7493" i="1"/>
  <c r="Q7501" i="1"/>
  <c r="Q7505" i="1"/>
  <c r="Q7511" i="1"/>
  <c r="Q7518" i="1"/>
  <c r="Q7524" i="1"/>
  <c r="Q7532" i="1"/>
  <c r="Q7533" i="1"/>
  <c r="Q7534" i="1"/>
  <c r="Q7414" i="1"/>
  <c r="Q7420" i="1"/>
  <c r="Q7436" i="1"/>
  <c r="Q7440" i="1"/>
  <c r="Q7443" i="1"/>
  <c r="Q7351" i="1"/>
  <c r="Q7357" i="1"/>
  <c r="Q7360" i="1"/>
  <c r="Q7368" i="1"/>
  <c r="Q7372" i="1"/>
  <c r="Q7383" i="1"/>
  <c r="Q7388" i="1"/>
  <c r="Q7390" i="1"/>
  <c r="Q7397" i="1"/>
  <c r="Q7398" i="1"/>
  <c r="Q7245" i="1"/>
  <c r="Q7251" i="1"/>
  <c r="Q7255" i="1"/>
  <c r="Q7258" i="1"/>
  <c r="Q7264" i="1"/>
  <c r="Q7267" i="1"/>
  <c r="Q7286" i="1"/>
  <c r="Q7294" i="1"/>
  <c r="Q7304" i="1"/>
  <c r="Q7308" i="1"/>
  <c r="Q7319" i="1"/>
  <c r="Q7325" i="1"/>
  <c r="Q7191" i="1"/>
  <c r="Q7197" i="1"/>
  <c r="Q7208" i="1"/>
  <c r="Q7213" i="1"/>
  <c r="Q7217" i="1"/>
  <c r="Q7221" i="1"/>
  <c r="Q6801" i="1"/>
  <c r="Q6807" i="1"/>
  <c r="Q6812" i="1"/>
  <c r="Q6819" i="1"/>
  <c r="Q6821" i="1"/>
  <c r="Q6827" i="1"/>
  <c r="Q6834" i="1"/>
  <c r="Q6839" i="1"/>
  <c r="Q6841" i="1"/>
  <c r="Q6846" i="1"/>
  <c r="Q6855" i="1"/>
  <c r="Q6856" i="1"/>
  <c r="Q6135" i="1"/>
  <c r="Q6141" i="1"/>
  <c r="Q6145" i="1"/>
  <c r="Q6152" i="1"/>
  <c r="Q6154" i="1"/>
  <c r="Q6166" i="1"/>
  <c r="Q6170" i="1"/>
  <c r="Q6181" i="1"/>
  <c r="Q6124" i="1"/>
  <c r="Q6109" i="1"/>
  <c r="Q6093" i="1"/>
  <c r="Q6088" i="1"/>
  <c r="Q6079" i="1"/>
  <c r="Q6067" i="1"/>
  <c r="Q6062" i="1"/>
  <c r="Q6051" i="1"/>
  <c r="Q6045" i="1"/>
  <c r="Q6036" i="1"/>
  <c r="Q6024" i="1"/>
  <c r="Q6021" i="1"/>
  <c r="Q6016" i="1"/>
  <c r="Q6005" i="1"/>
  <c r="Q5999" i="1"/>
  <c r="Q5982" i="1"/>
  <c r="Q5979" i="1"/>
  <c r="Q5974" i="1"/>
  <c r="Q5964" i="1"/>
  <c r="Q5958" i="1"/>
  <c r="Q5941" i="1"/>
  <c r="Q5938" i="1"/>
  <c r="Q5933" i="1"/>
  <c r="Q5923" i="1"/>
  <c r="Q5917" i="1"/>
  <c r="Q5900" i="1"/>
  <c r="Q5897" i="1"/>
  <c r="Q5892" i="1"/>
  <c r="Q5881" i="1"/>
  <c r="Q5875" i="1"/>
  <c r="Q5858" i="1"/>
  <c r="Q5855" i="1"/>
  <c r="Q5850" i="1"/>
  <c r="Q5839" i="1"/>
  <c r="Q5833" i="1"/>
  <c r="Q5816" i="1"/>
  <c r="Q5813" i="1"/>
  <c r="Q5808" i="1"/>
  <c r="Q5798" i="1"/>
  <c r="Q5792" i="1"/>
  <c r="Q5775" i="1"/>
  <c r="Q5772" i="1"/>
  <c r="Q5767" i="1"/>
  <c r="Q5757" i="1"/>
  <c r="Q5751" i="1"/>
  <c r="Q5734" i="1"/>
  <c r="Q5731" i="1"/>
  <c r="Q5726" i="1"/>
  <c r="Q5715" i="1"/>
  <c r="Q5709" i="1"/>
  <c r="Q5692" i="1"/>
  <c r="Q5689" i="1"/>
  <c r="Q5684" i="1"/>
  <c r="Q5674" i="1"/>
  <c r="Q5668" i="1"/>
  <c r="Q5651" i="1"/>
  <c r="Q5648" i="1"/>
  <c r="Q5643" i="1"/>
  <c r="Q5632" i="1"/>
  <c r="Q5626" i="1"/>
  <c r="Q5609" i="1"/>
  <c r="Q5606" i="1"/>
  <c r="Q5601" i="1"/>
  <c r="Q5591" i="1"/>
  <c r="Q5585" i="1"/>
  <c r="Q5568" i="1"/>
  <c r="Q5565" i="1"/>
  <c r="Q5560" i="1"/>
  <c r="Q5549" i="1"/>
  <c r="Q5543" i="1"/>
  <c r="Q5526" i="1"/>
  <c r="Q5523" i="1"/>
  <c r="Q5518" i="1"/>
  <c r="Q5508" i="1"/>
  <c r="Q5502" i="1"/>
  <c r="Q5485" i="1"/>
  <c r="Q5477" i="1"/>
  <c r="Q5467" i="1"/>
  <c r="Q5461" i="1"/>
  <c r="Q5444" i="1"/>
  <c r="Q5441" i="1"/>
  <c r="Q5436" i="1"/>
  <c r="Q5426" i="1"/>
  <c r="Q5420" i="1"/>
  <c r="Q5403" i="1"/>
  <c r="Q5395" i="1"/>
  <c r="Q5385" i="1"/>
  <c r="Q5379" i="1"/>
  <c r="Q5362" i="1"/>
  <c r="Q5358" i="1"/>
  <c r="Q5353" i="1"/>
  <c r="Q5343" i="1"/>
  <c r="Q5337" i="1"/>
  <c r="Q5320" i="1"/>
  <c r="Q5317" i="1"/>
  <c r="Q5312" i="1"/>
  <c r="Q5303" i="1"/>
  <c r="Q5297" i="1"/>
  <c r="Q5280" i="1"/>
  <c r="Q5277" i="1"/>
  <c r="Q5272" i="1"/>
  <c r="Q5262" i="1"/>
  <c r="Q5256" i="1"/>
  <c r="Q5239" i="1"/>
  <c r="Q5236" i="1"/>
  <c r="Q5231" i="1"/>
  <c r="Q5222" i="1"/>
  <c r="Q5216" i="1"/>
  <c r="Q5199" i="1"/>
  <c r="Q5196" i="1"/>
  <c r="Q5191" i="1"/>
  <c r="Q5181" i="1"/>
  <c r="Q5175" i="1"/>
  <c r="Q5158" i="1"/>
  <c r="Q5155" i="1"/>
  <c r="Q5150" i="1"/>
  <c r="Q5139" i="1"/>
  <c r="Q5133" i="1"/>
  <c r="Q5116" i="1"/>
  <c r="Q5113" i="1"/>
  <c r="Q5108" i="1"/>
  <c r="Q5098" i="1"/>
  <c r="Q5092" i="1"/>
  <c r="Q5075" i="1"/>
  <c r="Q5072" i="1"/>
  <c r="Q5067" i="1"/>
  <c r="Q5057" i="1"/>
  <c r="Q5051" i="1"/>
  <c r="Q5034" i="1"/>
  <c r="Q5030" i="1"/>
  <c r="Q5023" i="1"/>
  <c r="Q5012" i="1"/>
  <c r="Q5006" i="1"/>
  <c r="Q4989" i="1"/>
  <c r="Q4981" i="1"/>
  <c r="Q4971" i="1"/>
  <c r="Q4965" i="1"/>
  <c r="Q4948" i="1"/>
  <c r="Q4943" i="1"/>
  <c r="Q4932" i="1"/>
  <c r="Q4926" i="1"/>
  <c r="Q4909" i="1"/>
  <c r="Q4906" i="1"/>
  <c r="Q4901" i="1"/>
  <c r="Q4890" i="1"/>
  <c r="Q4884" i="1"/>
  <c r="Q4867" i="1"/>
  <c r="Q4863" i="1"/>
  <c r="Q4858" i="1"/>
  <c r="Q4848" i="1"/>
  <c r="Q4842" i="1"/>
  <c r="Q4825" i="1"/>
  <c r="Q4822" i="1"/>
  <c r="Q4817" i="1"/>
  <c r="Q4807" i="1"/>
  <c r="Q4801" i="1"/>
  <c r="Q4784" i="1"/>
  <c r="Q4776" i="1"/>
  <c r="Q4765" i="1"/>
  <c r="Q4759" i="1"/>
  <c r="Q4742" i="1"/>
  <c r="Q4739" i="1"/>
  <c r="Q4734" i="1"/>
  <c r="Q4725" i="1"/>
  <c r="Q4719" i="1"/>
  <c r="Q4702" i="1"/>
  <c r="Q4699" i="1"/>
  <c r="Q4694" i="1"/>
  <c r="Q4684" i="1"/>
  <c r="Q4678" i="1"/>
  <c r="Q4661" i="1"/>
  <c r="Q4658" i="1"/>
  <c r="Q4653" i="1"/>
  <c r="Q4642" i="1"/>
  <c r="Q4636" i="1"/>
  <c r="Q4619" i="1"/>
  <c r="Q4616" i="1"/>
  <c r="Q4611" i="1"/>
  <c r="Q4600" i="1"/>
  <c r="Q4594" i="1"/>
  <c r="Q4543" i="1"/>
  <c r="Q4530" i="1"/>
  <c r="Q4527" i="1"/>
  <c r="Q4522" i="1"/>
  <c r="Q4512" i="1"/>
  <c r="Q4506" i="1"/>
  <c r="Q4489" i="1"/>
  <c r="Q4486" i="1"/>
  <c r="Q4481" i="1"/>
  <c r="Q4471" i="1"/>
  <c r="Q4465" i="1"/>
  <c r="Q4448" i="1"/>
  <c r="Q4445" i="1"/>
  <c r="Q4440" i="1"/>
  <c r="Q4431" i="1"/>
  <c r="Q4425" i="1"/>
  <c r="Q4408" i="1"/>
  <c r="Q4405" i="1"/>
  <c r="Q4400" i="1"/>
  <c r="Q4389" i="1"/>
  <c r="Q4383" i="1"/>
  <c r="Q4366" i="1"/>
  <c r="Q4363" i="1"/>
  <c r="Q4358" i="1"/>
  <c r="Q4348" i="1"/>
  <c r="Q4342" i="1"/>
  <c r="Q4325" i="1"/>
  <c r="Q4322" i="1"/>
  <c r="Q4317" i="1"/>
  <c r="Q4308" i="1"/>
  <c r="Q4302" i="1"/>
  <c r="Q4285" i="1"/>
  <c r="Q4282" i="1"/>
  <c r="Q4277" i="1"/>
  <c r="Q4268" i="1"/>
  <c r="Q4262" i="1"/>
  <c r="Q4245" i="1"/>
  <c r="Q4242" i="1"/>
  <c r="Q4237" i="1"/>
  <c r="Q4227" i="1"/>
  <c r="Q4221" i="1"/>
  <c r="Q4204" i="1"/>
  <c r="Q4201" i="1"/>
  <c r="Q4196" i="1"/>
  <c r="Q4186" i="1"/>
  <c r="Q4180" i="1"/>
  <c r="Q4163" i="1"/>
  <c r="Q4160" i="1"/>
  <c r="Q4155" i="1"/>
  <c r="Q4145" i="1"/>
  <c r="Q4139" i="1"/>
  <c r="Q4122" i="1"/>
  <c r="Q4119" i="1"/>
  <c r="Q4114" i="1"/>
  <c r="Q4105" i="1"/>
  <c r="Q4099" i="1"/>
  <c r="Q4082" i="1"/>
  <c r="Q4079" i="1"/>
  <c r="Q4074" i="1"/>
  <c r="Q4064" i="1"/>
  <c r="Q4058" i="1"/>
  <c r="Q4041" i="1"/>
  <c r="Q4038" i="1"/>
  <c r="Q4034" i="1"/>
  <c r="Q4025" i="1"/>
  <c r="Q4019" i="1"/>
  <c r="Q4002" i="1"/>
  <c r="Q3999" i="1"/>
  <c r="Q3994" i="1"/>
  <c r="Q3985" i="1"/>
  <c r="Q3979" i="1"/>
  <c r="Q3962" i="1"/>
  <c r="Q3959" i="1"/>
  <c r="Q3954" i="1"/>
  <c r="Q3945" i="1"/>
  <c r="Q3939" i="1"/>
  <c r="Q3922" i="1"/>
  <c r="Q3919" i="1"/>
  <c r="Q3914" i="1"/>
  <c r="Q3905" i="1"/>
  <c r="Q3899" i="1"/>
  <c r="Q3882" i="1"/>
  <c r="Q3879" i="1"/>
  <c r="Q3874" i="1"/>
  <c r="Q3864" i="1"/>
  <c r="Q3858" i="1"/>
  <c r="Q3841" i="1"/>
  <c r="Q3838" i="1"/>
  <c r="Q3833" i="1"/>
  <c r="Q3824" i="1"/>
  <c r="Q3818" i="1"/>
  <c r="Q3801" i="1"/>
  <c r="Q3798" i="1"/>
  <c r="Q3793" i="1"/>
  <c r="Q3783" i="1"/>
  <c r="Q3777" i="1"/>
  <c r="Q3760" i="1"/>
  <c r="Q3757" i="1"/>
  <c r="Q3752" i="1"/>
  <c r="Q3742" i="1"/>
  <c r="Q3736" i="1"/>
  <c r="Q3719" i="1"/>
  <c r="Q3716" i="1"/>
  <c r="Q3711" i="1"/>
  <c r="Q3702" i="1"/>
  <c r="Q3696" i="1"/>
  <c r="Q3679" i="1"/>
  <c r="Q3676" i="1"/>
  <c r="Q3671" i="1"/>
  <c r="Q3661" i="1"/>
  <c r="Q3655" i="1"/>
  <c r="Q3638" i="1"/>
  <c r="Q3635" i="1"/>
  <c r="Q3630" i="1"/>
  <c r="Q3620" i="1"/>
  <c r="Q3614" i="1"/>
  <c r="Q3597" i="1"/>
  <c r="Q3594" i="1"/>
  <c r="Q3589" i="1"/>
  <c r="Q3580" i="1"/>
  <c r="Q3574" i="1"/>
  <c r="Q3557" i="1"/>
  <c r="Q3554" i="1"/>
  <c r="Q3549" i="1"/>
  <c r="Q3539" i="1"/>
  <c r="Q3533" i="1"/>
  <c r="Q3516" i="1"/>
  <c r="Q3513" i="1"/>
  <c r="Q3508" i="1"/>
  <c r="Q3498" i="1"/>
  <c r="Q3492" i="1"/>
  <c r="Q3475" i="1"/>
  <c r="Q3472" i="1"/>
  <c r="Q3467" i="1"/>
  <c r="Q3458" i="1"/>
  <c r="Q3452" i="1"/>
  <c r="Q3435" i="1"/>
  <c r="Q3432" i="1"/>
  <c r="Q3427" i="1"/>
  <c r="Q3417" i="1"/>
  <c r="Q3411" i="1"/>
  <c r="Q3394" i="1"/>
  <c r="Q3391" i="1"/>
  <c r="Q3386" i="1"/>
  <c r="Q3376" i="1"/>
  <c r="Q3370" i="1"/>
  <c r="Q3353" i="1"/>
  <c r="Q3350" i="1"/>
  <c r="Q3345" i="1"/>
  <c r="Q3336" i="1"/>
  <c r="Q3330" i="1"/>
  <c r="Q3313" i="1"/>
  <c r="Q3308" i="1"/>
  <c r="Q3298" i="1"/>
  <c r="Q3292" i="1"/>
  <c r="Q3275" i="1"/>
  <c r="Q3272" i="1"/>
  <c r="Q3267" i="1"/>
  <c r="Q3257" i="1"/>
  <c r="Q3251" i="1"/>
  <c r="Q3234" i="1"/>
  <c r="Q3231" i="1"/>
  <c r="Q3226" i="1"/>
  <c r="Q3215" i="1"/>
  <c r="Q3209" i="1"/>
  <c r="Q3192" i="1"/>
  <c r="Q3189" i="1"/>
  <c r="Q3184" i="1"/>
  <c r="Q3174" i="1"/>
  <c r="Q3168" i="1"/>
  <c r="Q3151" i="1"/>
  <c r="Q3148" i="1"/>
  <c r="Q3143" i="1"/>
  <c r="Q3133" i="1"/>
  <c r="Q3127" i="1"/>
  <c r="Q3110" i="1"/>
  <c r="Q3107" i="1"/>
  <c r="Q3102" i="1"/>
  <c r="Q3091" i="1"/>
  <c r="Q3085" i="1"/>
  <c r="Q3068" i="1"/>
  <c r="Q3065" i="1"/>
  <c r="Q3060" i="1"/>
  <c r="Q3050" i="1"/>
  <c r="Q3044" i="1"/>
  <c r="Q3027" i="1"/>
  <c r="Q3024" i="1"/>
  <c r="Q3019" i="1"/>
  <c r="Q3009" i="1"/>
  <c r="Q3003" i="1"/>
  <c r="Q2986" i="1"/>
  <c r="Q2983" i="1"/>
  <c r="Q2978" i="1"/>
  <c r="Q2968" i="1"/>
  <c r="Q2962" i="1"/>
  <c r="Q2945" i="1"/>
  <c r="Q2942" i="1"/>
  <c r="Q2937" i="1"/>
  <c r="Q2927" i="1"/>
  <c r="Q2921" i="1"/>
  <c r="Q2904" i="1"/>
  <c r="Q2901" i="1"/>
  <c r="Q2896" i="1"/>
  <c r="Q2886" i="1"/>
  <c r="Q2880" i="1"/>
  <c r="Q2863" i="1"/>
  <c r="Q2860" i="1"/>
  <c r="Q2855" i="1"/>
  <c r="Q2845" i="1"/>
  <c r="Q2839" i="1"/>
  <c r="Q2822" i="1"/>
  <c r="Q2819" i="1"/>
  <c r="Q2814" i="1"/>
  <c r="Q2804" i="1"/>
  <c r="Q2798" i="1"/>
  <c r="Q2781" i="1"/>
  <c r="Q2778" i="1"/>
  <c r="Q2773" i="1"/>
  <c r="Q2763" i="1"/>
  <c r="Q2757" i="1"/>
  <c r="Q2740" i="1"/>
  <c r="Q2737" i="1"/>
  <c r="Q2732" i="1"/>
  <c r="Q2722" i="1"/>
  <c r="Q2716" i="1"/>
  <c r="Q2699" i="1"/>
  <c r="Q2696" i="1"/>
  <c r="Q2691" i="1"/>
  <c r="Q2680" i="1"/>
  <c r="Q2674" i="1"/>
  <c r="Q2657" i="1"/>
  <c r="Q2654" i="1"/>
  <c r="Q2649" i="1"/>
  <c r="Q2639" i="1"/>
  <c r="Q2633" i="1"/>
  <c r="Q2616" i="1"/>
  <c r="Q2613" i="1"/>
  <c r="Q2608" i="1"/>
  <c r="Q2598" i="1"/>
  <c r="Q2592" i="1"/>
  <c r="Q2575" i="1"/>
  <c r="Q2572" i="1"/>
  <c r="Q2567" i="1"/>
  <c r="Q2557" i="1"/>
  <c r="Q2551" i="1"/>
  <c r="Q2534" i="1"/>
  <c r="Q2531" i="1"/>
  <c r="Q2526" i="1"/>
  <c r="Q2517" i="1"/>
  <c r="Q2511" i="1"/>
  <c r="Q2494" i="1"/>
  <c r="Q2489" i="1"/>
  <c r="Q2478" i="1"/>
  <c r="Q2472" i="1"/>
  <c r="Q2455" i="1"/>
  <c r="Q2452" i="1"/>
  <c r="Q2447" i="1"/>
  <c r="Q2437" i="1"/>
  <c r="Q2431" i="1"/>
  <c r="Q2414" i="1"/>
  <c r="Q2409" i="1"/>
  <c r="Q2399" i="1"/>
  <c r="Q2393" i="1"/>
  <c r="Q2376" i="1"/>
  <c r="Q2372" i="1"/>
  <c r="Q2367" i="1"/>
  <c r="Q2357" i="1"/>
  <c r="Q2351" i="1"/>
  <c r="Q2334" i="1"/>
  <c r="Q2331" i="1"/>
  <c r="Q2326" i="1"/>
  <c r="Q2316" i="1"/>
  <c r="Q2310" i="1"/>
  <c r="Q2293" i="1"/>
  <c r="Q2290" i="1"/>
  <c r="Q2285" i="1"/>
  <c r="Q2275" i="1"/>
  <c r="Q2269" i="1"/>
  <c r="Q2252" i="1"/>
  <c r="Q2249" i="1"/>
  <c r="Q2244" i="1"/>
  <c r="Q2235" i="1"/>
  <c r="Q2229" i="1"/>
  <c r="Q2212" i="1"/>
  <c r="Q2209" i="1"/>
  <c r="Q2204" i="1"/>
  <c r="Q2194" i="1"/>
  <c r="Q2188" i="1"/>
  <c r="Q2171" i="1"/>
  <c r="Q2168" i="1"/>
  <c r="Q2163" i="1"/>
  <c r="Q2153" i="1"/>
  <c r="Q2147" i="1"/>
  <c r="Q2130" i="1"/>
  <c r="Q2127" i="1"/>
  <c r="Q2122" i="1"/>
  <c r="Q2111" i="1"/>
  <c r="Q2105" i="1"/>
  <c r="Q2088" i="1"/>
  <c r="Q2085" i="1"/>
  <c r="Q2080" i="1"/>
  <c r="Q2071" i="1"/>
  <c r="Q2065" i="1"/>
  <c r="Q2048" i="1"/>
  <c r="Q2045" i="1"/>
  <c r="Q2041" i="1"/>
  <c r="Q2031" i="1"/>
  <c r="Q2025" i="1"/>
  <c r="Q2008" i="1"/>
  <c r="Q2005" i="1"/>
  <c r="Q2000" i="1"/>
  <c r="Q1990" i="1"/>
  <c r="Q1984" i="1"/>
  <c r="Q1967" i="1"/>
  <c r="Q1964" i="1"/>
  <c r="Q1959" i="1"/>
  <c r="Q1948" i="1"/>
  <c r="Q1942" i="1"/>
  <c r="Q1925" i="1"/>
  <c r="Q1922" i="1"/>
  <c r="Q1917" i="1"/>
  <c r="Q1908" i="1"/>
  <c r="Q1902" i="1"/>
  <c r="Q1885" i="1"/>
  <c r="Q1882" i="1"/>
  <c r="Q1877" i="1"/>
  <c r="Q1867" i="1"/>
  <c r="Q1862" i="1"/>
  <c r="Q1845" i="1"/>
  <c r="Q1842" i="1"/>
  <c r="Q1837" i="1"/>
  <c r="Q1828" i="1"/>
  <c r="Q1822" i="1"/>
  <c r="Q1805" i="1"/>
  <c r="Q1802" i="1"/>
  <c r="Q1798" i="1"/>
  <c r="Q1789" i="1"/>
  <c r="Q1783" i="1"/>
  <c r="Q1766" i="1"/>
  <c r="Q1763" i="1"/>
  <c r="Q1758" i="1"/>
  <c r="Q1749" i="1"/>
  <c r="Q1743" i="1"/>
  <c r="Q1726" i="1"/>
  <c r="Q1723" i="1"/>
  <c r="Q1718" i="1"/>
  <c r="Q1709" i="1"/>
  <c r="Q1703" i="1"/>
  <c r="Q1686" i="1"/>
  <c r="Q1683" i="1"/>
  <c r="Q1678" i="1"/>
  <c r="Q1669" i="1"/>
  <c r="Q1663" i="1"/>
  <c r="Q8393" i="1" l="1"/>
  <c r="Q8858" i="1"/>
  <c r="Q8571" i="1"/>
  <c r="Q9217" i="1"/>
  <c r="Q7847" i="1"/>
  <c r="Q7857" i="1"/>
  <c r="Q7796" i="1"/>
  <c r="Q8810" i="1"/>
  <c r="Q8487" i="1"/>
  <c r="Q8854" i="1"/>
  <c r="Q9132" i="1"/>
  <c r="Q8814" i="1"/>
  <c r="Q9213" i="1"/>
  <c r="Q9128" i="1"/>
  <c r="Q8859" i="1"/>
  <c r="Q8585" i="1"/>
  <c r="Q7987" i="1"/>
  <c r="Q7986" i="1"/>
  <c r="Q7863" i="1"/>
  <c r="Q6095" i="1"/>
  <c r="Q6104" i="1"/>
  <c r="Q7908" i="1"/>
  <c r="Q8034" i="1"/>
  <c r="Q8215" i="1"/>
  <c r="Q8950" i="1"/>
  <c r="Q9259" i="1"/>
  <c r="Q8028" i="1"/>
  <c r="Q9218" i="1"/>
  <c r="Q8112" i="1"/>
  <c r="Q8443" i="1"/>
  <c r="Q8815" i="1"/>
  <c r="Q8161" i="1"/>
  <c r="Q8772" i="1"/>
  <c r="Q8684" i="1"/>
  <c r="Q8638" i="1"/>
  <c r="Q8904" i="1"/>
  <c r="Q8726" i="1"/>
  <c r="Q9178" i="1"/>
  <c r="Q9133" i="1"/>
  <c r="Q8352" i="1"/>
  <c r="Q9041" i="1"/>
  <c r="Q8488" i="1"/>
  <c r="Q7293" i="1"/>
  <c r="Q7281" i="1"/>
  <c r="Q1725" i="1"/>
  <c r="Q1685" i="1"/>
  <c r="Q1830" i="1"/>
  <c r="Q1881" i="1"/>
  <c r="Q1924" i="1"/>
  <c r="Q1982" i="1"/>
  <c r="Q2073" i="1"/>
  <c r="Q2126" i="1"/>
  <c r="Q2170" i="1"/>
  <c r="Q2227" i="1"/>
  <c r="Q1701" i="1"/>
  <c r="Q1661" i="1"/>
  <c r="Q1751" i="1"/>
  <c r="Q1801" i="1"/>
  <c r="Q1844" i="1"/>
  <c r="Q1900" i="1"/>
  <c r="Q1992" i="1"/>
  <c r="Q2044" i="1"/>
  <c r="Q2087" i="1"/>
  <c r="Q2145" i="1"/>
  <c r="Q2237" i="1"/>
  <c r="Q2289" i="1"/>
  <c r="Q2333" i="1"/>
  <c r="Q2391" i="1"/>
  <c r="Q2439" i="1"/>
  <c r="Q2493" i="1"/>
  <c r="Q2549" i="1"/>
  <c r="Q2641" i="1"/>
  <c r="Q2695" i="1"/>
  <c r="Q2739" i="1"/>
  <c r="Q2796" i="1"/>
  <c r="Q2888" i="1"/>
  <c r="Q2941" i="1"/>
  <c r="Q2985" i="1"/>
  <c r="Q3042" i="1"/>
  <c r="Q3135" i="1"/>
  <c r="Q3188" i="1"/>
  <c r="Q3233" i="1"/>
  <c r="Q3290" i="1"/>
  <c r="Q3338" i="1"/>
  <c r="Q3390" i="1"/>
  <c r="Q3434" i="1"/>
  <c r="Q3490" i="1"/>
  <c r="Q3582" i="1"/>
  <c r="Q3634" i="1"/>
  <c r="Q3678" i="1"/>
  <c r="Q3734" i="1"/>
  <c r="Q3826" i="1"/>
  <c r="Q3878" i="1"/>
  <c r="Q3921" i="1"/>
  <c r="Q3977" i="1"/>
  <c r="Q4066" i="1"/>
  <c r="Q4118" i="1"/>
  <c r="Q4162" i="1"/>
  <c r="Q4203" i="1"/>
  <c r="Q4260" i="1"/>
  <c r="Q4350" i="1"/>
  <c r="Q4404" i="1"/>
  <c r="Q4447" i="1"/>
  <c r="Q4504" i="1"/>
  <c r="Q4618" i="1"/>
  <c r="Q4676" i="1"/>
  <c r="Q4767" i="1"/>
  <c r="Q4824" i="1"/>
  <c r="Q4882" i="1"/>
  <c r="Q4988" i="1"/>
  <c r="Q5049" i="1"/>
  <c r="Q5141" i="1"/>
  <c r="Q5195" i="1"/>
  <c r="Q5238" i="1"/>
  <c r="Q5295" i="1"/>
  <c r="Q5387" i="1"/>
  <c r="Q5443" i="1"/>
  <c r="Q5551" i="1"/>
  <c r="Q5605" i="1"/>
  <c r="Q5647" i="1"/>
  <c r="Q5691" i="1"/>
  <c r="Q5749" i="1"/>
  <c r="Q5841" i="1"/>
  <c r="Q5896" i="1"/>
  <c r="Q5940" i="1"/>
  <c r="Q5997" i="1"/>
  <c r="Q6043" i="1"/>
  <c r="Q6086" i="1"/>
  <c r="Q7626" i="1"/>
  <c r="Q7623" i="1"/>
  <c r="Q7610" i="1"/>
  <c r="Q7600" i="1"/>
  <c r="Q1682" i="1"/>
  <c r="Q1781" i="1"/>
  <c r="Q1711" i="1"/>
  <c r="Q1762" i="1"/>
  <c r="Q1804" i="1"/>
  <c r="Q1860" i="1"/>
  <c r="Q1950" i="1"/>
  <c r="Q2004" i="1"/>
  <c r="Q2047" i="1"/>
  <c r="Q2103" i="1"/>
  <c r="Q2196" i="1"/>
  <c r="Q2248" i="1"/>
  <c r="Q2292" i="1"/>
  <c r="Q2349" i="1"/>
  <c r="Q2451" i="1"/>
  <c r="Q2509" i="1"/>
  <c r="Q2600" i="1"/>
  <c r="Q2653" i="1"/>
  <c r="Q2698" i="1"/>
  <c r="Q2755" i="1"/>
  <c r="Q2847" i="1"/>
  <c r="Q2900" i="1"/>
  <c r="Q2944" i="1"/>
  <c r="Q3001" i="1"/>
  <c r="Q3093" i="1"/>
  <c r="Q3147" i="1"/>
  <c r="Q3191" i="1"/>
  <c r="Q3249" i="1"/>
  <c r="Q3349" i="1"/>
  <c r="Q3393" i="1"/>
  <c r="Q3450" i="1"/>
  <c r="Q3541" i="1"/>
  <c r="Q3593" i="1"/>
  <c r="Q3637" i="1"/>
  <c r="Q3694" i="1"/>
  <c r="Q3785" i="1"/>
  <c r="Q3837" i="1"/>
  <c r="Q3881" i="1"/>
  <c r="Q3937" i="1"/>
  <c r="Q4027" i="1"/>
  <c r="Q4078" i="1"/>
  <c r="Q4121" i="1"/>
  <c r="Q4178" i="1"/>
  <c r="Q4219" i="1"/>
  <c r="Q4310" i="1"/>
  <c r="Q4362" i="1"/>
  <c r="Q4407" i="1"/>
  <c r="Q4463" i="1"/>
  <c r="Q4592" i="1"/>
  <c r="Q4634" i="1"/>
  <c r="Q4727" i="1"/>
  <c r="Q4783" i="1"/>
  <c r="Q4840" i="1"/>
  <c r="Q4934" i="1"/>
  <c r="Q5004" i="1"/>
  <c r="Q5100" i="1"/>
  <c r="Q5154" i="1"/>
  <c r="Q5198" i="1"/>
  <c r="Q5254" i="1"/>
  <c r="Q5345" i="1"/>
  <c r="Q5402" i="1"/>
  <c r="Q5459" i="1"/>
  <c r="Q5510" i="1"/>
  <c r="Q5564" i="1"/>
  <c r="Q5608" i="1"/>
  <c r="Q5650" i="1"/>
  <c r="Q5707" i="1"/>
  <c r="Q5800" i="1"/>
  <c r="Q5854" i="1"/>
  <c r="Q5899" i="1"/>
  <c r="Q5956" i="1"/>
  <c r="Q6173" i="1"/>
  <c r="Q7243" i="1"/>
  <c r="Q7571" i="1"/>
  <c r="Q7558" i="1"/>
  <c r="Q7548" i="1"/>
  <c r="Q8265" i="1"/>
  <c r="Q8307" i="1"/>
  <c r="Q8206" i="1"/>
  <c r="Q1671" i="1"/>
  <c r="Q1722" i="1"/>
  <c r="Q1765" i="1"/>
  <c r="Q1820" i="1"/>
  <c r="Q1910" i="1"/>
  <c r="Q1963" i="1"/>
  <c r="Q2007" i="1"/>
  <c r="Q2063" i="1"/>
  <c r="Q2155" i="1"/>
  <c r="Q2208" i="1"/>
  <c r="Q2251" i="1"/>
  <c r="Q2308" i="1"/>
  <c r="Q2401" i="1"/>
  <c r="Q2454" i="1"/>
  <c r="Q2559" i="1"/>
  <c r="Q2612" i="1"/>
  <c r="Q2656" i="1"/>
  <c r="Q2714" i="1"/>
  <c r="Q2806" i="1"/>
  <c r="Q2859" i="1"/>
  <c r="Q2903" i="1"/>
  <c r="Q2960" i="1"/>
  <c r="Q3052" i="1"/>
  <c r="Q3106" i="1"/>
  <c r="Q3150" i="1"/>
  <c r="Q3207" i="1"/>
  <c r="Q3300" i="1"/>
  <c r="Q3352" i="1"/>
  <c r="Q3409" i="1"/>
  <c r="Q3500" i="1"/>
  <c r="Q3553" i="1"/>
  <c r="Q3596" i="1"/>
  <c r="Q3653" i="1"/>
  <c r="Q3744" i="1"/>
  <c r="Q3797" i="1"/>
  <c r="Q3840" i="1"/>
  <c r="Q3897" i="1"/>
  <c r="Q3987" i="1"/>
  <c r="Q4037" i="1"/>
  <c r="Q4081" i="1"/>
  <c r="Q4137" i="1"/>
  <c r="Q4270" i="1"/>
  <c r="Q4321" i="1"/>
  <c r="Q4365" i="1"/>
  <c r="Q4423" i="1"/>
  <c r="Q4514" i="1"/>
  <c r="Q4686" i="1"/>
  <c r="Q4738" i="1"/>
  <c r="Q4799" i="1"/>
  <c r="Q4892" i="1"/>
  <c r="Q4947" i="1"/>
  <c r="Q5059" i="1"/>
  <c r="Q5112" i="1"/>
  <c r="Q5157" i="1"/>
  <c r="Q5214" i="1"/>
  <c r="Q5305" i="1"/>
  <c r="Q5357" i="1"/>
  <c r="Q5418" i="1"/>
  <c r="Q5522" i="1"/>
  <c r="Q5567" i="1"/>
  <c r="Q5624" i="1"/>
  <c r="Q5666" i="1"/>
  <c r="Q5759" i="1"/>
  <c r="Q5812" i="1"/>
  <c r="Q5857" i="1"/>
  <c r="Q5915" i="1"/>
  <c r="Q6007" i="1"/>
  <c r="Q6053" i="1"/>
  <c r="Q9296" i="1"/>
  <c r="Q9283" i="1"/>
  <c r="Q9273" i="1"/>
  <c r="Q2023" i="1"/>
  <c r="Q2113" i="1"/>
  <c r="Q2167" i="1"/>
  <c r="Q2211" i="1"/>
  <c r="Q2267" i="1"/>
  <c r="Q2359" i="1"/>
  <c r="Q2413" i="1"/>
  <c r="Q2470" i="1"/>
  <c r="Q2519" i="1"/>
  <c r="Q2571" i="1"/>
  <c r="Q2615" i="1"/>
  <c r="Q2672" i="1"/>
  <c r="Q2765" i="1"/>
  <c r="Q2818" i="1"/>
  <c r="Q2862" i="1"/>
  <c r="Q2919" i="1"/>
  <c r="Q3011" i="1"/>
  <c r="Q3064" i="1"/>
  <c r="Q3109" i="1"/>
  <c r="Q3166" i="1"/>
  <c r="Q3259" i="1"/>
  <c r="Q3312" i="1"/>
  <c r="Q3368" i="1"/>
  <c r="Q3460" i="1"/>
  <c r="Q3512" i="1"/>
  <c r="Q3556" i="1"/>
  <c r="Q3612" i="1"/>
  <c r="Q3704" i="1"/>
  <c r="Q3756" i="1"/>
  <c r="Q3800" i="1"/>
  <c r="Q3856" i="1"/>
  <c r="Q3947" i="1"/>
  <c r="Q3998" i="1"/>
  <c r="Q4040" i="1"/>
  <c r="Q4097" i="1"/>
  <c r="Q4229" i="1"/>
  <c r="Q4281" i="1"/>
  <c r="Q4324" i="1"/>
  <c r="Q4381" i="1"/>
  <c r="Q4473" i="1"/>
  <c r="Q4526" i="1"/>
  <c r="Q4602" i="1"/>
  <c r="Q4644" i="1"/>
  <c r="Q4698" i="1"/>
  <c r="Q4741" i="1"/>
  <c r="Q4850" i="1"/>
  <c r="Q4905" i="1"/>
  <c r="Q4963" i="1"/>
  <c r="Q5014" i="1"/>
  <c r="Q5071" i="1"/>
  <c r="Q5115" i="1"/>
  <c r="Q5173" i="1"/>
  <c r="Q5264" i="1"/>
  <c r="Q5316" i="1"/>
  <c r="Q5361" i="1"/>
  <c r="Q5469" i="1"/>
  <c r="Q5525" i="1"/>
  <c r="Q5583" i="1"/>
  <c r="Q5717" i="1"/>
  <c r="Q5771" i="1"/>
  <c r="Q5815" i="1"/>
  <c r="Q5873" i="1"/>
  <c r="Q5966" i="1"/>
  <c r="Q6020" i="1"/>
  <c r="Q6066" i="1"/>
  <c r="Q6108" i="1"/>
  <c r="Q7212" i="1"/>
  <c r="Q7199" i="1"/>
  <c r="Q7189" i="1"/>
  <c r="Q7435" i="1"/>
  <c r="Q7422" i="1"/>
  <c r="Q7412" i="1"/>
  <c r="Q7465" i="1"/>
  <c r="Q2318" i="1"/>
  <c r="Q2371" i="1"/>
  <c r="Q2429" i="1"/>
  <c r="Q2530" i="1"/>
  <c r="Q2574" i="1"/>
  <c r="Q2631" i="1"/>
  <c r="Q2724" i="1"/>
  <c r="Q2777" i="1"/>
  <c r="Q2821" i="1"/>
  <c r="Q2878" i="1"/>
  <c r="Q2970" i="1"/>
  <c r="Q3023" i="1"/>
  <c r="Q3067" i="1"/>
  <c r="Q3125" i="1"/>
  <c r="Q3217" i="1"/>
  <c r="Q3271" i="1"/>
  <c r="Q3328" i="1"/>
  <c r="Q3419" i="1"/>
  <c r="Q3471" i="1"/>
  <c r="Q3515" i="1"/>
  <c r="Q3572" i="1"/>
  <c r="Q3663" i="1"/>
  <c r="Q3715" i="1"/>
  <c r="Q3759" i="1"/>
  <c r="Q3816" i="1"/>
  <c r="Q3907" i="1"/>
  <c r="Q3958" i="1"/>
  <c r="Q4001" i="1"/>
  <c r="Q4056" i="1"/>
  <c r="Q4147" i="1"/>
  <c r="Q4188" i="1"/>
  <c r="Q4241" i="1"/>
  <c r="Q4284" i="1"/>
  <c r="Q4340" i="1"/>
  <c r="Q4433" i="1"/>
  <c r="Q4485" i="1"/>
  <c r="Q4529" i="1"/>
  <c r="Q4657" i="1"/>
  <c r="Q4701" i="1"/>
  <c r="Q4757" i="1"/>
  <c r="Q4809" i="1"/>
  <c r="Q4862" i="1"/>
  <c r="Q4908" i="1"/>
  <c r="Q5028" i="1"/>
  <c r="Q5074" i="1"/>
  <c r="Q5131" i="1"/>
  <c r="Q5224" i="1"/>
  <c r="Q5276" i="1"/>
  <c r="Q5319" i="1"/>
  <c r="Q5377" i="1"/>
  <c r="Q5428" i="1"/>
  <c r="Q5484" i="1"/>
  <c r="Q5541" i="1"/>
  <c r="Q5676" i="1"/>
  <c r="Q5730" i="1"/>
  <c r="Q5774" i="1"/>
  <c r="Q5831" i="1"/>
  <c r="Q5925" i="1"/>
  <c r="Q5978" i="1"/>
  <c r="Q6023" i="1"/>
  <c r="Q6112" i="1"/>
  <c r="Q7646" i="1"/>
  <c r="Q7772" i="1"/>
  <c r="Q7769" i="1"/>
  <c r="Q7766" i="1"/>
  <c r="Q7753" i="1"/>
  <c r="Q7743" i="1"/>
  <c r="Q1869" i="1"/>
  <c r="Q1921" i="1"/>
  <c r="Q1966" i="1"/>
  <c r="Q1741" i="1"/>
  <c r="Q1791" i="1"/>
  <c r="Q1841" i="1"/>
  <c r="Q1884" i="1"/>
  <c r="Q1940" i="1"/>
  <c r="Q2033" i="1"/>
  <c r="Q2084" i="1"/>
  <c r="Q2129" i="1"/>
  <c r="Q2186" i="1"/>
  <c r="Q2277" i="1"/>
  <c r="Q2330" i="1"/>
  <c r="Q2375" i="1"/>
  <c r="Q2480" i="1"/>
  <c r="Q2533" i="1"/>
  <c r="Q2590" i="1"/>
  <c r="Q2682" i="1"/>
  <c r="Q2736" i="1"/>
  <c r="Q2780" i="1"/>
  <c r="Q2837" i="1"/>
  <c r="Q2929" i="1"/>
  <c r="Q2982" i="1"/>
  <c r="Q3026" i="1"/>
  <c r="Q3083" i="1"/>
  <c r="Q3176" i="1"/>
  <c r="Q3230" i="1"/>
  <c r="Q3274" i="1"/>
  <c r="Q3378" i="1"/>
  <c r="Q3431" i="1"/>
  <c r="Q3474" i="1"/>
  <c r="Q3531" i="1"/>
  <c r="Q3622" i="1"/>
  <c r="Q3675" i="1"/>
  <c r="Q3718" i="1"/>
  <c r="Q3775" i="1"/>
  <c r="Q3866" i="1"/>
  <c r="Q3918" i="1"/>
  <c r="Q3961" i="1"/>
  <c r="Q4017" i="1"/>
  <c r="Q4107" i="1"/>
  <c r="Q4159" i="1"/>
  <c r="Q4200" i="1"/>
  <c r="Q4244" i="1"/>
  <c r="Q4300" i="1"/>
  <c r="Q4391" i="1"/>
  <c r="Q4444" i="1"/>
  <c r="Q4488" i="1"/>
  <c r="Q4615" i="1"/>
  <c r="Q4660" i="1"/>
  <c r="Q4717" i="1"/>
  <c r="Q4821" i="1"/>
  <c r="Q4866" i="1"/>
  <c r="Q4924" i="1"/>
  <c r="Q4973" i="1"/>
  <c r="Q5033" i="1"/>
  <c r="Q5090" i="1"/>
  <c r="Q5183" i="1"/>
  <c r="Q5235" i="1"/>
  <c r="Q5279" i="1"/>
  <c r="Q5335" i="1"/>
  <c r="Q5440" i="1"/>
  <c r="Q5500" i="1"/>
  <c r="Q5593" i="1"/>
  <c r="Q5634" i="1"/>
  <c r="Q5688" i="1"/>
  <c r="Q5733" i="1"/>
  <c r="Q5790" i="1"/>
  <c r="Q5883" i="1"/>
  <c r="Q5937" i="1"/>
  <c r="Q5981" i="1"/>
  <c r="Q6143" i="1"/>
  <c r="Q6133" i="1"/>
  <c r="Q6809" i="1"/>
  <c r="Q6799" i="1"/>
  <c r="Q7349" i="1"/>
  <c r="Q8532" i="1"/>
  <c r="Q8997" i="1"/>
  <c r="Q7382" i="1"/>
  <c r="Q7509" i="1"/>
  <c r="Q7575" i="1"/>
  <c r="Q6845" i="1"/>
  <c r="Q7387" i="1"/>
  <c r="Q7500" i="1"/>
  <c r="Q7359" i="1"/>
  <c r="Q6838" i="1"/>
  <c r="Q7535" i="1"/>
  <c r="Q7475" i="1"/>
  <c r="Q6857" i="1"/>
  <c r="Q7399" i="1"/>
  <c r="Q7690" i="1"/>
  <c r="Q6183" i="1"/>
  <c r="Q6165" i="1"/>
  <c r="Q7216" i="1"/>
  <c r="Q7439" i="1"/>
  <c r="Q7517" i="1"/>
  <c r="Q7738" i="1"/>
  <c r="Q7669" i="1"/>
  <c r="Q7253" i="1"/>
  <c r="Q7720" i="1"/>
  <c r="Q7303" i="1"/>
  <c r="Q6818" i="1"/>
  <c r="Q6151" i="1"/>
  <c r="Q8398" i="1" l="1"/>
  <c r="Q8397" i="1"/>
  <c r="Q8576" i="1"/>
  <c r="Q8575" i="1"/>
  <c r="Q7912" i="1"/>
  <c r="Q7916" i="1"/>
  <c r="Q8590" i="1"/>
  <c r="Q8589" i="1"/>
  <c r="Q8062" i="1"/>
  <c r="Q8220" i="1"/>
  <c r="Q8219" i="1"/>
  <c r="Q3289" i="1"/>
  <c r="Q2022" i="1"/>
  <c r="Q3165" i="1"/>
  <c r="Q4462" i="1"/>
  <c r="Q4136" i="1"/>
  <c r="Q3815" i="1"/>
  <c r="Q5623" i="1"/>
  <c r="Q5458" i="1"/>
  <c r="Q4218" i="1"/>
  <c r="Q3936" i="1"/>
  <c r="Q4503" i="1"/>
  <c r="Q5872" i="1"/>
  <c r="Q5376" i="1"/>
  <c r="Q3367" i="1"/>
  <c r="Q5914" i="1"/>
  <c r="Q6132" i="1"/>
  <c r="Q2671" i="1"/>
  <c r="Q4016" i="1"/>
  <c r="Q2795" i="1"/>
  <c r="Q2548" i="1"/>
  <c r="Q1700" i="1"/>
  <c r="Q3000" i="1"/>
  <c r="Q5213" i="1"/>
  <c r="Q2428" i="1"/>
  <c r="Q2307" i="1"/>
  <c r="Q2062" i="1"/>
  <c r="Q5996" i="1"/>
  <c r="Q5417" i="1"/>
  <c r="Q3124" i="1"/>
  <c r="Q4923" i="1"/>
  <c r="Q2836" i="1"/>
  <c r="Q4422" i="1"/>
  <c r="Q3449" i="1"/>
  <c r="Q7645" i="1"/>
  <c r="Q3855" i="1"/>
  <c r="Q5540" i="1"/>
  <c r="Q2877" i="1"/>
  <c r="Q5748" i="1"/>
  <c r="Q2226" i="1"/>
  <c r="Q5665" i="1"/>
  <c r="Q5253" i="1"/>
  <c r="Q4633" i="1"/>
  <c r="Q4675" i="1"/>
  <c r="Q1981" i="1"/>
  <c r="Q7742" i="1"/>
  <c r="Q5130" i="1"/>
  <c r="Q3327" i="1"/>
  <c r="Q4177" i="1"/>
  <c r="Q7599" i="1"/>
  <c r="Q3896" i="1"/>
  <c r="Q2630" i="1"/>
  <c r="Q7188" i="1"/>
  <c r="Q3733" i="1"/>
  <c r="Q4299" i="1"/>
  <c r="Q3530" i="1"/>
  <c r="Q2508" i="1"/>
  <c r="Q1939" i="1"/>
  <c r="Q6042" i="1"/>
  <c r="Q4881" i="1"/>
  <c r="Q4756" i="1"/>
  <c r="Q4339" i="1"/>
  <c r="Q3571" i="1"/>
  <c r="Q2390" i="1"/>
  <c r="Q2144" i="1"/>
  <c r="Q1819" i="1"/>
  <c r="Q1859" i="1"/>
  <c r="Q7547" i="1"/>
  <c r="Q4962" i="1"/>
  <c r="Q3206" i="1"/>
  <c r="Q5582" i="1"/>
  <c r="Q5294" i="1"/>
  <c r="Q4055" i="1"/>
  <c r="Q3489" i="1"/>
  <c r="Q3041" i="1"/>
  <c r="Q2266" i="1"/>
  <c r="Q4839" i="1"/>
  <c r="Q4716" i="1"/>
  <c r="Q3774" i="1"/>
  <c r="Q2754" i="1"/>
  <c r="Q2185" i="1"/>
  <c r="Q3082" i="1"/>
  <c r="Q2469" i="1"/>
  <c r="Q4259" i="1"/>
  <c r="Q3408" i="1"/>
  <c r="Q2713" i="1"/>
  <c r="Q5003" i="1"/>
  <c r="Q5955" i="1"/>
  <c r="Q3611" i="1"/>
  <c r="Q6085" i="1"/>
  <c r="Q5706" i="1"/>
  <c r="Q4591" i="1"/>
  <c r="Q5789" i="1"/>
  <c r="Q7411" i="1"/>
  <c r="Q4096" i="1"/>
  <c r="Q2589" i="1"/>
  <c r="Q2348" i="1"/>
  <c r="Q1899" i="1"/>
  <c r="Q4798" i="1"/>
  <c r="Q2918" i="1"/>
  <c r="Q3652" i="1"/>
  <c r="Q2959" i="1"/>
  <c r="Q3693" i="1"/>
  <c r="Q3248" i="1"/>
  <c r="Q2102" i="1"/>
  <c r="Q3976" i="1"/>
  <c r="Q1660" i="1"/>
  <c r="Q4380" i="1"/>
  <c r="Q1780" i="1"/>
  <c r="Q5499" i="1"/>
  <c r="Q5334" i="1"/>
  <c r="Q5089" i="1"/>
  <c r="Q5172" i="1"/>
  <c r="Q1740" i="1"/>
  <c r="Q5048" i="1"/>
  <c r="Q6798" i="1"/>
  <c r="Q9272" i="1"/>
  <c r="Q7689" i="1"/>
  <c r="Q6837" i="1"/>
  <c r="Q7499" i="1"/>
  <c r="Q7574" i="1"/>
  <c r="Q7381" i="1"/>
  <c r="Q6817" i="1"/>
  <c r="Q7719" i="1"/>
  <c r="Q7242" i="1"/>
  <c r="Q7668" i="1"/>
  <c r="Q7516" i="1"/>
  <c r="Q7348" i="1"/>
  <c r="Q7913" i="1"/>
  <c r="Q6164" i="1"/>
  <c r="Q7464" i="1"/>
  <c r="Q7508" i="1"/>
  <c r="Q7302" i="1"/>
  <c r="Q7215" i="1"/>
  <c r="Q7386" i="1"/>
  <c r="Q6844" i="1"/>
  <c r="Q7292" i="1"/>
  <c r="Q7280" i="1"/>
  <c r="Q5027" i="1"/>
  <c r="Q6150" i="1"/>
  <c r="Q7438" i="1"/>
  <c r="Q8067" i="1" l="1"/>
  <c r="Q8066" i="1"/>
  <c r="Q5861" i="1"/>
  <c r="Q5830" i="1"/>
  <c r="Q9262" i="1"/>
  <c r="Q3278" i="1"/>
  <c r="Q4828" i="1"/>
  <c r="Q2497" i="1"/>
  <c r="Q2296" i="1"/>
  <c r="Q2417" i="1"/>
  <c r="Q1970" i="1"/>
  <c r="Q3763" i="1"/>
  <c r="Q3356" i="1"/>
  <c r="Q5571" i="1"/>
  <c r="Q3885" i="1"/>
  <c r="Q2337" i="1"/>
  <c r="Q3030" i="1"/>
  <c r="Q4248" i="1"/>
  <c r="Q5654" i="1"/>
  <c r="Q3195" i="1"/>
  <c r="Q1808" i="1"/>
  <c r="Q3722" i="1"/>
  <c r="Q2948" i="1"/>
  <c r="Q4622" i="1"/>
  <c r="Q5985" i="1"/>
  <c r="Q2215" i="1"/>
  <c r="Q3237" i="1"/>
  <c r="Q3600" i="1"/>
  <c r="Q2537" i="1"/>
  <c r="Q4207" i="1"/>
  <c r="Q5161" i="1"/>
  <c r="Q2011" i="1"/>
  <c r="Q2866" i="1"/>
  <c r="Q2458" i="1"/>
  <c r="Q1729" i="1"/>
  <c r="Q2702" i="1"/>
  <c r="Q5406" i="1"/>
  <c r="Q3965" i="1"/>
  <c r="Q5488" i="1"/>
  <c r="Q1769" i="1"/>
  <c r="Q5365" i="1"/>
  <c r="Q1928" i="1"/>
  <c r="Q5737" i="1"/>
  <c r="Q3113" i="1"/>
  <c r="Q2784" i="1"/>
  <c r="Q3071" i="1"/>
  <c r="Q4369" i="1"/>
  <c r="Q3560" i="1"/>
  <c r="Q2660" i="1"/>
  <c r="Q4705" i="1"/>
  <c r="Q2255" i="1"/>
  <c r="Q3478" i="1"/>
  <c r="Q4951" i="1"/>
  <c r="Q5242" i="1"/>
  <c r="Q2578" i="1"/>
  <c r="Q4166" i="1"/>
  <c r="Q2051" i="1"/>
  <c r="Q4411" i="1"/>
  <c r="Q1689" i="1"/>
  <c r="Q2379" i="1"/>
  <c r="Q3804" i="1"/>
  <c r="Q3519" i="1"/>
  <c r="Q1888" i="1"/>
  <c r="Q4787" i="1"/>
  <c r="Q4328" i="1"/>
  <c r="Q3925" i="1"/>
  <c r="Q4664" i="1"/>
  <c r="Q3154" i="1"/>
  <c r="Q2825" i="1"/>
  <c r="Q5944" i="1"/>
  <c r="Q5078" i="1"/>
  <c r="Q5202" i="1"/>
  <c r="Q5119" i="1"/>
  <c r="Q5529" i="1"/>
  <c r="Q4005" i="1"/>
  <c r="Q3682" i="1"/>
  <c r="Q2619" i="1"/>
  <c r="Q5819" i="1"/>
  <c r="Q3641" i="1"/>
  <c r="Q3438" i="1"/>
  <c r="Q4745" i="1"/>
  <c r="Q4085" i="1"/>
  <c r="Q5612" i="1"/>
  <c r="Q1848" i="1"/>
  <c r="Q4912" i="1"/>
  <c r="Q7778" i="1"/>
  <c r="Q5283" i="1"/>
  <c r="Q5778" i="1"/>
  <c r="Q4451" i="1"/>
  <c r="Q5447" i="1"/>
  <c r="Q6027" i="1"/>
  <c r="Q4044" i="1"/>
  <c r="Q3397" i="1"/>
  <c r="Q5903" i="1"/>
  <c r="Q3844" i="1"/>
  <c r="Q2133" i="1"/>
  <c r="Q4125" i="1"/>
  <c r="Q4288" i="1"/>
  <c r="Q4870" i="1"/>
  <c r="Q5323" i="1"/>
  <c r="Q2174" i="1"/>
  <c r="Q5695" i="1"/>
  <c r="Q2907" i="1"/>
  <c r="Q2091" i="1"/>
  <c r="Q4534" i="1"/>
  <c r="Q4492" i="1"/>
  <c r="Q7581" i="1"/>
  <c r="Q7224" i="1"/>
  <c r="Q2743" i="1"/>
  <c r="Q2989" i="1"/>
  <c r="Q4992" i="1"/>
  <c r="Q7727" i="1"/>
  <c r="Q6177" i="1"/>
  <c r="Q5037" i="1"/>
  <c r="Q7446" i="1"/>
  <c r="Q7393" i="1"/>
  <c r="Q7528" i="1"/>
  <c r="Q6851" i="1"/>
  <c r="Q7330" i="1"/>
  <c r="Q1349" i="1"/>
  <c r="Q1355" i="1"/>
  <c r="Q1366" i="1"/>
  <c r="Q1375" i="1"/>
  <c r="Q1377" i="1"/>
  <c r="Q1387" i="1"/>
  <c r="Q1391" i="1"/>
  <c r="Q1394" i="1"/>
  <c r="Q1302" i="1"/>
  <c r="Q1308" i="1"/>
  <c r="Q1319" i="1"/>
  <c r="Q1325" i="1"/>
  <c r="Q1197" i="1"/>
  <c r="Q1203" i="1"/>
  <c r="Q1213" i="1"/>
  <c r="Q1222" i="1"/>
  <c r="Q1226" i="1"/>
  <c r="Q1233" i="1"/>
  <c r="Q1240" i="1"/>
  <c r="Q1249" i="1"/>
  <c r="Q1255" i="1"/>
  <c r="Q1260" i="1"/>
  <c r="Q1271" i="1"/>
  <c r="Q1286" i="1"/>
  <c r="Q1287" i="1"/>
  <c r="Q1288" i="1"/>
  <c r="Q1141" i="1"/>
  <c r="Q1146" i="1"/>
  <c r="Q1153" i="1"/>
  <c r="Q1162" i="1"/>
  <c r="Q1167" i="1"/>
  <c r="Q1058" i="1"/>
  <c r="Q1064" i="1"/>
  <c r="Q1086" i="1"/>
  <c r="Q1090" i="1"/>
  <c r="Q1095" i="1"/>
  <c r="Q1099" i="1"/>
  <c r="Q1101" i="1"/>
  <c r="Q1105" i="1"/>
  <c r="Q984" i="1"/>
  <c r="Q990" i="1"/>
  <c r="Q998" i="1"/>
  <c r="Q1007" i="1"/>
  <c r="Q1017" i="1"/>
  <c r="Q1019" i="1"/>
  <c r="Q1024" i="1"/>
  <c r="Q1026" i="1"/>
  <c r="Q1030" i="1"/>
  <c r="Q1033" i="1"/>
  <c r="Q1035" i="1"/>
  <c r="Q811" i="1"/>
  <c r="Q817" i="1"/>
  <c r="Q822" i="1"/>
  <c r="Q826" i="1"/>
  <c r="Q831" i="1"/>
  <c r="Q836" i="1"/>
  <c r="Q844" i="1"/>
  <c r="Q847" i="1"/>
  <c r="Q851" i="1"/>
  <c r="Q856" i="1"/>
  <c r="Q858" i="1"/>
  <c r="Q860" i="1"/>
  <c r="Q863" i="1"/>
  <c r="Q736" i="1"/>
  <c r="Q742" i="1"/>
  <c r="Q753" i="1"/>
  <c r="Q759" i="1"/>
  <c r="Q761" i="1"/>
  <c r="Q768" i="1"/>
  <c r="Q773" i="1"/>
  <c r="Q782" i="1"/>
  <c r="Q785" i="1"/>
  <c r="Q790" i="1"/>
  <c r="Q796" i="1"/>
  <c r="Q797" i="1"/>
  <c r="Q690" i="1"/>
  <c r="Q696" i="1"/>
  <c r="Q707" i="1"/>
  <c r="Q712" i="1"/>
  <c r="Q715" i="1"/>
  <c r="Q644" i="1"/>
  <c r="Q651" i="1"/>
  <c r="Q661" i="1"/>
  <c r="Q667" i="1"/>
  <c r="Q670" i="1"/>
  <c r="Q597" i="1"/>
  <c r="Q604" i="1"/>
  <c r="Q615" i="1"/>
  <c r="Q622" i="1"/>
  <c r="Q625" i="1"/>
  <c r="Q552" i="1"/>
  <c r="Q559" i="1"/>
  <c r="Q570" i="1"/>
  <c r="Q578" i="1"/>
  <c r="Q581" i="1"/>
  <c r="Q494" i="1"/>
  <c r="Q500" i="1"/>
  <c r="Q504" i="1"/>
  <c r="Q513" i="1"/>
  <c r="Q515" i="1"/>
  <c r="Q518" i="1"/>
  <c r="Q520" i="1"/>
  <c r="Q524" i="1"/>
  <c r="Q526" i="1"/>
  <c r="Q528" i="1"/>
  <c r="Q531" i="1"/>
  <c r="Q537" i="1"/>
  <c r="Q538" i="1"/>
  <c r="Q539" i="1"/>
  <c r="Q448" i="1"/>
  <c r="Q453" i="1"/>
  <c r="Q458" i="1"/>
  <c r="Q464" i="1"/>
  <c r="Q471" i="1"/>
  <c r="Q409" i="1"/>
  <c r="Q414" i="1"/>
  <c r="Q425" i="1"/>
  <c r="Q428" i="1"/>
  <c r="Q369" i="1"/>
  <c r="Q374" i="1"/>
  <c r="Q379" i="1"/>
  <c r="Q386" i="1"/>
  <c r="Q389" i="1"/>
  <c r="Q315" i="1"/>
  <c r="Q321" i="1"/>
  <c r="Q332" i="1"/>
  <c r="Q338" i="1"/>
  <c r="Q343" i="1"/>
  <c r="Q277" i="1"/>
  <c r="Q282" i="1"/>
  <c r="Q286" i="1"/>
  <c r="Q291" i="1"/>
  <c r="Q294" i="1"/>
  <c r="Q244" i="1"/>
  <c r="Q249" i="1"/>
  <c r="Q252" i="1"/>
  <c r="Q257" i="1"/>
  <c r="Q221" i="1"/>
  <c r="Q229" i="1"/>
  <c r="Q230" i="1"/>
  <c r="Q185" i="1"/>
  <c r="Q190" i="1"/>
  <c r="Q194" i="1"/>
  <c r="Q199" i="1"/>
  <c r="Q202" i="1"/>
  <c r="Q91" i="1"/>
  <c r="Q96" i="1"/>
  <c r="Q100" i="1"/>
  <c r="Q106" i="1"/>
  <c r="Q109" i="1"/>
  <c r="Q114" i="1"/>
  <c r="Q54" i="1"/>
  <c r="Q59" i="1"/>
  <c r="Q63" i="1"/>
  <c r="Q68" i="1"/>
  <c r="Q71" i="1"/>
  <c r="Q18" i="1"/>
  <c r="Q22" i="1"/>
  <c r="Q37" i="1"/>
  <c r="Q4576" i="1"/>
  <c r="Q4575" i="1"/>
  <c r="Q4572" i="1"/>
  <c r="Q4571" i="1"/>
  <c r="Q4568" i="1"/>
  <c r="Q4567" i="1"/>
  <c r="Q4566" i="1"/>
  <c r="Q4565" i="1"/>
  <c r="Q4564" i="1"/>
  <c r="Q4563" i="1"/>
  <c r="Q4562" i="1"/>
  <c r="Q4561" i="1"/>
  <c r="Q4560" i="1"/>
  <c r="Q4556" i="1"/>
  <c r="Q4555" i="1"/>
  <c r="Q4554" i="1"/>
  <c r="Q4553" i="1"/>
  <c r="Q4552" i="1"/>
  <c r="Q4550" i="1"/>
  <c r="Q6754" i="1"/>
  <c r="Q6760" i="1"/>
  <c r="Q6771" i="1"/>
  <c r="Q6776" i="1"/>
  <c r="Q6779" i="1"/>
  <c r="Q6713" i="1"/>
  <c r="Q6718" i="1"/>
  <c r="Q6729" i="1"/>
  <c r="Q6734" i="1"/>
  <c r="Q6737" i="1"/>
  <c r="Q6670" i="1"/>
  <c r="Q6676" i="1"/>
  <c r="Q6687" i="1"/>
  <c r="Q6693" i="1"/>
  <c r="Q6629" i="1"/>
  <c r="Q6634" i="1"/>
  <c r="Q6645" i="1"/>
  <c r="Q6650" i="1"/>
  <c r="Q6653" i="1"/>
  <c r="Q6588" i="1"/>
  <c r="Q6594" i="1"/>
  <c r="Q6605" i="1"/>
  <c r="Q6610" i="1"/>
  <c r="Q6613" i="1"/>
  <c r="Q6538" i="1"/>
  <c r="Q6544" i="1"/>
  <c r="Q6555" i="1"/>
  <c r="Q6561" i="1"/>
  <c r="Q6565" i="1"/>
  <c r="Q6571" i="1"/>
  <c r="Q6496" i="1"/>
  <c r="Q6502" i="1"/>
  <c r="Q6513" i="1"/>
  <c r="Q6519" i="1"/>
  <c r="Q6522" i="1"/>
  <c r="Q6453" i="1"/>
  <c r="Q6459" i="1"/>
  <c r="Q6470" i="1"/>
  <c r="Q6475" i="1"/>
  <c r="Q6479" i="1"/>
  <c r="Q6412" i="1"/>
  <c r="Q6418" i="1"/>
  <c r="Q6429" i="1"/>
  <c r="Q6434" i="1"/>
  <c r="Q6437" i="1"/>
  <c r="Q6370" i="1"/>
  <c r="Q6376" i="1"/>
  <c r="Q6387" i="1"/>
  <c r="Q6392" i="1"/>
  <c r="Q6395" i="1"/>
  <c r="Q6328" i="1"/>
  <c r="Q6334" i="1"/>
  <c r="Q6345" i="1"/>
  <c r="Q6350" i="1"/>
  <c r="Q6353" i="1"/>
  <c r="Q6287" i="1"/>
  <c r="Q6293" i="1"/>
  <c r="Q6304" i="1"/>
  <c r="Q6309" i="1"/>
  <c r="Q6312" i="1"/>
  <c r="Q6243" i="1"/>
  <c r="Q6249" i="1"/>
  <c r="Q6267" i="1"/>
  <c r="Q6270" i="1"/>
  <c r="Q6225" i="1"/>
  <c r="Q6224" i="1"/>
  <c r="Q6223" i="1"/>
  <c r="Q6215" i="1"/>
  <c r="Q6211" i="1"/>
  <c r="Q6210" i="1"/>
  <c r="Q6209" i="1"/>
  <c r="Q6208" i="1"/>
  <c r="Q6207" i="1"/>
  <c r="Q6206" i="1"/>
  <c r="Q6205" i="1"/>
  <c r="Q6204" i="1"/>
  <c r="Q6202" i="1"/>
  <c r="Q6199" i="1"/>
  <c r="Q6198" i="1"/>
  <c r="Q6197" i="1"/>
  <c r="Q6196" i="1"/>
  <c r="Q6194" i="1"/>
  <c r="Q7143" i="1"/>
  <c r="Q7149" i="1"/>
  <c r="Q7160" i="1"/>
  <c r="Q7166" i="1"/>
  <c r="Q7097" i="1"/>
  <c r="Q7103" i="1"/>
  <c r="Q7114" i="1"/>
  <c r="Q7120" i="1"/>
  <c r="Q7124" i="1"/>
  <c r="Q7051" i="1"/>
  <c r="Q7057" i="1"/>
  <c r="Q7068" i="1"/>
  <c r="Q7073" i="1"/>
  <c r="Q7076" i="1"/>
  <c r="Q7083" i="1"/>
  <c r="Q7084" i="1"/>
  <c r="Q7027" i="1"/>
  <c r="Q7022" i="1"/>
  <c r="Q7011" i="1"/>
  <c r="Q7006" i="1"/>
  <c r="Q6952" i="1"/>
  <c r="Q6960" i="1"/>
  <c r="Q6966" i="1"/>
  <c r="Q6977" i="1"/>
  <c r="Q6982" i="1"/>
  <c r="Q6942" i="1"/>
  <c r="Q6938" i="1"/>
  <c r="Q6931" i="1"/>
  <c r="Q6920" i="1"/>
  <c r="Q6914" i="1"/>
  <c r="Q6868" i="1"/>
  <c r="Q6870" i="1"/>
  <c r="Q6871" i="1"/>
  <c r="Q6872" i="1"/>
  <c r="Q6873" i="1"/>
  <c r="Q6874" i="1"/>
  <c r="Q6876" i="1"/>
  <c r="Q6878" i="1"/>
  <c r="Q6879" i="1"/>
  <c r="Q6880" i="1"/>
  <c r="Q6881" i="1"/>
  <c r="Q6882" i="1"/>
  <c r="Q6883" i="1"/>
  <c r="Q6884" i="1"/>
  <c r="Q6885" i="1"/>
  <c r="Q6889" i="1"/>
  <c r="Q6894" i="1"/>
  <c r="Q5865" i="1" l="1"/>
  <c r="Q9265" i="1"/>
  <c r="Q6078" i="1"/>
  <c r="Q6070" i="1"/>
  <c r="Q6117" i="1"/>
  <c r="Q7633" i="1"/>
  <c r="Q7629" i="1"/>
  <c r="Q9299" i="1"/>
  <c r="Q11" i="1"/>
  <c r="Q13" i="1"/>
  <c r="Q3320" i="1"/>
  <c r="Q3316" i="1"/>
  <c r="Q1974" i="1"/>
  <c r="Q3282" i="1"/>
  <c r="Q5741" i="1"/>
  <c r="Q1773" i="1"/>
  <c r="Q5410" i="1"/>
  <c r="Q2015" i="1"/>
  <c r="Q5575" i="1"/>
  <c r="Q4791" i="1"/>
  <c r="Q1221" i="1"/>
  <c r="Q1085" i="1"/>
  <c r="Q4211" i="1"/>
  <c r="Q4129" i="1"/>
  <c r="Q3767" i="1"/>
  <c r="Q2219" i="1"/>
  <c r="Q1892" i="1"/>
  <c r="Q4415" i="1"/>
  <c r="Q6123" i="1"/>
  <c r="Q5287" i="1"/>
  <c r="Q3360" i="1"/>
  <c r="Q2501" i="1"/>
  <c r="Q4749" i="1"/>
  <c r="Q5823" i="1"/>
  <c r="Q3929" i="1"/>
  <c r="Q1852" i="1"/>
  <c r="Q2137" i="1"/>
  <c r="Q7782" i="1"/>
  <c r="Q5948" i="1"/>
  <c r="Q5907" i="1"/>
  <c r="Q5782" i="1"/>
  <c r="Q5699" i="1"/>
  <c r="Q5658" i="1"/>
  <c r="Q5533" i="1"/>
  <c r="Q5451" i="1"/>
  <c r="Q5369" i="1"/>
  <c r="Q5206" i="1"/>
  <c r="Q4832" i="1"/>
  <c r="Q4709" i="1"/>
  <c r="Q4496" i="1"/>
  <c r="Q4252" i="1"/>
  <c r="Q3848" i="1"/>
  <c r="Q3645" i="1"/>
  <c r="Q3199" i="1"/>
  <c r="Q3117" i="1"/>
  <c r="Q3075" i="1"/>
  <c r="Q3034" i="1"/>
  <c r="Q2870" i="1"/>
  <c r="Q2829" i="1"/>
  <c r="Q2788" i="1"/>
  <c r="Q2541" i="1"/>
  <c r="Q2462" i="1"/>
  <c r="Q2421" i="1"/>
  <c r="Q2300" i="1"/>
  <c r="Q2055" i="1"/>
  <c r="Q1932" i="1"/>
  <c r="Q2259" i="1"/>
  <c r="Q2178" i="1"/>
  <c r="Q3523" i="1"/>
  <c r="Q2706" i="1"/>
  <c r="Q2911" i="1"/>
  <c r="Q3969" i="1"/>
  <c r="Q2341" i="1"/>
  <c r="Q3442" i="1"/>
  <c r="Q2623" i="1"/>
  <c r="Q2095" i="1"/>
  <c r="Q4955" i="1"/>
  <c r="Q4626" i="1"/>
  <c r="Q5165" i="1"/>
  <c r="Q4089" i="1"/>
  <c r="Q3564" i="1"/>
  <c r="Q5246" i="1"/>
  <c r="Q2383" i="1"/>
  <c r="Q3158" i="1"/>
  <c r="Q5123" i="1"/>
  <c r="Q3241" i="1"/>
  <c r="Q3686" i="1"/>
  <c r="Q5492" i="1"/>
  <c r="Q2664" i="1"/>
  <c r="Q3889" i="1"/>
  <c r="Q1733" i="1"/>
  <c r="Q4292" i="1"/>
  <c r="Q3401" i="1"/>
  <c r="Q7401" i="1"/>
  <c r="Q7786" i="1"/>
  <c r="Q7589" i="1"/>
  <c r="Q7454" i="1"/>
  <c r="Q7635" i="1"/>
  <c r="Q4996" i="1"/>
  <c r="Q1693" i="1"/>
  <c r="Q52" i="1"/>
  <c r="Q113" i="1"/>
  <c r="Q2993" i="1"/>
  <c r="Q7338" i="1"/>
  <c r="Q6186" i="1"/>
  <c r="Q2747" i="1"/>
  <c r="Q6074" i="1"/>
  <c r="Q376" i="1"/>
  <c r="Q463" i="1"/>
  <c r="Q192" i="1"/>
  <c r="Q323" i="1"/>
  <c r="Q502" i="1"/>
  <c r="Q7232" i="1"/>
  <c r="Q7228" i="1"/>
  <c r="Q6035" i="1"/>
  <c r="Q7585" i="1"/>
  <c r="Q4542" i="1"/>
  <c r="Q7537" i="1"/>
  <c r="Q5041" i="1"/>
  <c r="Q7450" i="1"/>
  <c r="Q7123" i="1"/>
  <c r="Q7119" i="1"/>
  <c r="Q7105" i="1"/>
  <c r="Q7095" i="1"/>
  <c r="Q6394" i="1"/>
  <c r="Q6391" i="1"/>
  <c r="Q6378" i="1"/>
  <c r="Q6368" i="1"/>
  <c r="Q6652" i="1"/>
  <c r="Q6649" i="1"/>
  <c r="Q6636" i="1"/>
  <c r="Q6627" i="1"/>
  <c r="Q70" i="1"/>
  <c r="Q67" i="1"/>
  <c r="Q61" i="1"/>
  <c r="Q201" i="1"/>
  <c r="Q198" i="1"/>
  <c r="Q183" i="1"/>
  <c r="Q427" i="1"/>
  <c r="Q424" i="1"/>
  <c r="Q407" i="1"/>
  <c r="Q580" i="1"/>
  <c r="Q577" i="1"/>
  <c r="Q561" i="1"/>
  <c r="Q550" i="1"/>
  <c r="Q1066" i="1"/>
  <c r="Q1056" i="1"/>
  <c r="Q7075" i="1"/>
  <c r="Q7072" i="1"/>
  <c r="Q7059" i="1"/>
  <c r="Q7049" i="1"/>
  <c r="Q6352" i="1"/>
  <c r="Q6349" i="1"/>
  <c r="Q6336" i="1"/>
  <c r="Q6326" i="1"/>
  <c r="Q6612" i="1"/>
  <c r="Q6609" i="1"/>
  <c r="Q6596" i="1"/>
  <c r="Q6586" i="1"/>
  <c r="Q36" i="1"/>
  <c r="Q20" i="1"/>
  <c r="Q313" i="1"/>
  <c r="Q388" i="1"/>
  <c r="Q385" i="1"/>
  <c r="Q367" i="1"/>
  <c r="Q492" i="1"/>
  <c r="Q744" i="1"/>
  <c r="Q734" i="1"/>
  <c r="Q809" i="1"/>
  <c r="Q1205" i="1"/>
  <c r="Q1195" i="1"/>
  <c r="Q7334" i="1"/>
  <c r="Q6875" i="1"/>
  <c r="Q6201" i="1"/>
  <c r="Q6311" i="1"/>
  <c r="Q6308" i="1"/>
  <c r="Q6295" i="1"/>
  <c r="Q6285" i="1"/>
  <c r="Q6219" i="1"/>
  <c r="Q6560" i="1"/>
  <c r="Q6546" i="1"/>
  <c r="Q6536" i="1"/>
  <c r="Q293" i="1"/>
  <c r="Q290" i="1"/>
  <c r="Q284" i="1"/>
  <c r="Q275" i="1"/>
  <c r="Q1133" i="1"/>
  <c r="Q5534" i="1"/>
  <c r="Q6269" i="1"/>
  <c r="Q6266" i="1"/>
  <c r="Q6251" i="1"/>
  <c r="Q6241" i="1"/>
  <c r="Q6778" i="1"/>
  <c r="Q6775" i="1"/>
  <c r="Q6762" i="1"/>
  <c r="Q6752" i="1"/>
  <c r="Q256" i="1"/>
  <c r="Q251" i="1"/>
  <c r="Q242" i="1"/>
  <c r="Q714" i="1"/>
  <c r="Q711" i="1"/>
  <c r="Q698" i="1"/>
  <c r="Q688" i="1"/>
  <c r="Q1393" i="1"/>
  <c r="Q1390" i="1"/>
  <c r="Q1386" i="1"/>
  <c r="Q1357" i="1"/>
  <c r="Q1347" i="1"/>
  <c r="Q6860" i="1"/>
  <c r="Q6984" i="1"/>
  <c r="Q6981" i="1"/>
  <c r="Q6968" i="1"/>
  <c r="Q6958" i="1"/>
  <c r="Q6521" i="1"/>
  <c r="Q6518" i="1"/>
  <c r="Q6504" i="1"/>
  <c r="Q6494" i="1"/>
  <c r="Q6736" i="1"/>
  <c r="Q6733" i="1"/>
  <c r="Q6720" i="1"/>
  <c r="Q6711" i="1"/>
  <c r="Q98" i="1"/>
  <c r="Q89" i="1"/>
  <c r="Q669" i="1"/>
  <c r="Q666" i="1"/>
  <c r="Q653" i="1"/>
  <c r="Q642" i="1"/>
  <c r="Q1774" i="1"/>
  <c r="Q6912" i="1"/>
  <c r="Q6922" i="1"/>
  <c r="Q6936" i="1"/>
  <c r="Q6941" i="1"/>
  <c r="Q7004" i="1"/>
  <c r="Q7013" i="1"/>
  <c r="Q7026" i="1"/>
  <c r="Q7169" i="1"/>
  <c r="Q7165" i="1"/>
  <c r="Q7151" i="1"/>
  <c r="Q7141" i="1"/>
  <c r="Q6436" i="1"/>
  <c r="Q6433" i="1"/>
  <c r="Q6420" i="1"/>
  <c r="Q6410" i="1"/>
  <c r="Q6478" i="1"/>
  <c r="Q6474" i="1"/>
  <c r="Q6461" i="1"/>
  <c r="Q6451" i="1"/>
  <c r="Q6570" i="1"/>
  <c r="Q6692" i="1"/>
  <c r="Q6678" i="1"/>
  <c r="Q6668" i="1"/>
  <c r="Q470" i="1"/>
  <c r="Q455" i="1"/>
  <c r="Q446" i="1"/>
  <c r="Q530" i="1"/>
  <c r="Q624" i="1"/>
  <c r="Q621" i="1"/>
  <c r="Q606" i="1"/>
  <c r="Q595" i="1"/>
  <c r="Q982" i="1"/>
  <c r="Q1310" i="1"/>
  <c r="Q1300" i="1"/>
  <c r="Q5866" i="1"/>
  <c r="Q2502" i="1"/>
  <c r="Q1975" i="1"/>
  <c r="Q1160" i="1"/>
  <c r="Q220" i="1"/>
  <c r="Q31" i="1"/>
  <c r="Q337" i="1"/>
  <c r="Q850" i="1"/>
  <c r="Q1094" i="1"/>
  <c r="Q1269" i="1"/>
  <c r="Q1166" i="1"/>
  <c r="Q789" i="1"/>
  <c r="Q1324" i="1"/>
  <c r="Q342" i="1"/>
  <c r="Q1254" i="1"/>
  <c r="Q4557" i="1"/>
  <c r="Q819" i="1"/>
  <c r="Q540" i="1"/>
  <c r="Q523" i="1"/>
  <c r="Q512" i="1"/>
  <c r="Q231" i="1"/>
  <c r="Q1290" i="1"/>
  <c r="Q1023" i="1"/>
  <c r="Q1016" i="1"/>
  <c r="Q992" i="1"/>
  <c r="Q1143" i="1"/>
  <c r="Q777" i="1"/>
  <c r="Q1374" i="1"/>
  <c r="Q843" i="1"/>
  <c r="Q1098" i="1"/>
  <c r="Q105" i="1"/>
  <c r="Q855" i="1"/>
  <c r="Q758" i="1"/>
  <c r="Q799" i="1"/>
  <c r="Q4574" i="1"/>
  <c r="Q4570" i="1"/>
  <c r="Q4559" i="1"/>
  <c r="Q6564" i="1"/>
  <c r="Q4551" i="1"/>
  <c r="Q6216" i="1"/>
  <c r="Q6220" i="1"/>
  <c r="Q6222" i="1"/>
  <c r="Q6212" i="1"/>
  <c r="Q6195" i="1"/>
  <c r="Q7085" i="1"/>
  <c r="Q6892" i="1"/>
  <c r="Q6869" i="1"/>
  <c r="Q6901" i="1"/>
  <c r="Q6890" i="1"/>
  <c r="Q6886" i="1"/>
  <c r="Q2830" i="1" l="1"/>
  <c r="Q3321" i="1"/>
  <c r="Q5908" i="1"/>
  <c r="Q3565" i="1"/>
  <c r="Q7634" i="1"/>
  <c r="Q2624" i="1"/>
  <c r="Q1813" i="1"/>
  <c r="Q1812" i="1"/>
  <c r="Q4456" i="1"/>
  <c r="Q4455" i="1"/>
  <c r="Q4010" i="1"/>
  <c r="Q4009" i="1"/>
  <c r="Q3483" i="1"/>
  <c r="Q3482" i="1"/>
  <c r="Q4374" i="1"/>
  <c r="Q4373" i="1"/>
  <c r="Q9304" i="1"/>
  <c r="Q9303" i="1"/>
  <c r="Q5990" i="1"/>
  <c r="Q5989" i="1"/>
  <c r="Q6122" i="1"/>
  <c r="Q6121" i="1"/>
  <c r="Q3605" i="1"/>
  <c r="Q3604" i="1"/>
  <c r="Q4917" i="1"/>
  <c r="Q4916" i="1"/>
  <c r="Q4875" i="1"/>
  <c r="Q4874" i="1"/>
  <c r="Q5617" i="1"/>
  <c r="Q5616" i="1"/>
  <c r="Q6032" i="1"/>
  <c r="Q6031" i="1"/>
  <c r="Q2583" i="1"/>
  <c r="Q2582" i="1"/>
  <c r="Q3809" i="1"/>
  <c r="Q3808" i="1"/>
  <c r="Q2953" i="1"/>
  <c r="Q2952" i="1"/>
  <c r="Q5083" i="1"/>
  <c r="Q5082" i="1"/>
  <c r="Q4669" i="1"/>
  <c r="Q4668" i="1"/>
  <c r="Q3727" i="1"/>
  <c r="Q3726" i="1"/>
  <c r="Q4333" i="1"/>
  <c r="Q4332" i="1"/>
  <c r="Q5328" i="1"/>
  <c r="Q5327" i="1"/>
  <c r="Q4049" i="1"/>
  <c r="Q4048" i="1"/>
  <c r="Q4171" i="1"/>
  <c r="Q4170" i="1"/>
  <c r="Q9310" i="1"/>
  <c r="Q9307" i="1"/>
  <c r="Q4497" i="1"/>
  <c r="Q2871" i="1"/>
  <c r="Q1893" i="1"/>
  <c r="Q7783" i="1"/>
  <c r="Q3076" i="1"/>
  <c r="Q2179" i="1"/>
  <c r="Q5411" i="1"/>
  <c r="Q3402" i="1"/>
  <c r="Q3646" i="1"/>
  <c r="Q3283" i="1"/>
  <c r="Q2748" i="1"/>
  <c r="Q2096" i="1"/>
  <c r="Q4710" i="1"/>
  <c r="Q5824" i="1"/>
  <c r="Q4833" i="1"/>
  <c r="Q2138" i="1"/>
  <c r="Q5742" i="1"/>
  <c r="Q5576" i="1"/>
  <c r="Q3159" i="1"/>
  <c r="Q4750" i="1"/>
  <c r="Q5288" i="1"/>
  <c r="Q5493" i="1"/>
  <c r="Q5949" i="1"/>
  <c r="Q4212" i="1"/>
  <c r="Q5166" i="1"/>
  <c r="Q3768" i="1"/>
  <c r="Q4792" i="1"/>
  <c r="Q3118" i="1"/>
  <c r="Q3035" i="1"/>
  <c r="Q7404" i="1"/>
  <c r="Q4997" i="1"/>
  <c r="Q2422" i="1"/>
  <c r="Q2220" i="1"/>
  <c r="Q2542" i="1"/>
  <c r="Q5659" i="1"/>
  <c r="Q4627" i="1"/>
  <c r="Q3242" i="1"/>
  <c r="Q4416" i="1"/>
  <c r="Q2016" i="1"/>
  <c r="Q4253" i="1"/>
  <c r="Q5370" i="1"/>
  <c r="Q7341" i="1"/>
  <c r="Q4130" i="1"/>
  <c r="Q7457" i="1"/>
  <c r="Q2342" i="1"/>
  <c r="Q2665" i="1"/>
  <c r="Q5124" i="1"/>
  <c r="Q4539" i="1"/>
  <c r="Q5452" i="1"/>
  <c r="Q5700" i="1"/>
  <c r="Q3361" i="1"/>
  <c r="Q7789" i="1"/>
  <c r="Q5783" i="1"/>
  <c r="Q5247" i="1"/>
  <c r="Q5207" i="1"/>
  <c r="Q3970" i="1"/>
  <c r="Q3930" i="1"/>
  <c r="Q3849" i="1"/>
  <c r="Q3687" i="1"/>
  <c r="Q3524" i="1"/>
  <c r="Q2994" i="1"/>
  <c r="Q2789" i="1"/>
  <c r="Q2301" i="1"/>
  <c r="Q2056" i="1"/>
  <c r="Q1853" i="1"/>
  <c r="Q3200" i="1"/>
  <c r="Q2463" i="1"/>
  <c r="Q4090" i="1"/>
  <c r="Q3443" i="1"/>
  <c r="Q1933" i="1"/>
  <c r="Q4956" i="1"/>
  <c r="Q4293" i="1"/>
  <c r="Q3890" i="1"/>
  <c r="Q2912" i="1"/>
  <c r="Q2707" i="1"/>
  <c r="Q2384" i="1"/>
  <c r="Q2260" i="1"/>
  <c r="Q1734" i="1"/>
  <c r="Q7451" i="1"/>
  <c r="Q7592" i="1"/>
  <c r="Q7638" i="1"/>
  <c r="Q5042" i="1"/>
  <c r="Q7229" i="1"/>
  <c r="Q6075" i="1"/>
  <c r="Q1694" i="1"/>
  <c r="Q51" i="1"/>
  <c r="Q7235" i="1"/>
  <c r="Q7540" i="1"/>
  <c r="Q7586" i="1"/>
  <c r="Q182" i="1"/>
  <c r="Q312" i="1"/>
  <c r="Q491" i="1"/>
  <c r="Q1055" i="1"/>
  <c r="Q6535" i="1"/>
  <c r="Q687" i="1"/>
  <c r="Q1346" i="1"/>
  <c r="Q6911" i="1"/>
  <c r="Q7140" i="1"/>
  <c r="Q6367" i="1"/>
  <c r="Q7094" i="1"/>
  <c r="Q6667" i="1"/>
  <c r="Q274" i="1"/>
  <c r="Q10" i="1"/>
  <c r="Q241" i="1"/>
  <c r="Q88" i="1"/>
  <c r="Q6325" i="1"/>
  <c r="Q445" i="1"/>
  <c r="Q6626" i="1"/>
  <c r="Q6240" i="1"/>
  <c r="Q549" i="1"/>
  <c r="Q6450" i="1"/>
  <c r="Q6957" i="1"/>
  <c r="Q1194" i="1"/>
  <c r="Q6751" i="1"/>
  <c r="Q733" i="1"/>
  <c r="Q366" i="1"/>
  <c r="Q6710" i="1"/>
  <c r="Q6409" i="1"/>
  <c r="Q6493" i="1"/>
  <c r="Q7048" i="1"/>
  <c r="Q6585" i="1"/>
  <c r="Q594" i="1"/>
  <c r="Q6284" i="1"/>
  <c r="Q6891" i="1"/>
  <c r="Q7003" i="1"/>
  <c r="Q641" i="1"/>
  <c r="Q1268" i="1"/>
  <c r="Q1159" i="1"/>
  <c r="Q1220" i="1"/>
  <c r="Q462" i="1"/>
  <c r="Q336" i="1"/>
  <c r="Q6559" i="1"/>
  <c r="Q981" i="1"/>
  <c r="Q1323" i="1"/>
  <c r="Q6193" i="1"/>
  <c r="Q104" i="1"/>
  <c r="Q776" i="1"/>
  <c r="Q1084" i="1"/>
  <c r="Q1093" i="1"/>
  <c r="Q1253" i="1"/>
  <c r="Q6867" i="1"/>
  <c r="Q6203" i="1"/>
  <c r="Q1299" i="1"/>
  <c r="Q1097" i="1"/>
  <c r="Q341" i="1"/>
  <c r="Q1165" i="1"/>
  <c r="Q30" i="1"/>
  <c r="Q7335" i="1"/>
  <c r="Q6877" i="1"/>
  <c r="Q854" i="1"/>
  <c r="Q842" i="1"/>
  <c r="Q1373" i="1"/>
  <c r="Q1015" i="1"/>
  <c r="Q511" i="1"/>
  <c r="Q788" i="1"/>
  <c r="Q6691" i="1"/>
  <c r="Q1132" i="1"/>
  <c r="Q6221" i="1"/>
  <c r="Q6563" i="1"/>
  <c r="Q757" i="1"/>
  <c r="Q1022" i="1"/>
  <c r="Q522" i="1"/>
  <c r="Q808" i="1"/>
  <c r="Q849" i="1"/>
  <c r="Q219" i="1"/>
  <c r="Q7164" i="1"/>
  <c r="Q6935" i="1"/>
  <c r="Q7118" i="1"/>
  <c r="Q6888" i="1"/>
  <c r="Q6214" i="1"/>
  <c r="Q6218" i="1"/>
  <c r="Q4569" i="1"/>
  <c r="Q4549" i="1"/>
  <c r="Q4573" i="1"/>
  <c r="Q6439" i="1" l="1"/>
  <c r="Q6356" i="1"/>
  <c r="Q6615" i="1"/>
  <c r="Q6740" i="1"/>
  <c r="Q297" i="1"/>
  <c r="Q628" i="1"/>
  <c r="Q7079" i="1"/>
  <c r="Q6782" i="1"/>
  <c r="Q717" i="1"/>
  <c r="Q6482" i="1"/>
  <c r="Q6273" i="1"/>
  <c r="Q6656" i="1"/>
  <c r="Q6398" i="1"/>
  <c r="Q351" i="1"/>
  <c r="Q6574" i="1"/>
  <c r="Q6192" i="1"/>
  <c r="Q473" i="1"/>
  <c r="Q116" i="1"/>
  <c r="Q792" i="1"/>
  <c r="Q1330" i="1"/>
  <c r="Q1117" i="1"/>
  <c r="Q1176" i="1"/>
  <c r="Q6866" i="1"/>
  <c r="Q533" i="1"/>
  <c r="Q1037" i="1"/>
  <c r="Q1282" i="1"/>
  <c r="Q865" i="1"/>
  <c r="Q6524" i="1"/>
  <c r="Q6314" i="1"/>
  <c r="Q39" i="1"/>
  <c r="Q6887" i="1"/>
  <c r="Q6217" i="1"/>
  <c r="Q7128" i="1"/>
  <c r="Q674" i="1"/>
  <c r="Q225" i="1"/>
  <c r="Q6945" i="1"/>
  <c r="Q7173" i="1"/>
  <c r="Q4548" i="1"/>
  <c r="Q6213" i="1"/>
  <c r="Q6699" i="1"/>
  <c r="Q81" i="1" l="1"/>
  <c r="Q73" i="1"/>
  <c r="Q212" i="1"/>
  <c r="Q204" i="1"/>
  <c r="Q7037" i="1"/>
  <c r="Q7033" i="1"/>
  <c r="Q391" i="1"/>
  <c r="Q259" i="1"/>
  <c r="Q6993" i="1"/>
  <c r="Q6989" i="1"/>
  <c r="Q589" i="1"/>
  <c r="Q585" i="1"/>
  <c r="Q6660" i="1"/>
  <c r="Q7088" i="1"/>
  <c r="Q6619" i="1"/>
  <c r="Q6486" i="1"/>
  <c r="Q6402" i="1"/>
  <c r="Q6443" i="1"/>
  <c r="Q632" i="1"/>
  <c r="Q301" i="1"/>
  <c r="Q305" i="1"/>
  <c r="Q263" i="1"/>
  <c r="Q6744" i="1"/>
  <c r="Q6277" i="1"/>
  <c r="Q399" i="1"/>
  <c r="Q634" i="1"/>
  <c r="Q723" i="1"/>
  <c r="Q1041" i="1"/>
  <c r="Q542" i="1"/>
  <c r="Q1125" i="1"/>
  <c r="Q6996" i="1"/>
  <c r="Q1292" i="1"/>
  <c r="Q208" i="1"/>
  <c r="Q4577" i="1"/>
  <c r="Q6318" i="1"/>
  <c r="Q124" i="1"/>
  <c r="Q481" i="1"/>
  <c r="Q6528" i="1"/>
  <c r="Q1336" i="1"/>
  <c r="Q6578" i="1"/>
  <c r="Q6786" i="1"/>
  <c r="Q395" i="1"/>
  <c r="Q267" i="1"/>
  <c r="Q359" i="1"/>
  <c r="Q355" i="1"/>
  <c r="Q869" i="1"/>
  <c r="Q873" i="1"/>
  <c r="Q477" i="1"/>
  <c r="Q801" i="1"/>
  <c r="Q120" i="1"/>
  <c r="Q1334" i="1"/>
  <c r="Q1045" i="1"/>
  <c r="Q6788" i="1"/>
  <c r="Q1121" i="1"/>
  <c r="Q1184" i="1"/>
  <c r="Q1180" i="1"/>
  <c r="Q6896" i="1"/>
  <c r="Q6226" i="1"/>
  <c r="Q45" i="1"/>
  <c r="Q43" i="1"/>
  <c r="Q6951" i="1"/>
  <c r="Q6949" i="1"/>
  <c r="Q678" i="1"/>
  <c r="Q680" i="1"/>
  <c r="Q7041" i="1"/>
  <c r="Q7134" i="1"/>
  <c r="Q7132" i="1"/>
  <c r="Q234" i="1"/>
  <c r="Q6703" i="1"/>
  <c r="Q7179" i="1"/>
  <c r="Q7177" i="1"/>
  <c r="Q1642" i="1"/>
  <c r="Q1644" i="1"/>
  <c r="Q1643" i="1"/>
  <c r="Q722" i="1" l="1"/>
  <c r="Q721" i="1"/>
  <c r="Q78" i="1"/>
  <c r="Q77" i="1"/>
  <c r="Q6900" i="1"/>
  <c r="Q6994" i="1"/>
  <c r="Q590" i="1"/>
  <c r="Q6361" i="1"/>
  <c r="Q6360" i="1"/>
  <c r="Q6661" i="1"/>
  <c r="Q6620" i="1"/>
  <c r="Q6444" i="1"/>
  <c r="Q302" i="1"/>
  <c r="Q6403" i="1"/>
  <c r="Q6278" i="1"/>
  <c r="Q6487" i="1"/>
  <c r="Q6319" i="1"/>
  <c r="Q633" i="1"/>
  <c r="Q1339" i="1"/>
  <c r="Q264" i="1"/>
  <c r="Q1042" i="1"/>
  <c r="Q6745" i="1"/>
  <c r="Q4581" i="1"/>
  <c r="Q4585" i="1"/>
  <c r="Q6529" i="1"/>
  <c r="Q6579" i="1"/>
  <c r="Q870" i="1"/>
  <c r="Q1048" i="1"/>
  <c r="Q1122" i="1"/>
  <c r="Q6791" i="1"/>
  <c r="Q396" i="1"/>
  <c r="Q356" i="1"/>
  <c r="Q127" i="1"/>
  <c r="Q1187" i="1"/>
  <c r="Q121" i="1"/>
  <c r="Q6125" i="1"/>
  <c r="Q478" i="1"/>
  <c r="Q6787" i="1"/>
  <c r="Q209" i="1"/>
  <c r="Q876" i="1"/>
  <c r="Q6230" i="1"/>
  <c r="Q1335" i="1"/>
  <c r="Q6234" i="1"/>
  <c r="Q1181" i="1"/>
  <c r="Q6905" i="1"/>
  <c r="Q44" i="1"/>
  <c r="Q7133" i="1"/>
  <c r="Q679" i="1"/>
  <c r="Q6704" i="1"/>
  <c r="Q7038" i="1"/>
  <c r="Q7178" i="1"/>
  <c r="Q726" i="1"/>
  <c r="Q6950" i="1"/>
  <c r="Q6902" i="1"/>
  <c r="Q1639" i="1"/>
  <c r="Q1638" i="1"/>
  <c r="Q1635" i="1"/>
  <c r="Q1634" i="1"/>
  <c r="Q1633" i="1"/>
  <c r="Q1632" i="1"/>
  <c r="Q1631" i="1"/>
  <c r="Q1630" i="1"/>
  <c r="Q1629" i="1"/>
  <c r="Q1628" i="1"/>
  <c r="Q1627" i="1"/>
  <c r="Q1625" i="1"/>
  <c r="Q1623" i="1"/>
  <c r="Q1622" i="1"/>
  <c r="Q1621" i="1"/>
  <c r="Q1620" i="1"/>
  <c r="Q1619" i="1"/>
  <c r="Q1617" i="1"/>
  <c r="Q1641" i="1"/>
  <c r="Q9308" i="1"/>
  <c r="Q7787" i="1"/>
  <c r="Q7636" i="1"/>
  <c r="Q7590" i="1"/>
  <c r="Q7538" i="1"/>
  <c r="Q7455" i="1"/>
  <c r="Q7402" i="1"/>
  <c r="Q7339" i="1"/>
  <c r="Q7233" i="1"/>
  <c r="Q7180" i="1"/>
  <c r="Q7135" i="1"/>
  <c r="Q7089" i="1"/>
  <c r="Q7042" i="1"/>
  <c r="Q6997" i="1"/>
  <c r="Q6861" i="1"/>
  <c r="Q6789" i="1"/>
  <c r="Q6187" i="1"/>
  <c r="Q1646" i="1"/>
  <c r="Q1409" i="1"/>
  <c r="Q1337" i="1"/>
  <c r="Q1293" i="1"/>
  <c r="Q1185" i="1"/>
  <c r="Q1126" i="1"/>
  <c r="Q1046" i="1"/>
  <c r="Q874" i="1"/>
  <c r="Q802" i="1"/>
  <c r="Q724" i="1"/>
  <c r="Q681" i="1"/>
  <c r="Q543" i="1"/>
  <c r="Q482" i="1"/>
  <c r="Q439" i="1"/>
  <c r="Q400" i="1"/>
  <c r="Q360" i="1"/>
  <c r="Q306" i="1"/>
  <c r="Q268" i="1"/>
  <c r="Q213" i="1"/>
  <c r="Q125" i="1"/>
  <c r="Q82" i="1"/>
  <c r="Q46" i="1"/>
  <c r="Q727" i="1" l="1"/>
  <c r="Q4582" i="1"/>
  <c r="Q6231" i="1"/>
  <c r="Q7181" i="1"/>
  <c r="Q1412" i="1"/>
  <c r="Q7236" i="1"/>
  <c r="Q7639" i="1"/>
  <c r="Q7342" i="1"/>
  <c r="Q7790" i="1"/>
  <c r="Q7405" i="1"/>
  <c r="Q9311" i="1"/>
  <c r="Q7458" i="1"/>
  <c r="Q7541" i="1"/>
  <c r="Q6903" i="1"/>
  <c r="Q6235" i="1"/>
  <c r="Q7593" i="1"/>
  <c r="Q1654" i="1"/>
  <c r="Q1640" i="1"/>
  <c r="Q6897" i="1"/>
  <c r="Q1624" i="1"/>
  <c r="Q1637" i="1"/>
  <c r="Q1626" i="1"/>
  <c r="Q1340" i="1"/>
  <c r="Q1618" i="1"/>
  <c r="Q1188" i="1"/>
  <c r="Q1049" i="1"/>
  <c r="Q7182" i="1"/>
  <c r="Q128" i="1"/>
  <c r="Q6126" i="1"/>
  <c r="Q877" i="1"/>
  <c r="Q485" i="1"/>
  <c r="Q6792" i="1"/>
  <c r="Q6906" i="1" l="1"/>
  <c r="Q1636" i="1"/>
  <c r="Q1645" i="1" l="1"/>
  <c r="Q1653" i="1" l="1"/>
  <c r="Q1649" i="1"/>
  <c r="Q1650" i="1" l="1"/>
  <c r="O1403" i="1" l="1"/>
  <c r="N1403" i="1"/>
  <c r="O1382" i="1"/>
  <c r="N1382" i="1"/>
  <c r="L1383" i="1"/>
  <c r="N1405" i="1" l="1"/>
  <c r="N1381" i="1"/>
  <c r="O1405" i="1"/>
  <c r="O1381" i="1"/>
  <c r="P1383" i="1"/>
  <c r="Q1383" i="1" s="1"/>
  <c r="L1382" i="1"/>
  <c r="L1403" i="1"/>
  <c r="O1398" i="1" l="1"/>
  <c r="N1398" i="1"/>
  <c r="L1381" i="1"/>
  <c r="P1382" i="1"/>
  <c r="Q1382" i="1" s="1"/>
  <c r="P1403" i="1"/>
  <c r="Q1403" i="1" s="1"/>
  <c r="L1405" i="1"/>
  <c r="P1405" i="1" s="1"/>
  <c r="Q1405" i="1" s="1"/>
  <c r="N1408" i="1" l="1"/>
  <c r="O1408" i="1"/>
  <c r="P1381" i="1"/>
  <c r="Q1381" i="1" s="1"/>
  <c r="L1398" i="1"/>
  <c r="O1411" i="1" l="1"/>
  <c r="N1411" i="1"/>
  <c r="P1398" i="1"/>
  <c r="Q1398" i="1" s="1"/>
  <c r="L1408" i="1"/>
  <c r="L1411" i="1" l="1"/>
  <c r="P1408" i="1"/>
  <c r="Q1408" i="1" s="1"/>
  <c r="P1411" i="1" l="1"/>
  <c r="Q1411" i="1" s="1"/>
  <c r="P420" i="1" l="1"/>
  <c r="Q420" i="1" s="1"/>
  <c r="L416" i="1"/>
  <c r="P416" i="1" s="1"/>
  <c r="Q416" i="1" s="1"/>
  <c r="L406" i="1" l="1"/>
  <c r="P406" i="1" s="1"/>
  <c r="Q406" i="1" s="1"/>
  <c r="L430" i="1" l="1"/>
  <c r="L484" i="1" l="1"/>
  <c r="L438" i="1"/>
  <c r="P438" i="1" s="1"/>
  <c r="Q438" i="1" s="1"/>
  <c r="L434" i="1"/>
  <c r="P434" i="1" s="1"/>
  <c r="Q434" i="1" s="1"/>
  <c r="P430" i="1"/>
  <c r="Q430" i="1" s="1"/>
  <c r="P484" i="1" l="1"/>
  <c r="Q484" i="1" s="1"/>
  <c r="L435" i="1"/>
  <c r="P435" i="1" s="1"/>
  <c r="Q435" i="1" s="1"/>
</calcChain>
</file>

<file path=xl/sharedStrings.xml><?xml version="1.0" encoding="utf-8"?>
<sst xmlns="http://schemas.openxmlformats.org/spreadsheetml/2006/main" count="70344" uniqueCount="3442">
  <si>
    <t>10</t>
  </si>
  <si>
    <t/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</si>
  <si>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</si>
  <si>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</si>
  <si>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</si>
  <si>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</si>
  <si>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</si>
  <si>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</si>
  <si>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</si>
  <si>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</si>
  <si>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OPIS</t>
  </si>
  <si>
    <t>11</t>
  </si>
  <si>
    <t>0001</t>
  </si>
  <si>
    <t>10010001</t>
  </si>
  <si>
    <t xml:space="preserve">I   UKUPNO TEKUĆI IZDACI ORGANA UPRAVE (611000+612000+613000)
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</si>
  <si>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</si>
  <si>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>Plaće i naknade troškova zaposlenih</t>
  </si>
  <si>
    <t>Bruto plaće i naknade plaća</t>
  </si>
  <si>
    <t xml:space="preserve">  611100</t>
  </si>
  <si>
    <t>011F</t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</si>
  <si>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</si>
  <si>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Naknade troškova zaposlenih</t>
  </si>
  <si>
    <t xml:space="preserve">  611200</t>
  </si>
  <si>
    <t>AAA003</t>
  </si>
  <si>
    <t>Otpremnine zbog odlazka u penziju</t>
  </si>
  <si>
    <t>AAA004</t>
  </si>
  <si>
    <t>Naknade za topli obrok</t>
  </si>
  <si>
    <t>AAA005</t>
  </si>
  <si>
    <t>Naknade za regres za godišnji odmor</t>
  </si>
  <si>
    <t>AAA007</t>
  </si>
  <si>
    <t>Naknade u slučaju smrti i teže invalidnosti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</si>
  <si>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</si>
  <si>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>Doprinosi poslodavca i ostali doprinosi</t>
  </si>
  <si>
    <t>Doprinosi poslodavca</t>
  </si>
  <si>
    <t xml:space="preserve">  612100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</si>
  <si>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</si>
  <si>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Izdaci za materijal, sitan inventar i usluge</t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</si>
  <si>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</si>
  <si>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t>Putni troškovi</t>
  </si>
  <si>
    <t xml:space="preserve">  613100</t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</si>
  <si>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</si>
  <si>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 xml:space="preserve">Ugovorene i druge posebne usluge </t>
  </si>
  <si>
    <t xml:space="preserve">  613900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</si>
  <si>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</si>
  <si>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</si>
  <si>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</si>
  <si>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</si>
  <si>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</si>
  <si>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</si>
  <si>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</si>
  <si>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</si>
  <si>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</si>
  <si>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</si>
  <si>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</si>
  <si>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</si>
  <si>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</si>
  <si>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</si>
  <si>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t xml:space="preserve">II   UKUPNO TEKUĆI TRANSFERI (614000)
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</si>
  <si>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</si>
  <si>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t>TEKUĆI TRANSFERI I DRUGI TEKUĆI RASHODI</t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</si>
  <si>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</si>
  <si>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Tekući transferi neprofitnim organizacijama</t>
  </si>
  <si>
    <t xml:space="preserve">  614300</t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</si>
  <si>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</si>
  <si>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</si>
  <si>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</si>
  <si>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</si>
  <si>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</si>
  <si>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t>Drugi tekući rashodi</t>
  </si>
  <si>
    <t xml:space="preserve">  614800</t>
  </si>
  <si>
    <t xml:space="preserve">V   UKUPNO NABAVKA STALNIH SREDSTAVA (821000)
</t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</si>
  <si>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</si>
  <si>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Izdaci za nabavku stalnih sredstava</t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</si>
  <si>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</si>
  <si>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Nabavka opreme</t>
  </si>
  <si>
    <t xml:space="preserve">  821300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</si>
  <si>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</si>
  <si>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</si>
  <si>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</si>
  <si>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</si>
  <si>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</t>
  </si>
  <si>
    <t>Ukupno za glavu: 1001</t>
  </si>
  <si>
    <t>02</t>
  </si>
  <si>
    <t>10020001</t>
  </si>
  <si>
    <t>Služba za skupštinske poslove Skupštine Kantona Sarajevo</t>
  </si>
  <si>
    <t>ABA001</t>
  </si>
  <si>
    <t>Naknade troškova prevoza na posao i s posla</t>
  </si>
  <si>
    <t>ABA002</t>
  </si>
  <si>
    <t>ABA003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</si>
  <si>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</si>
  <si>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</si>
  <si>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</si>
  <si>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</si>
  <si>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</si>
  <si>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</si>
  <si>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</si>
  <si>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</si>
  <si>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</si>
  <si>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</si>
  <si>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</si>
  <si>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</si>
  <si>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</si>
  <si>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</si>
  <si>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</si>
  <si>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 xml:space="preserve">Tekući transferi pojedincima </t>
  </si>
  <si>
    <t xml:space="preserve">  614200</t>
  </si>
  <si>
    <t>ACM001</t>
  </si>
  <si>
    <t>Projekti održivog povratka u RS</t>
  </si>
  <si>
    <t>AAN016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</si>
  <si>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</si>
  <si>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</si>
  <si>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</si>
  <si>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</si>
  <si>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</si>
  <si>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</si>
  <si>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</si>
  <si>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</si>
  <si>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</si>
  <si>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</si>
  <si>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</si>
  <si>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</si>
  <si>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BAK005</t>
  </si>
  <si>
    <t>Net Zero Cities</t>
  </si>
  <si>
    <t>Naši dani u mjesecu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</si>
  <si>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</si>
  <si>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</si>
  <si>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</si>
  <si>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</si>
  <si>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6147</t>
    </r>
    <r>
      <rPr>
        <b/>
        <sz val="8"/>
        <color rgb="FF000000"/>
        <rFont val="Arial"/>
        <family val="2"/>
      </rPr>
      <t>00</t>
    </r>
  </si>
  <si>
    <t>Tekući transferi u inostranstvo</t>
  </si>
  <si>
    <t xml:space="preserve">  614700</t>
  </si>
  <si>
    <t>BAR001</t>
  </si>
  <si>
    <t>Tekući transferi u inostranstvo (pomoć Turskoj i Siriji)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</si>
  <si>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</si>
  <si>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</si>
  <si>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</si>
  <si>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</si>
  <si>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</si>
  <si>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</si>
  <si>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</si>
  <si>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</si>
  <si>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</si>
  <si>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</si>
  <si>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</si>
  <si>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</si>
  <si>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</si>
  <si>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</si>
  <si>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</si>
  <si>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BDN002</t>
  </si>
  <si>
    <t>082F</t>
  </si>
  <si>
    <t>Podrška i pomoć radu Memorijalnog centra Srebrenica-Potočari Spomen obilježje i mezarje za žrtve genocida iz 1995. godine</t>
  </si>
  <si>
    <t>BDN003</t>
  </si>
  <si>
    <t>085F</t>
  </si>
  <si>
    <t>Transferi vjerskim zajednicama</t>
  </si>
  <si>
    <t>BDN005</t>
  </si>
  <si>
    <t>Transfer neprofitnim organizacijama i udruženjima za fin/suf projekata za podrčja Srebrenice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</si>
  <si>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</si>
  <si>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</si>
  <si>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</si>
  <si>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</si>
  <si>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</si>
  <si>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</si>
  <si>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</si>
  <si>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</si>
  <si>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</si>
  <si>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</si>
  <si>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</si>
  <si>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</si>
  <si>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</si>
  <si>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</si>
  <si>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</si>
  <si>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</si>
  <si>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</si>
  <si>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</si>
  <si>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013F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</si>
  <si>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</si>
  <si>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</si>
  <si>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</si>
  <si>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</si>
  <si>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</si>
  <si>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</si>
  <si>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</si>
  <si>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Nabavka  stalnih sredstava u obliku prava</t>
  </si>
  <si>
    <t xml:space="preserve">  821500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</si>
  <si>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</si>
  <si>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</si>
  <si>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</si>
  <si>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</si>
  <si>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</si>
  <si>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</si>
  <si>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</si>
  <si>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</si>
  <si>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</si>
  <si>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</si>
  <si>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</si>
  <si>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</si>
  <si>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t xml:space="preserve">Izdaci za energiju </t>
  </si>
  <si>
    <t xml:space="preserve">  613200</t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</si>
  <si>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</si>
  <si>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t>Izdaci za komunikaciju i komunalne usluge</t>
  </si>
  <si>
    <t xml:space="preserve">  613300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</si>
  <si>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</si>
  <si>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Nabavka materijala i sitnog inventara</t>
  </si>
  <si>
    <t xml:space="preserve">  613400</t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</si>
  <si>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</si>
  <si>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t>Izdaci za usluge prevoza i goriva</t>
  </si>
  <si>
    <t xml:space="preserve">  613500</t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</si>
  <si>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</si>
  <si>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t>Unajmljivanje imovine, opreme i nematerijalne imovine</t>
  </si>
  <si>
    <t xml:space="preserve">  613600</t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</si>
  <si>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</si>
  <si>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t>Izdaci za tekuće održavanje</t>
  </si>
  <si>
    <t xml:space="preserve">  613700</t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</si>
  <si>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</si>
  <si>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 xml:space="preserve">Izdaci osiguranja, bankarskih usluga i usluga platnog prometa </t>
  </si>
  <si>
    <t xml:space="preserve">  613800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</si>
  <si>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</si>
  <si>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</si>
  <si>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</si>
  <si>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</si>
  <si>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</si>
  <si>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</si>
  <si>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</si>
  <si>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</si>
  <si>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</si>
  <si>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</si>
  <si>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</si>
  <si>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</si>
  <si>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</si>
  <si>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</si>
  <si>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BIX008</t>
  </si>
  <si>
    <t>Inventar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</si>
  <si>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</si>
  <si>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</si>
  <si>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</si>
  <si>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</si>
  <si>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</si>
  <si>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</si>
  <si>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</si>
  <si>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</si>
  <si>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>BKK001</t>
  </si>
  <si>
    <t>BKK002</t>
  </si>
  <si>
    <t>BKK003</t>
  </si>
  <si>
    <t>Dani Kantona Sarajevo, 1 mart i 25 novembar</t>
  </si>
  <si>
    <t>BKK004</t>
  </si>
  <si>
    <t>Obilježavanje 30 godina opsade</t>
  </si>
  <si>
    <t>Ukupno za: Služba za protokol i press Kantona Sarajevo</t>
  </si>
  <si>
    <t>Ukupno za glavu: 1111</t>
  </si>
  <si>
    <t>12</t>
  </si>
  <si>
    <t>11120001</t>
  </si>
  <si>
    <t>Ured Vlade Kantona Sarajevo za dijasporu</t>
  </si>
  <si>
    <t>BHA004</t>
  </si>
  <si>
    <t>Posebna naknada za podsticanje rehabilitacije i zapošljavanja osoba sa invaliditetom</t>
  </si>
  <si>
    <t>Ukupno za: Ured Vlade Kantona Sarajevo za dijasporu</t>
  </si>
  <si>
    <t>Ukupno za glavu: 1112</t>
  </si>
  <si>
    <t>13</t>
  </si>
  <si>
    <t>11130001</t>
  </si>
  <si>
    <t>Ured Vlade Kantona Sarajevo za podršku Srebrenici</t>
  </si>
  <si>
    <t>BIM001</t>
  </si>
  <si>
    <t>Implementacija Zakona o Srebrenici</t>
  </si>
  <si>
    <t>Ukupno za: Ured Vlade Kantona Sarajevo za podršku Srebrenici</t>
  </si>
  <si>
    <t>Ukupno za glavu: 1113</t>
  </si>
  <si>
    <t>Ukupno za razdjel: 11</t>
  </si>
  <si>
    <t>Ministarstvo pravde i uprave Kantona Sarajevo</t>
  </si>
  <si>
    <t>12010001</t>
  </si>
  <si>
    <t>036F</t>
  </si>
  <si>
    <t>CAA001</t>
  </si>
  <si>
    <t>CAA002</t>
  </si>
  <si>
    <t>CAA003</t>
  </si>
  <si>
    <t>CAA004</t>
  </si>
  <si>
    <t>CAA005</t>
  </si>
  <si>
    <t>CAK002</t>
  </si>
  <si>
    <t>CAK003</t>
  </si>
  <si>
    <t>034F</t>
  </si>
  <si>
    <t>Troškovi izvršenja mjere pritvora (zatvori)</t>
  </si>
  <si>
    <t>CAK004</t>
  </si>
  <si>
    <t>Ostale ugovorene usluge</t>
  </si>
  <si>
    <t>CAK008</t>
  </si>
  <si>
    <t>CAK011</t>
  </si>
  <si>
    <t>Projekat digitalna transformacija</t>
  </si>
  <si>
    <t>Naknade za dobijanje dozvola za radova na rekontrukciji zgrade KPZ Miljacka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</si>
  <si>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</si>
  <si>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Tekući transferi drugim nivoima vlasti i fondovima</t>
  </si>
  <si>
    <t xml:space="preserve">  614100</t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</si>
  <si>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</si>
  <si>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</si>
  <si>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</si>
  <si>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</si>
  <si>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</si>
  <si>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</si>
  <si>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Subvencije javnim preduzećima</t>
  </si>
  <si>
    <t xml:space="preserve">  614400</t>
  </si>
  <si>
    <t>CAO002</t>
  </si>
  <si>
    <t>083F</t>
  </si>
  <si>
    <t>Subvencije javnim preduzećima - JP Televizija Kantona Sarajevo</t>
  </si>
  <si>
    <t>CAS004</t>
  </si>
  <si>
    <t xml:space="preserve">III   UKUPNO KAPITALNI TRANSFERI (615000)
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</si>
  <si>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</si>
  <si>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KAPITALNI TRANSFERI</t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</si>
  <si>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</si>
  <si>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Kapitalni transferi drugim nivoima vlasti i fondovima</t>
  </si>
  <si>
    <t xml:space="preserve">  615100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</si>
  <si>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</si>
  <si>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</si>
  <si>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</si>
  <si>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Kapitalni transferi neprofitnim organizacijama</t>
  </si>
  <si>
    <t xml:space="preserve">  615300</t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</si>
  <si>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</si>
  <si>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</si>
  <si>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</si>
  <si>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Kapitalni transferi javnim preduzećima</t>
  </si>
  <si>
    <t xml:space="preserve">  615400</t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</si>
  <si>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</si>
  <si>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</si>
  <si>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</si>
  <si>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</si>
  <si>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</si>
  <si>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</si>
  <si>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</si>
  <si>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</si>
  <si>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</si>
  <si>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033F</t>
  </si>
  <si>
    <t>CBA001</t>
  </si>
  <si>
    <t>CBA002</t>
  </si>
  <si>
    <t>CBA003</t>
  </si>
  <si>
    <t>CBA004</t>
  </si>
  <si>
    <t>CBA005</t>
  </si>
  <si>
    <t>CBA006</t>
  </si>
  <si>
    <t>Naknada za odvojeni život od porodice i troškove smještaja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</si>
  <si>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</si>
  <si>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</si>
  <si>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</si>
  <si>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</si>
  <si>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</si>
  <si>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</si>
  <si>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</si>
  <si>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</si>
  <si>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</si>
  <si>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 xml:space="preserve"> Troškovi usluga za provođenje mjere zadržavanja lica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</si>
  <si>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</si>
  <si>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Rekonstrukcija  i investiciono održavanje</t>
  </si>
  <si>
    <t xml:space="preserve">  821600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</si>
  <si>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</si>
  <si>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</si>
  <si>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</si>
  <si>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</si>
  <si>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</si>
  <si>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</si>
  <si>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</si>
  <si>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</si>
  <si>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</si>
  <si>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</si>
  <si>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CCA006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</si>
  <si>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</si>
  <si>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</si>
  <si>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</si>
  <si>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</si>
  <si>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</si>
  <si>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</si>
  <si>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</si>
  <si>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</si>
  <si>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</si>
  <si>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</si>
  <si>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</si>
  <si>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</si>
  <si>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</si>
  <si>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</si>
  <si>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CDA006</t>
  </si>
  <si>
    <t>CDK001</t>
  </si>
  <si>
    <t>CDK002</t>
  </si>
  <si>
    <t>Troškovi usluga za provođenje mjere zadržavanja lica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</si>
  <si>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</si>
  <si>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</si>
  <si>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</si>
  <si>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</si>
  <si>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</si>
  <si>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</si>
  <si>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</si>
  <si>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</si>
  <si>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</si>
  <si>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</si>
  <si>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</si>
  <si>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</si>
  <si>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</si>
  <si>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</si>
  <si>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</si>
  <si>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</si>
  <si>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</si>
  <si>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</si>
  <si>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</si>
  <si>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</si>
  <si>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</si>
  <si>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</si>
  <si>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</si>
  <si>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</si>
  <si>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107F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</si>
  <si>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</si>
  <si>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</si>
  <si>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</si>
  <si>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</si>
  <si>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</si>
  <si>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</si>
  <si>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</si>
  <si>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</si>
  <si>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</si>
  <si>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</si>
  <si>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</si>
  <si>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</si>
  <si>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</si>
  <si>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</si>
  <si>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</si>
  <si>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</si>
  <si>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</si>
  <si>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</si>
  <si>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</si>
  <si>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</si>
  <si>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</si>
  <si>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</si>
  <si>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</si>
  <si>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DAI012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</si>
  <si>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</si>
  <si>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</si>
  <si>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</si>
  <si>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Kapitalni transferi pojedincima</t>
  </si>
  <si>
    <t xml:space="preserve">  615200</t>
  </si>
  <si>
    <t>DAU013</t>
  </si>
  <si>
    <t>Kupovina stanova u vlasništvo za boračku populaciju</t>
  </si>
  <si>
    <t>DAU018</t>
  </si>
  <si>
    <t>Pomoć za rješavanje stambenih potreba boračke populacije</t>
  </si>
  <si>
    <t>DAU019</t>
  </si>
  <si>
    <t>Sredstva za izgradnju i opremanje veteranske bolnice</t>
  </si>
  <si>
    <t>DAU020</t>
  </si>
  <si>
    <t>Sredstva za izgradnju i opremanje dnevne bolnice za PTSP</t>
  </si>
  <si>
    <t>DAX008</t>
  </si>
  <si>
    <t>Nabavka opreme (uredska oprema)</t>
  </si>
  <si>
    <t>Ukupno za: Ministarstvo za boračka pitanja Kantona Sarajevo</t>
  </si>
  <si>
    <t>107F - Socijalno isključenje n. k.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</si>
  <si>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</si>
  <si>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</si>
  <si>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</si>
  <si>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</si>
  <si>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</si>
  <si>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</si>
  <si>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</si>
  <si>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</si>
  <si>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</si>
  <si>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</si>
  <si>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</si>
  <si>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</si>
  <si>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</si>
  <si>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</si>
  <si>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</si>
  <si>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</si>
  <si>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</si>
  <si>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</si>
  <si>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</si>
  <si>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</si>
  <si>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</si>
  <si>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</si>
  <si>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</si>
  <si>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</si>
  <si>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</si>
  <si>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</si>
  <si>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</si>
  <si>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</si>
  <si>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</si>
  <si>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</si>
  <si>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</si>
  <si>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</si>
  <si>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</si>
  <si>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</si>
  <si>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Sufinasiranje projekata iz oblasti njegovanja tekovina</t>
  </si>
  <si>
    <t>DBS001</t>
  </si>
  <si>
    <t>DBU001</t>
  </si>
  <si>
    <t xml:space="preserve">Sredstva za šehidska groblja i groblja poginulih boraca </t>
  </si>
  <si>
    <t>Sufinasiranje izgradnje spomen obilježja izvan Kantona Sarajevo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</si>
  <si>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</si>
  <si>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Nabavka zemljišta, šuma i višegodišnjih zasada</t>
  </si>
  <si>
    <t xml:space="preserve">  821100</t>
  </si>
  <si>
    <t>DBX023</t>
  </si>
  <si>
    <t>Nabavka zemljišta za proširenje Fonda Memorijala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</si>
  <si>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</si>
  <si>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Nabavka građevina</t>
  </si>
  <si>
    <t xml:space="preserve">  821200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</si>
  <si>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</si>
  <si>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</si>
  <si>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</si>
  <si>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</si>
  <si>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</si>
  <si>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</si>
  <si>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</si>
  <si>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</si>
  <si>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</si>
  <si>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</si>
  <si>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</si>
  <si>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</si>
  <si>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</si>
  <si>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</si>
  <si>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</si>
  <si>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</si>
  <si>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</si>
  <si>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</si>
  <si>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</si>
  <si>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</si>
  <si>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</si>
  <si>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EAI008</t>
  </si>
  <si>
    <t>Održavanje infrastrukture javnog prevoza</t>
  </si>
  <si>
    <t>EAI009</t>
  </si>
  <si>
    <t>Održavanje sistema elektronske naplate karata i praćenje vozila u javnom prevozu putnika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</si>
  <si>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</si>
  <si>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</si>
  <si>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</si>
  <si>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</si>
  <si>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</si>
  <si>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</si>
  <si>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</si>
  <si>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</si>
  <si>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</si>
  <si>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</si>
  <si>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</si>
  <si>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045F</t>
  </si>
  <si>
    <t>EAL004</t>
  </si>
  <si>
    <t>EAO001</t>
  </si>
  <si>
    <t>Inkluzija</t>
  </si>
  <si>
    <t>EAO008</t>
  </si>
  <si>
    <t>Pokriće gubitaka za javni prevoz</t>
  </si>
  <si>
    <t>EAO010</t>
  </si>
  <si>
    <t>Subvencije za javni prijevoz</t>
  </si>
  <si>
    <t>EAI007</t>
  </si>
  <si>
    <t>EAU003</t>
  </si>
  <si>
    <t>Bicikli JPP u javnom prevozu</t>
  </si>
  <si>
    <t>EAU004</t>
  </si>
  <si>
    <t>Plaćanje prije proglašenja efektivnosti kredita</t>
  </si>
  <si>
    <t>EAU033</t>
  </si>
  <si>
    <t>Izgradnja i ulaganje u otvaranje novih parkirališta i javnih garaža u Kantonu Sarajevo</t>
  </si>
  <si>
    <t>EAU097</t>
  </si>
  <si>
    <t>Izgradnja i rješavanje imovinsko pravnih odnosa</t>
  </si>
  <si>
    <t>EAU098</t>
  </si>
  <si>
    <t>Izgradnja saobraćajnice I tranferzala</t>
  </si>
  <si>
    <t>EAU099</t>
  </si>
  <si>
    <t>Izgradnja zgrade na trasi Južne longitudinale</t>
  </si>
  <si>
    <t>EAU0A0</t>
  </si>
  <si>
    <t>Vlastito učešće za projekte EBRD-a i EIB</t>
  </si>
  <si>
    <t>EAU018</t>
  </si>
  <si>
    <t>Nabavka i remont autobusa, trolejbusa i minibusa za JGPP</t>
  </si>
  <si>
    <t>EAU089</t>
  </si>
  <si>
    <t>Izgradnja i opremanje tramvajskih stajališta za kontrolisanu naplatu karata i uvođenje elektronskog sistema naplate</t>
  </si>
  <si>
    <t>EAU094</t>
  </si>
  <si>
    <t>Rekonstrukcija i investiciono održavanje tramvajske pruge</t>
  </si>
  <si>
    <t>EAU095</t>
  </si>
  <si>
    <t>Nabavka opreme i ostalih sredstava za parkirališta</t>
  </si>
  <si>
    <t>EAX052</t>
  </si>
  <si>
    <t>Rješavanje imovinsko - pravnih odnosa</t>
  </si>
  <si>
    <t>EAX050</t>
  </si>
  <si>
    <t>Izgradnja saobraćajnica na području Kantona Sarajevo</t>
  </si>
  <si>
    <t>EAX051</t>
  </si>
  <si>
    <t>Izgradnja zgrade i saobraćajnice Južna longitudinala</t>
  </si>
  <si>
    <t>EAX001</t>
  </si>
  <si>
    <t xml:space="preserve">Motorna vozila za javni prevoz </t>
  </si>
  <si>
    <t>EAX015</t>
  </si>
  <si>
    <t>EAX029</t>
  </si>
  <si>
    <t>Nabavka opreme za parkirališta</t>
  </si>
  <si>
    <t>EAX038</t>
  </si>
  <si>
    <t>Opremanje centra za upravljanje saobraćajem i oprema za unapređenje mobilnosti</t>
  </si>
  <si>
    <t>EAX048</t>
  </si>
  <si>
    <t>Adaptivno upravljanje saobraćajem</t>
  </si>
  <si>
    <t>EAX002</t>
  </si>
  <si>
    <t xml:space="preserve">Osnivačka ulaganja </t>
  </si>
  <si>
    <t>EAX039</t>
  </si>
  <si>
    <t>Izrada projektne dokumentacije za sanaciju, rekonstrukciju  i modernizaciju tramvajske pruge</t>
  </si>
  <si>
    <t>EAX040</t>
  </si>
  <si>
    <t>Nabavka prava i licenci za softvere - e Arhiva</t>
  </si>
  <si>
    <t>EAX041</t>
  </si>
  <si>
    <t>Izrada studija za urbanističke planove</t>
  </si>
  <si>
    <t>EAX042</t>
  </si>
  <si>
    <t>Izrada projektne studije o taksi prevozu</t>
  </si>
  <si>
    <t>EAX046</t>
  </si>
  <si>
    <t>Nabavka prava i licenci za softvere za parking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</si>
  <si>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</si>
  <si>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</si>
  <si>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</si>
  <si>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</si>
  <si>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</si>
  <si>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</si>
  <si>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</si>
  <si>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</si>
  <si>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</si>
  <si>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</si>
  <si>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</si>
  <si>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</si>
  <si>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</si>
  <si>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</si>
  <si>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</si>
  <si>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</si>
  <si>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EBA006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</si>
  <si>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</si>
  <si>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</si>
  <si>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</si>
  <si>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</si>
  <si>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</si>
  <si>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</si>
  <si>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</si>
  <si>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</si>
  <si>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EBI009</t>
  </si>
  <si>
    <t>Uklanjanje objekata radi izgradnje saobraćajnica u KS</t>
  </si>
  <si>
    <t>EBI010</t>
  </si>
  <si>
    <t>Usluge popravke i održavanja vozila</t>
  </si>
  <si>
    <t>EBI011</t>
  </si>
  <si>
    <t>Održavanje pružnih prelaza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</si>
  <si>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</si>
  <si>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</si>
  <si>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</si>
  <si>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</si>
  <si>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</si>
  <si>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</si>
  <si>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</si>
  <si>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</si>
  <si>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</si>
  <si>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</si>
  <si>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EBK010</t>
  </si>
  <si>
    <t>Izrada web GIS aplikacije</t>
  </si>
  <si>
    <t>EBL002</t>
  </si>
  <si>
    <t>Tekući transferi općinama</t>
  </si>
  <si>
    <t>EBS001</t>
  </si>
  <si>
    <t>EBS002</t>
  </si>
  <si>
    <t>Drugi tekući rashodi-ostale sudske presude</t>
  </si>
  <si>
    <t>EBX001</t>
  </si>
  <si>
    <t>EBX023</t>
  </si>
  <si>
    <t>Informativno - obavještenje table</t>
  </si>
  <si>
    <t>EBX028</t>
  </si>
  <si>
    <t>Izgradnja biciklističkih staza na području KS</t>
  </si>
  <si>
    <t>EBX030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</si>
  <si>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</si>
  <si>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</si>
  <si>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</si>
  <si>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</si>
  <si>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</si>
  <si>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</si>
  <si>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</si>
  <si>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</si>
  <si>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</si>
  <si>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</si>
  <si>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</si>
  <si>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</si>
  <si>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</si>
  <si>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</si>
  <si>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</si>
  <si>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</si>
  <si>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</si>
  <si>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</si>
  <si>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</si>
  <si>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</si>
  <si>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</si>
  <si>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</si>
  <si>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</si>
  <si>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</si>
  <si>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</si>
  <si>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HAK008</t>
  </si>
  <si>
    <t>Uspostavljanje helikopterske jedinice</t>
  </si>
  <si>
    <t>HAL002</t>
  </si>
  <si>
    <t>HAS001</t>
  </si>
  <si>
    <t>HAI001</t>
  </si>
  <si>
    <t>HAX005</t>
  </si>
  <si>
    <t>Nabavka zemljišta za hangar</t>
  </si>
  <si>
    <t>HAX001</t>
  </si>
  <si>
    <t>Nabavka helikoptera</t>
  </si>
  <si>
    <t>HAX023</t>
  </si>
  <si>
    <t xml:space="preserve">Nabavka opreme </t>
  </si>
  <si>
    <t>HAX004</t>
  </si>
  <si>
    <t>V PU PS ILIDŽA - Izgradnja objekta (prva faza)</t>
  </si>
  <si>
    <t>HAX021</t>
  </si>
  <si>
    <t>Rekonstrukcije i sanacije na više objekata Ministarstva</t>
  </si>
  <si>
    <t>HAX025</t>
  </si>
  <si>
    <t>Dogradnja i adaptacija IV PU</t>
  </si>
  <si>
    <t>HAX028</t>
  </si>
  <si>
    <t>Izgradnja novih objekata za potrebe Ministarstva</t>
  </si>
  <si>
    <t>HAX031</t>
  </si>
  <si>
    <t>Rekonstrukcija i nadziđivanje objekta I PU</t>
  </si>
  <si>
    <t>HAX032</t>
  </si>
  <si>
    <t>HAX033</t>
  </si>
  <si>
    <t>Izgradnja hangara za helikopter</t>
  </si>
  <si>
    <t>Projektna dokumentacija V PU PS ILIDŽA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</si>
  <si>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</si>
  <si>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</si>
  <si>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</si>
  <si>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</si>
  <si>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</si>
  <si>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</si>
  <si>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</si>
  <si>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</si>
  <si>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</si>
  <si>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</si>
  <si>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</si>
  <si>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</si>
  <si>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</si>
  <si>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</si>
  <si>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</si>
  <si>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</si>
  <si>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</si>
  <si>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</si>
  <si>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</si>
  <si>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</si>
  <si>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</si>
  <si>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</si>
  <si>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</si>
  <si>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</si>
  <si>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</si>
  <si>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</si>
  <si>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HBX011</t>
  </si>
  <si>
    <t xml:space="preserve">Nabavka laboratorije za forenzičku DNK analizu 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</si>
  <si>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</si>
  <si>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</si>
  <si>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</si>
  <si>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</si>
  <si>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</si>
  <si>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</si>
  <si>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041F</t>
  </si>
  <si>
    <t>IAA001</t>
  </si>
  <si>
    <t>IAA002</t>
  </si>
  <si>
    <t>IAA003</t>
  </si>
  <si>
    <t>IAA004</t>
  </si>
  <si>
    <t>IAA005</t>
  </si>
  <si>
    <t>IAK001</t>
  </si>
  <si>
    <t>IAK002</t>
  </si>
  <si>
    <t>IAK003</t>
  </si>
  <si>
    <t>IAK004</t>
  </si>
  <si>
    <t>Nadzor nad izradom šumsko-gospodarske osnove</t>
  </si>
  <si>
    <t>IAK005</t>
  </si>
  <si>
    <t>Istraživanje potencijala prirodnih resursa</t>
  </si>
  <si>
    <t>IAL001</t>
  </si>
  <si>
    <t>047F</t>
  </si>
  <si>
    <t>IAL003</t>
  </si>
  <si>
    <t>Podrška JLS u pripremi projekata JPP</t>
  </si>
  <si>
    <t>042F</t>
  </si>
  <si>
    <t>IAN013</t>
  </si>
  <si>
    <t>Pretvaranje nepoljoprivrednog u poljoprivredno zemljište</t>
  </si>
  <si>
    <t>IAN015</t>
  </si>
  <si>
    <t>049F</t>
  </si>
  <si>
    <t>Podrška projektima neprofitnih organizacija</t>
  </si>
  <si>
    <t>IAN024</t>
  </si>
  <si>
    <t>Izrada lovnogospodarskih osnova i naknade šteta od divljači- zakupnine lovišta</t>
  </si>
  <si>
    <t>IAN038</t>
  </si>
  <si>
    <t>Izrada ribarskih osnova</t>
  </si>
  <si>
    <t>IAN059</t>
  </si>
  <si>
    <t>Organizacija privrednih i sajamskih manifestacija</t>
  </si>
  <si>
    <t>IAN060</t>
  </si>
  <si>
    <t>Tekući transfer Turističkoj zajednici KS za sufinansiranje projekata od značaja za razvoj turizma</t>
  </si>
  <si>
    <t>IAO001</t>
  </si>
  <si>
    <t>Tekući transferi-podrška poslovanju KJP Veterianrska stanica d.o.o. Sarajevo</t>
  </si>
  <si>
    <t>IAO002</t>
  </si>
  <si>
    <t>Tekući transferi-podrška poslovanju KJP "ZOI 84" Olimpijski Centar Sarajevo d.o.o.</t>
  </si>
  <si>
    <t>IAO003</t>
  </si>
  <si>
    <t>Tekući transferi-podrška poslovanju KJP "Skenderija"</t>
  </si>
  <si>
    <t>IAO004</t>
  </si>
  <si>
    <t>Tekući transferi-podrška poslovanju KJP "Sarajevošume" - čuvari šuma</t>
  </si>
  <si>
    <t>IAO005</t>
  </si>
  <si>
    <t>Tekući transferi-podrška poslovanju Kantonalna Agencija za privatizaciju</t>
  </si>
  <si>
    <t>IAO015</t>
  </si>
  <si>
    <t>Fond-podrška privrednim društvima sa učešćem državnog kapitala-interventne mjere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</si>
  <si>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</si>
  <si>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Subvencije privatnim preduzećima i poduzetnicima</t>
  </si>
  <si>
    <t xml:space="preserve">  614500</t>
  </si>
  <si>
    <t>IAP001</t>
  </si>
  <si>
    <t>Fond podrške privredi zbog posljedica izazvanih pandemijom koronavirusa i elementarnim nepogodama</t>
  </si>
  <si>
    <t>IAP002</t>
  </si>
  <si>
    <t>Sufinansiranje projekata organizacije poslovnih događaja i učešće na sajmovima</t>
  </si>
  <si>
    <t>IAP003</t>
  </si>
  <si>
    <t>Podsticaji u primarnoj poljoprivrednoj proizvodnji</t>
  </si>
  <si>
    <t>IAP004</t>
  </si>
  <si>
    <t>Unapređenje zdravstvenog stanja životinja</t>
  </si>
  <si>
    <t>IAP005</t>
  </si>
  <si>
    <t>Poticaj razvoju male privrede</t>
  </si>
  <si>
    <t>IAP006</t>
  </si>
  <si>
    <t>Podrška očuvanju starih i tradicionalnih zanata</t>
  </si>
  <si>
    <t>IAS003</t>
  </si>
  <si>
    <t>Naknada štete po osnovu ujeda pasa</t>
  </si>
  <si>
    <t>IAS004</t>
  </si>
  <si>
    <t>Odluke Evropskog suda za ljudska prava po apelacijama radnika Sarabona d.o.o.</t>
  </si>
  <si>
    <t>IAI006</t>
  </si>
  <si>
    <t>IAI007</t>
  </si>
  <si>
    <t>Infrastrukturno uređenje i rješavanje imovinsko-pravnih odnosa u poslovnim zonama KS</t>
  </si>
  <si>
    <t>IAI008</t>
  </si>
  <si>
    <t>Zaštita vodotoka i inundacionih područja</t>
  </si>
  <si>
    <t>IAU001</t>
  </si>
  <si>
    <t>Podrška projektima ZOI 84 Olimpijski centar Sarajevo d.o.o</t>
  </si>
  <si>
    <t>IAU002</t>
  </si>
  <si>
    <t>Podrška projektima Skenderija Sarajevo d.o.o</t>
  </si>
  <si>
    <t>IAU005</t>
  </si>
  <si>
    <t>Azil za napuštene životinje- Rakovica</t>
  </si>
  <si>
    <t>IAU013</t>
  </si>
  <si>
    <t>Kapitalni projekti iz šumarstva</t>
  </si>
  <si>
    <t>IAU039</t>
  </si>
  <si>
    <t>Izgradnja poslovno-sportskog centra Trnovo</t>
  </si>
  <si>
    <t>IAU041</t>
  </si>
  <si>
    <t>Projekat opremanja prihvatilišta pasa lutalica</t>
  </si>
  <si>
    <t>IAU060</t>
  </si>
  <si>
    <t>Podrška projektima PD Butmir</t>
  </si>
  <si>
    <t>IAX001</t>
  </si>
  <si>
    <t>Izrada šumsko-gospodarske osnove za državne šume ŠGP Gornjebosansko</t>
  </si>
  <si>
    <t>IAX002</t>
  </si>
  <si>
    <t>Izrada web platforme za javne pozive</t>
  </si>
  <si>
    <t>IAX003</t>
  </si>
  <si>
    <t>Izrada projektne dokumentacije za novu industrijsku zonu "Doglodi"</t>
  </si>
  <si>
    <t>IAX004</t>
  </si>
  <si>
    <t>Izrada šumsko-gospodarskih osnova</t>
  </si>
  <si>
    <t>Izrada šumsko-gospodarske osnove za državne šume ŠGP Igmansko</t>
  </si>
  <si>
    <t>Izrada šumsko-gospodarske osnove z državne šume ŠGP Bistričko</t>
  </si>
  <si>
    <t>Izradu šumsko-gospodarskih osnova za državne šume ŠGP Trnovsko</t>
  </si>
  <si>
    <t>Izrada Kantonalnog šumsko-razvojnog plana</t>
  </si>
  <si>
    <t>Ukupno za: Ministarstvo privrede Kantona Sarajevo</t>
  </si>
  <si>
    <t>041F - Opći ekonomski, komercijalni i poslovi po pitanju rada</t>
  </si>
  <si>
    <t>042F - Poljoprivreda, šumarstvo, lov i ribolov</t>
  </si>
  <si>
    <t>047F - Ostale industrije</t>
  </si>
  <si>
    <t>049F - Ekonomski poslovi n. k.</t>
  </si>
  <si>
    <t>Ukupno za glavu: 1801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</si>
  <si>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</si>
  <si>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</si>
  <si>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</si>
  <si>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</si>
  <si>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</si>
  <si>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</si>
  <si>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</si>
  <si>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</si>
  <si>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ICK003</t>
  </si>
  <si>
    <t>Ugovorene i druge posebne usluge - Sistem sa nepokretnim pogonom</t>
  </si>
  <si>
    <t>ICX001</t>
  </si>
  <si>
    <t>Hidrogen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</si>
  <si>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</si>
  <si>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</si>
  <si>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</si>
  <si>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</si>
  <si>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</si>
  <si>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</si>
  <si>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</si>
  <si>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</si>
  <si>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</si>
  <si>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</si>
  <si>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</si>
  <si>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</si>
  <si>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</si>
  <si>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</si>
  <si>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</si>
  <si>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</si>
  <si>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</si>
  <si>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</si>
  <si>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</si>
  <si>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</si>
  <si>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</si>
  <si>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JAP002</t>
  </si>
  <si>
    <t>"SERDA"</t>
  </si>
  <si>
    <t>JAS001</t>
  </si>
  <si>
    <t>JAS002</t>
  </si>
  <si>
    <t>Drugi tekući rashodi - naknade po presudama Ustavnog suda</t>
  </si>
  <si>
    <t xml:space="preserve">IV   UKUPNO OBAVEZE PO KREDITIMA (616000)
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</si>
  <si>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</si>
  <si>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t xml:space="preserve">IZDACI ZA KAMATE </t>
  </si>
  <si>
    <t xml:space="preserve">  616100</t>
  </si>
  <si>
    <t>Izdaci za pozajmice primljene kroz Državu</t>
  </si>
  <si>
    <t>Izdaci za inostrane kamate</t>
  </si>
  <si>
    <t xml:space="preserve">  616200</t>
  </si>
  <si>
    <t>017F</t>
  </si>
  <si>
    <t>Kamate na domaće pozajmljivanje</t>
  </si>
  <si>
    <t xml:space="preserve">  616300</t>
  </si>
  <si>
    <t xml:space="preserve">VI   UKUPNO POZAJMLJIVANJE SREDSTAVA (822000)
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</si>
  <si>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</si>
  <si>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t>Izdaci za finansijsku imovinu</t>
  </si>
  <si>
    <t>Ostala domaća pozajmljivanja</t>
  </si>
  <si>
    <t xml:space="preserve">  822600</t>
  </si>
  <si>
    <t xml:space="preserve">VII   UKUPNO OTPLATA DUGOVA (823000)
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</si>
  <si>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</si>
  <si>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OTPLATE  DUGOVA</t>
  </si>
  <si>
    <t>Otplate dugova primlj. kroz Državu</t>
  </si>
  <si>
    <t xml:space="preserve">  823100</t>
  </si>
  <si>
    <t>Vanjske otplate</t>
  </si>
  <si>
    <t xml:space="preserve">  823200</t>
  </si>
  <si>
    <t>Otplate domaćeg pozajmljivanja</t>
  </si>
  <si>
    <t xml:space="preserve">  823300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</si>
  <si>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</si>
  <si>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</si>
  <si>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</si>
  <si>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</si>
  <si>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</si>
  <si>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</si>
  <si>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</si>
  <si>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</si>
  <si>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</si>
  <si>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</si>
  <si>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</si>
  <si>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</si>
  <si>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</si>
  <si>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</si>
  <si>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</si>
  <si>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</si>
  <si>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</si>
  <si>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</si>
  <si>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</si>
  <si>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</si>
  <si>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</si>
  <si>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Zdravstveno osiguranje trudnica i porodilja</t>
  </si>
  <si>
    <t>KAM003</t>
  </si>
  <si>
    <t>Troškovi primjene Odluke o proširenom obimu prava ratnih vojnih invalida sa područja KS</t>
  </si>
  <si>
    <t>KAN005</t>
  </si>
  <si>
    <t>KAN007</t>
  </si>
  <si>
    <t>Rana intervencija i inkluzija</t>
  </si>
  <si>
    <t>KAN008</t>
  </si>
  <si>
    <t>Sufinansiranje nabavke ortopedskih pomagala za reprezentativce BiH u sjedećoj odbojci</t>
  </si>
  <si>
    <t>KAN014</t>
  </si>
  <si>
    <t xml:space="preserve">Zdravstveno zbrinjavanje osoba sa invaliditetom - protetička i druga pomoć </t>
  </si>
  <si>
    <t>KAN015</t>
  </si>
  <si>
    <t>Finansiranje specijalizacija</t>
  </si>
  <si>
    <t>KAN083</t>
  </si>
  <si>
    <t>Prevencija, očuvanje i unapređenje zdravlja stanovništva Kantona Sarajevo</t>
  </si>
  <si>
    <t>KAI001</t>
  </si>
  <si>
    <t>KAU0A5</t>
  </si>
  <si>
    <t>Izgradjna, rekonstrukcija i sanacija JU Dom zdravlja KS</t>
  </si>
  <si>
    <t>KAU0B1</t>
  </si>
  <si>
    <t>Rekonstrukcija i sanacija Centralnog objekta JU Zavod za hitnu med.pomoć KS</t>
  </si>
  <si>
    <t>KAU0B3</t>
  </si>
  <si>
    <t>Izgradnja, rekonstrukcija i opremanje javnih zdravstvenih ustanova Kantona Sarajevo</t>
  </si>
  <si>
    <t>KAU0B7</t>
  </si>
  <si>
    <t>Rekonstrukcija objakata kogeneracijskog postrojenja u Centru za upravljanje medicinskog otpadom u Kliničkom centru Univerziteta u Sarajevo</t>
  </si>
  <si>
    <t>KAU0B8</t>
  </si>
  <si>
    <t>Sanacija trafostanice 925 - Stara hirurgija u Kliničkom centru Univerziteta u Sarajevo</t>
  </si>
  <si>
    <t>KAU0B9</t>
  </si>
  <si>
    <t>Sanacija fasada i ugradnja termofasada na objaktu JU Opća bolnice "Prim.dr.Abdulah Nakaš"</t>
  </si>
  <si>
    <t>KAU0C1</t>
  </si>
  <si>
    <t>Nabavka opreme za održavanje higijene i pripremu i distribuciju hrane u JU Opća bolnice "Prim.dr.Abdulah Nakaš"</t>
  </si>
  <si>
    <t>KAU0C2</t>
  </si>
  <si>
    <t>Zamjena postojećeg sistema ventilacije i klimatizacije u JU Opća bolnice "Prim.dr.Abdulah Nakaš"</t>
  </si>
  <si>
    <t>KAU0C3</t>
  </si>
  <si>
    <t>Rekonstrukcija i integracija operacionih sala u JU Opća bolnice "Prim.dr.Abdulah Nakaš"</t>
  </si>
  <si>
    <t>KAU0C4</t>
  </si>
  <si>
    <t>Obnavljanje voznog parka u JU Dom zdravlja Kantona Sarajevo</t>
  </si>
  <si>
    <t>KAU0C5</t>
  </si>
  <si>
    <t>Rekonstrukcija i sanacija centralnih i ambulantnih objekata u JU Dom zdravlja Kantona Sarajevo</t>
  </si>
  <si>
    <t>KAU0C6</t>
  </si>
  <si>
    <t>Nabavka kardiomobila sa medicinskom opremom za potrebe JU Zavod za hitnu medicinsku pomoć Kantona Sarajevo</t>
  </si>
  <si>
    <t>KAU0C7</t>
  </si>
  <si>
    <t>Nabavka medicinske opreme za potrebe JU Zavod za javno zdravstvo Kantona Sarajevo</t>
  </si>
  <si>
    <t>KAU0C8</t>
  </si>
  <si>
    <t>Nabavka opreme za JU Zavod za transuzijsku medicinu FBiH</t>
  </si>
  <si>
    <t>KAU0C9</t>
  </si>
  <si>
    <t>Nabavka opreme za potrebe JU Zavod za zdravstvenu zaštitu zaposlenika MUP-a Kantona Sarajevo</t>
  </si>
  <si>
    <t>KAU0D1</t>
  </si>
  <si>
    <t>Nabavka medicinske opreme za potrebe KCUS-a</t>
  </si>
  <si>
    <t>KAU0D2</t>
  </si>
  <si>
    <t>Sanacija odjela za patologiju i prosekturu u JU Opća bolnica "Prim. dr Abdulah Nakaš"</t>
  </si>
  <si>
    <t>KAU0D3</t>
  </si>
  <si>
    <t>Sanacija ravnih krovova i podova na objektu JU Opća bolnica "Prim. dr Abdulah Nakaš"</t>
  </si>
  <si>
    <t>KAU0D4</t>
  </si>
  <si>
    <t>Obnavljanje voznog parka u svrhu efikasnosti i dostupnosti zdravstvenih usluga JU Dom zdravlja KS</t>
  </si>
  <si>
    <t>KAU0D5</t>
  </si>
  <si>
    <t>Rekonsktrukcija i sanacija centralnih i ambulantnih objekata u sklopu JU DZ KS</t>
  </si>
  <si>
    <t>KAU0D6</t>
  </si>
  <si>
    <t>KAU0D7</t>
  </si>
  <si>
    <t>Parking i vanjsko uređenje, aluminijska i drvena stolarija za potrebe JU Zavod za zdravstvenu zaštitu žena i materinstva KS</t>
  </si>
  <si>
    <t>KAU0D8</t>
  </si>
  <si>
    <t>Nabavka opreme za potrebe Zavoda za zdravstvenu zaštitu zaposlenika MUP-a Kantona Sarajevo</t>
  </si>
  <si>
    <t>KAU0D9</t>
  </si>
  <si>
    <t>Sanacija krovnih površina na objektu JU Zavod za zdravstvenu zaštitu žena i materinstva KS</t>
  </si>
  <si>
    <t>KAU0E1</t>
  </si>
  <si>
    <t>Nabavka medicinske opreme za JU Opća bolnica "Prim. Dr. Abdulah Nakaš"</t>
  </si>
  <si>
    <t>Ukupno za: Ministarstvo zdravstva Kantona Sarajevo</t>
  </si>
  <si>
    <t>071F - Medicinski proizvodi, uređaji i oprema</t>
  </si>
  <si>
    <t>074F - Usluge zdravstvene zaštite</t>
  </si>
  <si>
    <t>075F - IiR Zdravstvo</t>
  </si>
  <si>
    <t>076F - Zdravstvo n. k.</t>
  </si>
  <si>
    <t>Ukupno za glavu: 2001</t>
  </si>
  <si>
    <t>Ukupno za razdjel: 20</t>
  </si>
  <si>
    <t>21</t>
  </si>
  <si>
    <t>Ministarstvo za odgoj i obrazovanje Kantona Sarajevo</t>
  </si>
  <si>
    <t>21010001</t>
  </si>
  <si>
    <t>098F</t>
  </si>
  <si>
    <t>LAA001</t>
  </si>
  <si>
    <t>LAA002</t>
  </si>
  <si>
    <t>LAA003</t>
  </si>
  <si>
    <t>LAA004</t>
  </si>
  <si>
    <t>LAA005</t>
  </si>
  <si>
    <t>LAA007</t>
  </si>
  <si>
    <t>Naknade za rezultate rada za predškolsko, osnovno i srednje obrazovanje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</si>
  <si>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</si>
  <si>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</si>
  <si>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</si>
  <si>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</si>
  <si>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</si>
  <si>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</si>
  <si>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</si>
  <si>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</si>
  <si>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</si>
  <si>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</si>
  <si>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</si>
  <si>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</si>
  <si>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</si>
  <si>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</si>
  <si>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</si>
  <si>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</si>
  <si>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</si>
  <si>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</si>
  <si>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</si>
  <si>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</si>
  <si>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LAK020</t>
  </si>
  <si>
    <t>Upravni i nadzorni odbor Instituta za razvoj preduniverzitetskog obrazovanja</t>
  </si>
  <si>
    <t>LAK021</t>
  </si>
  <si>
    <t>Komisija za nostrifikaciju/ekvivalenciju inostranih diploma</t>
  </si>
  <si>
    <t>LAK022</t>
  </si>
  <si>
    <t>Usluge izrade strategije o sanaciji i rekonstrukciji i investicionom održavanju objekata ustanova iz nadležnosti Ministarstva</t>
  </si>
  <si>
    <t>LAK023</t>
  </si>
  <si>
    <t>Revizija cyber sigurnosti informacionog sistema Ministarstva za odgoj i obrazovanje</t>
  </si>
  <si>
    <t>LAK024</t>
  </si>
  <si>
    <t xml:space="preserve">Komisije za akreditovanje programa za obrazovanje odraslih </t>
  </si>
  <si>
    <t>LAL001</t>
  </si>
  <si>
    <t>096F</t>
  </si>
  <si>
    <t>LAM007</t>
  </si>
  <si>
    <t>Tekući transferi pojedincima</t>
  </si>
  <si>
    <t>LAN0Q6</t>
  </si>
  <si>
    <t>091F</t>
  </si>
  <si>
    <t>Tekući transferi neprofitnim organizacijama - predškolsko i osnovno obrazovanje</t>
  </si>
  <si>
    <t>LAN0Q7</t>
  </si>
  <si>
    <t>092F</t>
  </si>
  <si>
    <t>Tekući transferi neprofitnim organizacijama - srednje obrazovanje</t>
  </si>
  <si>
    <t>LAN0Q9</t>
  </si>
  <si>
    <t>Tekući transferi neprofitnim organizacijama - pomoćne usluge u obrazovanju</t>
  </si>
  <si>
    <t>LAI002</t>
  </si>
  <si>
    <t>LAX013</t>
  </si>
  <si>
    <t>Dogradnja OŠ Izet Šabić</t>
  </si>
  <si>
    <t>LAX092</t>
  </si>
  <si>
    <t>Sufinansiranje izgradnje OŠ "Pofalići"</t>
  </si>
  <si>
    <t>LAX0C1</t>
  </si>
  <si>
    <t>Sufinansiranje izgradnje OŠ na Stupu</t>
  </si>
  <si>
    <t>LAX0C2</t>
  </si>
  <si>
    <t>Izgradnja fiskulturne sale OŠ Džemaludin Čaušević</t>
  </si>
  <si>
    <t>LAX0C3</t>
  </si>
  <si>
    <t>Izgradnja fiskulturne sale OŠ Vladislav Skarić</t>
  </si>
  <si>
    <t>LAX0D6</t>
  </si>
  <si>
    <t>Sufinansiranje izgradnje OŠ na Rosuljama</t>
  </si>
  <si>
    <t>LAX0B5</t>
  </si>
  <si>
    <t>LAX0C5</t>
  </si>
  <si>
    <t>Nabavka opreme za osnovne i srednje škole - opremanje kabineta fizike, hemije i biologije</t>
  </si>
  <si>
    <t>LAX0C7</t>
  </si>
  <si>
    <t>Nabavka računarske opreme</t>
  </si>
  <si>
    <t>LAX0C8</t>
  </si>
  <si>
    <t>Izgradnja mrežnih kapaciteta za potrebe informatizacije škola</t>
  </si>
  <si>
    <t>LAX0D7</t>
  </si>
  <si>
    <t>Nabavka opreme za školske kuhinje</t>
  </si>
  <si>
    <t>Nabavka sportske opreme za sportske sale i opreme za kabinete muzičke kulture</t>
  </si>
  <si>
    <t>Oprema za OŠ "Zahid Baručija"</t>
  </si>
  <si>
    <t>Oprema za fiskulturnu salu OŠ "Vladislav Skarić"</t>
  </si>
  <si>
    <t>LAX0B6</t>
  </si>
  <si>
    <t>LAX0B7</t>
  </si>
  <si>
    <t>Rekonstrukcija i investiciono održavanje školskih objekata</t>
  </si>
  <si>
    <t>LAX0D3</t>
  </si>
  <si>
    <t>Izrada projektne dokumentacije odgojno obrazovnih ustanova</t>
  </si>
  <si>
    <t>LAX0D4</t>
  </si>
  <si>
    <t>Rekonstrukcija OŠ Aleksa Šantić</t>
  </si>
  <si>
    <t>LAX0D5</t>
  </si>
  <si>
    <t>Rekonstrukcija OŠ Avdo Smailović</t>
  </si>
  <si>
    <t>LAX0D8</t>
  </si>
  <si>
    <t>Rekonstrukcija OŠ Malta</t>
  </si>
  <si>
    <t>Rekonstrukcija Gimnazija Obala</t>
  </si>
  <si>
    <t>Ukupno za: Ministarstvo za odgoj i obrazovanje Kantona Sarajevo</t>
  </si>
  <si>
    <t>091F - Predškolsko i osnovno obrazovanje</t>
  </si>
  <si>
    <t>092F - Srednje obrazovanje</t>
  </si>
  <si>
    <t>096F - Pomoćne usluge obrazovanju</t>
  </si>
  <si>
    <t>098F - Obrazovanje n. k.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</si>
  <si>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</si>
  <si>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</si>
  <si>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</si>
  <si>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</si>
  <si>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</si>
  <si>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</si>
  <si>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</si>
  <si>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</si>
  <si>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</si>
  <si>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</si>
  <si>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</si>
  <si>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</si>
  <si>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</si>
  <si>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</si>
  <si>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</si>
  <si>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</si>
  <si>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</si>
  <si>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</si>
  <si>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</si>
  <si>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</si>
  <si>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</si>
  <si>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</si>
  <si>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</si>
  <si>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</si>
  <si>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</si>
  <si>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</si>
  <si>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</si>
  <si>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</si>
  <si>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</si>
  <si>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</si>
  <si>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</si>
  <si>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</si>
  <si>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</si>
  <si>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</si>
  <si>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</si>
  <si>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</si>
  <si>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</si>
  <si>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</si>
  <si>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</si>
  <si>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</si>
  <si>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</si>
  <si>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</si>
  <si>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</si>
  <si>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</si>
  <si>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</si>
  <si>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</si>
  <si>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</si>
  <si>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</si>
  <si>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</si>
  <si>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</si>
  <si>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</si>
  <si>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</si>
  <si>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</si>
  <si>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</si>
  <si>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</si>
  <si>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</si>
  <si>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</si>
  <si>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</si>
  <si>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</si>
  <si>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</si>
  <si>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</si>
  <si>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</si>
  <si>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</si>
  <si>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</si>
  <si>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</si>
  <si>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</si>
  <si>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</si>
  <si>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</si>
  <si>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</si>
  <si>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</si>
  <si>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</si>
  <si>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</si>
  <si>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</si>
  <si>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</si>
  <si>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</si>
  <si>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</si>
  <si>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</si>
  <si>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</si>
  <si>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</si>
  <si>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</si>
  <si>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</si>
  <si>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</si>
  <si>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</si>
  <si>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</si>
  <si>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</si>
  <si>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</si>
  <si>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</si>
  <si>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</si>
  <si>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</si>
  <si>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</si>
  <si>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</si>
  <si>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</si>
  <si>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</si>
  <si>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</si>
  <si>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</si>
  <si>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</si>
  <si>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</si>
  <si>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</si>
  <si>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</si>
  <si>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</si>
  <si>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</si>
  <si>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</si>
  <si>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</si>
  <si>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</si>
  <si>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</si>
  <si>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</si>
  <si>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</si>
  <si>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</si>
  <si>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</si>
  <si>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</si>
  <si>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</si>
  <si>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</si>
  <si>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</si>
  <si>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</si>
  <si>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</si>
  <si>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</si>
  <si>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</si>
  <si>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</si>
  <si>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</si>
  <si>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</si>
  <si>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</si>
  <si>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</si>
  <si>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</si>
  <si>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</si>
  <si>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</si>
  <si>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</si>
  <si>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</si>
  <si>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</si>
  <si>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</si>
  <si>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</si>
  <si>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</si>
  <si>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</si>
  <si>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</si>
  <si>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</si>
  <si>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</si>
  <si>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</si>
  <si>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</si>
  <si>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</si>
  <si>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</si>
  <si>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</si>
  <si>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</si>
  <si>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</si>
  <si>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</si>
  <si>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</si>
  <si>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</si>
  <si>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</si>
  <si>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</si>
  <si>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</si>
  <si>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</si>
  <si>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</si>
  <si>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</si>
  <si>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</si>
  <si>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</si>
  <si>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</si>
  <si>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</si>
  <si>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</si>
  <si>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</si>
  <si>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</si>
  <si>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</si>
  <si>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</si>
  <si>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</si>
  <si>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</si>
  <si>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</si>
  <si>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</si>
  <si>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</si>
  <si>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</si>
  <si>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</si>
  <si>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</si>
  <si>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</si>
  <si>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</si>
  <si>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</si>
  <si>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</si>
  <si>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</si>
  <si>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</si>
  <si>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</si>
  <si>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</si>
  <si>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</si>
  <si>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</si>
  <si>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</si>
  <si>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</si>
  <si>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</si>
  <si>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</si>
  <si>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</si>
  <si>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</si>
  <si>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</si>
  <si>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</si>
  <si>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</si>
  <si>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</si>
  <si>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</si>
  <si>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</si>
  <si>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</si>
  <si>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</si>
  <si>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</si>
  <si>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</si>
  <si>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</si>
  <si>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</si>
  <si>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</si>
  <si>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</si>
  <si>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</si>
  <si>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</si>
  <si>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</si>
  <si>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</si>
  <si>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</si>
  <si>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</si>
  <si>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</si>
  <si>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</si>
  <si>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</si>
  <si>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</si>
  <si>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</si>
  <si>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</si>
  <si>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</si>
  <si>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</si>
  <si>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</si>
  <si>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</si>
  <si>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</si>
  <si>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</si>
  <si>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</si>
  <si>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</si>
  <si>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</si>
  <si>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</si>
  <si>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</si>
  <si>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</si>
  <si>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</si>
  <si>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</si>
  <si>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</si>
  <si>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</si>
  <si>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</si>
  <si>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</si>
  <si>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</si>
  <si>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</si>
  <si>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</si>
  <si>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</si>
  <si>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</si>
  <si>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</si>
  <si>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</si>
  <si>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</si>
  <si>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</si>
  <si>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</si>
  <si>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</si>
  <si>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</si>
  <si>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</si>
  <si>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</si>
  <si>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</si>
  <si>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</si>
  <si>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</si>
  <si>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</si>
  <si>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</si>
  <si>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</si>
  <si>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</si>
  <si>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</si>
  <si>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</si>
  <si>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</si>
  <si>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</si>
  <si>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</si>
  <si>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</si>
  <si>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</si>
  <si>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</si>
  <si>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</si>
  <si>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</si>
  <si>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</si>
  <si>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</si>
  <si>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</si>
  <si>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</si>
  <si>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</si>
  <si>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</si>
  <si>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</si>
  <si>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</si>
  <si>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</si>
  <si>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</si>
  <si>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</si>
  <si>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</si>
  <si>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</si>
  <si>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</si>
  <si>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</si>
  <si>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</si>
  <si>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</si>
  <si>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</si>
  <si>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</si>
  <si>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</si>
  <si>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</si>
  <si>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</si>
  <si>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</si>
  <si>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</si>
  <si>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</si>
  <si>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</si>
  <si>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</si>
  <si>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</si>
  <si>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</si>
  <si>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</si>
  <si>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</si>
  <si>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</si>
  <si>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</si>
  <si>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</si>
  <si>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</si>
  <si>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</si>
  <si>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</si>
  <si>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</si>
  <si>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</si>
  <si>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</si>
  <si>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</si>
  <si>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</si>
  <si>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</si>
  <si>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</si>
  <si>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</si>
  <si>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</si>
  <si>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</si>
  <si>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</si>
  <si>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</si>
  <si>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</si>
  <si>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</si>
  <si>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</si>
  <si>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</si>
  <si>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</si>
  <si>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</si>
  <si>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</si>
  <si>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</si>
  <si>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</si>
  <si>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</si>
  <si>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</si>
  <si>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</si>
  <si>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</si>
  <si>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</si>
  <si>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</si>
  <si>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</si>
  <si>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</si>
  <si>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</si>
  <si>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</si>
  <si>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</si>
  <si>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</si>
  <si>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</si>
  <si>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</si>
  <si>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</si>
  <si>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</si>
  <si>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</si>
  <si>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</si>
  <si>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</si>
  <si>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</si>
  <si>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</si>
  <si>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</si>
  <si>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</si>
  <si>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</si>
  <si>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</si>
  <si>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</si>
  <si>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</si>
  <si>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</si>
  <si>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</si>
  <si>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</si>
  <si>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</si>
  <si>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</si>
  <si>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</si>
  <si>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</si>
  <si>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</si>
  <si>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</si>
  <si>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</si>
  <si>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</si>
  <si>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</si>
  <si>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</si>
  <si>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</si>
  <si>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</si>
  <si>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</si>
  <si>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</si>
  <si>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</si>
  <si>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</si>
  <si>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</si>
  <si>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</si>
  <si>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</si>
  <si>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</si>
  <si>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</si>
  <si>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</si>
  <si>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</si>
  <si>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</si>
  <si>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</si>
  <si>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</si>
  <si>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</si>
  <si>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</si>
  <si>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</si>
  <si>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</si>
  <si>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</si>
  <si>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</si>
  <si>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</si>
  <si>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</si>
  <si>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</si>
  <si>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</si>
  <si>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</si>
  <si>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</si>
  <si>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</si>
  <si>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</si>
  <si>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</si>
  <si>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</si>
  <si>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</si>
  <si>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</si>
  <si>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</si>
  <si>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</si>
  <si>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</si>
  <si>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</si>
  <si>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</si>
  <si>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</si>
  <si>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</si>
  <si>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</si>
  <si>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</si>
  <si>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</si>
  <si>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</si>
  <si>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</si>
  <si>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</si>
  <si>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</si>
  <si>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</si>
  <si>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</si>
  <si>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</si>
  <si>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</si>
  <si>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</si>
  <si>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</si>
  <si>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</si>
  <si>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</si>
  <si>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</si>
  <si>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</si>
  <si>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</si>
  <si>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</si>
  <si>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</si>
  <si>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</si>
  <si>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</si>
  <si>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</si>
  <si>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</si>
  <si>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</si>
  <si>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</si>
  <si>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</si>
  <si>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</si>
  <si>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</si>
  <si>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</si>
  <si>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</si>
  <si>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</si>
  <si>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</si>
  <si>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</si>
  <si>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</si>
  <si>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</si>
  <si>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</si>
  <si>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</si>
  <si>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</si>
  <si>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</si>
  <si>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</si>
  <si>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</si>
  <si>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</si>
  <si>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</si>
  <si>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</si>
  <si>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</si>
  <si>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</si>
  <si>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</si>
  <si>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</si>
  <si>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</si>
  <si>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</si>
  <si>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</si>
  <si>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</si>
  <si>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</si>
  <si>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</si>
  <si>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</si>
  <si>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</si>
  <si>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</si>
  <si>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</si>
  <si>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</si>
  <si>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</si>
  <si>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</si>
  <si>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</si>
  <si>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</si>
  <si>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</si>
  <si>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</si>
  <si>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</si>
  <si>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</si>
  <si>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</si>
  <si>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</si>
  <si>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</si>
  <si>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</si>
  <si>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</si>
  <si>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</si>
  <si>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</si>
  <si>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</si>
  <si>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</si>
  <si>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</si>
  <si>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</si>
  <si>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</si>
  <si>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</si>
  <si>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</si>
  <si>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</si>
  <si>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</si>
  <si>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</si>
  <si>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</si>
  <si>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</si>
  <si>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</si>
  <si>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</si>
  <si>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</si>
  <si>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</si>
  <si>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</si>
  <si>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</si>
  <si>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</si>
  <si>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</si>
  <si>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</si>
  <si>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</si>
  <si>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</si>
  <si>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</si>
  <si>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</si>
  <si>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</si>
  <si>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</si>
  <si>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</si>
  <si>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</si>
  <si>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</si>
  <si>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</si>
  <si>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</si>
  <si>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</si>
  <si>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</si>
  <si>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</si>
  <si>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</si>
  <si>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</si>
  <si>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</si>
  <si>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</si>
  <si>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</si>
  <si>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</si>
  <si>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</si>
  <si>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</si>
  <si>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</si>
  <si>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</si>
  <si>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</si>
  <si>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</si>
  <si>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</si>
  <si>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</si>
  <si>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</si>
  <si>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</si>
  <si>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</si>
  <si>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</si>
  <si>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</si>
  <si>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</si>
  <si>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</si>
  <si>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</si>
  <si>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</si>
  <si>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</si>
  <si>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</si>
  <si>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</si>
  <si>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</si>
  <si>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</si>
  <si>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</si>
  <si>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</si>
  <si>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</si>
  <si>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</si>
  <si>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</si>
  <si>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</si>
  <si>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</si>
  <si>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</si>
  <si>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</si>
  <si>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</si>
  <si>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</si>
  <si>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</si>
  <si>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</si>
  <si>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</si>
  <si>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</si>
  <si>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</si>
  <si>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</si>
  <si>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</si>
  <si>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</si>
  <si>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</si>
  <si>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</si>
  <si>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</si>
  <si>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</si>
  <si>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</si>
  <si>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</si>
  <si>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</si>
  <si>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</si>
  <si>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</si>
  <si>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</si>
  <si>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</si>
  <si>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</si>
  <si>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</si>
  <si>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</si>
  <si>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</si>
  <si>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</si>
  <si>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</si>
  <si>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</si>
  <si>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</si>
  <si>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</si>
  <si>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</si>
  <si>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</si>
  <si>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</si>
  <si>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</si>
  <si>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</si>
  <si>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</si>
  <si>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</si>
  <si>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</si>
  <si>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</si>
  <si>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</si>
  <si>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</si>
  <si>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</si>
  <si>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</si>
  <si>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</si>
  <si>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</si>
  <si>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</si>
  <si>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</si>
  <si>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</si>
  <si>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</si>
  <si>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</si>
  <si>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</si>
  <si>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</si>
  <si>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</si>
  <si>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</si>
  <si>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</si>
  <si>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</si>
  <si>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</si>
  <si>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</si>
  <si>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</si>
  <si>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</si>
  <si>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</si>
  <si>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</si>
  <si>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</si>
  <si>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</si>
  <si>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</si>
  <si>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</si>
  <si>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</si>
  <si>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</si>
  <si>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</si>
  <si>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</si>
  <si>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</si>
  <si>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</si>
  <si>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</si>
  <si>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</si>
  <si>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</si>
  <si>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</si>
  <si>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</si>
  <si>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</si>
  <si>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</si>
  <si>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</si>
  <si>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</si>
  <si>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</si>
  <si>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</si>
  <si>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</si>
  <si>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</si>
  <si>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</si>
  <si>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</si>
  <si>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</si>
  <si>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</si>
  <si>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</si>
  <si>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</si>
  <si>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</si>
  <si>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</si>
  <si>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</si>
  <si>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</si>
  <si>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</si>
  <si>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</si>
  <si>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</si>
  <si>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</si>
  <si>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</si>
  <si>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</si>
  <si>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</si>
  <si>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</si>
  <si>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</si>
  <si>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</si>
  <si>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</si>
  <si>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</si>
  <si>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</si>
  <si>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</si>
  <si>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</si>
  <si>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</si>
  <si>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</si>
  <si>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</si>
  <si>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</si>
  <si>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</si>
  <si>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</si>
  <si>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</si>
  <si>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</si>
  <si>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</si>
  <si>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</si>
  <si>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</si>
  <si>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</si>
  <si>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</si>
  <si>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</si>
  <si>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</si>
  <si>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</si>
  <si>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</si>
  <si>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</si>
  <si>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</si>
  <si>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</si>
  <si>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</si>
  <si>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</si>
  <si>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</si>
  <si>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</si>
  <si>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</si>
  <si>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</si>
  <si>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</si>
  <si>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</si>
  <si>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</si>
  <si>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</si>
  <si>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</si>
  <si>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</si>
  <si>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</si>
  <si>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</si>
  <si>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</si>
  <si>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</si>
  <si>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</si>
  <si>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</si>
  <si>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</si>
  <si>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</si>
  <si>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</si>
  <si>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</si>
  <si>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</si>
  <si>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</si>
  <si>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</si>
  <si>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</si>
  <si>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</si>
  <si>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</si>
  <si>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</si>
  <si>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</si>
  <si>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</si>
  <si>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</si>
  <si>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</si>
  <si>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</si>
  <si>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</si>
  <si>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</si>
  <si>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</si>
  <si>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</si>
  <si>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</si>
  <si>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</si>
  <si>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</si>
  <si>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LBA0Y4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</si>
  <si>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</si>
  <si>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</si>
  <si>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</si>
  <si>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</si>
  <si>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</si>
  <si>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</si>
  <si>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</si>
  <si>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</si>
  <si>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</si>
  <si>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</si>
  <si>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</si>
  <si>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</si>
  <si>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</si>
  <si>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</si>
  <si>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</si>
  <si>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</si>
  <si>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</si>
  <si>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</si>
  <si>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</si>
  <si>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</si>
  <si>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</si>
  <si>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</si>
  <si>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</si>
  <si>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</si>
  <si>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</si>
  <si>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</si>
  <si>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</si>
  <si>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</si>
  <si>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</si>
  <si>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</si>
  <si>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</si>
  <si>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</si>
  <si>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</si>
  <si>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</si>
  <si>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</si>
  <si>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</si>
  <si>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</si>
  <si>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</si>
  <si>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</si>
  <si>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</si>
  <si>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</si>
  <si>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</si>
  <si>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</si>
  <si>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LAN0Q4</t>
  </si>
  <si>
    <t>LAN0Q5</t>
  </si>
  <si>
    <t>LBK0E1</t>
  </si>
  <si>
    <t>LBK0E2</t>
  </si>
  <si>
    <t>Ukupno za: JU OŠ "Aneks"</t>
  </si>
  <si>
    <t>0072</t>
  </si>
  <si>
    <t>21020072</t>
  </si>
  <si>
    <t>JU OŠ "Šip"</t>
  </si>
  <si>
    <t>LBA0Q1</t>
  </si>
  <si>
    <t>LBA0Q2</t>
  </si>
  <si>
    <t>LBA0Q3</t>
  </si>
  <si>
    <t>LBA0Q4</t>
  </si>
  <si>
    <t>LBA0Q5</t>
  </si>
  <si>
    <t>LBK0E3</t>
  </si>
  <si>
    <t>LBK0E4</t>
  </si>
  <si>
    <t>Ukupno za: JU OŠ "Šip"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</si>
  <si>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</si>
  <si>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</si>
  <si>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</si>
  <si>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</si>
  <si>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</si>
  <si>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</si>
  <si>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</si>
  <si>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</si>
  <si>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</si>
  <si>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</si>
  <si>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</si>
  <si>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</si>
  <si>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</si>
  <si>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</si>
  <si>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</si>
  <si>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</si>
  <si>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</si>
  <si>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</si>
  <si>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</si>
  <si>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</si>
  <si>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</si>
  <si>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</si>
  <si>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</si>
  <si>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</si>
  <si>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</si>
  <si>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</si>
  <si>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</si>
  <si>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</si>
  <si>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</si>
  <si>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</si>
  <si>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</si>
  <si>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</si>
  <si>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</si>
  <si>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</si>
  <si>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</si>
  <si>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</si>
  <si>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</si>
  <si>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</si>
  <si>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</si>
  <si>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</si>
  <si>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</si>
  <si>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</si>
  <si>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</si>
  <si>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</si>
  <si>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</si>
  <si>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</si>
  <si>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</si>
  <si>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</si>
  <si>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</si>
  <si>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</si>
  <si>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</si>
  <si>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</si>
  <si>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</si>
  <si>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</si>
  <si>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</si>
  <si>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</si>
  <si>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</si>
  <si>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</si>
  <si>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</si>
  <si>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</si>
  <si>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</si>
  <si>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</si>
  <si>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</si>
  <si>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</si>
  <si>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</si>
  <si>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</si>
  <si>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</si>
  <si>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</si>
  <si>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</si>
  <si>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</si>
  <si>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</si>
  <si>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</si>
  <si>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</si>
  <si>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</si>
  <si>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</si>
  <si>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</si>
  <si>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</si>
  <si>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</si>
  <si>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</si>
  <si>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</si>
  <si>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</si>
  <si>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</si>
  <si>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</si>
  <si>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</si>
  <si>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</si>
  <si>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</si>
  <si>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</si>
  <si>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</si>
  <si>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</si>
  <si>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</si>
  <si>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</si>
  <si>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</si>
  <si>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</si>
  <si>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</si>
  <si>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</si>
  <si>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</si>
  <si>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</si>
  <si>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</si>
  <si>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</si>
  <si>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</si>
  <si>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</si>
  <si>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</si>
  <si>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</si>
  <si>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</si>
  <si>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</si>
  <si>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</si>
  <si>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</si>
  <si>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</si>
  <si>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</si>
  <si>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</si>
  <si>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</si>
  <si>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</si>
  <si>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</si>
  <si>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</si>
  <si>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</si>
  <si>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</si>
  <si>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</si>
  <si>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</si>
  <si>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</si>
  <si>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</si>
  <si>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</si>
  <si>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</si>
  <si>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</si>
  <si>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</si>
  <si>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</si>
  <si>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</si>
  <si>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</si>
  <si>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</si>
  <si>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</si>
  <si>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</si>
  <si>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</si>
  <si>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</si>
  <si>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</si>
  <si>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</si>
  <si>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</si>
  <si>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</si>
  <si>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</si>
  <si>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</si>
  <si>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</si>
  <si>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</si>
  <si>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</si>
  <si>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</si>
  <si>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</si>
  <si>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</si>
  <si>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</si>
  <si>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</si>
  <si>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</si>
  <si>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</si>
  <si>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</si>
  <si>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</si>
  <si>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</si>
  <si>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</si>
  <si>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</si>
  <si>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</si>
  <si>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</si>
  <si>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</si>
  <si>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</si>
  <si>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</si>
  <si>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</si>
  <si>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</si>
  <si>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</si>
  <si>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</si>
  <si>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</si>
  <si>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</si>
  <si>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</si>
  <si>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</si>
  <si>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</si>
  <si>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</si>
  <si>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</si>
  <si>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</si>
  <si>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</si>
  <si>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</si>
  <si>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</si>
  <si>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</si>
  <si>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</si>
  <si>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</si>
  <si>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</si>
  <si>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</si>
  <si>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</si>
  <si>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</si>
  <si>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</si>
  <si>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</si>
  <si>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</si>
  <si>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</si>
  <si>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</si>
  <si>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</si>
  <si>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</si>
  <si>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</si>
  <si>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</si>
  <si>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</si>
  <si>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</si>
  <si>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</si>
  <si>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</si>
  <si>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</si>
  <si>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</si>
  <si>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</si>
  <si>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</si>
  <si>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</si>
  <si>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</si>
  <si>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</si>
  <si>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</si>
  <si>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</si>
  <si>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</si>
  <si>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</si>
  <si>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</si>
  <si>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</si>
  <si>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</si>
  <si>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</si>
  <si>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</si>
  <si>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</si>
  <si>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</si>
  <si>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</si>
  <si>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</si>
  <si>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</si>
  <si>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</si>
  <si>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</si>
  <si>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</si>
  <si>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</si>
  <si>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</si>
  <si>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</si>
  <si>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</si>
  <si>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</si>
  <si>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</si>
  <si>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</si>
  <si>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</si>
  <si>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</si>
  <si>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</si>
  <si>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</si>
  <si>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</si>
  <si>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</si>
  <si>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</si>
  <si>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</si>
  <si>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</si>
  <si>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</si>
  <si>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</si>
  <si>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</si>
  <si>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</si>
  <si>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</si>
  <si>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</si>
  <si>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</si>
  <si>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</si>
  <si>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</si>
  <si>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</si>
  <si>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</si>
  <si>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</si>
  <si>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</si>
  <si>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</si>
  <si>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</si>
  <si>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</si>
  <si>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</si>
  <si>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</si>
  <si>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</si>
  <si>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</si>
  <si>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</si>
  <si>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</si>
  <si>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</si>
  <si>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</si>
  <si>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</si>
  <si>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</si>
  <si>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</si>
  <si>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</si>
  <si>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</si>
  <si>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</si>
  <si>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</si>
  <si>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</si>
  <si>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</si>
  <si>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</si>
  <si>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</si>
  <si>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</si>
  <si>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</si>
  <si>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</si>
  <si>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</si>
  <si>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</si>
  <si>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</si>
  <si>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</si>
  <si>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</si>
  <si>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</si>
  <si>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</si>
  <si>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</si>
  <si>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</si>
  <si>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</si>
  <si>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</si>
  <si>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</si>
  <si>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</si>
  <si>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</si>
  <si>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</si>
  <si>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</si>
  <si>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</si>
  <si>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</si>
  <si>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</si>
  <si>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</si>
  <si>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</si>
  <si>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</si>
  <si>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</si>
  <si>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</si>
  <si>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</si>
  <si>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</si>
  <si>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</si>
  <si>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</si>
  <si>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</si>
  <si>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</si>
  <si>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</si>
  <si>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</si>
  <si>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</si>
  <si>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</si>
  <si>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</si>
  <si>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</si>
  <si>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</si>
  <si>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</si>
  <si>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</si>
  <si>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</si>
  <si>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</si>
  <si>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</si>
  <si>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</si>
  <si>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</si>
  <si>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</si>
  <si>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</si>
  <si>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</si>
  <si>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</si>
  <si>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</si>
  <si>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</si>
  <si>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</si>
  <si>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</si>
  <si>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</si>
  <si>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</si>
  <si>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</si>
  <si>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</si>
  <si>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</si>
  <si>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</si>
  <si>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</si>
  <si>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</si>
  <si>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</si>
  <si>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</si>
  <si>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</si>
  <si>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</si>
  <si>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</si>
  <si>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</si>
  <si>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</si>
  <si>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</si>
  <si>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</si>
  <si>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</si>
  <si>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</si>
  <si>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</si>
  <si>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</si>
  <si>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</si>
  <si>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</si>
  <si>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</si>
  <si>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</si>
  <si>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</si>
  <si>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</si>
  <si>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</si>
  <si>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</si>
  <si>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</si>
  <si>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</si>
  <si>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</si>
  <si>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</si>
  <si>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</si>
  <si>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</si>
  <si>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</si>
  <si>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</si>
  <si>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</si>
  <si>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</si>
  <si>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</si>
  <si>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</si>
  <si>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</si>
  <si>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</si>
  <si>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</si>
  <si>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</si>
  <si>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</si>
  <si>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</si>
  <si>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</si>
  <si>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</si>
  <si>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</si>
  <si>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</si>
  <si>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</si>
  <si>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</si>
  <si>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</si>
  <si>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</si>
  <si>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</si>
  <si>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081F</t>
  </si>
  <si>
    <t>MAA001</t>
  </si>
  <si>
    <t>MAA002</t>
  </si>
  <si>
    <t>MAA003</t>
  </si>
  <si>
    <t>MAA004</t>
  </si>
  <si>
    <t>MAA005</t>
  </si>
  <si>
    <t>MAK001</t>
  </si>
  <si>
    <t>MAK002</t>
  </si>
  <si>
    <t>MAK003</t>
  </si>
  <si>
    <t>Studija izvodljivosti i osnivački ulog za Muzej holokausta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</si>
  <si>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</si>
  <si>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</si>
  <si>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</si>
  <si>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</si>
  <si>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</si>
  <si>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</si>
  <si>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 i inkluzija</t>
  </si>
  <si>
    <t>MAN0M6</t>
  </si>
  <si>
    <t>Tekući transferi neprofitnim organizacijama iz oblasti kulture i inkluzija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</si>
  <si>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</si>
  <si>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</si>
  <si>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</si>
  <si>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</si>
  <si>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</si>
  <si>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</si>
  <si>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</si>
  <si>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</si>
  <si>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</si>
  <si>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081F - Usluge sporta i rekreacije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</si>
  <si>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</si>
  <si>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</si>
  <si>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</si>
  <si>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</si>
  <si>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</si>
  <si>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</si>
  <si>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</si>
  <si>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</si>
  <si>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</si>
  <si>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</si>
  <si>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MBK003</t>
  </si>
  <si>
    <t>Izrada projektne dokumentacije za obnovu fasade JU Narodno pozorište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</si>
  <si>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</si>
  <si>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</si>
  <si>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</si>
  <si>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</si>
  <si>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</si>
  <si>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</si>
  <si>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</si>
  <si>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</si>
  <si>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</si>
  <si>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</si>
  <si>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</si>
  <si>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</si>
  <si>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</si>
  <si>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</si>
  <si>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</si>
  <si>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</si>
  <si>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MDA004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</si>
  <si>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</si>
  <si>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</si>
  <si>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</si>
  <si>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</si>
  <si>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</si>
  <si>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</si>
  <si>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</si>
  <si>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</si>
  <si>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</si>
  <si>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</si>
  <si>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</si>
  <si>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</si>
  <si>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</si>
  <si>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</si>
  <si>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</si>
  <si>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</si>
  <si>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</si>
  <si>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</si>
  <si>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</si>
  <si>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</si>
  <si>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</si>
  <si>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</si>
  <si>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</si>
  <si>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</si>
  <si>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</si>
  <si>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</si>
  <si>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</si>
  <si>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</si>
  <si>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</si>
  <si>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MGA004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</si>
  <si>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</si>
  <si>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</si>
  <si>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</si>
  <si>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</si>
  <si>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</si>
  <si>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</si>
  <si>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</si>
  <si>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</si>
  <si>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</si>
  <si>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MHA004</t>
  </si>
  <si>
    <t>MHA005</t>
  </si>
  <si>
    <t>MHK001</t>
  </si>
  <si>
    <t>MHK002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</si>
  <si>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</si>
  <si>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</si>
  <si>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</si>
  <si>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</si>
  <si>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</si>
  <si>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</si>
  <si>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</si>
  <si>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</si>
  <si>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</si>
  <si>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</si>
  <si>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MIS001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</si>
  <si>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</si>
  <si>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</si>
  <si>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</si>
  <si>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</si>
  <si>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</si>
  <si>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</si>
  <si>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</si>
  <si>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</si>
  <si>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</si>
  <si>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</si>
  <si>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</si>
  <si>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</si>
  <si>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</si>
  <si>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</si>
  <si>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</si>
  <si>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</si>
  <si>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</si>
  <si>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</si>
  <si>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</si>
  <si>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</si>
  <si>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</si>
  <si>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</si>
  <si>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</si>
  <si>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</si>
  <si>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</si>
  <si>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</si>
  <si>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</si>
  <si>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</si>
  <si>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</si>
  <si>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</si>
  <si>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</si>
  <si>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</si>
  <si>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</si>
  <si>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</si>
  <si>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</si>
  <si>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</si>
  <si>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</si>
  <si>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</si>
  <si>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</si>
  <si>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</si>
  <si>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</si>
  <si>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</si>
  <si>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</si>
  <si>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</si>
  <si>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</si>
  <si>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</si>
  <si>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</si>
  <si>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</si>
  <si>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</si>
  <si>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</si>
  <si>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</si>
  <si>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</si>
  <si>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</si>
  <si>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</si>
  <si>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</si>
  <si>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</si>
  <si>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</si>
  <si>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</si>
  <si>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</si>
  <si>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</si>
  <si>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</si>
  <si>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</si>
  <si>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</si>
  <si>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</si>
  <si>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</si>
  <si>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</si>
  <si>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</si>
  <si>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</si>
  <si>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</si>
  <si>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</si>
  <si>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</si>
  <si>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</si>
  <si>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104F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</si>
  <si>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</si>
  <si>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</si>
  <si>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</si>
  <si>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</si>
  <si>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</si>
  <si>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NAM045</t>
  </si>
  <si>
    <t xml:space="preserve">Implementacija Zakona o Srebrenici 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</si>
  <si>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</si>
  <si>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</si>
  <si>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</si>
  <si>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</si>
  <si>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</si>
  <si>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</si>
  <si>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</si>
  <si>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NAN046</t>
  </si>
  <si>
    <t>Izrada strategije demografskog razvoja</t>
  </si>
  <si>
    <t>NAN047</t>
  </si>
  <si>
    <t xml:space="preserve">Sistemska saradnja sa dijasporom </t>
  </si>
  <si>
    <t>NAS001</t>
  </si>
  <si>
    <t>NAI001</t>
  </si>
  <si>
    <t>NAU016</t>
  </si>
  <si>
    <t>Nabavka ultrazvučnog aparata novije generacije za unapređenje zdravstvene zaštite žena trudnica i porodilja za JU Opća bolnica Prim.dr. Abdulah Nakaš</t>
  </si>
  <si>
    <t>NAX016</t>
  </si>
  <si>
    <t>NAX017</t>
  </si>
  <si>
    <t>Izgradnja objekta kolektivnog stanovanja Šip</t>
  </si>
  <si>
    <t>Ukupno za: Ministarstvo za rad, socijalnu politiku raseljena lica i izbjeglice Kantona Sarajevo</t>
  </si>
  <si>
    <t>104F - Porodica i djeca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</si>
  <si>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</si>
  <si>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</si>
  <si>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</si>
  <si>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</si>
  <si>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</si>
  <si>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</si>
  <si>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</si>
  <si>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</si>
  <si>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</si>
  <si>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</si>
  <si>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</si>
  <si>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</si>
  <si>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</si>
  <si>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</si>
  <si>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</si>
  <si>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101F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</si>
  <si>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</si>
  <si>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</si>
  <si>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</si>
  <si>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</si>
  <si>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</si>
  <si>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</si>
  <si>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</si>
  <si>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</si>
  <si>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101F - Bolest i hendikepiranost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</si>
  <si>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</si>
  <si>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</si>
  <si>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</si>
  <si>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</si>
  <si>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</si>
  <si>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</si>
  <si>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</si>
  <si>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</si>
  <si>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</si>
  <si>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</si>
  <si>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</si>
  <si>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</si>
  <si>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</si>
  <si>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</si>
  <si>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</si>
  <si>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</si>
  <si>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</si>
  <si>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</si>
  <si>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</si>
  <si>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</si>
  <si>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</si>
  <si>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</si>
  <si>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</si>
  <si>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</si>
  <si>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</si>
  <si>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</si>
  <si>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</si>
  <si>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</si>
  <si>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</si>
  <si>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</si>
  <si>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</si>
  <si>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</si>
  <si>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</si>
  <si>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</si>
  <si>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</si>
  <si>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</si>
  <si>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</si>
  <si>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</si>
  <si>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</si>
  <si>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</si>
  <si>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</si>
  <si>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</si>
  <si>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</si>
  <si>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</si>
  <si>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</si>
  <si>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</si>
  <si>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</si>
  <si>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</si>
  <si>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</si>
  <si>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</si>
  <si>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</si>
  <si>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</si>
  <si>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</si>
  <si>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</si>
  <si>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</si>
  <si>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</si>
  <si>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</si>
  <si>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</si>
  <si>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</si>
  <si>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</si>
  <si>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</si>
  <si>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</si>
  <si>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</si>
  <si>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</si>
  <si>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</si>
  <si>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</si>
  <si>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</si>
  <si>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</si>
  <si>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</si>
  <si>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</si>
  <si>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044F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</si>
  <si>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</si>
  <si>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</si>
  <si>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</si>
  <si>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</si>
  <si>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</si>
  <si>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</si>
  <si>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</si>
  <si>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</si>
  <si>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</si>
  <si>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</si>
  <si>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</si>
  <si>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</si>
  <si>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</si>
  <si>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</si>
  <si>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</si>
  <si>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</si>
  <si>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</si>
  <si>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</si>
  <si>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</si>
  <si>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</si>
  <si>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</si>
  <si>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</si>
  <si>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</si>
  <si>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</si>
  <si>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</si>
  <si>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</si>
  <si>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</si>
  <si>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</si>
  <si>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</si>
  <si>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</si>
  <si>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</si>
  <si>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</si>
  <si>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</si>
  <si>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</si>
  <si>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</si>
  <si>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</si>
  <si>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</si>
  <si>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</si>
  <si>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</si>
  <si>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</si>
  <si>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</si>
  <si>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</si>
  <si>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</si>
  <si>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</si>
  <si>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</si>
  <si>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</si>
  <si>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</si>
  <si>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</si>
  <si>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</si>
  <si>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</si>
  <si>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</si>
  <si>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</si>
  <si>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</si>
  <si>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</si>
  <si>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</si>
  <si>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</si>
  <si>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</si>
  <si>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</si>
  <si>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</si>
  <si>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</si>
  <si>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</si>
  <si>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</si>
  <si>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</si>
  <si>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</si>
  <si>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</si>
  <si>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RAX017</t>
  </si>
  <si>
    <t>Rekonstrukcija i investiciono održavanje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</si>
  <si>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</si>
  <si>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</si>
  <si>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</si>
  <si>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</si>
  <si>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</si>
  <si>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Zavod za planiranje Kantona Sarajevo</t>
  </si>
  <si>
    <t>27010001</t>
  </si>
  <si>
    <t>014F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</si>
  <si>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</si>
  <si>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</si>
  <si>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</si>
  <si>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</si>
  <si>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</si>
  <si>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</si>
  <si>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</si>
  <si>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</si>
  <si>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</si>
  <si>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</si>
  <si>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SAK004</t>
  </si>
  <si>
    <t>Ugovorene i druge posebne usluge - urbanistički planovi KS</t>
  </si>
  <si>
    <t>SAK005</t>
  </si>
  <si>
    <t>SAK006</t>
  </si>
  <si>
    <t>Program javnih investicija KS</t>
  </si>
  <si>
    <t>SAK008</t>
  </si>
  <si>
    <t>E arhiva ZZPRKS</t>
  </si>
  <si>
    <t>SAK009</t>
  </si>
  <si>
    <t>Ugovorene i druge posebne usluge - Strategija razvoja KS 2021 - 2027 g.</t>
  </si>
  <si>
    <t>SAK010</t>
  </si>
  <si>
    <t>Prostorni planovi Kantona Sarajevo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</si>
  <si>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</si>
  <si>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</si>
  <si>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</si>
  <si>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</si>
  <si>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</si>
  <si>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</si>
  <si>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</si>
  <si>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</si>
  <si>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</si>
  <si>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</si>
  <si>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</si>
  <si>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</si>
  <si>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</si>
  <si>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</si>
  <si>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</si>
  <si>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</si>
  <si>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</si>
  <si>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</si>
  <si>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</si>
  <si>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</si>
  <si>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</si>
  <si>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</si>
  <si>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</si>
  <si>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</si>
  <si>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</si>
  <si>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</si>
  <si>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</si>
  <si>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</si>
  <si>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</si>
  <si>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</si>
  <si>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</si>
  <si>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</si>
  <si>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032F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</si>
  <si>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</si>
  <si>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</si>
  <si>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</si>
  <si>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</si>
  <si>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</si>
  <si>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</si>
  <si>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</si>
  <si>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</si>
  <si>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</si>
  <si>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</si>
  <si>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</si>
  <si>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UAI001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</si>
  <si>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</si>
  <si>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</si>
  <si>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</si>
  <si>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</si>
  <si>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</si>
  <si>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</si>
  <si>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</si>
  <si>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UAN002</t>
  </si>
  <si>
    <t xml:space="preserve">Transfer neprofitnim organi. </t>
  </si>
  <si>
    <t>UAN003</t>
  </si>
  <si>
    <t>Transferi neprofitnim organizacijama</t>
  </si>
  <si>
    <t>UAN004</t>
  </si>
  <si>
    <t>Transferi vatrogasnim društvima</t>
  </si>
  <si>
    <t>UAS001</t>
  </si>
  <si>
    <t>UAS002</t>
  </si>
  <si>
    <t>Drugi tekući rashodi - povrati i sl.</t>
  </si>
  <si>
    <t>UAU002</t>
  </si>
  <si>
    <t>Saniranje korita rijeka</t>
  </si>
  <si>
    <t>UAU003</t>
  </si>
  <si>
    <t>055F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</si>
  <si>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</si>
  <si>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</si>
  <si>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</si>
  <si>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</si>
  <si>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</si>
  <si>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</si>
  <si>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</si>
  <si>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</si>
  <si>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</si>
  <si>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</si>
  <si>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</si>
  <si>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</si>
  <si>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</si>
  <si>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</si>
  <si>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</si>
  <si>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</si>
  <si>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</si>
  <si>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</si>
  <si>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</si>
  <si>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</si>
  <si>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</si>
  <si>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</si>
  <si>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109F</t>
  </si>
  <si>
    <t>ZAA001</t>
  </si>
  <si>
    <t>ZAA002</t>
  </si>
  <si>
    <t>ZAA003</t>
  </si>
  <si>
    <t>ZAA004</t>
  </si>
  <si>
    <t>ZAA005</t>
  </si>
  <si>
    <t>ZAK001</t>
  </si>
  <si>
    <t>ZAK002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</si>
  <si>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</si>
  <si>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Nabavka robne rezerve</t>
  </si>
  <si>
    <t xml:space="preserve">  821400</t>
  </si>
  <si>
    <t>ZAX001</t>
  </si>
  <si>
    <t>ZAX003</t>
  </si>
  <si>
    <t>Ukupno za: Direkcija za robne rezerve Kantona Sarajevo</t>
  </si>
  <si>
    <t>109F - Socijalna zaštita n. k.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</si>
  <si>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</si>
  <si>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</si>
  <si>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</si>
  <si>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</si>
  <si>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</si>
  <si>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</si>
  <si>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</si>
  <si>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</si>
  <si>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</si>
  <si>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</si>
  <si>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</si>
  <si>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</si>
  <si>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</si>
  <si>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</si>
  <si>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</si>
  <si>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</si>
  <si>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komunalne privrede, infrastrukture, prostornog uređenja, građenja i zaštite okoliša Kantona Sarajevo</t>
  </si>
  <si>
    <t>33010001</t>
  </si>
  <si>
    <t>056F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</si>
  <si>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</si>
  <si>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</si>
  <si>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</si>
  <si>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</si>
  <si>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</si>
  <si>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</si>
  <si>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</si>
  <si>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</si>
  <si>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</si>
  <si>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</si>
  <si>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061F</t>
  </si>
  <si>
    <t>YAL002</t>
  </si>
  <si>
    <t>Tekući transfer općinama - Higijenski servis</t>
  </si>
  <si>
    <t>YAM001</t>
  </si>
  <si>
    <t>YAN018</t>
  </si>
  <si>
    <t>Opšte mjere zaštite okoliša</t>
  </si>
  <si>
    <t>YAN019</t>
  </si>
  <si>
    <t>Prostorno planska dokumentacija i stambeni razvoj u KS</t>
  </si>
  <si>
    <t>YAN022</t>
  </si>
  <si>
    <t>Ostali programi-Podrška lokalnim zajednicama, ustanovama i neprofitnim organizacijama iz oblasti komunalne djelatnosti</t>
  </si>
  <si>
    <t>YAO001</t>
  </si>
  <si>
    <t>043F</t>
  </si>
  <si>
    <t>Plaćanje preuzetih obaveza za preduzeća iz oblasti energetike</t>
  </si>
  <si>
    <t>YAO002</t>
  </si>
  <si>
    <t>Finansiranje troškova iz segmenta zajedničke i individualne komunalne potrošnje</t>
  </si>
  <si>
    <t>YAO003</t>
  </si>
  <si>
    <t>064F</t>
  </si>
  <si>
    <t>Obaveze plaćanja usluga iz segmenta zajedničke komunalne potrošnje</t>
  </si>
  <si>
    <t>YAO004</t>
  </si>
  <si>
    <t>Naknada za korištenje grobnih mjesta šehida i boraca</t>
  </si>
  <si>
    <t>YAS001</t>
  </si>
  <si>
    <t>YAI004</t>
  </si>
  <si>
    <t>YAI005</t>
  </si>
  <si>
    <t>052F</t>
  </si>
  <si>
    <t>Rekonstrukcija vodovodne i kanalizacione mreže na području KS - vodne naknade</t>
  </si>
  <si>
    <t>YAI006</t>
  </si>
  <si>
    <t>Kolektor Brezovača</t>
  </si>
  <si>
    <t>YAU028</t>
  </si>
  <si>
    <t>Kapitalni transferi pojedincima - Subvencioniranje mladih pri rješavanju stambenog pitanja</t>
  </si>
  <si>
    <t>YAU023</t>
  </si>
  <si>
    <t>Energijska efikasnost</t>
  </si>
  <si>
    <t>YAU024</t>
  </si>
  <si>
    <t>Stambeni razvoj</t>
  </si>
  <si>
    <t>YAU029</t>
  </si>
  <si>
    <t>Vlastiti prihodi za efikasniji sistem održavanja javne rasvjete</t>
  </si>
  <si>
    <t>YAU030</t>
  </si>
  <si>
    <t>Projekat sanacije vodovodnog sistema putem KJKP Vodovod i kanalizacija-vlastito učešće za kredit EBRD-plaćanje PDV</t>
  </si>
  <si>
    <t>YAU031</t>
  </si>
  <si>
    <t>051F</t>
  </si>
  <si>
    <t>Smanjenje i uspostava prečišćavanja procjednih voda RCUO Smiljevići i drugi projekti na RCUO Smiljevići</t>
  </si>
  <si>
    <t>YAU036</t>
  </si>
  <si>
    <t>Sufinansiranje nabavke energenata</t>
  </si>
  <si>
    <t>YAU037</t>
  </si>
  <si>
    <t>Smanjenje gubitaka na vodovodnoj mreži</t>
  </si>
  <si>
    <t>YAU038</t>
  </si>
  <si>
    <t>Izgradnja i rekonstrukcija komunalnih objekata i infrastrukture kojim upravljaju KJKP-a</t>
  </si>
  <si>
    <t>YAU039</t>
  </si>
  <si>
    <t>Projekti iz oblasti javne rasvjete</t>
  </si>
  <si>
    <t>YAU041</t>
  </si>
  <si>
    <t>Projekti upravljanja i saniranja deponije Smiljevići</t>
  </si>
  <si>
    <t>YAU043</t>
  </si>
  <si>
    <t>Unapređenje i izgradnja infrastrukture za zaštitu okoliša</t>
  </si>
  <si>
    <t>YAU044</t>
  </si>
  <si>
    <t>Podrška projektima izgradnje, rekonstrukcije i sanacije vodovodne i kanalizacione mreže u KJKP Vodovod  i kanalizacija</t>
  </si>
  <si>
    <r>
      <rPr>
        <b/>
        <sz val="8"/>
        <color rgb="FF000000"/>
        <rFont val="Arial"/>
        <family val="2"/>
      </rPr>
      <t>6155</t>
    </r>
    <r>
      <rPr>
        <b/>
        <sz val="8"/>
        <color rgb="FF000000"/>
        <rFont val="Arial"/>
        <family val="2"/>
      </rPr>
      <t>00</t>
    </r>
  </si>
  <si>
    <t>Kapitalni transferi privatnim preduzećima i poduzetnicima</t>
  </si>
  <si>
    <t xml:space="preserve">  615500</t>
  </si>
  <si>
    <t>YAU042</t>
  </si>
  <si>
    <t>Javno privatno partnerstvo</t>
  </si>
  <si>
    <t>YAX001</t>
  </si>
  <si>
    <t>Otkup zemljištva u zaštićenim prirodnim područjima</t>
  </si>
  <si>
    <t>YAX002</t>
  </si>
  <si>
    <t>YAX004</t>
  </si>
  <si>
    <t>Nabavka opreme za zaštitu zraka iz kredita</t>
  </si>
  <si>
    <t>Ukupno za: Ministarstvo komunalne privrede, infrastrukture, prostornog uređenja, građenja i zaštite okoliša Kantona Sarajevo</t>
  </si>
  <si>
    <t>043F - Gorivo i energija</t>
  </si>
  <si>
    <t>051F - Upravljanje otpadom</t>
  </si>
  <si>
    <t>052F - Upravljanje otpadnim vodama</t>
  </si>
  <si>
    <t>056F - Zaštita životne sredine n. k.</t>
  </si>
  <si>
    <t>061F - Stambeni razvoj</t>
  </si>
  <si>
    <t>064F - Ulična rasvjeta</t>
  </si>
  <si>
    <t>33010003</t>
  </si>
  <si>
    <t>Kantonalna javna ustanova za zaštićena prirodna područja</t>
  </si>
  <si>
    <t>054F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</si>
  <si>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</si>
  <si>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</si>
  <si>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</si>
  <si>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</si>
  <si>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</si>
  <si>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</si>
  <si>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</si>
  <si>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</si>
  <si>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054F - Zaštita raznovrsnosti flore i faune i zaštita krajolika</t>
  </si>
  <si>
    <t>Ukupno za glavu: 3301</t>
  </si>
  <si>
    <t>Ukupno za razdjel: 33</t>
  </si>
  <si>
    <t>35</t>
  </si>
  <si>
    <t>Ministarstvo za nauku, visoko obrazovanje i mlade Kantona Sarajevo</t>
  </si>
  <si>
    <t>35010001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</si>
  <si>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</si>
  <si>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</si>
  <si>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</si>
  <si>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</si>
  <si>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</si>
  <si>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</si>
  <si>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</si>
  <si>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</si>
  <si>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</si>
  <si>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</si>
  <si>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Naknada članovima Savjeta za nauku</t>
  </si>
  <si>
    <t>QAK006</t>
  </si>
  <si>
    <t>Komisija za osnivanje i akreditovanje visokoškolskih ustanova i studijskih programa</t>
  </si>
  <si>
    <t>QAK007</t>
  </si>
  <si>
    <t>Upravni i nadzorni odbor UNS-a i Studentskog centra</t>
  </si>
  <si>
    <t>QAL001</t>
  </si>
  <si>
    <t>QAM001</t>
  </si>
  <si>
    <t>QAN001</t>
  </si>
  <si>
    <t>094F</t>
  </si>
  <si>
    <t>Tekući transferi neprofitnim organizacijama i inkluzija - visoko obrazovanje</t>
  </si>
  <si>
    <t>QAN002</t>
  </si>
  <si>
    <t>097F</t>
  </si>
  <si>
    <t>Tekući transferi neprofitnim organizacijama - nauka</t>
  </si>
  <si>
    <t>QAI001</t>
  </si>
  <si>
    <t>QAX001</t>
  </si>
  <si>
    <t>Izgradnja kampa "Marš mira"</t>
  </si>
  <si>
    <t>QAX002</t>
  </si>
  <si>
    <t>Izgradnja Akademije scenskih umjetnosti</t>
  </si>
  <si>
    <t>QAX003</t>
  </si>
  <si>
    <t>QAX004</t>
  </si>
  <si>
    <t>QAX005</t>
  </si>
  <si>
    <t>Ukupno za: Ministarstvo za nauku, visoko obrazovanje i mlade Kantona Sarajevo</t>
  </si>
  <si>
    <t>094F - Visoko obrazovanje</t>
  </si>
  <si>
    <t>097F - IiR Obrazovanje</t>
  </si>
  <si>
    <t>Ukupno za glavu: 3501</t>
  </si>
  <si>
    <t>35020001</t>
  </si>
  <si>
    <t>Univerzitet u Sarajevu-Rektorat univerziteta</t>
  </si>
  <si>
    <t>QBA0E6</t>
  </si>
  <si>
    <t>Bruto plaće i naknade plaća - Zemaljski muzej</t>
  </si>
  <si>
    <t>QBA001</t>
  </si>
  <si>
    <t>QBA002</t>
  </si>
  <si>
    <t>QBA003</t>
  </si>
  <si>
    <t>QBA004</t>
  </si>
  <si>
    <t>QBA005</t>
  </si>
  <si>
    <t>QBA0E7</t>
  </si>
  <si>
    <t>Naknade troškova prevoza na posao i s posla - Zemaljski muzej</t>
  </si>
  <si>
    <t>QBA0E8</t>
  </si>
  <si>
    <t>Naknade za topli obrok - Zemaljski muzej</t>
  </si>
  <si>
    <t>QBA0E9</t>
  </si>
  <si>
    <t>Naknade za regres za godišnji odmor - Zemaljski muzej</t>
  </si>
  <si>
    <t>QBA0F0</t>
  </si>
  <si>
    <t>Otpremnine zbog odlazka u penziju - Zemaljski muzej</t>
  </si>
  <si>
    <t>QBA0F1</t>
  </si>
  <si>
    <t>Naknade u slučaju smrti i teže invalidnosti - Zemaljski muzej</t>
  </si>
  <si>
    <t>QBB001</t>
  </si>
  <si>
    <t>Doprinosi poslodavca - Zemaljski muzej</t>
  </si>
  <si>
    <t>Fond za inovacije</t>
  </si>
  <si>
    <t>Fond za razvoj Univeziteta</t>
  </si>
  <si>
    <t>QBK001</t>
  </si>
  <si>
    <t>QBK002</t>
  </si>
  <si>
    <t>QBK003</t>
  </si>
  <si>
    <t>Fond za projekte</t>
  </si>
  <si>
    <t>QBK070</t>
  </si>
  <si>
    <t>Posebna naknada na dohodak za zaštitu od prirodnih i drugih nepogoda - Zemaljski muzej</t>
  </si>
  <si>
    <t>QBK071</t>
  </si>
  <si>
    <t>Posebna naknada za podsticanje rehabilitacije i zapošljavanje osoba sa invaliditetom - Zemaljski muzej</t>
  </si>
  <si>
    <t>QBN001</t>
  </si>
  <si>
    <t>Tekući transferi neprofitnim organizacijama  - Zemaljski Muzej</t>
  </si>
  <si>
    <t>QBX001</t>
  </si>
  <si>
    <t>Izgradnja Univerzitetske bibiloteke - vlastito učešće</t>
  </si>
  <si>
    <t>QBX002</t>
  </si>
  <si>
    <t>Fond za baze</t>
  </si>
  <si>
    <t>Ukupno za: Univerzitet u Sarajevu-Rektorat univerziteta</t>
  </si>
  <si>
    <t>35020002</t>
  </si>
  <si>
    <t>Univerzitet u Sarajevu-Akademija likovnih umjetnosti</t>
  </si>
  <si>
    <t>QBA006</t>
  </si>
  <si>
    <t>QBA007</t>
  </si>
  <si>
    <t>QBA008</t>
  </si>
  <si>
    <t>QBA009</t>
  </si>
  <si>
    <t>QBA010</t>
  </si>
  <si>
    <t>QBK004</t>
  </si>
  <si>
    <t>QBK005</t>
  </si>
  <si>
    <t>Ukupno za: Univerzitet u Sarajevu-Akademija likovnih umjetnosti</t>
  </si>
  <si>
    <t>35020003</t>
  </si>
  <si>
    <t>Univerzitet u Sarajevu-Akademija scenskih umjetnosti</t>
  </si>
  <si>
    <t>QBA011</t>
  </si>
  <si>
    <t>QBA012</t>
  </si>
  <si>
    <t>QBA013</t>
  </si>
  <si>
    <t>QBA014</t>
  </si>
  <si>
    <t>QBA015</t>
  </si>
  <si>
    <t>QBK006</t>
  </si>
  <si>
    <t>Ukupno za: Univerzitet u Sarajevu-Akademija scenskih umjetnosti</t>
  </si>
  <si>
    <t>35020004</t>
  </si>
  <si>
    <t>Univerzitet u Sarajevu-Arhitektonski fakultet</t>
  </si>
  <si>
    <t>QBA016</t>
  </si>
  <si>
    <t>QBA017</t>
  </si>
  <si>
    <t>QBA018</t>
  </si>
  <si>
    <t>QBA019</t>
  </si>
  <si>
    <t>QBA020</t>
  </si>
  <si>
    <t>QBK008</t>
  </si>
  <si>
    <t>QBK009</t>
  </si>
  <si>
    <t>Ukupno za: Univerzitet u Sarajevu-Arhitektonski fakultet</t>
  </si>
  <si>
    <t>35020005</t>
  </si>
  <si>
    <t>Univerzitet u Sarajevu-Ekonomski fakultet</t>
  </si>
  <si>
    <t>QBA021</t>
  </si>
  <si>
    <t>QBA022</t>
  </si>
  <si>
    <t>QBA023</t>
  </si>
  <si>
    <t>QBA024</t>
  </si>
  <si>
    <t>QBA025</t>
  </si>
  <si>
    <t>QBK010</t>
  </si>
  <si>
    <t>QBK011</t>
  </si>
  <si>
    <t>Ukupno za: Univerzitet u Sarajevu-Ekonomski fakultet</t>
  </si>
  <si>
    <t>35020006</t>
  </si>
  <si>
    <t>Univerzitet u Sarajevu-Elektrotehnički fakultet</t>
  </si>
  <si>
    <t>QBA026</t>
  </si>
  <si>
    <t>QBA027</t>
  </si>
  <si>
    <t>QBA028</t>
  </si>
  <si>
    <t>QBA029</t>
  </si>
  <si>
    <t>QBA030</t>
  </si>
  <si>
    <t>QBK012</t>
  </si>
  <si>
    <t>QBK013</t>
  </si>
  <si>
    <t>Ukupno za: Univerzitet u Sarajevu-Elektrotehnički fakultet</t>
  </si>
  <si>
    <t>35020007</t>
  </si>
  <si>
    <t>Univerzitet u Sarajevu-Fakultet islamskih nauka</t>
  </si>
  <si>
    <t>Ukupno za: Univerzitet u Sarajevu-Fakultet islamskih nauka</t>
  </si>
  <si>
    <t>35020008</t>
  </si>
  <si>
    <t>Univerzitet u Sarajevu-Fakultet sporta i tjelesnog odgoja</t>
  </si>
  <si>
    <t>QBA031</t>
  </si>
  <si>
    <t>QBA032</t>
  </si>
  <si>
    <t>QBA033</t>
  </si>
  <si>
    <t>QBA034</t>
  </si>
  <si>
    <t>QBA035</t>
  </si>
  <si>
    <t>QBK014</t>
  </si>
  <si>
    <t>Ukupno za: Univerzitet u Sarajevu-Fakultet sporta i tjelesnog odgoja</t>
  </si>
  <si>
    <t>35020009</t>
  </si>
  <si>
    <t>Univerzitet u Sarajevu-Fakultet za kriminalistiku, kriminologiju i sigurnosne studije</t>
  </si>
  <si>
    <t>QBA036</t>
  </si>
  <si>
    <t>QBA037</t>
  </si>
  <si>
    <t>QBA038</t>
  </si>
  <si>
    <t>QBA039</t>
  </si>
  <si>
    <t>QBA040</t>
  </si>
  <si>
    <t>QBK016</t>
  </si>
  <si>
    <t>QBK017</t>
  </si>
  <si>
    <t>Ukupno za: Univerzitet u Sarajevu-Fakultet za kriminalistiku, kriminologiju i sigurnosne studije</t>
  </si>
  <si>
    <t>35020010</t>
  </si>
  <si>
    <t>Univerzitet u Sarajevu-Fakultet političkih nauka</t>
  </si>
  <si>
    <t>QBA041</t>
  </si>
  <si>
    <t>QBA042</t>
  </si>
  <si>
    <t>QBA043</t>
  </si>
  <si>
    <t>QBA044</t>
  </si>
  <si>
    <t>QBA045</t>
  </si>
  <si>
    <t>QBK018</t>
  </si>
  <si>
    <t>QBK019</t>
  </si>
  <si>
    <t>Ukupno za: Univerzitet u Sarajevu-Fakultet političkih nauka</t>
  </si>
  <si>
    <t>35020011</t>
  </si>
  <si>
    <t>Univerzitet u Sarajevu-Fakultet za saobraćaj i komunikacije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</si>
  <si>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</si>
  <si>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</si>
  <si>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</si>
  <si>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</si>
  <si>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</si>
  <si>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</si>
  <si>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</si>
  <si>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</si>
  <si>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Projekti 2019/2020</t>
  </si>
  <si>
    <t>Ukupno za: Univerzitet u Sarajevu-Fakultet za saobraćaj i komunikacije</t>
  </si>
  <si>
    <t>35020012</t>
  </si>
  <si>
    <t>Univerzitet u Sarajevu-Fakultet zdravstvenih studija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</si>
  <si>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</si>
  <si>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</si>
  <si>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</si>
  <si>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</si>
  <si>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</si>
  <si>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</si>
  <si>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</si>
  <si>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</si>
  <si>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Ukupno za: Univerzitet u Sarajevu-Fakultet zdravstvenih studija</t>
  </si>
  <si>
    <t>35020013</t>
  </si>
  <si>
    <t>Univerzitet u Sarajevu-Farmaceutski fakultet</t>
  </si>
  <si>
    <t>QBA056</t>
  </si>
  <si>
    <t>QBA057</t>
  </si>
  <si>
    <t>QBA058</t>
  </si>
  <si>
    <t>QBA059</t>
  </si>
  <si>
    <t>QBA060</t>
  </si>
  <si>
    <t>QBK026</t>
  </si>
  <si>
    <t>QBK027</t>
  </si>
  <si>
    <t>Ukupno za: Univerzitet u Sarajevu-Farmaceutski fakultet</t>
  </si>
  <si>
    <t>35020014</t>
  </si>
  <si>
    <t>Univerzitet u Sarajevu-Filozofski fakultet</t>
  </si>
  <si>
    <t>QBA061</t>
  </si>
  <si>
    <t>QBA062</t>
  </si>
  <si>
    <t>QBA063</t>
  </si>
  <si>
    <t>QBA064</t>
  </si>
  <si>
    <t>QBA065</t>
  </si>
  <si>
    <t>QBK028</t>
  </si>
  <si>
    <t>QBK029</t>
  </si>
  <si>
    <t>Ukupno za: Univerzitet u Sarajevu-Filozofski fakultet</t>
  </si>
  <si>
    <t>35020015</t>
  </si>
  <si>
    <t>Univerzitet u Sarajevu-Građevinski fakultet</t>
  </si>
  <si>
    <t>QBA066</t>
  </si>
  <si>
    <t>QBA067</t>
  </si>
  <si>
    <t>QBA068</t>
  </si>
  <si>
    <t>QBA069</t>
  </si>
  <si>
    <t>QBA070</t>
  </si>
  <si>
    <t>QBK030</t>
  </si>
  <si>
    <t>QBK031</t>
  </si>
  <si>
    <t>Ukupno za: Univerzitet u Sarajevu-Građevinski fakultet</t>
  </si>
  <si>
    <t>35020016</t>
  </si>
  <si>
    <t>Univerzitet u Sarajevu-Katolički bogoslovni fakultet</t>
  </si>
  <si>
    <t>Ukupno za: Univerzitet u Sarajevu-Katolički bogoslovni fakultet</t>
  </si>
  <si>
    <t>35020017</t>
  </si>
  <si>
    <t>Univerzitet u Sarajevu-Mašinski fakultet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</si>
  <si>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</si>
  <si>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</si>
  <si>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</si>
  <si>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</si>
  <si>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</si>
  <si>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</si>
  <si>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</si>
  <si>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</si>
  <si>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Rekonstrukcija zgrade Mašinskog fakulteta</t>
  </si>
  <si>
    <t>Ukupno za: Univerzitet u Sarajevu-Mašinski fakultet</t>
  </si>
  <si>
    <t>35020018</t>
  </si>
  <si>
    <t>Univerzitet u Sarajevu-Medicinski fakultet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</si>
  <si>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</si>
  <si>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</si>
  <si>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</si>
  <si>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</si>
  <si>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</si>
  <si>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</si>
  <si>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</si>
  <si>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</si>
  <si>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Ukupno za: Univerzitet u Sarajevu-Medicinski fakultet</t>
  </si>
  <si>
    <t>35020019</t>
  </si>
  <si>
    <t>Univerzitet u Sarajevu-Muzička akademija</t>
  </si>
  <si>
    <t>QBA081</t>
  </si>
  <si>
    <t>QBA082</t>
  </si>
  <si>
    <t>QBA083</t>
  </si>
  <si>
    <t>QBA084</t>
  </si>
  <si>
    <t>QBA085</t>
  </si>
  <si>
    <t>QBK038</t>
  </si>
  <si>
    <t>QBK039</t>
  </si>
  <si>
    <t>Ukupno za: Univerzitet u Sarajevu-Muzička akademija</t>
  </si>
  <si>
    <t>35020020</t>
  </si>
  <si>
    <t>Univerzitet u Sarajevu-Poljoprivredno-prehrambeni fakultet</t>
  </si>
  <si>
    <t>QBA086</t>
  </si>
  <si>
    <t>QBA087</t>
  </si>
  <si>
    <t>QBA088</t>
  </si>
  <si>
    <t>QBA089</t>
  </si>
  <si>
    <t>QBA090</t>
  </si>
  <si>
    <t>QBK040</t>
  </si>
  <si>
    <t>QBK041</t>
  </si>
  <si>
    <t>Ukupno za: Univerzitet u Sarajevu-Poljoprivredno-prehrambeni fakultet</t>
  </si>
  <si>
    <t>35020021</t>
  </si>
  <si>
    <t>Univerzitet u Sarajevu-Pravni fakultet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</si>
  <si>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</si>
  <si>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</si>
  <si>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</si>
  <si>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</si>
  <si>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</si>
  <si>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</si>
  <si>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</si>
  <si>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</si>
  <si>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Ukupno za: Univerzitet u Sarajevu-Pravni fakultet</t>
  </si>
  <si>
    <t>35020022</t>
  </si>
  <si>
    <t>Univerzitet u Sarajevu-Prirodno-matematički fakultet</t>
  </si>
  <si>
    <t>QBA096</t>
  </si>
  <si>
    <t>QBA097</t>
  </si>
  <si>
    <t>QBA098</t>
  </si>
  <si>
    <t>QBA099</t>
  </si>
  <si>
    <t>QBA0A0</t>
  </si>
  <si>
    <t>QBK045</t>
  </si>
  <si>
    <t>QBK046</t>
  </si>
  <si>
    <t>Ukupno za: Univerzitet u Sarajevu-Prirodno-matematički fakultet</t>
  </si>
  <si>
    <t>35020023</t>
  </si>
  <si>
    <t>Univerzitet u Sarajevu-Pedagoški fakultet</t>
  </si>
  <si>
    <t>QBA0A1</t>
  </si>
  <si>
    <t>QBA0A2</t>
  </si>
  <si>
    <t>QBA0A3</t>
  </si>
  <si>
    <t>QBA0A4</t>
  </si>
  <si>
    <t>QBA0A5</t>
  </si>
  <si>
    <t>QBK048</t>
  </si>
  <si>
    <t>QBK050</t>
  </si>
  <si>
    <t>Ukupno za: Univerzitet u Sarajevu-Pedagoški fakultet</t>
  </si>
  <si>
    <t>35020024</t>
  </si>
  <si>
    <t>Univerzitet u Sarajevu-Stomatološki fakultet sa stomatološkim kliničkim centrom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</si>
  <si>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</si>
  <si>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</si>
  <si>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</si>
  <si>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</si>
  <si>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</si>
  <si>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</si>
  <si>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</si>
  <si>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</si>
  <si>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Ukupno za: Univerzitet u Sarajevu-Stomatološki fakultet sa stomatološkim kliničkim centrom</t>
  </si>
  <si>
    <t>35020025</t>
  </si>
  <si>
    <t>Univerzitet u Sarajevu-Šumarski fakultet</t>
  </si>
  <si>
    <t>QBA0B1</t>
  </si>
  <si>
    <t>QBA0B2</t>
  </si>
  <si>
    <t>QBA0B3</t>
  </si>
  <si>
    <t>QBA0B4</t>
  </si>
  <si>
    <t>QBA0B5</t>
  </si>
  <si>
    <t>QBK054</t>
  </si>
  <si>
    <t>QBK055</t>
  </si>
  <si>
    <t>Ukupno za: Univerzitet u Sarajevu-Šumarski fakultet</t>
  </si>
  <si>
    <t>35020026</t>
  </si>
  <si>
    <t>Univerzitet u Sarajevu-Veterinarski fakultet</t>
  </si>
  <si>
    <t>QBA0B6</t>
  </si>
  <si>
    <t>QBA0B7</t>
  </si>
  <si>
    <t>QBA0B8</t>
  </si>
  <si>
    <t>QBA0B9</t>
  </si>
  <si>
    <t>QBA0C0</t>
  </si>
  <si>
    <t>QBK056</t>
  </si>
  <si>
    <t>QBK057</t>
  </si>
  <si>
    <t>Ukupno za: Univerzitet u Sarajevu-Veterinarski fakultet</t>
  </si>
  <si>
    <t>35020027</t>
  </si>
  <si>
    <t>Univerzitet u Sarajevu-Institut za genetičko inženjerstvo i biotehnologiju</t>
  </si>
  <si>
    <t>QBA0C1</t>
  </si>
  <si>
    <t>QBA0C2</t>
  </si>
  <si>
    <t>QBA0C3</t>
  </si>
  <si>
    <t>QBA0C4</t>
  </si>
  <si>
    <t>QBA0C5</t>
  </si>
  <si>
    <t>QBK058</t>
  </si>
  <si>
    <t>QBK059</t>
  </si>
  <si>
    <t>Ukupno za: Univerzitet u Sarajevu-Institut za genetičko inženjerstvo i biotehnologiju</t>
  </si>
  <si>
    <t>35020028</t>
  </si>
  <si>
    <t>Univerzitet u Sarajevu-Institut za historiju</t>
  </si>
  <si>
    <t>QBA0C6</t>
  </si>
  <si>
    <t>QBA0C7</t>
  </si>
  <si>
    <t>QBA0C8</t>
  </si>
  <si>
    <t>QBA0C9</t>
  </si>
  <si>
    <t>QBA0D0</t>
  </si>
  <si>
    <t>QBK061</t>
  </si>
  <si>
    <t>QBK062</t>
  </si>
  <si>
    <t>Ukupno za: Univerzitet u Sarajevu-Institut za historiju</t>
  </si>
  <si>
    <t>35020029</t>
  </si>
  <si>
    <t>Univerzitet u Sarajevu-Institut za istraživanje zločina protiv čovječnosti i međunarodnog prava</t>
  </si>
  <si>
    <t>QBA0D1</t>
  </si>
  <si>
    <t>QBA0D2</t>
  </si>
  <si>
    <t>QBA0D3</t>
  </si>
  <si>
    <t>QBA0D4</t>
  </si>
  <si>
    <t>QBA0D5</t>
  </si>
  <si>
    <t>QBK063</t>
  </si>
  <si>
    <t>QBK064</t>
  </si>
  <si>
    <t>Ukupno za: Univerzitet u Sarajevu-Institut za istraživanje zločina protiv čovječnosti i međunarodnog prava</t>
  </si>
  <si>
    <t>35020030</t>
  </si>
  <si>
    <t>Univerzitet u Sarajevu-Institut za jezik</t>
  </si>
  <si>
    <t>QBA0D6</t>
  </si>
  <si>
    <t>QBA0D7</t>
  </si>
  <si>
    <t>QBA0D8</t>
  </si>
  <si>
    <t>QBA0E0</t>
  </si>
  <si>
    <t>QBK066</t>
  </si>
  <si>
    <t>QBK067</t>
  </si>
  <si>
    <t>Ukupno za: Univerzitet u Sarajevu-Institut za jezik</t>
  </si>
  <si>
    <t>35020031</t>
  </si>
  <si>
    <t>Univerzitet u Sarajevu-Orijentalni institut</t>
  </si>
  <si>
    <t>QBA0E1</t>
  </si>
  <si>
    <t>QBA0E2</t>
  </si>
  <si>
    <t>QBA0E3</t>
  </si>
  <si>
    <t>QBA0E5</t>
  </si>
  <si>
    <t>QBK068</t>
  </si>
  <si>
    <t>QBK069</t>
  </si>
  <si>
    <t>Ukupno za: Univerzitet u Sarajevu-Orijentalni institut</t>
  </si>
  <si>
    <t>Ukupno za glavu: 3502</t>
  </si>
  <si>
    <t>Ukupno za razdjel: 35</t>
  </si>
  <si>
    <t>37</t>
  </si>
  <si>
    <t>Kantonalna uprava za komunalne poslove u Kantonu Sarajevo</t>
  </si>
  <si>
    <t>37010001</t>
  </si>
  <si>
    <t>YBA006</t>
  </si>
  <si>
    <t>YBA007</t>
  </si>
  <si>
    <t>YBA008</t>
  </si>
  <si>
    <t>YBA009</t>
  </si>
  <si>
    <t>YBA010</t>
  </si>
  <si>
    <t>YBK003</t>
  </si>
  <si>
    <t>YBK004</t>
  </si>
  <si>
    <t>Ukupno za: Kantonalna uprava za komunalne poslove u Kantonu Sarajevo</t>
  </si>
  <si>
    <t>Ukupno za glavu: 3701</t>
  </si>
  <si>
    <t>Ukupno za razdjel: 37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</si>
  <si>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</si>
  <si>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</si>
  <si>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</si>
  <si>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</si>
  <si>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</si>
  <si>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</si>
  <si>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</si>
  <si>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</si>
  <si>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</si>
  <si>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 xml:space="preserve">Ukupno za glavu: </t>
  </si>
  <si>
    <t>2103000</t>
  </si>
  <si>
    <t>SREDNJE  OBRAZOVANJE  - ZBIRNI</t>
  </si>
  <si>
    <t>KULTURA  - ZBIRNO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</si>
  <si>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</si>
  <si>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00</t>
  </si>
  <si>
    <t>2300000</t>
  </si>
  <si>
    <t>USTANOVE SOCIJALE  - ZBIRNO</t>
  </si>
  <si>
    <t>Ukupno za glavu: 2300</t>
  </si>
  <si>
    <t>UNIVERZITET  - ZBIRNO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</si>
  <si>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</si>
  <si>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</si>
  <si>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</si>
  <si>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</si>
  <si>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613900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</si>
  <si>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</si>
  <si>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</si>
  <si>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</si>
  <si>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</si>
  <si>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821200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</si>
  <si>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</si>
  <si>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PDV za izgradnju Univerzitetske biblioteke</t>
  </si>
  <si>
    <t>Projekti Kantona i općina</t>
  </si>
  <si>
    <t>Uređenje grad. građ. Zemljišta</t>
  </si>
  <si>
    <t>Posebna naknada za legalizaciju građevina izgrađenih bez odobrenja za građenje i građevina privremenog karaktera</t>
  </si>
  <si>
    <t>614100</t>
  </si>
  <si>
    <t>Nabavka školskog namještaja</t>
  </si>
  <si>
    <t>Nabavka opreme za potrebe JU Zavod za zdravstvenu zaštitu žena i materinstva KS</t>
  </si>
  <si>
    <t xml:space="preserve">Tekući tr.Udruženju slijepihKS,Udruženju distrofičaraKS,Udruženju oboljelih od multiplesklerozeKS,Udruženju paraplegičara, kvadriplegičara i dječije paralizeKS,Udruženju gluhih i nagluhihKS,Udruženju oboljelih od poliomelitisa, povrede mozga i kičmene moždineKS, Udruženje građana oboljelih od dječije paralizeKS, Udruženje građana roditelja i prijatelja za pomoć osobama sa mentalnom retardacijom na područjuKS "Oaza" i UG invalida radaKS </t>
  </si>
  <si>
    <t>Izgradnja projektne dokumentacije za Palatu pravde</t>
  </si>
  <si>
    <t>Uređenje kasarne Zmajevac</t>
  </si>
  <si>
    <t>Izgradnja PS Dobrinja</t>
  </si>
  <si>
    <t>Projektna dokumentacija i izgradnja PS Trnovo</t>
  </si>
  <si>
    <t>Projektna dokumentacija za autoservis i garaže</t>
  </si>
  <si>
    <t>Izgradnja autoservisa i garaže</t>
  </si>
  <si>
    <t>Akcioni plan "Kampanja za prevenciju i suzbijanje zloupotrebe narkotika u KS</t>
  </si>
  <si>
    <t>Projekat "Kampanja za poboljšanje stanja sigurnosti saobraćaja na području KS</t>
  </si>
  <si>
    <t>Provođenje aktivnosti iz Zakona o JPP</t>
  </si>
  <si>
    <t>MFA004</t>
  </si>
  <si>
    <t>KAU026</t>
  </si>
  <si>
    <t>Kupovina nove medicinske i nemedicinske opreme za potrebe JU Dom zdravlja KS</t>
  </si>
  <si>
    <t>Nabavka opreme za digitalizaciju patohistologije u KCUS</t>
  </si>
  <si>
    <t>Nabavka opreme za digitalizaciju patohistologije u Opća bolnica</t>
  </si>
  <si>
    <t>Nabavka oftamološkog mikroskopa za opću bolnicu</t>
  </si>
  <si>
    <t>Nabavka stuba za laproskopiju za opću bolnicu</t>
  </si>
  <si>
    <t>Uspostavljanje Hospice</t>
  </si>
  <si>
    <t>Oprema za psihološko testiranje</t>
  </si>
  <si>
    <t>Rekonstrukcija kabineta biologije, hemije i fizike</t>
  </si>
  <si>
    <t>Rekonstrukcija prostora u školskim objektima za školske kuhinje</t>
  </si>
  <si>
    <t>Nabavka opreme i nabavka opreme za laboratorije</t>
  </si>
  <si>
    <t>Implementacija Zakona o GSS</t>
  </si>
  <si>
    <t>Digitalizacija usluga Kantona Sarajevo</t>
  </si>
  <si>
    <t>Nabavka geodetske opreme</t>
  </si>
  <si>
    <t>Nabavka opreme - namještaj i računari</t>
  </si>
  <si>
    <t>Nabavka opreme - vozila</t>
  </si>
  <si>
    <t>Temeljna udruženja naroda BiH od posebng interesa za KS</t>
  </si>
  <si>
    <t>Projekti podrške kinematografije</t>
  </si>
  <si>
    <t>JU ustanove kulture - Historijske muzej BiH, Umjetnička galerija BiH, Muzej književnosti i pozorišne umjetnosti BiH, Biblioteka za slabovidna lica BiH, Kinoteka BiH</t>
  </si>
  <si>
    <t>Nabavka audio vizuelne opreme za pozorišta</t>
  </si>
  <si>
    <t>Projekat kultura na ulice</t>
  </si>
  <si>
    <t>Kapitalni transferi Gradu i općinama iz oblasti kulture</t>
  </si>
  <si>
    <t>Kapitalni transferi Gradu i općinama iz oblasti sporta</t>
  </si>
  <si>
    <t>Izrada izmjena i dopuna provedbenih projekata iz nadležnosti ministarstva - studije izvodljivosti</t>
  </si>
  <si>
    <t>Povećanje priključne snage za mjerna mjesta</t>
  </si>
  <si>
    <t>Rješavanje stambenih pitanja mladih putem najma</t>
  </si>
  <si>
    <t>Projekat reciklaže i kampanja recikliraj otpad</t>
  </si>
  <si>
    <t>Uređenje i sadnja drveća na javnim površinama</t>
  </si>
  <si>
    <t>Nabavka opreme za KJKP</t>
  </si>
  <si>
    <t>Otkup zemljišta u svrhu proširenja gradskog groblja Vlakova</t>
  </si>
  <si>
    <t>Centar za upravljanje kvalitetom komunalnih usluga</t>
  </si>
  <si>
    <t>Čišćenje fasada od grafita i tagova</t>
  </si>
  <si>
    <t>Izgradnja inkluzivnih igrališta</t>
  </si>
  <si>
    <t>Idejni projekat, urbanistička dozvola, obnova Arboretuma - Šumarski fakultet</t>
  </si>
  <si>
    <t>Index 8/2</t>
  </si>
  <si>
    <t>8 (3+4)</t>
  </si>
  <si>
    <t>BAK006</t>
  </si>
  <si>
    <t>BAK007</t>
  </si>
  <si>
    <t>BAN036</t>
  </si>
  <si>
    <t>BAN037</t>
  </si>
  <si>
    <t>BIX009</t>
  </si>
  <si>
    <t>BIN004</t>
  </si>
  <si>
    <t>BIN005</t>
  </si>
  <si>
    <t>CAK012</t>
  </si>
  <si>
    <t>CBK004</t>
  </si>
  <si>
    <t>CDK003</t>
  </si>
  <si>
    <t>DAI002</t>
  </si>
  <si>
    <t>DBN002</t>
  </si>
  <si>
    <t>DBU002</t>
  </si>
  <si>
    <t>HAK009</t>
  </si>
  <si>
    <t>HAK010</t>
  </si>
  <si>
    <t>HAX034</t>
  </si>
  <si>
    <t>HAX035</t>
  </si>
  <si>
    <t>HAX036</t>
  </si>
  <si>
    <t>HAX037</t>
  </si>
  <si>
    <t>IAX005</t>
  </si>
  <si>
    <t>IAX006</t>
  </si>
  <si>
    <t>IAX007</t>
  </si>
  <si>
    <t>IAX008</t>
  </si>
  <si>
    <t>IAX009</t>
  </si>
  <si>
    <t>KAU0E2</t>
  </si>
  <si>
    <t>KAU0E3</t>
  </si>
  <si>
    <t>KAU0E4</t>
  </si>
  <si>
    <t>KAU0E5</t>
  </si>
  <si>
    <t>KAU0E6</t>
  </si>
  <si>
    <t>LAX0D9</t>
  </si>
  <si>
    <t>LAX0E1</t>
  </si>
  <si>
    <t>LAX0E2</t>
  </si>
  <si>
    <t>LAX0E3</t>
  </si>
  <si>
    <t>LAX0E4</t>
  </si>
  <si>
    <t>LAX0E5</t>
  </si>
  <si>
    <t>LAX0E6</t>
  </si>
  <si>
    <t>LAX0E7</t>
  </si>
  <si>
    <t>MBN001</t>
  </si>
  <si>
    <t>MBN002</t>
  </si>
  <si>
    <t>MBN003</t>
  </si>
  <si>
    <t>MAX004</t>
  </si>
  <si>
    <t>MAK004</t>
  </si>
  <si>
    <t>RAK005</t>
  </si>
  <si>
    <t>RAM001</t>
  </si>
  <si>
    <t>RAM002</t>
  </si>
  <si>
    <t>RAM003</t>
  </si>
  <si>
    <t>RAU002</t>
  </si>
  <si>
    <t>RAU003</t>
  </si>
  <si>
    <t>RAU004</t>
  </si>
  <si>
    <t>RAX018</t>
  </si>
  <si>
    <t>RAX019</t>
  </si>
  <si>
    <t>RAX020</t>
  </si>
  <si>
    <t>TAK004</t>
  </si>
  <si>
    <t>YAK006</t>
  </si>
  <si>
    <t>YAK007</t>
  </si>
  <si>
    <t>YAM002</t>
  </si>
  <si>
    <t>YAM003</t>
  </si>
  <si>
    <t>YAU045</t>
  </si>
  <si>
    <t>YAU046</t>
  </si>
  <si>
    <t>YAU047</t>
  </si>
  <si>
    <t>YAU048</t>
  </si>
  <si>
    <t>YAU049</t>
  </si>
  <si>
    <t>YAU050</t>
  </si>
  <si>
    <t>QBK072</t>
  </si>
  <si>
    <t>QBK073</t>
  </si>
  <si>
    <t>QBK074</t>
  </si>
  <si>
    <t>QBX003</t>
  </si>
  <si>
    <t>QBK075</t>
  </si>
  <si>
    <t>BAN038</t>
  </si>
  <si>
    <t>BAN039</t>
  </si>
  <si>
    <t>Budžet Kantona Sarajevo za 2024. godinu</t>
  </si>
  <si>
    <t>048</t>
  </si>
  <si>
    <t>045</t>
  </si>
  <si>
    <t>107</t>
  </si>
  <si>
    <t>EAS001</t>
  </si>
  <si>
    <t>Sredstva po garanciji za uredno izvršenje Ugovora broj: MS-KS-SPTM-02/20</t>
  </si>
  <si>
    <t>EAX053</t>
  </si>
  <si>
    <t>EAX054</t>
  </si>
  <si>
    <t>Izgradnja i ulaganje u otvaranje novih parkirališta i javnih garaža u KS</t>
  </si>
  <si>
    <t>076</t>
  </si>
  <si>
    <t>071</t>
  </si>
  <si>
    <t>074</t>
  </si>
  <si>
    <t>075</t>
  </si>
  <si>
    <t>KAU027</t>
  </si>
  <si>
    <t>Nabavka opreme za Klinički centar Univerziteta u Sarajevu</t>
  </si>
  <si>
    <t>098</t>
  </si>
  <si>
    <t>096</t>
  </si>
  <si>
    <t>091</t>
  </si>
  <si>
    <t>092</t>
  </si>
  <si>
    <t>LAX0C4</t>
  </si>
  <si>
    <t>Dogradnja OŠ Zahid Baručija</t>
  </si>
  <si>
    <t>LAX0B9</t>
  </si>
  <si>
    <t>Nabavka opreme za osnovnu školu na Šipu</t>
  </si>
  <si>
    <t>LAX0B8</t>
  </si>
  <si>
    <t>Energetska efikasnost</t>
  </si>
  <si>
    <t>LAX0D1</t>
  </si>
  <si>
    <t>Rekonstrukcija vrtića "Šareni voz"</t>
  </si>
  <si>
    <t>011</t>
  </si>
  <si>
    <t>4(5+6+7)</t>
  </si>
  <si>
    <t>082</t>
  </si>
  <si>
    <t>MHK003</t>
  </si>
  <si>
    <t>MIU010</t>
  </si>
  <si>
    <t>Uređenje fasada</t>
  </si>
  <si>
    <t>NAU013</t>
  </si>
  <si>
    <t xml:space="preserve">Utopljavanje objakata koje koriste osobe u stanju socijalne potrebe u KS </t>
  </si>
  <si>
    <t>NAX014</t>
  </si>
  <si>
    <t>106</t>
  </si>
  <si>
    <t>Izgradnja prihvatilištva za prosjake i skitnice</t>
  </si>
  <si>
    <t>044</t>
  </si>
  <si>
    <t>RAS002</t>
  </si>
  <si>
    <t>032</t>
  </si>
  <si>
    <t>UAX015</t>
  </si>
  <si>
    <t>094</t>
  </si>
  <si>
    <t>821100</t>
  </si>
  <si>
    <t>8211</t>
  </si>
  <si>
    <t>Nabavka zemljišta</t>
  </si>
  <si>
    <t>821400</t>
  </si>
  <si>
    <t>Nabavka ostalih stalnih sredstava</t>
  </si>
  <si>
    <t>8214</t>
  </si>
  <si>
    <t>614000</t>
  </si>
  <si>
    <t>6143</t>
  </si>
  <si>
    <t xml:space="preserve">Nabavka zemljišta </t>
  </si>
  <si>
    <t>8216</t>
  </si>
  <si>
    <t>614700</t>
  </si>
  <si>
    <t>615300</t>
  </si>
  <si>
    <t>Prilozi za proučavanje historije Sarajeva</t>
  </si>
  <si>
    <t>Projekat RESCOM</t>
  </si>
  <si>
    <t>036</t>
  </si>
  <si>
    <t xml:space="preserve">Nabavka ostalih stalnih sredstava </t>
  </si>
  <si>
    <t xml:space="preserve">Izvor 10       (budžetska sredstva) </t>
  </si>
  <si>
    <t>Operativni plan X-XII</t>
  </si>
  <si>
    <t>6136</t>
  </si>
  <si>
    <t>8212</t>
  </si>
  <si>
    <t>Operativni plan I-IX</t>
  </si>
  <si>
    <t>Operativni plan I - XII</t>
  </si>
  <si>
    <t xml:space="preserve">Korigovani - Oktobar </t>
  </si>
  <si>
    <t>Korigovani - Novembar</t>
  </si>
  <si>
    <t>Korigovani-Decembar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</si>
</sst>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101A]#,##0;\-#,##0"/>
    <numFmt numFmtId="165" formatCode="[$-10409]#,##0;\-#,##0"/>
    <numFmt numFmtId="166" formatCode="[$-141A]General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charset val="238"/>
    </font>
    <font>
      <sz val="8"/>
      <name val="Arial"/>
      <family val="2"/>
      <charset val="238"/>
    </font>
    <font>
      <sz val="11"/>
      <name val="Calibri"/>
      <family val="2"/>
      <charset val="238"/>
    </font>
    <font>
      <sz val="8"/>
      <color rgb="FF000000"/>
      <name val="Arial"/>
      <family val="2"/>
      <charset val="238"/>
    </font>
    <font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medium">
        <color rgb="FF000000"/>
      </bottom>
      <diagonal/>
    </border>
    <border>
      <left style="thin">
        <color rgb="FFD3D3D3"/>
      </left>
      <right/>
      <top/>
      <bottom style="medium">
        <color rgb="FF000000"/>
      </bottom>
      <diagonal/>
    </border>
  </borders>
  <cellStyleXfs count="4">
    <xf numFmtId="0" fontId="0" fillId="0" borderId="0"/>
    <xf numFmtId="0" fontId="18" fillId="0" borderId="0"/>
    <xf numFmtId="166" fontId="19" fillId="0" borderId="0"/>
    <xf numFmtId="0" fontId="1" fillId="0" borderId="0"/>
  </cellStyleXfs>
  <cellXfs count="238">
    <xf numFmtId="0" fontId="2" fillId="0" borderId="0" xfId="0" applyFont="1"/>
    <xf numFmtId="0" fontId="3" fillId="0" borderId="1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horizontal="right" vertical="top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3" fillId="2" borderId="2" xfId="0" applyFont="1" applyFill="1" applyBorder="1" applyAlignment="1">
      <alignment horizontal="center" vertical="center" wrapText="1" readingOrder="1"/>
    </xf>
    <xf numFmtId="0" fontId="3" fillId="2" borderId="2" xfId="0" applyFont="1" applyFill="1" applyBorder="1" applyAlignment="1">
      <alignment vertical="top" wrapText="1" readingOrder="1"/>
    </xf>
    <xf numFmtId="0" fontId="4" fillId="0" borderId="3" xfId="0" applyFont="1" applyBorder="1" applyAlignment="1">
      <alignment vertical="top" wrapText="1" readingOrder="1"/>
    </xf>
    <xf numFmtId="0" fontId="4" fillId="0" borderId="4" xfId="0" applyFont="1" applyBorder="1" applyAlignment="1">
      <alignment vertical="top" wrapText="1" readingOrder="1"/>
    </xf>
    <xf numFmtId="0" fontId="4" fillId="0" borderId="5" xfId="0" applyFont="1" applyBorder="1" applyAlignment="1">
      <alignment vertical="top" wrapText="1" readingOrder="1"/>
    </xf>
    <xf numFmtId="0" fontId="4" fillId="0" borderId="6" xfId="0" applyFont="1" applyBorder="1" applyAlignment="1">
      <alignment horizontal="center" vertical="center" wrapText="1" readingOrder="1"/>
    </xf>
    <xf numFmtId="0" fontId="4" fillId="0" borderId="7" xfId="0" applyFont="1" applyBorder="1" applyAlignment="1">
      <alignment horizontal="center" vertical="center" wrapText="1" readingOrder="1"/>
    </xf>
    <xf numFmtId="0" fontId="4" fillId="0" borderId="7" xfId="0" applyFont="1" applyBorder="1" applyAlignment="1">
      <alignment horizontal="center" vertical="top" wrapText="1" readingOrder="1"/>
    </xf>
    <xf numFmtId="0" fontId="3" fillId="2" borderId="1" xfId="0" applyFont="1" applyFill="1" applyBorder="1" applyAlignment="1">
      <alignment vertical="top" wrapText="1" readingOrder="1"/>
    </xf>
    <xf numFmtId="164" fontId="4" fillId="2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right" vertical="top" wrapText="1" readingOrder="1"/>
    </xf>
    <xf numFmtId="0" fontId="4" fillId="0" borderId="1" xfId="0" applyFont="1" applyBorder="1" applyAlignment="1">
      <alignment vertical="top" wrapText="1" readingOrder="1"/>
    </xf>
    <xf numFmtId="164" fontId="4" fillId="0" borderId="1" xfId="0" applyNumberFormat="1" applyFont="1" applyBorder="1" applyAlignment="1">
      <alignment horizontal="right" vertical="top" wrapText="1" readingOrder="1"/>
    </xf>
    <xf numFmtId="0" fontId="3" fillId="0" borderId="9" xfId="0" applyFont="1" applyBorder="1" applyAlignment="1">
      <alignment horizontal="left" vertical="top" wrapText="1" readingOrder="1"/>
    </xf>
    <xf numFmtId="0" fontId="4" fillId="0" borderId="10" xfId="0" applyFont="1" applyBorder="1" applyAlignment="1">
      <alignment horizontal="left" vertical="top" wrapText="1" readingOrder="1"/>
    </xf>
    <xf numFmtId="164" fontId="4" fillId="0" borderId="10" xfId="0" applyNumberFormat="1" applyFont="1" applyBorder="1" applyAlignment="1">
      <alignment horizontal="right" vertical="top" wrapText="1" readingOrder="1"/>
    </xf>
    <xf numFmtId="0" fontId="4" fillId="0" borderId="10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4" fillId="0" borderId="0" xfId="0" applyFont="1" applyAlignment="1">
      <alignment horizontal="right" vertical="top" wrapText="1" readingOrder="1"/>
    </xf>
    <xf numFmtId="164" fontId="3" fillId="2" borderId="1" xfId="0" applyNumberFormat="1" applyFont="1" applyFill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4" fillId="0" borderId="0" xfId="0" applyNumberFormat="1" applyFont="1" applyAlignment="1">
      <alignment horizontal="right" vertical="top" wrapText="1" readingOrder="1"/>
    </xf>
    <xf numFmtId="0" fontId="6" fillId="2" borderId="2" xfId="0" applyFont="1" applyFill="1" applyBorder="1" applyAlignment="1">
      <alignment horizontal="center" vertical="center" wrapText="1" readingOrder="1"/>
    </xf>
    <xf numFmtId="0" fontId="6" fillId="2" borderId="2" xfId="0" applyFont="1" applyFill="1" applyBorder="1" applyAlignment="1">
      <alignment vertical="top" wrapText="1" readingOrder="1"/>
    </xf>
    <xf numFmtId="0" fontId="0" fillId="0" borderId="0" xfId="0"/>
    <xf numFmtId="0" fontId="7" fillId="0" borderId="3" xfId="0" applyFont="1" applyBorder="1" applyAlignment="1">
      <alignment vertical="top" wrapText="1" readingOrder="1"/>
    </xf>
    <xf numFmtId="0" fontId="7" fillId="0" borderId="4" xfId="0" applyFont="1" applyBorder="1" applyAlignment="1">
      <alignment vertical="top" wrapText="1" readingOrder="1"/>
    </xf>
    <xf numFmtId="0" fontId="7" fillId="0" borderId="6" xfId="0" applyFont="1" applyBorder="1" applyAlignment="1">
      <alignment horizontal="center" vertical="center" wrapText="1" readingOrder="1"/>
    </xf>
    <xf numFmtId="0" fontId="7" fillId="0" borderId="7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7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vertical="top" wrapText="1" readingOrder="1"/>
    </xf>
    <xf numFmtId="0" fontId="7" fillId="0" borderId="1" xfId="0" applyFont="1" applyBorder="1" applyAlignment="1">
      <alignment horizontal="right" vertical="top" wrapText="1" readingOrder="1"/>
    </xf>
    <xf numFmtId="0" fontId="6" fillId="2" borderId="1" xfId="0" applyFont="1" applyFill="1" applyBorder="1" applyAlignment="1">
      <alignment vertical="top" wrapText="1" readingOrder="1"/>
    </xf>
    <xf numFmtId="164" fontId="7" fillId="2" borderId="1" xfId="0" applyNumberFormat="1" applyFont="1" applyFill="1" applyBorder="1" applyAlignment="1">
      <alignment horizontal="right" vertical="top" wrapText="1" readingOrder="1"/>
    </xf>
    <xf numFmtId="164" fontId="6" fillId="0" borderId="1" xfId="0" applyNumberFormat="1" applyFont="1" applyBorder="1" applyAlignment="1">
      <alignment horizontal="right" vertical="top" wrapText="1" readingOrder="1"/>
    </xf>
    <xf numFmtId="0" fontId="7" fillId="0" borderId="1" xfId="0" applyFont="1" applyBorder="1" applyAlignment="1">
      <alignment vertical="top" wrapText="1" readingOrder="1"/>
    </xf>
    <xf numFmtId="164" fontId="7" fillId="0" borderId="1" xfId="0" applyNumberFormat="1" applyFont="1" applyBorder="1" applyAlignment="1">
      <alignment horizontal="right" vertical="top" wrapText="1" readingOrder="1"/>
    </xf>
    <xf numFmtId="0" fontId="6" fillId="0" borderId="9" xfId="0" applyFont="1" applyBorder="1" applyAlignment="1">
      <alignment horizontal="left" vertical="top" wrapText="1" readingOrder="1"/>
    </xf>
    <xf numFmtId="0" fontId="7" fillId="0" borderId="10" xfId="0" applyFont="1" applyBorder="1" applyAlignment="1">
      <alignment horizontal="left" vertical="top" wrapText="1" readingOrder="1"/>
    </xf>
    <xf numFmtId="164" fontId="7" fillId="0" borderId="10" xfId="0" applyNumberFormat="1" applyFont="1" applyBorder="1" applyAlignment="1">
      <alignment horizontal="right" vertical="top" wrapText="1" readingOrder="1"/>
    </xf>
    <xf numFmtId="0" fontId="7" fillId="0" borderId="10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165" fontId="7" fillId="2" borderId="1" xfId="0" applyNumberFormat="1" applyFont="1" applyFill="1" applyBorder="1" applyAlignment="1">
      <alignment horizontal="right" vertical="top" wrapText="1" readingOrder="1"/>
    </xf>
    <xf numFmtId="165" fontId="6" fillId="0" borderId="1" xfId="0" applyNumberFormat="1" applyFont="1" applyBorder="1" applyAlignment="1">
      <alignment horizontal="right" vertical="top" wrapText="1" readingOrder="1"/>
    </xf>
    <xf numFmtId="0" fontId="7" fillId="3" borderId="1" xfId="0" applyFont="1" applyFill="1" applyBorder="1" applyAlignment="1">
      <alignment horizontal="center" vertical="top" wrapText="1" readingOrder="1"/>
    </xf>
    <xf numFmtId="0" fontId="7" fillId="3" borderId="1" xfId="0" applyFont="1" applyFill="1" applyBorder="1" applyAlignment="1">
      <alignment horizontal="right" vertical="top" wrapText="1" readingOrder="1"/>
    </xf>
    <xf numFmtId="0" fontId="7" fillId="3" borderId="1" xfId="0" applyFont="1" applyFill="1" applyBorder="1" applyAlignment="1">
      <alignment vertical="top" wrapText="1" readingOrder="1"/>
    </xf>
    <xf numFmtId="165" fontId="7" fillId="0" borderId="1" xfId="0" applyNumberFormat="1" applyFont="1" applyBorder="1" applyAlignment="1">
      <alignment horizontal="right" vertical="top" wrapText="1" readingOrder="1"/>
    </xf>
    <xf numFmtId="165" fontId="7" fillId="0" borderId="10" xfId="0" applyNumberFormat="1" applyFont="1" applyBorder="1" applyAlignment="1">
      <alignment horizontal="right" vertical="top" wrapText="1" readingOrder="1"/>
    </xf>
    <xf numFmtId="0" fontId="9" fillId="2" borderId="2" xfId="0" applyFont="1" applyFill="1" applyBorder="1" applyAlignment="1">
      <alignment horizontal="center" vertical="center" wrapText="1" readingOrder="1"/>
    </xf>
    <xf numFmtId="49" fontId="9" fillId="2" borderId="2" xfId="0" applyNumberFormat="1" applyFont="1" applyFill="1" applyBorder="1" applyAlignment="1">
      <alignment horizontal="center" vertical="center" wrapText="1" readingOrder="1"/>
    </xf>
    <xf numFmtId="49" fontId="9" fillId="2" borderId="2" xfId="0" applyNumberFormat="1" applyFont="1" applyFill="1" applyBorder="1" applyAlignment="1">
      <alignment vertical="top" wrapText="1" readingOrder="1"/>
    </xf>
    <xf numFmtId="0" fontId="10" fillId="0" borderId="0" xfId="0" applyFont="1"/>
    <xf numFmtId="0" fontId="11" fillId="0" borderId="3" xfId="0" applyFont="1" applyBorder="1" applyAlignment="1">
      <alignment vertical="top" wrapText="1" readingOrder="1"/>
    </xf>
    <xf numFmtId="49" fontId="11" fillId="0" borderId="3" xfId="0" applyNumberFormat="1" applyFont="1" applyBorder="1" applyAlignment="1">
      <alignment vertical="top" wrapText="1" readingOrder="1"/>
    </xf>
    <xf numFmtId="49" fontId="11" fillId="0" borderId="4" xfId="0" applyNumberFormat="1" applyFont="1" applyBorder="1" applyAlignment="1">
      <alignment vertical="top" wrapText="1" readingOrder="1"/>
    </xf>
    <xf numFmtId="0" fontId="11" fillId="0" borderId="4" xfId="0" applyFont="1" applyBorder="1" applyAlignment="1">
      <alignment vertical="top" wrapText="1" readingOrder="1"/>
    </xf>
    <xf numFmtId="0" fontId="11" fillId="0" borderId="6" xfId="0" applyFont="1" applyBorder="1" applyAlignment="1">
      <alignment horizontal="center" vertical="center" wrapText="1" readingOrder="1"/>
    </xf>
    <xf numFmtId="0" fontId="11" fillId="0" borderId="7" xfId="0" applyFont="1" applyBorder="1" applyAlignment="1">
      <alignment horizontal="center" vertical="center" wrapText="1" readingOrder="1"/>
    </xf>
    <xf numFmtId="0" fontId="9" fillId="0" borderId="1" xfId="0" applyFont="1" applyBorder="1" applyAlignment="1">
      <alignment horizontal="center" vertical="top" wrapText="1" readingOrder="1"/>
    </xf>
    <xf numFmtId="49" fontId="6" fillId="0" borderId="1" xfId="0" applyNumberFormat="1" applyFont="1" applyBorder="1" applyAlignment="1">
      <alignment horizontal="center" vertical="top" wrapText="1" readingOrder="1"/>
    </xf>
    <xf numFmtId="49" fontId="11" fillId="0" borderId="1" xfId="0" applyNumberFormat="1" applyFont="1" applyBorder="1" applyAlignment="1">
      <alignment horizontal="center" vertical="top" wrapText="1" readingOrder="1"/>
    </xf>
    <xf numFmtId="0" fontId="9" fillId="0" borderId="1" xfId="0" applyFont="1" applyBorder="1" applyAlignment="1">
      <alignment vertical="top" wrapText="1" readingOrder="1"/>
    </xf>
    <xf numFmtId="0" fontId="11" fillId="0" borderId="1" xfId="0" applyFont="1" applyBorder="1" applyAlignment="1">
      <alignment horizontal="right" vertical="top" wrapText="1" readingOrder="1"/>
    </xf>
    <xf numFmtId="49" fontId="9" fillId="0" borderId="1" xfId="0" applyNumberFormat="1" applyFont="1" applyBorder="1" applyAlignment="1">
      <alignment horizontal="center" vertical="top" wrapText="1" readingOrder="1"/>
    </xf>
    <xf numFmtId="49" fontId="9" fillId="0" borderId="1" xfId="0" applyNumberFormat="1" applyFont="1" applyBorder="1" applyAlignment="1">
      <alignment vertical="top" wrapText="1" readingOrder="1"/>
    </xf>
    <xf numFmtId="0" fontId="9" fillId="2" borderId="1" xfId="0" applyFont="1" applyFill="1" applyBorder="1" applyAlignment="1">
      <alignment vertical="top" wrapText="1" readingOrder="1"/>
    </xf>
    <xf numFmtId="165" fontId="11" fillId="2" borderId="1" xfId="0" applyNumberFormat="1" applyFont="1" applyFill="1" applyBorder="1" applyAlignment="1">
      <alignment horizontal="right" vertical="top" wrapText="1" readingOrder="1"/>
    </xf>
    <xf numFmtId="0" fontId="11" fillId="0" borderId="1" xfId="0" applyFont="1" applyBorder="1" applyAlignment="1">
      <alignment horizontal="center" vertical="top" wrapText="1" readingOrder="1"/>
    </xf>
    <xf numFmtId="49" fontId="7" fillId="0" borderId="1" xfId="0" applyNumberFormat="1" applyFont="1" applyBorder="1" applyAlignment="1">
      <alignment horizontal="center" vertical="top" wrapText="1" readingOrder="1"/>
    </xf>
    <xf numFmtId="0" fontId="11" fillId="3" borderId="1" xfId="0" applyFont="1" applyFill="1" applyBorder="1" applyAlignment="1">
      <alignment horizontal="center" vertical="top" wrapText="1" readingOrder="1"/>
    </xf>
    <xf numFmtId="49" fontId="7" fillId="3" borderId="1" xfId="0" applyNumberFormat="1" applyFont="1" applyFill="1" applyBorder="1" applyAlignment="1">
      <alignment horizontal="center" vertical="top" wrapText="1" readingOrder="1"/>
    </xf>
    <xf numFmtId="49" fontId="11" fillId="3" borderId="1" xfId="0" applyNumberFormat="1" applyFont="1" applyFill="1" applyBorder="1" applyAlignment="1">
      <alignment horizontal="center" vertical="top" wrapText="1" readingOrder="1"/>
    </xf>
    <xf numFmtId="0" fontId="11" fillId="3" borderId="1" xfId="0" applyFont="1" applyFill="1" applyBorder="1" applyAlignment="1">
      <alignment horizontal="right" vertical="top" wrapText="1" readingOrder="1"/>
    </xf>
    <xf numFmtId="0" fontId="11" fillId="3" borderId="1" xfId="0" applyFont="1" applyFill="1" applyBorder="1" applyAlignment="1">
      <alignment vertical="top" wrapText="1" readingOrder="1"/>
    </xf>
    <xf numFmtId="165" fontId="11" fillId="3" borderId="1" xfId="0" applyNumberFormat="1" applyFont="1" applyFill="1" applyBorder="1" applyAlignment="1">
      <alignment horizontal="right" vertical="top" wrapText="1" readingOrder="1"/>
    </xf>
    <xf numFmtId="0" fontId="10" fillId="3" borderId="0" xfId="0" applyFont="1" applyFill="1"/>
    <xf numFmtId="0" fontId="11" fillId="0" borderId="1" xfId="0" applyFont="1" applyBorder="1" applyAlignment="1">
      <alignment vertical="top" wrapText="1" readingOrder="1"/>
    </xf>
    <xf numFmtId="165" fontId="9" fillId="0" borderId="1" xfId="0" applyNumberFormat="1" applyFont="1" applyBorder="1" applyAlignment="1">
      <alignment horizontal="right" vertical="top" wrapText="1" readingOrder="1"/>
    </xf>
    <xf numFmtId="165" fontId="11" fillId="0" borderId="1" xfId="0" applyNumberFormat="1" applyFont="1" applyBorder="1" applyAlignment="1">
      <alignment horizontal="right" vertical="top" wrapText="1" readingOrder="1"/>
    </xf>
    <xf numFmtId="49" fontId="11" fillId="0" borderId="1" xfId="0" applyNumberFormat="1" applyFont="1" applyBorder="1" applyAlignment="1">
      <alignment vertical="top" wrapText="1" readingOrder="1"/>
    </xf>
    <xf numFmtId="0" fontId="9" fillId="0" borderId="9" xfId="0" applyFont="1" applyBorder="1" applyAlignment="1">
      <alignment horizontal="left" vertical="top" wrapText="1" readingOrder="1"/>
    </xf>
    <xf numFmtId="0" fontId="11" fillId="0" borderId="10" xfId="0" applyFont="1" applyBorder="1" applyAlignment="1">
      <alignment horizontal="left" vertical="top" wrapText="1" readingOrder="1"/>
    </xf>
    <xf numFmtId="165" fontId="11" fillId="0" borderId="10" xfId="0" applyNumberFormat="1" applyFont="1" applyBorder="1" applyAlignment="1">
      <alignment horizontal="right" vertical="top" wrapText="1" readingOrder="1"/>
    </xf>
    <xf numFmtId="0" fontId="11" fillId="0" borderId="10" xfId="0" applyFont="1" applyBorder="1" applyAlignment="1">
      <alignment vertical="top" wrapText="1" readingOrder="1"/>
    </xf>
    <xf numFmtId="0" fontId="12" fillId="0" borderId="0" xfId="0" applyFont="1" applyAlignment="1">
      <alignment vertical="top" wrapText="1" readingOrder="1"/>
    </xf>
    <xf numFmtId="164" fontId="8" fillId="0" borderId="0" xfId="0" applyNumberFormat="1" applyFont="1" applyAlignment="1">
      <alignment vertical="top" wrapText="1" readingOrder="1"/>
    </xf>
    <xf numFmtId="164" fontId="7" fillId="0" borderId="0" xfId="0" applyNumberFormat="1" applyFont="1" applyAlignment="1">
      <alignment horizontal="right" vertical="top" wrapText="1" readingOrder="1"/>
    </xf>
    <xf numFmtId="0" fontId="13" fillId="0" borderId="0" xfId="0" applyFont="1"/>
    <xf numFmtId="164" fontId="14" fillId="0" borderId="1" xfId="0" applyNumberFormat="1" applyFont="1" applyBorder="1" applyAlignment="1">
      <alignment horizontal="right" vertical="top" wrapText="1" readingOrder="1"/>
    </xf>
    <xf numFmtId="0" fontId="15" fillId="0" borderId="1" xfId="0" applyFont="1" applyBorder="1" applyAlignment="1">
      <alignment vertical="top" wrapText="1" readingOrder="1"/>
    </xf>
    <xf numFmtId="0" fontId="2" fillId="4" borderId="0" xfId="0" applyFont="1" applyFill="1"/>
    <xf numFmtId="0" fontId="16" fillId="0" borderId="0" xfId="0" applyFont="1"/>
    <xf numFmtId="0" fontId="4" fillId="3" borderId="1" xfId="0" applyFont="1" applyFill="1" applyBorder="1" applyAlignment="1">
      <alignment horizontal="center" vertical="top" wrapText="1" readingOrder="1"/>
    </xf>
    <xf numFmtId="0" fontId="4" fillId="3" borderId="1" xfId="0" applyFont="1" applyFill="1" applyBorder="1" applyAlignment="1">
      <alignment horizontal="right" vertical="top" wrapText="1" readingOrder="1"/>
    </xf>
    <xf numFmtId="0" fontId="4" fillId="3" borderId="1" xfId="0" applyFont="1" applyFill="1" applyBorder="1" applyAlignment="1">
      <alignment vertical="top" wrapText="1" readingOrder="1"/>
    </xf>
    <xf numFmtId="164" fontId="4" fillId="3" borderId="1" xfId="0" applyNumberFormat="1" applyFont="1" applyFill="1" applyBorder="1" applyAlignment="1">
      <alignment horizontal="right" vertical="top" wrapText="1" readingOrder="1"/>
    </xf>
    <xf numFmtId="0" fontId="15" fillId="3" borderId="1" xfId="0" applyFont="1" applyFill="1" applyBorder="1" applyAlignment="1">
      <alignment vertical="top" wrapText="1" readingOrder="1"/>
    </xf>
    <xf numFmtId="0" fontId="17" fillId="0" borderId="0" xfId="0" applyFont="1"/>
    <xf numFmtId="0" fontId="4" fillId="5" borderId="1" xfId="0" applyFont="1" applyFill="1" applyBorder="1" applyAlignment="1">
      <alignment horizontal="center" vertical="top" wrapText="1" readingOrder="1"/>
    </xf>
    <xf numFmtId="49" fontId="4" fillId="0" borderId="5" xfId="0" applyNumberFormat="1" applyFont="1" applyBorder="1" applyAlignment="1">
      <alignment vertical="top" wrapText="1" readingOrder="1"/>
    </xf>
    <xf numFmtId="3" fontId="3" fillId="2" borderId="2" xfId="0" applyNumberFormat="1" applyFont="1" applyFill="1" applyBorder="1" applyAlignment="1">
      <alignment horizontal="center" vertical="center" wrapText="1" readingOrder="1"/>
    </xf>
    <xf numFmtId="3" fontId="4" fillId="0" borderId="7" xfId="0" applyNumberFormat="1" applyFont="1" applyBorder="1" applyAlignment="1">
      <alignment horizontal="center" vertical="top" wrapText="1" readingOrder="1"/>
    </xf>
    <xf numFmtId="49" fontId="3" fillId="0" borderId="1" xfId="0" applyNumberFormat="1" applyFont="1" applyBorder="1" applyAlignment="1">
      <alignment vertical="top" wrapText="1" readingOrder="1"/>
    </xf>
    <xf numFmtId="49" fontId="4" fillId="0" borderId="1" xfId="0" applyNumberFormat="1" applyFont="1" applyBorder="1" applyAlignment="1">
      <alignment horizontal="center" vertical="top" wrapText="1" readingOrder="1"/>
    </xf>
    <xf numFmtId="49" fontId="3" fillId="2" borderId="2" xfId="0" applyNumberFormat="1" applyFont="1" applyFill="1" applyBorder="1" applyAlignment="1">
      <alignment vertical="top" wrapText="1" readingOrder="1"/>
    </xf>
    <xf numFmtId="49" fontId="3" fillId="2" borderId="2" xfId="0" applyNumberFormat="1" applyFont="1" applyFill="1" applyBorder="1" applyAlignment="1">
      <alignment horizontal="center" vertical="center" wrapText="1" readingOrder="1"/>
    </xf>
    <xf numFmtId="49" fontId="4" fillId="0" borderId="4" xfId="0" applyNumberFormat="1" applyFont="1" applyBorder="1" applyAlignment="1">
      <alignment vertical="top" wrapText="1" readingOrder="1"/>
    </xf>
    <xf numFmtId="49" fontId="4" fillId="0" borderId="1" xfId="0" applyNumberFormat="1" applyFont="1" applyBorder="1" applyAlignment="1">
      <alignment horizontal="right" vertical="top" wrapText="1" readingOrder="1"/>
    </xf>
    <xf numFmtId="49" fontId="4" fillId="0" borderId="1" xfId="0" applyNumberFormat="1" applyFont="1" applyBorder="1" applyAlignment="1">
      <alignment vertical="top" wrapText="1" readingOrder="1"/>
    </xf>
    <xf numFmtId="49" fontId="3" fillId="0" borderId="1" xfId="0" applyNumberFormat="1" applyFont="1" applyBorder="1" applyAlignment="1">
      <alignment horizontal="center" vertical="top" wrapText="1" readingOrder="1"/>
    </xf>
    <xf numFmtId="0" fontId="20" fillId="6" borderId="1" xfId="0" applyFont="1" applyFill="1" applyBorder="1" applyAlignment="1">
      <alignment horizontal="center" vertical="top" wrapText="1" readingOrder="1"/>
    </xf>
    <xf numFmtId="49" fontId="20" fillId="6" borderId="1" xfId="0" applyNumberFormat="1" applyFont="1" applyFill="1" applyBorder="1" applyAlignment="1">
      <alignment horizontal="center" vertical="top" wrapText="1" readingOrder="1"/>
    </xf>
    <xf numFmtId="49" fontId="20" fillId="6" borderId="1" xfId="0" applyNumberFormat="1" applyFont="1" applyFill="1" applyBorder="1" applyAlignment="1">
      <alignment horizontal="right" vertical="top" wrapText="1" readingOrder="1"/>
    </xf>
    <xf numFmtId="49" fontId="20" fillId="6" borderId="1" xfId="0" applyNumberFormat="1" applyFont="1" applyFill="1" applyBorder="1" applyAlignment="1">
      <alignment vertical="top" wrapText="1" readingOrder="1"/>
    </xf>
    <xf numFmtId="0" fontId="20" fillId="6" borderId="1" xfId="0" applyFont="1" applyFill="1" applyBorder="1" applyAlignment="1">
      <alignment vertical="top" wrapText="1" readingOrder="1"/>
    </xf>
    <xf numFmtId="0" fontId="21" fillId="6" borderId="0" xfId="0" applyFont="1" applyFill="1"/>
    <xf numFmtId="49" fontId="4" fillId="3" borderId="1" xfId="0" applyNumberFormat="1" applyFont="1" applyFill="1" applyBorder="1" applyAlignment="1">
      <alignment horizontal="center" vertical="top" wrapText="1" readingOrder="1"/>
    </xf>
    <xf numFmtId="49" fontId="4" fillId="3" borderId="1" xfId="0" applyNumberFormat="1" applyFont="1" applyFill="1" applyBorder="1" applyAlignment="1">
      <alignment horizontal="right" vertical="top" wrapText="1" readingOrder="1"/>
    </xf>
    <xf numFmtId="49" fontId="4" fillId="6" borderId="1" xfId="0" applyNumberFormat="1" applyFont="1" applyFill="1" applyBorder="1" applyAlignment="1">
      <alignment horizontal="center" vertical="top" wrapText="1" readingOrder="1"/>
    </xf>
    <xf numFmtId="49" fontId="4" fillId="6" borderId="1" xfId="0" applyNumberFormat="1" applyFont="1" applyFill="1" applyBorder="1" applyAlignment="1">
      <alignment horizontal="right" vertical="top" wrapText="1" readingOrder="1"/>
    </xf>
    <xf numFmtId="49" fontId="4" fillId="6" borderId="1" xfId="0" applyNumberFormat="1" applyFont="1" applyFill="1" applyBorder="1" applyAlignment="1">
      <alignment vertical="top" wrapText="1" readingOrder="1"/>
    </xf>
    <xf numFmtId="0" fontId="4" fillId="6" borderId="1" xfId="0" applyFont="1" applyFill="1" applyBorder="1" applyAlignment="1">
      <alignment vertical="top" wrapText="1" readingOrder="1"/>
    </xf>
    <xf numFmtId="0" fontId="2" fillId="6" borderId="0" xfId="0" applyFont="1" applyFill="1"/>
    <xf numFmtId="0" fontId="4" fillId="6" borderId="1" xfId="0" applyFont="1" applyFill="1" applyBorder="1" applyAlignment="1">
      <alignment horizontal="center" vertical="top" wrapText="1" readingOrder="1"/>
    </xf>
    <xf numFmtId="49" fontId="4" fillId="3" borderId="1" xfId="0" applyNumberFormat="1" applyFont="1" applyFill="1" applyBorder="1" applyAlignment="1">
      <alignment vertical="top" wrapText="1" readingOrder="1"/>
    </xf>
    <xf numFmtId="0" fontId="4" fillId="6" borderId="1" xfId="0" applyFont="1" applyFill="1" applyBorder="1" applyAlignment="1">
      <alignment horizontal="right" vertical="top" wrapText="1" readingOrder="1"/>
    </xf>
    <xf numFmtId="0" fontId="4" fillId="0" borderId="1" xfId="0" applyFont="1" applyBorder="1" applyAlignment="1">
      <alignment horizontal="left" vertical="top" wrapText="1" readingOrder="1"/>
    </xf>
    <xf numFmtId="49" fontId="4" fillId="5" borderId="1" xfId="0" applyNumberFormat="1" applyFont="1" applyFill="1" applyBorder="1" applyAlignment="1">
      <alignment horizontal="center" vertical="top" wrapText="1" readingOrder="1"/>
    </xf>
    <xf numFmtId="49" fontId="4" fillId="5" borderId="1" xfId="0" applyNumberFormat="1" applyFont="1" applyFill="1" applyBorder="1" applyAlignment="1">
      <alignment horizontal="right" vertical="top" wrapText="1" readingOrder="1"/>
    </xf>
    <xf numFmtId="0" fontId="4" fillId="5" borderId="1" xfId="0" applyFont="1" applyFill="1" applyBorder="1" applyAlignment="1">
      <alignment vertical="top" wrapText="1" readingOrder="1"/>
    </xf>
    <xf numFmtId="49" fontId="4" fillId="0" borderId="1" xfId="0" applyNumberFormat="1" applyFont="1" applyBorder="1" applyAlignment="1">
      <alignment horizontal="left" vertical="top" wrapText="1" readingOrder="1"/>
    </xf>
    <xf numFmtId="0" fontId="4" fillId="5" borderId="1" xfId="0" applyFont="1" applyFill="1" applyBorder="1" applyAlignment="1">
      <alignment horizontal="right" vertical="top" wrapText="1" readingOrder="1"/>
    </xf>
    <xf numFmtId="0" fontId="2" fillId="5" borderId="0" xfId="0" applyFont="1" applyFill="1"/>
    <xf numFmtId="49" fontId="4" fillId="5" borderId="1" xfId="0" applyNumberFormat="1" applyFont="1" applyFill="1" applyBorder="1" applyAlignment="1">
      <alignment vertical="top" wrapText="1" readingOrder="1"/>
    </xf>
    <xf numFmtId="0" fontId="4" fillId="7" borderId="1" xfId="0" applyFont="1" applyFill="1" applyBorder="1" applyAlignment="1">
      <alignment horizontal="center" vertical="top" wrapText="1" readingOrder="1"/>
    </xf>
    <xf numFmtId="49" fontId="4" fillId="7" borderId="1" xfId="0" applyNumberFormat="1" applyFont="1" applyFill="1" applyBorder="1" applyAlignment="1">
      <alignment horizontal="center" vertical="top" wrapText="1" readingOrder="1"/>
    </xf>
    <xf numFmtId="49" fontId="4" fillId="7" borderId="1" xfId="0" applyNumberFormat="1" applyFont="1" applyFill="1" applyBorder="1" applyAlignment="1">
      <alignment horizontal="right" vertical="top" wrapText="1" readingOrder="1"/>
    </xf>
    <xf numFmtId="49" fontId="4" fillId="7" borderId="1" xfId="0" applyNumberFormat="1" applyFont="1" applyFill="1" applyBorder="1" applyAlignment="1">
      <alignment vertical="top" wrapText="1" readingOrder="1"/>
    </xf>
    <xf numFmtId="0" fontId="4" fillId="7" borderId="1" xfId="0" applyFont="1" applyFill="1" applyBorder="1" applyAlignment="1">
      <alignment vertical="top" wrapText="1" readingOrder="1"/>
    </xf>
    <xf numFmtId="0" fontId="4" fillId="7" borderId="1" xfId="0" applyFont="1" applyFill="1" applyBorder="1" applyAlignment="1">
      <alignment horizontal="left" vertical="top" wrapText="1" readingOrder="1"/>
    </xf>
    <xf numFmtId="0" fontId="10" fillId="7" borderId="0" xfId="0" applyFont="1" applyFill="1"/>
    <xf numFmtId="0" fontId="4" fillId="7" borderId="1" xfId="0" applyFont="1" applyFill="1" applyBorder="1" applyAlignment="1">
      <alignment horizontal="right" vertical="top" wrapText="1" readingOrder="1"/>
    </xf>
    <xf numFmtId="0" fontId="2" fillId="7" borderId="0" xfId="0" applyFont="1" applyFill="1"/>
    <xf numFmtId="0" fontId="3" fillId="7" borderId="1" xfId="0" applyFont="1" applyFill="1" applyBorder="1" applyAlignment="1">
      <alignment vertical="top" wrapText="1" readingOrder="1"/>
    </xf>
    <xf numFmtId="0" fontId="3" fillId="7" borderId="1" xfId="0" applyFont="1" applyFill="1" applyBorder="1" applyAlignment="1">
      <alignment horizontal="center" vertical="top" wrapText="1" readingOrder="1"/>
    </xf>
    <xf numFmtId="49" fontId="3" fillId="7" borderId="1" xfId="0" applyNumberFormat="1" applyFont="1" applyFill="1" applyBorder="1" applyAlignment="1">
      <alignment horizontal="center" vertical="top" wrapText="1" readingOrder="1"/>
    </xf>
    <xf numFmtId="49" fontId="3" fillId="7" borderId="1" xfId="0" applyNumberFormat="1" applyFont="1" applyFill="1" applyBorder="1" applyAlignment="1">
      <alignment horizontal="right" vertical="top" wrapText="1" readingOrder="1"/>
    </xf>
    <xf numFmtId="49" fontId="3" fillId="7" borderId="1" xfId="0" applyNumberFormat="1" applyFont="1" applyFill="1" applyBorder="1" applyAlignment="1">
      <alignment vertical="top" wrapText="1" readingOrder="1"/>
    </xf>
    <xf numFmtId="0" fontId="22" fillId="7" borderId="1" xfId="0" applyFont="1" applyFill="1" applyBorder="1" applyAlignment="1">
      <alignment horizontal="center" vertical="top" wrapText="1" readingOrder="1"/>
    </xf>
    <xf numFmtId="49" fontId="22" fillId="7" borderId="1" xfId="0" applyNumberFormat="1" applyFont="1" applyFill="1" applyBorder="1" applyAlignment="1">
      <alignment horizontal="center" vertical="top" wrapText="1" readingOrder="1"/>
    </xf>
    <xf numFmtId="0" fontId="22" fillId="7" borderId="1" xfId="0" applyFont="1" applyFill="1" applyBorder="1" applyAlignment="1">
      <alignment vertical="top" wrapText="1" readingOrder="1"/>
    </xf>
    <xf numFmtId="1" fontId="2" fillId="0" borderId="0" xfId="0" applyNumberFormat="1" applyFont="1"/>
    <xf numFmtId="1" fontId="4" fillId="0" borderId="1" xfId="0" applyNumberFormat="1" applyFont="1" applyBorder="1" applyAlignment="1">
      <alignment horizontal="right" vertical="top" wrapText="1" readingOrder="1"/>
    </xf>
    <xf numFmtId="1" fontId="3" fillId="2" borderId="2" xfId="0" applyNumberFormat="1" applyFont="1" applyFill="1" applyBorder="1" applyAlignment="1">
      <alignment horizontal="center" vertical="center" wrapText="1" readingOrder="1"/>
    </xf>
    <xf numFmtId="1" fontId="4" fillId="2" borderId="1" xfId="0" applyNumberFormat="1" applyFont="1" applyFill="1" applyBorder="1" applyAlignment="1">
      <alignment horizontal="right" vertical="top" wrapText="1" readingOrder="1"/>
    </xf>
    <xf numFmtId="1" fontId="3" fillId="0" borderId="1" xfId="0" applyNumberFormat="1" applyFont="1" applyBorder="1" applyAlignment="1">
      <alignment horizontal="right" vertical="top" wrapText="1" readingOrder="1"/>
    </xf>
    <xf numFmtId="1" fontId="4" fillId="0" borderId="10" xfId="0" applyNumberFormat="1" applyFont="1" applyBorder="1" applyAlignment="1">
      <alignment horizontal="right" vertical="top" wrapText="1" readingOrder="1"/>
    </xf>
    <xf numFmtId="1" fontId="5" fillId="0" borderId="0" xfId="0" applyNumberFormat="1" applyFont="1" applyAlignment="1">
      <alignment vertical="top" wrapText="1" readingOrder="1"/>
    </xf>
    <xf numFmtId="1" fontId="4" fillId="0" borderId="0" xfId="0" applyNumberFormat="1" applyFont="1" applyAlignment="1">
      <alignment horizontal="right" vertical="top" wrapText="1" readingOrder="1"/>
    </xf>
    <xf numFmtId="1" fontId="3" fillId="2" borderId="1" xfId="0" applyNumberFormat="1" applyFont="1" applyFill="1" applyBorder="1" applyAlignment="1">
      <alignment horizontal="right" vertical="top" wrapText="1" readingOrder="1"/>
    </xf>
    <xf numFmtId="1" fontId="7" fillId="0" borderId="1" xfId="0" applyNumberFormat="1" applyFont="1" applyBorder="1" applyAlignment="1">
      <alignment horizontal="right" vertical="top" wrapText="1" readingOrder="1"/>
    </xf>
    <xf numFmtId="1" fontId="7" fillId="2" borderId="1" xfId="0" applyNumberFormat="1" applyFont="1" applyFill="1" applyBorder="1" applyAlignment="1">
      <alignment horizontal="right" vertical="top" wrapText="1" readingOrder="1"/>
    </xf>
    <xf numFmtId="1" fontId="6" fillId="0" borderId="1" xfId="0" applyNumberFormat="1" applyFont="1" applyBorder="1" applyAlignment="1">
      <alignment horizontal="right" vertical="top" wrapText="1" readingOrder="1"/>
    </xf>
    <xf numFmtId="1" fontId="0" fillId="0" borderId="0" xfId="0" applyNumberFormat="1"/>
    <xf numFmtId="1" fontId="8" fillId="0" borderId="0" xfId="0" applyNumberFormat="1" applyFont="1" applyAlignment="1">
      <alignment vertical="top" wrapText="1" readingOrder="1"/>
    </xf>
    <xf numFmtId="1" fontId="7" fillId="0" borderId="0" xfId="0" applyNumberFormat="1" applyFont="1" applyAlignment="1">
      <alignment horizontal="right" vertical="top" wrapText="1" readingOrder="1"/>
    </xf>
    <xf numFmtId="1" fontId="11" fillId="0" borderId="1" xfId="0" applyNumberFormat="1" applyFont="1" applyBorder="1" applyAlignment="1">
      <alignment horizontal="right" vertical="top" wrapText="1" readingOrder="1"/>
    </xf>
    <xf numFmtId="1" fontId="10" fillId="0" borderId="0" xfId="0" applyNumberFormat="1" applyFont="1"/>
    <xf numFmtId="1" fontId="12" fillId="0" borderId="0" xfId="0" applyNumberFormat="1" applyFont="1" applyAlignment="1">
      <alignment vertical="top" wrapText="1" readingOrder="1"/>
    </xf>
    <xf numFmtId="3" fontId="2" fillId="0" borderId="0" xfId="0" applyNumberFormat="1" applyFont="1"/>
    <xf numFmtId="3" fontId="4" fillId="0" borderId="0" xfId="0" applyNumberFormat="1" applyFont="1" applyAlignment="1">
      <alignment horizontal="right" vertical="top" wrapText="1" readingOrder="1"/>
    </xf>
    <xf numFmtId="164" fontId="22" fillId="0" borderId="1" xfId="0" applyNumberFormat="1" applyFont="1" applyBorder="1" applyAlignment="1">
      <alignment horizontal="right" vertical="top" wrapText="1" readingOrder="1"/>
    </xf>
    <xf numFmtId="164" fontId="4" fillId="6" borderId="1" xfId="0" applyNumberFormat="1" applyFont="1" applyFill="1" applyBorder="1" applyAlignment="1">
      <alignment horizontal="right" vertical="top" wrapText="1" readingOrder="1"/>
    </xf>
    <xf numFmtId="164" fontId="5" fillId="0" borderId="0" xfId="0" applyNumberFormat="1" applyFont="1" applyAlignment="1">
      <alignment vertical="top" wrapText="1" readingOrder="1"/>
    </xf>
    <xf numFmtId="3" fontId="4" fillId="0" borderId="1" xfId="0" applyNumberFormat="1" applyFont="1" applyBorder="1" applyAlignment="1">
      <alignment horizontal="right" vertical="top" wrapText="1" readingOrder="1"/>
    </xf>
    <xf numFmtId="3" fontId="4" fillId="2" borderId="1" xfId="0" applyNumberFormat="1" applyFont="1" applyFill="1" applyBorder="1" applyAlignment="1">
      <alignment horizontal="right" vertical="top" wrapText="1" readingOrder="1"/>
    </xf>
    <xf numFmtId="3" fontId="3" fillId="0" borderId="1" xfId="0" applyNumberFormat="1" applyFont="1" applyBorder="1" applyAlignment="1">
      <alignment horizontal="right" vertical="top" wrapText="1" readingOrder="1"/>
    </xf>
    <xf numFmtId="3" fontId="4" fillId="0" borderId="10" xfId="0" applyNumberFormat="1" applyFont="1" applyBorder="1" applyAlignment="1">
      <alignment horizontal="right" vertical="top" wrapText="1" readingOrder="1"/>
    </xf>
    <xf numFmtId="3" fontId="5" fillId="0" borderId="0" xfId="0" applyNumberFormat="1" applyFont="1" applyAlignment="1">
      <alignment vertical="top" wrapText="1" readingOrder="1"/>
    </xf>
    <xf numFmtId="3" fontId="3" fillId="2" borderId="1" xfId="0" applyNumberFormat="1" applyFont="1" applyFill="1" applyBorder="1" applyAlignment="1">
      <alignment horizontal="right" vertical="top" wrapText="1" readingOrder="1"/>
    </xf>
    <xf numFmtId="3" fontId="14" fillId="0" borderId="1" xfId="0" applyNumberFormat="1" applyFont="1" applyBorder="1" applyAlignment="1">
      <alignment horizontal="right" vertical="top" wrapText="1" readingOrder="1"/>
    </xf>
    <xf numFmtId="3" fontId="7" fillId="0" borderId="1" xfId="0" applyNumberFormat="1" applyFont="1" applyBorder="1" applyAlignment="1">
      <alignment horizontal="right" vertical="top" wrapText="1" readingOrder="1"/>
    </xf>
    <xf numFmtId="3" fontId="7" fillId="2" borderId="1" xfId="0" applyNumberFormat="1" applyFont="1" applyFill="1" applyBorder="1" applyAlignment="1">
      <alignment horizontal="right" vertical="top" wrapText="1" readingOrder="1"/>
    </xf>
    <xf numFmtId="3" fontId="6" fillId="0" borderId="1" xfId="0" applyNumberFormat="1" applyFont="1" applyBorder="1" applyAlignment="1">
      <alignment horizontal="right" vertical="top" wrapText="1" readingOrder="1"/>
    </xf>
    <xf numFmtId="3" fontId="7" fillId="0" borderId="10" xfId="0" applyNumberFormat="1" applyFont="1" applyBorder="1" applyAlignment="1">
      <alignment horizontal="right" vertical="top" wrapText="1" readingOrder="1"/>
    </xf>
    <xf numFmtId="3" fontId="0" fillId="0" borderId="0" xfId="0" applyNumberFormat="1"/>
    <xf numFmtId="3" fontId="8" fillId="0" borderId="0" xfId="0" applyNumberFormat="1" applyFont="1" applyAlignment="1">
      <alignment vertical="top" wrapText="1" readingOrder="1"/>
    </xf>
    <xf numFmtId="3" fontId="7" fillId="0" borderId="0" xfId="0" applyNumberFormat="1" applyFont="1" applyAlignment="1">
      <alignment horizontal="right" vertical="top" wrapText="1" readingOrder="1"/>
    </xf>
    <xf numFmtId="3" fontId="11" fillId="0" borderId="1" xfId="0" applyNumberFormat="1" applyFont="1" applyBorder="1" applyAlignment="1">
      <alignment horizontal="right" vertical="top" wrapText="1" readingOrder="1"/>
    </xf>
    <xf numFmtId="3" fontId="11" fillId="2" borderId="1" xfId="0" applyNumberFormat="1" applyFont="1" applyFill="1" applyBorder="1" applyAlignment="1">
      <alignment horizontal="right" vertical="top" wrapText="1" readingOrder="1"/>
    </xf>
    <xf numFmtId="3" fontId="11" fillId="3" borderId="1" xfId="0" applyNumberFormat="1" applyFont="1" applyFill="1" applyBorder="1" applyAlignment="1">
      <alignment horizontal="right" vertical="top" wrapText="1" readingOrder="1"/>
    </xf>
    <xf numFmtId="3" fontId="9" fillId="0" borderId="1" xfId="0" applyNumberFormat="1" applyFont="1" applyBorder="1" applyAlignment="1">
      <alignment horizontal="right" vertical="top" wrapText="1" readingOrder="1"/>
    </xf>
    <xf numFmtId="3" fontId="11" fillId="0" borderId="10" xfId="0" applyNumberFormat="1" applyFont="1" applyBorder="1" applyAlignment="1">
      <alignment horizontal="right" vertical="top" wrapText="1" readingOrder="1"/>
    </xf>
    <xf numFmtId="3" fontId="10" fillId="0" borderId="0" xfId="0" applyNumberFormat="1" applyFont="1"/>
    <xf numFmtId="3" fontId="12" fillId="0" borderId="0" xfId="0" applyNumberFormat="1" applyFont="1" applyAlignment="1">
      <alignment vertical="top" wrapText="1" readingOrder="1"/>
    </xf>
    <xf numFmtId="3" fontId="3" fillId="5" borderId="1" xfId="0" applyNumberFormat="1" applyFont="1" applyFill="1" applyBorder="1" applyAlignment="1">
      <alignment horizontal="right" vertical="top" wrapText="1" readingOrder="1"/>
    </xf>
    <xf numFmtId="164" fontId="3" fillId="8" borderId="1" xfId="0" applyNumberFormat="1" applyFont="1" applyFill="1" applyBorder="1" applyAlignment="1">
      <alignment horizontal="right" vertical="top" wrapText="1" readingOrder="1"/>
    </xf>
    <xf numFmtId="164" fontId="3" fillId="3" borderId="1" xfId="0" applyNumberFormat="1" applyFont="1" applyFill="1" applyBorder="1" applyAlignment="1">
      <alignment horizontal="right" vertical="top" wrapText="1" readingOrder="1"/>
    </xf>
    <xf numFmtId="1" fontId="3" fillId="3" borderId="1" xfId="0" applyNumberFormat="1" applyFont="1" applyFill="1" applyBorder="1" applyAlignment="1">
      <alignment horizontal="right" vertical="top" wrapText="1" readingOrder="1"/>
    </xf>
    <xf numFmtId="164" fontId="4" fillId="9" borderId="1" xfId="0" applyNumberFormat="1" applyFont="1" applyFill="1" applyBorder="1" applyAlignment="1">
      <alignment horizontal="right" vertical="top" wrapText="1" readingOrder="1"/>
    </xf>
    <xf numFmtId="164" fontId="23" fillId="9" borderId="1" xfId="0" applyNumberFormat="1" applyFont="1" applyFill="1" applyBorder="1" applyAlignment="1">
      <alignment horizontal="right" vertical="top" wrapText="1" readingOrder="1"/>
    </xf>
    <xf numFmtId="164" fontId="4" fillId="10" borderId="1" xfId="0" applyNumberFormat="1" applyFont="1" applyFill="1" applyBorder="1" applyAlignment="1">
      <alignment horizontal="right" vertical="top" wrapText="1" readingOrder="1"/>
    </xf>
    <xf numFmtId="164" fontId="4" fillId="5" borderId="1" xfId="0" applyNumberFormat="1" applyFont="1" applyFill="1" applyBorder="1" applyAlignment="1">
      <alignment horizontal="right" vertical="top" wrapText="1" readingOrder="1"/>
    </xf>
    <xf numFmtId="0" fontId="4" fillId="0" borderId="12" xfId="0" applyFont="1" applyBorder="1" applyAlignment="1">
      <alignment vertical="top" wrapText="1" readingOrder="1"/>
    </xf>
    <xf numFmtId="0" fontId="4" fillId="0" borderId="8" xfId="0" applyFont="1" applyBorder="1" applyAlignment="1">
      <alignment vertical="top" wrapText="1" readingOrder="1"/>
    </xf>
    <xf numFmtId="0" fontId="4" fillId="0" borderId="13" xfId="0" applyFont="1" applyBorder="1" applyAlignment="1">
      <alignment vertical="top" wrapText="1" readingOrder="1"/>
    </xf>
    <xf numFmtId="0" fontId="4" fillId="0" borderId="14" xfId="0" applyFont="1" applyBorder="1" applyAlignment="1">
      <alignment vertical="top" wrapText="1" readingOrder="1"/>
    </xf>
    <xf numFmtId="0" fontId="4" fillId="0" borderId="11" xfId="0" applyFont="1" applyBorder="1" applyAlignment="1">
      <alignment vertical="top" wrapText="1" readingOrder="1"/>
    </xf>
    <xf numFmtId="0" fontId="4" fillId="0" borderId="15" xfId="0" applyFont="1" applyBorder="1" applyAlignment="1">
      <alignment vertical="top" wrapText="1" readingOrder="1"/>
    </xf>
    <xf numFmtId="0" fontId="4" fillId="0" borderId="17" xfId="0" applyFont="1" applyBorder="1" applyAlignment="1">
      <alignment vertical="top" wrapText="1" readingOrder="1"/>
    </xf>
    <xf numFmtId="0" fontId="4" fillId="0" borderId="16" xfId="0" applyFont="1" applyBorder="1" applyAlignment="1">
      <alignment vertical="top" wrapText="1" readingOrder="1"/>
    </xf>
    <xf numFmtId="49" fontId="4" fillId="0" borderId="12" xfId="0" applyNumberFormat="1" applyFont="1" applyBorder="1" applyAlignment="1">
      <alignment vertical="top" wrapText="1" readingOrder="1"/>
    </xf>
    <xf numFmtId="49" fontId="4" fillId="0" borderId="8" xfId="0" applyNumberFormat="1" applyFont="1" applyBorder="1" applyAlignment="1">
      <alignment vertical="top" wrapText="1" readingOrder="1"/>
    </xf>
    <xf numFmtId="49" fontId="4" fillId="0" borderId="11" xfId="0" applyNumberFormat="1" applyFont="1" applyBorder="1" applyAlignment="1">
      <alignment vertical="top" wrapText="1" readingOrder="1"/>
    </xf>
    <xf numFmtId="0" fontId="7" fillId="0" borderId="12" xfId="0" applyFont="1" applyBorder="1" applyAlignment="1">
      <alignment vertical="top" wrapText="1" readingOrder="1"/>
    </xf>
    <xf numFmtId="0" fontId="7" fillId="0" borderId="8" xfId="0" applyFont="1" applyBorder="1" applyAlignment="1">
      <alignment vertical="top" wrapText="1" readingOrder="1"/>
    </xf>
    <xf numFmtId="0" fontId="7" fillId="0" borderId="11" xfId="0" applyFont="1" applyBorder="1" applyAlignment="1">
      <alignment vertical="top" wrapText="1" readingOrder="1"/>
    </xf>
    <xf numFmtId="0" fontId="7" fillId="0" borderId="13" xfId="0" applyFont="1" applyBorder="1" applyAlignment="1">
      <alignment vertical="top" wrapText="1" readingOrder="1"/>
    </xf>
    <xf numFmtId="0" fontId="7" fillId="0" borderId="14" xfId="0" applyFont="1" applyBorder="1" applyAlignment="1">
      <alignment vertical="top" wrapText="1" readingOrder="1"/>
    </xf>
    <xf numFmtId="0" fontId="7" fillId="0" borderId="15" xfId="0" applyFont="1" applyBorder="1" applyAlignment="1">
      <alignment vertical="top" wrapText="1" readingOrder="1"/>
    </xf>
    <xf numFmtId="0" fontId="11" fillId="0" borderId="12" xfId="0" applyFont="1" applyBorder="1" applyAlignment="1">
      <alignment vertical="top" wrapText="1" readingOrder="1"/>
    </xf>
    <xf numFmtId="0" fontId="11" fillId="0" borderId="8" xfId="0" applyFont="1" applyBorder="1" applyAlignment="1">
      <alignment vertical="top" wrapText="1" readingOrder="1"/>
    </xf>
    <xf numFmtId="0" fontId="11" fillId="0" borderId="11" xfId="0" applyFont="1" applyBorder="1" applyAlignment="1">
      <alignment vertical="top" wrapText="1" readingOrder="1"/>
    </xf>
    <xf numFmtId="49" fontId="11" fillId="0" borderId="12" xfId="0" applyNumberFormat="1" applyFont="1" applyBorder="1" applyAlignment="1">
      <alignment vertical="top" wrapText="1" readingOrder="1"/>
    </xf>
    <xf numFmtId="49" fontId="11" fillId="0" borderId="8" xfId="0" applyNumberFormat="1" applyFont="1" applyBorder="1" applyAlignment="1">
      <alignment vertical="top" wrapText="1" readingOrder="1"/>
    </xf>
    <xf numFmtId="49" fontId="11" fillId="0" borderId="11" xfId="0" applyNumberFormat="1" applyFont="1" applyBorder="1" applyAlignment="1">
      <alignment vertical="top" wrapText="1" readingOrder="1"/>
    </xf>
    <xf numFmtId="0" fontId="11" fillId="0" borderId="13" xfId="0" applyFont="1" applyBorder="1" applyAlignment="1">
      <alignment vertical="top" wrapText="1" readingOrder="1"/>
    </xf>
    <xf numFmtId="0" fontId="11" fillId="0" borderId="14" xfId="0" applyFont="1" applyBorder="1" applyAlignment="1">
      <alignment vertical="top" wrapText="1" readingOrder="1"/>
    </xf>
    <xf numFmtId="0" fontId="11" fillId="0" borderId="15" xfId="0" applyFont="1" applyBorder="1" applyAlignment="1">
      <alignment vertical="top" wrapText="1" readingOrder="1"/>
    </xf>
  </cellXfs>
  <cellStyles count="4">
    <cellStyle name="Excel Built-in Normal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Q9315"/>
  <sheetViews>
    <sheetView showGridLines="0" tabSelected="1" view="pageBreakPreview" zoomScaleNormal="100" zoomScaleSheetLayoutView="100" workbookViewId="0">
      <selection activeCell="A12179" sqref="A9313:XFD12179"/>
    </sheetView>
  </sheetViews>
  <sheetFormatPr defaultRowHeight="15" x14ac:dyDescent="0.25"/>
  <cols>
    <col min="1" max="1" width="3.7109375" customWidth="1"/>
    <col min="2" max="2" width="5.42578125" customWidth="1"/>
    <col min="3" max="3" width="4.42578125" bestFit="1" customWidth="1"/>
    <col min="4" max="4" width="9.28515625" customWidth="1"/>
    <col min="5" max="5" width="7.5703125" customWidth="1"/>
    <col min="6" max="6" width="8.28515625" customWidth="1"/>
    <col min="7" max="7" width="5.28515625" customWidth="1"/>
    <col min="8" max="8" width="45.140625" customWidth="1"/>
    <col min="9" max="12" width="11.7109375" style="178" customWidth="1"/>
    <col min="13" max="16" width="11.7109375" customWidth="1"/>
    <col min="17" max="17" width="10.42578125" style="178" customWidth="1"/>
  </cols>
  <sheetData>
    <row r="1" spans="1:17" ht="12" customHeight="1" x14ac:dyDescent="0.25">
      <c r="F1" s="100"/>
    </row>
    <row r="2" spans="1:17" ht="12" customHeight="1" x14ac:dyDescent="0.25">
      <c r="F2" s="106"/>
      <c r="Q2" s="160"/>
    </row>
    <row r="3" spans="1:17" ht="22.5" x14ac:dyDescent="0.25">
      <c r="A3" s="1" t="s">
        <v>0</v>
      </c>
      <c r="B3" s="2" t="s">
        <v>1</v>
      </c>
      <c r="C3" s="2" t="s">
        <v>1</v>
      </c>
      <c r="D3" s="2" t="s">
        <v>1</v>
      </c>
      <c r="E3" s="2" t="s">
        <v>1</v>
      </c>
      <c r="F3" s="100"/>
      <c r="G3" s="2" t="s">
        <v>1</v>
      </c>
      <c r="H3" s="2" t="s">
        <v>2</v>
      </c>
      <c r="I3" s="183"/>
      <c r="J3" s="183"/>
      <c r="K3" s="183"/>
      <c r="L3" s="183"/>
      <c r="M3" s="3"/>
      <c r="N3" s="3"/>
      <c r="O3" s="3"/>
      <c r="P3" s="3" t="s">
        <v>1</v>
      </c>
      <c r="Q3" s="161"/>
    </row>
    <row r="4" spans="1:17" x14ac:dyDescent="0.25">
      <c r="A4" s="1"/>
      <c r="B4" s="2"/>
      <c r="C4" s="2"/>
      <c r="D4" s="2"/>
      <c r="E4" s="2"/>
      <c r="G4" s="2"/>
      <c r="H4" s="2"/>
      <c r="I4" s="183"/>
      <c r="J4" s="183"/>
      <c r="K4" s="183"/>
      <c r="L4" s="183"/>
      <c r="M4" s="3"/>
      <c r="N4" s="3"/>
      <c r="O4" s="3"/>
      <c r="P4" s="3"/>
      <c r="Q4" s="161"/>
    </row>
    <row r="5" spans="1:17" x14ac:dyDescent="0.25">
      <c r="A5" s="1"/>
      <c r="B5" s="2"/>
      <c r="C5" s="2"/>
      <c r="D5" s="2"/>
      <c r="E5" s="2"/>
      <c r="F5" s="2" t="s">
        <v>1</v>
      </c>
      <c r="G5" s="2"/>
      <c r="H5" s="2"/>
      <c r="I5" s="183" t="s">
        <v>1</v>
      </c>
      <c r="J5" s="183" t="s">
        <v>1</v>
      </c>
      <c r="K5" s="183"/>
      <c r="L5" s="183"/>
      <c r="M5" s="3"/>
      <c r="N5" s="3"/>
      <c r="O5" s="3"/>
      <c r="P5" s="3"/>
      <c r="Q5" s="161"/>
    </row>
    <row r="6" spans="1:17" ht="15.75" thickBot="1" x14ac:dyDescent="0.3">
      <c r="A6" s="1" t="s">
        <v>0</v>
      </c>
      <c r="B6" s="1" t="s">
        <v>3</v>
      </c>
      <c r="C6" s="4" t="s">
        <v>1</v>
      </c>
      <c r="D6" s="4" t="s">
        <v>1</v>
      </c>
      <c r="E6" s="2" t="s">
        <v>1</v>
      </c>
      <c r="F6" s="2" t="s">
        <v>1</v>
      </c>
      <c r="G6" s="2" t="s">
        <v>1</v>
      </c>
      <c r="H6" s="2" t="s">
        <v>1</v>
      </c>
      <c r="I6" s="183" t="s">
        <v>1</v>
      </c>
      <c r="J6" s="183" t="s">
        <v>1</v>
      </c>
      <c r="K6" s="183"/>
      <c r="L6" s="183"/>
      <c r="M6" s="3"/>
      <c r="N6" s="3"/>
      <c r="O6" s="3"/>
      <c r="P6" s="3" t="s">
        <v>1</v>
      </c>
      <c r="Q6" s="161"/>
    </row>
    <row r="7" spans="1:17" ht="45.75" thickBot="1" x14ac:dyDescent="0.3">
      <c r="A7" s="5" t="s">
        <v>4</v>
      </c>
      <c r="B7" s="5" t="s">
        <v>5</v>
      </c>
      <c r="C7" s="5" t="s">
        <v>6</v>
      </c>
      <c r="D7" s="6" t="s">
        <v>1</v>
      </c>
      <c r="E7" s="5" t="s">
        <v>7</v>
      </c>
      <c r="F7" s="5" t="s">
        <v>8</v>
      </c>
      <c r="G7" s="5" t="s">
        <v>9</v>
      </c>
      <c r="H7" s="5" t="s">
        <v>10</v>
      </c>
      <c r="I7" s="109" t="s">
        <v>3374</v>
      </c>
      <c r="J7" s="109" t="s">
        <v>3433</v>
      </c>
      <c r="K7" s="109" t="s">
        <v>3437</v>
      </c>
      <c r="L7" s="109" t="s">
        <v>3434</v>
      </c>
      <c r="M7" s="5" t="s">
        <v>3439</v>
      </c>
      <c r="N7" s="5" t="s">
        <v>3440</v>
      </c>
      <c r="O7" s="5" t="s">
        <v>3441</v>
      </c>
      <c r="P7" s="5" t="s">
        <v>3438</v>
      </c>
      <c r="Q7" s="162" t="s">
        <v>3302</v>
      </c>
    </row>
    <row r="8" spans="1:17" x14ac:dyDescent="0.25">
      <c r="A8" s="7" t="s">
        <v>1</v>
      </c>
      <c r="B8" s="7" t="s">
        <v>1</v>
      </c>
      <c r="C8" s="7" t="s">
        <v>1</v>
      </c>
      <c r="D8" s="8" t="s">
        <v>1</v>
      </c>
      <c r="E8" s="8" t="s">
        <v>1</v>
      </c>
      <c r="F8" s="9" t="s">
        <v>1</v>
      </c>
      <c r="G8" s="10" t="s">
        <v>1</v>
      </c>
      <c r="H8" s="11" t="s">
        <v>1</v>
      </c>
      <c r="I8" s="110">
        <v>1</v>
      </c>
      <c r="J8" s="110">
        <v>2</v>
      </c>
      <c r="K8" s="110">
        <v>3</v>
      </c>
      <c r="L8" s="110" t="s">
        <v>3402</v>
      </c>
      <c r="M8" s="12">
        <v>5</v>
      </c>
      <c r="N8" s="12">
        <v>6</v>
      </c>
      <c r="O8" s="12">
        <v>7</v>
      </c>
      <c r="P8" s="12" t="s">
        <v>3303</v>
      </c>
      <c r="Q8" s="110">
        <v>9</v>
      </c>
    </row>
    <row r="9" spans="1:17" ht="22.5" x14ac:dyDescent="0.25">
      <c r="A9" s="1" t="s">
        <v>0</v>
      </c>
      <c r="B9" s="1" t="s">
        <v>3</v>
      </c>
      <c r="C9" s="4" t="s">
        <v>12</v>
      </c>
      <c r="D9" s="4" t="s">
        <v>13</v>
      </c>
      <c r="E9" s="2" t="s">
        <v>1</v>
      </c>
      <c r="F9" s="2" t="s">
        <v>1</v>
      </c>
      <c r="G9" s="2" t="s">
        <v>1</v>
      </c>
      <c r="H9" s="2" t="s">
        <v>2</v>
      </c>
      <c r="I9" s="183" t="s">
        <v>1</v>
      </c>
      <c r="J9" s="183"/>
      <c r="K9" s="183"/>
      <c r="L9" s="183"/>
      <c r="M9" s="3"/>
      <c r="N9" s="3"/>
      <c r="O9" s="3"/>
      <c r="P9" s="3" t="s">
        <v>1</v>
      </c>
      <c r="Q9" s="161"/>
    </row>
    <row r="10" spans="1:17" ht="33.75" x14ac:dyDescent="0.25">
      <c r="A10" s="1" t="s">
        <v>1</v>
      </c>
      <c r="B10" s="1" t="s">
        <v>1</v>
      </c>
      <c r="C10" s="1" t="s">
        <v>1</v>
      </c>
      <c r="D10" s="2" t="s">
        <v>1</v>
      </c>
      <c r="E10" s="2" t="s">
        <v>1</v>
      </c>
      <c r="F10" s="2" t="s">
        <v>1</v>
      </c>
      <c r="G10" s="2" t="s">
        <v>1</v>
      </c>
      <c r="H10" s="13" t="s">
        <v>14</v>
      </c>
      <c r="I10" s="184">
        <f>SUM(I11,I18,I20)</f>
        <v>1734228</v>
      </c>
      <c r="J10" s="184">
        <f>SUM(J11,J18,J20)</f>
        <v>1734228</v>
      </c>
      <c r="K10" s="184">
        <f>SUM(K11,K18,K20)</f>
        <v>1313932</v>
      </c>
      <c r="L10" s="184">
        <f>SUM(L11,L18,L20)</f>
        <v>343949</v>
      </c>
      <c r="M10" s="14">
        <f t="shared" ref="M10:O10" si="0">SUM(M11,M18,M20)</f>
        <v>149028</v>
      </c>
      <c r="N10" s="14">
        <f t="shared" si="0"/>
        <v>153923</v>
      </c>
      <c r="O10" s="14">
        <f t="shared" si="0"/>
        <v>40998</v>
      </c>
      <c r="P10" s="14">
        <f t="shared" ref="P10:P40" si="1">K10+L10</f>
        <v>1657881</v>
      </c>
      <c r="Q10" s="184">
        <f t="shared" ref="Q10:Q39" si="2">IF(J10=0,"-",P10/J10*100)</f>
        <v>95.597637680858568</v>
      </c>
    </row>
    <row r="11" spans="1:17" x14ac:dyDescent="0.25">
      <c r="A11" s="4" t="s">
        <v>0</v>
      </c>
      <c r="B11" s="4" t="s">
        <v>3</v>
      </c>
      <c r="C11" s="4" t="s">
        <v>12</v>
      </c>
      <c r="D11" s="4" t="s">
        <v>13</v>
      </c>
      <c r="E11" s="2" t="s">
        <v>15</v>
      </c>
      <c r="F11" s="2" t="s">
        <v>1</v>
      </c>
      <c r="G11" s="2" t="s">
        <v>1</v>
      </c>
      <c r="H11" s="2" t="s">
        <v>16</v>
      </c>
      <c r="I11" s="185">
        <f t="shared" ref="I11:K11" si="3">SUM(I12:I13)</f>
        <v>1348514</v>
      </c>
      <c r="J11" s="185">
        <f t="shared" ref="J11" si="4">SUM(J12:J13)</f>
        <v>1348514</v>
      </c>
      <c r="K11" s="185">
        <f t="shared" si="3"/>
        <v>1051813</v>
      </c>
      <c r="L11" s="185">
        <f>SUM(L12:L13)</f>
        <v>256847</v>
      </c>
      <c r="M11" s="15">
        <f t="shared" ref="M11:O11" si="5">SUM(M12:M13)</f>
        <v>116950</v>
      </c>
      <c r="N11" s="15">
        <f t="shared" si="5"/>
        <v>121300</v>
      </c>
      <c r="O11" s="15">
        <f t="shared" si="5"/>
        <v>18597</v>
      </c>
      <c r="P11" s="15">
        <f t="shared" si="1"/>
        <v>1308660</v>
      </c>
      <c r="Q11" s="185">
        <f t="shared" si="2"/>
        <v>97.044598721259106</v>
      </c>
    </row>
    <row r="12" spans="1:17" x14ac:dyDescent="0.25">
      <c r="A12" s="4" t="s">
        <v>0</v>
      </c>
      <c r="B12" s="4" t="s">
        <v>3</v>
      </c>
      <c r="C12" s="4" t="s">
        <v>12</v>
      </c>
      <c r="D12" s="4" t="s">
        <v>13</v>
      </c>
      <c r="E12" s="3" t="s">
        <v>18</v>
      </c>
      <c r="F12" s="4"/>
      <c r="G12" s="16" t="s">
        <v>19</v>
      </c>
      <c r="H12" s="16" t="s">
        <v>17</v>
      </c>
      <c r="I12" s="183">
        <v>1216447</v>
      </c>
      <c r="J12" s="183">
        <v>1216447</v>
      </c>
      <c r="K12" s="183">
        <v>980000</v>
      </c>
      <c r="L12" s="183">
        <f>M12+N12+O12</f>
        <v>236447</v>
      </c>
      <c r="M12" s="17">
        <v>110000</v>
      </c>
      <c r="N12" s="17">
        <v>115000</v>
      </c>
      <c r="O12" s="17">
        <v>11447</v>
      </c>
      <c r="P12" s="17">
        <f t="shared" si="1"/>
        <v>1216447</v>
      </c>
      <c r="Q12" s="183">
        <f t="shared" si="2"/>
        <v>100</v>
      </c>
    </row>
    <row r="13" spans="1:17" x14ac:dyDescent="0.25">
      <c r="A13" s="1" t="s">
        <v>0</v>
      </c>
      <c r="B13" s="1" t="s">
        <v>3</v>
      </c>
      <c r="C13" s="1" t="s">
        <v>12</v>
      </c>
      <c r="D13" s="1" t="s">
        <v>13</v>
      </c>
      <c r="E13" s="1" t="s">
        <v>20</v>
      </c>
      <c r="F13" s="4" t="s">
        <v>1</v>
      </c>
      <c r="G13" s="16" t="s">
        <v>1</v>
      </c>
      <c r="H13" s="2" t="s">
        <v>21</v>
      </c>
      <c r="I13" s="185">
        <f t="shared" ref="I13:K13" si="6">SUM(I14:I17)</f>
        <v>132067</v>
      </c>
      <c r="J13" s="185">
        <f t="shared" si="6"/>
        <v>132067</v>
      </c>
      <c r="K13" s="185">
        <f t="shared" si="6"/>
        <v>71813</v>
      </c>
      <c r="L13" s="185">
        <f>SUM(L14:L17)</f>
        <v>20400</v>
      </c>
      <c r="M13" s="15">
        <f t="shared" ref="M13:O13" si="7">SUM(M14:M17)</f>
        <v>6950</v>
      </c>
      <c r="N13" s="15">
        <f t="shared" si="7"/>
        <v>6300</v>
      </c>
      <c r="O13" s="15">
        <f t="shared" si="7"/>
        <v>7150</v>
      </c>
      <c r="P13" s="15">
        <f t="shared" si="1"/>
        <v>92213</v>
      </c>
      <c r="Q13" s="185">
        <f t="shared" si="2"/>
        <v>69.82289292556051</v>
      </c>
    </row>
    <row r="14" spans="1:17" x14ac:dyDescent="0.25">
      <c r="A14" s="4" t="s">
        <v>0</v>
      </c>
      <c r="B14" s="4" t="s">
        <v>3</v>
      </c>
      <c r="C14" s="4" t="s">
        <v>12</v>
      </c>
      <c r="D14" s="4" t="s">
        <v>13</v>
      </c>
      <c r="E14" s="3" t="s">
        <v>22</v>
      </c>
      <c r="F14" s="4" t="s">
        <v>23</v>
      </c>
      <c r="G14" s="16" t="s">
        <v>19</v>
      </c>
      <c r="H14" s="16" t="s">
        <v>24</v>
      </c>
      <c r="I14" s="183">
        <v>0</v>
      </c>
      <c r="J14" s="183">
        <v>0</v>
      </c>
      <c r="K14" s="183">
        <v>0</v>
      </c>
      <c r="L14" s="183">
        <f>M14+N14+O14</f>
        <v>0</v>
      </c>
      <c r="M14" s="17"/>
      <c r="N14" s="17"/>
      <c r="O14" s="17"/>
      <c r="P14" s="17">
        <f t="shared" si="1"/>
        <v>0</v>
      </c>
      <c r="Q14" s="161" t="str">
        <f t="shared" si="2"/>
        <v>-</v>
      </c>
    </row>
    <row r="15" spans="1:17" x14ac:dyDescent="0.25">
      <c r="A15" s="4" t="s">
        <v>0</v>
      </c>
      <c r="B15" s="4" t="s">
        <v>3</v>
      </c>
      <c r="C15" s="4" t="s">
        <v>12</v>
      </c>
      <c r="D15" s="4" t="s">
        <v>13</v>
      </c>
      <c r="E15" s="3" t="s">
        <v>22</v>
      </c>
      <c r="F15" s="4" t="s">
        <v>25</v>
      </c>
      <c r="G15" s="16" t="s">
        <v>19</v>
      </c>
      <c r="H15" s="16" t="s">
        <v>26</v>
      </c>
      <c r="I15" s="183">
        <v>80707</v>
      </c>
      <c r="J15" s="183">
        <v>80707</v>
      </c>
      <c r="K15" s="183">
        <v>54431</v>
      </c>
      <c r="L15" s="183">
        <f>M15+N15+O15</f>
        <v>20400</v>
      </c>
      <c r="M15" s="17">
        <v>6950</v>
      </c>
      <c r="N15" s="17">
        <v>6300</v>
      </c>
      <c r="O15" s="17">
        <v>7150</v>
      </c>
      <c r="P15" s="17">
        <f t="shared" si="1"/>
        <v>74831</v>
      </c>
      <c r="Q15" s="183">
        <f t="shared" si="2"/>
        <v>92.719342807934879</v>
      </c>
    </row>
    <row r="16" spans="1:17" x14ac:dyDescent="0.25">
      <c r="A16" s="4" t="s">
        <v>0</v>
      </c>
      <c r="B16" s="4" t="s">
        <v>3</v>
      </c>
      <c r="C16" s="4" t="s">
        <v>12</v>
      </c>
      <c r="D16" s="4" t="s">
        <v>13</v>
      </c>
      <c r="E16" s="3" t="s">
        <v>22</v>
      </c>
      <c r="F16" s="4" t="s">
        <v>27</v>
      </c>
      <c r="G16" s="16" t="s">
        <v>19</v>
      </c>
      <c r="H16" s="16" t="s">
        <v>28</v>
      </c>
      <c r="I16" s="183">
        <v>16560</v>
      </c>
      <c r="J16" s="183">
        <v>16560</v>
      </c>
      <c r="K16" s="183">
        <v>13290</v>
      </c>
      <c r="L16" s="183">
        <f>M16+N16+O16</f>
        <v>0</v>
      </c>
      <c r="M16" s="17"/>
      <c r="N16" s="17"/>
      <c r="O16" s="17"/>
      <c r="P16" s="17">
        <f t="shared" si="1"/>
        <v>13290</v>
      </c>
      <c r="Q16" s="183">
        <f t="shared" si="2"/>
        <v>80.253623188405797</v>
      </c>
    </row>
    <row r="17" spans="1:17" x14ac:dyDescent="0.25">
      <c r="A17" s="4" t="s">
        <v>0</v>
      </c>
      <c r="B17" s="4" t="s">
        <v>3</v>
      </c>
      <c r="C17" s="4" t="s">
        <v>12</v>
      </c>
      <c r="D17" s="4" t="s">
        <v>13</v>
      </c>
      <c r="E17" s="3" t="s">
        <v>22</v>
      </c>
      <c r="F17" s="4" t="s">
        <v>29</v>
      </c>
      <c r="G17" s="16" t="s">
        <v>19</v>
      </c>
      <c r="H17" s="16" t="s">
        <v>30</v>
      </c>
      <c r="I17" s="183">
        <v>34800</v>
      </c>
      <c r="J17" s="183">
        <v>34800</v>
      </c>
      <c r="K17" s="183">
        <v>4092</v>
      </c>
      <c r="L17" s="183">
        <f>M17+N17+O17</f>
        <v>0</v>
      </c>
      <c r="M17" s="17"/>
      <c r="N17" s="17"/>
      <c r="O17" s="17"/>
      <c r="P17" s="17">
        <f t="shared" si="1"/>
        <v>4092</v>
      </c>
      <c r="Q17" s="183">
        <f t="shared" si="2"/>
        <v>11.758620689655173</v>
      </c>
    </row>
    <row r="18" spans="1:17" x14ac:dyDescent="0.25">
      <c r="A18" s="4" t="s">
        <v>0</v>
      </c>
      <c r="B18" s="4" t="s">
        <v>3</v>
      </c>
      <c r="C18" s="4" t="s">
        <v>12</v>
      </c>
      <c r="D18" s="4" t="s">
        <v>13</v>
      </c>
      <c r="E18" s="2" t="s">
        <v>31</v>
      </c>
      <c r="F18" s="2" t="s">
        <v>1</v>
      </c>
      <c r="G18" s="2" t="s">
        <v>1</v>
      </c>
      <c r="H18" s="2" t="s">
        <v>32</v>
      </c>
      <c r="I18" s="185">
        <f t="shared" ref="I18:K18" si="8">SUM(I19)</f>
        <v>127727</v>
      </c>
      <c r="J18" s="185">
        <f t="shared" si="8"/>
        <v>127727</v>
      </c>
      <c r="K18" s="185">
        <f t="shared" si="8"/>
        <v>100950</v>
      </c>
      <c r="L18" s="185">
        <f>SUM(L19)</f>
        <v>26777</v>
      </c>
      <c r="M18" s="15">
        <f t="shared" ref="M18:O18" si="9">SUM(M19)</f>
        <v>11550</v>
      </c>
      <c r="N18" s="15">
        <f t="shared" si="9"/>
        <v>12075</v>
      </c>
      <c r="O18" s="15">
        <f t="shared" si="9"/>
        <v>3152</v>
      </c>
      <c r="P18" s="15">
        <f t="shared" si="1"/>
        <v>127727</v>
      </c>
      <c r="Q18" s="185">
        <f t="shared" si="2"/>
        <v>100</v>
      </c>
    </row>
    <row r="19" spans="1:17" x14ac:dyDescent="0.25">
      <c r="A19" s="4" t="s">
        <v>0</v>
      </c>
      <c r="B19" s="4" t="s">
        <v>3</v>
      </c>
      <c r="C19" s="4" t="s">
        <v>12</v>
      </c>
      <c r="D19" s="4" t="s">
        <v>13</v>
      </c>
      <c r="E19" s="3" t="s">
        <v>34</v>
      </c>
      <c r="F19" s="4"/>
      <c r="G19" s="16" t="s">
        <v>19</v>
      </c>
      <c r="H19" s="16" t="s">
        <v>33</v>
      </c>
      <c r="I19" s="183">
        <v>127727</v>
      </c>
      <c r="J19" s="183">
        <v>127727</v>
      </c>
      <c r="K19" s="183">
        <v>100950</v>
      </c>
      <c r="L19" s="183">
        <f>M19+N19+O19</f>
        <v>26777</v>
      </c>
      <c r="M19" s="17">
        <v>11550</v>
      </c>
      <c r="N19" s="17">
        <v>12075</v>
      </c>
      <c r="O19" s="17">
        <v>3152</v>
      </c>
      <c r="P19" s="17">
        <f t="shared" si="1"/>
        <v>127727</v>
      </c>
      <c r="Q19" s="183">
        <f t="shared" si="2"/>
        <v>100</v>
      </c>
    </row>
    <row r="20" spans="1:17" x14ac:dyDescent="0.25">
      <c r="A20" s="4" t="s">
        <v>0</v>
      </c>
      <c r="B20" s="4" t="s">
        <v>3</v>
      </c>
      <c r="C20" s="4" t="s">
        <v>12</v>
      </c>
      <c r="D20" s="4" t="s">
        <v>13</v>
      </c>
      <c r="E20" s="2" t="s">
        <v>35</v>
      </c>
      <c r="F20" s="2" t="s">
        <v>1</v>
      </c>
      <c r="G20" s="2" t="s">
        <v>1</v>
      </c>
      <c r="H20" s="2" t="s">
        <v>36</v>
      </c>
      <c r="I20" s="185">
        <f t="shared" ref="I20:O20" si="10">SUM(I21:I22)</f>
        <v>257987</v>
      </c>
      <c r="J20" s="185">
        <f t="shared" si="10"/>
        <v>257987</v>
      </c>
      <c r="K20" s="185">
        <f t="shared" si="10"/>
        <v>161169</v>
      </c>
      <c r="L20" s="185">
        <f t="shared" si="10"/>
        <v>60325</v>
      </c>
      <c r="M20" s="15">
        <f t="shared" si="10"/>
        <v>20528</v>
      </c>
      <c r="N20" s="15">
        <f t="shared" si="10"/>
        <v>20548</v>
      </c>
      <c r="O20" s="15">
        <f t="shared" si="10"/>
        <v>19249</v>
      </c>
      <c r="P20" s="15">
        <f t="shared" si="1"/>
        <v>221494</v>
      </c>
      <c r="Q20" s="185">
        <f t="shared" si="2"/>
        <v>85.854713609600481</v>
      </c>
    </row>
    <row r="21" spans="1:17" x14ac:dyDescent="0.25">
      <c r="A21" s="4" t="s">
        <v>0</v>
      </c>
      <c r="B21" s="4" t="s">
        <v>3</v>
      </c>
      <c r="C21" s="4" t="s">
        <v>12</v>
      </c>
      <c r="D21" s="4" t="s">
        <v>13</v>
      </c>
      <c r="E21" s="3" t="s">
        <v>39</v>
      </c>
      <c r="F21" s="4"/>
      <c r="G21" s="16" t="s">
        <v>19</v>
      </c>
      <c r="H21" s="16" t="s">
        <v>38</v>
      </c>
      <c r="I21" s="183">
        <v>10000</v>
      </c>
      <c r="J21" s="183">
        <v>10000</v>
      </c>
      <c r="K21" s="183">
        <v>10000</v>
      </c>
      <c r="L21" s="183">
        <f>M21+N21+O21</f>
        <v>0</v>
      </c>
      <c r="M21" s="17"/>
      <c r="N21" s="17"/>
      <c r="O21" s="17"/>
      <c r="P21" s="17">
        <f t="shared" si="1"/>
        <v>10000</v>
      </c>
      <c r="Q21" s="183">
        <f t="shared" si="2"/>
        <v>100</v>
      </c>
    </row>
    <row r="22" spans="1:17" x14ac:dyDescent="0.25">
      <c r="A22" s="1" t="s">
        <v>0</v>
      </c>
      <c r="B22" s="1" t="s">
        <v>3</v>
      </c>
      <c r="C22" s="1" t="s">
        <v>12</v>
      </c>
      <c r="D22" s="1" t="s">
        <v>13</v>
      </c>
      <c r="E22" s="1" t="s">
        <v>40</v>
      </c>
      <c r="F22" s="4" t="s">
        <v>1</v>
      </c>
      <c r="G22" s="16" t="s">
        <v>1</v>
      </c>
      <c r="H22" s="2" t="s">
        <v>41</v>
      </c>
      <c r="I22" s="185">
        <f t="shared" ref="I22:O22" si="11">SUM(I23:I29)</f>
        <v>247987</v>
      </c>
      <c r="J22" s="185">
        <f t="shared" si="11"/>
        <v>247987</v>
      </c>
      <c r="K22" s="185">
        <f t="shared" si="11"/>
        <v>151169</v>
      </c>
      <c r="L22" s="185">
        <f t="shared" si="11"/>
        <v>60325</v>
      </c>
      <c r="M22" s="15">
        <f t="shared" si="11"/>
        <v>20528</v>
      </c>
      <c r="N22" s="15">
        <f t="shared" si="11"/>
        <v>20548</v>
      </c>
      <c r="O22" s="15">
        <f t="shared" si="11"/>
        <v>19249</v>
      </c>
      <c r="P22" s="15">
        <f t="shared" si="1"/>
        <v>211494</v>
      </c>
      <c r="Q22" s="185">
        <f t="shared" si="2"/>
        <v>85.284309258146592</v>
      </c>
    </row>
    <row r="23" spans="1:17" x14ac:dyDescent="0.25">
      <c r="A23" s="4" t="s">
        <v>0</v>
      </c>
      <c r="B23" s="4" t="s">
        <v>3</v>
      </c>
      <c r="C23" s="4" t="s">
        <v>12</v>
      </c>
      <c r="D23" s="4" t="s">
        <v>13</v>
      </c>
      <c r="E23" s="3" t="s">
        <v>42</v>
      </c>
      <c r="F23" s="4" t="s">
        <v>43</v>
      </c>
      <c r="G23" s="16" t="s">
        <v>19</v>
      </c>
      <c r="H23" s="16" t="s">
        <v>44</v>
      </c>
      <c r="I23" s="183">
        <v>25000</v>
      </c>
      <c r="J23" s="183">
        <v>25000</v>
      </c>
      <c r="K23" s="183">
        <v>18000</v>
      </c>
      <c r="L23" s="183">
        <f t="shared" ref="L23:L29" si="12">M23+N23+O23</f>
        <v>7000</v>
      </c>
      <c r="M23" s="17">
        <v>3000</v>
      </c>
      <c r="N23" s="17">
        <v>2000</v>
      </c>
      <c r="O23" s="17">
        <v>2000</v>
      </c>
      <c r="P23" s="17">
        <f t="shared" si="1"/>
        <v>25000</v>
      </c>
      <c r="Q23" s="183">
        <f t="shared" si="2"/>
        <v>100</v>
      </c>
    </row>
    <row r="24" spans="1:17" x14ac:dyDescent="0.25">
      <c r="A24" s="4" t="s">
        <v>0</v>
      </c>
      <c r="B24" s="4" t="s">
        <v>3</v>
      </c>
      <c r="C24" s="4" t="s">
        <v>12</v>
      </c>
      <c r="D24" s="4" t="s">
        <v>13</v>
      </c>
      <c r="E24" s="3" t="s">
        <v>42</v>
      </c>
      <c r="F24" s="4" t="s">
        <v>45</v>
      </c>
      <c r="G24" s="16" t="s">
        <v>19</v>
      </c>
      <c r="H24" s="16" t="s">
        <v>46</v>
      </c>
      <c r="I24" s="183">
        <v>85737</v>
      </c>
      <c r="J24" s="183">
        <v>85737</v>
      </c>
      <c r="K24" s="183">
        <v>34338</v>
      </c>
      <c r="L24" s="183">
        <f t="shared" si="12"/>
        <v>15006</v>
      </c>
      <c r="M24" s="17">
        <v>5002</v>
      </c>
      <c r="N24" s="17">
        <v>5002</v>
      </c>
      <c r="O24" s="17">
        <v>5002</v>
      </c>
      <c r="P24" s="17">
        <f t="shared" si="1"/>
        <v>49344</v>
      </c>
      <c r="Q24" s="183">
        <f t="shared" si="2"/>
        <v>57.55274852164176</v>
      </c>
    </row>
    <row r="25" spans="1:17" ht="22.5" x14ac:dyDescent="0.25">
      <c r="A25" s="4" t="s">
        <v>0</v>
      </c>
      <c r="B25" s="4" t="s">
        <v>3</v>
      </c>
      <c r="C25" s="4" t="s">
        <v>12</v>
      </c>
      <c r="D25" s="4" t="s">
        <v>13</v>
      </c>
      <c r="E25" s="3" t="s">
        <v>42</v>
      </c>
      <c r="F25" s="4" t="s">
        <v>47</v>
      </c>
      <c r="G25" s="16" t="s">
        <v>19</v>
      </c>
      <c r="H25" s="16" t="s">
        <v>48</v>
      </c>
      <c r="I25" s="183">
        <v>87445</v>
      </c>
      <c r="J25" s="183">
        <v>87445</v>
      </c>
      <c r="K25" s="183">
        <v>62000</v>
      </c>
      <c r="L25" s="183">
        <f t="shared" si="12"/>
        <v>25445</v>
      </c>
      <c r="M25" s="17">
        <v>8000</v>
      </c>
      <c r="N25" s="17">
        <v>9000</v>
      </c>
      <c r="O25" s="17">
        <v>8445</v>
      </c>
      <c r="P25" s="17">
        <f t="shared" si="1"/>
        <v>87445</v>
      </c>
      <c r="Q25" s="183">
        <f t="shared" si="2"/>
        <v>100</v>
      </c>
    </row>
    <row r="26" spans="1:17" ht="22.5" x14ac:dyDescent="0.25">
      <c r="A26" s="4" t="s">
        <v>0</v>
      </c>
      <c r="B26" s="4" t="s">
        <v>3</v>
      </c>
      <c r="C26" s="4" t="s">
        <v>12</v>
      </c>
      <c r="D26" s="4" t="s">
        <v>13</v>
      </c>
      <c r="E26" s="3" t="s">
        <v>42</v>
      </c>
      <c r="F26" s="4" t="s">
        <v>49</v>
      </c>
      <c r="G26" s="16" t="s">
        <v>19</v>
      </c>
      <c r="H26" s="16" t="s">
        <v>50</v>
      </c>
      <c r="I26" s="183">
        <v>3880</v>
      </c>
      <c r="J26" s="183">
        <v>3880</v>
      </c>
      <c r="K26" s="183">
        <v>3055</v>
      </c>
      <c r="L26" s="183">
        <f t="shared" si="12"/>
        <v>825</v>
      </c>
      <c r="M26" s="17">
        <v>340</v>
      </c>
      <c r="N26" s="17">
        <v>360</v>
      </c>
      <c r="O26" s="17">
        <v>125</v>
      </c>
      <c r="P26" s="17">
        <f t="shared" si="1"/>
        <v>3880</v>
      </c>
      <c r="Q26" s="183">
        <f t="shared" si="2"/>
        <v>100</v>
      </c>
    </row>
    <row r="27" spans="1:17" x14ac:dyDescent="0.25">
      <c r="A27" s="4" t="s">
        <v>0</v>
      </c>
      <c r="B27" s="4" t="s">
        <v>3</v>
      </c>
      <c r="C27" s="4" t="s">
        <v>12</v>
      </c>
      <c r="D27" s="4" t="s">
        <v>13</v>
      </c>
      <c r="E27" s="3" t="s">
        <v>42</v>
      </c>
      <c r="F27" s="4" t="s">
        <v>51</v>
      </c>
      <c r="G27" s="16" t="s">
        <v>19</v>
      </c>
      <c r="H27" s="16" t="s">
        <v>52</v>
      </c>
      <c r="I27" s="183">
        <v>22173</v>
      </c>
      <c r="J27" s="183">
        <v>22173</v>
      </c>
      <c r="K27" s="183">
        <v>15900</v>
      </c>
      <c r="L27" s="183">
        <f t="shared" si="12"/>
        <v>6273</v>
      </c>
      <c r="M27" s="17">
        <v>2091</v>
      </c>
      <c r="N27" s="17">
        <v>2091</v>
      </c>
      <c r="O27" s="17">
        <v>2091</v>
      </c>
      <c r="P27" s="17">
        <f t="shared" si="1"/>
        <v>22173</v>
      </c>
      <c r="Q27" s="183">
        <f t="shared" si="2"/>
        <v>100</v>
      </c>
    </row>
    <row r="28" spans="1:17" x14ac:dyDescent="0.25">
      <c r="A28" s="4" t="s">
        <v>0</v>
      </c>
      <c r="B28" s="4" t="s">
        <v>3</v>
      </c>
      <c r="C28" s="4" t="s">
        <v>12</v>
      </c>
      <c r="D28" s="4" t="s">
        <v>13</v>
      </c>
      <c r="E28" s="3" t="s">
        <v>42</v>
      </c>
      <c r="F28" s="4" t="s">
        <v>53</v>
      </c>
      <c r="G28" s="16" t="s">
        <v>19</v>
      </c>
      <c r="H28" s="16" t="s">
        <v>54</v>
      </c>
      <c r="I28" s="183">
        <v>23652</v>
      </c>
      <c r="J28" s="183">
        <v>23652</v>
      </c>
      <c r="K28" s="183">
        <v>17876</v>
      </c>
      <c r="L28" s="183">
        <f t="shared" si="12"/>
        <v>5776</v>
      </c>
      <c r="M28" s="17">
        <v>2095</v>
      </c>
      <c r="N28" s="17">
        <v>2095</v>
      </c>
      <c r="O28" s="17">
        <v>1586</v>
      </c>
      <c r="P28" s="17">
        <f t="shared" si="1"/>
        <v>23652</v>
      </c>
      <c r="Q28" s="183">
        <f t="shared" si="2"/>
        <v>100</v>
      </c>
    </row>
    <row r="29" spans="1:17" ht="22.5" x14ac:dyDescent="0.25">
      <c r="A29" s="4" t="s">
        <v>0</v>
      </c>
      <c r="B29" s="4" t="s">
        <v>3</v>
      </c>
      <c r="C29" s="4" t="s">
        <v>12</v>
      </c>
      <c r="D29" s="4" t="s">
        <v>13</v>
      </c>
      <c r="E29" s="3" t="s">
        <v>42</v>
      </c>
      <c r="F29" s="4" t="s">
        <v>55</v>
      </c>
      <c r="G29" s="16" t="s">
        <v>19</v>
      </c>
      <c r="H29" s="16" t="s">
        <v>56</v>
      </c>
      <c r="I29" s="183">
        <v>100</v>
      </c>
      <c r="J29" s="183">
        <v>100</v>
      </c>
      <c r="K29" s="183">
        <v>0</v>
      </c>
      <c r="L29" s="183">
        <f t="shared" si="12"/>
        <v>0</v>
      </c>
      <c r="M29" s="17"/>
      <c r="N29" s="17"/>
      <c r="O29" s="17"/>
      <c r="P29" s="17">
        <f t="shared" si="1"/>
        <v>0</v>
      </c>
      <c r="Q29" s="183">
        <f t="shared" si="2"/>
        <v>0</v>
      </c>
    </row>
    <row r="30" spans="1:17" ht="22.5" x14ac:dyDescent="0.25">
      <c r="A30" s="1" t="s">
        <v>1</v>
      </c>
      <c r="B30" s="1" t="s">
        <v>1</v>
      </c>
      <c r="C30" s="1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13" t="s">
        <v>57</v>
      </c>
      <c r="I30" s="184">
        <f t="shared" ref="I30:L30" si="13">SUM(I31,I35)</f>
        <v>755100</v>
      </c>
      <c r="J30" s="184">
        <f t="shared" ref="J30" si="14">SUM(J31,J35)</f>
        <v>755100</v>
      </c>
      <c r="K30" s="184">
        <f t="shared" ref="K30" si="15">SUM(K31,K35)</f>
        <v>567500</v>
      </c>
      <c r="L30" s="184">
        <f t="shared" si="13"/>
        <v>187500</v>
      </c>
      <c r="M30" s="14">
        <f t="shared" ref="M30:O30" si="16">SUM(M31,M35)</f>
        <v>62500</v>
      </c>
      <c r="N30" s="14">
        <f t="shared" si="16"/>
        <v>62500</v>
      </c>
      <c r="O30" s="14">
        <f t="shared" si="16"/>
        <v>62500</v>
      </c>
      <c r="P30" s="14">
        <f t="shared" si="1"/>
        <v>755000</v>
      </c>
      <c r="Q30" s="184">
        <f t="shared" si="2"/>
        <v>99.986756720964109</v>
      </c>
    </row>
    <row r="31" spans="1:17" x14ac:dyDescent="0.25">
      <c r="A31" s="4" t="s">
        <v>0</v>
      </c>
      <c r="B31" s="4" t="s">
        <v>3</v>
      </c>
      <c r="C31" s="4" t="s">
        <v>12</v>
      </c>
      <c r="D31" s="4" t="s">
        <v>13</v>
      </c>
      <c r="E31" s="2" t="s">
        <v>58</v>
      </c>
      <c r="F31" s="2" t="s">
        <v>1</v>
      </c>
      <c r="G31" s="2" t="s">
        <v>1</v>
      </c>
      <c r="H31" s="2" t="s">
        <v>59</v>
      </c>
      <c r="I31" s="185">
        <f t="shared" ref="I31:O31" si="17">SUM(I32)</f>
        <v>755000</v>
      </c>
      <c r="J31" s="185">
        <f t="shared" si="17"/>
        <v>755000</v>
      </c>
      <c r="K31" s="185">
        <f t="shared" si="17"/>
        <v>567500</v>
      </c>
      <c r="L31" s="185">
        <f t="shared" si="17"/>
        <v>187500</v>
      </c>
      <c r="M31" s="15">
        <f t="shared" si="17"/>
        <v>62500</v>
      </c>
      <c r="N31" s="15">
        <f t="shared" si="17"/>
        <v>62500</v>
      </c>
      <c r="O31" s="15">
        <f t="shared" si="17"/>
        <v>62500</v>
      </c>
      <c r="P31" s="15">
        <f t="shared" si="1"/>
        <v>755000</v>
      </c>
      <c r="Q31" s="185">
        <f t="shared" si="2"/>
        <v>100</v>
      </c>
    </row>
    <row r="32" spans="1:17" x14ac:dyDescent="0.25">
      <c r="A32" s="1" t="s">
        <v>0</v>
      </c>
      <c r="B32" s="1" t="s">
        <v>3</v>
      </c>
      <c r="C32" s="1" t="s">
        <v>12</v>
      </c>
      <c r="D32" s="1" t="s">
        <v>13</v>
      </c>
      <c r="E32" s="1" t="s">
        <v>60</v>
      </c>
      <c r="F32" s="4" t="s">
        <v>1</v>
      </c>
      <c r="G32" s="16" t="s">
        <v>1</v>
      </c>
      <c r="H32" s="2" t="s">
        <v>61</v>
      </c>
      <c r="I32" s="185">
        <f t="shared" ref="I32:L32" si="18">SUM(I33:I34)</f>
        <v>755000</v>
      </c>
      <c r="J32" s="185">
        <f t="shared" ref="J32" si="19">SUM(J33:J34)</f>
        <v>755000</v>
      </c>
      <c r="K32" s="185">
        <f t="shared" ref="K32" si="20">SUM(K33:K34)</f>
        <v>567500</v>
      </c>
      <c r="L32" s="185">
        <f t="shared" si="18"/>
        <v>187500</v>
      </c>
      <c r="M32" s="15">
        <f t="shared" ref="M32:O32" si="21">SUM(M33:M34)</f>
        <v>62500</v>
      </c>
      <c r="N32" s="15">
        <f t="shared" si="21"/>
        <v>62500</v>
      </c>
      <c r="O32" s="15">
        <f t="shared" si="21"/>
        <v>62500</v>
      </c>
      <c r="P32" s="15">
        <f t="shared" si="1"/>
        <v>755000</v>
      </c>
      <c r="Q32" s="185">
        <f t="shared" si="2"/>
        <v>100</v>
      </c>
    </row>
    <row r="33" spans="1:17" x14ac:dyDescent="0.25">
      <c r="A33" s="4" t="s">
        <v>0</v>
      </c>
      <c r="B33" s="4" t="s">
        <v>3</v>
      </c>
      <c r="C33" s="4" t="s">
        <v>12</v>
      </c>
      <c r="D33" s="4" t="s">
        <v>13</v>
      </c>
      <c r="E33" s="3" t="s">
        <v>62</v>
      </c>
      <c r="F33" s="4" t="s">
        <v>63</v>
      </c>
      <c r="G33" s="16" t="s">
        <v>19</v>
      </c>
      <c r="H33" s="16" t="s">
        <v>64</v>
      </c>
      <c r="I33" s="183">
        <v>750000</v>
      </c>
      <c r="J33" s="183">
        <v>750000</v>
      </c>
      <c r="K33" s="183">
        <v>562500</v>
      </c>
      <c r="L33" s="183">
        <f>M33+N33+O33</f>
        <v>187500</v>
      </c>
      <c r="M33" s="17">
        <v>62500</v>
      </c>
      <c r="N33" s="17">
        <v>62500</v>
      </c>
      <c r="O33" s="17">
        <v>62500</v>
      </c>
      <c r="P33" s="17">
        <f t="shared" si="1"/>
        <v>750000</v>
      </c>
      <c r="Q33" s="183">
        <f t="shared" si="2"/>
        <v>100</v>
      </c>
    </row>
    <row r="34" spans="1:17" x14ac:dyDescent="0.25">
      <c r="A34" s="4" t="s">
        <v>0</v>
      </c>
      <c r="B34" s="4" t="s">
        <v>3</v>
      </c>
      <c r="C34" s="4" t="s">
        <v>12</v>
      </c>
      <c r="D34" s="4" t="s">
        <v>13</v>
      </c>
      <c r="E34" s="3" t="s">
        <v>62</v>
      </c>
      <c r="F34" s="4" t="s">
        <v>65</v>
      </c>
      <c r="G34" s="16" t="s">
        <v>19</v>
      </c>
      <c r="H34" s="16" t="s">
        <v>66</v>
      </c>
      <c r="I34" s="183">
        <v>5000</v>
      </c>
      <c r="J34" s="183">
        <v>5000</v>
      </c>
      <c r="K34" s="183">
        <v>5000</v>
      </c>
      <c r="L34" s="183">
        <f>M34+N34+O34</f>
        <v>0</v>
      </c>
      <c r="M34" s="17"/>
      <c r="N34" s="17"/>
      <c r="O34" s="17"/>
      <c r="P34" s="17">
        <f t="shared" si="1"/>
        <v>5000</v>
      </c>
      <c r="Q34" s="183">
        <f t="shared" si="2"/>
        <v>100</v>
      </c>
    </row>
    <row r="35" spans="1:17" x14ac:dyDescent="0.25">
      <c r="A35" s="4" t="s">
        <v>0</v>
      </c>
      <c r="B35" s="4" t="s">
        <v>3</v>
      </c>
      <c r="C35" s="4" t="s">
        <v>12</v>
      </c>
      <c r="D35" s="4" t="s">
        <v>13</v>
      </c>
      <c r="E35" s="3" t="s">
        <v>69</v>
      </c>
      <c r="F35" s="4"/>
      <c r="G35" s="16" t="s">
        <v>19</v>
      </c>
      <c r="H35" s="16" t="s">
        <v>68</v>
      </c>
      <c r="I35" s="183">
        <v>100</v>
      </c>
      <c r="J35" s="183">
        <v>100</v>
      </c>
      <c r="K35" s="183">
        <v>0</v>
      </c>
      <c r="L35" s="183">
        <f>M35+N35+O35</f>
        <v>0</v>
      </c>
      <c r="M35" s="17"/>
      <c r="N35" s="17"/>
      <c r="O35" s="17"/>
      <c r="P35" s="17">
        <f t="shared" si="1"/>
        <v>0</v>
      </c>
      <c r="Q35" s="183">
        <f t="shared" si="2"/>
        <v>0</v>
      </c>
    </row>
    <row r="36" spans="1:17" ht="22.5" x14ac:dyDescent="0.25">
      <c r="A36" s="1" t="s">
        <v>1</v>
      </c>
      <c r="B36" s="1" t="s">
        <v>1</v>
      </c>
      <c r="C36" s="1" t="s">
        <v>1</v>
      </c>
      <c r="D36" s="2" t="s">
        <v>1</v>
      </c>
      <c r="E36" s="2" t="s">
        <v>1</v>
      </c>
      <c r="F36" s="2" t="s">
        <v>1</v>
      </c>
      <c r="G36" s="2" t="s">
        <v>1</v>
      </c>
      <c r="H36" s="13" t="s">
        <v>70</v>
      </c>
      <c r="I36" s="184">
        <f t="shared" ref="I36:O37" si="22">SUM(I37)</f>
        <v>5000</v>
      </c>
      <c r="J36" s="184">
        <f t="shared" si="22"/>
        <v>5000</v>
      </c>
      <c r="K36" s="184">
        <f t="shared" si="22"/>
        <v>2000</v>
      </c>
      <c r="L36" s="184">
        <f t="shared" si="22"/>
        <v>3000</v>
      </c>
      <c r="M36" s="14">
        <f t="shared" si="22"/>
        <v>3000</v>
      </c>
      <c r="N36" s="14">
        <f t="shared" si="22"/>
        <v>0</v>
      </c>
      <c r="O36" s="14">
        <f t="shared" si="22"/>
        <v>0</v>
      </c>
      <c r="P36" s="14">
        <f t="shared" si="1"/>
        <v>5000</v>
      </c>
      <c r="Q36" s="184">
        <f t="shared" si="2"/>
        <v>100</v>
      </c>
    </row>
    <row r="37" spans="1:17" x14ac:dyDescent="0.25">
      <c r="A37" s="4" t="s">
        <v>0</v>
      </c>
      <c r="B37" s="4" t="s">
        <v>3</v>
      </c>
      <c r="C37" s="4" t="s">
        <v>12</v>
      </c>
      <c r="D37" s="4" t="s">
        <v>13</v>
      </c>
      <c r="E37" s="2" t="s">
        <v>71</v>
      </c>
      <c r="F37" s="2" t="s">
        <v>1</v>
      </c>
      <c r="G37" s="2" t="s">
        <v>1</v>
      </c>
      <c r="H37" s="2" t="s">
        <v>72</v>
      </c>
      <c r="I37" s="185">
        <f t="shared" si="22"/>
        <v>5000</v>
      </c>
      <c r="J37" s="185">
        <f t="shared" si="22"/>
        <v>5000</v>
      </c>
      <c r="K37" s="185">
        <f t="shared" si="22"/>
        <v>2000</v>
      </c>
      <c r="L37" s="185">
        <f t="shared" si="22"/>
        <v>3000</v>
      </c>
      <c r="M37" s="15">
        <f t="shared" si="22"/>
        <v>3000</v>
      </c>
      <c r="N37" s="15">
        <f t="shared" si="22"/>
        <v>0</v>
      </c>
      <c r="O37" s="15">
        <f t="shared" si="22"/>
        <v>0</v>
      </c>
      <c r="P37" s="15">
        <f t="shared" si="1"/>
        <v>5000</v>
      </c>
      <c r="Q37" s="185">
        <f t="shared" si="2"/>
        <v>100</v>
      </c>
    </row>
    <row r="38" spans="1:17" x14ac:dyDescent="0.25">
      <c r="A38" s="4" t="s">
        <v>0</v>
      </c>
      <c r="B38" s="4" t="s">
        <v>3</v>
      </c>
      <c r="C38" s="4" t="s">
        <v>12</v>
      </c>
      <c r="D38" s="4" t="s">
        <v>13</v>
      </c>
      <c r="E38" s="3" t="s">
        <v>75</v>
      </c>
      <c r="F38" s="4"/>
      <c r="G38" s="16" t="s">
        <v>19</v>
      </c>
      <c r="H38" s="16" t="s">
        <v>74</v>
      </c>
      <c r="I38" s="183">
        <v>5000</v>
      </c>
      <c r="J38" s="183">
        <v>5000</v>
      </c>
      <c r="K38" s="183">
        <v>2000</v>
      </c>
      <c r="L38" s="183">
        <f>M38+N38+O38</f>
        <v>3000</v>
      </c>
      <c r="M38" s="17">
        <v>3000</v>
      </c>
      <c r="N38" s="17"/>
      <c r="O38" s="17"/>
      <c r="P38" s="17">
        <f t="shared" si="1"/>
        <v>5000</v>
      </c>
      <c r="Q38" s="183">
        <f t="shared" si="2"/>
        <v>100</v>
      </c>
    </row>
    <row r="39" spans="1:17" ht="22.5" x14ac:dyDescent="0.25">
      <c r="A39" s="16" t="s">
        <v>1</v>
      </c>
      <c r="B39" s="16" t="s">
        <v>1</v>
      </c>
      <c r="C39" s="16" t="s">
        <v>1</v>
      </c>
      <c r="D39" s="16" t="s">
        <v>1</v>
      </c>
      <c r="E39" s="16" t="s">
        <v>1</v>
      </c>
      <c r="F39" s="16" t="s">
        <v>1</v>
      </c>
      <c r="G39" s="16" t="s">
        <v>1</v>
      </c>
      <c r="H39" s="13" t="s">
        <v>76</v>
      </c>
      <c r="I39" s="184">
        <f t="shared" ref="I39:O39" si="23">SUM(I36,I30,I10)</f>
        <v>2494328</v>
      </c>
      <c r="J39" s="184">
        <f t="shared" si="23"/>
        <v>2494328</v>
      </c>
      <c r="K39" s="184">
        <f t="shared" si="23"/>
        <v>1883432</v>
      </c>
      <c r="L39" s="184">
        <f t="shared" si="23"/>
        <v>534449</v>
      </c>
      <c r="M39" s="14">
        <f t="shared" si="23"/>
        <v>214528</v>
      </c>
      <c r="N39" s="14">
        <f t="shared" si="23"/>
        <v>216423</v>
      </c>
      <c r="O39" s="14">
        <f t="shared" si="23"/>
        <v>103498</v>
      </c>
      <c r="P39" s="14">
        <f t="shared" si="1"/>
        <v>2417881</v>
      </c>
      <c r="Q39" s="184">
        <f t="shared" si="2"/>
        <v>96.935166505768294</v>
      </c>
    </row>
    <row r="40" spans="1:17" ht="15.75" thickBot="1" x14ac:dyDescent="0.3">
      <c r="A40" s="16" t="s">
        <v>1</v>
      </c>
      <c r="B40" s="16" t="s">
        <v>1</v>
      </c>
      <c r="C40" s="16" t="s">
        <v>1</v>
      </c>
      <c r="D40" s="16" t="s">
        <v>1</v>
      </c>
      <c r="E40" s="16" t="s">
        <v>1</v>
      </c>
      <c r="F40" s="16" t="s">
        <v>1</v>
      </c>
      <c r="G40" s="16" t="s">
        <v>1</v>
      </c>
      <c r="H40" s="2" t="s">
        <v>77</v>
      </c>
      <c r="I40" s="185">
        <v>23</v>
      </c>
      <c r="J40" s="185">
        <v>23</v>
      </c>
      <c r="K40" s="185">
        <v>0</v>
      </c>
      <c r="L40" s="185">
        <f>M40+N40+O40</f>
        <v>0</v>
      </c>
      <c r="M40" s="16"/>
      <c r="N40" s="16"/>
      <c r="O40" s="16"/>
      <c r="P40" s="15">
        <f t="shared" si="1"/>
        <v>0</v>
      </c>
      <c r="Q40" s="164"/>
    </row>
    <row r="41" spans="1:17" ht="45.75" thickBot="1" x14ac:dyDescent="0.3">
      <c r="A41" s="212" t="s">
        <v>1</v>
      </c>
      <c r="B41" s="212" t="s">
        <v>1</v>
      </c>
      <c r="C41" s="212" t="s">
        <v>1</v>
      </c>
      <c r="D41" s="212" t="s">
        <v>1</v>
      </c>
      <c r="E41" s="212" t="s">
        <v>1</v>
      </c>
      <c r="F41" s="212" t="s">
        <v>1</v>
      </c>
      <c r="G41" s="214" t="s">
        <v>1</v>
      </c>
      <c r="H41" s="5" t="s">
        <v>78</v>
      </c>
      <c r="I41" s="109" t="s">
        <v>3374</v>
      </c>
      <c r="J41" s="109" t="s">
        <v>3433</v>
      </c>
      <c r="K41" s="109" t="s">
        <v>3437</v>
      </c>
      <c r="L41" s="109" t="s">
        <v>3434</v>
      </c>
      <c r="M41" s="5" t="s">
        <v>3439</v>
      </c>
      <c r="N41" s="5" t="s">
        <v>3440</v>
      </c>
      <c r="O41" s="5" t="s">
        <v>3441</v>
      </c>
      <c r="P41" s="5" t="s">
        <v>3438</v>
      </c>
      <c r="Q41" s="162" t="s">
        <v>3302</v>
      </c>
    </row>
    <row r="42" spans="1:17" x14ac:dyDescent="0.25">
      <c r="A42" s="213"/>
      <c r="B42" s="213"/>
      <c r="C42" s="213"/>
      <c r="D42" s="213"/>
      <c r="E42" s="213"/>
      <c r="F42" s="213"/>
      <c r="G42" s="215"/>
      <c r="H42" s="18" t="s">
        <v>1</v>
      </c>
      <c r="I42" s="110">
        <v>1</v>
      </c>
      <c r="J42" s="110">
        <v>2</v>
      </c>
      <c r="K42" s="110">
        <v>20</v>
      </c>
      <c r="L42" s="110" t="s">
        <v>3402</v>
      </c>
      <c r="M42" s="12">
        <v>5</v>
      </c>
      <c r="N42" s="12">
        <v>6</v>
      </c>
      <c r="O42" s="12">
        <v>7</v>
      </c>
      <c r="P42" s="12" t="s">
        <v>3303</v>
      </c>
      <c r="Q42" s="110">
        <v>9</v>
      </c>
    </row>
    <row r="43" spans="1:17" ht="22.5" x14ac:dyDescent="0.25">
      <c r="A43" s="213"/>
      <c r="B43" s="213"/>
      <c r="C43" s="213"/>
      <c r="D43" s="213"/>
      <c r="E43" s="213"/>
      <c r="F43" s="213"/>
      <c r="G43" s="215"/>
      <c r="H43" s="19" t="s">
        <v>79</v>
      </c>
      <c r="I43" s="186">
        <f t="shared" ref="I43:L43" si="24">SUM(I39)</f>
        <v>2494328</v>
      </c>
      <c r="J43" s="186">
        <f t="shared" ref="J43" si="25">SUM(J39)</f>
        <v>2494328</v>
      </c>
      <c r="K43" s="186">
        <f t="shared" ref="K43" si="26">SUM(K39)</f>
        <v>1883432</v>
      </c>
      <c r="L43" s="186">
        <f t="shared" si="24"/>
        <v>534449</v>
      </c>
      <c r="M43" s="20">
        <f t="shared" ref="M43:O43" si="27">SUM(M39)</f>
        <v>214528</v>
      </c>
      <c r="N43" s="20">
        <f t="shared" si="27"/>
        <v>216423</v>
      </c>
      <c r="O43" s="20">
        <f t="shared" si="27"/>
        <v>103498</v>
      </c>
      <c r="P43" s="20">
        <f>K43+L43</f>
        <v>2417881</v>
      </c>
      <c r="Q43" s="186">
        <f>IF(J43=0,"-",P43/J43*100)</f>
        <v>96.935166505768294</v>
      </c>
    </row>
    <row r="44" spans="1:17" x14ac:dyDescent="0.25">
      <c r="A44" s="213"/>
      <c r="B44" s="213"/>
      <c r="C44" s="213"/>
      <c r="D44" s="213"/>
      <c r="E44" s="213"/>
      <c r="F44" s="213"/>
      <c r="G44" s="215"/>
      <c r="H44" s="21" t="s">
        <v>80</v>
      </c>
      <c r="I44" s="186">
        <f t="shared" ref="I44:L44" si="28">SUM(I43)</f>
        <v>2494328</v>
      </c>
      <c r="J44" s="186">
        <f t="shared" ref="J44" si="29">SUM(J43)</f>
        <v>2494328</v>
      </c>
      <c r="K44" s="186">
        <f t="shared" ref="K44" si="30">SUM(K43)</f>
        <v>1883432</v>
      </c>
      <c r="L44" s="186">
        <f t="shared" si="28"/>
        <v>534449</v>
      </c>
      <c r="M44" s="20">
        <f t="shared" ref="M44:O44" si="31">SUM(M43)</f>
        <v>214528</v>
      </c>
      <c r="N44" s="20">
        <f t="shared" si="31"/>
        <v>216423</v>
      </c>
      <c r="O44" s="20">
        <f t="shared" si="31"/>
        <v>103498</v>
      </c>
      <c r="P44" s="20">
        <f>K44+L44</f>
        <v>2417881</v>
      </c>
      <c r="Q44" s="186">
        <f>IF(J44=0,"-",P44/J44*100)</f>
        <v>96.935166505768294</v>
      </c>
    </row>
    <row r="45" spans="1:17" x14ac:dyDescent="0.25">
      <c r="A45" s="16" t="s">
        <v>1</v>
      </c>
      <c r="B45" s="16" t="s">
        <v>1</v>
      </c>
      <c r="C45" s="16" t="s">
        <v>1</v>
      </c>
      <c r="D45" s="16" t="s">
        <v>1</v>
      </c>
      <c r="E45" s="16" t="s">
        <v>1</v>
      </c>
      <c r="F45" s="16" t="s">
        <v>1</v>
      </c>
      <c r="G45" s="16" t="s">
        <v>1</v>
      </c>
      <c r="H45" s="13" t="s">
        <v>81</v>
      </c>
      <c r="I45" s="184">
        <f t="shared" ref="I45:L45" si="32">SUM(I39)</f>
        <v>2494328</v>
      </c>
      <c r="J45" s="184">
        <f t="shared" ref="J45" si="33">SUM(J39)</f>
        <v>2494328</v>
      </c>
      <c r="K45" s="184">
        <f t="shared" ref="K45" si="34">SUM(K39)</f>
        <v>1883432</v>
      </c>
      <c r="L45" s="184">
        <f t="shared" si="32"/>
        <v>534449</v>
      </c>
      <c r="M45" s="14">
        <f t="shared" ref="M45:O45" si="35">SUM(M39)</f>
        <v>214528</v>
      </c>
      <c r="N45" s="14">
        <f t="shared" si="35"/>
        <v>216423</v>
      </c>
      <c r="O45" s="14">
        <f t="shared" si="35"/>
        <v>103498</v>
      </c>
      <c r="P45" s="14">
        <f>K45+L45</f>
        <v>2417881</v>
      </c>
      <c r="Q45" s="184">
        <f>IF(J45=0,"-",P45/J45*100)</f>
        <v>96.935166505768294</v>
      </c>
    </row>
    <row r="46" spans="1:17" x14ac:dyDescent="0.25">
      <c r="A46" s="16" t="s">
        <v>1</v>
      </c>
      <c r="B46" s="16" t="s">
        <v>1</v>
      </c>
      <c r="C46" s="16" t="s">
        <v>1</v>
      </c>
      <c r="D46" s="16" t="s">
        <v>1</v>
      </c>
      <c r="E46" s="16" t="s">
        <v>1</v>
      </c>
      <c r="F46" s="16" t="s">
        <v>1</v>
      </c>
      <c r="G46" s="16" t="s">
        <v>1</v>
      </c>
      <c r="H46" s="2" t="s">
        <v>77</v>
      </c>
      <c r="I46" s="185">
        <f t="shared" ref="I46:L46" si="36">SUM(I40)</f>
        <v>23</v>
      </c>
      <c r="J46" s="185">
        <f t="shared" ref="J46" si="37">SUM(J40)</f>
        <v>23</v>
      </c>
      <c r="K46" s="185">
        <f t="shared" ref="K46" si="38">SUM(K40)</f>
        <v>0</v>
      </c>
      <c r="L46" s="185">
        <f t="shared" si="36"/>
        <v>0</v>
      </c>
      <c r="M46" s="16">
        <f t="shared" ref="M46:O46" si="39">SUM(M40)</f>
        <v>0</v>
      </c>
      <c r="N46" s="16">
        <f t="shared" si="39"/>
        <v>0</v>
      </c>
      <c r="O46" s="16">
        <f t="shared" si="39"/>
        <v>0</v>
      </c>
      <c r="P46" s="15">
        <f>K46+L46</f>
        <v>0</v>
      </c>
      <c r="Q46" s="185">
        <f>IF(J46=0,"-",P46/J46*100)</f>
        <v>0</v>
      </c>
    </row>
    <row r="47" spans="1:17" ht="15.75" thickBot="1" x14ac:dyDescent="0.3">
      <c r="A47" s="1" t="s">
        <v>0</v>
      </c>
      <c r="B47" s="1" t="s">
        <v>82</v>
      </c>
      <c r="C47" s="4" t="s">
        <v>1</v>
      </c>
      <c r="D47" s="4" t="s">
        <v>1</v>
      </c>
      <c r="E47" s="2" t="s">
        <v>1</v>
      </c>
      <c r="F47" s="2" t="s">
        <v>1</v>
      </c>
      <c r="G47" s="2" t="s">
        <v>1</v>
      </c>
      <c r="H47" s="2" t="s">
        <v>1</v>
      </c>
      <c r="I47" s="183"/>
      <c r="J47" s="183"/>
      <c r="K47" s="183">
        <v>0</v>
      </c>
      <c r="L47" s="183">
        <f>M47+N47+O47</f>
        <v>0</v>
      </c>
      <c r="M47" s="3"/>
      <c r="N47" s="3"/>
      <c r="O47" s="3"/>
      <c r="P47" s="3">
        <f>K47+L47</f>
        <v>0</v>
      </c>
      <c r="Q47" s="161"/>
    </row>
    <row r="48" spans="1:17" ht="45.75" thickBot="1" x14ac:dyDescent="0.3">
      <c r="A48" s="5" t="s">
        <v>4</v>
      </c>
      <c r="B48" s="5" t="s">
        <v>5</v>
      </c>
      <c r="C48" s="5" t="s">
        <v>6</v>
      </c>
      <c r="D48" s="6" t="s">
        <v>1</v>
      </c>
      <c r="E48" s="5" t="s">
        <v>7</v>
      </c>
      <c r="F48" s="5" t="s">
        <v>8</v>
      </c>
      <c r="G48" s="5" t="s">
        <v>9</v>
      </c>
      <c r="H48" s="5" t="s">
        <v>10</v>
      </c>
      <c r="I48" s="109" t="s">
        <v>3374</v>
      </c>
      <c r="J48" s="109" t="s">
        <v>3433</v>
      </c>
      <c r="K48" s="109" t="s">
        <v>3437</v>
      </c>
      <c r="L48" s="109" t="s">
        <v>3434</v>
      </c>
      <c r="M48" s="5" t="s">
        <v>3439</v>
      </c>
      <c r="N48" s="5" t="s">
        <v>3440</v>
      </c>
      <c r="O48" s="5" t="s">
        <v>3441</v>
      </c>
      <c r="P48" s="5" t="s">
        <v>3438</v>
      </c>
      <c r="Q48" s="162" t="s">
        <v>3302</v>
      </c>
    </row>
    <row r="49" spans="1:17" x14ac:dyDescent="0.25">
      <c r="A49" s="7" t="s">
        <v>1</v>
      </c>
      <c r="B49" s="7" t="s">
        <v>1</v>
      </c>
      <c r="C49" s="7" t="s">
        <v>1</v>
      </c>
      <c r="D49" s="8" t="s">
        <v>1</v>
      </c>
      <c r="E49" s="8" t="s">
        <v>1</v>
      </c>
      <c r="F49" s="9" t="s">
        <v>1</v>
      </c>
      <c r="G49" s="10" t="s">
        <v>1</v>
      </c>
      <c r="H49" s="11" t="s">
        <v>1</v>
      </c>
      <c r="I49" s="110">
        <v>1</v>
      </c>
      <c r="J49" s="110">
        <v>2</v>
      </c>
      <c r="K49" s="110">
        <v>20</v>
      </c>
      <c r="L49" s="110" t="s">
        <v>3402</v>
      </c>
      <c r="M49" s="12">
        <v>5</v>
      </c>
      <c r="N49" s="12">
        <v>6</v>
      </c>
      <c r="O49" s="12">
        <v>7</v>
      </c>
      <c r="P49" s="12" t="s">
        <v>3303</v>
      </c>
      <c r="Q49" s="110">
        <v>9</v>
      </c>
    </row>
    <row r="50" spans="1:17" ht="22.5" x14ac:dyDescent="0.25">
      <c r="A50" s="1" t="s">
        <v>0</v>
      </c>
      <c r="B50" s="1" t="s">
        <v>82</v>
      </c>
      <c r="C50" s="4" t="s">
        <v>12</v>
      </c>
      <c r="D50" s="4" t="s">
        <v>83</v>
      </c>
      <c r="E50" s="2" t="s">
        <v>1</v>
      </c>
      <c r="F50" s="2" t="s">
        <v>1</v>
      </c>
      <c r="G50" s="2" t="s">
        <v>1</v>
      </c>
      <c r="H50" s="2" t="s">
        <v>84</v>
      </c>
      <c r="I50" s="183"/>
      <c r="J50" s="183"/>
      <c r="K50" s="183">
        <v>0</v>
      </c>
      <c r="L50" s="183">
        <f>M50+N50+O50</f>
        <v>0</v>
      </c>
      <c r="M50" s="3"/>
      <c r="N50" s="3"/>
      <c r="O50" s="3"/>
      <c r="P50" s="3">
        <f t="shared" ref="P50:P74" si="40">K50+L50</f>
        <v>0</v>
      </c>
      <c r="Q50" s="161"/>
    </row>
    <row r="51" spans="1:17" ht="33.75" x14ac:dyDescent="0.25">
      <c r="A51" s="1" t="s">
        <v>1</v>
      </c>
      <c r="B51" s="1" t="s">
        <v>1</v>
      </c>
      <c r="C51" s="1" t="s">
        <v>1</v>
      </c>
      <c r="D51" s="2" t="s">
        <v>1</v>
      </c>
      <c r="E51" s="2" t="s">
        <v>1</v>
      </c>
      <c r="F51" s="2" t="s">
        <v>1</v>
      </c>
      <c r="G51" s="2" t="s">
        <v>1</v>
      </c>
      <c r="H51" s="13" t="s">
        <v>14</v>
      </c>
      <c r="I51" s="184">
        <f t="shared" ref="I51:L51" si="41">SUM(I52,I59,I61)</f>
        <v>361395</v>
      </c>
      <c r="J51" s="184">
        <f t="shared" ref="J51" si="42">SUM(J52,J59,J61)</f>
        <v>361395</v>
      </c>
      <c r="K51" s="184">
        <f t="shared" ref="K51" si="43">SUM(K52,K59,K61)</f>
        <v>272470</v>
      </c>
      <c r="L51" s="184">
        <f t="shared" si="41"/>
        <v>67519</v>
      </c>
      <c r="M51" s="14">
        <f t="shared" ref="M51:O51" si="44">SUM(M52,M59,M61)</f>
        <v>32088</v>
      </c>
      <c r="N51" s="14">
        <f t="shared" si="44"/>
        <v>30107</v>
      </c>
      <c r="O51" s="14">
        <f t="shared" si="44"/>
        <v>5324</v>
      </c>
      <c r="P51" s="14">
        <f t="shared" si="40"/>
        <v>339989</v>
      </c>
      <c r="Q51" s="184">
        <f t="shared" ref="Q51:Q73" si="45">IF(J51=0,"-",P51/J51*100)</f>
        <v>94.076841129512033</v>
      </c>
    </row>
    <row r="52" spans="1:17" x14ac:dyDescent="0.25">
      <c r="A52" s="4" t="s">
        <v>0</v>
      </c>
      <c r="B52" s="4" t="s">
        <v>82</v>
      </c>
      <c r="C52" s="4" t="s">
        <v>12</v>
      </c>
      <c r="D52" s="4" t="s">
        <v>83</v>
      </c>
      <c r="E52" s="2" t="s">
        <v>15</v>
      </c>
      <c r="F52" s="2" t="s">
        <v>1</v>
      </c>
      <c r="G52" s="2" t="s">
        <v>1</v>
      </c>
      <c r="H52" s="2" t="s">
        <v>16</v>
      </c>
      <c r="I52" s="185">
        <f t="shared" ref="I52:L52" si="46">SUM(I53:I54)</f>
        <v>325525</v>
      </c>
      <c r="J52" s="185">
        <f t="shared" ref="J52" si="47">SUM(J53:J54)</f>
        <v>325525</v>
      </c>
      <c r="K52" s="185">
        <f t="shared" ref="K52" si="48">SUM(K53:K54)</f>
        <v>244215</v>
      </c>
      <c r="L52" s="185">
        <f t="shared" si="46"/>
        <v>60004</v>
      </c>
      <c r="M52" s="15">
        <f t="shared" ref="M52:O52" si="49">SUM(M53:M54)</f>
        <v>27721</v>
      </c>
      <c r="N52" s="15">
        <f t="shared" si="49"/>
        <v>27471</v>
      </c>
      <c r="O52" s="15">
        <f t="shared" si="49"/>
        <v>4812</v>
      </c>
      <c r="P52" s="15">
        <f t="shared" si="40"/>
        <v>304219</v>
      </c>
      <c r="Q52" s="185">
        <f t="shared" si="45"/>
        <v>93.454880577528613</v>
      </c>
    </row>
    <row r="53" spans="1:17" x14ac:dyDescent="0.25">
      <c r="A53" s="4" t="s">
        <v>0</v>
      </c>
      <c r="B53" s="4" t="s">
        <v>82</v>
      </c>
      <c r="C53" s="4" t="s">
        <v>12</v>
      </c>
      <c r="D53" s="4" t="s">
        <v>83</v>
      </c>
      <c r="E53" s="3" t="s">
        <v>18</v>
      </c>
      <c r="F53" s="4"/>
      <c r="G53" s="16" t="s">
        <v>19</v>
      </c>
      <c r="H53" s="16" t="s">
        <v>17</v>
      </c>
      <c r="I53" s="183">
        <v>270021</v>
      </c>
      <c r="J53" s="183">
        <v>270021</v>
      </c>
      <c r="K53" s="183">
        <v>218000</v>
      </c>
      <c r="L53" s="183">
        <f>M53+N53+O53</f>
        <v>52021</v>
      </c>
      <c r="M53" s="17">
        <v>25000</v>
      </c>
      <c r="N53" s="17">
        <v>25000</v>
      </c>
      <c r="O53" s="17">
        <v>2021</v>
      </c>
      <c r="P53" s="17">
        <f t="shared" si="40"/>
        <v>270021</v>
      </c>
      <c r="Q53" s="183">
        <f t="shared" si="45"/>
        <v>100</v>
      </c>
    </row>
    <row r="54" spans="1:17" x14ac:dyDescent="0.25">
      <c r="A54" s="1" t="s">
        <v>0</v>
      </c>
      <c r="B54" s="1" t="s">
        <v>82</v>
      </c>
      <c r="C54" s="1" t="s">
        <v>12</v>
      </c>
      <c r="D54" s="1" t="s">
        <v>83</v>
      </c>
      <c r="E54" s="1" t="s">
        <v>20</v>
      </c>
      <c r="F54" s="4" t="s">
        <v>1</v>
      </c>
      <c r="G54" s="16" t="s">
        <v>1</v>
      </c>
      <c r="H54" s="2" t="s">
        <v>21</v>
      </c>
      <c r="I54" s="185">
        <f t="shared" ref="I54:O54" si="50">SUM(I55:I58)</f>
        <v>55504</v>
      </c>
      <c r="J54" s="185">
        <f t="shared" si="50"/>
        <v>55504</v>
      </c>
      <c r="K54" s="185">
        <f t="shared" si="50"/>
        <v>26215</v>
      </c>
      <c r="L54" s="185">
        <f t="shared" si="50"/>
        <v>7983</v>
      </c>
      <c r="M54" s="15">
        <f t="shared" si="50"/>
        <v>2721</v>
      </c>
      <c r="N54" s="15">
        <f t="shared" si="50"/>
        <v>2471</v>
      </c>
      <c r="O54" s="15">
        <f t="shared" si="50"/>
        <v>2791</v>
      </c>
      <c r="P54" s="15">
        <f t="shared" si="40"/>
        <v>34198</v>
      </c>
      <c r="Q54" s="185">
        <f t="shared" si="45"/>
        <v>61.613577399827037</v>
      </c>
    </row>
    <row r="55" spans="1:17" x14ac:dyDescent="0.25">
      <c r="A55" s="4" t="s">
        <v>0</v>
      </c>
      <c r="B55" s="4" t="s">
        <v>82</v>
      </c>
      <c r="C55" s="4" t="s">
        <v>12</v>
      </c>
      <c r="D55" s="4" t="s">
        <v>83</v>
      </c>
      <c r="E55" s="3" t="s">
        <v>22</v>
      </c>
      <c r="F55" s="4" t="s">
        <v>85</v>
      </c>
      <c r="G55" s="16" t="s">
        <v>19</v>
      </c>
      <c r="H55" s="16" t="s">
        <v>86</v>
      </c>
      <c r="I55" s="183">
        <v>5088</v>
      </c>
      <c r="J55" s="183">
        <v>5088</v>
      </c>
      <c r="K55" s="183">
        <v>3339</v>
      </c>
      <c r="L55" s="183">
        <f>M55+N55+O55</f>
        <v>1113</v>
      </c>
      <c r="M55" s="17">
        <v>371</v>
      </c>
      <c r="N55" s="17">
        <v>371</v>
      </c>
      <c r="O55" s="17">
        <v>371</v>
      </c>
      <c r="P55" s="17">
        <f t="shared" si="40"/>
        <v>4452</v>
      </c>
      <c r="Q55" s="183">
        <f t="shared" si="45"/>
        <v>87.5</v>
      </c>
    </row>
    <row r="56" spans="1:17" x14ac:dyDescent="0.25">
      <c r="A56" s="4" t="s">
        <v>0</v>
      </c>
      <c r="B56" s="4" t="s">
        <v>82</v>
      </c>
      <c r="C56" s="4" t="s">
        <v>12</v>
      </c>
      <c r="D56" s="4" t="s">
        <v>83</v>
      </c>
      <c r="E56" s="3" t="s">
        <v>22</v>
      </c>
      <c r="F56" s="4" t="s">
        <v>87</v>
      </c>
      <c r="G56" s="16" t="s">
        <v>19</v>
      </c>
      <c r="H56" s="16" t="s">
        <v>26</v>
      </c>
      <c r="I56" s="183">
        <v>27256</v>
      </c>
      <c r="J56" s="183">
        <v>27256</v>
      </c>
      <c r="K56" s="183">
        <v>18224</v>
      </c>
      <c r="L56" s="183">
        <f>M56+N56+O56</f>
        <v>6870</v>
      </c>
      <c r="M56" s="17">
        <v>2350</v>
      </c>
      <c r="N56" s="17">
        <v>2100</v>
      </c>
      <c r="O56" s="17">
        <v>2420</v>
      </c>
      <c r="P56" s="17">
        <f t="shared" si="40"/>
        <v>25094</v>
      </c>
      <c r="Q56" s="183">
        <f t="shared" si="45"/>
        <v>92.067801584972116</v>
      </c>
    </row>
    <row r="57" spans="1:17" x14ac:dyDescent="0.25">
      <c r="A57" s="4" t="s">
        <v>0</v>
      </c>
      <c r="B57" s="4" t="s">
        <v>82</v>
      </c>
      <c r="C57" s="4" t="s">
        <v>12</v>
      </c>
      <c r="D57" s="4" t="s">
        <v>83</v>
      </c>
      <c r="E57" s="3" t="s">
        <v>22</v>
      </c>
      <c r="F57" s="4" t="s">
        <v>88</v>
      </c>
      <c r="G57" s="16" t="s">
        <v>19</v>
      </c>
      <c r="H57" s="16" t="s">
        <v>28</v>
      </c>
      <c r="I57" s="183">
        <v>5760</v>
      </c>
      <c r="J57" s="183">
        <v>5760</v>
      </c>
      <c r="K57" s="183">
        <v>4652</v>
      </c>
      <c r="L57" s="183">
        <f>M57+N57+O57</f>
        <v>0</v>
      </c>
      <c r="M57" s="17"/>
      <c r="N57" s="17"/>
      <c r="O57" s="17"/>
      <c r="P57" s="17">
        <f t="shared" si="40"/>
        <v>4652</v>
      </c>
      <c r="Q57" s="183">
        <f t="shared" si="45"/>
        <v>80.763888888888886</v>
      </c>
    </row>
    <row r="58" spans="1:17" x14ac:dyDescent="0.25">
      <c r="A58" s="4" t="s">
        <v>0</v>
      </c>
      <c r="B58" s="4" t="s">
        <v>82</v>
      </c>
      <c r="C58" s="4" t="s">
        <v>12</v>
      </c>
      <c r="D58" s="4" t="s">
        <v>83</v>
      </c>
      <c r="E58" s="3" t="s">
        <v>22</v>
      </c>
      <c r="F58" s="4" t="s">
        <v>89</v>
      </c>
      <c r="G58" s="16" t="s">
        <v>19</v>
      </c>
      <c r="H58" s="16" t="s">
        <v>30</v>
      </c>
      <c r="I58" s="183">
        <v>17400</v>
      </c>
      <c r="J58" s="183">
        <v>17400</v>
      </c>
      <c r="K58" s="183">
        <v>0</v>
      </c>
      <c r="L58" s="183">
        <f>M58+N58+O58</f>
        <v>0</v>
      </c>
      <c r="M58" s="17"/>
      <c r="N58" s="17"/>
      <c r="O58" s="17"/>
      <c r="P58" s="17">
        <f t="shared" si="40"/>
        <v>0</v>
      </c>
      <c r="Q58" s="183">
        <f t="shared" si="45"/>
        <v>0</v>
      </c>
    </row>
    <row r="59" spans="1:17" x14ac:dyDescent="0.25">
      <c r="A59" s="4" t="s">
        <v>0</v>
      </c>
      <c r="B59" s="4" t="s">
        <v>82</v>
      </c>
      <c r="C59" s="4" t="s">
        <v>12</v>
      </c>
      <c r="D59" s="4" t="s">
        <v>83</v>
      </c>
      <c r="E59" s="2" t="s">
        <v>31</v>
      </c>
      <c r="F59" s="2" t="s">
        <v>1</v>
      </c>
      <c r="G59" s="2" t="s">
        <v>1</v>
      </c>
      <c r="H59" s="2" t="s">
        <v>32</v>
      </c>
      <c r="I59" s="185">
        <f t="shared" ref="I59:O59" si="51">SUM(I60)</f>
        <v>28352</v>
      </c>
      <c r="J59" s="185">
        <f t="shared" si="51"/>
        <v>28352</v>
      </c>
      <c r="K59" s="185">
        <f t="shared" si="51"/>
        <v>22690</v>
      </c>
      <c r="L59" s="185">
        <f t="shared" si="51"/>
        <v>5662</v>
      </c>
      <c r="M59" s="15">
        <f t="shared" si="51"/>
        <v>2625</v>
      </c>
      <c r="N59" s="15">
        <f t="shared" si="51"/>
        <v>2625</v>
      </c>
      <c r="O59" s="15">
        <f t="shared" si="51"/>
        <v>412</v>
      </c>
      <c r="P59" s="15">
        <f t="shared" si="40"/>
        <v>28352</v>
      </c>
      <c r="Q59" s="185">
        <f t="shared" si="45"/>
        <v>100</v>
      </c>
    </row>
    <row r="60" spans="1:17" x14ac:dyDescent="0.25">
      <c r="A60" s="4" t="s">
        <v>0</v>
      </c>
      <c r="B60" s="4" t="s">
        <v>82</v>
      </c>
      <c r="C60" s="4" t="s">
        <v>12</v>
      </c>
      <c r="D60" s="4" t="s">
        <v>83</v>
      </c>
      <c r="E60" s="3" t="s">
        <v>34</v>
      </c>
      <c r="F60" s="4"/>
      <c r="G60" s="16" t="s">
        <v>19</v>
      </c>
      <c r="H60" s="16" t="s">
        <v>33</v>
      </c>
      <c r="I60" s="183">
        <v>28352</v>
      </c>
      <c r="J60" s="183">
        <v>28352</v>
      </c>
      <c r="K60" s="183">
        <v>22690</v>
      </c>
      <c r="L60" s="183">
        <f>M60+N60+O60</f>
        <v>5662</v>
      </c>
      <c r="M60" s="17">
        <v>2625</v>
      </c>
      <c r="N60" s="17">
        <v>2625</v>
      </c>
      <c r="O60" s="17">
        <v>412</v>
      </c>
      <c r="P60" s="17">
        <f t="shared" si="40"/>
        <v>28352</v>
      </c>
      <c r="Q60" s="183">
        <f t="shared" si="45"/>
        <v>100</v>
      </c>
    </row>
    <row r="61" spans="1:17" x14ac:dyDescent="0.25">
      <c r="A61" s="4" t="s">
        <v>0</v>
      </c>
      <c r="B61" s="4" t="s">
        <v>82</v>
      </c>
      <c r="C61" s="4" t="s">
        <v>12</v>
      </c>
      <c r="D61" s="4" t="s">
        <v>83</v>
      </c>
      <c r="E61" s="2" t="s">
        <v>35</v>
      </c>
      <c r="F61" s="2" t="s">
        <v>1</v>
      </c>
      <c r="G61" s="2" t="s">
        <v>1</v>
      </c>
      <c r="H61" s="2" t="s">
        <v>36</v>
      </c>
      <c r="I61" s="185">
        <f t="shared" ref="I61:O61" si="52">SUM(I62:I63)</f>
        <v>7518</v>
      </c>
      <c r="J61" s="185">
        <f t="shared" si="52"/>
        <v>7518</v>
      </c>
      <c r="K61" s="185">
        <f t="shared" si="52"/>
        <v>5565</v>
      </c>
      <c r="L61" s="185">
        <f t="shared" si="52"/>
        <v>1853</v>
      </c>
      <c r="M61" s="15">
        <f t="shared" si="52"/>
        <v>1742</v>
      </c>
      <c r="N61" s="15">
        <f t="shared" si="52"/>
        <v>11</v>
      </c>
      <c r="O61" s="15">
        <f t="shared" si="52"/>
        <v>100</v>
      </c>
      <c r="P61" s="15">
        <f t="shared" si="40"/>
        <v>7418</v>
      </c>
      <c r="Q61" s="185">
        <f t="shared" si="45"/>
        <v>98.669859005054533</v>
      </c>
    </row>
    <row r="62" spans="1:17" x14ac:dyDescent="0.25">
      <c r="A62" s="4" t="s">
        <v>0</v>
      </c>
      <c r="B62" s="4" t="s">
        <v>82</v>
      </c>
      <c r="C62" s="4" t="s">
        <v>12</v>
      </c>
      <c r="D62" s="4" t="s">
        <v>83</v>
      </c>
      <c r="E62" s="3" t="s">
        <v>39</v>
      </c>
      <c r="F62" s="4"/>
      <c r="G62" s="16" t="s">
        <v>19</v>
      </c>
      <c r="H62" s="16" t="s">
        <v>38</v>
      </c>
      <c r="I62" s="183">
        <v>1410</v>
      </c>
      <c r="J62" s="183">
        <v>1410</v>
      </c>
      <c r="K62" s="183">
        <v>0</v>
      </c>
      <c r="L62" s="183">
        <f>M62+N62+O62</f>
        <v>1410</v>
      </c>
      <c r="M62" s="17">
        <v>1410</v>
      </c>
      <c r="N62" s="17"/>
      <c r="O62" s="17"/>
      <c r="P62" s="17">
        <f t="shared" si="40"/>
        <v>1410</v>
      </c>
      <c r="Q62" s="183">
        <f t="shared" si="45"/>
        <v>100</v>
      </c>
    </row>
    <row r="63" spans="1:17" x14ac:dyDescent="0.25">
      <c r="A63" s="1" t="s">
        <v>0</v>
      </c>
      <c r="B63" s="1" t="s">
        <v>82</v>
      </c>
      <c r="C63" s="1" t="s">
        <v>12</v>
      </c>
      <c r="D63" s="1" t="s">
        <v>83</v>
      </c>
      <c r="E63" s="1" t="s">
        <v>40</v>
      </c>
      <c r="F63" s="4" t="s">
        <v>1</v>
      </c>
      <c r="G63" s="16" t="s">
        <v>1</v>
      </c>
      <c r="H63" s="2" t="s">
        <v>41</v>
      </c>
      <c r="I63" s="185">
        <f t="shared" ref="I63:O63" si="53">SUM(I64:I66)</f>
        <v>6108</v>
      </c>
      <c r="J63" s="185">
        <f t="shared" si="53"/>
        <v>6108</v>
      </c>
      <c r="K63" s="185">
        <f t="shared" si="53"/>
        <v>5565</v>
      </c>
      <c r="L63" s="185">
        <f t="shared" si="53"/>
        <v>443</v>
      </c>
      <c r="M63" s="15">
        <f t="shared" si="53"/>
        <v>332</v>
      </c>
      <c r="N63" s="15">
        <f t="shared" si="53"/>
        <v>11</v>
      </c>
      <c r="O63" s="15">
        <f t="shared" si="53"/>
        <v>100</v>
      </c>
      <c r="P63" s="15">
        <f t="shared" si="40"/>
        <v>6008</v>
      </c>
      <c r="Q63" s="185">
        <f t="shared" si="45"/>
        <v>98.362802881466934</v>
      </c>
    </row>
    <row r="64" spans="1:17" x14ac:dyDescent="0.25">
      <c r="A64" s="4" t="s">
        <v>0</v>
      </c>
      <c r="B64" s="4" t="s">
        <v>82</v>
      </c>
      <c r="C64" s="4" t="s">
        <v>12</v>
      </c>
      <c r="D64" s="4" t="s">
        <v>83</v>
      </c>
      <c r="E64" s="3" t="s">
        <v>42</v>
      </c>
      <c r="F64" s="4"/>
      <c r="G64" s="16" t="s">
        <v>19</v>
      </c>
      <c r="H64" s="16" t="s">
        <v>41</v>
      </c>
      <c r="I64" s="183">
        <v>5147</v>
      </c>
      <c r="J64" s="183">
        <v>5147</v>
      </c>
      <c r="K64" s="183">
        <v>4800</v>
      </c>
      <c r="L64" s="183">
        <f>M64+N64+O64</f>
        <v>347</v>
      </c>
      <c r="M64" s="17">
        <v>247</v>
      </c>
      <c r="N64" s="17">
        <v>0</v>
      </c>
      <c r="O64" s="17">
        <v>100</v>
      </c>
      <c r="P64" s="17">
        <f t="shared" si="40"/>
        <v>5147</v>
      </c>
      <c r="Q64" s="183">
        <f t="shared" si="45"/>
        <v>100</v>
      </c>
    </row>
    <row r="65" spans="1:17" ht="22.5" x14ac:dyDescent="0.25">
      <c r="A65" s="4" t="s">
        <v>0</v>
      </c>
      <c r="B65" s="4" t="s">
        <v>82</v>
      </c>
      <c r="C65" s="4" t="s">
        <v>12</v>
      </c>
      <c r="D65" s="4" t="s">
        <v>83</v>
      </c>
      <c r="E65" s="3" t="s">
        <v>42</v>
      </c>
      <c r="F65" s="4" t="s">
        <v>90</v>
      </c>
      <c r="G65" s="16" t="s">
        <v>19</v>
      </c>
      <c r="H65" s="16" t="s">
        <v>50</v>
      </c>
      <c r="I65" s="183">
        <v>861</v>
      </c>
      <c r="J65" s="183">
        <v>861</v>
      </c>
      <c r="K65" s="183">
        <v>765</v>
      </c>
      <c r="L65" s="183">
        <f>M65+N65+O65</f>
        <v>96</v>
      </c>
      <c r="M65" s="17">
        <v>85</v>
      </c>
      <c r="N65" s="17">
        <v>11</v>
      </c>
      <c r="O65" s="17"/>
      <c r="P65" s="17">
        <f t="shared" si="40"/>
        <v>861</v>
      </c>
      <c r="Q65" s="183">
        <f t="shared" si="45"/>
        <v>100</v>
      </c>
    </row>
    <row r="66" spans="1:17" ht="22.5" x14ac:dyDescent="0.25">
      <c r="A66" s="4" t="s">
        <v>0</v>
      </c>
      <c r="B66" s="4" t="s">
        <v>82</v>
      </c>
      <c r="C66" s="4" t="s">
        <v>12</v>
      </c>
      <c r="D66" s="4" t="s">
        <v>83</v>
      </c>
      <c r="E66" s="3" t="s">
        <v>42</v>
      </c>
      <c r="F66" s="4" t="s">
        <v>91</v>
      </c>
      <c r="G66" s="16" t="s">
        <v>19</v>
      </c>
      <c r="H66" s="16" t="s">
        <v>56</v>
      </c>
      <c r="I66" s="183">
        <v>100</v>
      </c>
      <c r="J66" s="183">
        <v>100</v>
      </c>
      <c r="K66" s="183">
        <v>0</v>
      </c>
      <c r="L66" s="183">
        <f>M66+N66+O66</f>
        <v>0</v>
      </c>
      <c r="M66" s="17"/>
      <c r="N66" s="17"/>
      <c r="O66" s="17"/>
      <c r="P66" s="17">
        <f t="shared" si="40"/>
        <v>0</v>
      </c>
      <c r="Q66" s="183">
        <f t="shared" si="45"/>
        <v>0</v>
      </c>
    </row>
    <row r="67" spans="1:17" ht="22.5" x14ac:dyDescent="0.25">
      <c r="A67" s="1" t="s">
        <v>1</v>
      </c>
      <c r="B67" s="1" t="s">
        <v>1</v>
      </c>
      <c r="C67" s="1" t="s">
        <v>1</v>
      </c>
      <c r="D67" s="2" t="s">
        <v>1</v>
      </c>
      <c r="E67" s="2" t="s">
        <v>1</v>
      </c>
      <c r="F67" s="2" t="s">
        <v>1</v>
      </c>
      <c r="G67" s="2" t="s">
        <v>1</v>
      </c>
      <c r="H67" s="13" t="s">
        <v>57</v>
      </c>
      <c r="I67" s="184">
        <f t="shared" ref="I67:O68" si="54">SUM(I68)</f>
        <v>100</v>
      </c>
      <c r="J67" s="184">
        <f t="shared" si="54"/>
        <v>100</v>
      </c>
      <c r="K67" s="184">
        <f t="shared" si="54"/>
        <v>0</v>
      </c>
      <c r="L67" s="184">
        <f t="shared" si="54"/>
        <v>0</v>
      </c>
      <c r="M67" s="14">
        <f t="shared" si="54"/>
        <v>0</v>
      </c>
      <c r="N67" s="14">
        <f t="shared" si="54"/>
        <v>0</v>
      </c>
      <c r="O67" s="14">
        <f t="shared" si="54"/>
        <v>0</v>
      </c>
      <c r="P67" s="14">
        <f t="shared" si="40"/>
        <v>0</v>
      </c>
      <c r="Q67" s="184">
        <f t="shared" si="45"/>
        <v>0</v>
      </c>
    </row>
    <row r="68" spans="1:17" x14ac:dyDescent="0.25">
      <c r="A68" s="4" t="s">
        <v>0</v>
      </c>
      <c r="B68" s="4" t="s">
        <v>82</v>
      </c>
      <c r="C68" s="4" t="s">
        <v>12</v>
      </c>
      <c r="D68" s="4" t="s">
        <v>83</v>
      </c>
      <c r="E68" s="2" t="s">
        <v>58</v>
      </c>
      <c r="F68" s="2" t="s">
        <v>1</v>
      </c>
      <c r="G68" s="2" t="s">
        <v>1</v>
      </c>
      <c r="H68" s="2" t="s">
        <v>59</v>
      </c>
      <c r="I68" s="185">
        <f t="shared" si="54"/>
        <v>100</v>
      </c>
      <c r="J68" s="185">
        <f t="shared" si="54"/>
        <v>100</v>
      </c>
      <c r="K68" s="185">
        <f t="shared" si="54"/>
        <v>0</v>
      </c>
      <c r="L68" s="185">
        <f t="shared" si="54"/>
        <v>0</v>
      </c>
      <c r="M68" s="15">
        <f t="shared" si="54"/>
        <v>0</v>
      </c>
      <c r="N68" s="15">
        <f t="shared" si="54"/>
        <v>0</v>
      </c>
      <c r="O68" s="15">
        <f t="shared" si="54"/>
        <v>0</v>
      </c>
      <c r="P68" s="15">
        <f t="shared" si="40"/>
        <v>0</v>
      </c>
      <c r="Q68" s="185">
        <f t="shared" si="45"/>
        <v>0</v>
      </c>
    </row>
    <row r="69" spans="1:17" x14ac:dyDescent="0.25">
      <c r="A69" s="4" t="s">
        <v>0</v>
      </c>
      <c r="B69" s="4" t="s">
        <v>82</v>
      </c>
      <c r="C69" s="4" t="s">
        <v>12</v>
      </c>
      <c r="D69" s="4" t="s">
        <v>83</v>
      </c>
      <c r="E69" s="3" t="s">
        <v>69</v>
      </c>
      <c r="F69" s="4"/>
      <c r="G69" s="16" t="s">
        <v>19</v>
      </c>
      <c r="H69" s="16" t="s">
        <v>68</v>
      </c>
      <c r="I69" s="183">
        <v>100</v>
      </c>
      <c r="J69" s="183">
        <v>100</v>
      </c>
      <c r="K69" s="183">
        <v>0</v>
      </c>
      <c r="L69" s="183">
        <f>M69+N69+O69</f>
        <v>0</v>
      </c>
      <c r="M69" s="17"/>
      <c r="N69" s="17"/>
      <c r="O69" s="17"/>
      <c r="P69" s="17">
        <f t="shared" si="40"/>
        <v>0</v>
      </c>
      <c r="Q69" s="183">
        <f t="shared" si="45"/>
        <v>0</v>
      </c>
    </row>
    <row r="70" spans="1:17" ht="22.5" x14ac:dyDescent="0.25">
      <c r="A70" s="1" t="s">
        <v>1</v>
      </c>
      <c r="B70" s="1" t="s">
        <v>1</v>
      </c>
      <c r="C70" s="1" t="s">
        <v>1</v>
      </c>
      <c r="D70" s="2" t="s">
        <v>1</v>
      </c>
      <c r="E70" s="2" t="s">
        <v>1</v>
      </c>
      <c r="F70" s="2" t="s">
        <v>1</v>
      </c>
      <c r="G70" s="2" t="s">
        <v>1</v>
      </c>
      <c r="H70" s="13" t="s">
        <v>70</v>
      </c>
      <c r="I70" s="184">
        <f t="shared" ref="I70:O71" si="55">SUM(I71)</f>
        <v>5000</v>
      </c>
      <c r="J70" s="184">
        <f t="shared" si="55"/>
        <v>5000</v>
      </c>
      <c r="K70" s="184">
        <f t="shared" si="55"/>
        <v>3500</v>
      </c>
      <c r="L70" s="184">
        <f t="shared" si="55"/>
        <v>1500</v>
      </c>
      <c r="M70" s="14">
        <f t="shared" si="55"/>
        <v>1500</v>
      </c>
      <c r="N70" s="14">
        <f t="shared" si="55"/>
        <v>0</v>
      </c>
      <c r="O70" s="14">
        <f t="shared" si="55"/>
        <v>0</v>
      </c>
      <c r="P70" s="14">
        <f t="shared" si="40"/>
        <v>5000</v>
      </c>
      <c r="Q70" s="184">
        <f t="shared" si="45"/>
        <v>100</v>
      </c>
    </row>
    <row r="71" spans="1:17" x14ac:dyDescent="0.25">
      <c r="A71" s="4" t="s">
        <v>0</v>
      </c>
      <c r="B71" s="4" t="s">
        <v>82</v>
      </c>
      <c r="C71" s="4" t="s">
        <v>12</v>
      </c>
      <c r="D71" s="4" t="s">
        <v>83</v>
      </c>
      <c r="E71" s="2" t="s">
        <v>71</v>
      </c>
      <c r="F71" s="2" t="s">
        <v>1</v>
      </c>
      <c r="G71" s="2" t="s">
        <v>1</v>
      </c>
      <c r="H71" s="2" t="s">
        <v>72</v>
      </c>
      <c r="I71" s="185">
        <f t="shared" si="55"/>
        <v>5000</v>
      </c>
      <c r="J71" s="185">
        <f t="shared" si="55"/>
        <v>5000</v>
      </c>
      <c r="K71" s="185">
        <f t="shared" si="55"/>
        <v>3500</v>
      </c>
      <c r="L71" s="185">
        <f t="shared" si="55"/>
        <v>1500</v>
      </c>
      <c r="M71" s="15">
        <f t="shared" si="55"/>
        <v>1500</v>
      </c>
      <c r="N71" s="15">
        <f t="shared" si="55"/>
        <v>0</v>
      </c>
      <c r="O71" s="15">
        <f t="shared" si="55"/>
        <v>0</v>
      </c>
      <c r="P71" s="15">
        <f t="shared" si="40"/>
        <v>5000</v>
      </c>
      <c r="Q71" s="185">
        <f t="shared" si="45"/>
        <v>100</v>
      </c>
    </row>
    <row r="72" spans="1:17" x14ac:dyDescent="0.25">
      <c r="A72" s="4" t="s">
        <v>0</v>
      </c>
      <c r="B72" s="4" t="s">
        <v>82</v>
      </c>
      <c r="C72" s="4" t="s">
        <v>12</v>
      </c>
      <c r="D72" s="4" t="s">
        <v>83</v>
      </c>
      <c r="E72" s="3" t="s">
        <v>75</v>
      </c>
      <c r="F72" s="4"/>
      <c r="G72" s="16" t="s">
        <v>19</v>
      </c>
      <c r="H72" s="16" t="s">
        <v>74</v>
      </c>
      <c r="I72" s="183">
        <v>5000</v>
      </c>
      <c r="J72" s="183">
        <v>5000</v>
      </c>
      <c r="K72" s="183">
        <v>3500</v>
      </c>
      <c r="L72" s="183">
        <f>M72+N72+O72</f>
        <v>1500</v>
      </c>
      <c r="M72" s="17">
        <v>1500</v>
      </c>
      <c r="N72" s="17"/>
      <c r="O72" s="17"/>
      <c r="P72" s="17">
        <f t="shared" si="40"/>
        <v>5000</v>
      </c>
      <c r="Q72" s="183">
        <f t="shared" si="45"/>
        <v>100</v>
      </c>
    </row>
    <row r="73" spans="1:17" ht="22.5" x14ac:dyDescent="0.25">
      <c r="A73" s="16" t="s">
        <v>1</v>
      </c>
      <c r="B73" s="16" t="s">
        <v>1</v>
      </c>
      <c r="C73" s="16" t="s">
        <v>1</v>
      </c>
      <c r="D73" s="16" t="s">
        <v>1</v>
      </c>
      <c r="E73" s="16" t="s">
        <v>1</v>
      </c>
      <c r="F73" s="16" t="s">
        <v>1</v>
      </c>
      <c r="G73" s="16" t="s">
        <v>1</v>
      </c>
      <c r="H73" s="13" t="s">
        <v>92</v>
      </c>
      <c r="I73" s="184">
        <f t="shared" ref="I73:O73" si="56">SUM(I70,I67,I51)</f>
        <v>366495</v>
      </c>
      <c r="J73" s="184">
        <f t="shared" si="56"/>
        <v>366495</v>
      </c>
      <c r="K73" s="184">
        <f t="shared" si="56"/>
        <v>275970</v>
      </c>
      <c r="L73" s="184">
        <f t="shared" si="56"/>
        <v>69019</v>
      </c>
      <c r="M73" s="14">
        <f t="shared" si="56"/>
        <v>33588</v>
      </c>
      <c r="N73" s="14">
        <f t="shared" si="56"/>
        <v>30107</v>
      </c>
      <c r="O73" s="14">
        <f t="shared" si="56"/>
        <v>5324</v>
      </c>
      <c r="P73" s="14">
        <f t="shared" si="40"/>
        <v>344989</v>
      </c>
      <c r="Q73" s="184">
        <f t="shared" si="45"/>
        <v>94.131979972441655</v>
      </c>
    </row>
    <row r="74" spans="1:17" ht="15.75" thickBot="1" x14ac:dyDescent="0.3">
      <c r="A74" s="16" t="s">
        <v>1</v>
      </c>
      <c r="B74" s="16" t="s">
        <v>1</v>
      </c>
      <c r="C74" s="16" t="s">
        <v>1</v>
      </c>
      <c r="D74" s="16" t="s">
        <v>1</v>
      </c>
      <c r="E74" s="16" t="s">
        <v>1</v>
      </c>
      <c r="F74" s="16" t="s">
        <v>1</v>
      </c>
      <c r="G74" s="16" t="s">
        <v>1</v>
      </c>
      <c r="H74" s="2" t="s">
        <v>77</v>
      </c>
      <c r="I74" s="185">
        <v>8</v>
      </c>
      <c r="J74" s="185"/>
      <c r="K74" s="185"/>
      <c r="L74" s="185">
        <f>M74+N74+O74</f>
        <v>0</v>
      </c>
      <c r="M74" s="16"/>
      <c r="N74" s="16"/>
      <c r="O74" s="16"/>
      <c r="P74" s="15">
        <f t="shared" si="40"/>
        <v>0</v>
      </c>
      <c r="Q74" s="164"/>
    </row>
    <row r="75" spans="1:17" ht="45.75" thickBot="1" x14ac:dyDescent="0.3">
      <c r="A75" s="212" t="s">
        <v>1</v>
      </c>
      <c r="B75" s="212" t="s">
        <v>1</v>
      </c>
      <c r="C75" s="212" t="s">
        <v>1</v>
      </c>
      <c r="D75" s="212" t="s">
        <v>1</v>
      </c>
      <c r="E75" s="212" t="s">
        <v>1</v>
      </c>
      <c r="F75" s="212" t="s">
        <v>1</v>
      </c>
      <c r="G75" s="214" t="s">
        <v>1</v>
      </c>
      <c r="H75" s="5" t="s">
        <v>78</v>
      </c>
      <c r="I75" s="109" t="s">
        <v>3374</v>
      </c>
      <c r="J75" s="109" t="s">
        <v>3433</v>
      </c>
      <c r="K75" s="109" t="s">
        <v>3437</v>
      </c>
      <c r="L75" s="109" t="s">
        <v>3434</v>
      </c>
      <c r="M75" s="5" t="s">
        <v>3439</v>
      </c>
      <c r="N75" s="5" t="s">
        <v>3440</v>
      </c>
      <c r="O75" s="5" t="s">
        <v>3441</v>
      </c>
      <c r="P75" s="5" t="s">
        <v>3438</v>
      </c>
      <c r="Q75" s="162" t="s">
        <v>3302</v>
      </c>
    </row>
    <row r="76" spans="1:17" x14ac:dyDescent="0.25">
      <c r="A76" s="213"/>
      <c r="B76" s="213"/>
      <c r="C76" s="213"/>
      <c r="D76" s="213"/>
      <c r="E76" s="213"/>
      <c r="F76" s="213"/>
      <c r="G76" s="215"/>
      <c r="H76" s="18" t="s">
        <v>1</v>
      </c>
      <c r="I76" s="110">
        <v>1</v>
      </c>
      <c r="J76" s="110">
        <v>2</v>
      </c>
      <c r="K76" s="110">
        <v>20</v>
      </c>
      <c r="L76" s="110" t="s">
        <v>3402</v>
      </c>
      <c r="M76" s="12">
        <v>5</v>
      </c>
      <c r="N76" s="12">
        <v>6</v>
      </c>
      <c r="O76" s="12">
        <v>7</v>
      </c>
      <c r="P76" s="12" t="s">
        <v>3303</v>
      </c>
      <c r="Q76" s="110">
        <v>9</v>
      </c>
    </row>
    <row r="77" spans="1:17" ht="22.5" x14ac:dyDescent="0.25">
      <c r="A77" s="213"/>
      <c r="B77" s="213"/>
      <c r="C77" s="213"/>
      <c r="D77" s="213"/>
      <c r="E77" s="213"/>
      <c r="F77" s="213"/>
      <c r="G77" s="215"/>
      <c r="H77" s="19" t="s">
        <v>79</v>
      </c>
      <c r="I77" s="186">
        <f t="shared" ref="I77:L77" si="57">SUM(I73)</f>
        <v>366495</v>
      </c>
      <c r="J77" s="186">
        <f t="shared" ref="J77" si="58">SUM(J73)</f>
        <v>366495</v>
      </c>
      <c r="K77" s="186">
        <f t="shared" ref="K77" si="59">SUM(K73)</f>
        <v>275970</v>
      </c>
      <c r="L77" s="186">
        <f t="shared" si="57"/>
        <v>69019</v>
      </c>
      <c r="M77" s="20">
        <f t="shared" ref="M77:O77" si="60">SUM(M73)</f>
        <v>33588</v>
      </c>
      <c r="N77" s="20">
        <f t="shared" si="60"/>
        <v>30107</v>
      </c>
      <c r="O77" s="20">
        <f t="shared" si="60"/>
        <v>5324</v>
      </c>
      <c r="P77" s="20">
        <f t="shared" ref="P77:P84" si="61">K77+L77</f>
        <v>344989</v>
      </c>
      <c r="Q77" s="186">
        <f>IF(J77=0,"-",P77/J77*100)</f>
        <v>94.131979972441655</v>
      </c>
    </row>
    <row r="78" spans="1:17" x14ac:dyDescent="0.25">
      <c r="A78" s="213"/>
      <c r="B78" s="213"/>
      <c r="C78" s="213"/>
      <c r="D78" s="213"/>
      <c r="E78" s="213"/>
      <c r="F78" s="213"/>
      <c r="G78" s="215"/>
      <c r="H78" s="21" t="s">
        <v>80</v>
      </c>
      <c r="I78" s="186">
        <f t="shared" ref="I78:L78" si="62">SUM(I77)</f>
        <v>366495</v>
      </c>
      <c r="J78" s="186">
        <f t="shared" ref="J78" si="63">SUM(J77)</f>
        <v>366495</v>
      </c>
      <c r="K78" s="186">
        <f t="shared" ref="K78" si="64">SUM(K77)</f>
        <v>275970</v>
      </c>
      <c r="L78" s="186">
        <f t="shared" si="62"/>
        <v>69019</v>
      </c>
      <c r="M78" s="20">
        <f t="shared" ref="M78:O78" si="65">SUM(M77)</f>
        <v>33588</v>
      </c>
      <c r="N78" s="20">
        <f t="shared" si="65"/>
        <v>30107</v>
      </c>
      <c r="O78" s="20">
        <f t="shared" si="65"/>
        <v>5324</v>
      </c>
      <c r="P78" s="20">
        <f t="shared" si="61"/>
        <v>344989</v>
      </c>
      <c r="Q78" s="186">
        <f>IF(J78=0,"-",P78/J78*100)</f>
        <v>94.131979972441655</v>
      </c>
    </row>
    <row r="79" spans="1:17" x14ac:dyDescent="0.25">
      <c r="A79" s="216"/>
      <c r="B79" s="216"/>
      <c r="C79" s="216"/>
      <c r="D79" s="216"/>
      <c r="E79" s="216"/>
      <c r="F79" s="216"/>
      <c r="G79" s="217"/>
      <c r="J79" s="178">
        <v>0</v>
      </c>
      <c r="K79" s="178">
        <v>0</v>
      </c>
      <c r="L79" s="178">
        <f>M79+N79+O79</f>
        <v>0</v>
      </c>
      <c r="P79">
        <f t="shared" si="61"/>
        <v>0</v>
      </c>
      <c r="Q79" s="160" t="str">
        <f>IF(J79=0,"-",P79/J79*100)</f>
        <v>-</v>
      </c>
    </row>
    <row r="80" spans="1:17" x14ac:dyDescent="0.25">
      <c r="A80" s="16" t="s">
        <v>1</v>
      </c>
      <c r="B80" s="16" t="s">
        <v>1</v>
      </c>
      <c r="C80" s="16" t="s">
        <v>1</v>
      </c>
      <c r="D80" s="16" t="s">
        <v>1</v>
      </c>
      <c r="E80" s="16" t="s">
        <v>1</v>
      </c>
      <c r="F80" s="16" t="s">
        <v>1</v>
      </c>
      <c r="G80" s="16" t="s">
        <v>1</v>
      </c>
      <c r="H80" s="22" t="s">
        <v>1</v>
      </c>
      <c r="I80" s="187"/>
      <c r="J80" s="187"/>
      <c r="K80" s="187"/>
      <c r="L80" s="187">
        <f>M80+N80+O80</f>
        <v>0</v>
      </c>
      <c r="M80" s="22"/>
      <c r="N80" s="22"/>
      <c r="O80" s="22"/>
      <c r="P80" s="22">
        <f t="shared" si="61"/>
        <v>0</v>
      </c>
      <c r="Q80" s="166"/>
    </row>
    <row r="81" spans="1:17" x14ac:dyDescent="0.25">
      <c r="A81" s="16" t="s">
        <v>1</v>
      </c>
      <c r="B81" s="16" t="s">
        <v>1</v>
      </c>
      <c r="C81" s="16" t="s">
        <v>1</v>
      </c>
      <c r="D81" s="16" t="s">
        <v>1</v>
      </c>
      <c r="E81" s="16" t="s">
        <v>1</v>
      </c>
      <c r="F81" s="16" t="s">
        <v>1</v>
      </c>
      <c r="G81" s="16" t="s">
        <v>1</v>
      </c>
      <c r="H81" s="13" t="s">
        <v>93</v>
      </c>
      <c r="I81" s="184">
        <f t="shared" ref="I81:L81" si="66">SUM(I73)</f>
        <v>366495</v>
      </c>
      <c r="J81" s="184">
        <f t="shared" ref="J81" si="67">SUM(J73)</f>
        <v>366495</v>
      </c>
      <c r="K81" s="184">
        <f t="shared" ref="K81" si="68">SUM(K73)</f>
        <v>275970</v>
      </c>
      <c r="L81" s="184">
        <f t="shared" si="66"/>
        <v>69019</v>
      </c>
      <c r="M81" s="14">
        <f t="shared" ref="M81:O81" si="69">SUM(M73)</f>
        <v>33588</v>
      </c>
      <c r="N81" s="14">
        <f t="shared" si="69"/>
        <v>30107</v>
      </c>
      <c r="O81" s="14">
        <f t="shared" si="69"/>
        <v>5324</v>
      </c>
      <c r="P81" s="14">
        <f t="shared" si="61"/>
        <v>344989</v>
      </c>
      <c r="Q81" s="184">
        <f>IF(J81=0,"-",P81/J81*100)</f>
        <v>94.131979972441655</v>
      </c>
    </row>
    <row r="82" spans="1:17" x14ac:dyDescent="0.25">
      <c r="A82" s="16" t="s">
        <v>1</v>
      </c>
      <c r="B82" s="16" t="s">
        <v>1</v>
      </c>
      <c r="C82" s="16" t="s">
        <v>1</v>
      </c>
      <c r="D82" s="16" t="s">
        <v>1</v>
      </c>
      <c r="E82" s="16" t="s">
        <v>1</v>
      </c>
      <c r="F82" s="16" t="s">
        <v>1</v>
      </c>
      <c r="G82" s="16" t="s">
        <v>1</v>
      </c>
      <c r="H82" s="2" t="s">
        <v>77</v>
      </c>
      <c r="I82" s="185">
        <f t="shared" ref="I82:L82" si="70">SUM(I74)</f>
        <v>8</v>
      </c>
      <c r="J82" s="185">
        <f t="shared" ref="J82" si="71">SUM(J74)</f>
        <v>0</v>
      </c>
      <c r="K82" s="185">
        <f t="shared" ref="K82" si="72">SUM(K74)</f>
        <v>0</v>
      </c>
      <c r="L82" s="185">
        <f t="shared" si="70"/>
        <v>0</v>
      </c>
      <c r="M82" s="16">
        <f t="shared" ref="M82:O82" si="73">SUM(M74)</f>
        <v>0</v>
      </c>
      <c r="N82" s="16">
        <f t="shared" si="73"/>
        <v>0</v>
      </c>
      <c r="O82" s="16">
        <f t="shared" si="73"/>
        <v>0</v>
      </c>
      <c r="P82" s="15">
        <f t="shared" si="61"/>
        <v>0</v>
      </c>
      <c r="Q82" s="164" t="str">
        <f>IF(J82=0,"-",P82/J82*100)</f>
        <v>-</v>
      </c>
    </row>
    <row r="83" spans="1:17" x14ac:dyDescent="0.25">
      <c r="A83" s="16" t="s">
        <v>1</v>
      </c>
      <c r="B83" s="16" t="s">
        <v>1</v>
      </c>
      <c r="C83" s="16" t="s">
        <v>1</v>
      </c>
      <c r="D83" s="16" t="s">
        <v>1</v>
      </c>
      <c r="E83" s="16" t="s">
        <v>1</v>
      </c>
      <c r="F83" s="16" t="s">
        <v>1</v>
      </c>
      <c r="G83" s="16" t="s">
        <v>1</v>
      </c>
      <c r="H83" s="23" t="s">
        <v>1</v>
      </c>
      <c r="I83" s="179"/>
      <c r="J83" s="179"/>
      <c r="K83" s="179"/>
      <c r="L83" s="179">
        <f>M83+N83+O83</f>
        <v>0</v>
      </c>
      <c r="M83" s="24"/>
      <c r="N83" s="24"/>
      <c r="O83" s="24"/>
      <c r="P83" s="24">
        <f t="shared" si="61"/>
        <v>0</v>
      </c>
      <c r="Q83" s="167"/>
    </row>
    <row r="84" spans="1:17" ht="15.75" thickBot="1" x14ac:dyDescent="0.3">
      <c r="A84" s="1" t="s">
        <v>0</v>
      </c>
      <c r="B84" s="1" t="s">
        <v>94</v>
      </c>
      <c r="C84" s="4" t="s">
        <v>1</v>
      </c>
      <c r="D84" s="4" t="s">
        <v>1</v>
      </c>
      <c r="E84" s="2" t="s">
        <v>1</v>
      </c>
      <c r="F84" s="2" t="s">
        <v>1</v>
      </c>
      <c r="G84" s="2" t="s">
        <v>1</v>
      </c>
      <c r="H84" s="2" t="s">
        <v>1</v>
      </c>
      <c r="I84" s="183"/>
      <c r="J84" s="183"/>
      <c r="K84" s="183"/>
      <c r="L84" s="183">
        <f>M84+N84+O84</f>
        <v>0</v>
      </c>
      <c r="M84" s="3"/>
      <c r="N84" s="3"/>
      <c r="O84" s="3"/>
      <c r="P84" s="3">
        <f t="shared" si="61"/>
        <v>0</v>
      </c>
      <c r="Q84" s="161"/>
    </row>
    <row r="85" spans="1:17" ht="45.75" thickBot="1" x14ac:dyDescent="0.3">
      <c r="A85" s="5" t="s">
        <v>4</v>
      </c>
      <c r="B85" s="5" t="s">
        <v>5</v>
      </c>
      <c r="C85" s="5" t="s">
        <v>6</v>
      </c>
      <c r="D85" s="6" t="s">
        <v>1</v>
      </c>
      <c r="E85" s="5" t="s">
        <v>7</v>
      </c>
      <c r="F85" s="5" t="s">
        <v>8</v>
      </c>
      <c r="G85" s="5" t="s">
        <v>9</v>
      </c>
      <c r="H85" s="5" t="s">
        <v>10</v>
      </c>
      <c r="I85" s="109" t="s">
        <v>3374</v>
      </c>
      <c r="J85" s="109" t="s">
        <v>3433</v>
      </c>
      <c r="K85" s="109" t="s">
        <v>3437</v>
      </c>
      <c r="L85" s="109" t="s">
        <v>3434</v>
      </c>
      <c r="M85" s="5" t="s">
        <v>3439</v>
      </c>
      <c r="N85" s="5" t="s">
        <v>3440</v>
      </c>
      <c r="O85" s="5" t="s">
        <v>3441</v>
      </c>
      <c r="P85" s="5" t="s">
        <v>3438</v>
      </c>
      <c r="Q85" s="162" t="s">
        <v>3302</v>
      </c>
    </row>
    <row r="86" spans="1:17" x14ac:dyDescent="0.25">
      <c r="A86" s="7" t="s">
        <v>1</v>
      </c>
      <c r="B86" s="7" t="s">
        <v>1</v>
      </c>
      <c r="C86" s="7" t="s">
        <v>1</v>
      </c>
      <c r="D86" s="8" t="s">
        <v>1</v>
      </c>
      <c r="E86" s="8" t="s">
        <v>1</v>
      </c>
      <c r="F86" s="9" t="s">
        <v>1</v>
      </c>
      <c r="G86" s="10" t="s">
        <v>1</v>
      </c>
      <c r="H86" s="11" t="s">
        <v>1</v>
      </c>
      <c r="I86" s="110">
        <v>1</v>
      </c>
      <c r="J86" s="110">
        <v>2</v>
      </c>
      <c r="K86" s="110">
        <v>20</v>
      </c>
      <c r="L86" s="110" t="s">
        <v>3402</v>
      </c>
      <c r="M86" s="12">
        <v>5</v>
      </c>
      <c r="N86" s="12">
        <v>6</v>
      </c>
      <c r="O86" s="12">
        <v>7</v>
      </c>
      <c r="P86" s="12" t="s">
        <v>3303</v>
      </c>
      <c r="Q86" s="110">
        <v>9</v>
      </c>
    </row>
    <row r="87" spans="1:17" ht="22.5" x14ac:dyDescent="0.25">
      <c r="A87" s="1" t="s">
        <v>0</v>
      </c>
      <c r="B87" s="1" t="s">
        <v>94</v>
      </c>
      <c r="C87" s="4" t="s">
        <v>12</v>
      </c>
      <c r="D87" s="4" t="s">
        <v>95</v>
      </c>
      <c r="E87" s="2" t="s">
        <v>1</v>
      </c>
      <c r="F87" s="2" t="s">
        <v>1</v>
      </c>
      <c r="G87" s="2" t="s">
        <v>1</v>
      </c>
      <c r="H87" s="2" t="s">
        <v>96</v>
      </c>
      <c r="I87" s="183"/>
      <c r="J87" s="183"/>
      <c r="K87" s="183"/>
      <c r="L87" s="183">
        <f>M87+N87+O87</f>
        <v>0</v>
      </c>
      <c r="M87" s="3"/>
      <c r="N87" s="3"/>
      <c r="O87" s="3"/>
      <c r="P87" s="3">
        <f t="shared" ref="P87:P117" si="74">K87+L87</f>
        <v>0</v>
      </c>
      <c r="Q87" s="161"/>
    </row>
    <row r="88" spans="1:17" ht="33.75" x14ac:dyDescent="0.25">
      <c r="A88" s="1" t="s">
        <v>1</v>
      </c>
      <c r="B88" s="1" t="s">
        <v>1</v>
      </c>
      <c r="C88" s="1" t="s">
        <v>1</v>
      </c>
      <c r="D88" s="2" t="s">
        <v>1</v>
      </c>
      <c r="E88" s="2" t="s">
        <v>1</v>
      </c>
      <c r="F88" s="2" t="s">
        <v>1</v>
      </c>
      <c r="G88" s="2" t="s">
        <v>1</v>
      </c>
      <c r="H88" s="13" t="s">
        <v>14</v>
      </c>
      <c r="I88" s="184">
        <f t="shared" ref="I88:L88" si="75">SUM(I89,I96,I98)</f>
        <v>351838</v>
      </c>
      <c r="J88" s="184">
        <f t="shared" ref="J88" si="76">SUM(J89,J96,J98)</f>
        <v>351838</v>
      </c>
      <c r="K88" s="184">
        <f t="shared" ref="K88" si="77">SUM(K89,K96,K98)</f>
        <v>243286</v>
      </c>
      <c r="L88" s="184">
        <f t="shared" si="75"/>
        <v>93092</v>
      </c>
      <c r="M88" s="14">
        <f t="shared" ref="M88:O88" si="78">SUM(M89,M96,M98)</f>
        <v>31348</v>
      </c>
      <c r="N88" s="14">
        <f t="shared" si="78"/>
        <v>31348</v>
      </c>
      <c r="O88" s="14">
        <f t="shared" si="78"/>
        <v>30396</v>
      </c>
      <c r="P88" s="14">
        <f t="shared" si="74"/>
        <v>336378</v>
      </c>
      <c r="Q88" s="184">
        <f t="shared" ref="Q88:Q116" si="79">IF(J88=0,"-",P88/J88*100)</f>
        <v>95.605932275649579</v>
      </c>
    </row>
    <row r="89" spans="1:17" x14ac:dyDescent="0.25">
      <c r="A89" s="4" t="s">
        <v>0</v>
      </c>
      <c r="B89" s="4" t="s">
        <v>94</v>
      </c>
      <c r="C89" s="4" t="s">
        <v>12</v>
      </c>
      <c r="D89" s="4" t="s">
        <v>95</v>
      </c>
      <c r="E89" s="2" t="s">
        <v>15</v>
      </c>
      <c r="F89" s="2" t="s">
        <v>1</v>
      </c>
      <c r="G89" s="2" t="s">
        <v>1</v>
      </c>
      <c r="H89" s="2" t="s">
        <v>16</v>
      </c>
      <c r="I89" s="185">
        <f t="shared" ref="I89:L89" si="80">SUM(I90:I91)</f>
        <v>316257</v>
      </c>
      <c r="J89" s="185">
        <f t="shared" ref="J89" si="81">SUM(J90:J91)</f>
        <v>316257</v>
      </c>
      <c r="K89" s="185">
        <f t="shared" ref="K89" si="82">SUM(K90:K91)</f>
        <v>215096</v>
      </c>
      <c r="L89" s="185">
        <f t="shared" si="80"/>
        <v>85801</v>
      </c>
      <c r="M89" s="15">
        <f t="shared" ref="M89:O89" si="83">SUM(M90:M91)</f>
        <v>28848</v>
      </c>
      <c r="N89" s="15">
        <f t="shared" si="83"/>
        <v>28848</v>
      </c>
      <c r="O89" s="15">
        <f t="shared" si="83"/>
        <v>28105</v>
      </c>
      <c r="P89" s="15">
        <f t="shared" si="74"/>
        <v>300897</v>
      </c>
      <c r="Q89" s="185">
        <f t="shared" si="79"/>
        <v>95.143190506455184</v>
      </c>
    </row>
    <row r="90" spans="1:17" x14ac:dyDescent="0.25">
      <c r="A90" s="4" t="s">
        <v>0</v>
      </c>
      <c r="B90" s="4" t="s">
        <v>94</v>
      </c>
      <c r="C90" s="4" t="s">
        <v>12</v>
      </c>
      <c r="D90" s="4" t="s">
        <v>95</v>
      </c>
      <c r="E90" s="3" t="s">
        <v>18</v>
      </c>
      <c r="F90" s="4"/>
      <c r="G90" s="16" t="s">
        <v>19</v>
      </c>
      <c r="H90" s="16" t="s">
        <v>17</v>
      </c>
      <c r="I90" s="183">
        <v>263257</v>
      </c>
      <c r="J90" s="183">
        <v>263257</v>
      </c>
      <c r="K90" s="183">
        <v>189000</v>
      </c>
      <c r="L90" s="183">
        <f>M90+N90+O90</f>
        <v>74257</v>
      </c>
      <c r="M90" s="17">
        <v>25000</v>
      </c>
      <c r="N90" s="17">
        <v>25000</v>
      </c>
      <c r="O90" s="17">
        <v>24257</v>
      </c>
      <c r="P90" s="17">
        <f t="shared" si="74"/>
        <v>263257</v>
      </c>
      <c r="Q90" s="183">
        <f t="shared" si="79"/>
        <v>100</v>
      </c>
    </row>
    <row r="91" spans="1:17" x14ac:dyDescent="0.25">
      <c r="A91" s="1" t="s">
        <v>0</v>
      </c>
      <c r="B91" s="1" t="s">
        <v>94</v>
      </c>
      <c r="C91" s="1" t="s">
        <v>12</v>
      </c>
      <c r="D91" s="1" t="s">
        <v>95</v>
      </c>
      <c r="E91" s="1" t="s">
        <v>20</v>
      </c>
      <c r="F91" s="4" t="s">
        <v>1</v>
      </c>
      <c r="G91" s="16" t="s">
        <v>1</v>
      </c>
      <c r="H91" s="2" t="s">
        <v>21</v>
      </c>
      <c r="I91" s="185">
        <f t="shared" ref="I91:O91" si="84">SUM(I92:I95)</f>
        <v>53000</v>
      </c>
      <c r="J91" s="185">
        <f t="shared" si="84"/>
        <v>53000</v>
      </c>
      <c r="K91" s="185">
        <f t="shared" si="84"/>
        <v>26096</v>
      </c>
      <c r="L91" s="185">
        <f t="shared" si="84"/>
        <v>11544</v>
      </c>
      <c r="M91" s="15">
        <f t="shared" si="84"/>
        <v>3848</v>
      </c>
      <c r="N91" s="15">
        <f t="shared" si="84"/>
        <v>3848</v>
      </c>
      <c r="O91" s="15">
        <f t="shared" si="84"/>
        <v>3848</v>
      </c>
      <c r="P91" s="15">
        <f t="shared" si="74"/>
        <v>37640</v>
      </c>
      <c r="Q91" s="185">
        <f t="shared" si="79"/>
        <v>71.018867924528308</v>
      </c>
    </row>
    <row r="92" spans="1:17" x14ac:dyDescent="0.25">
      <c r="A92" s="4" t="s">
        <v>0</v>
      </c>
      <c r="B92" s="4" t="s">
        <v>94</v>
      </c>
      <c r="C92" s="4" t="s">
        <v>12</v>
      </c>
      <c r="D92" s="4" t="s">
        <v>95</v>
      </c>
      <c r="E92" s="3" t="s">
        <v>22</v>
      </c>
      <c r="F92" s="4" t="s">
        <v>97</v>
      </c>
      <c r="G92" s="16" t="s">
        <v>19</v>
      </c>
      <c r="H92" s="16" t="s">
        <v>86</v>
      </c>
      <c r="I92" s="183">
        <v>6000</v>
      </c>
      <c r="J92" s="183">
        <v>6000</v>
      </c>
      <c r="K92" s="183">
        <v>3609</v>
      </c>
      <c r="L92" s="183">
        <f>M92+N92+O92</f>
        <v>1044</v>
      </c>
      <c r="M92" s="17">
        <v>348</v>
      </c>
      <c r="N92" s="17">
        <v>348</v>
      </c>
      <c r="O92" s="17">
        <v>348</v>
      </c>
      <c r="P92" s="17">
        <f t="shared" si="74"/>
        <v>4653</v>
      </c>
      <c r="Q92" s="183">
        <f t="shared" si="79"/>
        <v>77.55</v>
      </c>
    </row>
    <row r="93" spans="1:17" x14ac:dyDescent="0.25">
      <c r="A93" s="4" t="s">
        <v>0</v>
      </c>
      <c r="B93" s="4" t="s">
        <v>94</v>
      </c>
      <c r="C93" s="4" t="s">
        <v>12</v>
      </c>
      <c r="D93" s="4" t="s">
        <v>95</v>
      </c>
      <c r="E93" s="3" t="s">
        <v>22</v>
      </c>
      <c r="F93" s="4" t="s">
        <v>98</v>
      </c>
      <c r="G93" s="16" t="s">
        <v>19</v>
      </c>
      <c r="H93" s="16" t="s">
        <v>26</v>
      </c>
      <c r="I93" s="183">
        <v>35000</v>
      </c>
      <c r="J93" s="183">
        <v>35000</v>
      </c>
      <c r="K93" s="183">
        <v>18500</v>
      </c>
      <c r="L93" s="183">
        <f>M93+N93+O93</f>
        <v>10500</v>
      </c>
      <c r="M93" s="17">
        <v>3500</v>
      </c>
      <c r="N93" s="17">
        <v>3500</v>
      </c>
      <c r="O93" s="17">
        <v>3500</v>
      </c>
      <c r="P93" s="17">
        <f t="shared" si="74"/>
        <v>29000</v>
      </c>
      <c r="Q93" s="183">
        <f t="shared" si="79"/>
        <v>82.857142857142861</v>
      </c>
    </row>
    <row r="94" spans="1:17" x14ac:dyDescent="0.25">
      <c r="A94" s="4" t="s">
        <v>0</v>
      </c>
      <c r="B94" s="4" t="s">
        <v>94</v>
      </c>
      <c r="C94" s="4" t="s">
        <v>12</v>
      </c>
      <c r="D94" s="4" t="s">
        <v>95</v>
      </c>
      <c r="E94" s="3" t="s">
        <v>22</v>
      </c>
      <c r="F94" s="4" t="s">
        <v>99</v>
      </c>
      <c r="G94" s="16" t="s">
        <v>19</v>
      </c>
      <c r="H94" s="16" t="s">
        <v>28</v>
      </c>
      <c r="I94" s="183">
        <v>7000</v>
      </c>
      <c r="J94" s="183">
        <v>7000</v>
      </c>
      <c r="K94" s="183">
        <v>3987</v>
      </c>
      <c r="L94" s="183">
        <f>M94+N94+O94</f>
        <v>0</v>
      </c>
      <c r="M94" s="17"/>
      <c r="N94" s="17"/>
      <c r="O94" s="17"/>
      <c r="P94" s="17">
        <f t="shared" si="74"/>
        <v>3987</v>
      </c>
      <c r="Q94" s="183">
        <f t="shared" si="79"/>
        <v>56.957142857142863</v>
      </c>
    </row>
    <row r="95" spans="1:17" x14ac:dyDescent="0.25">
      <c r="A95" s="4" t="s">
        <v>0</v>
      </c>
      <c r="B95" s="4" t="s">
        <v>94</v>
      </c>
      <c r="C95" s="4" t="s">
        <v>12</v>
      </c>
      <c r="D95" s="4" t="s">
        <v>95</v>
      </c>
      <c r="E95" s="3" t="s">
        <v>22</v>
      </c>
      <c r="F95" s="4" t="s">
        <v>100</v>
      </c>
      <c r="G95" s="16" t="s">
        <v>19</v>
      </c>
      <c r="H95" s="16" t="s">
        <v>30</v>
      </c>
      <c r="I95" s="183">
        <v>5000</v>
      </c>
      <c r="J95" s="183">
        <v>5000</v>
      </c>
      <c r="K95" s="183">
        <v>0</v>
      </c>
      <c r="L95" s="183">
        <f>M95+N95+O95</f>
        <v>0</v>
      </c>
      <c r="M95" s="17"/>
      <c r="N95" s="17"/>
      <c r="O95" s="17"/>
      <c r="P95" s="17">
        <f t="shared" si="74"/>
        <v>0</v>
      </c>
      <c r="Q95" s="183">
        <f t="shared" si="79"/>
        <v>0</v>
      </c>
    </row>
    <row r="96" spans="1:17" x14ac:dyDescent="0.25">
      <c r="A96" s="4" t="s">
        <v>0</v>
      </c>
      <c r="B96" s="4" t="s">
        <v>94</v>
      </c>
      <c r="C96" s="4" t="s">
        <v>12</v>
      </c>
      <c r="D96" s="4" t="s">
        <v>95</v>
      </c>
      <c r="E96" s="2" t="s">
        <v>31</v>
      </c>
      <c r="F96" s="2" t="s">
        <v>1</v>
      </c>
      <c r="G96" s="2" t="s">
        <v>1</v>
      </c>
      <c r="H96" s="2" t="s">
        <v>32</v>
      </c>
      <c r="I96" s="185">
        <f t="shared" ref="I96:O96" si="85">SUM(I97)</f>
        <v>27642</v>
      </c>
      <c r="J96" s="185">
        <f t="shared" si="85"/>
        <v>27642</v>
      </c>
      <c r="K96" s="185">
        <f t="shared" si="85"/>
        <v>20650</v>
      </c>
      <c r="L96" s="185">
        <f t="shared" si="85"/>
        <v>6992</v>
      </c>
      <c r="M96" s="15">
        <f t="shared" si="85"/>
        <v>2400</v>
      </c>
      <c r="N96" s="15">
        <f t="shared" si="85"/>
        <v>2400</v>
      </c>
      <c r="O96" s="15">
        <f t="shared" si="85"/>
        <v>2192</v>
      </c>
      <c r="P96" s="15">
        <f t="shared" si="74"/>
        <v>27642</v>
      </c>
      <c r="Q96" s="185">
        <f t="shared" si="79"/>
        <v>100</v>
      </c>
    </row>
    <row r="97" spans="1:17" x14ac:dyDescent="0.25">
      <c r="A97" s="4" t="s">
        <v>0</v>
      </c>
      <c r="B97" s="4" t="s">
        <v>94</v>
      </c>
      <c r="C97" s="4" t="s">
        <v>12</v>
      </c>
      <c r="D97" s="4" t="s">
        <v>95</v>
      </c>
      <c r="E97" s="3" t="s">
        <v>34</v>
      </c>
      <c r="F97" s="4"/>
      <c r="G97" s="16" t="s">
        <v>19</v>
      </c>
      <c r="H97" s="16" t="s">
        <v>33</v>
      </c>
      <c r="I97" s="183">
        <v>27642</v>
      </c>
      <c r="J97" s="183">
        <v>27642</v>
      </c>
      <c r="K97" s="183">
        <v>20650</v>
      </c>
      <c r="L97" s="183">
        <f>M97+N97+O97</f>
        <v>6992</v>
      </c>
      <c r="M97" s="17">
        <v>2400</v>
      </c>
      <c r="N97" s="17">
        <v>2400</v>
      </c>
      <c r="O97" s="17">
        <v>2192</v>
      </c>
      <c r="P97" s="17">
        <f t="shared" si="74"/>
        <v>27642</v>
      </c>
      <c r="Q97" s="183">
        <f t="shared" si="79"/>
        <v>100</v>
      </c>
    </row>
    <row r="98" spans="1:17" x14ac:dyDescent="0.25">
      <c r="A98" s="4" t="s">
        <v>0</v>
      </c>
      <c r="B98" s="4" t="s">
        <v>94</v>
      </c>
      <c r="C98" s="4" t="s">
        <v>12</v>
      </c>
      <c r="D98" s="4" t="s">
        <v>95</v>
      </c>
      <c r="E98" s="2" t="s">
        <v>35</v>
      </c>
      <c r="F98" s="2" t="s">
        <v>1</v>
      </c>
      <c r="G98" s="2" t="s">
        <v>1</v>
      </c>
      <c r="H98" s="2" t="s">
        <v>36</v>
      </c>
      <c r="I98" s="185">
        <f t="shared" ref="I98:O98" si="86">SUM(I99:I100)</f>
        <v>7939</v>
      </c>
      <c r="J98" s="185">
        <f t="shared" si="86"/>
        <v>7939</v>
      </c>
      <c r="K98" s="185">
        <f t="shared" si="86"/>
        <v>7540</v>
      </c>
      <c r="L98" s="185">
        <f t="shared" si="86"/>
        <v>299</v>
      </c>
      <c r="M98" s="15">
        <f t="shared" si="86"/>
        <v>100</v>
      </c>
      <c r="N98" s="15">
        <f t="shared" si="86"/>
        <v>100</v>
      </c>
      <c r="O98" s="15">
        <f t="shared" si="86"/>
        <v>99</v>
      </c>
      <c r="P98" s="15">
        <f t="shared" si="74"/>
        <v>7839</v>
      </c>
      <c r="Q98" s="185">
        <f t="shared" si="79"/>
        <v>98.740395515808032</v>
      </c>
    </row>
    <row r="99" spans="1:17" x14ac:dyDescent="0.25">
      <c r="A99" s="4" t="s">
        <v>0</v>
      </c>
      <c r="B99" s="4" t="s">
        <v>94</v>
      </c>
      <c r="C99" s="4" t="s">
        <v>12</v>
      </c>
      <c r="D99" s="4" t="s">
        <v>95</v>
      </c>
      <c r="E99" s="3" t="s">
        <v>39</v>
      </c>
      <c r="F99" s="4"/>
      <c r="G99" s="16" t="s">
        <v>19</v>
      </c>
      <c r="H99" s="16" t="s">
        <v>38</v>
      </c>
      <c r="I99" s="183">
        <v>2000</v>
      </c>
      <c r="J99" s="183">
        <v>2000</v>
      </c>
      <c r="K99" s="183">
        <v>2000</v>
      </c>
      <c r="L99" s="183">
        <f>M99+N99+O99</f>
        <v>0</v>
      </c>
      <c r="M99" s="17"/>
      <c r="N99" s="17"/>
      <c r="O99" s="17"/>
      <c r="P99" s="17">
        <f t="shared" si="74"/>
        <v>2000</v>
      </c>
      <c r="Q99" s="183">
        <f t="shared" si="79"/>
        <v>100</v>
      </c>
    </row>
    <row r="100" spans="1:17" x14ac:dyDescent="0.25">
      <c r="A100" s="1" t="s">
        <v>0</v>
      </c>
      <c r="B100" s="1" t="s">
        <v>94</v>
      </c>
      <c r="C100" s="1" t="s">
        <v>12</v>
      </c>
      <c r="D100" s="1" t="s">
        <v>95</v>
      </c>
      <c r="E100" s="1" t="s">
        <v>40</v>
      </c>
      <c r="F100" s="4" t="s">
        <v>1</v>
      </c>
      <c r="G100" s="16" t="s">
        <v>1</v>
      </c>
      <c r="H100" s="2" t="s">
        <v>41</v>
      </c>
      <c r="I100" s="185">
        <f t="shared" ref="I100:O100" si="87">SUM(I101:I103)</f>
        <v>5939</v>
      </c>
      <c r="J100" s="185">
        <f t="shared" si="87"/>
        <v>5939</v>
      </c>
      <c r="K100" s="185">
        <f t="shared" si="87"/>
        <v>5540</v>
      </c>
      <c r="L100" s="185">
        <f t="shared" si="87"/>
        <v>299</v>
      </c>
      <c r="M100" s="15">
        <f t="shared" si="87"/>
        <v>100</v>
      </c>
      <c r="N100" s="15">
        <f t="shared" si="87"/>
        <v>100</v>
      </c>
      <c r="O100" s="15">
        <f t="shared" si="87"/>
        <v>99</v>
      </c>
      <c r="P100" s="15">
        <f t="shared" si="74"/>
        <v>5839</v>
      </c>
      <c r="Q100" s="185">
        <f t="shared" si="79"/>
        <v>98.31621485098502</v>
      </c>
    </row>
    <row r="101" spans="1:17" x14ac:dyDescent="0.25">
      <c r="A101" s="4" t="s">
        <v>0</v>
      </c>
      <c r="B101" s="4" t="s">
        <v>94</v>
      </c>
      <c r="C101" s="4" t="s">
        <v>12</v>
      </c>
      <c r="D101" s="4" t="s">
        <v>95</v>
      </c>
      <c r="E101" s="3" t="s">
        <v>42</v>
      </c>
      <c r="F101" s="4"/>
      <c r="G101" s="16" t="s">
        <v>19</v>
      </c>
      <c r="H101" s="16" t="s">
        <v>41</v>
      </c>
      <c r="I101" s="183">
        <v>5000</v>
      </c>
      <c r="J101" s="183">
        <v>5000</v>
      </c>
      <c r="K101" s="183">
        <v>5000</v>
      </c>
      <c r="L101" s="183">
        <f>M101+N101+O101</f>
        <v>0</v>
      </c>
      <c r="M101" s="17"/>
      <c r="N101" s="17"/>
      <c r="O101" s="17"/>
      <c r="P101" s="17">
        <f t="shared" si="74"/>
        <v>5000</v>
      </c>
      <c r="Q101" s="183">
        <f t="shared" si="79"/>
        <v>100</v>
      </c>
    </row>
    <row r="102" spans="1:17" ht="22.5" x14ac:dyDescent="0.25">
      <c r="A102" s="4" t="s">
        <v>0</v>
      </c>
      <c r="B102" s="4" t="s">
        <v>94</v>
      </c>
      <c r="C102" s="4" t="s">
        <v>12</v>
      </c>
      <c r="D102" s="4" t="s">
        <v>95</v>
      </c>
      <c r="E102" s="3" t="s">
        <v>42</v>
      </c>
      <c r="F102" s="4" t="s">
        <v>101</v>
      </c>
      <c r="G102" s="16" t="s">
        <v>19</v>
      </c>
      <c r="H102" s="16" t="s">
        <v>50</v>
      </c>
      <c r="I102" s="183">
        <v>839</v>
      </c>
      <c r="J102" s="183">
        <v>839</v>
      </c>
      <c r="K102" s="183">
        <v>540</v>
      </c>
      <c r="L102" s="183">
        <f>M102+N102+O102</f>
        <v>299</v>
      </c>
      <c r="M102" s="17">
        <v>100</v>
      </c>
      <c r="N102" s="17">
        <v>100</v>
      </c>
      <c r="O102" s="17">
        <v>99</v>
      </c>
      <c r="P102" s="17">
        <f t="shared" si="74"/>
        <v>839</v>
      </c>
      <c r="Q102" s="183">
        <f t="shared" si="79"/>
        <v>100</v>
      </c>
    </row>
    <row r="103" spans="1:17" ht="22.5" x14ac:dyDescent="0.25">
      <c r="A103" s="4" t="s">
        <v>0</v>
      </c>
      <c r="B103" s="4" t="s">
        <v>94</v>
      </c>
      <c r="C103" s="4" t="s">
        <v>12</v>
      </c>
      <c r="D103" s="4" t="s">
        <v>95</v>
      </c>
      <c r="E103" s="3" t="s">
        <v>42</v>
      </c>
      <c r="F103" s="4" t="s">
        <v>102</v>
      </c>
      <c r="G103" s="16" t="s">
        <v>19</v>
      </c>
      <c r="H103" s="16" t="s">
        <v>56</v>
      </c>
      <c r="I103" s="183">
        <v>100</v>
      </c>
      <c r="J103" s="183">
        <v>100</v>
      </c>
      <c r="K103" s="183">
        <v>0</v>
      </c>
      <c r="L103" s="183">
        <f>M103+N103+O103</f>
        <v>0</v>
      </c>
      <c r="M103" s="17"/>
      <c r="N103" s="17"/>
      <c r="O103" s="17"/>
      <c r="P103" s="17">
        <f t="shared" si="74"/>
        <v>0</v>
      </c>
      <c r="Q103" s="183">
        <f t="shared" si="79"/>
        <v>0</v>
      </c>
    </row>
    <row r="104" spans="1:17" ht="22.5" x14ac:dyDescent="0.25">
      <c r="A104" s="1" t="s">
        <v>1</v>
      </c>
      <c r="B104" s="1" t="s">
        <v>1</v>
      </c>
      <c r="C104" s="1" t="s">
        <v>1</v>
      </c>
      <c r="D104" s="2" t="s">
        <v>1</v>
      </c>
      <c r="E104" s="2" t="s">
        <v>1</v>
      </c>
      <c r="F104" s="2" t="s">
        <v>1</v>
      </c>
      <c r="G104" s="2" t="s">
        <v>1</v>
      </c>
      <c r="H104" s="13" t="s">
        <v>57</v>
      </c>
      <c r="I104" s="184">
        <f t="shared" ref="I104:O104" si="88">SUM(I105)</f>
        <v>606400</v>
      </c>
      <c r="J104" s="184">
        <f t="shared" si="88"/>
        <v>206400</v>
      </c>
      <c r="K104" s="184">
        <f t="shared" si="88"/>
        <v>206300</v>
      </c>
      <c r="L104" s="184">
        <f t="shared" si="88"/>
        <v>0</v>
      </c>
      <c r="M104" s="14">
        <f t="shared" si="88"/>
        <v>0</v>
      </c>
      <c r="N104" s="14">
        <f t="shared" si="88"/>
        <v>0</v>
      </c>
      <c r="O104" s="14">
        <f t="shared" si="88"/>
        <v>0</v>
      </c>
      <c r="P104" s="14">
        <f t="shared" si="74"/>
        <v>206300</v>
      </c>
      <c r="Q104" s="184">
        <f t="shared" si="79"/>
        <v>99.951550387596896</v>
      </c>
    </row>
    <row r="105" spans="1:17" x14ac:dyDescent="0.25">
      <c r="A105" s="4" t="s">
        <v>0</v>
      </c>
      <c r="B105" s="4" t="s">
        <v>94</v>
      </c>
      <c r="C105" s="4" t="s">
        <v>12</v>
      </c>
      <c r="D105" s="4" t="s">
        <v>95</v>
      </c>
      <c r="E105" s="2" t="s">
        <v>58</v>
      </c>
      <c r="F105" s="2" t="s">
        <v>1</v>
      </c>
      <c r="G105" s="2" t="s">
        <v>1</v>
      </c>
      <c r="H105" s="2" t="s">
        <v>59</v>
      </c>
      <c r="I105" s="185">
        <f t="shared" ref="I105:L105" si="89">SUM(I106,I109,I112)</f>
        <v>606400</v>
      </c>
      <c r="J105" s="185">
        <f t="shared" ref="J105" si="90">SUM(J106,J109,J112)</f>
        <v>206400</v>
      </c>
      <c r="K105" s="185">
        <f t="shared" ref="K105" si="91">SUM(K106,K109,K112)</f>
        <v>206300</v>
      </c>
      <c r="L105" s="185">
        <f t="shared" si="89"/>
        <v>0</v>
      </c>
      <c r="M105" s="15">
        <f t="shared" ref="M105:O105" si="92">SUM(M106,M109,M112)</f>
        <v>0</v>
      </c>
      <c r="N105" s="15">
        <f t="shared" si="92"/>
        <v>0</v>
      </c>
      <c r="O105" s="15">
        <f t="shared" si="92"/>
        <v>0</v>
      </c>
      <c r="P105" s="15">
        <f t="shared" si="74"/>
        <v>206300</v>
      </c>
      <c r="Q105" s="185">
        <f t="shared" si="79"/>
        <v>99.951550387596896</v>
      </c>
    </row>
    <row r="106" spans="1:17" x14ac:dyDescent="0.25">
      <c r="A106" s="1" t="s">
        <v>0</v>
      </c>
      <c r="B106" s="1" t="s">
        <v>94</v>
      </c>
      <c r="C106" s="1" t="s">
        <v>12</v>
      </c>
      <c r="D106" s="1" t="s">
        <v>95</v>
      </c>
      <c r="E106" s="1" t="s">
        <v>103</v>
      </c>
      <c r="F106" s="4" t="s">
        <v>1</v>
      </c>
      <c r="G106" s="16" t="s">
        <v>1</v>
      </c>
      <c r="H106" s="2" t="s">
        <v>104</v>
      </c>
      <c r="I106" s="185">
        <f t="shared" ref="I106:L106" si="93">SUM(I107:I108)</f>
        <v>20000</v>
      </c>
      <c r="J106" s="185">
        <f t="shared" ref="J106" si="94">SUM(J107:J108)</f>
        <v>0</v>
      </c>
      <c r="K106" s="185">
        <f t="shared" ref="K106" si="95">SUM(K107:K108)</f>
        <v>0</v>
      </c>
      <c r="L106" s="185">
        <f t="shared" si="93"/>
        <v>0</v>
      </c>
      <c r="M106" s="15">
        <f t="shared" ref="M106:O106" si="96">SUM(M107:M108)</f>
        <v>0</v>
      </c>
      <c r="N106" s="15">
        <f t="shared" si="96"/>
        <v>0</v>
      </c>
      <c r="O106" s="15">
        <f t="shared" si="96"/>
        <v>0</v>
      </c>
      <c r="P106" s="15">
        <f t="shared" si="74"/>
        <v>0</v>
      </c>
      <c r="Q106" s="164" t="str">
        <f t="shared" si="79"/>
        <v>-</v>
      </c>
    </row>
    <row r="107" spans="1:17" x14ac:dyDescent="0.25">
      <c r="A107" s="4" t="s">
        <v>0</v>
      </c>
      <c r="B107" s="4" t="s">
        <v>94</v>
      </c>
      <c r="C107" s="4" t="s">
        <v>12</v>
      </c>
      <c r="D107" s="4" t="s">
        <v>95</v>
      </c>
      <c r="E107" s="3" t="s">
        <v>105</v>
      </c>
      <c r="F107" s="4"/>
      <c r="G107" s="16" t="s">
        <v>19</v>
      </c>
      <c r="H107" s="16" t="s">
        <v>104</v>
      </c>
      <c r="I107" s="183">
        <v>0</v>
      </c>
      <c r="J107" s="183">
        <v>0</v>
      </c>
      <c r="K107" s="183">
        <v>0</v>
      </c>
      <c r="L107" s="183">
        <f>M107+N107+O107</f>
        <v>0</v>
      </c>
      <c r="M107" s="17"/>
      <c r="N107" s="17"/>
      <c r="O107" s="17"/>
      <c r="P107" s="17">
        <f t="shared" si="74"/>
        <v>0</v>
      </c>
      <c r="Q107" s="161" t="str">
        <f t="shared" si="79"/>
        <v>-</v>
      </c>
    </row>
    <row r="108" spans="1:17" x14ac:dyDescent="0.25">
      <c r="A108" s="4" t="s">
        <v>0</v>
      </c>
      <c r="B108" s="4" t="s">
        <v>94</v>
      </c>
      <c r="C108" s="4" t="s">
        <v>12</v>
      </c>
      <c r="D108" s="4" t="s">
        <v>95</v>
      </c>
      <c r="E108" s="3" t="s">
        <v>105</v>
      </c>
      <c r="F108" s="4" t="s">
        <v>106</v>
      </c>
      <c r="G108" s="16" t="s">
        <v>19</v>
      </c>
      <c r="H108" s="16" t="s">
        <v>107</v>
      </c>
      <c r="I108" s="183">
        <v>20000</v>
      </c>
      <c r="J108" s="183">
        <v>0</v>
      </c>
      <c r="K108" s="183">
        <v>0</v>
      </c>
      <c r="L108" s="183">
        <f>M108+N108+O108</f>
        <v>0</v>
      </c>
      <c r="M108" s="17"/>
      <c r="N108" s="17"/>
      <c r="O108" s="17"/>
      <c r="P108" s="17">
        <f t="shared" si="74"/>
        <v>0</v>
      </c>
      <c r="Q108" s="161" t="str">
        <f t="shared" si="79"/>
        <v>-</v>
      </c>
    </row>
    <row r="109" spans="1:17" x14ac:dyDescent="0.25">
      <c r="A109" s="1" t="s">
        <v>0</v>
      </c>
      <c r="B109" s="1" t="s">
        <v>94</v>
      </c>
      <c r="C109" s="1" t="s">
        <v>12</v>
      </c>
      <c r="D109" s="1" t="s">
        <v>95</v>
      </c>
      <c r="E109" s="1" t="s">
        <v>60</v>
      </c>
      <c r="F109" s="4" t="s">
        <v>1</v>
      </c>
      <c r="G109" s="16" t="s">
        <v>1</v>
      </c>
      <c r="H109" s="2" t="s">
        <v>61</v>
      </c>
      <c r="I109" s="185">
        <f t="shared" ref="I109:O109" si="97">SUM(I110:I111)</f>
        <v>586300</v>
      </c>
      <c r="J109" s="185">
        <f t="shared" si="97"/>
        <v>206300</v>
      </c>
      <c r="K109" s="185">
        <f t="shared" si="97"/>
        <v>206300</v>
      </c>
      <c r="L109" s="185">
        <f t="shared" si="97"/>
        <v>0</v>
      </c>
      <c r="M109" s="15">
        <f t="shared" si="97"/>
        <v>0</v>
      </c>
      <c r="N109" s="15">
        <f t="shared" si="97"/>
        <v>0</v>
      </c>
      <c r="O109" s="15">
        <f t="shared" si="97"/>
        <v>0</v>
      </c>
      <c r="P109" s="15">
        <f t="shared" si="74"/>
        <v>206300</v>
      </c>
      <c r="Q109" s="185">
        <f t="shared" si="79"/>
        <v>100</v>
      </c>
    </row>
    <row r="110" spans="1:17" x14ac:dyDescent="0.25">
      <c r="A110" s="4" t="s">
        <v>0</v>
      </c>
      <c r="B110" s="4" t="s">
        <v>94</v>
      </c>
      <c r="C110" s="4" t="s">
        <v>12</v>
      </c>
      <c r="D110" s="4" t="s">
        <v>95</v>
      </c>
      <c r="E110" s="3" t="s">
        <v>62</v>
      </c>
      <c r="F110" s="4"/>
      <c r="G110" s="16" t="s">
        <v>19</v>
      </c>
      <c r="H110" s="16" t="s">
        <v>61</v>
      </c>
      <c r="I110" s="183">
        <v>206300</v>
      </c>
      <c r="J110" s="183">
        <v>206300</v>
      </c>
      <c r="K110" s="183">
        <v>206300</v>
      </c>
      <c r="L110" s="183">
        <f>M110+N110+O110</f>
        <v>0</v>
      </c>
      <c r="M110" s="17"/>
      <c r="N110" s="17"/>
      <c r="O110" s="17"/>
      <c r="P110" s="17">
        <f t="shared" si="74"/>
        <v>206300</v>
      </c>
      <c r="Q110" s="183">
        <f t="shared" si="79"/>
        <v>100</v>
      </c>
    </row>
    <row r="111" spans="1:17" x14ac:dyDescent="0.25">
      <c r="A111" s="4" t="s">
        <v>0</v>
      </c>
      <c r="B111" s="4" t="s">
        <v>94</v>
      </c>
      <c r="C111" s="4" t="s">
        <v>12</v>
      </c>
      <c r="D111" s="4" t="s">
        <v>95</v>
      </c>
      <c r="E111" s="3" t="s">
        <v>62</v>
      </c>
      <c r="F111" s="4" t="s">
        <v>108</v>
      </c>
      <c r="G111" s="16" t="s">
        <v>19</v>
      </c>
      <c r="H111" s="16" t="s">
        <v>107</v>
      </c>
      <c r="I111" s="183">
        <v>380000</v>
      </c>
      <c r="J111" s="183">
        <v>0</v>
      </c>
      <c r="K111" s="183">
        <v>0</v>
      </c>
      <c r="L111" s="183">
        <f>M111+N111+O111</f>
        <v>0</v>
      </c>
      <c r="M111" s="17"/>
      <c r="N111" s="17"/>
      <c r="O111" s="17"/>
      <c r="P111" s="17">
        <f t="shared" si="74"/>
        <v>0</v>
      </c>
      <c r="Q111" s="161" t="str">
        <f t="shared" si="79"/>
        <v>-</v>
      </c>
    </row>
    <row r="112" spans="1:17" x14ac:dyDescent="0.25">
      <c r="A112" s="4" t="s">
        <v>0</v>
      </c>
      <c r="B112" s="4" t="s">
        <v>94</v>
      </c>
      <c r="C112" s="4" t="s">
        <v>12</v>
      </c>
      <c r="D112" s="4" t="s">
        <v>95</v>
      </c>
      <c r="E112" s="3" t="s">
        <v>69</v>
      </c>
      <c r="F112" s="4"/>
      <c r="G112" s="16" t="s">
        <v>19</v>
      </c>
      <c r="H112" s="16" t="s">
        <v>68</v>
      </c>
      <c r="I112" s="183">
        <v>100</v>
      </c>
      <c r="J112" s="183">
        <v>100</v>
      </c>
      <c r="K112" s="183">
        <v>0</v>
      </c>
      <c r="L112" s="183">
        <f>M112+N112+O112</f>
        <v>0</v>
      </c>
      <c r="M112" s="17"/>
      <c r="N112" s="17"/>
      <c r="O112" s="17"/>
      <c r="P112" s="17">
        <f t="shared" si="74"/>
        <v>0</v>
      </c>
      <c r="Q112" s="183">
        <f t="shared" si="79"/>
        <v>0</v>
      </c>
    </row>
    <row r="113" spans="1:17" ht="22.5" x14ac:dyDescent="0.25">
      <c r="A113" s="1" t="s">
        <v>1</v>
      </c>
      <c r="B113" s="1" t="s">
        <v>1</v>
      </c>
      <c r="C113" s="1" t="s">
        <v>1</v>
      </c>
      <c r="D113" s="2" t="s">
        <v>1</v>
      </c>
      <c r="E113" s="2" t="s">
        <v>1</v>
      </c>
      <c r="F113" s="2" t="s">
        <v>1</v>
      </c>
      <c r="G113" s="2" t="s">
        <v>1</v>
      </c>
      <c r="H113" s="13" t="s">
        <v>70</v>
      </c>
      <c r="I113" s="184">
        <f t="shared" ref="I113:O114" si="98">SUM(I114)</f>
        <v>3000</v>
      </c>
      <c r="J113" s="184">
        <f t="shared" si="98"/>
        <v>3000</v>
      </c>
      <c r="K113" s="184">
        <f t="shared" si="98"/>
        <v>3000</v>
      </c>
      <c r="L113" s="184">
        <f t="shared" si="98"/>
        <v>0</v>
      </c>
      <c r="M113" s="14">
        <f t="shared" si="98"/>
        <v>0</v>
      </c>
      <c r="N113" s="14">
        <f t="shared" si="98"/>
        <v>0</v>
      </c>
      <c r="O113" s="14">
        <f t="shared" si="98"/>
        <v>0</v>
      </c>
      <c r="P113" s="14">
        <f t="shared" si="74"/>
        <v>3000</v>
      </c>
      <c r="Q113" s="184">
        <f t="shared" si="79"/>
        <v>100</v>
      </c>
    </row>
    <row r="114" spans="1:17" x14ac:dyDescent="0.25">
      <c r="A114" s="4" t="s">
        <v>0</v>
      </c>
      <c r="B114" s="4" t="s">
        <v>94</v>
      </c>
      <c r="C114" s="4" t="s">
        <v>12</v>
      </c>
      <c r="D114" s="4" t="s">
        <v>95</v>
      </c>
      <c r="E114" s="2" t="s">
        <v>71</v>
      </c>
      <c r="F114" s="2" t="s">
        <v>1</v>
      </c>
      <c r="G114" s="2" t="s">
        <v>1</v>
      </c>
      <c r="H114" s="2" t="s">
        <v>72</v>
      </c>
      <c r="I114" s="185">
        <f t="shared" si="98"/>
        <v>3000</v>
      </c>
      <c r="J114" s="185">
        <f t="shared" si="98"/>
        <v>3000</v>
      </c>
      <c r="K114" s="185">
        <f t="shared" si="98"/>
        <v>3000</v>
      </c>
      <c r="L114" s="185">
        <f t="shared" si="98"/>
        <v>0</v>
      </c>
      <c r="M114" s="15">
        <f t="shared" si="98"/>
        <v>0</v>
      </c>
      <c r="N114" s="15">
        <f t="shared" si="98"/>
        <v>0</v>
      </c>
      <c r="O114" s="15">
        <f t="shared" si="98"/>
        <v>0</v>
      </c>
      <c r="P114" s="15">
        <f t="shared" si="74"/>
        <v>3000</v>
      </c>
      <c r="Q114" s="185">
        <f t="shared" si="79"/>
        <v>100</v>
      </c>
    </row>
    <row r="115" spans="1:17" x14ac:dyDescent="0.25">
      <c r="A115" s="4" t="s">
        <v>0</v>
      </c>
      <c r="B115" s="4" t="s">
        <v>94</v>
      </c>
      <c r="C115" s="4" t="s">
        <v>12</v>
      </c>
      <c r="D115" s="4" t="s">
        <v>95</v>
      </c>
      <c r="E115" s="3" t="s">
        <v>75</v>
      </c>
      <c r="F115" s="4"/>
      <c r="G115" s="16" t="s">
        <v>19</v>
      </c>
      <c r="H115" s="16" t="s">
        <v>74</v>
      </c>
      <c r="I115" s="183">
        <v>3000</v>
      </c>
      <c r="J115" s="183">
        <v>3000</v>
      </c>
      <c r="K115" s="183">
        <v>3000</v>
      </c>
      <c r="L115" s="183">
        <f>M115+N115+O115</f>
        <v>0</v>
      </c>
      <c r="M115" s="17"/>
      <c r="N115" s="17"/>
      <c r="O115" s="17"/>
      <c r="P115" s="17">
        <f t="shared" si="74"/>
        <v>3000</v>
      </c>
      <c r="Q115" s="183">
        <f t="shared" si="79"/>
        <v>100</v>
      </c>
    </row>
    <row r="116" spans="1:17" ht="22.5" x14ac:dyDescent="0.25">
      <c r="A116" s="16" t="s">
        <v>1</v>
      </c>
      <c r="B116" s="16" t="s">
        <v>1</v>
      </c>
      <c r="C116" s="16" t="s">
        <v>1</v>
      </c>
      <c r="D116" s="16" t="s">
        <v>1</v>
      </c>
      <c r="E116" s="16" t="s">
        <v>1</v>
      </c>
      <c r="F116" s="16" t="s">
        <v>1</v>
      </c>
      <c r="G116" s="16" t="s">
        <v>1</v>
      </c>
      <c r="H116" s="13" t="s">
        <v>109</v>
      </c>
      <c r="I116" s="184">
        <f t="shared" ref="I116:O116" si="99">SUM(I113,I104,I88)</f>
        <v>961238</v>
      </c>
      <c r="J116" s="184">
        <f t="shared" si="99"/>
        <v>561238</v>
      </c>
      <c r="K116" s="184">
        <f t="shared" si="99"/>
        <v>452586</v>
      </c>
      <c r="L116" s="184">
        <f t="shared" si="99"/>
        <v>93092</v>
      </c>
      <c r="M116" s="14">
        <f t="shared" si="99"/>
        <v>31348</v>
      </c>
      <c r="N116" s="14">
        <f t="shared" si="99"/>
        <v>31348</v>
      </c>
      <c r="O116" s="14">
        <f t="shared" si="99"/>
        <v>30396</v>
      </c>
      <c r="P116" s="14">
        <f t="shared" si="74"/>
        <v>545678</v>
      </c>
      <c r="Q116" s="184">
        <f t="shared" si="79"/>
        <v>97.227557649339488</v>
      </c>
    </row>
    <row r="117" spans="1:17" ht="15.75" thickBot="1" x14ac:dyDescent="0.3">
      <c r="A117" s="16" t="s">
        <v>1</v>
      </c>
      <c r="B117" s="16" t="s">
        <v>1</v>
      </c>
      <c r="C117" s="16" t="s">
        <v>1</v>
      </c>
      <c r="D117" s="16" t="s">
        <v>1</v>
      </c>
      <c r="E117" s="16" t="s">
        <v>1</v>
      </c>
      <c r="F117" s="16" t="s">
        <v>1</v>
      </c>
      <c r="G117" s="16" t="s">
        <v>1</v>
      </c>
      <c r="H117" s="2" t="s">
        <v>77</v>
      </c>
      <c r="I117" s="185">
        <v>10</v>
      </c>
      <c r="J117" s="185">
        <v>10</v>
      </c>
      <c r="K117" s="185"/>
      <c r="L117" s="185">
        <f>M117+N117+O117</f>
        <v>0</v>
      </c>
      <c r="M117" s="16"/>
      <c r="N117" s="16"/>
      <c r="O117" s="16"/>
      <c r="P117" s="15">
        <f t="shared" si="74"/>
        <v>0</v>
      </c>
      <c r="Q117" s="164"/>
    </row>
    <row r="118" spans="1:17" ht="45.75" thickBot="1" x14ac:dyDescent="0.3">
      <c r="A118" s="212" t="s">
        <v>1</v>
      </c>
      <c r="B118" s="212" t="s">
        <v>1</v>
      </c>
      <c r="C118" s="212" t="s">
        <v>1</v>
      </c>
      <c r="D118" s="212" t="s">
        <v>1</v>
      </c>
      <c r="E118" s="212" t="s">
        <v>1</v>
      </c>
      <c r="F118" s="212" t="s">
        <v>1</v>
      </c>
      <c r="G118" s="214" t="s">
        <v>1</v>
      </c>
      <c r="H118" s="5" t="s">
        <v>78</v>
      </c>
      <c r="I118" s="109" t="s">
        <v>3374</v>
      </c>
      <c r="J118" s="109" t="s">
        <v>3433</v>
      </c>
      <c r="K118" s="109" t="s">
        <v>3437</v>
      </c>
      <c r="L118" s="109" t="s">
        <v>3434</v>
      </c>
      <c r="M118" s="5" t="s">
        <v>3439</v>
      </c>
      <c r="N118" s="5" t="s">
        <v>3440</v>
      </c>
      <c r="O118" s="5" t="s">
        <v>3441</v>
      </c>
      <c r="P118" s="5" t="s">
        <v>3438</v>
      </c>
      <c r="Q118" s="162" t="s">
        <v>3302</v>
      </c>
    </row>
    <row r="119" spans="1:17" x14ac:dyDescent="0.25">
      <c r="A119" s="213"/>
      <c r="B119" s="213"/>
      <c r="C119" s="213"/>
      <c r="D119" s="213"/>
      <c r="E119" s="213"/>
      <c r="F119" s="213"/>
      <c r="G119" s="215"/>
      <c r="H119" s="18" t="s">
        <v>1</v>
      </c>
      <c r="I119" s="110">
        <v>1</v>
      </c>
      <c r="J119" s="110">
        <v>2</v>
      </c>
      <c r="K119" s="110">
        <v>20</v>
      </c>
      <c r="L119" s="110" t="s">
        <v>3402</v>
      </c>
      <c r="M119" s="12">
        <v>5</v>
      </c>
      <c r="N119" s="12">
        <v>6</v>
      </c>
      <c r="O119" s="12">
        <v>7</v>
      </c>
      <c r="P119" s="12" t="s">
        <v>3303</v>
      </c>
      <c r="Q119" s="110">
        <v>9</v>
      </c>
    </row>
    <row r="120" spans="1:17" ht="22.5" x14ac:dyDescent="0.25">
      <c r="A120" s="213"/>
      <c r="B120" s="213"/>
      <c r="C120" s="213"/>
      <c r="D120" s="213"/>
      <c r="E120" s="213"/>
      <c r="F120" s="213"/>
      <c r="G120" s="215"/>
      <c r="H120" s="19" t="s">
        <v>79</v>
      </c>
      <c r="I120" s="186">
        <f t="shared" ref="I120:L120" si="100">SUM(I116)</f>
        <v>961238</v>
      </c>
      <c r="J120" s="186">
        <f t="shared" ref="J120" si="101">SUM(J116)</f>
        <v>561238</v>
      </c>
      <c r="K120" s="186">
        <f t="shared" ref="K120" si="102">SUM(K116)</f>
        <v>452586</v>
      </c>
      <c r="L120" s="186">
        <f t="shared" si="100"/>
        <v>93092</v>
      </c>
      <c r="M120" s="20">
        <f t="shared" ref="M120:O120" si="103">SUM(M116)</f>
        <v>31348</v>
      </c>
      <c r="N120" s="20">
        <f t="shared" si="103"/>
        <v>31348</v>
      </c>
      <c r="O120" s="20">
        <f t="shared" si="103"/>
        <v>30396</v>
      </c>
      <c r="P120" s="20">
        <f t="shared" ref="P120:P130" si="104">K120+L120</f>
        <v>545678</v>
      </c>
      <c r="Q120" s="186">
        <f>IF(J120=0,"-",P120/J120*100)</f>
        <v>97.227557649339488</v>
      </c>
    </row>
    <row r="121" spans="1:17" x14ac:dyDescent="0.25">
      <c r="A121" s="213"/>
      <c r="B121" s="213"/>
      <c r="C121" s="213"/>
      <c r="D121" s="213"/>
      <c r="E121" s="213"/>
      <c r="F121" s="213"/>
      <c r="G121" s="215"/>
      <c r="H121" s="21" t="s">
        <v>80</v>
      </c>
      <c r="I121" s="186">
        <f t="shared" ref="I121:L121" si="105">SUM(I120)</f>
        <v>961238</v>
      </c>
      <c r="J121" s="186">
        <f t="shared" ref="J121" si="106">SUM(J120)</f>
        <v>561238</v>
      </c>
      <c r="K121" s="186">
        <f t="shared" ref="K121" si="107">SUM(K120)</f>
        <v>452586</v>
      </c>
      <c r="L121" s="186">
        <f t="shared" si="105"/>
        <v>93092</v>
      </c>
      <c r="M121" s="20">
        <f t="shared" ref="M121:O121" si="108">SUM(M120)</f>
        <v>31348</v>
      </c>
      <c r="N121" s="20">
        <f t="shared" si="108"/>
        <v>31348</v>
      </c>
      <c r="O121" s="20">
        <f t="shared" si="108"/>
        <v>30396</v>
      </c>
      <c r="P121" s="20">
        <f t="shared" si="104"/>
        <v>545678</v>
      </c>
      <c r="Q121" s="186">
        <f>IF(J121=0,"-",P121/J121*100)</f>
        <v>97.227557649339488</v>
      </c>
    </row>
    <row r="122" spans="1:17" x14ac:dyDescent="0.25">
      <c r="A122" s="216"/>
      <c r="B122" s="216"/>
      <c r="C122" s="216"/>
      <c r="D122" s="216"/>
      <c r="E122" s="216"/>
      <c r="F122" s="216"/>
      <c r="G122" s="217"/>
      <c r="J122" s="178">
        <v>0</v>
      </c>
      <c r="K122" s="178">
        <v>0</v>
      </c>
      <c r="L122" s="178">
        <f>M122+N122+O122</f>
        <v>0</v>
      </c>
      <c r="P122">
        <f t="shared" si="104"/>
        <v>0</v>
      </c>
      <c r="Q122" s="160" t="str">
        <f>IF(J122=0,"-",P122/J122*100)</f>
        <v>-</v>
      </c>
    </row>
    <row r="123" spans="1:17" x14ac:dyDescent="0.25">
      <c r="A123" s="16" t="s">
        <v>1</v>
      </c>
      <c r="B123" s="16" t="s">
        <v>1</v>
      </c>
      <c r="C123" s="16" t="s">
        <v>1</v>
      </c>
      <c r="D123" s="16" t="s">
        <v>1</v>
      </c>
      <c r="E123" s="16" t="s">
        <v>1</v>
      </c>
      <c r="F123" s="16" t="s">
        <v>1</v>
      </c>
      <c r="G123" s="16" t="s">
        <v>1</v>
      </c>
      <c r="H123" s="22" t="s">
        <v>1</v>
      </c>
      <c r="I123" s="187"/>
      <c r="J123" s="187"/>
      <c r="K123" s="187"/>
      <c r="L123" s="187">
        <f>M123+N123+O123</f>
        <v>0</v>
      </c>
      <c r="M123" s="22"/>
      <c r="N123" s="22"/>
      <c r="O123" s="22"/>
      <c r="P123" s="22">
        <f t="shared" si="104"/>
        <v>0</v>
      </c>
      <c r="Q123" s="166"/>
    </row>
    <row r="124" spans="1:17" x14ac:dyDescent="0.25">
      <c r="A124" s="16" t="s">
        <v>1</v>
      </c>
      <c r="B124" s="16" t="s">
        <v>1</v>
      </c>
      <c r="C124" s="16" t="s">
        <v>1</v>
      </c>
      <c r="D124" s="16" t="s">
        <v>1</v>
      </c>
      <c r="E124" s="16" t="s">
        <v>1</v>
      </c>
      <c r="F124" s="16" t="s">
        <v>1</v>
      </c>
      <c r="G124" s="16" t="s">
        <v>1</v>
      </c>
      <c r="H124" s="13" t="s">
        <v>110</v>
      </c>
      <c r="I124" s="184">
        <f t="shared" ref="I124:L124" si="109">SUM(I116)</f>
        <v>961238</v>
      </c>
      <c r="J124" s="184">
        <f t="shared" ref="J124" si="110">SUM(J116)</f>
        <v>561238</v>
      </c>
      <c r="K124" s="184">
        <f t="shared" ref="K124" si="111">SUM(K116)</f>
        <v>452586</v>
      </c>
      <c r="L124" s="184">
        <f t="shared" si="109"/>
        <v>93092</v>
      </c>
      <c r="M124" s="14">
        <f t="shared" ref="M124:O124" si="112">SUM(M116)</f>
        <v>31348</v>
      </c>
      <c r="N124" s="14">
        <f t="shared" si="112"/>
        <v>31348</v>
      </c>
      <c r="O124" s="14">
        <f t="shared" si="112"/>
        <v>30396</v>
      </c>
      <c r="P124" s="14">
        <f t="shared" si="104"/>
        <v>545678</v>
      </c>
      <c r="Q124" s="184">
        <f>IF(J124=0,"-",P124/J124*100)</f>
        <v>97.227557649339488</v>
      </c>
    </row>
    <row r="125" spans="1:17" x14ac:dyDescent="0.25">
      <c r="A125" s="16" t="s">
        <v>1</v>
      </c>
      <c r="B125" s="16" t="s">
        <v>1</v>
      </c>
      <c r="C125" s="16" t="s">
        <v>1</v>
      </c>
      <c r="D125" s="16" t="s">
        <v>1</v>
      </c>
      <c r="E125" s="16" t="s">
        <v>1</v>
      </c>
      <c r="F125" s="16" t="s">
        <v>1</v>
      </c>
      <c r="G125" s="16" t="s">
        <v>1</v>
      </c>
      <c r="H125" s="2" t="s">
        <v>77</v>
      </c>
      <c r="I125" s="185">
        <f t="shared" ref="I125:L125" si="113">SUM(I117)</f>
        <v>10</v>
      </c>
      <c r="J125" s="185">
        <f t="shared" ref="J125" si="114">SUM(J117)</f>
        <v>10</v>
      </c>
      <c r="K125" s="185">
        <f t="shared" ref="K125" si="115">SUM(K117)</f>
        <v>0</v>
      </c>
      <c r="L125" s="185">
        <f t="shared" si="113"/>
        <v>0</v>
      </c>
      <c r="M125" s="16">
        <f t="shared" ref="M125:O125" si="116">SUM(M117)</f>
        <v>0</v>
      </c>
      <c r="N125" s="16">
        <f t="shared" si="116"/>
        <v>0</v>
      </c>
      <c r="O125" s="16">
        <f t="shared" si="116"/>
        <v>0</v>
      </c>
      <c r="P125" s="15">
        <f t="shared" si="104"/>
        <v>0</v>
      </c>
      <c r="Q125" s="185">
        <f>IF(J125=0,"-",P125/J125*100)</f>
        <v>0</v>
      </c>
    </row>
    <row r="126" spans="1:17" x14ac:dyDescent="0.25">
      <c r="A126" s="16" t="s">
        <v>1</v>
      </c>
      <c r="B126" s="16" t="s">
        <v>1</v>
      </c>
      <c r="C126" s="16" t="s">
        <v>1</v>
      </c>
      <c r="D126" s="16" t="s">
        <v>1</v>
      </c>
      <c r="E126" s="16" t="s">
        <v>1</v>
      </c>
      <c r="F126" s="16" t="s">
        <v>1</v>
      </c>
      <c r="G126" s="16" t="s">
        <v>1</v>
      </c>
      <c r="H126" s="23" t="s">
        <v>1</v>
      </c>
      <c r="I126" s="179"/>
      <c r="J126" s="179"/>
      <c r="K126" s="179"/>
      <c r="L126" s="179">
        <f>M126+N126+O126</f>
        <v>0</v>
      </c>
      <c r="M126" s="24"/>
      <c r="N126" s="24"/>
      <c r="O126" s="24"/>
      <c r="P126" s="24">
        <f t="shared" si="104"/>
        <v>0</v>
      </c>
      <c r="Q126" s="167"/>
    </row>
    <row r="127" spans="1:17" x14ac:dyDescent="0.25">
      <c r="A127" s="16" t="s">
        <v>1</v>
      </c>
      <c r="B127" s="16" t="s">
        <v>1</v>
      </c>
      <c r="C127" s="16" t="s">
        <v>1</v>
      </c>
      <c r="D127" s="16" t="s">
        <v>1</v>
      </c>
      <c r="E127" s="16" t="s">
        <v>1</v>
      </c>
      <c r="F127" s="16" t="s">
        <v>1</v>
      </c>
      <c r="G127" s="16" t="s">
        <v>1</v>
      </c>
      <c r="H127" s="13" t="s">
        <v>111</v>
      </c>
      <c r="I127" s="188">
        <f t="shared" ref="I127:L127" si="117">SUM(I124,I81,I45)</f>
        <v>3822061</v>
      </c>
      <c r="J127" s="188">
        <f t="shared" ref="J127" si="118">SUM(J124,J81,J45)</f>
        <v>3422061</v>
      </c>
      <c r="K127" s="188">
        <f t="shared" ref="K127" si="119">SUM(K124,K81,K45)</f>
        <v>2611988</v>
      </c>
      <c r="L127" s="188">
        <f t="shared" si="117"/>
        <v>696560</v>
      </c>
      <c r="M127" s="25">
        <f t="shared" ref="M127:O127" si="120">SUM(M124,M81,M45)</f>
        <v>279464</v>
      </c>
      <c r="N127" s="25">
        <f t="shared" si="120"/>
        <v>277878</v>
      </c>
      <c r="O127" s="25">
        <f t="shared" si="120"/>
        <v>139218</v>
      </c>
      <c r="P127" s="25">
        <f t="shared" si="104"/>
        <v>3308548</v>
      </c>
      <c r="Q127" s="188">
        <f>IF(J127=0,"-",P127/J127*100)</f>
        <v>96.682905418693593</v>
      </c>
    </row>
    <row r="128" spans="1:17" x14ac:dyDescent="0.25">
      <c r="A128" s="16" t="s">
        <v>1</v>
      </c>
      <c r="B128" s="16" t="s">
        <v>1</v>
      </c>
      <c r="C128" s="16" t="s">
        <v>1</v>
      </c>
      <c r="D128" s="16" t="s">
        <v>1</v>
      </c>
      <c r="E128" s="16" t="s">
        <v>1</v>
      </c>
      <c r="F128" s="16" t="s">
        <v>1</v>
      </c>
      <c r="G128" s="16" t="s">
        <v>1</v>
      </c>
      <c r="H128" s="2" t="s">
        <v>112</v>
      </c>
      <c r="I128" s="185">
        <f t="shared" ref="I128:L128" si="121">SUM(I125,I82,I46)</f>
        <v>41</v>
      </c>
      <c r="J128" s="185">
        <f t="shared" ref="J128" si="122">SUM(J125,J82,J46)</f>
        <v>33</v>
      </c>
      <c r="K128" s="185">
        <f t="shared" ref="K128" si="123">SUM(K125,K82,K46)</f>
        <v>0</v>
      </c>
      <c r="L128" s="185">
        <f t="shared" si="121"/>
        <v>0</v>
      </c>
      <c r="M128" s="16">
        <f t="shared" ref="M128:O128" si="124">SUM(M125,M82,M46)</f>
        <v>0</v>
      </c>
      <c r="N128" s="16">
        <f t="shared" si="124"/>
        <v>0</v>
      </c>
      <c r="O128" s="16">
        <f t="shared" si="124"/>
        <v>0</v>
      </c>
      <c r="P128" s="15">
        <f t="shared" si="104"/>
        <v>0</v>
      </c>
      <c r="Q128" s="185">
        <f>IF(J128=0,"-",P128/J128*100)</f>
        <v>0</v>
      </c>
    </row>
    <row r="129" spans="1:17" x14ac:dyDescent="0.25">
      <c r="A129" s="1" t="s">
        <v>11</v>
      </c>
      <c r="B129" s="2" t="s">
        <v>1</v>
      </c>
      <c r="C129" s="2" t="s">
        <v>1</v>
      </c>
      <c r="D129" s="111" t="s">
        <v>1</v>
      </c>
      <c r="E129" s="111" t="s">
        <v>1</v>
      </c>
      <c r="F129" s="111" t="s">
        <v>1</v>
      </c>
      <c r="G129" s="2" t="s">
        <v>1</v>
      </c>
      <c r="H129" s="2" t="s">
        <v>113</v>
      </c>
      <c r="I129" s="183"/>
      <c r="J129" s="183"/>
      <c r="K129" s="183"/>
      <c r="L129" s="183">
        <f>M129+N129+O129</f>
        <v>0</v>
      </c>
      <c r="M129" s="3"/>
      <c r="N129" s="3"/>
      <c r="O129" s="3"/>
      <c r="P129" s="3">
        <f t="shared" si="104"/>
        <v>0</v>
      </c>
      <c r="Q129" s="161"/>
    </row>
    <row r="130" spans="1:17" ht="15.75" thickBot="1" x14ac:dyDescent="0.3">
      <c r="A130" s="1" t="s">
        <v>11</v>
      </c>
      <c r="B130" s="1" t="s">
        <v>3</v>
      </c>
      <c r="C130" s="4" t="s">
        <v>1</v>
      </c>
      <c r="D130" s="112" t="s">
        <v>1</v>
      </c>
      <c r="E130" s="111" t="s">
        <v>1</v>
      </c>
      <c r="F130" s="111" t="s">
        <v>1</v>
      </c>
      <c r="G130" s="2" t="s">
        <v>1</v>
      </c>
      <c r="H130" s="2" t="s">
        <v>1</v>
      </c>
      <c r="I130" s="183"/>
      <c r="J130" s="183"/>
      <c r="K130" s="183"/>
      <c r="L130" s="183">
        <f>M130+N130+O130</f>
        <v>0</v>
      </c>
      <c r="M130" s="3"/>
      <c r="N130" s="3"/>
      <c r="O130" s="3"/>
      <c r="P130" s="3">
        <f t="shared" si="104"/>
        <v>0</v>
      </c>
      <c r="Q130" s="161"/>
    </row>
    <row r="131" spans="1:17" ht="43.5" customHeight="1" thickBot="1" x14ac:dyDescent="0.3">
      <c r="A131" s="5" t="s">
        <v>4</v>
      </c>
      <c r="B131" s="5" t="s">
        <v>5</v>
      </c>
      <c r="C131" s="5" t="s">
        <v>6</v>
      </c>
      <c r="D131" s="113" t="s">
        <v>1</v>
      </c>
      <c r="E131" s="114" t="s">
        <v>7</v>
      </c>
      <c r="F131" s="114" t="s">
        <v>8</v>
      </c>
      <c r="G131" s="5" t="s">
        <v>9</v>
      </c>
      <c r="H131" s="5" t="s">
        <v>10</v>
      </c>
      <c r="I131" s="109" t="s">
        <v>3374</v>
      </c>
      <c r="J131" s="109" t="s">
        <v>3433</v>
      </c>
      <c r="K131" s="109" t="s">
        <v>3437</v>
      </c>
      <c r="L131" s="109" t="s">
        <v>3434</v>
      </c>
      <c r="M131" s="5" t="s">
        <v>3439</v>
      </c>
      <c r="N131" s="5" t="s">
        <v>3440</v>
      </c>
      <c r="O131" s="5" t="s">
        <v>3441</v>
      </c>
      <c r="P131" s="5" t="s">
        <v>3438</v>
      </c>
      <c r="Q131" s="162" t="s">
        <v>3302</v>
      </c>
    </row>
    <row r="132" spans="1:17" x14ac:dyDescent="0.25">
      <c r="A132" s="7" t="s">
        <v>1</v>
      </c>
      <c r="B132" s="7" t="s">
        <v>1</v>
      </c>
      <c r="C132" s="7" t="s">
        <v>1</v>
      </c>
      <c r="D132" s="115" t="s">
        <v>1</v>
      </c>
      <c r="E132" s="115" t="s">
        <v>1</v>
      </c>
      <c r="F132" s="108" t="s">
        <v>1</v>
      </c>
      <c r="G132" s="10" t="s">
        <v>1</v>
      </c>
      <c r="H132" s="11" t="s">
        <v>1</v>
      </c>
      <c r="I132" s="110">
        <v>1</v>
      </c>
      <c r="J132" s="110">
        <v>2</v>
      </c>
      <c r="K132" s="110">
        <v>20</v>
      </c>
      <c r="L132" s="110" t="s">
        <v>3402</v>
      </c>
      <c r="M132" s="12">
        <v>5</v>
      </c>
      <c r="N132" s="12">
        <v>6</v>
      </c>
      <c r="O132" s="12">
        <v>7</v>
      </c>
      <c r="P132" s="12" t="s">
        <v>3303</v>
      </c>
      <c r="Q132" s="110">
        <v>9</v>
      </c>
    </row>
    <row r="133" spans="1:17" x14ac:dyDescent="0.25">
      <c r="A133" s="1" t="s">
        <v>11</v>
      </c>
      <c r="B133" s="1" t="s">
        <v>3</v>
      </c>
      <c r="C133" s="4" t="s">
        <v>12</v>
      </c>
      <c r="D133" s="112" t="s">
        <v>114</v>
      </c>
      <c r="E133" s="111" t="s">
        <v>1</v>
      </c>
      <c r="F133" s="111" t="s">
        <v>1</v>
      </c>
      <c r="G133" s="2" t="s">
        <v>1</v>
      </c>
      <c r="H133" s="2" t="s">
        <v>113</v>
      </c>
      <c r="I133" s="183"/>
      <c r="J133" s="183"/>
      <c r="K133" s="183"/>
      <c r="L133" s="183">
        <f>M133+N133+O133</f>
        <v>0</v>
      </c>
      <c r="M133" s="3"/>
      <c r="N133" s="3"/>
      <c r="O133" s="3"/>
      <c r="P133" s="3">
        <f t="shared" ref="P133:P170" si="125">K133+L133</f>
        <v>0</v>
      </c>
      <c r="Q133" s="161"/>
    </row>
    <row r="134" spans="1:17" ht="33.75" x14ac:dyDescent="0.25">
      <c r="A134" s="1" t="s">
        <v>1</v>
      </c>
      <c r="B134" s="1" t="s">
        <v>1</v>
      </c>
      <c r="C134" s="1" t="s">
        <v>1</v>
      </c>
      <c r="D134" s="111" t="s">
        <v>1</v>
      </c>
      <c r="E134" s="111" t="s">
        <v>1</v>
      </c>
      <c r="F134" s="111" t="s">
        <v>1</v>
      </c>
      <c r="G134" s="2" t="s">
        <v>1</v>
      </c>
      <c r="H134" s="13" t="s">
        <v>14</v>
      </c>
      <c r="I134" s="184">
        <f t="shared" ref="I134:L134" si="126">SUM(I135,I142,I144)</f>
        <v>666167</v>
      </c>
      <c r="J134" s="184">
        <f t="shared" ref="J134" si="127">SUM(J135,J142,J144)</f>
        <v>596718</v>
      </c>
      <c r="K134" s="184">
        <f t="shared" ref="K134" si="128">SUM(K135,K142,K144)</f>
        <v>451499</v>
      </c>
      <c r="L134" s="184">
        <f t="shared" si="126"/>
        <v>135073</v>
      </c>
      <c r="M134" s="14">
        <f t="shared" ref="M134:O134" si="129">SUM(M135,M142,M144)</f>
        <v>84667</v>
      </c>
      <c r="N134" s="14">
        <f t="shared" si="129"/>
        <v>35136</v>
      </c>
      <c r="O134" s="14">
        <f t="shared" si="129"/>
        <v>15270</v>
      </c>
      <c r="P134" s="14">
        <f t="shared" si="125"/>
        <v>586572</v>
      </c>
      <c r="Q134" s="184">
        <f t="shared" ref="Q134:Q169" si="130">IF(J134=0,"-",P134/J134*100)</f>
        <v>98.299699355474445</v>
      </c>
    </row>
    <row r="135" spans="1:17" x14ac:dyDescent="0.25">
      <c r="A135" s="4" t="s">
        <v>11</v>
      </c>
      <c r="B135" s="4" t="s">
        <v>3</v>
      </c>
      <c r="C135" s="4" t="s">
        <v>12</v>
      </c>
      <c r="D135" s="112" t="s">
        <v>114</v>
      </c>
      <c r="E135" s="111" t="s">
        <v>15</v>
      </c>
      <c r="F135" s="111" t="s">
        <v>1</v>
      </c>
      <c r="G135" s="2" t="s">
        <v>1</v>
      </c>
      <c r="H135" s="2" t="s">
        <v>16</v>
      </c>
      <c r="I135" s="185">
        <f t="shared" ref="I135:L135" si="131">SUM(I136:I137)</f>
        <v>355514</v>
      </c>
      <c r="J135" s="185">
        <f t="shared" ref="J135" si="132">SUM(J136:J137)</f>
        <v>359970</v>
      </c>
      <c r="K135" s="185">
        <f t="shared" ref="K135" si="133">SUM(K136:K137)</f>
        <v>282907</v>
      </c>
      <c r="L135" s="185">
        <f t="shared" si="131"/>
        <v>75168</v>
      </c>
      <c r="M135" s="15">
        <f t="shared" ref="M135:O135" si="134">SUM(M136:M137)</f>
        <v>31563</v>
      </c>
      <c r="N135" s="15">
        <f t="shared" si="134"/>
        <v>30997</v>
      </c>
      <c r="O135" s="15">
        <f t="shared" si="134"/>
        <v>12608</v>
      </c>
      <c r="P135" s="15">
        <f t="shared" si="125"/>
        <v>358075</v>
      </c>
      <c r="Q135" s="185">
        <f t="shared" si="130"/>
        <v>99.473567241714591</v>
      </c>
    </row>
    <row r="136" spans="1:17" x14ac:dyDescent="0.25">
      <c r="A136" s="4" t="s">
        <v>11</v>
      </c>
      <c r="B136" s="4" t="s">
        <v>3</v>
      </c>
      <c r="C136" s="4" t="s">
        <v>12</v>
      </c>
      <c r="D136" s="112" t="s">
        <v>114</v>
      </c>
      <c r="E136" s="116">
        <v>6111</v>
      </c>
      <c r="F136" s="112"/>
      <c r="G136" s="117" t="s">
        <v>3401</v>
      </c>
      <c r="H136" s="16" t="s">
        <v>17</v>
      </c>
      <c r="I136" s="183">
        <v>312810</v>
      </c>
      <c r="J136" s="183">
        <v>312810</v>
      </c>
      <c r="K136" s="183">
        <v>249202</v>
      </c>
      <c r="L136" s="183">
        <f>M136+N136+O136</f>
        <v>63608</v>
      </c>
      <c r="M136" s="17">
        <v>27000</v>
      </c>
      <c r="N136" s="17">
        <v>27000</v>
      </c>
      <c r="O136" s="17">
        <v>9608</v>
      </c>
      <c r="P136" s="17">
        <f t="shared" si="125"/>
        <v>312810</v>
      </c>
      <c r="Q136" s="183">
        <f t="shared" si="130"/>
        <v>100</v>
      </c>
    </row>
    <row r="137" spans="1:17" x14ac:dyDescent="0.25">
      <c r="A137" s="1" t="s">
        <v>11</v>
      </c>
      <c r="B137" s="1" t="s">
        <v>3</v>
      </c>
      <c r="C137" s="1" t="s">
        <v>12</v>
      </c>
      <c r="D137" s="118" t="s">
        <v>114</v>
      </c>
      <c r="E137" s="118" t="s">
        <v>20</v>
      </c>
      <c r="F137" s="112" t="s">
        <v>1</v>
      </c>
      <c r="G137" s="16" t="s">
        <v>1</v>
      </c>
      <c r="H137" s="2" t="s">
        <v>21</v>
      </c>
      <c r="I137" s="185">
        <f t="shared" ref="I137:O137" si="135">SUM(I138:I141)</f>
        <v>42704</v>
      </c>
      <c r="J137" s="185">
        <f t="shared" si="135"/>
        <v>47160</v>
      </c>
      <c r="K137" s="185">
        <f t="shared" si="135"/>
        <v>33705</v>
      </c>
      <c r="L137" s="185">
        <f t="shared" si="135"/>
        <v>11560</v>
      </c>
      <c r="M137" s="15">
        <f t="shared" si="135"/>
        <v>4563</v>
      </c>
      <c r="N137" s="15">
        <f t="shared" si="135"/>
        <v>3997</v>
      </c>
      <c r="O137" s="15">
        <f t="shared" si="135"/>
        <v>3000</v>
      </c>
      <c r="P137" s="15">
        <f t="shared" si="125"/>
        <v>45265</v>
      </c>
      <c r="Q137" s="185">
        <f t="shared" si="130"/>
        <v>95.981764206955049</v>
      </c>
    </row>
    <row r="138" spans="1:17" x14ac:dyDescent="0.25">
      <c r="A138" s="4" t="s">
        <v>11</v>
      </c>
      <c r="B138" s="4" t="s">
        <v>3</v>
      </c>
      <c r="C138" s="4" t="s">
        <v>12</v>
      </c>
      <c r="D138" s="112" t="s">
        <v>114</v>
      </c>
      <c r="E138" s="116">
        <v>6112</v>
      </c>
      <c r="F138" s="112" t="s">
        <v>115</v>
      </c>
      <c r="G138" s="117" t="s">
        <v>3401</v>
      </c>
      <c r="H138" s="16" t="s">
        <v>86</v>
      </c>
      <c r="I138" s="183">
        <v>5724</v>
      </c>
      <c r="J138" s="183">
        <v>5724</v>
      </c>
      <c r="K138" s="183">
        <v>3248</v>
      </c>
      <c r="L138" s="183">
        <f>M138+N138+O138</f>
        <v>1994</v>
      </c>
      <c r="M138" s="17">
        <v>997</v>
      </c>
      <c r="N138" s="17">
        <v>997</v>
      </c>
      <c r="O138" s="17"/>
      <c r="P138" s="17">
        <f t="shared" si="125"/>
        <v>5242</v>
      </c>
      <c r="Q138" s="183">
        <f t="shared" si="130"/>
        <v>91.579315164220816</v>
      </c>
    </row>
    <row r="139" spans="1:17" x14ac:dyDescent="0.25">
      <c r="A139" s="4" t="s">
        <v>11</v>
      </c>
      <c r="B139" s="4" t="s">
        <v>3</v>
      </c>
      <c r="C139" s="4" t="s">
        <v>12</v>
      </c>
      <c r="D139" s="112" t="s">
        <v>114</v>
      </c>
      <c r="E139" s="116">
        <v>6112</v>
      </c>
      <c r="F139" s="112" t="s">
        <v>116</v>
      </c>
      <c r="G139" s="117" t="s">
        <v>3401</v>
      </c>
      <c r="H139" s="16" t="s">
        <v>26</v>
      </c>
      <c r="I139" s="183">
        <v>26532</v>
      </c>
      <c r="J139" s="183">
        <v>26532</v>
      </c>
      <c r="K139" s="183">
        <v>16966</v>
      </c>
      <c r="L139" s="183">
        <f>M139+N139+O139</f>
        <v>9566</v>
      </c>
      <c r="M139" s="17">
        <v>3566</v>
      </c>
      <c r="N139" s="17">
        <v>3000</v>
      </c>
      <c r="O139" s="17">
        <v>3000</v>
      </c>
      <c r="P139" s="17">
        <f t="shared" si="125"/>
        <v>26532</v>
      </c>
      <c r="Q139" s="183">
        <f t="shared" si="130"/>
        <v>100</v>
      </c>
    </row>
    <row r="140" spans="1:17" x14ac:dyDescent="0.25">
      <c r="A140" s="4" t="s">
        <v>11</v>
      </c>
      <c r="B140" s="4" t="s">
        <v>3</v>
      </c>
      <c r="C140" s="4" t="s">
        <v>12</v>
      </c>
      <c r="D140" s="112" t="s">
        <v>114</v>
      </c>
      <c r="E140" s="116">
        <v>6112</v>
      </c>
      <c r="F140" s="112" t="s">
        <v>117</v>
      </c>
      <c r="G140" s="117" t="s">
        <v>3401</v>
      </c>
      <c r="H140" s="16" t="s">
        <v>28</v>
      </c>
      <c r="I140" s="183">
        <v>5400</v>
      </c>
      <c r="J140" s="183">
        <v>5400</v>
      </c>
      <c r="K140" s="183">
        <v>3987</v>
      </c>
      <c r="L140" s="183">
        <f>M140+N140+O140</f>
        <v>0</v>
      </c>
      <c r="M140" s="17">
        <v>0</v>
      </c>
      <c r="N140" s="17">
        <v>0</v>
      </c>
      <c r="O140" s="17">
        <v>0</v>
      </c>
      <c r="P140" s="17">
        <f t="shared" si="125"/>
        <v>3987</v>
      </c>
      <c r="Q140" s="183">
        <f t="shared" si="130"/>
        <v>73.833333333333329</v>
      </c>
    </row>
    <row r="141" spans="1:17" x14ac:dyDescent="0.25">
      <c r="A141" s="4" t="s">
        <v>11</v>
      </c>
      <c r="B141" s="4" t="s">
        <v>3</v>
      </c>
      <c r="C141" s="4" t="s">
        <v>12</v>
      </c>
      <c r="D141" s="112" t="s">
        <v>114</v>
      </c>
      <c r="E141" s="116">
        <v>6112</v>
      </c>
      <c r="F141" s="112" t="s">
        <v>118</v>
      </c>
      <c r="G141" s="117" t="s">
        <v>3401</v>
      </c>
      <c r="H141" s="16" t="s">
        <v>30</v>
      </c>
      <c r="I141" s="183">
        <v>5048</v>
      </c>
      <c r="J141" s="183">
        <v>9504</v>
      </c>
      <c r="K141" s="183">
        <v>9504</v>
      </c>
      <c r="L141" s="183">
        <f>M141+N141+O141</f>
        <v>0</v>
      </c>
      <c r="M141" s="17"/>
      <c r="N141" s="17">
        <v>0</v>
      </c>
      <c r="O141" s="17">
        <v>0</v>
      </c>
      <c r="P141" s="17">
        <f t="shared" si="125"/>
        <v>9504</v>
      </c>
      <c r="Q141" s="183">
        <f t="shared" si="130"/>
        <v>100</v>
      </c>
    </row>
    <row r="142" spans="1:17" x14ac:dyDescent="0.25">
      <c r="A142" s="4" t="s">
        <v>11</v>
      </c>
      <c r="B142" s="4" t="s">
        <v>3</v>
      </c>
      <c r="C142" s="4" t="s">
        <v>12</v>
      </c>
      <c r="D142" s="112" t="s">
        <v>114</v>
      </c>
      <c r="E142" s="111" t="s">
        <v>31</v>
      </c>
      <c r="F142" s="111" t="s">
        <v>1</v>
      </c>
      <c r="G142" s="2" t="s">
        <v>1</v>
      </c>
      <c r="H142" s="2" t="s">
        <v>32</v>
      </c>
      <c r="I142" s="185">
        <f t="shared" ref="I142:O142" si="136">SUM(I143)</f>
        <v>32285</v>
      </c>
      <c r="J142" s="185">
        <f t="shared" si="136"/>
        <v>32285</v>
      </c>
      <c r="K142" s="185">
        <f t="shared" si="136"/>
        <v>23623</v>
      </c>
      <c r="L142" s="185">
        <f t="shared" si="136"/>
        <v>8662</v>
      </c>
      <c r="M142" s="15">
        <f t="shared" si="136"/>
        <v>3000</v>
      </c>
      <c r="N142" s="15">
        <f t="shared" si="136"/>
        <v>3000</v>
      </c>
      <c r="O142" s="15">
        <f t="shared" si="136"/>
        <v>2662</v>
      </c>
      <c r="P142" s="15">
        <f t="shared" si="125"/>
        <v>32285</v>
      </c>
      <c r="Q142" s="185">
        <f t="shared" si="130"/>
        <v>100</v>
      </c>
    </row>
    <row r="143" spans="1:17" x14ac:dyDescent="0.25">
      <c r="A143" s="4" t="s">
        <v>11</v>
      </c>
      <c r="B143" s="4" t="s">
        <v>3</v>
      </c>
      <c r="C143" s="4" t="s">
        <v>12</v>
      </c>
      <c r="D143" s="112" t="s">
        <v>114</v>
      </c>
      <c r="E143" s="116">
        <v>6121</v>
      </c>
      <c r="F143" s="112"/>
      <c r="G143" s="117" t="s">
        <v>3401</v>
      </c>
      <c r="H143" s="16" t="s">
        <v>33</v>
      </c>
      <c r="I143" s="183">
        <v>32285</v>
      </c>
      <c r="J143" s="183">
        <v>32285</v>
      </c>
      <c r="K143" s="183">
        <v>23623</v>
      </c>
      <c r="L143" s="183">
        <f>M143+N143+O143</f>
        <v>8662</v>
      </c>
      <c r="M143" s="17">
        <v>3000</v>
      </c>
      <c r="N143" s="17">
        <v>3000</v>
      </c>
      <c r="O143" s="17">
        <v>2662</v>
      </c>
      <c r="P143" s="17">
        <f t="shared" si="125"/>
        <v>32285</v>
      </c>
      <c r="Q143" s="183">
        <f t="shared" si="130"/>
        <v>100</v>
      </c>
    </row>
    <row r="144" spans="1:17" x14ac:dyDescent="0.25">
      <c r="A144" s="4" t="s">
        <v>11</v>
      </c>
      <c r="B144" s="4" t="s">
        <v>3</v>
      </c>
      <c r="C144" s="4" t="s">
        <v>12</v>
      </c>
      <c r="D144" s="112" t="s">
        <v>114</v>
      </c>
      <c r="E144" s="111" t="s">
        <v>35</v>
      </c>
      <c r="F144" s="111" t="s">
        <v>1</v>
      </c>
      <c r="G144" s="2" t="s">
        <v>1</v>
      </c>
      <c r="H144" s="2" t="s">
        <v>36</v>
      </c>
      <c r="I144" s="185">
        <f t="shared" ref="I144:O144" si="137">SUM(I145:I146)</f>
        <v>278368</v>
      </c>
      <c r="J144" s="185">
        <f t="shared" si="137"/>
        <v>204463</v>
      </c>
      <c r="K144" s="185">
        <f t="shared" si="137"/>
        <v>144969</v>
      </c>
      <c r="L144" s="185">
        <f t="shared" si="137"/>
        <v>51243</v>
      </c>
      <c r="M144" s="15">
        <f t="shared" si="137"/>
        <v>50104</v>
      </c>
      <c r="N144" s="15">
        <f t="shared" si="137"/>
        <v>1139</v>
      </c>
      <c r="O144" s="15">
        <f t="shared" si="137"/>
        <v>0</v>
      </c>
      <c r="P144" s="15">
        <f t="shared" si="125"/>
        <v>196212</v>
      </c>
      <c r="Q144" s="185">
        <f t="shared" si="130"/>
        <v>95.964551043465079</v>
      </c>
    </row>
    <row r="145" spans="1:17" x14ac:dyDescent="0.25">
      <c r="A145" s="4" t="s">
        <v>11</v>
      </c>
      <c r="B145" s="4" t="s">
        <v>3</v>
      </c>
      <c r="C145" s="4" t="s">
        <v>12</v>
      </c>
      <c r="D145" s="112" t="s">
        <v>114</v>
      </c>
      <c r="E145" s="116">
        <v>6131</v>
      </c>
      <c r="F145" s="112"/>
      <c r="G145" s="117" t="s">
        <v>3401</v>
      </c>
      <c r="H145" s="16" t="s">
        <v>38</v>
      </c>
      <c r="I145" s="183">
        <v>20000</v>
      </c>
      <c r="J145" s="183">
        <v>22000</v>
      </c>
      <c r="K145" s="183">
        <v>22000</v>
      </c>
      <c r="L145" s="183">
        <f>M145+N145+O145</f>
        <v>0</v>
      </c>
      <c r="M145" s="17"/>
      <c r="N145" s="17">
        <v>0</v>
      </c>
      <c r="O145" s="17">
        <v>0</v>
      </c>
      <c r="P145" s="17">
        <f t="shared" si="125"/>
        <v>22000</v>
      </c>
      <c r="Q145" s="183">
        <f t="shared" si="130"/>
        <v>100</v>
      </c>
    </row>
    <row r="146" spans="1:17" x14ac:dyDescent="0.25">
      <c r="A146" s="1" t="s">
        <v>11</v>
      </c>
      <c r="B146" s="1" t="s">
        <v>3</v>
      </c>
      <c r="C146" s="1" t="s">
        <v>12</v>
      </c>
      <c r="D146" s="118" t="s">
        <v>114</v>
      </c>
      <c r="E146" s="118" t="s">
        <v>40</v>
      </c>
      <c r="F146" s="112" t="s">
        <v>1</v>
      </c>
      <c r="G146" s="16" t="s">
        <v>1</v>
      </c>
      <c r="H146" s="2" t="s">
        <v>41</v>
      </c>
      <c r="I146" s="185">
        <f t="shared" ref="I146:O146" si="138">SUM(I147:I152)</f>
        <v>258368</v>
      </c>
      <c r="J146" s="185">
        <f t="shared" si="138"/>
        <v>182463</v>
      </c>
      <c r="K146" s="185">
        <f t="shared" si="138"/>
        <v>122969</v>
      </c>
      <c r="L146" s="185">
        <f t="shared" si="138"/>
        <v>51243</v>
      </c>
      <c r="M146" s="15">
        <f t="shared" si="138"/>
        <v>50104</v>
      </c>
      <c r="N146" s="15">
        <f t="shared" si="138"/>
        <v>1139</v>
      </c>
      <c r="O146" s="15">
        <f t="shared" si="138"/>
        <v>0</v>
      </c>
      <c r="P146" s="15">
        <f t="shared" si="125"/>
        <v>174212</v>
      </c>
      <c r="Q146" s="185">
        <f t="shared" si="130"/>
        <v>95.477987317976797</v>
      </c>
    </row>
    <row r="147" spans="1:17" x14ac:dyDescent="0.25">
      <c r="A147" s="4" t="s">
        <v>11</v>
      </c>
      <c r="B147" s="4" t="s">
        <v>3</v>
      </c>
      <c r="C147" s="4" t="s">
        <v>12</v>
      </c>
      <c r="D147" s="112" t="s">
        <v>114</v>
      </c>
      <c r="E147" s="116">
        <v>6139</v>
      </c>
      <c r="F147" s="112"/>
      <c r="G147" s="117" t="s">
        <v>3401</v>
      </c>
      <c r="H147" s="16" t="s">
        <v>41</v>
      </c>
      <c r="I147" s="183">
        <v>56000</v>
      </c>
      <c r="J147" s="183">
        <v>64151</v>
      </c>
      <c r="K147" s="183">
        <v>46861</v>
      </c>
      <c r="L147" s="183">
        <f t="shared" ref="L147:L152" si="139">M147+N147+O147</f>
        <v>9139</v>
      </c>
      <c r="M147" s="17">
        <v>8000</v>
      </c>
      <c r="N147" s="17">
        <v>1139</v>
      </c>
      <c r="O147" s="17">
        <v>0</v>
      </c>
      <c r="P147" s="17">
        <f t="shared" si="125"/>
        <v>56000</v>
      </c>
      <c r="Q147" s="183">
        <f t="shared" si="130"/>
        <v>87.294040622905328</v>
      </c>
    </row>
    <row r="148" spans="1:17" ht="22.5" x14ac:dyDescent="0.25">
      <c r="A148" s="4" t="s">
        <v>11</v>
      </c>
      <c r="B148" s="4" t="s">
        <v>3</v>
      </c>
      <c r="C148" s="4" t="s">
        <v>12</v>
      </c>
      <c r="D148" s="112" t="s">
        <v>114</v>
      </c>
      <c r="E148" s="116">
        <v>6139</v>
      </c>
      <c r="F148" s="112" t="s">
        <v>119</v>
      </c>
      <c r="G148" s="117" t="s">
        <v>3401</v>
      </c>
      <c r="H148" s="16" t="s">
        <v>50</v>
      </c>
      <c r="I148" s="183">
        <v>768</v>
      </c>
      <c r="J148" s="183">
        <v>768</v>
      </c>
      <c r="K148" s="183">
        <v>608</v>
      </c>
      <c r="L148" s="183">
        <f t="shared" si="139"/>
        <v>160</v>
      </c>
      <c r="M148" s="17">
        <v>160</v>
      </c>
      <c r="N148" s="17">
        <v>0</v>
      </c>
      <c r="O148" s="17">
        <v>0</v>
      </c>
      <c r="P148" s="17">
        <f t="shared" si="125"/>
        <v>768</v>
      </c>
      <c r="Q148" s="183">
        <f t="shared" si="130"/>
        <v>100</v>
      </c>
    </row>
    <row r="149" spans="1:17" ht="22.5" x14ac:dyDescent="0.25">
      <c r="A149" s="4" t="s">
        <v>11</v>
      </c>
      <c r="B149" s="4" t="s">
        <v>3</v>
      </c>
      <c r="C149" s="4" t="s">
        <v>12</v>
      </c>
      <c r="D149" s="112" t="s">
        <v>114</v>
      </c>
      <c r="E149" s="116">
        <v>6139</v>
      </c>
      <c r="F149" s="112" t="s">
        <v>120</v>
      </c>
      <c r="G149" s="117" t="s">
        <v>3401</v>
      </c>
      <c r="H149" s="16" t="s">
        <v>56</v>
      </c>
      <c r="I149" s="183">
        <v>1500</v>
      </c>
      <c r="J149" s="183">
        <v>1500</v>
      </c>
      <c r="K149" s="183">
        <v>500</v>
      </c>
      <c r="L149" s="183">
        <f t="shared" si="139"/>
        <v>1000</v>
      </c>
      <c r="M149" s="17">
        <v>1000</v>
      </c>
      <c r="N149" s="17">
        <v>0</v>
      </c>
      <c r="O149" s="17">
        <v>0</v>
      </c>
      <c r="P149" s="17">
        <f t="shared" si="125"/>
        <v>1500</v>
      </c>
      <c r="Q149" s="183">
        <f t="shared" si="130"/>
        <v>100</v>
      </c>
    </row>
    <row r="150" spans="1:17" x14ac:dyDescent="0.25">
      <c r="A150" s="4" t="s">
        <v>11</v>
      </c>
      <c r="B150" s="4" t="s">
        <v>3</v>
      </c>
      <c r="C150" s="4" t="s">
        <v>12</v>
      </c>
      <c r="D150" s="112" t="s">
        <v>114</v>
      </c>
      <c r="E150" s="116">
        <v>6139</v>
      </c>
      <c r="F150" s="112" t="s">
        <v>121</v>
      </c>
      <c r="G150" s="117" t="s">
        <v>3401</v>
      </c>
      <c r="H150" s="16" t="s">
        <v>122</v>
      </c>
      <c r="I150" s="183">
        <v>150000</v>
      </c>
      <c r="J150" s="183">
        <v>65944</v>
      </c>
      <c r="K150" s="183">
        <v>60000</v>
      </c>
      <c r="L150" s="183">
        <f t="shared" si="139"/>
        <v>5944</v>
      </c>
      <c r="M150" s="17">
        <v>5944</v>
      </c>
      <c r="N150" s="17">
        <v>0</v>
      </c>
      <c r="O150" s="17">
        <v>0</v>
      </c>
      <c r="P150" s="17">
        <f t="shared" si="125"/>
        <v>65944</v>
      </c>
      <c r="Q150" s="183">
        <f t="shared" si="130"/>
        <v>100</v>
      </c>
    </row>
    <row r="151" spans="1:17" x14ac:dyDescent="0.25">
      <c r="A151" s="4" t="s">
        <v>11</v>
      </c>
      <c r="B151" s="4" t="s">
        <v>3</v>
      </c>
      <c r="C151" s="4" t="s">
        <v>12</v>
      </c>
      <c r="D151" s="112" t="s">
        <v>114</v>
      </c>
      <c r="E151" s="116">
        <v>6139</v>
      </c>
      <c r="F151" s="112" t="s">
        <v>3304</v>
      </c>
      <c r="G151" s="117" t="s">
        <v>3401</v>
      </c>
      <c r="H151" s="16" t="s">
        <v>3279</v>
      </c>
      <c r="I151" s="183">
        <v>100</v>
      </c>
      <c r="J151" s="183">
        <v>100</v>
      </c>
      <c r="K151" s="183">
        <v>0</v>
      </c>
      <c r="L151" s="183">
        <f t="shared" si="139"/>
        <v>0</v>
      </c>
      <c r="M151" s="17">
        <v>0</v>
      </c>
      <c r="N151" s="17">
        <v>0</v>
      </c>
      <c r="O151" s="17">
        <v>0</v>
      </c>
      <c r="P151" s="17">
        <f t="shared" si="125"/>
        <v>0</v>
      </c>
      <c r="Q151" s="183">
        <f t="shared" si="130"/>
        <v>0</v>
      </c>
    </row>
    <row r="152" spans="1:17" x14ac:dyDescent="0.25">
      <c r="A152" s="4" t="s">
        <v>11</v>
      </c>
      <c r="B152" s="4" t="s">
        <v>3</v>
      </c>
      <c r="C152" s="4" t="s">
        <v>12</v>
      </c>
      <c r="D152" s="112" t="s">
        <v>114</v>
      </c>
      <c r="E152" s="116">
        <v>6139</v>
      </c>
      <c r="F152" s="112" t="s">
        <v>3305</v>
      </c>
      <c r="G152" s="117" t="s">
        <v>3401</v>
      </c>
      <c r="H152" s="16" t="s">
        <v>123</v>
      </c>
      <c r="I152" s="183">
        <v>50000</v>
      </c>
      <c r="J152" s="183">
        <v>50000</v>
      </c>
      <c r="K152" s="183">
        <v>15000</v>
      </c>
      <c r="L152" s="183">
        <f t="shared" si="139"/>
        <v>35000</v>
      </c>
      <c r="M152" s="17">
        <v>35000</v>
      </c>
      <c r="N152" s="17">
        <v>0</v>
      </c>
      <c r="O152" s="17">
        <v>0</v>
      </c>
      <c r="P152" s="17">
        <f t="shared" si="125"/>
        <v>50000</v>
      </c>
      <c r="Q152" s="183">
        <f t="shared" si="130"/>
        <v>100</v>
      </c>
    </row>
    <row r="153" spans="1:17" ht="22.5" x14ac:dyDescent="0.25">
      <c r="A153" s="1" t="s">
        <v>1</v>
      </c>
      <c r="B153" s="1" t="s">
        <v>1</v>
      </c>
      <c r="C153" s="1" t="s">
        <v>1</v>
      </c>
      <c r="D153" s="111" t="s">
        <v>1</v>
      </c>
      <c r="E153" s="111" t="s">
        <v>1</v>
      </c>
      <c r="F153" s="111" t="s">
        <v>1</v>
      </c>
      <c r="G153" s="2" t="s">
        <v>1</v>
      </c>
      <c r="H153" s="13" t="s">
        <v>57</v>
      </c>
      <c r="I153" s="184">
        <f t="shared" ref="I153:O153" si="140">SUM(I154)</f>
        <v>341200</v>
      </c>
      <c r="J153" s="184">
        <f t="shared" si="140"/>
        <v>958313</v>
      </c>
      <c r="K153" s="184">
        <f t="shared" si="140"/>
        <v>853113</v>
      </c>
      <c r="L153" s="184">
        <f t="shared" si="140"/>
        <v>105000</v>
      </c>
      <c r="M153" s="14">
        <f t="shared" si="140"/>
        <v>105000</v>
      </c>
      <c r="N153" s="14">
        <f t="shared" si="140"/>
        <v>0</v>
      </c>
      <c r="O153" s="14">
        <f t="shared" si="140"/>
        <v>0</v>
      </c>
      <c r="P153" s="14">
        <f t="shared" si="125"/>
        <v>958113</v>
      </c>
      <c r="Q153" s="184">
        <f t="shared" si="130"/>
        <v>99.979129991975483</v>
      </c>
    </row>
    <row r="154" spans="1:17" x14ac:dyDescent="0.25">
      <c r="A154" s="4" t="s">
        <v>11</v>
      </c>
      <c r="B154" s="4" t="s">
        <v>3</v>
      </c>
      <c r="C154" s="4" t="s">
        <v>12</v>
      </c>
      <c r="D154" s="112" t="s">
        <v>114</v>
      </c>
      <c r="E154" s="111" t="s">
        <v>58</v>
      </c>
      <c r="F154" s="111" t="s">
        <v>1</v>
      </c>
      <c r="G154" s="2" t="s">
        <v>1</v>
      </c>
      <c r="H154" s="2" t="s">
        <v>59</v>
      </c>
      <c r="I154" s="185">
        <f t="shared" ref="I154:L154" si="141">SUM(I156,I164,I155)</f>
        <v>341200</v>
      </c>
      <c r="J154" s="185">
        <f t="shared" ref="J154" si="142">SUM(J156,J164,J155)</f>
        <v>958313</v>
      </c>
      <c r="K154" s="185">
        <f t="shared" ref="K154" si="143">SUM(K156,K164,K155)</f>
        <v>853113</v>
      </c>
      <c r="L154" s="185">
        <f t="shared" si="141"/>
        <v>105000</v>
      </c>
      <c r="M154" s="15">
        <f t="shared" ref="M154:O154" si="144">SUM(M156,M164,M155)</f>
        <v>105000</v>
      </c>
      <c r="N154" s="15">
        <f t="shared" si="144"/>
        <v>0</v>
      </c>
      <c r="O154" s="15">
        <f t="shared" si="144"/>
        <v>0</v>
      </c>
      <c r="P154" s="15">
        <f t="shared" si="125"/>
        <v>958113</v>
      </c>
      <c r="Q154" s="185">
        <f t="shared" si="130"/>
        <v>99.979129991975483</v>
      </c>
    </row>
    <row r="155" spans="1:17" x14ac:dyDescent="0.25">
      <c r="A155" s="4" t="s">
        <v>11</v>
      </c>
      <c r="B155" s="4" t="s">
        <v>3</v>
      </c>
      <c r="C155" s="4" t="s">
        <v>12</v>
      </c>
      <c r="D155" s="112" t="s">
        <v>114</v>
      </c>
      <c r="E155" s="116">
        <v>6141</v>
      </c>
      <c r="F155" s="112" t="s">
        <v>1</v>
      </c>
      <c r="G155" s="117" t="s">
        <v>3401</v>
      </c>
      <c r="H155" s="16" t="s">
        <v>282</v>
      </c>
      <c r="I155" s="183">
        <v>100</v>
      </c>
      <c r="J155" s="183">
        <v>37065</v>
      </c>
      <c r="K155" s="183">
        <v>36965</v>
      </c>
      <c r="L155" s="183">
        <f>M155+N155+O155</f>
        <v>0</v>
      </c>
      <c r="M155" s="17"/>
      <c r="N155" s="17"/>
      <c r="O155" s="17"/>
      <c r="P155" s="17">
        <f t="shared" si="125"/>
        <v>36965</v>
      </c>
      <c r="Q155" s="183">
        <f t="shared" si="130"/>
        <v>99.730203696209358</v>
      </c>
    </row>
    <row r="156" spans="1:17" x14ac:dyDescent="0.25">
      <c r="A156" s="1" t="s">
        <v>11</v>
      </c>
      <c r="B156" s="1" t="s">
        <v>3</v>
      </c>
      <c r="C156" s="1" t="s">
        <v>12</v>
      </c>
      <c r="D156" s="118" t="s">
        <v>114</v>
      </c>
      <c r="E156" s="118" t="s">
        <v>60</v>
      </c>
      <c r="F156" s="112" t="s">
        <v>1</v>
      </c>
      <c r="G156" s="16" t="s">
        <v>1</v>
      </c>
      <c r="H156" s="2" t="s">
        <v>61</v>
      </c>
      <c r="I156" s="185">
        <f t="shared" ref="I156:O156" si="145">SUM(I157:I163)</f>
        <v>341100</v>
      </c>
      <c r="J156" s="185">
        <f t="shared" si="145"/>
        <v>921248</v>
      </c>
      <c r="K156" s="185">
        <f>SUM(K157:K163)</f>
        <v>816148</v>
      </c>
      <c r="L156" s="185">
        <f t="shared" si="145"/>
        <v>105000</v>
      </c>
      <c r="M156" s="15">
        <f t="shared" si="145"/>
        <v>105000</v>
      </c>
      <c r="N156" s="15">
        <f t="shared" si="145"/>
        <v>0</v>
      </c>
      <c r="O156" s="15">
        <f t="shared" si="145"/>
        <v>0</v>
      </c>
      <c r="P156" s="15">
        <f t="shared" si="125"/>
        <v>921148</v>
      </c>
      <c r="Q156" s="185">
        <f t="shared" si="130"/>
        <v>99.989145159609578</v>
      </c>
    </row>
    <row r="157" spans="1:17" s="151" customFormat="1" x14ac:dyDescent="0.25">
      <c r="A157" s="157" t="s">
        <v>11</v>
      </c>
      <c r="B157" s="157" t="s">
        <v>3</v>
      </c>
      <c r="C157" s="157" t="s">
        <v>12</v>
      </c>
      <c r="D157" s="158" t="s">
        <v>114</v>
      </c>
      <c r="E157" s="145">
        <v>6143</v>
      </c>
      <c r="F157" s="144"/>
      <c r="G157" s="146" t="s">
        <v>3401</v>
      </c>
      <c r="H157" s="159" t="s">
        <v>2678</v>
      </c>
      <c r="I157" s="185"/>
      <c r="J157" s="185">
        <v>71400</v>
      </c>
      <c r="K157" s="185">
        <v>71400</v>
      </c>
      <c r="L157" s="185">
        <f t="shared" ref="L157:L163" si="146">M157+N157+O157</f>
        <v>0</v>
      </c>
      <c r="M157" s="180"/>
      <c r="N157" s="180"/>
      <c r="O157" s="180"/>
      <c r="P157" s="15">
        <f t="shared" si="125"/>
        <v>71400</v>
      </c>
      <c r="Q157" s="185">
        <f t="shared" si="130"/>
        <v>100</v>
      </c>
    </row>
    <row r="158" spans="1:17" ht="33.75" x14ac:dyDescent="0.25">
      <c r="A158" s="4" t="s">
        <v>11</v>
      </c>
      <c r="B158" s="4" t="s">
        <v>3</v>
      </c>
      <c r="C158" s="4" t="s">
        <v>12</v>
      </c>
      <c r="D158" s="112" t="s">
        <v>114</v>
      </c>
      <c r="E158" s="116">
        <v>6143</v>
      </c>
      <c r="F158" s="112" t="s">
        <v>124</v>
      </c>
      <c r="G158" s="117" t="s">
        <v>3401</v>
      </c>
      <c r="H158" s="16" t="s">
        <v>125</v>
      </c>
      <c r="I158" s="183">
        <v>0</v>
      </c>
      <c r="J158" s="183">
        <v>0</v>
      </c>
      <c r="K158" s="183">
        <v>0</v>
      </c>
      <c r="L158" s="183">
        <f t="shared" si="146"/>
        <v>0</v>
      </c>
      <c r="M158" s="17">
        <v>0</v>
      </c>
      <c r="N158" s="17">
        <v>0</v>
      </c>
      <c r="O158" s="17">
        <v>0</v>
      </c>
      <c r="P158" s="17">
        <f t="shared" si="125"/>
        <v>0</v>
      </c>
      <c r="Q158" s="161" t="str">
        <f t="shared" si="130"/>
        <v>-</v>
      </c>
    </row>
    <row r="159" spans="1:17" x14ac:dyDescent="0.25">
      <c r="A159" s="4" t="s">
        <v>11</v>
      </c>
      <c r="B159" s="4" t="s">
        <v>3</v>
      </c>
      <c r="C159" s="4" t="s">
        <v>12</v>
      </c>
      <c r="D159" s="112" t="s">
        <v>114</v>
      </c>
      <c r="E159" s="116">
        <v>6143</v>
      </c>
      <c r="F159" s="112" t="s">
        <v>126</v>
      </c>
      <c r="G159" s="117" t="s">
        <v>3401</v>
      </c>
      <c r="H159" s="16" t="s">
        <v>127</v>
      </c>
      <c r="I159" s="183">
        <v>26000</v>
      </c>
      <c r="J159" s="183">
        <v>30600</v>
      </c>
      <c r="K159" s="183">
        <v>30600</v>
      </c>
      <c r="L159" s="183">
        <f t="shared" si="146"/>
        <v>0</v>
      </c>
      <c r="M159" s="17">
        <v>0</v>
      </c>
      <c r="N159" s="17">
        <v>0</v>
      </c>
      <c r="O159" s="17">
        <v>0</v>
      </c>
      <c r="P159" s="17">
        <f t="shared" si="125"/>
        <v>30600</v>
      </c>
      <c r="Q159" s="183">
        <f t="shared" si="130"/>
        <v>100</v>
      </c>
    </row>
    <row r="160" spans="1:17" x14ac:dyDescent="0.25">
      <c r="A160" s="4" t="s">
        <v>11</v>
      </c>
      <c r="B160" s="4" t="s">
        <v>3</v>
      </c>
      <c r="C160" s="4" t="s">
        <v>12</v>
      </c>
      <c r="D160" s="112" t="s">
        <v>114</v>
      </c>
      <c r="E160" s="116">
        <v>6143</v>
      </c>
      <c r="F160" s="112" t="s">
        <v>3306</v>
      </c>
      <c r="G160" s="117" t="s">
        <v>3401</v>
      </c>
      <c r="H160" s="16" t="s">
        <v>153</v>
      </c>
      <c r="I160" s="183">
        <v>100000</v>
      </c>
      <c r="J160" s="183">
        <v>100000</v>
      </c>
      <c r="K160" s="183">
        <v>50000</v>
      </c>
      <c r="L160" s="183">
        <f t="shared" si="146"/>
        <v>50000</v>
      </c>
      <c r="M160" s="17">
        <v>50000</v>
      </c>
      <c r="N160" s="17">
        <v>0</v>
      </c>
      <c r="O160" s="17">
        <v>0</v>
      </c>
      <c r="P160" s="17">
        <f t="shared" si="125"/>
        <v>100000</v>
      </c>
      <c r="Q160" s="183">
        <f t="shared" si="130"/>
        <v>100</v>
      </c>
    </row>
    <row r="161" spans="1:17" x14ac:dyDescent="0.25">
      <c r="A161" s="4" t="s">
        <v>11</v>
      </c>
      <c r="B161" s="4" t="s">
        <v>3</v>
      </c>
      <c r="C161" s="4" t="s">
        <v>12</v>
      </c>
      <c r="D161" s="112" t="s">
        <v>114</v>
      </c>
      <c r="E161" s="116">
        <v>6143</v>
      </c>
      <c r="F161" s="112" t="s">
        <v>3307</v>
      </c>
      <c r="G161" s="117" t="s">
        <v>3401</v>
      </c>
      <c r="H161" s="16" t="s">
        <v>61</v>
      </c>
      <c r="I161" s="183">
        <v>100</v>
      </c>
      <c r="J161" s="183">
        <v>504248</v>
      </c>
      <c r="K161" s="183">
        <v>504148</v>
      </c>
      <c r="L161" s="183">
        <f t="shared" si="146"/>
        <v>0</v>
      </c>
      <c r="M161" s="17">
        <v>0</v>
      </c>
      <c r="N161" s="17">
        <v>0</v>
      </c>
      <c r="O161" s="17">
        <v>0</v>
      </c>
      <c r="P161" s="17">
        <f t="shared" si="125"/>
        <v>504148</v>
      </c>
      <c r="Q161" s="183">
        <f t="shared" si="130"/>
        <v>99.980168488521528</v>
      </c>
    </row>
    <row r="162" spans="1:17" ht="33.75" x14ac:dyDescent="0.25">
      <c r="A162" s="4" t="s">
        <v>11</v>
      </c>
      <c r="B162" s="4" t="s">
        <v>3</v>
      </c>
      <c r="C162" s="4" t="s">
        <v>12</v>
      </c>
      <c r="D162" s="112" t="s">
        <v>114</v>
      </c>
      <c r="E162" s="116">
        <v>6143</v>
      </c>
      <c r="F162" s="112" t="s">
        <v>3372</v>
      </c>
      <c r="G162" s="117" t="s">
        <v>3401</v>
      </c>
      <c r="H162" s="16" t="s">
        <v>150</v>
      </c>
      <c r="I162" s="183">
        <v>100000</v>
      </c>
      <c r="J162" s="183">
        <v>100000</v>
      </c>
      <c r="K162" s="183">
        <v>100000</v>
      </c>
      <c r="L162" s="183">
        <f t="shared" si="146"/>
        <v>0</v>
      </c>
      <c r="M162" s="17">
        <v>0</v>
      </c>
      <c r="N162" s="17">
        <v>0</v>
      </c>
      <c r="O162" s="17">
        <v>0</v>
      </c>
      <c r="P162" s="17">
        <f t="shared" si="125"/>
        <v>100000</v>
      </c>
      <c r="Q162" s="183">
        <f t="shared" si="130"/>
        <v>100</v>
      </c>
    </row>
    <row r="163" spans="1:17" ht="22.5" x14ac:dyDescent="0.25">
      <c r="A163" s="4" t="s">
        <v>11</v>
      </c>
      <c r="B163" s="4" t="s">
        <v>3</v>
      </c>
      <c r="C163" s="4" t="s">
        <v>12</v>
      </c>
      <c r="D163" s="112" t="s">
        <v>114</v>
      </c>
      <c r="E163" s="116">
        <v>6143</v>
      </c>
      <c r="F163" s="112" t="s">
        <v>3373</v>
      </c>
      <c r="G163" s="117" t="s">
        <v>3401</v>
      </c>
      <c r="H163" s="16" t="s">
        <v>155</v>
      </c>
      <c r="I163" s="183">
        <v>115000</v>
      </c>
      <c r="J163" s="183">
        <v>115000</v>
      </c>
      <c r="K163" s="183">
        <v>60000</v>
      </c>
      <c r="L163" s="183">
        <f t="shared" si="146"/>
        <v>55000</v>
      </c>
      <c r="M163" s="17">
        <v>55000</v>
      </c>
      <c r="N163" s="17">
        <v>0</v>
      </c>
      <c r="O163" s="17">
        <v>0</v>
      </c>
      <c r="P163" s="17">
        <f t="shared" si="125"/>
        <v>115000</v>
      </c>
      <c r="Q163" s="183">
        <f t="shared" si="130"/>
        <v>100</v>
      </c>
    </row>
    <row r="164" spans="1:17" x14ac:dyDescent="0.25">
      <c r="A164" s="1" t="s">
        <v>11</v>
      </c>
      <c r="B164" s="1" t="s">
        <v>3</v>
      </c>
      <c r="C164" s="1" t="s">
        <v>12</v>
      </c>
      <c r="D164" s="118" t="s">
        <v>114</v>
      </c>
      <c r="E164" s="118" t="s">
        <v>128</v>
      </c>
      <c r="F164" s="112" t="s">
        <v>1</v>
      </c>
      <c r="G164" s="16" t="s">
        <v>1</v>
      </c>
      <c r="H164" s="2" t="s">
        <v>129</v>
      </c>
      <c r="I164" s="185">
        <f t="shared" ref="I164:O164" si="147">SUM(I165)</f>
        <v>0</v>
      </c>
      <c r="J164" s="185">
        <f t="shared" si="147"/>
        <v>0</v>
      </c>
      <c r="K164" s="185">
        <f t="shared" si="147"/>
        <v>0</v>
      </c>
      <c r="L164" s="185">
        <f t="shared" si="147"/>
        <v>0</v>
      </c>
      <c r="M164" s="15">
        <f t="shared" si="147"/>
        <v>0</v>
      </c>
      <c r="N164" s="15">
        <f t="shared" si="147"/>
        <v>0</v>
      </c>
      <c r="O164" s="15">
        <f t="shared" si="147"/>
        <v>0</v>
      </c>
      <c r="P164" s="15">
        <f t="shared" si="125"/>
        <v>0</v>
      </c>
      <c r="Q164" s="164" t="str">
        <f t="shared" si="130"/>
        <v>-</v>
      </c>
    </row>
    <row r="165" spans="1:17" x14ac:dyDescent="0.25">
      <c r="A165" s="4" t="s">
        <v>11</v>
      </c>
      <c r="B165" s="4" t="s">
        <v>3</v>
      </c>
      <c r="C165" s="4" t="s">
        <v>12</v>
      </c>
      <c r="D165" s="112" t="s">
        <v>114</v>
      </c>
      <c r="E165" s="116">
        <v>6147</v>
      </c>
      <c r="F165" s="112" t="s">
        <v>131</v>
      </c>
      <c r="G165" s="117" t="s">
        <v>3401</v>
      </c>
      <c r="H165" s="16" t="s">
        <v>132</v>
      </c>
      <c r="I165" s="183">
        <v>0</v>
      </c>
      <c r="J165" s="183">
        <v>0</v>
      </c>
      <c r="K165" s="183">
        <v>0</v>
      </c>
      <c r="L165" s="183">
        <f>M165+N165+O165</f>
        <v>0</v>
      </c>
      <c r="M165" s="17">
        <v>0</v>
      </c>
      <c r="N165" s="17">
        <v>0</v>
      </c>
      <c r="O165" s="17">
        <v>0</v>
      </c>
      <c r="P165" s="17">
        <f t="shared" si="125"/>
        <v>0</v>
      </c>
      <c r="Q165" s="161" t="str">
        <f t="shared" si="130"/>
        <v>-</v>
      </c>
    </row>
    <row r="166" spans="1:17" ht="22.5" x14ac:dyDescent="0.25">
      <c r="A166" s="1" t="s">
        <v>1</v>
      </c>
      <c r="B166" s="1" t="s">
        <v>1</v>
      </c>
      <c r="C166" s="1" t="s">
        <v>1</v>
      </c>
      <c r="D166" s="111" t="s">
        <v>1</v>
      </c>
      <c r="E166" s="111" t="s">
        <v>1</v>
      </c>
      <c r="F166" s="111" t="s">
        <v>1</v>
      </c>
      <c r="G166" s="2" t="s">
        <v>1</v>
      </c>
      <c r="H166" s="13" t="s">
        <v>70</v>
      </c>
      <c r="I166" s="184">
        <f t="shared" ref="I166:O167" si="148">SUM(I167)</f>
        <v>20000</v>
      </c>
      <c r="J166" s="184">
        <f t="shared" si="148"/>
        <v>18000</v>
      </c>
      <c r="K166" s="184">
        <f t="shared" si="148"/>
        <v>18000</v>
      </c>
      <c r="L166" s="184">
        <f t="shared" si="148"/>
        <v>0</v>
      </c>
      <c r="M166" s="14">
        <f t="shared" si="148"/>
        <v>0</v>
      </c>
      <c r="N166" s="14">
        <f t="shared" si="148"/>
        <v>0</v>
      </c>
      <c r="O166" s="14">
        <f t="shared" si="148"/>
        <v>0</v>
      </c>
      <c r="P166" s="14">
        <f t="shared" si="125"/>
        <v>18000</v>
      </c>
      <c r="Q166" s="184">
        <f t="shared" si="130"/>
        <v>100</v>
      </c>
    </row>
    <row r="167" spans="1:17" x14ac:dyDescent="0.25">
      <c r="A167" s="4" t="s">
        <v>11</v>
      </c>
      <c r="B167" s="4" t="s">
        <v>3</v>
      </c>
      <c r="C167" s="4" t="s">
        <v>12</v>
      </c>
      <c r="D167" s="112" t="s">
        <v>114</v>
      </c>
      <c r="E167" s="111" t="s">
        <v>71</v>
      </c>
      <c r="F167" s="111" t="s">
        <v>1</v>
      </c>
      <c r="G167" s="2" t="s">
        <v>1</v>
      </c>
      <c r="H167" s="2" t="s">
        <v>72</v>
      </c>
      <c r="I167" s="185">
        <f t="shared" si="148"/>
        <v>20000</v>
      </c>
      <c r="J167" s="185">
        <f t="shared" si="148"/>
        <v>18000</v>
      </c>
      <c r="K167" s="185">
        <f t="shared" si="148"/>
        <v>18000</v>
      </c>
      <c r="L167" s="185">
        <f t="shared" si="148"/>
        <v>0</v>
      </c>
      <c r="M167" s="15">
        <f t="shared" si="148"/>
        <v>0</v>
      </c>
      <c r="N167" s="15">
        <f t="shared" si="148"/>
        <v>0</v>
      </c>
      <c r="O167" s="15">
        <f t="shared" si="148"/>
        <v>0</v>
      </c>
      <c r="P167" s="15">
        <f t="shared" si="125"/>
        <v>18000</v>
      </c>
      <c r="Q167" s="185">
        <f t="shared" si="130"/>
        <v>100</v>
      </c>
    </row>
    <row r="168" spans="1:17" x14ac:dyDescent="0.25">
      <c r="A168" s="4" t="s">
        <v>11</v>
      </c>
      <c r="B168" s="4" t="s">
        <v>3</v>
      </c>
      <c r="C168" s="4" t="s">
        <v>12</v>
      </c>
      <c r="D168" s="112" t="s">
        <v>114</v>
      </c>
      <c r="E168" s="116">
        <v>8213</v>
      </c>
      <c r="F168" s="112"/>
      <c r="G168" s="117" t="s">
        <v>3401</v>
      </c>
      <c r="H168" s="16" t="s">
        <v>74</v>
      </c>
      <c r="I168" s="183">
        <v>20000</v>
      </c>
      <c r="J168" s="183">
        <v>18000</v>
      </c>
      <c r="K168" s="183">
        <v>18000</v>
      </c>
      <c r="L168" s="183">
        <f>M168+N168+O168</f>
        <v>0</v>
      </c>
      <c r="M168" s="17">
        <v>0</v>
      </c>
      <c r="N168" s="17">
        <v>0</v>
      </c>
      <c r="O168" s="17">
        <v>0</v>
      </c>
      <c r="P168" s="17">
        <f t="shared" si="125"/>
        <v>18000</v>
      </c>
      <c r="Q168" s="183">
        <f t="shared" si="130"/>
        <v>100</v>
      </c>
    </row>
    <row r="169" spans="1:17" x14ac:dyDescent="0.25">
      <c r="A169" s="16" t="s">
        <v>1</v>
      </c>
      <c r="B169" s="16" t="s">
        <v>1</v>
      </c>
      <c r="C169" s="16" t="s">
        <v>1</v>
      </c>
      <c r="D169" s="117" t="s">
        <v>1</v>
      </c>
      <c r="E169" s="117" t="s">
        <v>1</v>
      </c>
      <c r="F169" s="117" t="s">
        <v>1</v>
      </c>
      <c r="G169" s="16" t="s">
        <v>1</v>
      </c>
      <c r="H169" s="13" t="s">
        <v>133</v>
      </c>
      <c r="I169" s="184">
        <f t="shared" ref="I169:O169" si="149">SUM(I153,I134,I166)</f>
        <v>1027367</v>
      </c>
      <c r="J169" s="184">
        <f t="shared" si="149"/>
        <v>1573031</v>
      </c>
      <c r="K169" s="184">
        <f t="shared" si="149"/>
        <v>1322612</v>
      </c>
      <c r="L169" s="184">
        <f t="shared" si="149"/>
        <v>240073</v>
      </c>
      <c r="M169" s="14">
        <f t="shared" si="149"/>
        <v>189667</v>
      </c>
      <c r="N169" s="14">
        <f t="shared" si="149"/>
        <v>35136</v>
      </c>
      <c r="O169" s="14">
        <f t="shared" si="149"/>
        <v>15270</v>
      </c>
      <c r="P169" s="14">
        <f t="shared" si="125"/>
        <v>1562685</v>
      </c>
      <c r="Q169" s="184">
        <f t="shared" si="130"/>
        <v>99.342288867797265</v>
      </c>
    </row>
    <row r="170" spans="1:17" ht="15.75" thickBot="1" x14ac:dyDescent="0.3">
      <c r="A170" s="16" t="s">
        <v>1</v>
      </c>
      <c r="B170" s="16" t="s">
        <v>1</v>
      </c>
      <c r="C170" s="16" t="s">
        <v>1</v>
      </c>
      <c r="D170" s="117" t="s">
        <v>1</v>
      </c>
      <c r="E170" s="117" t="s">
        <v>1</v>
      </c>
      <c r="F170" s="117" t="s">
        <v>1</v>
      </c>
      <c r="G170" s="16" t="s">
        <v>1</v>
      </c>
      <c r="H170" s="2" t="s">
        <v>77</v>
      </c>
      <c r="I170" s="185">
        <v>11</v>
      </c>
      <c r="J170" s="185">
        <v>11</v>
      </c>
      <c r="K170" s="185"/>
      <c r="L170" s="185">
        <f>M170+N170+O170</f>
        <v>0</v>
      </c>
      <c r="M170" s="16"/>
      <c r="N170" s="16"/>
      <c r="O170" s="16"/>
      <c r="P170" s="15">
        <f t="shared" si="125"/>
        <v>0</v>
      </c>
      <c r="Q170" s="164"/>
    </row>
    <row r="171" spans="1:17" ht="41.25" customHeight="1" thickBot="1" x14ac:dyDescent="0.3">
      <c r="A171" s="212" t="s">
        <v>1</v>
      </c>
      <c r="B171" s="212" t="s">
        <v>1</v>
      </c>
      <c r="C171" s="212" t="s">
        <v>1</v>
      </c>
      <c r="D171" s="220" t="s">
        <v>1</v>
      </c>
      <c r="E171" s="220" t="s">
        <v>1</v>
      </c>
      <c r="F171" s="220" t="s">
        <v>1</v>
      </c>
      <c r="G171" s="214" t="s">
        <v>1</v>
      </c>
      <c r="H171" s="5" t="s">
        <v>78</v>
      </c>
      <c r="I171" s="109" t="s">
        <v>3374</v>
      </c>
      <c r="J171" s="109" t="s">
        <v>3433</v>
      </c>
      <c r="K171" s="109" t="s">
        <v>3437</v>
      </c>
      <c r="L171" s="109" t="s">
        <v>3434</v>
      </c>
      <c r="M171" s="5" t="s">
        <v>3439</v>
      </c>
      <c r="N171" s="5" t="s">
        <v>3440</v>
      </c>
      <c r="O171" s="5" t="s">
        <v>3441</v>
      </c>
      <c r="P171" s="5" t="s">
        <v>3438</v>
      </c>
      <c r="Q171" s="162" t="s">
        <v>3302</v>
      </c>
    </row>
    <row r="172" spans="1:17" x14ac:dyDescent="0.25">
      <c r="A172" s="213"/>
      <c r="B172" s="213"/>
      <c r="C172" s="213"/>
      <c r="D172" s="221"/>
      <c r="E172" s="221"/>
      <c r="F172" s="221"/>
      <c r="G172" s="215"/>
      <c r="H172" s="18" t="s">
        <v>1</v>
      </c>
      <c r="I172" s="110">
        <v>1</v>
      </c>
      <c r="J172" s="110">
        <v>2</v>
      </c>
      <c r="K172" s="110">
        <v>20</v>
      </c>
      <c r="L172" s="110" t="s">
        <v>3402</v>
      </c>
      <c r="M172" s="12">
        <v>5</v>
      </c>
      <c r="N172" s="12">
        <v>6</v>
      </c>
      <c r="O172" s="12">
        <v>7</v>
      </c>
      <c r="P172" s="12" t="s">
        <v>3303</v>
      </c>
      <c r="Q172" s="110">
        <v>9</v>
      </c>
    </row>
    <row r="173" spans="1:17" ht="22.5" x14ac:dyDescent="0.25">
      <c r="A173" s="213"/>
      <c r="B173" s="213"/>
      <c r="C173" s="213"/>
      <c r="D173" s="221"/>
      <c r="E173" s="221"/>
      <c r="F173" s="221"/>
      <c r="G173" s="215"/>
      <c r="H173" s="19" t="s">
        <v>79</v>
      </c>
      <c r="I173" s="186">
        <f t="shared" ref="I173:L173" si="150">SUM(I169)</f>
        <v>1027367</v>
      </c>
      <c r="J173" s="186">
        <f t="shared" ref="J173" si="151">SUM(J169)</f>
        <v>1573031</v>
      </c>
      <c r="K173" s="186">
        <f t="shared" ref="K173" si="152">SUM(K169)</f>
        <v>1322612</v>
      </c>
      <c r="L173" s="186">
        <f t="shared" si="150"/>
        <v>240073</v>
      </c>
      <c r="M173" s="20">
        <f t="shared" ref="M173:O173" si="153">SUM(M169)</f>
        <v>189667</v>
      </c>
      <c r="N173" s="20">
        <f t="shared" si="153"/>
        <v>35136</v>
      </c>
      <c r="O173" s="20">
        <f t="shared" si="153"/>
        <v>15270</v>
      </c>
      <c r="P173" s="20">
        <f t="shared" ref="P173:P178" si="154">K173+L173</f>
        <v>1562685</v>
      </c>
      <c r="Q173" s="186">
        <f>IF(J173=0,"-",P173/J173*100)</f>
        <v>99.342288867797265</v>
      </c>
    </row>
    <row r="174" spans="1:17" x14ac:dyDescent="0.25">
      <c r="A174" s="213"/>
      <c r="B174" s="213"/>
      <c r="C174" s="213"/>
      <c r="D174" s="221"/>
      <c r="E174" s="221"/>
      <c r="F174" s="221"/>
      <c r="G174" s="215"/>
      <c r="H174" s="21" t="s">
        <v>80</v>
      </c>
      <c r="I174" s="186">
        <f t="shared" ref="I174:L174" si="155">SUM(I173)</f>
        <v>1027367</v>
      </c>
      <c r="J174" s="186">
        <f t="shared" ref="J174" si="156">SUM(J173)</f>
        <v>1573031</v>
      </c>
      <c r="K174" s="186">
        <f t="shared" ref="K174" si="157">SUM(K173)</f>
        <v>1322612</v>
      </c>
      <c r="L174" s="186">
        <f t="shared" si="155"/>
        <v>240073</v>
      </c>
      <c r="M174" s="20">
        <f t="shared" ref="M174:O174" si="158">SUM(M173)</f>
        <v>189667</v>
      </c>
      <c r="N174" s="20">
        <f t="shared" si="158"/>
        <v>35136</v>
      </c>
      <c r="O174" s="20">
        <f t="shared" si="158"/>
        <v>15270</v>
      </c>
      <c r="P174" s="20">
        <f t="shared" si="154"/>
        <v>1562685</v>
      </c>
      <c r="Q174" s="186">
        <f>IF(J174=0,"-",P174/J174*100)</f>
        <v>99.342288867797265</v>
      </c>
    </row>
    <row r="175" spans="1:17" x14ac:dyDescent="0.25">
      <c r="A175" s="16" t="s">
        <v>1</v>
      </c>
      <c r="B175" s="16" t="s">
        <v>1</v>
      </c>
      <c r="C175" s="16" t="s">
        <v>1</v>
      </c>
      <c r="D175" s="117" t="s">
        <v>1</v>
      </c>
      <c r="E175" s="117" t="s">
        <v>1</v>
      </c>
      <c r="F175" s="117" t="s">
        <v>1</v>
      </c>
      <c r="G175" s="16" t="s">
        <v>1</v>
      </c>
      <c r="H175" s="22" t="s">
        <v>1</v>
      </c>
      <c r="I175" s="187"/>
      <c r="J175" s="187"/>
      <c r="K175" s="187"/>
      <c r="L175" s="187">
        <f>M175+N175+O175</f>
        <v>0</v>
      </c>
      <c r="M175" s="22"/>
      <c r="N175" s="22"/>
      <c r="O175" s="22"/>
      <c r="P175" s="22">
        <f t="shared" si="154"/>
        <v>0</v>
      </c>
      <c r="Q175" s="166"/>
    </row>
    <row r="176" spans="1:17" x14ac:dyDescent="0.25">
      <c r="A176" s="16" t="s">
        <v>1</v>
      </c>
      <c r="B176" s="16" t="s">
        <v>1</v>
      </c>
      <c r="C176" s="16" t="s">
        <v>1</v>
      </c>
      <c r="D176" s="117" t="s">
        <v>1</v>
      </c>
      <c r="E176" s="117" t="s">
        <v>1</v>
      </c>
      <c r="F176" s="117" t="s">
        <v>1</v>
      </c>
      <c r="G176" s="16" t="s">
        <v>1</v>
      </c>
      <c r="H176" s="13" t="s">
        <v>134</v>
      </c>
      <c r="I176" s="184">
        <f t="shared" ref="I176:L176" si="159">SUM(I169)</f>
        <v>1027367</v>
      </c>
      <c r="J176" s="184">
        <f t="shared" ref="J176" si="160">SUM(J169)</f>
        <v>1573031</v>
      </c>
      <c r="K176" s="184">
        <f t="shared" ref="K176" si="161">SUM(K169)</f>
        <v>1322612</v>
      </c>
      <c r="L176" s="184">
        <f t="shared" si="159"/>
        <v>240073</v>
      </c>
      <c r="M176" s="14">
        <f t="shared" ref="M176:O176" si="162">SUM(M169)</f>
        <v>189667</v>
      </c>
      <c r="N176" s="14">
        <f t="shared" si="162"/>
        <v>35136</v>
      </c>
      <c r="O176" s="14">
        <f t="shared" si="162"/>
        <v>15270</v>
      </c>
      <c r="P176" s="14">
        <f t="shared" si="154"/>
        <v>1562685</v>
      </c>
      <c r="Q176" s="184">
        <f>IF(J176=0,"-",P176/J176*100)</f>
        <v>99.342288867797265</v>
      </c>
    </row>
    <row r="177" spans="1:17" x14ac:dyDescent="0.25">
      <c r="A177" s="16" t="s">
        <v>1</v>
      </c>
      <c r="B177" s="16" t="s">
        <v>1</v>
      </c>
      <c r="C177" s="16" t="s">
        <v>1</v>
      </c>
      <c r="D177" s="117" t="s">
        <v>1</v>
      </c>
      <c r="E177" s="117" t="s">
        <v>1</v>
      </c>
      <c r="F177" s="117" t="s">
        <v>1</v>
      </c>
      <c r="G177" s="16" t="s">
        <v>1</v>
      </c>
      <c r="H177" s="2" t="s">
        <v>77</v>
      </c>
      <c r="I177" s="185">
        <f t="shared" ref="I177:L177" si="163">SUM(I170)</f>
        <v>11</v>
      </c>
      <c r="J177" s="185">
        <f t="shared" ref="J177" si="164">SUM(J170)</f>
        <v>11</v>
      </c>
      <c r="K177" s="185">
        <f t="shared" ref="K177" si="165">SUM(K170)</f>
        <v>0</v>
      </c>
      <c r="L177" s="185">
        <f t="shared" si="163"/>
        <v>0</v>
      </c>
      <c r="M177" s="16">
        <f t="shared" ref="M177:O177" si="166">SUM(M170)</f>
        <v>0</v>
      </c>
      <c r="N177" s="16">
        <f t="shared" si="166"/>
        <v>0</v>
      </c>
      <c r="O177" s="16">
        <f t="shared" si="166"/>
        <v>0</v>
      </c>
      <c r="P177" s="15">
        <f t="shared" si="154"/>
        <v>0</v>
      </c>
      <c r="Q177" s="185">
        <f>IF(J177=0,"-",P177/J177*100)</f>
        <v>0</v>
      </c>
    </row>
    <row r="178" spans="1:17" ht="15.75" thickBot="1" x14ac:dyDescent="0.3">
      <c r="A178" s="1" t="s">
        <v>11</v>
      </c>
      <c r="B178" s="1" t="s">
        <v>82</v>
      </c>
      <c r="C178" s="4" t="s">
        <v>1</v>
      </c>
      <c r="D178" s="4" t="s">
        <v>1</v>
      </c>
      <c r="E178" s="2" t="s">
        <v>1</v>
      </c>
      <c r="F178" s="2" t="s">
        <v>1</v>
      </c>
      <c r="G178" s="2" t="s">
        <v>1</v>
      </c>
      <c r="H178" s="2" t="s">
        <v>1</v>
      </c>
      <c r="I178" s="183"/>
      <c r="J178" s="183"/>
      <c r="K178" s="183"/>
      <c r="L178" s="183">
        <f>M178+N178+O178</f>
        <v>0</v>
      </c>
      <c r="M178" s="3"/>
      <c r="N178" s="3"/>
      <c r="O178" s="3"/>
      <c r="P178" s="3">
        <f t="shared" si="154"/>
        <v>0</v>
      </c>
      <c r="Q178" s="161"/>
    </row>
    <row r="179" spans="1:17" ht="45.75" thickBot="1" x14ac:dyDescent="0.3">
      <c r="A179" s="5" t="s">
        <v>4</v>
      </c>
      <c r="B179" s="5" t="s">
        <v>5</v>
      </c>
      <c r="C179" s="5" t="s">
        <v>6</v>
      </c>
      <c r="D179" s="6" t="s">
        <v>1</v>
      </c>
      <c r="E179" s="5" t="s">
        <v>7</v>
      </c>
      <c r="F179" s="5" t="s">
        <v>8</v>
      </c>
      <c r="G179" s="5" t="s">
        <v>9</v>
      </c>
      <c r="H179" s="5" t="s">
        <v>10</v>
      </c>
      <c r="I179" s="109" t="s">
        <v>3374</v>
      </c>
      <c r="J179" s="109" t="s">
        <v>3433</v>
      </c>
      <c r="K179" s="109" t="s">
        <v>3437</v>
      </c>
      <c r="L179" s="109" t="s">
        <v>3434</v>
      </c>
      <c r="M179" s="5" t="s">
        <v>3439</v>
      </c>
      <c r="N179" s="5" t="s">
        <v>3440</v>
      </c>
      <c r="O179" s="5" t="s">
        <v>3441</v>
      </c>
      <c r="P179" s="5" t="s">
        <v>3438</v>
      </c>
      <c r="Q179" s="162" t="s">
        <v>3302</v>
      </c>
    </row>
    <row r="180" spans="1:17" x14ac:dyDescent="0.25">
      <c r="A180" s="7" t="s">
        <v>1</v>
      </c>
      <c r="B180" s="7" t="s">
        <v>1</v>
      </c>
      <c r="C180" s="7" t="s">
        <v>1</v>
      </c>
      <c r="D180" s="8" t="s">
        <v>1</v>
      </c>
      <c r="E180" s="8" t="s">
        <v>1</v>
      </c>
      <c r="F180" s="9" t="s">
        <v>1</v>
      </c>
      <c r="G180" s="10" t="s">
        <v>1</v>
      </c>
      <c r="H180" s="11" t="s">
        <v>1</v>
      </c>
      <c r="I180" s="110">
        <v>1</v>
      </c>
      <c r="J180" s="110">
        <v>2</v>
      </c>
      <c r="K180" s="110">
        <v>20</v>
      </c>
      <c r="L180" s="110" t="s">
        <v>3402</v>
      </c>
      <c r="M180" s="12">
        <v>5</v>
      </c>
      <c r="N180" s="12">
        <v>6</v>
      </c>
      <c r="O180" s="12">
        <v>7</v>
      </c>
      <c r="P180" s="12" t="s">
        <v>3303</v>
      </c>
      <c r="Q180" s="110">
        <v>9</v>
      </c>
    </row>
    <row r="181" spans="1:17" x14ac:dyDescent="0.25">
      <c r="A181" s="1" t="s">
        <v>11</v>
      </c>
      <c r="B181" s="1" t="s">
        <v>82</v>
      </c>
      <c r="C181" s="4" t="s">
        <v>12</v>
      </c>
      <c r="D181" s="4" t="s">
        <v>135</v>
      </c>
      <c r="E181" s="2" t="s">
        <v>1</v>
      </c>
      <c r="F181" s="2" t="s">
        <v>1</v>
      </c>
      <c r="G181" s="2" t="s">
        <v>1</v>
      </c>
      <c r="H181" s="2" t="s">
        <v>136</v>
      </c>
      <c r="I181" s="183"/>
      <c r="J181" s="183"/>
      <c r="K181" s="183"/>
      <c r="L181" s="183">
        <f>M181+N181+O181</f>
        <v>0</v>
      </c>
      <c r="M181" s="3"/>
      <c r="N181" s="3"/>
      <c r="O181" s="3"/>
      <c r="P181" s="3">
        <f t="shared" ref="P181:P205" si="167">K181+L181</f>
        <v>0</v>
      </c>
      <c r="Q181" s="161"/>
    </row>
    <row r="182" spans="1:17" ht="33.75" x14ac:dyDescent="0.25">
      <c r="A182" s="1" t="s">
        <v>1</v>
      </c>
      <c r="B182" s="1" t="s">
        <v>1</v>
      </c>
      <c r="C182" s="1" t="s">
        <v>1</v>
      </c>
      <c r="D182" s="2" t="s">
        <v>1</v>
      </c>
      <c r="E182" s="2" t="s">
        <v>1</v>
      </c>
      <c r="F182" s="2" t="s">
        <v>1</v>
      </c>
      <c r="G182" s="2" t="s">
        <v>1</v>
      </c>
      <c r="H182" s="13" t="s">
        <v>14</v>
      </c>
      <c r="I182" s="184">
        <f t="shared" ref="I182:L182" si="168">SUM(I183,I190,I192)</f>
        <v>557864</v>
      </c>
      <c r="J182" s="184">
        <f t="shared" ref="J182" si="169">SUM(J183,J190,J192)</f>
        <v>553305</v>
      </c>
      <c r="K182" s="184">
        <f t="shared" ref="K182" si="170">SUM(K183,K190,K192)</f>
        <v>448262</v>
      </c>
      <c r="L182" s="184">
        <f t="shared" si="168"/>
        <v>80133</v>
      </c>
      <c r="M182" s="14">
        <f t="shared" ref="M182:O182" si="171">SUM(M183,M190,M192)</f>
        <v>35893</v>
      </c>
      <c r="N182" s="14">
        <f t="shared" si="171"/>
        <v>31870</v>
      </c>
      <c r="O182" s="14">
        <f t="shared" si="171"/>
        <v>12370</v>
      </c>
      <c r="P182" s="14">
        <f t="shared" si="167"/>
        <v>528395</v>
      </c>
      <c r="Q182" s="184">
        <f t="shared" ref="Q182:Q204" si="172">IF(J182=0,"-",P182/J182*100)</f>
        <v>95.497962245054708</v>
      </c>
    </row>
    <row r="183" spans="1:17" x14ac:dyDescent="0.25">
      <c r="A183" s="4" t="s">
        <v>11</v>
      </c>
      <c r="B183" s="4" t="s">
        <v>82</v>
      </c>
      <c r="C183" s="4" t="s">
        <v>12</v>
      </c>
      <c r="D183" s="4" t="s">
        <v>135</v>
      </c>
      <c r="E183" s="2" t="s">
        <v>15</v>
      </c>
      <c r="F183" s="2" t="s">
        <v>1</v>
      </c>
      <c r="G183" s="2" t="s">
        <v>1</v>
      </c>
      <c r="H183" s="2" t="s">
        <v>16</v>
      </c>
      <c r="I183" s="185">
        <f t="shared" ref="I183:L183" si="173">SUM(I184:I185)</f>
        <v>453902</v>
      </c>
      <c r="J183" s="185">
        <f t="shared" ref="J183" si="174">SUM(J184:J185)</f>
        <v>450037</v>
      </c>
      <c r="K183" s="185">
        <f t="shared" ref="K183" si="175">SUM(K184:K185)</f>
        <v>362783</v>
      </c>
      <c r="L183" s="185">
        <f t="shared" si="173"/>
        <v>62650</v>
      </c>
      <c r="M183" s="15">
        <f t="shared" ref="M183:O183" si="176">SUM(M184:M185)</f>
        <v>28410</v>
      </c>
      <c r="N183" s="15">
        <f t="shared" si="176"/>
        <v>26870</v>
      </c>
      <c r="O183" s="15">
        <f t="shared" si="176"/>
        <v>7370</v>
      </c>
      <c r="P183" s="15">
        <f t="shared" si="167"/>
        <v>425433</v>
      </c>
      <c r="Q183" s="185">
        <f t="shared" si="172"/>
        <v>94.532893962052015</v>
      </c>
    </row>
    <row r="184" spans="1:17" x14ac:dyDescent="0.25">
      <c r="A184" s="4" t="s">
        <v>11</v>
      </c>
      <c r="B184" s="4" t="s">
        <v>82</v>
      </c>
      <c r="C184" s="4" t="s">
        <v>12</v>
      </c>
      <c r="D184" s="4" t="s">
        <v>135</v>
      </c>
      <c r="E184" s="3" t="s">
        <v>18</v>
      </c>
      <c r="F184" s="4"/>
      <c r="G184" s="16" t="s">
        <v>19</v>
      </c>
      <c r="H184" s="16" t="s">
        <v>17</v>
      </c>
      <c r="I184" s="183">
        <v>367602</v>
      </c>
      <c r="J184" s="183">
        <v>367602</v>
      </c>
      <c r="K184" s="183">
        <v>312102</v>
      </c>
      <c r="L184" s="183">
        <f>M184+N184+O184</f>
        <v>55500</v>
      </c>
      <c r="M184" s="17">
        <v>25000</v>
      </c>
      <c r="N184" s="17">
        <v>25000</v>
      </c>
      <c r="O184" s="17">
        <v>5500</v>
      </c>
      <c r="P184" s="17">
        <f t="shared" si="167"/>
        <v>367602</v>
      </c>
      <c r="Q184" s="183">
        <f t="shared" si="172"/>
        <v>100</v>
      </c>
    </row>
    <row r="185" spans="1:17" x14ac:dyDescent="0.25">
      <c r="A185" s="1" t="s">
        <v>11</v>
      </c>
      <c r="B185" s="1" t="s">
        <v>82</v>
      </c>
      <c r="C185" s="1" t="s">
        <v>12</v>
      </c>
      <c r="D185" s="1" t="s">
        <v>135</v>
      </c>
      <c r="E185" s="1" t="s">
        <v>20</v>
      </c>
      <c r="F185" s="4" t="s">
        <v>1</v>
      </c>
      <c r="G185" s="16" t="s">
        <v>1</v>
      </c>
      <c r="H185" s="2" t="s">
        <v>21</v>
      </c>
      <c r="I185" s="185">
        <f t="shared" ref="I185:O185" si="177">SUM(I186:I189)</f>
        <v>86300</v>
      </c>
      <c r="J185" s="185">
        <f t="shared" si="177"/>
        <v>82435</v>
      </c>
      <c r="K185" s="185">
        <f t="shared" si="177"/>
        <v>50681</v>
      </c>
      <c r="L185" s="185">
        <f t="shared" si="177"/>
        <v>7150</v>
      </c>
      <c r="M185" s="15">
        <f t="shared" si="177"/>
        <v>3410</v>
      </c>
      <c r="N185" s="15">
        <f t="shared" si="177"/>
        <v>1870</v>
      </c>
      <c r="O185" s="15">
        <f t="shared" si="177"/>
        <v>1870</v>
      </c>
      <c r="P185" s="15">
        <f t="shared" si="167"/>
        <v>57831</v>
      </c>
      <c r="Q185" s="185">
        <f t="shared" si="172"/>
        <v>70.153454236671323</v>
      </c>
    </row>
    <row r="186" spans="1:17" x14ac:dyDescent="0.25">
      <c r="A186" s="4" t="s">
        <v>11</v>
      </c>
      <c r="B186" s="4" t="s">
        <v>82</v>
      </c>
      <c r="C186" s="4" t="s">
        <v>12</v>
      </c>
      <c r="D186" s="4" t="s">
        <v>135</v>
      </c>
      <c r="E186" s="3" t="s">
        <v>22</v>
      </c>
      <c r="F186" s="4" t="s">
        <v>137</v>
      </c>
      <c r="G186" s="16" t="s">
        <v>19</v>
      </c>
      <c r="H186" s="16" t="s">
        <v>86</v>
      </c>
      <c r="I186" s="183">
        <v>10300</v>
      </c>
      <c r="J186" s="183">
        <v>10300</v>
      </c>
      <c r="K186" s="183">
        <v>7650</v>
      </c>
      <c r="L186" s="183">
        <f>M186+N186+O186</f>
        <v>2650</v>
      </c>
      <c r="M186" s="17">
        <v>910</v>
      </c>
      <c r="N186" s="17">
        <v>870</v>
      </c>
      <c r="O186" s="17">
        <v>870</v>
      </c>
      <c r="P186" s="17">
        <f t="shared" si="167"/>
        <v>10300</v>
      </c>
      <c r="Q186" s="183">
        <f t="shared" si="172"/>
        <v>100</v>
      </c>
    </row>
    <row r="187" spans="1:17" x14ac:dyDescent="0.25">
      <c r="A187" s="4" t="s">
        <v>11</v>
      </c>
      <c r="B187" s="4" t="s">
        <v>82</v>
      </c>
      <c r="C187" s="4" t="s">
        <v>12</v>
      </c>
      <c r="D187" s="4" t="s">
        <v>135</v>
      </c>
      <c r="E187" s="3" t="s">
        <v>22</v>
      </c>
      <c r="F187" s="4" t="s">
        <v>138</v>
      </c>
      <c r="G187" s="16" t="s">
        <v>19</v>
      </c>
      <c r="H187" s="16" t="s">
        <v>26</v>
      </c>
      <c r="I187" s="183">
        <v>36000</v>
      </c>
      <c r="J187" s="183">
        <v>36000</v>
      </c>
      <c r="K187" s="183">
        <v>31500</v>
      </c>
      <c r="L187" s="183">
        <f>M187+N187+O187</f>
        <v>4500</v>
      </c>
      <c r="M187" s="17">
        <v>2500</v>
      </c>
      <c r="N187" s="17">
        <v>1000</v>
      </c>
      <c r="O187" s="17">
        <v>1000</v>
      </c>
      <c r="P187" s="17">
        <f t="shared" si="167"/>
        <v>36000</v>
      </c>
      <c r="Q187" s="183">
        <f t="shared" si="172"/>
        <v>100</v>
      </c>
    </row>
    <row r="188" spans="1:17" x14ac:dyDescent="0.25">
      <c r="A188" s="4" t="s">
        <v>11</v>
      </c>
      <c r="B188" s="4" t="s">
        <v>82</v>
      </c>
      <c r="C188" s="4" t="s">
        <v>12</v>
      </c>
      <c r="D188" s="4" t="s">
        <v>135</v>
      </c>
      <c r="E188" s="3" t="s">
        <v>22</v>
      </c>
      <c r="F188" s="4" t="s">
        <v>139</v>
      </c>
      <c r="G188" s="16" t="s">
        <v>19</v>
      </c>
      <c r="H188" s="16" t="s">
        <v>28</v>
      </c>
      <c r="I188" s="183">
        <v>15000</v>
      </c>
      <c r="J188" s="183">
        <v>11135</v>
      </c>
      <c r="K188" s="183">
        <v>5981</v>
      </c>
      <c r="L188" s="183">
        <f>M188+N188+O188</f>
        <v>0</v>
      </c>
      <c r="M188" s="17"/>
      <c r="N188" s="17"/>
      <c r="O188" s="17"/>
      <c r="P188" s="17">
        <f t="shared" si="167"/>
        <v>5981</v>
      </c>
      <c r="Q188" s="183">
        <f t="shared" si="172"/>
        <v>53.71351594072744</v>
      </c>
    </row>
    <row r="189" spans="1:17" x14ac:dyDescent="0.25">
      <c r="A189" s="4" t="s">
        <v>11</v>
      </c>
      <c r="B189" s="4" t="s">
        <v>82</v>
      </c>
      <c r="C189" s="4" t="s">
        <v>12</v>
      </c>
      <c r="D189" s="4" t="s">
        <v>135</v>
      </c>
      <c r="E189" s="3" t="s">
        <v>22</v>
      </c>
      <c r="F189" s="4" t="s">
        <v>140</v>
      </c>
      <c r="G189" s="16" t="s">
        <v>19</v>
      </c>
      <c r="H189" s="16" t="s">
        <v>30</v>
      </c>
      <c r="I189" s="183">
        <v>25000</v>
      </c>
      <c r="J189" s="183">
        <v>25000</v>
      </c>
      <c r="K189" s="183">
        <v>5550</v>
      </c>
      <c r="L189" s="183">
        <f>M189+N189+O189</f>
        <v>0</v>
      </c>
      <c r="M189" s="17"/>
      <c r="N189" s="17"/>
      <c r="O189" s="17"/>
      <c r="P189" s="17">
        <f t="shared" si="167"/>
        <v>5550</v>
      </c>
      <c r="Q189" s="183">
        <f t="shared" si="172"/>
        <v>22.2</v>
      </c>
    </row>
    <row r="190" spans="1:17" x14ac:dyDescent="0.25">
      <c r="A190" s="4" t="s">
        <v>11</v>
      </c>
      <c r="B190" s="4" t="s">
        <v>82</v>
      </c>
      <c r="C190" s="4" t="s">
        <v>12</v>
      </c>
      <c r="D190" s="4" t="s">
        <v>135</v>
      </c>
      <c r="E190" s="2" t="s">
        <v>31</v>
      </c>
      <c r="F190" s="2" t="s">
        <v>1</v>
      </c>
      <c r="G190" s="2" t="s">
        <v>1</v>
      </c>
      <c r="H190" s="2" t="s">
        <v>32</v>
      </c>
      <c r="I190" s="185">
        <f t="shared" ref="I190:O190" si="178">SUM(I191)</f>
        <v>31983</v>
      </c>
      <c r="J190" s="185">
        <f t="shared" si="178"/>
        <v>31983</v>
      </c>
      <c r="K190" s="185">
        <f t="shared" si="178"/>
        <v>29500</v>
      </c>
      <c r="L190" s="185">
        <f t="shared" si="178"/>
        <v>2483</v>
      </c>
      <c r="M190" s="15">
        <f t="shared" si="178"/>
        <v>2483</v>
      </c>
      <c r="N190" s="15">
        <f t="shared" si="178"/>
        <v>0</v>
      </c>
      <c r="O190" s="15">
        <f t="shared" si="178"/>
        <v>0</v>
      </c>
      <c r="P190" s="15">
        <f t="shared" si="167"/>
        <v>31983</v>
      </c>
      <c r="Q190" s="185">
        <f t="shared" si="172"/>
        <v>100</v>
      </c>
    </row>
    <row r="191" spans="1:17" x14ac:dyDescent="0.25">
      <c r="A191" s="4" t="s">
        <v>11</v>
      </c>
      <c r="B191" s="4" t="s">
        <v>82</v>
      </c>
      <c r="C191" s="4" t="s">
        <v>12</v>
      </c>
      <c r="D191" s="4" t="s">
        <v>135</v>
      </c>
      <c r="E191" s="3" t="s">
        <v>34</v>
      </c>
      <c r="F191" s="4"/>
      <c r="G191" s="16" t="s">
        <v>19</v>
      </c>
      <c r="H191" s="16" t="s">
        <v>33</v>
      </c>
      <c r="I191" s="183">
        <v>31983</v>
      </c>
      <c r="J191" s="183">
        <v>31983</v>
      </c>
      <c r="K191" s="183">
        <v>29500</v>
      </c>
      <c r="L191" s="183">
        <f>M191+N191+O191</f>
        <v>2483</v>
      </c>
      <c r="M191" s="17">
        <v>2483</v>
      </c>
      <c r="N191" s="17"/>
      <c r="O191" s="17"/>
      <c r="P191" s="17">
        <f t="shared" si="167"/>
        <v>31983</v>
      </c>
      <c r="Q191" s="183">
        <f t="shared" si="172"/>
        <v>100</v>
      </c>
    </row>
    <row r="192" spans="1:17" x14ac:dyDescent="0.25">
      <c r="A192" s="4" t="s">
        <v>11</v>
      </c>
      <c r="B192" s="4" t="s">
        <v>82</v>
      </c>
      <c r="C192" s="4" t="s">
        <v>12</v>
      </c>
      <c r="D192" s="4" t="s">
        <v>135</v>
      </c>
      <c r="E192" s="2" t="s">
        <v>35</v>
      </c>
      <c r="F192" s="2" t="s">
        <v>1</v>
      </c>
      <c r="G192" s="2" t="s">
        <v>1</v>
      </c>
      <c r="H192" s="2" t="s">
        <v>36</v>
      </c>
      <c r="I192" s="185">
        <f t="shared" ref="I192:O192" si="179">SUM(I193:I194)</f>
        <v>71979</v>
      </c>
      <c r="J192" s="185">
        <f t="shared" si="179"/>
        <v>71285</v>
      </c>
      <c r="K192" s="185">
        <f t="shared" si="179"/>
        <v>55979</v>
      </c>
      <c r="L192" s="185">
        <f t="shared" si="179"/>
        <v>15000</v>
      </c>
      <c r="M192" s="15">
        <f t="shared" si="179"/>
        <v>5000</v>
      </c>
      <c r="N192" s="15">
        <f t="shared" si="179"/>
        <v>5000</v>
      </c>
      <c r="O192" s="15">
        <f t="shared" si="179"/>
        <v>5000</v>
      </c>
      <c r="P192" s="15">
        <f t="shared" si="167"/>
        <v>70979</v>
      </c>
      <c r="Q192" s="185">
        <f t="shared" si="172"/>
        <v>99.570737181735296</v>
      </c>
    </row>
    <row r="193" spans="1:17" x14ac:dyDescent="0.25">
      <c r="A193" s="4" t="s">
        <v>11</v>
      </c>
      <c r="B193" s="4" t="s">
        <v>82</v>
      </c>
      <c r="C193" s="4" t="s">
        <v>12</v>
      </c>
      <c r="D193" s="4" t="s">
        <v>135</v>
      </c>
      <c r="E193" s="3" t="s">
        <v>39</v>
      </c>
      <c r="F193" s="4"/>
      <c r="G193" s="16" t="s">
        <v>19</v>
      </c>
      <c r="H193" s="16" t="s">
        <v>38</v>
      </c>
      <c r="I193" s="183">
        <v>10000</v>
      </c>
      <c r="J193" s="183">
        <v>10000</v>
      </c>
      <c r="K193" s="183">
        <v>10000</v>
      </c>
      <c r="L193" s="183">
        <f>M193+N193+O193</f>
        <v>0</v>
      </c>
      <c r="M193" s="17"/>
      <c r="N193" s="17"/>
      <c r="O193" s="17"/>
      <c r="P193" s="17">
        <f t="shared" si="167"/>
        <v>10000</v>
      </c>
      <c r="Q193" s="183">
        <f t="shared" si="172"/>
        <v>100</v>
      </c>
    </row>
    <row r="194" spans="1:17" x14ac:dyDescent="0.25">
      <c r="A194" s="1" t="s">
        <v>11</v>
      </c>
      <c r="B194" s="1" t="s">
        <v>82</v>
      </c>
      <c r="C194" s="1" t="s">
        <v>12</v>
      </c>
      <c r="D194" s="1" t="s">
        <v>135</v>
      </c>
      <c r="E194" s="1" t="s">
        <v>40</v>
      </c>
      <c r="F194" s="4" t="s">
        <v>1</v>
      </c>
      <c r="G194" s="16" t="s">
        <v>1</v>
      </c>
      <c r="H194" s="2" t="s">
        <v>41</v>
      </c>
      <c r="I194" s="185">
        <f t="shared" ref="I194:O194" si="180">SUM(I195:I197)</f>
        <v>61979</v>
      </c>
      <c r="J194" s="185">
        <f t="shared" si="180"/>
        <v>61285</v>
      </c>
      <c r="K194" s="185">
        <f t="shared" si="180"/>
        <v>45979</v>
      </c>
      <c r="L194" s="185">
        <f t="shared" si="180"/>
        <v>15000</v>
      </c>
      <c r="M194" s="15">
        <f t="shared" si="180"/>
        <v>5000</v>
      </c>
      <c r="N194" s="15">
        <f t="shared" si="180"/>
        <v>5000</v>
      </c>
      <c r="O194" s="15">
        <f t="shared" si="180"/>
        <v>5000</v>
      </c>
      <c r="P194" s="15">
        <f t="shared" si="167"/>
        <v>60979</v>
      </c>
      <c r="Q194" s="185">
        <f t="shared" si="172"/>
        <v>99.500693481276002</v>
      </c>
    </row>
    <row r="195" spans="1:17" x14ac:dyDescent="0.25">
      <c r="A195" s="4" t="s">
        <v>11</v>
      </c>
      <c r="B195" s="4" t="s">
        <v>82</v>
      </c>
      <c r="C195" s="4" t="s">
        <v>12</v>
      </c>
      <c r="D195" s="4" t="s">
        <v>135</v>
      </c>
      <c r="E195" s="3" t="s">
        <v>42</v>
      </c>
      <c r="F195" s="4"/>
      <c r="G195" s="16" t="s">
        <v>19</v>
      </c>
      <c r="H195" s="16" t="s">
        <v>41</v>
      </c>
      <c r="I195" s="183">
        <v>59000</v>
      </c>
      <c r="J195" s="183">
        <v>58306</v>
      </c>
      <c r="K195" s="183">
        <v>43000</v>
      </c>
      <c r="L195" s="183">
        <f>M195+N195+O195</f>
        <v>15000</v>
      </c>
      <c r="M195" s="17">
        <v>5000</v>
      </c>
      <c r="N195" s="17">
        <v>5000</v>
      </c>
      <c r="O195" s="17">
        <v>5000</v>
      </c>
      <c r="P195" s="17">
        <f t="shared" si="167"/>
        <v>58000</v>
      </c>
      <c r="Q195" s="183">
        <f t="shared" si="172"/>
        <v>99.475182657016433</v>
      </c>
    </row>
    <row r="196" spans="1:17" ht="22.5" x14ac:dyDescent="0.25">
      <c r="A196" s="4" t="s">
        <v>11</v>
      </c>
      <c r="B196" s="4" t="s">
        <v>82</v>
      </c>
      <c r="C196" s="4" t="s">
        <v>12</v>
      </c>
      <c r="D196" s="4" t="s">
        <v>135</v>
      </c>
      <c r="E196" s="3" t="s">
        <v>42</v>
      </c>
      <c r="F196" s="4" t="s">
        <v>141</v>
      </c>
      <c r="G196" s="16" t="s">
        <v>19</v>
      </c>
      <c r="H196" s="16" t="s">
        <v>50</v>
      </c>
      <c r="I196" s="183">
        <v>971</v>
      </c>
      <c r="J196" s="183">
        <v>971</v>
      </c>
      <c r="K196" s="183">
        <v>971</v>
      </c>
      <c r="L196" s="183">
        <f>M196+N196+O196</f>
        <v>0</v>
      </c>
      <c r="M196" s="17"/>
      <c r="N196" s="17"/>
      <c r="O196" s="17"/>
      <c r="P196" s="17">
        <f t="shared" si="167"/>
        <v>971</v>
      </c>
      <c r="Q196" s="183">
        <f t="shared" si="172"/>
        <v>100</v>
      </c>
    </row>
    <row r="197" spans="1:17" ht="22.5" x14ac:dyDescent="0.25">
      <c r="A197" s="4" t="s">
        <v>11</v>
      </c>
      <c r="B197" s="4" t="s">
        <v>82</v>
      </c>
      <c r="C197" s="4" t="s">
        <v>12</v>
      </c>
      <c r="D197" s="4" t="s">
        <v>135</v>
      </c>
      <c r="E197" s="3" t="s">
        <v>42</v>
      </c>
      <c r="F197" s="4" t="s">
        <v>142</v>
      </c>
      <c r="G197" s="16" t="s">
        <v>19</v>
      </c>
      <c r="H197" s="16" t="s">
        <v>56</v>
      </c>
      <c r="I197" s="183">
        <v>2008</v>
      </c>
      <c r="J197" s="183">
        <v>2008</v>
      </c>
      <c r="K197" s="183">
        <v>2008</v>
      </c>
      <c r="L197" s="183">
        <f>M197+N197+O197</f>
        <v>0</v>
      </c>
      <c r="M197" s="17"/>
      <c r="N197" s="17"/>
      <c r="O197" s="17"/>
      <c r="P197" s="17">
        <f t="shared" si="167"/>
        <v>2008</v>
      </c>
      <c r="Q197" s="183">
        <f t="shared" si="172"/>
        <v>100</v>
      </c>
    </row>
    <row r="198" spans="1:17" ht="22.5" x14ac:dyDescent="0.25">
      <c r="A198" s="1" t="s">
        <v>1</v>
      </c>
      <c r="B198" s="1" t="s">
        <v>1</v>
      </c>
      <c r="C198" s="1" t="s">
        <v>1</v>
      </c>
      <c r="D198" s="2" t="s">
        <v>1</v>
      </c>
      <c r="E198" s="2" t="s">
        <v>1</v>
      </c>
      <c r="F198" s="2" t="s">
        <v>1</v>
      </c>
      <c r="G198" s="2" t="s">
        <v>1</v>
      </c>
      <c r="H198" s="13" t="s">
        <v>57</v>
      </c>
      <c r="I198" s="184">
        <f t="shared" ref="I198:O199" si="181">SUM(I199)</f>
        <v>100</v>
      </c>
      <c r="J198" s="184">
        <f t="shared" si="181"/>
        <v>100</v>
      </c>
      <c r="K198" s="184">
        <f t="shared" si="181"/>
        <v>100</v>
      </c>
      <c r="L198" s="184">
        <f t="shared" si="181"/>
        <v>0</v>
      </c>
      <c r="M198" s="14">
        <f t="shared" si="181"/>
        <v>0</v>
      </c>
      <c r="N198" s="14">
        <f t="shared" si="181"/>
        <v>0</v>
      </c>
      <c r="O198" s="14">
        <f t="shared" si="181"/>
        <v>0</v>
      </c>
      <c r="P198" s="14">
        <f t="shared" si="167"/>
        <v>100</v>
      </c>
      <c r="Q198" s="184">
        <f t="shared" si="172"/>
        <v>100</v>
      </c>
    </row>
    <row r="199" spans="1:17" x14ac:dyDescent="0.25">
      <c r="A199" s="4" t="s">
        <v>11</v>
      </c>
      <c r="B199" s="4" t="s">
        <v>82</v>
      </c>
      <c r="C199" s="4" t="s">
        <v>12</v>
      </c>
      <c r="D199" s="4" t="s">
        <v>135</v>
      </c>
      <c r="E199" s="2" t="s">
        <v>58</v>
      </c>
      <c r="F199" s="2" t="s">
        <v>1</v>
      </c>
      <c r="G199" s="2" t="s">
        <v>1</v>
      </c>
      <c r="H199" s="2" t="s">
        <v>59</v>
      </c>
      <c r="I199" s="185">
        <f t="shared" si="181"/>
        <v>100</v>
      </c>
      <c r="J199" s="185">
        <f t="shared" si="181"/>
        <v>100</v>
      </c>
      <c r="K199" s="185">
        <f t="shared" si="181"/>
        <v>100</v>
      </c>
      <c r="L199" s="185">
        <f t="shared" si="181"/>
        <v>0</v>
      </c>
      <c r="M199" s="15">
        <f t="shared" si="181"/>
        <v>0</v>
      </c>
      <c r="N199" s="15">
        <f t="shared" si="181"/>
        <v>0</v>
      </c>
      <c r="O199" s="15">
        <f t="shared" si="181"/>
        <v>0</v>
      </c>
      <c r="P199" s="15">
        <f t="shared" si="167"/>
        <v>100</v>
      </c>
      <c r="Q199" s="185">
        <f t="shared" si="172"/>
        <v>100</v>
      </c>
    </row>
    <row r="200" spans="1:17" x14ac:dyDescent="0.25">
      <c r="A200" s="4" t="s">
        <v>11</v>
      </c>
      <c r="B200" s="4" t="s">
        <v>82</v>
      </c>
      <c r="C200" s="4" t="s">
        <v>12</v>
      </c>
      <c r="D200" s="4" t="s">
        <v>135</v>
      </c>
      <c r="E200" s="3" t="s">
        <v>69</v>
      </c>
      <c r="F200" s="4"/>
      <c r="G200" s="16" t="s">
        <v>19</v>
      </c>
      <c r="H200" s="16" t="s">
        <v>68</v>
      </c>
      <c r="I200" s="183">
        <v>100</v>
      </c>
      <c r="J200" s="183">
        <v>100</v>
      </c>
      <c r="K200" s="183">
        <v>100</v>
      </c>
      <c r="L200" s="183">
        <f>M200+N200+O200</f>
        <v>0</v>
      </c>
      <c r="M200" s="17"/>
      <c r="N200" s="17"/>
      <c r="O200" s="17"/>
      <c r="P200" s="17">
        <f t="shared" si="167"/>
        <v>100</v>
      </c>
      <c r="Q200" s="183">
        <f t="shared" si="172"/>
        <v>100</v>
      </c>
    </row>
    <row r="201" spans="1:17" ht="22.5" x14ac:dyDescent="0.25">
      <c r="A201" s="1" t="s">
        <v>1</v>
      </c>
      <c r="B201" s="1" t="s">
        <v>1</v>
      </c>
      <c r="C201" s="1" t="s">
        <v>1</v>
      </c>
      <c r="D201" s="2" t="s">
        <v>1</v>
      </c>
      <c r="E201" s="2" t="s">
        <v>1</v>
      </c>
      <c r="F201" s="2" t="s">
        <v>1</v>
      </c>
      <c r="G201" s="2" t="s">
        <v>1</v>
      </c>
      <c r="H201" s="13" t="s">
        <v>70</v>
      </c>
      <c r="I201" s="184">
        <f t="shared" ref="I201:O202" si="182">SUM(I202)</f>
        <v>11400</v>
      </c>
      <c r="J201" s="184">
        <f t="shared" si="182"/>
        <v>11400</v>
      </c>
      <c r="K201" s="184">
        <f t="shared" si="182"/>
        <v>8000</v>
      </c>
      <c r="L201" s="184">
        <f t="shared" si="182"/>
        <v>3400</v>
      </c>
      <c r="M201" s="14">
        <f t="shared" si="182"/>
        <v>3400</v>
      </c>
      <c r="N201" s="14">
        <f t="shared" si="182"/>
        <v>0</v>
      </c>
      <c r="O201" s="14">
        <f t="shared" si="182"/>
        <v>0</v>
      </c>
      <c r="P201" s="14">
        <f t="shared" si="167"/>
        <v>11400</v>
      </c>
      <c r="Q201" s="184">
        <f t="shared" si="172"/>
        <v>100</v>
      </c>
    </row>
    <row r="202" spans="1:17" x14ac:dyDescent="0.25">
      <c r="A202" s="4" t="s">
        <v>11</v>
      </c>
      <c r="B202" s="4" t="s">
        <v>82</v>
      </c>
      <c r="C202" s="4" t="s">
        <v>12</v>
      </c>
      <c r="D202" s="4" t="s">
        <v>135</v>
      </c>
      <c r="E202" s="2" t="s">
        <v>71</v>
      </c>
      <c r="F202" s="2" t="s">
        <v>1</v>
      </c>
      <c r="G202" s="2" t="s">
        <v>1</v>
      </c>
      <c r="H202" s="2" t="s">
        <v>72</v>
      </c>
      <c r="I202" s="185">
        <f t="shared" si="182"/>
        <v>11400</v>
      </c>
      <c r="J202" s="185">
        <f t="shared" si="182"/>
        <v>11400</v>
      </c>
      <c r="K202" s="185">
        <f t="shared" si="182"/>
        <v>8000</v>
      </c>
      <c r="L202" s="185">
        <f t="shared" si="182"/>
        <v>3400</v>
      </c>
      <c r="M202" s="15">
        <f t="shared" si="182"/>
        <v>3400</v>
      </c>
      <c r="N202" s="15">
        <f t="shared" si="182"/>
        <v>0</v>
      </c>
      <c r="O202" s="15">
        <f t="shared" si="182"/>
        <v>0</v>
      </c>
      <c r="P202" s="15">
        <f t="shared" si="167"/>
        <v>11400</v>
      </c>
      <c r="Q202" s="185">
        <f t="shared" si="172"/>
        <v>100</v>
      </c>
    </row>
    <row r="203" spans="1:17" x14ac:dyDescent="0.25">
      <c r="A203" s="4" t="s">
        <v>11</v>
      </c>
      <c r="B203" s="4" t="s">
        <v>82</v>
      </c>
      <c r="C203" s="4" t="s">
        <v>12</v>
      </c>
      <c r="D203" s="4" t="s">
        <v>135</v>
      </c>
      <c r="E203" s="3" t="s">
        <v>75</v>
      </c>
      <c r="F203" s="4"/>
      <c r="G203" s="16" t="s">
        <v>19</v>
      </c>
      <c r="H203" s="16" t="s">
        <v>74</v>
      </c>
      <c r="I203" s="183">
        <v>11400</v>
      </c>
      <c r="J203" s="183">
        <v>11400</v>
      </c>
      <c r="K203" s="183">
        <v>8000</v>
      </c>
      <c r="L203" s="183">
        <f>M203+N203+O203</f>
        <v>3400</v>
      </c>
      <c r="M203" s="17">
        <v>3400</v>
      </c>
      <c r="N203" s="17"/>
      <c r="O203" s="17"/>
      <c r="P203" s="17">
        <f t="shared" si="167"/>
        <v>11400</v>
      </c>
      <c r="Q203" s="183">
        <f t="shared" si="172"/>
        <v>100</v>
      </c>
    </row>
    <row r="204" spans="1:17" x14ac:dyDescent="0.25">
      <c r="A204" s="16" t="s">
        <v>1</v>
      </c>
      <c r="B204" s="16" t="s">
        <v>1</v>
      </c>
      <c r="C204" s="16" t="s">
        <v>1</v>
      </c>
      <c r="D204" s="16" t="s">
        <v>1</v>
      </c>
      <c r="E204" s="16" t="s">
        <v>1</v>
      </c>
      <c r="F204" s="16" t="s">
        <v>1</v>
      </c>
      <c r="G204" s="16" t="s">
        <v>1</v>
      </c>
      <c r="H204" s="13" t="s">
        <v>143</v>
      </c>
      <c r="I204" s="184">
        <f t="shared" ref="I204:O204" si="183">SUM(I201,I198,I182)</f>
        <v>569364</v>
      </c>
      <c r="J204" s="184">
        <f t="shared" si="183"/>
        <v>564805</v>
      </c>
      <c r="K204" s="184">
        <f t="shared" si="183"/>
        <v>456362</v>
      </c>
      <c r="L204" s="184">
        <f t="shared" si="183"/>
        <v>83533</v>
      </c>
      <c r="M204" s="14">
        <f t="shared" si="183"/>
        <v>39293</v>
      </c>
      <c r="N204" s="14">
        <f t="shared" si="183"/>
        <v>31870</v>
      </c>
      <c r="O204" s="14">
        <f t="shared" si="183"/>
        <v>12370</v>
      </c>
      <c r="P204" s="14">
        <f t="shared" si="167"/>
        <v>539895</v>
      </c>
      <c r="Q204" s="184">
        <f t="shared" si="172"/>
        <v>95.589628278786492</v>
      </c>
    </row>
    <row r="205" spans="1:17" ht="15.75" thickBot="1" x14ac:dyDescent="0.3">
      <c r="A205" s="16" t="s">
        <v>1</v>
      </c>
      <c r="B205" s="16" t="s">
        <v>1</v>
      </c>
      <c r="C205" s="16" t="s">
        <v>1</v>
      </c>
      <c r="D205" s="16" t="s">
        <v>1</v>
      </c>
      <c r="E205" s="16" t="s">
        <v>1</v>
      </c>
      <c r="F205" s="16" t="s">
        <v>1</v>
      </c>
      <c r="G205" s="16" t="s">
        <v>1</v>
      </c>
      <c r="H205" s="2" t="s">
        <v>77</v>
      </c>
      <c r="I205" s="185">
        <v>20</v>
      </c>
      <c r="J205" s="185">
        <v>20</v>
      </c>
      <c r="K205" s="185"/>
      <c r="L205" s="185">
        <f>M205+N205+O205</f>
        <v>0</v>
      </c>
      <c r="M205" s="16"/>
      <c r="N205" s="16"/>
      <c r="O205" s="16"/>
      <c r="P205" s="15">
        <f t="shared" si="167"/>
        <v>0</v>
      </c>
      <c r="Q205" s="164"/>
    </row>
    <row r="206" spans="1:17" ht="45.75" thickBot="1" x14ac:dyDescent="0.3">
      <c r="A206" s="212" t="s">
        <v>1</v>
      </c>
      <c r="B206" s="212" t="s">
        <v>1</v>
      </c>
      <c r="C206" s="212" t="s">
        <v>1</v>
      </c>
      <c r="D206" s="212" t="s">
        <v>1</v>
      </c>
      <c r="E206" s="212" t="s">
        <v>1</v>
      </c>
      <c r="F206" s="212" t="s">
        <v>1</v>
      </c>
      <c r="G206" s="214" t="s">
        <v>1</v>
      </c>
      <c r="H206" s="5" t="s">
        <v>78</v>
      </c>
      <c r="I206" s="109" t="s">
        <v>3374</v>
      </c>
      <c r="J206" s="109" t="s">
        <v>3433</v>
      </c>
      <c r="K206" s="109" t="s">
        <v>3437</v>
      </c>
      <c r="L206" s="109" t="s">
        <v>3434</v>
      </c>
      <c r="M206" s="5" t="s">
        <v>3439</v>
      </c>
      <c r="N206" s="5" t="s">
        <v>3440</v>
      </c>
      <c r="O206" s="5" t="s">
        <v>3441</v>
      </c>
      <c r="P206" s="5" t="s">
        <v>3438</v>
      </c>
      <c r="Q206" s="162" t="s">
        <v>3302</v>
      </c>
    </row>
    <row r="207" spans="1:17" x14ac:dyDescent="0.25">
      <c r="A207" s="213"/>
      <c r="B207" s="213"/>
      <c r="C207" s="213"/>
      <c r="D207" s="213"/>
      <c r="E207" s="213"/>
      <c r="F207" s="213"/>
      <c r="G207" s="215"/>
      <c r="H207" s="18" t="s">
        <v>1</v>
      </c>
      <c r="I207" s="110">
        <v>1</v>
      </c>
      <c r="J207" s="110">
        <v>2</v>
      </c>
      <c r="K207" s="110">
        <v>20</v>
      </c>
      <c r="L207" s="110" t="s">
        <v>3402</v>
      </c>
      <c r="M207" s="12">
        <v>5</v>
      </c>
      <c r="N207" s="12">
        <v>6</v>
      </c>
      <c r="O207" s="12">
        <v>7</v>
      </c>
      <c r="P207" s="12" t="s">
        <v>3303</v>
      </c>
      <c r="Q207" s="110">
        <v>9</v>
      </c>
    </row>
    <row r="208" spans="1:17" ht="22.5" x14ac:dyDescent="0.25">
      <c r="A208" s="213"/>
      <c r="B208" s="213"/>
      <c r="C208" s="213"/>
      <c r="D208" s="213"/>
      <c r="E208" s="213"/>
      <c r="F208" s="213"/>
      <c r="G208" s="215"/>
      <c r="H208" s="19" t="s">
        <v>79</v>
      </c>
      <c r="I208" s="186">
        <f t="shared" ref="I208:L208" si="184">SUM(I204)</f>
        <v>569364</v>
      </c>
      <c r="J208" s="186">
        <f t="shared" ref="J208" si="185">SUM(J204)</f>
        <v>564805</v>
      </c>
      <c r="K208" s="186">
        <f t="shared" ref="K208" si="186">SUM(K204)</f>
        <v>456362</v>
      </c>
      <c r="L208" s="186">
        <f t="shared" si="184"/>
        <v>83533</v>
      </c>
      <c r="M208" s="20">
        <f t="shared" ref="M208:O208" si="187">SUM(M204)</f>
        <v>39293</v>
      </c>
      <c r="N208" s="20">
        <f t="shared" si="187"/>
        <v>31870</v>
      </c>
      <c r="O208" s="20">
        <f t="shared" si="187"/>
        <v>12370</v>
      </c>
      <c r="P208" s="20">
        <f t="shared" ref="P208:P215" si="188">K208+L208</f>
        <v>539895</v>
      </c>
      <c r="Q208" s="186">
        <f>IF(J208=0,"-",P208/J208*100)</f>
        <v>95.589628278786492</v>
      </c>
    </row>
    <row r="209" spans="1:17" x14ac:dyDescent="0.25">
      <c r="A209" s="213"/>
      <c r="B209" s="213"/>
      <c r="C209" s="213"/>
      <c r="D209" s="213"/>
      <c r="E209" s="213"/>
      <c r="F209" s="213"/>
      <c r="G209" s="215"/>
      <c r="H209" s="21" t="s">
        <v>80</v>
      </c>
      <c r="I209" s="186">
        <f t="shared" ref="I209:L209" si="189">SUM(I208)</f>
        <v>569364</v>
      </c>
      <c r="J209" s="186">
        <f t="shared" ref="J209" si="190">SUM(J208)</f>
        <v>564805</v>
      </c>
      <c r="K209" s="186">
        <f t="shared" ref="K209" si="191">SUM(K208)</f>
        <v>456362</v>
      </c>
      <c r="L209" s="186">
        <f t="shared" si="189"/>
        <v>83533</v>
      </c>
      <c r="M209" s="20">
        <f t="shared" ref="M209:O209" si="192">SUM(M208)</f>
        <v>39293</v>
      </c>
      <c r="N209" s="20">
        <f t="shared" si="192"/>
        <v>31870</v>
      </c>
      <c r="O209" s="20">
        <f t="shared" si="192"/>
        <v>12370</v>
      </c>
      <c r="P209" s="20">
        <f t="shared" si="188"/>
        <v>539895</v>
      </c>
      <c r="Q209" s="186">
        <f>IF(J209=0,"-",P209/J209*100)</f>
        <v>95.589628278786492</v>
      </c>
    </row>
    <row r="210" spans="1:17" x14ac:dyDescent="0.25">
      <c r="A210" s="216"/>
      <c r="B210" s="216"/>
      <c r="C210" s="216"/>
      <c r="D210" s="216"/>
      <c r="E210" s="216"/>
      <c r="F210" s="216"/>
      <c r="G210" s="217"/>
      <c r="J210" s="178">
        <v>0</v>
      </c>
      <c r="K210" s="178">
        <v>0</v>
      </c>
      <c r="L210" s="178">
        <f>M210+N210+O210</f>
        <v>0</v>
      </c>
      <c r="P210">
        <f t="shared" si="188"/>
        <v>0</v>
      </c>
      <c r="Q210" s="160" t="str">
        <f>IF(J210=0,"-",P210/J210*100)</f>
        <v>-</v>
      </c>
    </row>
    <row r="211" spans="1:17" x14ac:dyDescent="0.25">
      <c r="A211" s="16" t="s">
        <v>1</v>
      </c>
      <c r="B211" s="16" t="s">
        <v>1</v>
      </c>
      <c r="C211" s="16" t="s">
        <v>1</v>
      </c>
      <c r="D211" s="16" t="s">
        <v>1</v>
      </c>
      <c r="E211" s="16" t="s">
        <v>1</v>
      </c>
      <c r="F211" s="16" t="s">
        <v>1</v>
      </c>
      <c r="G211" s="16" t="s">
        <v>1</v>
      </c>
      <c r="H211" s="22" t="s">
        <v>1</v>
      </c>
      <c r="I211" s="187"/>
      <c r="J211" s="187"/>
      <c r="K211" s="187"/>
      <c r="L211" s="187">
        <f>M211+N211+O211</f>
        <v>0</v>
      </c>
      <c r="M211" s="22"/>
      <c r="N211" s="22"/>
      <c r="O211" s="22"/>
      <c r="P211" s="22">
        <f t="shared" si="188"/>
        <v>0</v>
      </c>
      <c r="Q211" s="166"/>
    </row>
    <row r="212" spans="1:17" x14ac:dyDescent="0.25">
      <c r="A212" s="16" t="s">
        <v>1</v>
      </c>
      <c r="B212" s="16" t="s">
        <v>1</v>
      </c>
      <c r="C212" s="16" t="s">
        <v>1</v>
      </c>
      <c r="D212" s="16" t="s">
        <v>1</v>
      </c>
      <c r="E212" s="16" t="s">
        <v>1</v>
      </c>
      <c r="F212" s="16" t="s">
        <v>1</v>
      </c>
      <c r="G212" s="16" t="s">
        <v>1</v>
      </c>
      <c r="H212" s="13" t="s">
        <v>144</v>
      </c>
      <c r="I212" s="184">
        <f t="shared" ref="I212:L212" si="193">SUM(I204)</f>
        <v>569364</v>
      </c>
      <c r="J212" s="184">
        <f t="shared" ref="J212" si="194">SUM(J204)</f>
        <v>564805</v>
      </c>
      <c r="K212" s="184">
        <f t="shared" ref="K212" si="195">SUM(K204)</f>
        <v>456362</v>
      </c>
      <c r="L212" s="184">
        <f t="shared" si="193"/>
        <v>83533</v>
      </c>
      <c r="M212" s="14">
        <f t="shared" ref="M212:O212" si="196">SUM(M204)</f>
        <v>39293</v>
      </c>
      <c r="N212" s="14">
        <f t="shared" si="196"/>
        <v>31870</v>
      </c>
      <c r="O212" s="14">
        <f t="shared" si="196"/>
        <v>12370</v>
      </c>
      <c r="P212" s="14">
        <f t="shared" si="188"/>
        <v>539895</v>
      </c>
      <c r="Q212" s="184">
        <f>IF(J212=0,"-",P212/J212*100)</f>
        <v>95.589628278786492</v>
      </c>
    </row>
    <row r="213" spans="1:17" x14ac:dyDescent="0.25">
      <c r="A213" s="16" t="s">
        <v>1</v>
      </c>
      <c r="B213" s="16" t="s">
        <v>1</v>
      </c>
      <c r="C213" s="16" t="s">
        <v>1</v>
      </c>
      <c r="D213" s="16" t="s">
        <v>1</v>
      </c>
      <c r="E213" s="16" t="s">
        <v>1</v>
      </c>
      <c r="F213" s="16" t="s">
        <v>1</v>
      </c>
      <c r="G213" s="16" t="s">
        <v>1</v>
      </c>
      <c r="H213" s="2" t="s">
        <v>77</v>
      </c>
      <c r="I213" s="185">
        <f t="shared" ref="I213:L213" si="197">SUM(I205)</f>
        <v>20</v>
      </c>
      <c r="J213" s="185">
        <f t="shared" ref="J213" si="198">SUM(J205)</f>
        <v>20</v>
      </c>
      <c r="K213" s="185">
        <f t="shared" ref="K213" si="199">SUM(K205)</f>
        <v>0</v>
      </c>
      <c r="L213" s="185">
        <f t="shared" si="197"/>
        <v>0</v>
      </c>
      <c r="M213" s="16">
        <f t="shared" ref="M213:O213" si="200">SUM(M205)</f>
        <v>0</v>
      </c>
      <c r="N213" s="16">
        <f t="shared" si="200"/>
        <v>0</v>
      </c>
      <c r="O213" s="16">
        <f t="shared" si="200"/>
        <v>0</v>
      </c>
      <c r="P213" s="15">
        <f t="shared" si="188"/>
        <v>0</v>
      </c>
      <c r="Q213" s="185">
        <f>IF(J213=0,"-",P213/J213*100)</f>
        <v>0</v>
      </c>
    </row>
    <row r="214" spans="1:17" x14ac:dyDescent="0.25">
      <c r="A214" s="16" t="s">
        <v>1</v>
      </c>
      <c r="B214" s="16" t="s">
        <v>1</v>
      </c>
      <c r="C214" s="16" t="s">
        <v>1</v>
      </c>
      <c r="D214" s="16" t="s">
        <v>1</v>
      </c>
      <c r="E214" s="16" t="s">
        <v>1</v>
      </c>
      <c r="F214" s="16" t="s">
        <v>1</v>
      </c>
      <c r="G214" s="16" t="s">
        <v>1</v>
      </c>
      <c r="H214" s="23" t="s">
        <v>1</v>
      </c>
      <c r="I214" s="179"/>
      <c r="J214" s="179"/>
      <c r="K214" s="179"/>
      <c r="L214" s="179">
        <f>M214+N214+O214</f>
        <v>0</v>
      </c>
      <c r="M214" s="24"/>
      <c r="N214" s="24"/>
      <c r="O214" s="24"/>
      <c r="P214" s="24">
        <f t="shared" si="188"/>
        <v>0</v>
      </c>
      <c r="Q214" s="167"/>
    </row>
    <row r="215" spans="1:17" ht="15.75" thickBot="1" x14ac:dyDescent="0.3">
      <c r="A215" s="1" t="s">
        <v>11</v>
      </c>
      <c r="B215" s="1" t="s">
        <v>145</v>
      </c>
      <c r="C215" s="4" t="s">
        <v>1</v>
      </c>
      <c r="D215" s="4" t="s">
        <v>1</v>
      </c>
      <c r="E215" s="2" t="s">
        <v>1</v>
      </c>
      <c r="F215" s="2" t="s">
        <v>1</v>
      </c>
      <c r="G215" s="2" t="s">
        <v>1</v>
      </c>
      <c r="H215" s="2" t="s">
        <v>1</v>
      </c>
      <c r="I215" s="183"/>
      <c r="J215" s="183"/>
      <c r="K215" s="183"/>
      <c r="L215" s="183">
        <f>M215+N215+O215</f>
        <v>0</v>
      </c>
      <c r="M215" s="3"/>
      <c r="N215" s="3"/>
      <c r="O215" s="3"/>
      <c r="P215" s="3">
        <f t="shared" si="188"/>
        <v>0</v>
      </c>
      <c r="Q215" s="161"/>
    </row>
    <row r="216" spans="1:17" ht="45.75" thickBot="1" x14ac:dyDescent="0.3">
      <c r="A216" s="5" t="s">
        <v>4</v>
      </c>
      <c r="B216" s="5" t="s">
        <v>5</v>
      </c>
      <c r="C216" s="5" t="s">
        <v>6</v>
      </c>
      <c r="D216" s="6" t="s">
        <v>1</v>
      </c>
      <c r="E216" s="5" t="s">
        <v>7</v>
      </c>
      <c r="F216" s="5" t="s">
        <v>8</v>
      </c>
      <c r="G216" s="5" t="s">
        <v>9</v>
      </c>
      <c r="H216" s="5" t="s">
        <v>10</v>
      </c>
      <c r="I216" s="109" t="s">
        <v>3374</v>
      </c>
      <c r="J216" s="109" t="s">
        <v>3433</v>
      </c>
      <c r="K216" s="109" t="s">
        <v>3437</v>
      </c>
      <c r="L216" s="109" t="s">
        <v>3434</v>
      </c>
      <c r="M216" s="5" t="s">
        <v>3439</v>
      </c>
      <c r="N216" s="5" t="s">
        <v>3440</v>
      </c>
      <c r="O216" s="5" t="s">
        <v>3441</v>
      </c>
      <c r="P216" s="5" t="s">
        <v>3438</v>
      </c>
      <c r="Q216" s="162" t="s">
        <v>3302</v>
      </c>
    </row>
    <row r="217" spans="1:17" x14ac:dyDescent="0.25">
      <c r="A217" s="7" t="s">
        <v>1</v>
      </c>
      <c r="B217" s="7" t="s">
        <v>1</v>
      </c>
      <c r="C217" s="7" t="s">
        <v>1</v>
      </c>
      <c r="D217" s="8" t="s">
        <v>1</v>
      </c>
      <c r="E217" s="8" t="s">
        <v>1</v>
      </c>
      <c r="F217" s="9" t="s">
        <v>1</v>
      </c>
      <c r="G217" s="10" t="s">
        <v>1</v>
      </c>
      <c r="H217" s="11" t="s">
        <v>1</v>
      </c>
      <c r="I217" s="110">
        <v>1</v>
      </c>
      <c r="J217" s="110">
        <v>2</v>
      </c>
      <c r="K217" s="110">
        <v>20</v>
      </c>
      <c r="L217" s="110" t="s">
        <v>3402</v>
      </c>
      <c r="M217" s="12">
        <v>5</v>
      </c>
      <c r="N217" s="12">
        <v>6</v>
      </c>
      <c r="O217" s="12">
        <v>7</v>
      </c>
      <c r="P217" s="12" t="s">
        <v>3303</v>
      </c>
      <c r="Q217" s="110">
        <v>9</v>
      </c>
    </row>
    <row r="218" spans="1:17" x14ac:dyDescent="0.25">
      <c r="A218" s="1" t="s">
        <v>11</v>
      </c>
      <c r="B218" s="1" t="s">
        <v>145</v>
      </c>
      <c r="C218" s="4" t="s">
        <v>12</v>
      </c>
      <c r="D218" s="4" t="s">
        <v>146</v>
      </c>
      <c r="E218" s="2" t="s">
        <v>1</v>
      </c>
      <c r="F218" s="2" t="s">
        <v>1</v>
      </c>
      <c r="G218" s="2" t="s">
        <v>1</v>
      </c>
      <c r="H218" s="2" t="s">
        <v>147</v>
      </c>
      <c r="I218" s="183"/>
      <c r="J218" s="183"/>
      <c r="K218" s="183"/>
      <c r="L218" s="183">
        <f>M218+N218+O218</f>
        <v>0</v>
      </c>
      <c r="M218" s="3"/>
      <c r="N218" s="3"/>
      <c r="O218" s="3"/>
      <c r="P218" s="3">
        <f t="shared" ref="P218:P226" si="201">K218+L218</f>
        <v>0</v>
      </c>
      <c r="Q218" s="161"/>
    </row>
    <row r="219" spans="1:17" ht="22.5" x14ac:dyDescent="0.25">
      <c r="A219" s="1" t="s">
        <v>1</v>
      </c>
      <c r="B219" s="1" t="s">
        <v>1</v>
      </c>
      <c r="C219" s="1" t="s">
        <v>1</v>
      </c>
      <c r="D219" s="2" t="s">
        <v>1</v>
      </c>
      <c r="E219" s="2" t="s">
        <v>1</v>
      </c>
      <c r="F219" s="2" t="s">
        <v>1</v>
      </c>
      <c r="G219" s="2" t="s">
        <v>1</v>
      </c>
      <c r="H219" s="13" t="s">
        <v>57</v>
      </c>
      <c r="I219" s="184">
        <f t="shared" ref="I219:O220" si="202">SUM(I220)</f>
        <v>0</v>
      </c>
      <c r="J219" s="184">
        <f t="shared" si="202"/>
        <v>0</v>
      </c>
      <c r="K219" s="184">
        <f t="shared" si="202"/>
        <v>0</v>
      </c>
      <c r="L219" s="184">
        <f t="shared" si="202"/>
        <v>0</v>
      </c>
      <c r="M219" s="14">
        <f t="shared" si="202"/>
        <v>0</v>
      </c>
      <c r="N219" s="14">
        <f t="shared" si="202"/>
        <v>0</v>
      </c>
      <c r="O219" s="14">
        <f t="shared" si="202"/>
        <v>0</v>
      </c>
      <c r="P219" s="14">
        <f t="shared" si="201"/>
        <v>0</v>
      </c>
      <c r="Q219" s="163" t="str">
        <f t="shared" ref="Q219:Q225" si="203">IF(J219=0,"-",P219/J219*100)</f>
        <v>-</v>
      </c>
    </row>
    <row r="220" spans="1:17" x14ac:dyDescent="0.25">
      <c r="A220" s="4" t="s">
        <v>11</v>
      </c>
      <c r="B220" s="4" t="s">
        <v>145</v>
      </c>
      <c r="C220" s="4" t="s">
        <v>12</v>
      </c>
      <c r="D220" s="4" t="s">
        <v>146</v>
      </c>
      <c r="E220" s="2" t="s">
        <v>58</v>
      </c>
      <c r="F220" s="2" t="s">
        <v>1</v>
      </c>
      <c r="G220" s="2" t="s">
        <v>1</v>
      </c>
      <c r="H220" s="2" t="s">
        <v>59</v>
      </c>
      <c r="I220" s="185">
        <f t="shared" si="202"/>
        <v>0</v>
      </c>
      <c r="J220" s="185">
        <f t="shared" si="202"/>
        <v>0</v>
      </c>
      <c r="K220" s="185">
        <f t="shared" si="202"/>
        <v>0</v>
      </c>
      <c r="L220" s="185">
        <f t="shared" si="202"/>
        <v>0</v>
      </c>
      <c r="M220" s="15">
        <f t="shared" si="202"/>
        <v>0</v>
      </c>
      <c r="N220" s="15">
        <f t="shared" si="202"/>
        <v>0</v>
      </c>
      <c r="O220" s="15">
        <f t="shared" si="202"/>
        <v>0</v>
      </c>
      <c r="P220" s="15">
        <f t="shared" si="201"/>
        <v>0</v>
      </c>
      <c r="Q220" s="164" t="str">
        <f t="shared" si="203"/>
        <v>-</v>
      </c>
    </row>
    <row r="221" spans="1:17" x14ac:dyDescent="0.25">
      <c r="A221" s="1" t="s">
        <v>11</v>
      </c>
      <c r="B221" s="1" t="s">
        <v>145</v>
      </c>
      <c r="C221" s="1" t="s">
        <v>12</v>
      </c>
      <c r="D221" s="1" t="s">
        <v>146</v>
      </c>
      <c r="E221" s="1" t="s">
        <v>60</v>
      </c>
      <c r="F221" s="4" t="s">
        <v>1</v>
      </c>
      <c r="G221" s="16" t="s">
        <v>1</v>
      </c>
      <c r="H221" s="2" t="s">
        <v>61</v>
      </c>
      <c r="I221" s="185">
        <f t="shared" ref="I221:L221" si="204">SUM(I222:I224)</f>
        <v>0</v>
      </c>
      <c r="J221" s="185">
        <f t="shared" ref="J221" si="205">SUM(J222:J224)</f>
        <v>0</v>
      </c>
      <c r="K221" s="185">
        <f t="shared" ref="K221" si="206">SUM(K222:K224)</f>
        <v>0</v>
      </c>
      <c r="L221" s="185">
        <f t="shared" si="204"/>
        <v>0</v>
      </c>
      <c r="M221" s="15">
        <f t="shared" ref="M221:O221" si="207">SUM(M222:M224)</f>
        <v>0</v>
      </c>
      <c r="N221" s="15">
        <f t="shared" si="207"/>
        <v>0</v>
      </c>
      <c r="O221" s="15">
        <f t="shared" si="207"/>
        <v>0</v>
      </c>
      <c r="P221" s="15">
        <f t="shared" si="201"/>
        <v>0</v>
      </c>
      <c r="Q221" s="164" t="str">
        <f t="shared" si="203"/>
        <v>-</v>
      </c>
    </row>
    <row r="222" spans="1:17" ht="33.75" x14ac:dyDescent="0.25">
      <c r="A222" s="4" t="s">
        <v>11</v>
      </c>
      <c r="B222" s="4" t="s">
        <v>145</v>
      </c>
      <c r="C222" s="4" t="s">
        <v>12</v>
      </c>
      <c r="D222" s="4" t="s">
        <v>146</v>
      </c>
      <c r="E222" s="3" t="s">
        <v>62</v>
      </c>
      <c r="F222" s="4" t="s">
        <v>148</v>
      </c>
      <c r="G222" s="16" t="s">
        <v>149</v>
      </c>
      <c r="H222" s="16" t="s">
        <v>150</v>
      </c>
      <c r="I222" s="183">
        <f t="shared" ref="I222:O222" si="208">100000-100000</f>
        <v>0</v>
      </c>
      <c r="J222" s="183">
        <f t="shared" si="208"/>
        <v>0</v>
      </c>
      <c r="K222" s="183">
        <f t="shared" si="208"/>
        <v>0</v>
      </c>
      <c r="L222" s="183">
        <f t="shared" si="208"/>
        <v>0</v>
      </c>
      <c r="M222" s="17">
        <f t="shared" si="208"/>
        <v>0</v>
      </c>
      <c r="N222" s="17">
        <f t="shared" si="208"/>
        <v>0</v>
      </c>
      <c r="O222" s="17">
        <f t="shared" si="208"/>
        <v>0</v>
      </c>
      <c r="P222" s="17">
        <f t="shared" si="201"/>
        <v>0</v>
      </c>
      <c r="Q222" s="161" t="str">
        <f t="shared" si="203"/>
        <v>-</v>
      </c>
    </row>
    <row r="223" spans="1:17" x14ac:dyDescent="0.25">
      <c r="A223" s="4" t="s">
        <v>11</v>
      </c>
      <c r="B223" s="4" t="s">
        <v>145</v>
      </c>
      <c r="C223" s="4" t="s">
        <v>12</v>
      </c>
      <c r="D223" s="4" t="s">
        <v>146</v>
      </c>
      <c r="E223" s="3" t="s">
        <v>62</v>
      </c>
      <c r="F223" s="4" t="s">
        <v>151</v>
      </c>
      <c r="G223" s="16" t="s">
        <v>152</v>
      </c>
      <c r="H223" s="16" t="s">
        <v>153</v>
      </c>
      <c r="I223" s="183">
        <v>0</v>
      </c>
      <c r="J223" s="183">
        <v>0</v>
      </c>
      <c r="K223" s="183">
        <v>0</v>
      </c>
      <c r="L223" s="183">
        <f>M223+N223+O223</f>
        <v>0</v>
      </c>
      <c r="M223" s="17"/>
      <c r="N223" s="17"/>
      <c r="O223" s="17"/>
      <c r="P223" s="17">
        <f t="shared" si="201"/>
        <v>0</v>
      </c>
      <c r="Q223" s="161" t="str">
        <f t="shared" si="203"/>
        <v>-</v>
      </c>
    </row>
    <row r="224" spans="1:17" ht="22.5" x14ac:dyDescent="0.25">
      <c r="A224" s="4" t="s">
        <v>11</v>
      </c>
      <c r="B224" s="4" t="s">
        <v>145</v>
      </c>
      <c r="C224" s="4" t="s">
        <v>12</v>
      </c>
      <c r="D224" s="4" t="s">
        <v>146</v>
      </c>
      <c r="E224" s="3" t="s">
        <v>62</v>
      </c>
      <c r="F224" s="4" t="s">
        <v>154</v>
      </c>
      <c r="G224" s="16" t="s">
        <v>149</v>
      </c>
      <c r="H224" s="16" t="s">
        <v>155</v>
      </c>
      <c r="I224" s="183">
        <v>0</v>
      </c>
      <c r="J224" s="183">
        <v>0</v>
      </c>
      <c r="K224" s="183">
        <v>0</v>
      </c>
      <c r="L224" s="183">
        <f>M224+N224+O224</f>
        <v>0</v>
      </c>
      <c r="M224" s="17"/>
      <c r="N224" s="17"/>
      <c r="O224" s="17"/>
      <c r="P224" s="17">
        <f t="shared" si="201"/>
        <v>0</v>
      </c>
      <c r="Q224" s="161" t="str">
        <f t="shared" si="203"/>
        <v>-</v>
      </c>
    </row>
    <row r="225" spans="1:17" ht="22.5" x14ac:dyDescent="0.25">
      <c r="A225" s="16" t="s">
        <v>1</v>
      </c>
      <c r="B225" s="16" t="s">
        <v>1</v>
      </c>
      <c r="C225" s="16" t="s">
        <v>1</v>
      </c>
      <c r="D225" s="16" t="s">
        <v>1</v>
      </c>
      <c r="E225" s="16" t="s">
        <v>1</v>
      </c>
      <c r="F225" s="16" t="s">
        <v>1</v>
      </c>
      <c r="G225" s="16" t="s">
        <v>1</v>
      </c>
      <c r="H225" s="13" t="s">
        <v>156</v>
      </c>
      <c r="I225" s="184">
        <f t="shared" ref="I225:O225" si="209">SUM(I219)</f>
        <v>0</v>
      </c>
      <c r="J225" s="184">
        <f t="shared" si="209"/>
        <v>0</v>
      </c>
      <c r="K225" s="184">
        <f t="shared" si="209"/>
        <v>0</v>
      </c>
      <c r="L225" s="184">
        <f t="shared" si="209"/>
        <v>0</v>
      </c>
      <c r="M225" s="14">
        <f t="shared" si="209"/>
        <v>0</v>
      </c>
      <c r="N225" s="14">
        <f t="shared" si="209"/>
        <v>0</v>
      </c>
      <c r="O225" s="14">
        <f t="shared" si="209"/>
        <v>0</v>
      </c>
      <c r="P225" s="14">
        <f t="shared" si="201"/>
        <v>0</v>
      </c>
      <c r="Q225" s="163" t="str">
        <f t="shared" si="203"/>
        <v>-</v>
      </c>
    </row>
    <row r="226" spans="1:17" ht="15.75" thickBot="1" x14ac:dyDescent="0.3">
      <c r="A226" s="16" t="s">
        <v>1</v>
      </c>
      <c r="B226" s="16" t="s">
        <v>1</v>
      </c>
      <c r="C226" s="16" t="s">
        <v>1</v>
      </c>
      <c r="D226" s="16" t="s">
        <v>1</v>
      </c>
      <c r="E226" s="16" t="s">
        <v>1</v>
      </c>
      <c r="F226" s="16" t="s">
        <v>1</v>
      </c>
      <c r="G226" s="16" t="s">
        <v>1</v>
      </c>
      <c r="H226" s="2"/>
      <c r="I226" s="185">
        <v>0</v>
      </c>
      <c r="J226" s="185"/>
      <c r="K226" s="185"/>
      <c r="L226" s="185">
        <f>M226+N226+O226</f>
        <v>0</v>
      </c>
      <c r="M226" s="16"/>
      <c r="N226" s="16"/>
      <c r="O226" s="16"/>
      <c r="P226" s="15">
        <f t="shared" si="201"/>
        <v>0</v>
      </c>
      <c r="Q226" s="164"/>
    </row>
    <row r="227" spans="1:17" ht="45.75" thickBot="1" x14ac:dyDescent="0.3">
      <c r="A227" s="212" t="s">
        <v>1</v>
      </c>
      <c r="B227" s="212" t="s">
        <v>1</v>
      </c>
      <c r="C227" s="212" t="s">
        <v>1</v>
      </c>
      <c r="D227" s="212" t="s">
        <v>1</v>
      </c>
      <c r="E227" s="212" t="s">
        <v>1</v>
      </c>
      <c r="F227" s="212" t="s">
        <v>1</v>
      </c>
      <c r="G227" s="214" t="s">
        <v>1</v>
      </c>
      <c r="H227" s="5" t="s">
        <v>78</v>
      </c>
      <c r="I227" s="109" t="s">
        <v>3374</v>
      </c>
      <c r="J227" s="109" t="s">
        <v>3433</v>
      </c>
      <c r="K227" s="109" t="s">
        <v>3437</v>
      </c>
      <c r="L227" s="109" t="s">
        <v>3434</v>
      </c>
      <c r="M227" s="5" t="s">
        <v>3439</v>
      </c>
      <c r="N227" s="5" t="s">
        <v>3440</v>
      </c>
      <c r="O227" s="5" t="s">
        <v>3441</v>
      </c>
      <c r="P227" s="5" t="s">
        <v>3438</v>
      </c>
      <c r="Q227" s="162" t="s">
        <v>3302</v>
      </c>
    </row>
    <row r="228" spans="1:17" x14ac:dyDescent="0.25">
      <c r="A228" s="213"/>
      <c r="B228" s="213"/>
      <c r="C228" s="213"/>
      <c r="D228" s="213"/>
      <c r="E228" s="213"/>
      <c r="F228" s="213"/>
      <c r="G228" s="215"/>
      <c r="H228" s="18" t="s">
        <v>1</v>
      </c>
      <c r="I228" s="110">
        <v>1</v>
      </c>
      <c r="J228" s="110">
        <v>2</v>
      </c>
      <c r="K228" s="110">
        <v>20</v>
      </c>
      <c r="L228" s="110" t="s">
        <v>3402</v>
      </c>
      <c r="M228" s="12">
        <v>5</v>
      </c>
      <c r="N228" s="12">
        <v>6</v>
      </c>
      <c r="O228" s="12">
        <v>7</v>
      </c>
      <c r="P228" s="12" t="s">
        <v>3303</v>
      </c>
      <c r="Q228" s="110">
        <v>9</v>
      </c>
    </row>
    <row r="229" spans="1:17" x14ac:dyDescent="0.25">
      <c r="A229" s="213"/>
      <c r="B229" s="213"/>
      <c r="C229" s="213"/>
      <c r="D229" s="213"/>
      <c r="E229" s="213"/>
      <c r="F229" s="213"/>
      <c r="G229" s="215"/>
      <c r="H229" s="19" t="s">
        <v>157</v>
      </c>
      <c r="I229" s="186">
        <f t="shared" ref="I229:L229" si="210">SUM(I222,I224)</f>
        <v>0</v>
      </c>
      <c r="J229" s="186">
        <f t="shared" ref="J229" si="211">SUM(J222,J224)</f>
        <v>0</v>
      </c>
      <c r="K229" s="186">
        <f t="shared" ref="K229" si="212">SUM(K222,K224)</f>
        <v>0</v>
      </c>
      <c r="L229" s="186">
        <f t="shared" si="210"/>
        <v>0</v>
      </c>
      <c r="M229" s="20">
        <f t="shared" ref="M229:O229" si="213">SUM(M222,M224)</f>
        <v>0</v>
      </c>
      <c r="N229" s="20">
        <f t="shared" si="213"/>
        <v>0</v>
      </c>
      <c r="O229" s="20">
        <f t="shared" si="213"/>
        <v>0</v>
      </c>
      <c r="P229" s="20">
        <f t="shared" ref="P229:P237" si="214">K229+L229</f>
        <v>0</v>
      </c>
      <c r="Q229" s="165" t="str">
        <f>IF(J229=0,"-",P229/J229*100)</f>
        <v>-</v>
      </c>
    </row>
    <row r="230" spans="1:17" x14ac:dyDescent="0.25">
      <c r="A230" s="213"/>
      <c r="B230" s="213"/>
      <c r="C230" s="213"/>
      <c r="D230" s="213"/>
      <c r="E230" s="213"/>
      <c r="F230" s="213"/>
      <c r="G230" s="215"/>
      <c r="H230" s="19" t="s">
        <v>158</v>
      </c>
      <c r="I230" s="186">
        <f t="shared" ref="I230:L230" si="215">SUM(I223)</f>
        <v>0</v>
      </c>
      <c r="J230" s="186">
        <f t="shared" ref="J230" si="216">SUM(J223)</f>
        <v>0</v>
      </c>
      <c r="K230" s="186">
        <f t="shared" ref="K230" si="217">SUM(K223)</f>
        <v>0</v>
      </c>
      <c r="L230" s="186">
        <f t="shared" si="215"/>
        <v>0</v>
      </c>
      <c r="M230" s="20">
        <f t="shared" ref="M230:O230" si="218">SUM(M223)</f>
        <v>0</v>
      </c>
      <c r="N230" s="20">
        <f t="shared" si="218"/>
        <v>0</v>
      </c>
      <c r="O230" s="20">
        <f t="shared" si="218"/>
        <v>0</v>
      </c>
      <c r="P230" s="20">
        <f t="shared" si="214"/>
        <v>0</v>
      </c>
      <c r="Q230" s="165" t="str">
        <f>IF(J230=0,"-",P230/J230*100)</f>
        <v>-</v>
      </c>
    </row>
    <row r="231" spans="1:17" x14ac:dyDescent="0.25">
      <c r="A231" s="213"/>
      <c r="B231" s="213"/>
      <c r="C231" s="213"/>
      <c r="D231" s="213"/>
      <c r="E231" s="213"/>
      <c r="F231" s="213"/>
      <c r="G231" s="215"/>
      <c r="H231" s="21" t="s">
        <v>80</v>
      </c>
      <c r="I231" s="186">
        <f t="shared" ref="I231:L231" si="219">SUM(I229:I230)</f>
        <v>0</v>
      </c>
      <c r="J231" s="186">
        <f t="shared" ref="J231" si="220">SUM(J229:J230)</f>
        <v>0</v>
      </c>
      <c r="K231" s="186">
        <f t="shared" ref="K231" si="221">SUM(K229:K230)</f>
        <v>0</v>
      </c>
      <c r="L231" s="186">
        <f t="shared" si="219"/>
        <v>0</v>
      </c>
      <c r="M231" s="20">
        <f t="shared" ref="M231:O231" si="222">SUM(M229:M230)</f>
        <v>0</v>
      </c>
      <c r="N231" s="20">
        <f t="shared" si="222"/>
        <v>0</v>
      </c>
      <c r="O231" s="20">
        <f t="shared" si="222"/>
        <v>0</v>
      </c>
      <c r="P231" s="20">
        <f t="shared" si="214"/>
        <v>0</v>
      </c>
      <c r="Q231" s="165" t="str">
        <f>IF(J231=0,"-",P231/J231*100)</f>
        <v>-</v>
      </c>
    </row>
    <row r="232" spans="1:17" x14ac:dyDescent="0.25">
      <c r="A232" s="216"/>
      <c r="B232" s="216"/>
      <c r="C232" s="216"/>
      <c r="D232" s="216"/>
      <c r="E232" s="216"/>
      <c r="F232" s="216"/>
      <c r="G232" s="217"/>
      <c r="J232" s="178">
        <v>0</v>
      </c>
      <c r="K232" s="178">
        <v>0</v>
      </c>
      <c r="L232" s="178">
        <f>M232+N232+O232</f>
        <v>0</v>
      </c>
      <c r="P232">
        <f t="shared" si="214"/>
        <v>0</v>
      </c>
      <c r="Q232" s="160" t="str">
        <f>IF(J232=0,"-",P232/J232*100)</f>
        <v>-</v>
      </c>
    </row>
    <row r="233" spans="1:17" x14ac:dyDescent="0.25">
      <c r="A233" s="16" t="s">
        <v>1</v>
      </c>
      <c r="B233" s="16" t="s">
        <v>1</v>
      </c>
      <c r="C233" s="16" t="s">
        <v>1</v>
      </c>
      <c r="D233" s="16" t="s">
        <v>1</v>
      </c>
      <c r="E233" s="16" t="s">
        <v>1</v>
      </c>
      <c r="F233" s="16" t="s">
        <v>1</v>
      </c>
      <c r="G233" s="16" t="s">
        <v>1</v>
      </c>
      <c r="H233" s="22" t="s">
        <v>1</v>
      </c>
      <c r="I233" s="187"/>
      <c r="J233" s="187"/>
      <c r="K233" s="187"/>
      <c r="L233" s="187">
        <f>M233+N233+O233</f>
        <v>0</v>
      </c>
      <c r="M233" s="22"/>
      <c r="N233" s="22"/>
      <c r="O233" s="22"/>
      <c r="P233" s="22">
        <f t="shared" si="214"/>
        <v>0</v>
      </c>
      <c r="Q233" s="166"/>
    </row>
    <row r="234" spans="1:17" x14ac:dyDescent="0.25">
      <c r="A234" s="16" t="s">
        <v>1</v>
      </c>
      <c r="B234" s="16" t="s">
        <v>1</v>
      </c>
      <c r="C234" s="16" t="s">
        <v>1</v>
      </c>
      <c r="D234" s="16" t="s">
        <v>1</v>
      </c>
      <c r="E234" s="16" t="s">
        <v>1</v>
      </c>
      <c r="F234" s="16" t="s">
        <v>1</v>
      </c>
      <c r="G234" s="16" t="s">
        <v>1</v>
      </c>
      <c r="H234" s="13" t="s">
        <v>159</v>
      </c>
      <c r="I234" s="184">
        <f t="shared" ref="I234:O234" si="223">SUM(I225)</f>
        <v>0</v>
      </c>
      <c r="J234" s="184">
        <f t="shared" si="223"/>
        <v>0</v>
      </c>
      <c r="K234" s="184">
        <f t="shared" si="223"/>
        <v>0</v>
      </c>
      <c r="L234" s="184">
        <f t="shared" si="223"/>
        <v>0</v>
      </c>
      <c r="M234" s="14">
        <f t="shared" si="223"/>
        <v>0</v>
      </c>
      <c r="N234" s="14">
        <f t="shared" si="223"/>
        <v>0</v>
      </c>
      <c r="O234" s="14">
        <f t="shared" si="223"/>
        <v>0</v>
      </c>
      <c r="P234" s="14">
        <f t="shared" si="214"/>
        <v>0</v>
      </c>
      <c r="Q234" s="163" t="str">
        <f>IF(J234=0,"-",P234/J234*100)</f>
        <v>-</v>
      </c>
    </row>
    <row r="235" spans="1:17" x14ac:dyDescent="0.25">
      <c r="A235" s="16" t="s">
        <v>1</v>
      </c>
      <c r="B235" s="16" t="s">
        <v>1</v>
      </c>
      <c r="C235" s="16" t="s">
        <v>1</v>
      </c>
      <c r="D235" s="16" t="s">
        <v>1</v>
      </c>
      <c r="E235" s="16" t="s">
        <v>1</v>
      </c>
      <c r="F235" s="16" t="s">
        <v>1</v>
      </c>
      <c r="G235" s="16" t="s">
        <v>1</v>
      </c>
      <c r="H235" s="2"/>
      <c r="I235" s="185">
        <v>0</v>
      </c>
      <c r="J235" s="185"/>
      <c r="K235" s="185"/>
      <c r="L235" s="185">
        <f>M235+N235+O235</f>
        <v>0</v>
      </c>
      <c r="M235" s="16"/>
      <c r="N235" s="16"/>
      <c r="O235" s="16"/>
      <c r="P235" s="15">
        <f t="shared" si="214"/>
        <v>0</v>
      </c>
      <c r="Q235" s="164"/>
    </row>
    <row r="236" spans="1:17" x14ac:dyDescent="0.25">
      <c r="A236" s="16" t="s">
        <v>1</v>
      </c>
      <c r="B236" s="16" t="s">
        <v>1</v>
      </c>
      <c r="C236" s="16" t="s">
        <v>1</v>
      </c>
      <c r="D236" s="16" t="s">
        <v>1</v>
      </c>
      <c r="E236" s="16" t="s">
        <v>1</v>
      </c>
      <c r="F236" s="16" t="s">
        <v>1</v>
      </c>
      <c r="G236" s="16" t="s">
        <v>1</v>
      </c>
      <c r="H236" s="23" t="s">
        <v>1</v>
      </c>
      <c r="I236" s="179"/>
      <c r="J236" s="179"/>
      <c r="K236" s="179"/>
      <c r="L236" s="179">
        <f>M236+N236+O236</f>
        <v>0</v>
      </c>
      <c r="M236" s="24"/>
      <c r="N236" s="24"/>
      <c r="O236" s="24"/>
      <c r="P236" s="24">
        <f t="shared" si="214"/>
        <v>0</v>
      </c>
      <c r="Q236" s="167"/>
    </row>
    <row r="237" spans="1:17" ht="15.75" thickBot="1" x14ac:dyDescent="0.3">
      <c r="A237" s="1" t="s">
        <v>11</v>
      </c>
      <c r="B237" s="1" t="s">
        <v>160</v>
      </c>
      <c r="C237" s="4" t="s">
        <v>1</v>
      </c>
      <c r="D237" s="4" t="s">
        <v>1</v>
      </c>
      <c r="E237" s="2" t="s">
        <v>1</v>
      </c>
      <c r="F237" s="2" t="s">
        <v>1</v>
      </c>
      <c r="G237" s="2" t="s">
        <v>1</v>
      </c>
      <c r="H237" s="2" t="s">
        <v>1</v>
      </c>
      <c r="I237" s="183"/>
      <c r="J237" s="183"/>
      <c r="K237" s="183"/>
      <c r="L237" s="183">
        <f>M237+N237+O237</f>
        <v>0</v>
      </c>
      <c r="M237" s="3"/>
      <c r="N237" s="3"/>
      <c r="O237" s="3"/>
      <c r="P237" s="3">
        <f t="shared" si="214"/>
        <v>0</v>
      </c>
      <c r="Q237" s="161"/>
    </row>
    <row r="238" spans="1:17" ht="45.75" thickBot="1" x14ac:dyDescent="0.3">
      <c r="A238" s="5" t="s">
        <v>4</v>
      </c>
      <c r="B238" s="5" t="s">
        <v>5</v>
      </c>
      <c r="C238" s="5" t="s">
        <v>6</v>
      </c>
      <c r="D238" s="6" t="s">
        <v>1</v>
      </c>
      <c r="E238" s="5" t="s">
        <v>7</v>
      </c>
      <c r="F238" s="5" t="s">
        <v>8</v>
      </c>
      <c r="G238" s="5" t="s">
        <v>9</v>
      </c>
      <c r="H238" s="5" t="s">
        <v>10</v>
      </c>
      <c r="I238" s="109" t="s">
        <v>3374</v>
      </c>
      <c r="J238" s="109" t="s">
        <v>3433</v>
      </c>
      <c r="K238" s="109" t="s">
        <v>3437</v>
      </c>
      <c r="L238" s="109" t="s">
        <v>3434</v>
      </c>
      <c r="M238" s="5" t="s">
        <v>3439</v>
      </c>
      <c r="N238" s="5" t="s">
        <v>3440</v>
      </c>
      <c r="O238" s="5" t="s">
        <v>3441</v>
      </c>
      <c r="P238" s="5" t="s">
        <v>3438</v>
      </c>
      <c r="Q238" s="162" t="s">
        <v>3302</v>
      </c>
    </row>
    <row r="239" spans="1:17" x14ac:dyDescent="0.25">
      <c r="A239" s="7" t="s">
        <v>1</v>
      </c>
      <c r="B239" s="7" t="s">
        <v>1</v>
      </c>
      <c r="C239" s="7" t="s">
        <v>1</v>
      </c>
      <c r="D239" s="8" t="s">
        <v>1</v>
      </c>
      <c r="E239" s="8" t="s">
        <v>1</v>
      </c>
      <c r="F239" s="9" t="s">
        <v>1</v>
      </c>
      <c r="G239" s="10" t="s">
        <v>1</v>
      </c>
      <c r="H239" s="11" t="s">
        <v>1</v>
      </c>
      <c r="I239" s="110">
        <v>1</v>
      </c>
      <c r="J239" s="110">
        <v>2</v>
      </c>
      <c r="K239" s="110">
        <v>20</v>
      </c>
      <c r="L239" s="110" t="s">
        <v>3402</v>
      </c>
      <c r="M239" s="12">
        <v>5</v>
      </c>
      <c r="N239" s="12">
        <v>6</v>
      </c>
      <c r="O239" s="12">
        <v>7</v>
      </c>
      <c r="P239" s="12" t="s">
        <v>3303</v>
      </c>
      <c r="Q239" s="110">
        <v>9</v>
      </c>
    </row>
    <row r="240" spans="1:17" x14ac:dyDescent="0.25">
      <c r="A240" s="1" t="s">
        <v>11</v>
      </c>
      <c r="B240" s="1" t="s">
        <v>160</v>
      </c>
      <c r="C240" s="4" t="s">
        <v>12</v>
      </c>
      <c r="D240" s="4" t="s">
        <v>161</v>
      </c>
      <c r="E240" s="2" t="s">
        <v>1</v>
      </c>
      <c r="F240" s="2" t="s">
        <v>1</v>
      </c>
      <c r="G240" s="2" t="s">
        <v>1</v>
      </c>
      <c r="H240" s="2" t="s">
        <v>162</v>
      </c>
      <c r="I240" s="183">
        <v>0</v>
      </c>
      <c r="J240" s="183"/>
      <c r="K240" s="183"/>
      <c r="L240" s="183">
        <f>M240+N240+O240</f>
        <v>0</v>
      </c>
      <c r="M240" s="3"/>
      <c r="N240" s="3"/>
      <c r="O240" s="3"/>
      <c r="P240" s="3">
        <f t="shared" ref="P240:P260" si="224">K240+L240</f>
        <v>0</v>
      </c>
      <c r="Q240" s="161"/>
    </row>
    <row r="241" spans="1:17" ht="33.75" x14ac:dyDescent="0.25">
      <c r="A241" s="1" t="s">
        <v>1</v>
      </c>
      <c r="B241" s="1" t="s">
        <v>1</v>
      </c>
      <c r="C241" s="1" t="s">
        <v>1</v>
      </c>
      <c r="D241" s="2" t="s">
        <v>1</v>
      </c>
      <c r="E241" s="2" t="s">
        <v>1</v>
      </c>
      <c r="F241" s="2" t="s">
        <v>1</v>
      </c>
      <c r="G241" s="2" t="s">
        <v>1</v>
      </c>
      <c r="H241" s="13" t="s">
        <v>14</v>
      </c>
      <c r="I241" s="184">
        <f t="shared" ref="I241:L241" si="225">SUM(I242,I249,I251)</f>
        <v>142896</v>
      </c>
      <c r="J241" s="184">
        <f t="shared" ref="J241" si="226">SUM(J242,J249,J251)</f>
        <v>142896</v>
      </c>
      <c r="K241" s="184">
        <f t="shared" ref="K241" si="227">SUM(K242,K249,K251)</f>
        <v>103316</v>
      </c>
      <c r="L241" s="184">
        <f t="shared" si="225"/>
        <v>33766</v>
      </c>
      <c r="M241" s="14">
        <f t="shared" ref="M241:O241" si="228">SUM(M242,M249,M251)</f>
        <v>11256</v>
      </c>
      <c r="N241" s="14">
        <f t="shared" si="228"/>
        <v>11256</v>
      </c>
      <c r="O241" s="14">
        <f t="shared" si="228"/>
        <v>11254</v>
      </c>
      <c r="P241" s="14">
        <f t="shared" si="224"/>
        <v>137082</v>
      </c>
      <c r="Q241" s="184">
        <f t="shared" ref="Q241:Q259" si="229">IF(J241=0,"-",P241/J241*100)</f>
        <v>95.931306684581799</v>
      </c>
    </row>
    <row r="242" spans="1:17" x14ac:dyDescent="0.25">
      <c r="A242" s="4" t="s">
        <v>11</v>
      </c>
      <c r="B242" s="4" t="s">
        <v>160</v>
      </c>
      <c r="C242" s="4" t="s">
        <v>12</v>
      </c>
      <c r="D242" s="4" t="s">
        <v>161</v>
      </c>
      <c r="E242" s="2" t="s">
        <v>15</v>
      </c>
      <c r="F242" s="2" t="s">
        <v>1</v>
      </c>
      <c r="G242" s="2" t="s">
        <v>1</v>
      </c>
      <c r="H242" s="2" t="s">
        <v>16</v>
      </c>
      <c r="I242" s="185">
        <f t="shared" ref="I242:L242" si="230">SUM(I243:I244)</f>
        <v>129646</v>
      </c>
      <c r="J242" s="185">
        <f t="shared" ref="J242" si="231">SUM(J243:J244)</f>
        <v>129646</v>
      </c>
      <c r="K242" s="185">
        <f t="shared" ref="K242" si="232">SUM(K243:K244)</f>
        <v>93380</v>
      </c>
      <c r="L242" s="185">
        <f t="shared" si="230"/>
        <v>30460</v>
      </c>
      <c r="M242" s="15">
        <f t="shared" ref="M242:O242" si="233">SUM(M243:M244)</f>
        <v>10154</v>
      </c>
      <c r="N242" s="15">
        <f t="shared" si="233"/>
        <v>10154</v>
      </c>
      <c r="O242" s="15">
        <f t="shared" si="233"/>
        <v>10152</v>
      </c>
      <c r="P242" s="15">
        <f t="shared" si="224"/>
        <v>123840</v>
      </c>
      <c r="Q242" s="185">
        <f t="shared" si="229"/>
        <v>95.521651265754443</v>
      </c>
    </row>
    <row r="243" spans="1:17" x14ac:dyDescent="0.25">
      <c r="A243" s="4" t="s">
        <v>11</v>
      </c>
      <c r="B243" s="4" t="s">
        <v>160</v>
      </c>
      <c r="C243" s="4" t="s">
        <v>12</v>
      </c>
      <c r="D243" s="4" t="s">
        <v>161</v>
      </c>
      <c r="E243" s="3" t="s">
        <v>18</v>
      </c>
      <c r="F243" s="4"/>
      <c r="G243" s="16" t="s">
        <v>19</v>
      </c>
      <c r="H243" s="16" t="s">
        <v>17</v>
      </c>
      <c r="I243" s="183">
        <v>107686</v>
      </c>
      <c r="J243" s="183">
        <v>107686</v>
      </c>
      <c r="K243" s="183">
        <v>80766</v>
      </c>
      <c r="L243" s="183">
        <f>M243+N243+O243</f>
        <v>26920</v>
      </c>
      <c r="M243" s="17">
        <v>8974</v>
      </c>
      <c r="N243" s="17">
        <v>8974</v>
      </c>
      <c r="O243" s="17">
        <v>8972</v>
      </c>
      <c r="P243" s="17">
        <f t="shared" si="224"/>
        <v>107686</v>
      </c>
      <c r="Q243" s="183">
        <f t="shared" si="229"/>
        <v>100</v>
      </c>
    </row>
    <row r="244" spans="1:17" x14ac:dyDescent="0.25">
      <c r="A244" s="1" t="s">
        <v>11</v>
      </c>
      <c r="B244" s="1" t="s">
        <v>160</v>
      </c>
      <c r="C244" s="1" t="s">
        <v>12</v>
      </c>
      <c r="D244" s="1" t="s">
        <v>161</v>
      </c>
      <c r="E244" s="1" t="s">
        <v>20</v>
      </c>
      <c r="F244" s="4" t="s">
        <v>1</v>
      </c>
      <c r="G244" s="16" t="s">
        <v>1</v>
      </c>
      <c r="H244" s="2" t="s">
        <v>21</v>
      </c>
      <c r="I244" s="185">
        <f t="shared" ref="I244:O244" si="234">SUM(I245:I248)</f>
        <v>21960</v>
      </c>
      <c r="J244" s="185">
        <f t="shared" si="234"/>
        <v>21960</v>
      </c>
      <c r="K244" s="185">
        <f t="shared" si="234"/>
        <v>12614</v>
      </c>
      <c r="L244" s="185">
        <f t="shared" si="234"/>
        <v>3540</v>
      </c>
      <c r="M244" s="15">
        <f t="shared" si="234"/>
        <v>1180</v>
      </c>
      <c r="N244" s="15">
        <f t="shared" si="234"/>
        <v>1180</v>
      </c>
      <c r="O244" s="15">
        <f t="shared" si="234"/>
        <v>1180</v>
      </c>
      <c r="P244" s="15">
        <f t="shared" si="224"/>
        <v>16154</v>
      </c>
      <c r="Q244" s="185">
        <f t="shared" si="229"/>
        <v>73.561020036429866</v>
      </c>
    </row>
    <row r="245" spans="1:17" x14ac:dyDescent="0.25">
      <c r="A245" s="4" t="s">
        <v>11</v>
      </c>
      <c r="B245" s="4" t="s">
        <v>160</v>
      </c>
      <c r="C245" s="4" t="s">
        <v>12</v>
      </c>
      <c r="D245" s="4" t="s">
        <v>161</v>
      </c>
      <c r="E245" s="3" t="s">
        <v>22</v>
      </c>
      <c r="F245" s="4" t="s">
        <v>163</v>
      </c>
      <c r="G245" s="16" t="s">
        <v>19</v>
      </c>
      <c r="H245" s="16" t="s">
        <v>86</v>
      </c>
      <c r="I245" s="183">
        <v>2544</v>
      </c>
      <c r="J245" s="183">
        <v>2544</v>
      </c>
      <c r="K245" s="183">
        <v>1908</v>
      </c>
      <c r="L245" s="183">
        <f>M245+N245+O245</f>
        <v>636</v>
      </c>
      <c r="M245" s="17">
        <v>212</v>
      </c>
      <c r="N245" s="17">
        <v>212</v>
      </c>
      <c r="O245" s="17">
        <v>212</v>
      </c>
      <c r="P245" s="17">
        <f t="shared" si="224"/>
        <v>2544</v>
      </c>
      <c r="Q245" s="183">
        <f t="shared" si="229"/>
        <v>100</v>
      </c>
    </row>
    <row r="246" spans="1:17" x14ac:dyDescent="0.25">
      <c r="A246" s="4" t="s">
        <v>11</v>
      </c>
      <c r="B246" s="4" t="s">
        <v>160</v>
      </c>
      <c r="C246" s="4" t="s">
        <v>12</v>
      </c>
      <c r="D246" s="4" t="s">
        <v>161</v>
      </c>
      <c r="E246" s="3" t="s">
        <v>22</v>
      </c>
      <c r="F246" s="4" t="s">
        <v>164</v>
      </c>
      <c r="G246" s="16" t="s">
        <v>19</v>
      </c>
      <c r="H246" s="16" t="s">
        <v>26</v>
      </c>
      <c r="I246" s="183">
        <v>11616</v>
      </c>
      <c r="J246" s="183">
        <v>11616</v>
      </c>
      <c r="K246" s="183">
        <v>8712</v>
      </c>
      <c r="L246" s="183">
        <f>M246+N246+O246</f>
        <v>2904</v>
      </c>
      <c r="M246" s="17">
        <v>968</v>
      </c>
      <c r="N246" s="17">
        <v>968</v>
      </c>
      <c r="O246" s="17">
        <v>968</v>
      </c>
      <c r="P246" s="17">
        <f t="shared" si="224"/>
        <v>11616</v>
      </c>
      <c r="Q246" s="183">
        <f t="shared" si="229"/>
        <v>100</v>
      </c>
    </row>
    <row r="247" spans="1:17" x14ac:dyDescent="0.25">
      <c r="A247" s="4" t="s">
        <v>11</v>
      </c>
      <c r="B247" s="4" t="s">
        <v>160</v>
      </c>
      <c r="C247" s="4" t="s">
        <v>12</v>
      </c>
      <c r="D247" s="4" t="s">
        <v>161</v>
      </c>
      <c r="E247" s="3" t="s">
        <v>22</v>
      </c>
      <c r="F247" s="4" t="s">
        <v>165</v>
      </c>
      <c r="G247" s="16" t="s">
        <v>19</v>
      </c>
      <c r="H247" s="16" t="s">
        <v>28</v>
      </c>
      <c r="I247" s="183">
        <v>2600</v>
      </c>
      <c r="J247" s="183">
        <v>2600</v>
      </c>
      <c r="K247" s="183">
        <v>1994</v>
      </c>
      <c r="L247" s="183">
        <f>M247+N247+O247</f>
        <v>0</v>
      </c>
      <c r="M247" s="17"/>
      <c r="N247" s="17"/>
      <c r="O247" s="17"/>
      <c r="P247" s="17">
        <f t="shared" si="224"/>
        <v>1994</v>
      </c>
      <c r="Q247" s="183">
        <f t="shared" si="229"/>
        <v>76.692307692307693</v>
      </c>
    </row>
    <row r="248" spans="1:17" x14ac:dyDescent="0.25">
      <c r="A248" s="4" t="s">
        <v>11</v>
      </c>
      <c r="B248" s="4" t="s">
        <v>160</v>
      </c>
      <c r="C248" s="4" t="s">
        <v>12</v>
      </c>
      <c r="D248" s="4" t="s">
        <v>161</v>
      </c>
      <c r="E248" s="3" t="s">
        <v>22</v>
      </c>
      <c r="F248" s="4" t="s">
        <v>166</v>
      </c>
      <c r="G248" s="16" t="s">
        <v>19</v>
      </c>
      <c r="H248" s="16" t="s">
        <v>30</v>
      </c>
      <c r="I248" s="183">
        <v>5200</v>
      </c>
      <c r="J248" s="183">
        <v>5200</v>
      </c>
      <c r="K248" s="183">
        <v>0</v>
      </c>
      <c r="L248" s="183">
        <f>M248+N248+O248</f>
        <v>0</v>
      </c>
      <c r="M248" s="17"/>
      <c r="N248" s="17"/>
      <c r="O248" s="17"/>
      <c r="P248" s="17">
        <f t="shared" si="224"/>
        <v>0</v>
      </c>
      <c r="Q248" s="183">
        <f t="shared" si="229"/>
        <v>0</v>
      </c>
    </row>
    <row r="249" spans="1:17" x14ac:dyDescent="0.25">
      <c r="A249" s="4" t="s">
        <v>11</v>
      </c>
      <c r="B249" s="4" t="s">
        <v>160</v>
      </c>
      <c r="C249" s="4" t="s">
        <v>12</v>
      </c>
      <c r="D249" s="4" t="s">
        <v>161</v>
      </c>
      <c r="E249" s="2" t="s">
        <v>31</v>
      </c>
      <c r="F249" s="2" t="s">
        <v>1</v>
      </c>
      <c r="G249" s="2" t="s">
        <v>1</v>
      </c>
      <c r="H249" s="2" t="s">
        <v>32</v>
      </c>
      <c r="I249" s="185">
        <f t="shared" ref="I249:O249" si="235">SUM(I250)</f>
        <v>11307</v>
      </c>
      <c r="J249" s="185">
        <f t="shared" si="235"/>
        <v>11307</v>
      </c>
      <c r="K249" s="185">
        <f t="shared" si="235"/>
        <v>8478</v>
      </c>
      <c r="L249" s="185">
        <f t="shared" si="235"/>
        <v>2826</v>
      </c>
      <c r="M249" s="15">
        <f t="shared" si="235"/>
        <v>942</v>
      </c>
      <c r="N249" s="15">
        <f t="shared" si="235"/>
        <v>942</v>
      </c>
      <c r="O249" s="15">
        <f t="shared" si="235"/>
        <v>942</v>
      </c>
      <c r="P249" s="15">
        <f t="shared" si="224"/>
        <v>11304</v>
      </c>
      <c r="Q249" s="185">
        <f t="shared" si="229"/>
        <v>99.973467763332451</v>
      </c>
    </row>
    <row r="250" spans="1:17" x14ac:dyDescent="0.25">
      <c r="A250" s="4" t="s">
        <v>11</v>
      </c>
      <c r="B250" s="4" t="s">
        <v>160</v>
      </c>
      <c r="C250" s="4" t="s">
        <v>12</v>
      </c>
      <c r="D250" s="4" t="s">
        <v>161</v>
      </c>
      <c r="E250" s="3" t="s">
        <v>34</v>
      </c>
      <c r="F250" s="4"/>
      <c r="G250" s="16" t="s">
        <v>19</v>
      </c>
      <c r="H250" s="16" t="s">
        <v>33</v>
      </c>
      <c r="I250" s="183">
        <v>11307</v>
      </c>
      <c r="J250" s="183">
        <v>11307</v>
      </c>
      <c r="K250" s="183">
        <v>8478</v>
      </c>
      <c r="L250" s="183">
        <f>M250+N250+O250</f>
        <v>2826</v>
      </c>
      <c r="M250" s="17">
        <v>942</v>
      </c>
      <c r="N250" s="17">
        <v>942</v>
      </c>
      <c r="O250" s="17">
        <v>942</v>
      </c>
      <c r="P250" s="17">
        <f t="shared" si="224"/>
        <v>11304</v>
      </c>
      <c r="Q250" s="183">
        <f t="shared" si="229"/>
        <v>99.973467763332451</v>
      </c>
    </row>
    <row r="251" spans="1:17" x14ac:dyDescent="0.25">
      <c r="A251" s="4" t="s">
        <v>11</v>
      </c>
      <c r="B251" s="4" t="s">
        <v>160</v>
      </c>
      <c r="C251" s="4" t="s">
        <v>12</v>
      </c>
      <c r="D251" s="4" t="s">
        <v>161</v>
      </c>
      <c r="E251" s="2" t="s">
        <v>35</v>
      </c>
      <c r="F251" s="2" t="s">
        <v>1</v>
      </c>
      <c r="G251" s="2" t="s">
        <v>1</v>
      </c>
      <c r="H251" s="2" t="s">
        <v>36</v>
      </c>
      <c r="I251" s="185">
        <f t="shared" ref="I251:O251" si="236">SUM(I252)</f>
        <v>1943</v>
      </c>
      <c r="J251" s="185">
        <f t="shared" si="236"/>
        <v>1943</v>
      </c>
      <c r="K251" s="185">
        <f t="shared" si="236"/>
        <v>1458</v>
      </c>
      <c r="L251" s="185">
        <f t="shared" si="236"/>
        <v>480</v>
      </c>
      <c r="M251" s="15">
        <f t="shared" si="236"/>
        <v>160</v>
      </c>
      <c r="N251" s="15">
        <f t="shared" si="236"/>
        <v>160</v>
      </c>
      <c r="O251" s="15">
        <f t="shared" si="236"/>
        <v>160</v>
      </c>
      <c r="P251" s="15">
        <f t="shared" si="224"/>
        <v>1938</v>
      </c>
      <c r="Q251" s="185">
        <f t="shared" si="229"/>
        <v>99.742665980442609</v>
      </c>
    </row>
    <row r="252" spans="1:17" x14ac:dyDescent="0.25">
      <c r="A252" s="1" t="s">
        <v>11</v>
      </c>
      <c r="B252" s="1" t="s">
        <v>160</v>
      </c>
      <c r="C252" s="1" t="s">
        <v>12</v>
      </c>
      <c r="D252" s="1" t="s">
        <v>161</v>
      </c>
      <c r="E252" s="1" t="s">
        <v>40</v>
      </c>
      <c r="F252" s="4" t="s">
        <v>1</v>
      </c>
      <c r="G252" s="16" t="s">
        <v>1</v>
      </c>
      <c r="H252" s="2" t="s">
        <v>41</v>
      </c>
      <c r="I252" s="185">
        <f t="shared" ref="I252:L252" si="237">SUM(I253:I255)</f>
        <v>1943</v>
      </c>
      <c r="J252" s="185">
        <f t="shared" ref="J252" si="238">SUM(J253:J255)</f>
        <v>1943</v>
      </c>
      <c r="K252" s="185">
        <f t="shared" ref="K252" si="239">SUM(K253:K255)</f>
        <v>1458</v>
      </c>
      <c r="L252" s="185">
        <f t="shared" si="237"/>
        <v>480</v>
      </c>
      <c r="M252" s="15">
        <f t="shared" ref="M252:O252" si="240">SUM(M253:M255)</f>
        <v>160</v>
      </c>
      <c r="N252" s="15">
        <f t="shared" si="240"/>
        <v>160</v>
      </c>
      <c r="O252" s="15">
        <f t="shared" si="240"/>
        <v>160</v>
      </c>
      <c r="P252" s="15">
        <f t="shared" si="224"/>
        <v>1938</v>
      </c>
      <c r="Q252" s="185">
        <f t="shared" si="229"/>
        <v>99.742665980442609</v>
      </c>
    </row>
    <row r="253" spans="1:17" x14ac:dyDescent="0.25">
      <c r="A253" s="4" t="s">
        <v>11</v>
      </c>
      <c r="B253" s="4" t="s">
        <v>160</v>
      </c>
      <c r="C253" s="4" t="s">
        <v>12</v>
      </c>
      <c r="D253" s="4" t="s">
        <v>161</v>
      </c>
      <c r="E253" s="3" t="s">
        <v>42</v>
      </c>
      <c r="F253" s="4"/>
      <c r="G253" s="16" t="s">
        <v>19</v>
      </c>
      <c r="H253" s="16" t="s">
        <v>41</v>
      </c>
      <c r="I253" s="183">
        <v>1500</v>
      </c>
      <c r="J253" s="183">
        <v>1500</v>
      </c>
      <c r="K253" s="183">
        <v>1125</v>
      </c>
      <c r="L253" s="183">
        <f>M253+N253+O253</f>
        <v>375</v>
      </c>
      <c r="M253" s="17">
        <v>125</v>
      </c>
      <c r="N253" s="17">
        <v>125</v>
      </c>
      <c r="O253" s="17">
        <v>125</v>
      </c>
      <c r="P253" s="17">
        <f t="shared" si="224"/>
        <v>1500</v>
      </c>
      <c r="Q253" s="183">
        <f t="shared" si="229"/>
        <v>100</v>
      </c>
    </row>
    <row r="254" spans="1:17" ht="22.5" x14ac:dyDescent="0.25">
      <c r="A254" s="4" t="s">
        <v>11</v>
      </c>
      <c r="B254" s="4" t="s">
        <v>160</v>
      </c>
      <c r="C254" s="4" t="s">
        <v>12</v>
      </c>
      <c r="D254" s="4" t="s">
        <v>161</v>
      </c>
      <c r="E254" s="3" t="s">
        <v>42</v>
      </c>
      <c r="F254" s="4" t="s">
        <v>167</v>
      </c>
      <c r="G254" s="16" t="s">
        <v>19</v>
      </c>
      <c r="H254" s="16" t="s">
        <v>50</v>
      </c>
      <c r="I254" s="183">
        <v>343</v>
      </c>
      <c r="J254" s="183">
        <v>343</v>
      </c>
      <c r="K254" s="183">
        <v>261</v>
      </c>
      <c r="L254" s="183">
        <f>M254+N254+O254</f>
        <v>81</v>
      </c>
      <c r="M254" s="17">
        <v>27</v>
      </c>
      <c r="N254" s="17">
        <v>27</v>
      </c>
      <c r="O254" s="17">
        <v>27</v>
      </c>
      <c r="P254" s="17">
        <f t="shared" si="224"/>
        <v>342</v>
      </c>
      <c r="Q254" s="183">
        <f t="shared" si="229"/>
        <v>99.708454810495624</v>
      </c>
    </row>
    <row r="255" spans="1:17" ht="22.5" x14ac:dyDescent="0.25">
      <c r="A255" s="4" t="s">
        <v>11</v>
      </c>
      <c r="B255" s="4" t="s">
        <v>160</v>
      </c>
      <c r="C255" s="4" t="s">
        <v>12</v>
      </c>
      <c r="D255" s="4" t="s">
        <v>161</v>
      </c>
      <c r="E255" s="3" t="s">
        <v>42</v>
      </c>
      <c r="F255" s="4" t="s">
        <v>168</v>
      </c>
      <c r="G255" s="16" t="s">
        <v>19</v>
      </c>
      <c r="H255" s="16" t="s">
        <v>56</v>
      </c>
      <c r="I255" s="183">
        <v>100</v>
      </c>
      <c r="J255" s="183">
        <v>100</v>
      </c>
      <c r="K255" s="183">
        <v>72</v>
      </c>
      <c r="L255" s="183">
        <f>M255+N255+O255</f>
        <v>24</v>
      </c>
      <c r="M255" s="17">
        <v>8</v>
      </c>
      <c r="N255" s="17">
        <v>8</v>
      </c>
      <c r="O255" s="17">
        <v>8</v>
      </c>
      <c r="P255" s="17">
        <f t="shared" si="224"/>
        <v>96</v>
      </c>
      <c r="Q255" s="183">
        <f t="shared" si="229"/>
        <v>96</v>
      </c>
    </row>
    <row r="256" spans="1:17" ht="22.5" x14ac:dyDescent="0.25">
      <c r="A256" s="1" t="s">
        <v>1</v>
      </c>
      <c r="B256" s="1" t="s">
        <v>1</v>
      </c>
      <c r="C256" s="1" t="s">
        <v>1</v>
      </c>
      <c r="D256" s="2" t="s">
        <v>1</v>
      </c>
      <c r="E256" s="2" t="s">
        <v>1</v>
      </c>
      <c r="F256" s="2" t="s">
        <v>1</v>
      </c>
      <c r="G256" s="2" t="s">
        <v>1</v>
      </c>
      <c r="H256" s="13" t="s">
        <v>57</v>
      </c>
      <c r="I256" s="184">
        <f t="shared" ref="I256:O257" si="241">SUM(I257)</f>
        <v>100</v>
      </c>
      <c r="J256" s="184">
        <f t="shared" si="241"/>
        <v>100</v>
      </c>
      <c r="K256" s="184">
        <f t="shared" si="241"/>
        <v>72</v>
      </c>
      <c r="L256" s="184">
        <f t="shared" si="241"/>
        <v>24</v>
      </c>
      <c r="M256" s="14">
        <f t="shared" si="241"/>
        <v>8</v>
      </c>
      <c r="N256" s="14">
        <f t="shared" si="241"/>
        <v>8</v>
      </c>
      <c r="O256" s="14">
        <f t="shared" si="241"/>
        <v>8</v>
      </c>
      <c r="P256" s="14">
        <f t="shared" si="224"/>
        <v>96</v>
      </c>
      <c r="Q256" s="184">
        <f t="shared" si="229"/>
        <v>96</v>
      </c>
    </row>
    <row r="257" spans="1:17" x14ac:dyDescent="0.25">
      <c r="A257" s="4" t="s">
        <v>11</v>
      </c>
      <c r="B257" s="4" t="s">
        <v>160</v>
      </c>
      <c r="C257" s="4" t="s">
        <v>12</v>
      </c>
      <c r="D257" s="4" t="s">
        <v>161</v>
      </c>
      <c r="E257" s="2" t="s">
        <v>58</v>
      </c>
      <c r="F257" s="2" t="s">
        <v>1</v>
      </c>
      <c r="G257" s="2" t="s">
        <v>1</v>
      </c>
      <c r="H257" s="2" t="s">
        <v>59</v>
      </c>
      <c r="I257" s="185">
        <f t="shared" si="241"/>
        <v>100</v>
      </c>
      <c r="J257" s="185">
        <f t="shared" si="241"/>
        <v>100</v>
      </c>
      <c r="K257" s="185">
        <f t="shared" si="241"/>
        <v>72</v>
      </c>
      <c r="L257" s="185">
        <f t="shared" si="241"/>
        <v>24</v>
      </c>
      <c r="M257" s="15">
        <f t="shared" si="241"/>
        <v>8</v>
      </c>
      <c r="N257" s="15">
        <f t="shared" si="241"/>
        <v>8</v>
      </c>
      <c r="O257" s="15">
        <f t="shared" si="241"/>
        <v>8</v>
      </c>
      <c r="P257" s="15">
        <f t="shared" si="224"/>
        <v>96</v>
      </c>
      <c r="Q257" s="185">
        <f t="shared" si="229"/>
        <v>96</v>
      </c>
    </row>
    <row r="258" spans="1:17" x14ac:dyDescent="0.25">
      <c r="A258" s="4" t="s">
        <v>11</v>
      </c>
      <c r="B258" s="4" t="s">
        <v>160</v>
      </c>
      <c r="C258" s="4" t="s">
        <v>12</v>
      </c>
      <c r="D258" s="4" t="s">
        <v>161</v>
      </c>
      <c r="E258" s="3" t="s">
        <v>69</v>
      </c>
      <c r="F258" s="4"/>
      <c r="G258" s="16" t="s">
        <v>19</v>
      </c>
      <c r="H258" s="16" t="s">
        <v>68</v>
      </c>
      <c r="I258" s="183">
        <v>100</v>
      </c>
      <c r="J258" s="183">
        <v>100</v>
      </c>
      <c r="K258" s="183">
        <v>72</v>
      </c>
      <c r="L258" s="183">
        <f>M258+N258+O258</f>
        <v>24</v>
      </c>
      <c r="M258" s="17">
        <v>8</v>
      </c>
      <c r="N258" s="17">
        <v>8</v>
      </c>
      <c r="O258" s="17">
        <v>8</v>
      </c>
      <c r="P258" s="17">
        <f t="shared" si="224"/>
        <v>96</v>
      </c>
      <c r="Q258" s="183">
        <f t="shared" si="229"/>
        <v>96</v>
      </c>
    </row>
    <row r="259" spans="1:17" ht="22.5" x14ac:dyDescent="0.25">
      <c r="A259" s="16" t="s">
        <v>1</v>
      </c>
      <c r="B259" s="16" t="s">
        <v>1</v>
      </c>
      <c r="C259" s="16" t="s">
        <v>1</v>
      </c>
      <c r="D259" s="16" t="s">
        <v>1</v>
      </c>
      <c r="E259" s="16" t="s">
        <v>1</v>
      </c>
      <c r="F259" s="16" t="s">
        <v>1</v>
      </c>
      <c r="G259" s="16" t="s">
        <v>1</v>
      </c>
      <c r="H259" s="13" t="s">
        <v>169</v>
      </c>
      <c r="I259" s="184">
        <f t="shared" ref="I259:O259" si="242">SUM(I256,I241)</f>
        <v>142996</v>
      </c>
      <c r="J259" s="184">
        <f t="shared" si="242"/>
        <v>142996</v>
      </c>
      <c r="K259" s="184">
        <f t="shared" si="242"/>
        <v>103388</v>
      </c>
      <c r="L259" s="184">
        <f t="shared" si="242"/>
        <v>33790</v>
      </c>
      <c r="M259" s="14">
        <f t="shared" si="242"/>
        <v>11264</v>
      </c>
      <c r="N259" s="14">
        <f t="shared" si="242"/>
        <v>11264</v>
      </c>
      <c r="O259" s="14">
        <f t="shared" si="242"/>
        <v>11262</v>
      </c>
      <c r="P259" s="14">
        <f t="shared" si="224"/>
        <v>137178</v>
      </c>
      <c r="Q259" s="184">
        <f t="shared" si="229"/>
        <v>95.93135472320904</v>
      </c>
    </row>
    <row r="260" spans="1:17" ht="15.75" thickBot="1" x14ac:dyDescent="0.3">
      <c r="A260" s="16" t="s">
        <v>1</v>
      </c>
      <c r="B260" s="16" t="s">
        <v>1</v>
      </c>
      <c r="C260" s="16" t="s">
        <v>1</v>
      </c>
      <c r="D260" s="16" t="s">
        <v>1</v>
      </c>
      <c r="E260" s="16" t="s">
        <v>1</v>
      </c>
      <c r="F260" s="16" t="s">
        <v>1</v>
      </c>
      <c r="G260" s="16" t="s">
        <v>1</v>
      </c>
      <c r="H260" s="2" t="s">
        <v>77</v>
      </c>
      <c r="I260" s="185">
        <v>4</v>
      </c>
      <c r="J260" s="185">
        <v>4</v>
      </c>
      <c r="K260" s="185"/>
      <c r="L260" s="185">
        <f>M260+N260+O260</f>
        <v>0</v>
      </c>
      <c r="M260" s="16"/>
      <c r="N260" s="16"/>
      <c r="O260" s="16"/>
      <c r="P260" s="15">
        <f t="shared" si="224"/>
        <v>0</v>
      </c>
      <c r="Q260" s="164"/>
    </row>
    <row r="261" spans="1:17" ht="45.75" thickBot="1" x14ac:dyDescent="0.3">
      <c r="A261" s="212" t="s">
        <v>1</v>
      </c>
      <c r="B261" s="212" t="s">
        <v>1</v>
      </c>
      <c r="C261" s="212" t="s">
        <v>1</v>
      </c>
      <c r="D261" s="212" t="s">
        <v>1</v>
      </c>
      <c r="E261" s="212" t="s">
        <v>1</v>
      </c>
      <c r="F261" s="212" t="s">
        <v>1</v>
      </c>
      <c r="G261" s="214" t="s">
        <v>1</v>
      </c>
      <c r="H261" s="5" t="s">
        <v>78</v>
      </c>
      <c r="I261" s="109" t="s">
        <v>3374</v>
      </c>
      <c r="J261" s="109" t="s">
        <v>3433</v>
      </c>
      <c r="K261" s="109" t="s">
        <v>3437</v>
      </c>
      <c r="L261" s="109" t="s">
        <v>3434</v>
      </c>
      <c r="M261" s="5" t="s">
        <v>3439</v>
      </c>
      <c r="N261" s="5" t="s">
        <v>3440</v>
      </c>
      <c r="O261" s="5" t="s">
        <v>3441</v>
      </c>
      <c r="P261" s="5" t="s">
        <v>3438</v>
      </c>
      <c r="Q261" s="162" t="s">
        <v>3302</v>
      </c>
    </row>
    <row r="262" spans="1:17" x14ac:dyDescent="0.25">
      <c r="A262" s="213"/>
      <c r="B262" s="213"/>
      <c r="C262" s="213"/>
      <c r="D262" s="213"/>
      <c r="E262" s="213"/>
      <c r="F262" s="213"/>
      <c r="G262" s="215"/>
      <c r="H262" s="18" t="s">
        <v>1</v>
      </c>
      <c r="I262" s="110">
        <v>1</v>
      </c>
      <c r="J262" s="110">
        <v>2</v>
      </c>
      <c r="K262" s="110">
        <v>20</v>
      </c>
      <c r="L262" s="110" t="s">
        <v>3402</v>
      </c>
      <c r="M262" s="12">
        <v>5</v>
      </c>
      <c r="N262" s="12">
        <v>6</v>
      </c>
      <c r="O262" s="12">
        <v>7</v>
      </c>
      <c r="P262" s="12" t="s">
        <v>3303</v>
      </c>
      <c r="Q262" s="110">
        <v>9</v>
      </c>
    </row>
    <row r="263" spans="1:17" ht="22.5" x14ac:dyDescent="0.25">
      <c r="A263" s="213"/>
      <c r="B263" s="213"/>
      <c r="C263" s="213"/>
      <c r="D263" s="213"/>
      <c r="E263" s="213"/>
      <c r="F263" s="213"/>
      <c r="G263" s="215"/>
      <c r="H263" s="19" t="s">
        <v>79</v>
      </c>
      <c r="I263" s="186">
        <f t="shared" ref="I263:L263" si="243">SUM(I259)</f>
        <v>142996</v>
      </c>
      <c r="J263" s="186">
        <f t="shared" ref="J263" si="244">SUM(J259)</f>
        <v>142996</v>
      </c>
      <c r="K263" s="186">
        <f t="shared" ref="K263" si="245">SUM(K259)</f>
        <v>103388</v>
      </c>
      <c r="L263" s="186">
        <f t="shared" si="243"/>
        <v>33790</v>
      </c>
      <c r="M263" s="20">
        <f t="shared" ref="M263:O263" si="246">SUM(M259)</f>
        <v>11264</v>
      </c>
      <c r="N263" s="20">
        <f t="shared" si="246"/>
        <v>11264</v>
      </c>
      <c r="O263" s="20">
        <f t="shared" si="246"/>
        <v>11262</v>
      </c>
      <c r="P263" s="20">
        <f t="shared" ref="P263:P270" si="247">K263+L263</f>
        <v>137178</v>
      </c>
      <c r="Q263" s="186">
        <f>IF(J263=0,"-",P263/J263*100)</f>
        <v>95.93135472320904</v>
      </c>
    </row>
    <row r="264" spans="1:17" x14ac:dyDescent="0.25">
      <c r="A264" s="213"/>
      <c r="B264" s="213"/>
      <c r="C264" s="213"/>
      <c r="D264" s="213"/>
      <c r="E264" s="213"/>
      <c r="F264" s="213"/>
      <c r="G264" s="215"/>
      <c r="H264" s="21" t="s">
        <v>80</v>
      </c>
      <c r="I264" s="186">
        <f t="shared" ref="I264:L264" si="248">SUM(I263)</f>
        <v>142996</v>
      </c>
      <c r="J264" s="186">
        <f t="shared" ref="J264" si="249">SUM(J263)</f>
        <v>142996</v>
      </c>
      <c r="K264" s="186">
        <f t="shared" ref="K264" si="250">SUM(K263)</f>
        <v>103388</v>
      </c>
      <c r="L264" s="186">
        <f t="shared" si="248"/>
        <v>33790</v>
      </c>
      <c r="M264" s="20">
        <f t="shared" ref="M264:O264" si="251">SUM(M263)</f>
        <v>11264</v>
      </c>
      <c r="N264" s="20">
        <f t="shared" si="251"/>
        <v>11264</v>
      </c>
      <c r="O264" s="20">
        <f t="shared" si="251"/>
        <v>11262</v>
      </c>
      <c r="P264" s="20">
        <f t="shared" si="247"/>
        <v>137178</v>
      </c>
      <c r="Q264" s="186">
        <f>IF(J264=0,"-",P264/J264*100)</f>
        <v>95.93135472320904</v>
      </c>
    </row>
    <row r="265" spans="1:17" x14ac:dyDescent="0.25">
      <c r="A265" s="216"/>
      <c r="B265" s="216"/>
      <c r="C265" s="216"/>
      <c r="D265" s="216"/>
      <c r="E265" s="216"/>
      <c r="F265" s="216"/>
      <c r="G265" s="217"/>
      <c r="J265" s="178">
        <v>0</v>
      </c>
      <c r="K265" s="178">
        <v>0</v>
      </c>
      <c r="L265" s="178">
        <f>M265+N265+O265</f>
        <v>0</v>
      </c>
      <c r="P265">
        <f t="shared" si="247"/>
        <v>0</v>
      </c>
      <c r="Q265" s="160" t="str">
        <f>IF(J265=0,"-",P265/J265*100)</f>
        <v>-</v>
      </c>
    </row>
    <row r="266" spans="1:17" x14ac:dyDescent="0.25">
      <c r="A266" s="16" t="s">
        <v>1</v>
      </c>
      <c r="B266" s="16" t="s">
        <v>1</v>
      </c>
      <c r="C266" s="16" t="s">
        <v>1</v>
      </c>
      <c r="D266" s="16" t="s">
        <v>1</v>
      </c>
      <c r="E266" s="16" t="s">
        <v>1</v>
      </c>
      <c r="F266" s="16" t="s">
        <v>1</v>
      </c>
      <c r="G266" s="16" t="s">
        <v>1</v>
      </c>
      <c r="H266" s="22" t="s">
        <v>1</v>
      </c>
      <c r="I266" s="187"/>
      <c r="J266" s="187"/>
      <c r="K266" s="187"/>
      <c r="L266" s="187">
        <f>M266+N266+O266</f>
        <v>0</v>
      </c>
      <c r="M266" s="22"/>
      <c r="N266" s="22"/>
      <c r="O266" s="22"/>
      <c r="P266" s="22">
        <f t="shared" si="247"/>
        <v>0</v>
      </c>
      <c r="Q266" s="166"/>
    </row>
    <row r="267" spans="1:17" x14ac:dyDescent="0.25">
      <c r="A267" s="16" t="s">
        <v>1</v>
      </c>
      <c r="B267" s="16" t="s">
        <v>1</v>
      </c>
      <c r="C267" s="16" t="s">
        <v>1</v>
      </c>
      <c r="D267" s="16" t="s">
        <v>1</v>
      </c>
      <c r="E267" s="16" t="s">
        <v>1</v>
      </c>
      <c r="F267" s="16" t="s">
        <v>1</v>
      </c>
      <c r="G267" s="16" t="s">
        <v>1</v>
      </c>
      <c r="H267" s="13" t="s">
        <v>170</v>
      </c>
      <c r="I267" s="184">
        <f t="shared" ref="I267:L267" si="252">SUM(I259)</f>
        <v>142996</v>
      </c>
      <c r="J267" s="184">
        <f t="shared" ref="J267" si="253">SUM(J259)</f>
        <v>142996</v>
      </c>
      <c r="K267" s="184">
        <f t="shared" ref="K267" si="254">SUM(K259)</f>
        <v>103388</v>
      </c>
      <c r="L267" s="184">
        <f t="shared" si="252"/>
        <v>33790</v>
      </c>
      <c r="M267" s="14">
        <f t="shared" ref="M267:O267" si="255">SUM(M259)</f>
        <v>11264</v>
      </c>
      <c r="N267" s="14">
        <f t="shared" si="255"/>
        <v>11264</v>
      </c>
      <c r="O267" s="14">
        <f t="shared" si="255"/>
        <v>11262</v>
      </c>
      <c r="P267" s="14">
        <f t="shared" si="247"/>
        <v>137178</v>
      </c>
      <c r="Q267" s="184">
        <f>IF(J267=0,"-",P267/J267*100)</f>
        <v>95.93135472320904</v>
      </c>
    </row>
    <row r="268" spans="1:17" x14ac:dyDescent="0.25">
      <c r="A268" s="16" t="s">
        <v>1</v>
      </c>
      <c r="B268" s="16" t="s">
        <v>1</v>
      </c>
      <c r="C268" s="16" t="s">
        <v>1</v>
      </c>
      <c r="D268" s="16" t="s">
        <v>1</v>
      </c>
      <c r="E268" s="16" t="s">
        <v>1</v>
      </c>
      <c r="F268" s="16" t="s">
        <v>1</v>
      </c>
      <c r="G268" s="16" t="s">
        <v>1</v>
      </c>
      <c r="H268" s="2" t="s">
        <v>77</v>
      </c>
      <c r="I268" s="185">
        <f t="shared" ref="I268:L268" si="256">SUM(I260)</f>
        <v>4</v>
      </c>
      <c r="J268" s="185">
        <f t="shared" ref="J268" si="257">SUM(J260)</f>
        <v>4</v>
      </c>
      <c r="K268" s="185">
        <f t="shared" ref="K268" si="258">SUM(K260)</f>
        <v>0</v>
      </c>
      <c r="L268" s="185">
        <f t="shared" si="256"/>
        <v>0</v>
      </c>
      <c r="M268" s="16">
        <f t="shared" ref="M268:O268" si="259">SUM(M260)</f>
        <v>0</v>
      </c>
      <c r="N268" s="16">
        <f t="shared" si="259"/>
        <v>0</v>
      </c>
      <c r="O268" s="16">
        <f t="shared" si="259"/>
        <v>0</v>
      </c>
      <c r="P268" s="15">
        <f t="shared" si="247"/>
        <v>0</v>
      </c>
      <c r="Q268" s="185">
        <f>IF(J268=0,"-",P268/J268*100)</f>
        <v>0</v>
      </c>
    </row>
    <row r="269" spans="1:17" x14ac:dyDescent="0.25">
      <c r="A269" s="16" t="s">
        <v>1</v>
      </c>
      <c r="B269" s="16" t="s">
        <v>1</v>
      </c>
      <c r="C269" s="16" t="s">
        <v>1</v>
      </c>
      <c r="D269" s="16" t="s">
        <v>1</v>
      </c>
      <c r="E269" s="16" t="s">
        <v>1</v>
      </c>
      <c r="F269" s="16" t="s">
        <v>1</v>
      </c>
      <c r="G269" s="16" t="s">
        <v>1</v>
      </c>
      <c r="H269" s="23" t="s">
        <v>1</v>
      </c>
      <c r="I269" s="179"/>
      <c r="J269" s="179"/>
      <c r="K269" s="179"/>
      <c r="L269" s="179">
        <f>M269+N269+O269</f>
        <v>0</v>
      </c>
      <c r="M269" s="24"/>
      <c r="N269" s="24"/>
      <c r="O269" s="24"/>
      <c r="P269" s="24">
        <f t="shared" si="247"/>
        <v>0</v>
      </c>
      <c r="Q269" s="167"/>
    </row>
    <row r="270" spans="1:17" ht="15.75" thickBot="1" x14ac:dyDescent="0.3">
      <c r="A270" s="1" t="s">
        <v>11</v>
      </c>
      <c r="B270" s="1" t="s">
        <v>171</v>
      </c>
      <c r="C270" s="4" t="s">
        <v>1</v>
      </c>
      <c r="D270" s="4" t="s">
        <v>1</v>
      </c>
      <c r="E270" s="2" t="s">
        <v>1</v>
      </c>
      <c r="F270" s="2" t="s">
        <v>1</v>
      </c>
      <c r="G270" s="2" t="s">
        <v>1</v>
      </c>
      <c r="H270" s="2" t="s">
        <v>1</v>
      </c>
      <c r="I270" s="183"/>
      <c r="J270" s="183"/>
      <c r="K270" s="183"/>
      <c r="L270" s="183">
        <f>M270+N270+O270</f>
        <v>0</v>
      </c>
      <c r="M270" s="3"/>
      <c r="N270" s="3"/>
      <c r="O270" s="3"/>
      <c r="P270" s="3">
        <f t="shared" si="247"/>
        <v>0</v>
      </c>
      <c r="Q270" s="161"/>
    </row>
    <row r="271" spans="1:17" ht="45.75" thickBot="1" x14ac:dyDescent="0.3">
      <c r="A271" s="5" t="s">
        <v>4</v>
      </c>
      <c r="B271" s="5" t="s">
        <v>5</v>
      </c>
      <c r="C271" s="5" t="s">
        <v>6</v>
      </c>
      <c r="D271" s="6" t="s">
        <v>1</v>
      </c>
      <c r="E271" s="5" t="s">
        <v>7</v>
      </c>
      <c r="F271" s="5" t="s">
        <v>8</v>
      </c>
      <c r="G271" s="5" t="s">
        <v>9</v>
      </c>
      <c r="H271" s="5" t="s">
        <v>10</v>
      </c>
      <c r="I271" s="109" t="s">
        <v>3374</v>
      </c>
      <c r="J271" s="109" t="s">
        <v>3433</v>
      </c>
      <c r="K271" s="109" t="s">
        <v>3437</v>
      </c>
      <c r="L271" s="109" t="s">
        <v>3434</v>
      </c>
      <c r="M271" s="5" t="s">
        <v>3439</v>
      </c>
      <c r="N271" s="5" t="s">
        <v>3440</v>
      </c>
      <c r="O271" s="5" t="s">
        <v>3441</v>
      </c>
      <c r="P271" s="5" t="s">
        <v>3438</v>
      </c>
      <c r="Q271" s="162" t="s">
        <v>3302</v>
      </c>
    </row>
    <row r="272" spans="1:17" x14ac:dyDescent="0.25">
      <c r="A272" s="7" t="s">
        <v>1</v>
      </c>
      <c r="B272" s="7" t="s">
        <v>1</v>
      </c>
      <c r="C272" s="7" t="s">
        <v>1</v>
      </c>
      <c r="D272" s="8" t="s">
        <v>1</v>
      </c>
      <c r="E272" s="8" t="s">
        <v>1</v>
      </c>
      <c r="F272" s="9" t="s">
        <v>1</v>
      </c>
      <c r="G272" s="10" t="s">
        <v>1</v>
      </c>
      <c r="H272" s="11" t="s">
        <v>1</v>
      </c>
      <c r="I272" s="110">
        <v>1</v>
      </c>
      <c r="J272" s="110">
        <v>2</v>
      </c>
      <c r="K272" s="110">
        <v>20</v>
      </c>
      <c r="L272" s="110" t="s">
        <v>3402</v>
      </c>
      <c r="M272" s="12">
        <v>5</v>
      </c>
      <c r="N272" s="12">
        <v>6</v>
      </c>
      <c r="O272" s="12">
        <v>7</v>
      </c>
      <c r="P272" s="12" t="s">
        <v>3303</v>
      </c>
      <c r="Q272" s="110">
        <v>9</v>
      </c>
    </row>
    <row r="273" spans="1:17" ht="22.5" x14ac:dyDescent="0.25">
      <c r="A273" s="1" t="s">
        <v>11</v>
      </c>
      <c r="B273" s="1" t="s">
        <v>171</v>
      </c>
      <c r="C273" s="4" t="s">
        <v>12</v>
      </c>
      <c r="D273" s="4" t="s">
        <v>172</v>
      </c>
      <c r="E273" s="2" t="s">
        <v>1</v>
      </c>
      <c r="F273" s="2" t="s">
        <v>1</v>
      </c>
      <c r="G273" s="2" t="s">
        <v>1</v>
      </c>
      <c r="H273" s="2" t="s">
        <v>173</v>
      </c>
      <c r="I273" s="183">
        <v>0</v>
      </c>
      <c r="J273" s="183"/>
      <c r="K273" s="183"/>
      <c r="L273" s="183">
        <f>M273+N273+O273</f>
        <v>0</v>
      </c>
      <c r="M273" s="3"/>
      <c r="N273" s="3"/>
      <c r="O273" s="3"/>
      <c r="P273" s="3">
        <f t="shared" ref="P273:P298" si="260">K273+L273</f>
        <v>0</v>
      </c>
      <c r="Q273" s="161"/>
    </row>
    <row r="274" spans="1:17" ht="33.75" x14ac:dyDescent="0.25">
      <c r="A274" s="1" t="s">
        <v>1</v>
      </c>
      <c r="B274" s="1" t="s">
        <v>1</v>
      </c>
      <c r="C274" s="1" t="s">
        <v>1</v>
      </c>
      <c r="D274" s="2" t="s">
        <v>1</v>
      </c>
      <c r="E274" s="2" t="s">
        <v>1</v>
      </c>
      <c r="F274" s="2" t="s">
        <v>1</v>
      </c>
      <c r="G274" s="2" t="s">
        <v>1</v>
      </c>
      <c r="H274" s="13" t="s">
        <v>14</v>
      </c>
      <c r="I274" s="184">
        <f t="shared" ref="I274:L274" si="261">SUM(I275,I282,I284)</f>
        <v>1149644</v>
      </c>
      <c r="J274" s="184">
        <f t="shared" ref="J274" si="262">SUM(J275,J282,J284)</f>
        <v>1152770</v>
      </c>
      <c r="K274" s="184">
        <f t="shared" ref="K274" si="263">SUM(K275,K282,K284)</f>
        <v>946630</v>
      </c>
      <c r="L274" s="184">
        <f t="shared" si="261"/>
        <v>186638</v>
      </c>
      <c r="M274" s="14">
        <f t="shared" ref="M274:O274" si="264">SUM(M275,M282,M284)</f>
        <v>114401</v>
      </c>
      <c r="N274" s="14">
        <f t="shared" si="264"/>
        <v>51027</v>
      </c>
      <c r="O274" s="14">
        <f t="shared" si="264"/>
        <v>21210</v>
      </c>
      <c r="P274" s="14">
        <f t="shared" si="260"/>
        <v>1133268</v>
      </c>
      <c r="Q274" s="184">
        <f t="shared" ref="Q274:Q297" si="265">IF(J274=0,"-",P274/J274*100)</f>
        <v>98.308248826739074</v>
      </c>
    </row>
    <row r="275" spans="1:17" x14ac:dyDescent="0.25">
      <c r="A275" s="4" t="s">
        <v>11</v>
      </c>
      <c r="B275" s="4" t="s">
        <v>171</v>
      </c>
      <c r="C275" s="4" t="s">
        <v>12</v>
      </c>
      <c r="D275" s="4" t="s">
        <v>172</v>
      </c>
      <c r="E275" s="2" t="s">
        <v>15</v>
      </c>
      <c r="F275" s="2" t="s">
        <v>1</v>
      </c>
      <c r="G275" s="2" t="s">
        <v>1</v>
      </c>
      <c r="H275" s="2" t="s">
        <v>16</v>
      </c>
      <c r="I275" s="185">
        <f t="shared" ref="I275:L275" si="266">SUM(I276:I277)</f>
        <v>874379</v>
      </c>
      <c r="J275" s="185">
        <f t="shared" ref="J275" si="267">SUM(J276:J277)</f>
        <v>877505</v>
      </c>
      <c r="K275" s="185">
        <f t="shared" ref="K275" si="268">SUM(K276:K277)</f>
        <v>759940</v>
      </c>
      <c r="L275" s="185">
        <f t="shared" si="266"/>
        <v>114505</v>
      </c>
      <c r="M275" s="15">
        <f t="shared" ref="M275:O275" si="269">SUM(M276:M277)</f>
        <v>80941</v>
      </c>
      <c r="N275" s="15">
        <f t="shared" si="269"/>
        <v>27615</v>
      </c>
      <c r="O275" s="15">
        <f t="shared" si="269"/>
        <v>5949</v>
      </c>
      <c r="P275" s="15">
        <f t="shared" si="260"/>
        <v>874445</v>
      </c>
      <c r="Q275" s="185">
        <f t="shared" si="265"/>
        <v>99.65128403826759</v>
      </c>
    </row>
    <row r="276" spans="1:17" x14ac:dyDescent="0.25">
      <c r="A276" s="4" t="s">
        <v>11</v>
      </c>
      <c r="B276" s="4" t="s">
        <v>171</v>
      </c>
      <c r="C276" s="4" t="s">
        <v>12</v>
      </c>
      <c r="D276" s="4" t="s">
        <v>172</v>
      </c>
      <c r="E276" s="3" t="s">
        <v>18</v>
      </c>
      <c r="F276" s="4"/>
      <c r="G276" s="16" t="s">
        <v>174</v>
      </c>
      <c r="H276" s="16" t="s">
        <v>17</v>
      </c>
      <c r="I276" s="183">
        <v>790519</v>
      </c>
      <c r="J276" s="183">
        <v>790519</v>
      </c>
      <c r="K276" s="183">
        <v>693845</v>
      </c>
      <c r="L276" s="183">
        <f>M276+N276+O276</f>
        <v>96674</v>
      </c>
      <c r="M276" s="17">
        <v>75000</v>
      </c>
      <c r="N276" s="17">
        <v>21674</v>
      </c>
      <c r="O276" s="17">
        <v>0</v>
      </c>
      <c r="P276" s="17">
        <f t="shared" si="260"/>
        <v>790519</v>
      </c>
      <c r="Q276" s="183">
        <f t="shared" si="265"/>
        <v>100</v>
      </c>
    </row>
    <row r="277" spans="1:17" x14ac:dyDescent="0.25">
      <c r="A277" s="1" t="s">
        <v>11</v>
      </c>
      <c r="B277" s="1" t="s">
        <v>171</v>
      </c>
      <c r="C277" s="1" t="s">
        <v>12</v>
      </c>
      <c r="D277" s="1" t="s">
        <v>172</v>
      </c>
      <c r="E277" s="1" t="s">
        <v>20</v>
      </c>
      <c r="F277" s="4" t="s">
        <v>1</v>
      </c>
      <c r="G277" s="16" t="s">
        <v>1</v>
      </c>
      <c r="H277" s="2" t="s">
        <v>21</v>
      </c>
      <c r="I277" s="185">
        <f t="shared" ref="I277:O277" si="270">SUM(I278:I281)</f>
        <v>83860</v>
      </c>
      <c r="J277" s="185">
        <f t="shared" si="270"/>
        <v>86986</v>
      </c>
      <c r="K277" s="185">
        <f t="shared" si="270"/>
        <v>66095</v>
      </c>
      <c r="L277" s="185">
        <f t="shared" si="270"/>
        <v>17831</v>
      </c>
      <c r="M277" s="15">
        <f t="shared" si="270"/>
        <v>5941</v>
      </c>
      <c r="N277" s="15">
        <f t="shared" si="270"/>
        <v>5941</v>
      </c>
      <c r="O277" s="15">
        <f t="shared" si="270"/>
        <v>5949</v>
      </c>
      <c r="P277" s="15">
        <f t="shared" si="260"/>
        <v>83926</v>
      </c>
      <c r="Q277" s="185">
        <f t="shared" si="265"/>
        <v>96.482192536730054</v>
      </c>
    </row>
    <row r="278" spans="1:17" x14ac:dyDescent="0.25">
      <c r="A278" s="4" t="s">
        <v>11</v>
      </c>
      <c r="B278" s="4" t="s">
        <v>171</v>
      </c>
      <c r="C278" s="4" t="s">
        <v>12</v>
      </c>
      <c r="D278" s="4" t="s">
        <v>172</v>
      </c>
      <c r="E278" s="3" t="s">
        <v>22</v>
      </c>
      <c r="F278" s="4" t="s">
        <v>175</v>
      </c>
      <c r="G278" s="16" t="s">
        <v>174</v>
      </c>
      <c r="H278" s="16" t="s">
        <v>86</v>
      </c>
      <c r="I278" s="183">
        <v>15900</v>
      </c>
      <c r="J278" s="183">
        <v>15900</v>
      </c>
      <c r="K278" s="183">
        <v>11925</v>
      </c>
      <c r="L278" s="183">
        <f>M278+N278+O278</f>
        <v>3975</v>
      </c>
      <c r="M278" s="17">
        <v>1325</v>
      </c>
      <c r="N278" s="17">
        <v>1325</v>
      </c>
      <c r="O278" s="17">
        <v>1325</v>
      </c>
      <c r="P278" s="17">
        <f t="shared" si="260"/>
        <v>15900</v>
      </c>
      <c r="Q278" s="183">
        <f t="shared" si="265"/>
        <v>100</v>
      </c>
    </row>
    <row r="279" spans="1:17" x14ac:dyDescent="0.25">
      <c r="A279" s="4" t="s">
        <v>11</v>
      </c>
      <c r="B279" s="4" t="s">
        <v>171</v>
      </c>
      <c r="C279" s="4" t="s">
        <v>12</v>
      </c>
      <c r="D279" s="4" t="s">
        <v>172</v>
      </c>
      <c r="E279" s="3" t="s">
        <v>22</v>
      </c>
      <c r="F279" s="4" t="s">
        <v>176</v>
      </c>
      <c r="G279" s="16" t="s">
        <v>174</v>
      </c>
      <c r="H279" s="16" t="s">
        <v>26</v>
      </c>
      <c r="I279" s="183">
        <v>55400</v>
      </c>
      <c r="J279" s="183">
        <v>55400</v>
      </c>
      <c r="K279" s="183">
        <v>41544</v>
      </c>
      <c r="L279" s="183">
        <f>M279+N279+O279</f>
        <v>13856</v>
      </c>
      <c r="M279" s="17">
        <v>4616</v>
      </c>
      <c r="N279" s="17">
        <v>4616</v>
      </c>
      <c r="O279" s="17">
        <v>4624</v>
      </c>
      <c r="P279" s="17">
        <f t="shared" si="260"/>
        <v>55400</v>
      </c>
      <c r="Q279" s="183">
        <f t="shared" si="265"/>
        <v>100</v>
      </c>
    </row>
    <row r="280" spans="1:17" x14ac:dyDescent="0.25">
      <c r="A280" s="4" t="s">
        <v>11</v>
      </c>
      <c r="B280" s="4" t="s">
        <v>171</v>
      </c>
      <c r="C280" s="4" t="s">
        <v>12</v>
      </c>
      <c r="D280" s="4" t="s">
        <v>172</v>
      </c>
      <c r="E280" s="3" t="s">
        <v>22</v>
      </c>
      <c r="F280" s="4" t="s">
        <v>177</v>
      </c>
      <c r="G280" s="16" t="s">
        <v>174</v>
      </c>
      <c r="H280" s="16" t="s">
        <v>28</v>
      </c>
      <c r="I280" s="183">
        <v>9500</v>
      </c>
      <c r="J280" s="183">
        <v>12626</v>
      </c>
      <c r="K280" s="183">
        <v>12626</v>
      </c>
      <c r="L280" s="183">
        <f>M280+N280+O280</f>
        <v>0</v>
      </c>
      <c r="M280" s="17"/>
      <c r="N280" s="17"/>
      <c r="O280" s="17"/>
      <c r="P280" s="17">
        <f t="shared" si="260"/>
        <v>12626</v>
      </c>
      <c r="Q280" s="183">
        <f t="shared" si="265"/>
        <v>100</v>
      </c>
    </row>
    <row r="281" spans="1:17" x14ac:dyDescent="0.25">
      <c r="A281" s="4" t="s">
        <v>11</v>
      </c>
      <c r="B281" s="4" t="s">
        <v>171</v>
      </c>
      <c r="C281" s="4" t="s">
        <v>12</v>
      </c>
      <c r="D281" s="4" t="s">
        <v>172</v>
      </c>
      <c r="E281" s="3" t="s">
        <v>22</v>
      </c>
      <c r="F281" s="4" t="s">
        <v>178</v>
      </c>
      <c r="G281" s="16" t="s">
        <v>174</v>
      </c>
      <c r="H281" s="16" t="s">
        <v>30</v>
      </c>
      <c r="I281" s="183">
        <v>3060</v>
      </c>
      <c r="J281" s="183">
        <v>3060</v>
      </c>
      <c r="K281" s="183">
        <v>0</v>
      </c>
      <c r="L281" s="183">
        <f>M281+N281+O281</f>
        <v>0</v>
      </c>
      <c r="M281" s="17"/>
      <c r="N281" s="17"/>
      <c r="O281" s="17"/>
      <c r="P281" s="17">
        <f t="shared" si="260"/>
        <v>0</v>
      </c>
      <c r="Q281" s="183">
        <f t="shared" si="265"/>
        <v>0</v>
      </c>
    </row>
    <row r="282" spans="1:17" x14ac:dyDescent="0.25">
      <c r="A282" s="4" t="s">
        <v>11</v>
      </c>
      <c r="B282" s="4" t="s">
        <v>171</v>
      </c>
      <c r="C282" s="4" t="s">
        <v>12</v>
      </c>
      <c r="D282" s="4" t="s">
        <v>172</v>
      </c>
      <c r="E282" s="2" t="s">
        <v>31</v>
      </c>
      <c r="F282" s="2" t="s">
        <v>1</v>
      </c>
      <c r="G282" s="2" t="s">
        <v>1</v>
      </c>
      <c r="H282" s="2" t="s">
        <v>32</v>
      </c>
      <c r="I282" s="185">
        <f t="shared" ref="I282:O282" si="271">SUM(I283)</f>
        <v>83004</v>
      </c>
      <c r="J282" s="185">
        <f t="shared" si="271"/>
        <v>83004</v>
      </c>
      <c r="K282" s="185">
        <f t="shared" si="271"/>
        <v>72050</v>
      </c>
      <c r="L282" s="185">
        <f t="shared" si="271"/>
        <v>10952</v>
      </c>
      <c r="M282" s="15">
        <f t="shared" si="271"/>
        <v>8000</v>
      </c>
      <c r="N282" s="15">
        <f t="shared" si="271"/>
        <v>2952</v>
      </c>
      <c r="O282" s="15">
        <f t="shared" si="271"/>
        <v>0</v>
      </c>
      <c r="P282" s="15">
        <f t="shared" si="260"/>
        <v>83002</v>
      </c>
      <c r="Q282" s="185">
        <f t="shared" si="265"/>
        <v>99.997590477567343</v>
      </c>
    </row>
    <row r="283" spans="1:17" x14ac:dyDescent="0.25">
      <c r="A283" s="4" t="s">
        <v>11</v>
      </c>
      <c r="B283" s="4" t="s">
        <v>171</v>
      </c>
      <c r="C283" s="4" t="s">
        <v>12</v>
      </c>
      <c r="D283" s="4" t="s">
        <v>172</v>
      </c>
      <c r="E283" s="3" t="s">
        <v>34</v>
      </c>
      <c r="F283" s="4"/>
      <c r="G283" s="16" t="s">
        <v>174</v>
      </c>
      <c r="H283" s="16" t="s">
        <v>33</v>
      </c>
      <c r="I283" s="183">
        <v>83004</v>
      </c>
      <c r="J283" s="183">
        <v>83004</v>
      </c>
      <c r="K283" s="183">
        <v>72050</v>
      </c>
      <c r="L283" s="183">
        <f>M283+N283+O283</f>
        <v>10952</v>
      </c>
      <c r="M283" s="17">
        <v>8000</v>
      </c>
      <c r="N283" s="17">
        <v>2952</v>
      </c>
      <c r="O283" s="17">
        <v>0</v>
      </c>
      <c r="P283" s="17">
        <f t="shared" si="260"/>
        <v>83002</v>
      </c>
      <c r="Q283" s="183">
        <f t="shared" si="265"/>
        <v>99.997590477567343</v>
      </c>
    </row>
    <row r="284" spans="1:17" x14ac:dyDescent="0.25">
      <c r="A284" s="4" t="s">
        <v>11</v>
      </c>
      <c r="B284" s="4" t="s">
        <v>171</v>
      </c>
      <c r="C284" s="4" t="s">
        <v>12</v>
      </c>
      <c r="D284" s="4" t="s">
        <v>172</v>
      </c>
      <c r="E284" s="2" t="s">
        <v>35</v>
      </c>
      <c r="F284" s="2" t="s">
        <v>1</v>
      </c>
      <c r="G284" s="2" t="s">
        <v>1</v>
      </c>
      <c r="H284" s="2" t="s">
        <v>36</v>
      </c>
      <c r="I284" s="185">
        <f t="shared" ref="I284:O284" si="272">SUM(I285:I286)</f>
        <v>192261</v>
      </c>
      <c r="J284" s="185">
        <f t="shared" si="272"/>
        <v>192261</v>
      </c>
      <c r="K284" s="185">
        <f t="shared" si="272"/>
        <v>114640</v>
      </c>
      <c r="L284" s="185">
        <f t="shared" si="272"/>
        <v>61181</v>
      </c>
      <c r="M284" s="15">
        <f t="shared" si="272"/>
        <v>25460</v>
      </c>
      <c r="N284" s="15">
        <f t="shared" si="272"/>
        <v>20460</v>
      </c>
      <c r="O284" s="15">
        <f t="shared" si="272"/>
        <v>15261</v>
      </c>
      <c r="P284" s="15">
        <f t="shared" si="260"/>
        <v>175821</v>
      </c>
      <c r="Q284" s="185">
        <f t="shared" si="265"/>
        <v>91.449123847270116</v>
      </c>
    </row>
    <row r="285" spans="1:17" x14ac:dyDescent="0.25">
      <c r="A285" s="4" t="s">
        <v>11</v>
      </c>
      <c r="B285" s="4" t="s">
        <v>171</v>
      </c>
      <c r="C285" s="4" t="s">
        <v>12</v>
      </c>
      <c r="D285" s="4" t="s">
        <v>172</v>
      </c>
      <c r="E285" s="3" t="s">
        <v>39</v>
      </c>
      <c r="F285" s="4"/>
      <c r="G285" s="16" t="s">
        <v>174</v>
      </c>
      <c r="H285" s="16" t="s">
        <v>38</v>
      </c>
      <c r="I285" s="183">
        <v>2500</v>
      </c>
      <c r="J285" s="183">
        <v>5500</v>
      </c>
      <c r="K285" s="183">
        <v>5500</v>
      </c>
      <c r="L285" s="183">
        <f>M285+N285+O285</f>
        <v>0</v>
      </c>
      <c r="M285" s="17"/>
      <c r="N285" s="17"/>
      <c r="O285" s="17"/>
      <c r="P285" s="17">
        <f t="shared" si="260"/>
        <v>5500</v>
      </c>
      <c r="Q285" s="183">
        <f t="shared" si="265"/>
        <v>100</v>
      </c>
    </row>
    <row r="286" spans="1:17" x14ac:dyDescent="0.25">
      <c r="A286" s="1" t="s">
        <v>11</v>
      </c>
      <c r="B286" s="1" t="s">
        <v>171</v>
      </c>
      <c r="C286" s="1" t="s">
        <v>12</v>
      </c>
      <c r="D286" s="1" t="s">
        <v>172</v>
      </c>
      <c r="E286" s="1" t="s">
        <v>40</v>
      </c>
      <c r="F286" s="4" t="s">
        <v>1</v>
      </c>
      <c r="G286" s="16" t="s">
        <v>1</v>
      </c>
      <c r="H286" s="2" t="s">
        <v>41</v>
      </c>
      <c r="I286" s="185">
        <f t="shared" ref="I286:O286" si="273">SUM(I287:I289)</f>
        <v>189761</v>
      </c>
      <c r="J286" s="185">
        <f t="shared" si="273"/>
        <v>186761</v>
      </c>
      <c r="K286" s="185">
        <f t="shared" si="273"/>
        <v>109140</v>
      </c>
      <c r="L286" s="185">
        <f t="shared" si="273"/>
        <v>61181</v>
      </c>
      <c r="M286" s="15">
        <f t="shared" si="273"/>
        <v>25460</v>
      </c>
      <c r="N286" s="15">
        <f t="shared" si="273"/>
        <v>20460</v>
      </c>
      <c r="O286" s="15">
        <f t="shared" si="273"/>
        <v>15261</v>
      </c>
      <c r="P286" s="15">
        <f t="shared" si="260"/>
        <v>170321</v>
      </c>
      <c r="Q286" s="185">
        <f t="shared" si="265"/>
        <v>91.197305647324654</v>
      </c>
    </row>
    <row r="287" spans="1:17" x14ac:dyDescent="0.25">
      <c r="A287" s="4" t="s">
        <v>11</v>
      </c>
      <c r="B287" s="4" t="s">
        <v>171</v>
      </c>
      <c r="C287" s="4" t="s">
        <v>12</v>
      </c>
      <c r="D287" s="4" t="s">
        <v>172</v>
      </c>
      <c r="E287" s="3" t="s">
        <v>42</v>
      </c>
      <c r="F287" s="4"/>
      <c r="G287" s="16" t="s">
        <v>174</v>
      </c>
      <c r="H287" s="16" t="s">
        <v>41</v>
      </c>
      <c r="I287" s="183">
        <v>184440</v>
      </c>
      <c r="J287" s="183">
        <v>181440</v>
      </c>
      <c r="K287" s="183">
        <v>105000</v>
      </c>
      <c r="L287" s="183">
        <f>M287+N287+O287</f>
        <v>60000</v>
      </c>
      <c r="M287" s="17">
        <v>25000</v>
      </c>
      <c r="N287" s="17">
        <v>20000</v>
      </c>
      <c r="O287" s="17">
        <v>15000</v>
      </c>
      <c r="P287" s="17">
        <f t="shared" si="260"/>
        <v>165000</v>
      </c>
      <c r="Q287" s="183">
        <f t="shared" si="265"/>
        <v>90.939153439153444</v>
      </c>
    </row>
    <row r="288" spans="1:17" ht="22.5" x14ac:dyDescent="0.25">
      <c r="A288" s="4" t="s">
        <v>11</v>
      </c>
      <c r="B288" s="4" t="s">
        <v>171</v>
      </c>
      <c r="C288" s="4" t="s">
        <v>12</v>
      </c>
      <c r="D288" s="4" t="s">
        <v>172</v>
      </c>
      <c r="E288" s="3" t="s">
        <v>42</v>
      </c>
      <c r="F288" s="4" t="s">
        <v>179</v>
      </c>
      <c r="G288" s="16" t="s">
        <v>174</v>
      </c>
      <c r="H288" s="16" t="s">
        <v>50</v>
      </c>
      <c r="I288" s="183">
        <v>2521</v>
      </c>
      <c r="J288" s="183">
        <v>2521</v>
      </c>
      <c r="K288" s="183">
        <v>1890</v>
      </c>
      <c r="L288" s="183">
        <f>M288+N288+O288</f>
        <v>631</v>
      </c>
      <c r="M288" s="17">
        <v>210</v>
      </c>
      <c r="N288" s="17">
        <v>210</v>
      </c>
      <c r="O288" s="17">
        <v>211</v>
      </c>
      <c r="P288" s="17">
        <f t="shared" si="260"/>
        <v>2521</v>
      </c>
      <c r="Q288" s="183">
        <f t="shared" si="265"/>
        <v>100</v>
      </c>
    </row>
    <row r="289" spans="1:17" ht="22.5" x14ac:dyDescent="0.25">
      <c r="A289" s="4" t="s">
        <v>11</v>
      </c>
      <c r="B289" s="4" t="s">
        <v>171</v>
      </c>
      <c r="C289" s="4" t="s">
        <v>12</v>
      </c>
      <c r="D289" s="4" t="s">
        <v>172</v>
      </c>
      <c r="E289" s="3" t="s">
        <v>42</v>
      </c>
      <c r="F289" s="4" t="s">
        <v>180</v>
      </c>
      <c r="G289" s="16" t="s">
        <v>174</v>
      </c>
      <c r="H289" s="16" t="s">
        <v>56</v>
      </c>
      <c r="I289" s="183">
        <v>2800</v>
      </c>
      <c r="J289" s="183">
        <v>2800</v>
      </c>
      <c r="K289" s="183">
        <v>2250</v>
      </c>
      <c r="L289" s="183">
        <f>M289+N289+O289</f>
        <v>550</v>
      </c>
      <c r="M289" s="17">
        <v>250</v>
      </c>
      <c r="N289" s="17">
        <v>250</v>
      </c>
      <c r="O289" s="17">
        <v>50</v>
      </c>
      <c r="P289" s="17">
        <f t="shared" si="260"/>
        <v>2800</v>
      </c>
      <c r="Q289" s="183">
        <f t="shared" si="265"/>
        <v>100</v>
      </c>
    </row>
    <row r="290" spans="1:17" ht="22.5" x14ac:dyDescent="0.25">
      <c r="A290" s="1" t="s">
        <v>1</v>
      </c>
      <c r="B290" s="1" t="s">
        <v>1</v>
      </c>
      <c r="C290" s="1" t="s">
        <v>1</v>
      </c>
      <c r="D290" s="2" t="s">
        <v>1</v>
      </c>
      <c r="E290" s="2" t="s">
        <v>1</v>
      </c>
      <c r="F290" s="2" t="s">
        <v>1</v>
      </c>
      <c r="G290" s="2" t="s">
        <v>1</v>
      </c>
      <c r="H290" s="13" t="s">
        <v>57</v>
      </c>
      <c r="I290" s="184">
        <f t="shared" ref="I290:O291" si="274">SUM(I291)</f>
        <v>100</v>
      </c>
      <c r="J290" s="184">
        <f t="shared" si="274"/>
        <v>100</v>
      </c>
      <c r="K290" s="184">
        <f t="shared" si="274"/>
        <v>0</v>
      </c>
      <c r="L290" s="184">
        <f t="shared" si="274"/>
        <v>0</v>
      </c>
      <c r="M290" s="14">
        <f t="shared" si="274"/>
        <v>0</v>
      </c>
      <c r="N290" s="14">
        <f t="shared" si="274"/>
        <v>0</v>
      </c>
      <c r="O290" s="14">
        <f t="shared" si="274"/>
        <v>0</v>
      </c>
      <c r="P290" s="14">
        <f t="shared" si="260"/>
        <v>0</v>
      </c>
      <c r="Q290" s="184">
        <f t="shared" si="265"/>
        <v>0</v>
      </c>
    </row>
    <row r="291" spans="1:17" x14ac:dyDescent="0.25">
      <c r="A291" s="4" t="s">
        <v>11</v>
      </c>
      <c r="B291" s="4" t="s">
        <v>171</v>
      </c>
      <c r="C291" s="4" t="s">
        <v>12</v>
      </c>
      <c r="D291" s="4" t="s">
        <v>172</v>
      </c>
      <c r="E291" s="2" t="s">
        <v>58</v>
      </c>
      <c r="F291" s="2" t="s">
        <v>1</v>
      </c>
      <c r="G291" s="2" t="s">
        <v>1</v>
      </c>
      <c r="H291" s="2" t="s">
        <v>59</v>
      </c>
      <c r="I291" s="185">
        <f t="shared" si="274"/>
        <v>100</v>
      </c>
      <c r="J291" s="185">
        <f t="shared" si="274"/>
        <v>100</v>
      </c>
      <c r="K291" s="185">
        <f t="shared" si="274"/>
        <v>0</v>
      </c>
      <c r="L291" s="185">
        <f t="shared" si="274"/>
        <v>0</v>
      </c>
      <c r="M291" s="15">
        <f t="shared" si="274"/>
        <v>0</v>
      </c>
      <c r="N291" s="15">
        <f t="shared" si="274"/>
        <v>0</v>
      </c>
      <c r="O291" s="15">
        <f t="shared" si="274"/>
        <v>0</v>
      </c>
      <c r="P291" s="15">
        <f t="shared" si="260"/>
        <v>0</v>
      </c>
      <c r="Q291" s="185">
        <f t="shared" si="265"/>
        <v>0</v>
      </c>
    </row>
    <row r="292" spans="1:17" x14ac:dyDescent="0.25">
      <c r="A292" s="4" t="s">
        <v>11</v>
      </c>
      <c r="B292" s="4" t="s">
        <v>171</v>
      </c>
      <c r="C292" s="4" t="s">
        <v>12</v>
      </c>
      <c r="D292" s="4" t="s">
        <v>172</v>
      </c>
      <c r="E292" s="3" t="s">
        <v>69</v>
      </c>
      <c r="F292" s="4"/>
      <c r="G292" s="16" t="s">
        <v>174</v>
      </c>
      <c r="H292" s="16" t="s">
        <v>68</v>
      </c>
      <c r="I292" s="183">
        <v>100</v>
      </c>
      <c r="J292" s="183">
        <v>100</v>
      </c>
      <c r="K292" s="183">
        <v>0</v>
      </c>
      <c r="L292" s="183">
        <f>M292+N292+O292</f>
        <v>0</v>
      </c>
      <c r="M292" s="17"/>
      <c r="N292" s="17"/>
      <c r="O292" s="17"/>
      <c r="P292" s="17">
        <f t="shared" si="260"/>
        <v>0</v>
      </c>
      <c r="Q292" s="183">
        <f t="shared" si="265"/>
        <v>0</v>
      </c>
    </row>
    <row r="293" spans="1:17" ht="22.5" x14ac:dyDescent="0.25">
      <c r="A293" s="1" t="s">
        <v>1</v>
      </c>
      <c r="B293" s="1" t="s">
        <v>1</v>
      </c>
      <c r="C293" s="1" t="s">
        <v>1</v>
      </c>
      <c r="D293" s="2" t="s">
        <v>1</v>
      </c>
      <c r="E293" s="2" t="s">
        <v>1</v>
      </c>
      <c r="F293" s="2" t="s">
        <v>1</v>
      </c>
      <c r="G293" s="2" t="s">
        <v>1</v>
      </c>
      <c r="H293" s="13" t="s">
        <v>70</v>
      </c>
      <c r="I293" s="184">
        <f t="shared" ref="I293:O293" si="275">SUM(I294)</f>
        <v>30000</v>
      </c>
      <c r="J293" s="184">
        <f t="shared" si="275"/>
        <v>30000</v>
      </c>
      <c r="K293" s="184">
        <f t="shared" si="275"/>
        <v>30000</v>
      </c>
      <c r="L293" s="184">
        <f t="shared" si="275"/>
        <v>0</v>
      </c>
      <c r="M293" s="14">
        <f t="shared" si="275"/>
        <v>0</v>
      </c>
      <c r="N293" s="14">
        <f t="shared" si="275"/>
        <v>0</v>
      </c>
      <c r="O293" s="14">
        <f t="shared" si="275"/>
        <v>0</v>
      </c>
      <c r="P293" s="14">
        <f t="shared" si="260"/>
        <v>30000</v>
      </c>
      <c r="Q293" s="184">
        <f t="shared" si="265"/>
        <v>100</v>
      </c>
    </row>
    <row r="294" spans="1:17" x14ac:dyDescent="0.25">
      <c r="A294" s="4" t="s">
        <v>11</v>
      </c>
      <c r="B294" s="4" t="s">
        <v>171</v>
      </c>
      <c r="C294" s="4" t="s">
        <v>12</v>
      </c>
      <c r="D294" s="4" t="s">
        <v>172</v>
      </c>
      <c r="E294" s="2" t="s">
        <v>71</v>
      </c>
      <c r="F294" s="2" t="s">
        <v>1</v>
      </c>
      <c r="G294" s="2" t="s">
        <v>1</v>
      </c>
      <c r="H294" s="2" t="s">
        <v>72</v>
      </c>
      <c r="I294" s="185">
        <f t="shared" ref="I294:L294" si="276">SUM(I295:I296)</f>
        <v>30000</v>
      </c>
      <c r="J294" s="185">
        <f t="shared" ref="J294" si="277">SUM(J295:J296)</f>
        <v>30000</v>
      </c>
      <c r="K294" s="185">
        <f t="shared" ref="K294" si="278">SUM(K295:K296)</f>
        <v>30000</v>
      </c>
      <c r="L294" s="185">
        <f t="shared" si="276"/>
        <v>0</v>
      </c>
      <c r="M294" s="15">
        <f t="shared" ref="M294:O294" si="279">SUM(M295:M296)</f>
        <v>0</v>
      </c>
      <c r="N294" s="15">
        <f t="shared" si="279"/>
        <v>0</v>
      </c>
      <c r="O294" s="15">
        <f t="shared" si="279"/>
        <v>0</v>
      </c>
      <c r="P294" s="15">
        <f t="shared" si="260"/>
        <v>30000</v>
      </c>
      <c r="Q294" s="185">
        <f t="shared" si="265"/>
        <v>100</v>
      </c>
    </row>
    <row r="295" spans="1:17" x14ac:dyDescent="0.25">
      <c r="A295" s="4" t="s">
        <v>11</v>
      </c>
      <c r="B295" s="4" t="s">
        <v>171</v>
      </c>
      <c r="C295" s="4" t="s">
        <v>12</v>
      </c>
      <c r="D295" s="4" t="s">
        <v>172</v>
      </c>
      <c r="E295" s="3" t="s">
        <v>75</v>
      </c>
      <c r="F295" s="4"/>
      <c r="G295" s="16" t="s">
        <v>174</v>
      </c>
      <c r="H295" s="16" t="s">
        <v>74</v>
      </c>
      <c r="I295" s="183">
        <v>25000</v>
      </c>
      <c r="J295" s="183">
        <v>25000</v>
      </c>
      <c r="K295" s="183">
        <v>25000</v>
      </c>
      <c r="L295" s="183">
        <f>M295+N295+O295</f>
        <v>0</v>
      </c>
      <c r="M295" s="17"/>
      <c r="N295" s="17"/>
      <c r="O295" s="17"/>
      <c r="P295" s="17">
        <f t="shared" si="260"/>
        <v>25000</v>
      </c>
      <c r="Q295" s="183">
        <f t="shared" si="265"/>
        <v>100</v>
      </c>
    </row>
    <row r="296" spans="1:17" x14ac:dyDescent="0.25">
      <c r="A296" s="4" t="s">
        <v>11</v>
      </c>
      <c r="B296" s="4" t="s">
        <v>171</v>
      </c>
      <c r="C296" s="4" t="s">
        <v>12</v>
      </c>
      <c r="D296" s="4" t="s">
        <v>172</v>
      </c>
      <c r="E296" s="3" t="s">
        <v>183</v>
      </c>
      <c r="F296" s="4"/>
      <c r="G296" s="16" t="s">
        <v>174</v>
      </c>
      <c r="H296" s="16" t="s">
        <v>182</v>
      </c>
      <c r="I296" s="183">
        <v>5000</v>
      </c>
      <c r="J296" s="183">
        <v>5000</v>
      </c>
      <c r="K296" s="183">
        <v>5000</v>
      </c>
      <c r="L296" s="183">
        <f>M296+N296+O296</f>
        <v>0</v>
      </c>
      <c r="M296" s="17"/>
      <c r="N296" s="17"/>
      <c r="O296" s="17"/>
      <c r="P296" s="17">
        <f t="shared" si="260"/>
        <v>5000</v>
      </c>
      <c r="Q296" s="183">
        <f t="shared" si="265"/>
        <v>100</v>
      </c>
    </row>
    <row r="297" spans="1:17" ht="22.5" x14ac:dyDescent="0.25">
      <c r="A297" s="16" t="s">
        <v>1</v>
      </c>
      <c r="B297" s="16" t="s">
        <v>1</v>
      </c>
      <c r="C297" s="16" t="s">
        <v>1</v>
      </c>
      <c r="D297" s="16" t="s">
        <v>1</v>
      </c>
      <c r="E297" s="16" t="s">
        <v>1</v>
      </c>
      <c r="F297" s="16" t="s">
        <v>1</v>
      </c>
      <c r="G297" s="16" t="s">
        <v>1</v>
      </c>
      <c r="H297" s="13" t="s">
        <v>184</v>
      </c>
      <c r="I297" s="184">
        <f t="shared" ref="I297:O297" si="280">SUM(I293,I290,I274)</f>
        <v>1179744</v>
      </c>
      <c r="J297" s="184">
        <f t="shared" si="280"/>
        <v>1182870</v>
      </c>
      <c r="K297" s="184">
        <f t="shared" si="280"/>
        <v>976630</v>
      </c>
      <c r="L297" s="184">
        <f t="shared" si="280"/>
        <v>186638</v>
      </c>
      <c r="M297" s="14">
        <f t="shared" si="280"/>
        <v>114401</v>
      </c>
      <c r="N297" s="14">
        <f t="shared" si="280"/>
        <v>51027</v>
      </c>
      <c r="O297" s="14">
        <f t="shared" si="280"/>
        <v>21210</v>
      </c>
      <c r="P297" s="14">
        <f t="shared" si="260"/>
        <v>1163268</v>
      </c>
      <c r="Q297" s="184">
        <f t="shared" si="265"/>
        <v>98.342844099520647</v>
      </c>
    </row>
    <row r="298" spans="1:17" ht="15.75" thickBot="1" x14ac:dyDescent="0.3">
      <c r="A298" s="16" t="s">
        <v>1</v>
      </c>
      <c r="B298" s="16" t="s">
        <v>1</v>
      </c>
      <c r="C298" s="16" t="s">
        <v>1</v>
      </c>
      <c r="D298" s="16" t="s">
        <v>1</v>
      </c>
      <c r="E298" s="16" t="s">
        <v>1</v>
      </c>
      <c r="F298" s="16" t="s">
        <v>1</v>
      </c>
      <c r="G298" s="16" t="s">
        <v>1</v>
      </c>
      <c r="H298" s="2" t="s">
        <v>77</v>
      </c>
      <c r="I298" s="185">
        <v>28</v>
      </c>
      <c r="J298" s="185">
        <v>28</v>
      </c>
      <c r="K298" s="185"/>
      <c r="L298" s="185">
        <f>M298+N298+O298</f>
        <v>0</v>
      </c>
      <c r="M298" s="16"/>
      <c r="N298" s="16"/>
      <c r="O298" s="16"/>
      <c r="P298" s="15">
        <f t="shared" si="260"/>
        <v>0</v>
      </c>
      <c r="Q298" s="164"/>
    </row>
    <row r="299" spans="1:17" ht="45.75" thickBot="1" x14ac:dyDescent="0.3">
      <c r="A299" s="212" t="s">
        <v>1</v>
      </c>
      <c r="B299" s="212" t="s">
        <v>1</v>
      </c>
      <c r="C299" s="212" t="s">
        <v>1</v>
      </c>
      <c r="D299" s="212" t="s">
        <v>1</v>
      </c>
      <c r="E299" s="212" t="s">
        <v>1</v>
      </c>
      <c r="F299" s="212" t="s">
        <v>1</v>
      </c>
      <c r="G299" s="214" t="s">
        <v>1</v>
      </c>
      <c r="H299" s="5" t="s">
        <v>78</v>
      </c>
      <c r="I299" s="109" t="s">
        <v>3374</v>
      </c>
      <c r="J299" s="109" t="s">
        <v>3433</v>
      </c>
      <c r="K299" s="109" t="s">
        <v>3437</v>
      </c>
      <c r="L299" s="109" t="s">
        <v>3434</v>
      </c>
      <c r="M299" s="5" t="s">
        <v>3439</v>
      </c>
      <c r="N299" s="5" t="s">
        <v>3440</v>
      </c>
      <c r="O299" s="5" t="s">
        <v>3441</v>
      </c>
      <c r="P299" s="5" t="s">
        <v>3438</v>
      </c>
      <c r="Q299" s="162" t="s">
        <v>3302</v>
      </c>
    </row>
    <row r="300" spans="1:17" x14ac:dyDescent="0.25">
      <c r="A300" s="213"/>
      <c r="B300" s="213"/>
      <c r="C300" s="213"/>
      <c r="D300" s="213"/>
      <c r="E300" s="213"/>
      <c r="F300" s="213"/>
      <c r="G300" s="215"/>
      <c r="H300" s="18" t="s">
        <v>1</v>
      </c>
      <c r="I300" s="110">
        <v>1</v>
      </c>
      <c r="J300" s="110">
        <v>2</v>
      </c>
      <c r="K300" s="110">
        <v>20</v>
      </c>
      <c r="L300" s="110" t="s">
        <v>3402</v>
      </c>
      <c r="M300" s="12">
        <v>5</v>
      </c>
      <c r="N300" s="12">
        <v>6</v>
      </c>
      <c r="O300" s="12">
        <v>7</v>
      </c>
      <c r="P300" s="12" t="s">
        <v>3303</v>
      </c>
      <c r="Q300" s="110">
        <v>9</v>
      </c>
    </row>
    <row r="301" spans="1:17" x14ac:dyDescent="0.25">
      <c r="A301" s="213"/>
      <c r="B301" s="213"/>
      <c r="C301" s="213"/>
      <c r="D301" s="213"/>
      <c r="E301" s="213"/>
      <c r="F301" s="213"/>
      <c r="G301" s="215"/>
      <c r="H301" s="19" t="s">
        <v>185</v>
      </c>
      <c r="I301" s="186">
        <f t="shared" ref="I301:L301" si="281">SUM(I297)</f>
        <v>1179744</v>
      </c>
      <c r="J301" s="186">
        <f t="shared" ref="J301" si="282">SUM(J297)</f>
        <v>1182870</v>
      </c>
      <c r="K301" s="186">
        <f t="shared" ref="K301" si="283">SUM(K297)</f>
        <v>976630</v>
      </c>
      <c r="L301" s="186">
        <f t="shared" si="281"/>
        <v>186638</v>
      </c>
      <c r="M301" s="20">
        <f t="shared" ref="M301:O301" si="284">SUM(M297)</f>
        <v>114401</v>
      </c>
      <c r="N301" s="20">
        <f t="shared" si="284"/>
        <v>51027</v>
      </c>
      <c r="O301" s="20">
        <f t="shared" si="284"/>
        <v>21210</v>
      </c>
      <c r="P301" s="20">
        <f t="shared" ref="P301:P308" si="285">K301+L301</f>
        <v>1163268</v>
      </c>
      <c r="Q301" s="186">
        <f>IF(J301=0,"-",P301/J301*100)</f>
        <v>98.342844099520647</v>
      </c>
    </row>
    <row r="302" spans="1:17" x14ac:dyDescent="0.25">
      <c r="A302" s="213"/>
      <c r="B302" s="213"/>
      <c r="C302" s="213"/>
      <c r="D302" s="213"/>
      <c r="E302" s="213"/>
      <c r="F302" s="213"/>
      <c r="G302" s="215"/>
      <c r="H302" s="21" t="s">
        <v>80</v>
      </c>
      <c r="I302" s="186">
        <f t="shared" ref="I302:L302" si="286">SUM(I301)</f>
        <v>1179744</v>
      </c>
      <c r="J302" s="186">
        <f t="shared" ref="J302" si="287">SUM(J301)</f>
        <v>1182870</v>
      </c>
      <c r="K302" s="186">
        <f t="shared" ref="K302" si="288">SUM(K301)</f>
        <v>976630</v>
      </c>
      <c r="L302" s="186">
        <f t="shared" si="286"/>
        <v>186638</v>
      </c>
      <c r="M302" s="20">
        <f t="shared" ref="M302:O302" si="289">SUM(M301)</f>
        <v>114401</v>
      </c>
      <c r="N302" s="20">
        <f t="shared" si="289"/>
        <v>51027</v>
      </c>
      <c r="O302" s="20">
        <f t="shared" si="289"/>
        <v>21210</v>
      </c>
      <c r="P302" s="20">
        <f t="shared" si="285"/>
        <v>1163268</v>
      </c>
      <c r="Q302" s="186">
        <f>IF(J302=0,"-",P302/J302*100)</f>
        <v>98.342844099520647</v>
      </c>
    </row>
    <row r="303" spans="1:17" x14ac:dyDescent="0.25">
      <c r="A303" s="216"/>
      <c r="B303" s="216"/>
      <c r="C303" s="216"/>
      <c r="D303" s="216"/>
      <c r="E303" s="216"/>
      <c r="F303" s="216"/>
      <c r="G303" s="217"/>
      <c r="J303" s="178">
        <v>0</v>
      </c>
      <c r="K303" s="178">
        <v>0</v>
      </c>
      <c r="L303" s="178">
        <f>M303+N303+O303</f>
        <v>0</v>
      </c>
      <c r="P303">
        <f t="shared" si="285"/>
        <v>0</v>
      </c>
      <c r="Q303" s="160" t="str">
        <f>IF(J303=0,"-",P303/J303*100)</f>
        <v>-</v>
      </c>
    </row>
    <row r="304" spans="1:17" x14ac:dyDescent="0.25">
      <c r="A304" s="16" t="s">
        <v>1</v>
      </c>
      <c r="B304" s="16" t="s">
        <v>1</v>
      </c>
      <c r="C304" s="16" t="s">
        <v>1</v>
      </c>
      <c r="D304" s="16" t="s">
        <v>1</v>
      </c>
      <c r="E304" s="16" t="s">
        <v>1</v>
      </c>
      <c r="F304" s="16" t="s">
        <v>1</v>
      </c>
      <c r="G304" s="16" t="s">
        <v>1</v>
      </c>
      <c r="H304" s="22" t="s">
        <v>1</v>
      </c>
      <c r="I304" s="187"/>
      <c r="J304" s="187"/>
      <c r="K304" s="187"/>
      <c r="L304" s="187">
        <f>M304+N304+O304</f>
        <v>0</v>
      </c>
      <c r="M304" s="22"/>
      <c r="N304" s="22"/>
      <c r="O304" s="22"/>
      <c r="P304" s="22">
        <f t="shared" si="285"/>
        <v>0</v>
      </c>
      <c r="Q304" s="166"/>
    </row>
    <row r="305" spans="1:17" x14ac:dyDescent="0.25">
      <c r="A305" s="16" t="s">
        <v>1</v>
      </c>
      <c r="B305" s="16" t="s">
        <v>1</v>
      </c>
      <c r="C305" s="16" t="s">
        <v>1</v>
      </c>
      <c r="D305" s="16" t="s">
        <v>1</v>
      </c>
      <c r="E305" s="16" t="s">
        <v>1</v>
      </c>
      <c r="F305" s="16" t="s">
        <v>1</v>
      </c>
      <c r="G305" s="16" t="s">
        <v>1</v>
      </c>
      <c r="H305" s="13" t="s">
        <v>186</v>
      </c>
      <c r="I305" s="184">
        <f t="shared" ref="I305:L305" si="290">SUM(I297)</f>
        <v>1179744</v>
      </c>
      <c r="J305" s="184">
        <f t="shared" ref="J305" si="291">SUM(J297)</f>
        <v>1182870</v>
      </c>
      <c r="K305" s="184">
        <f t="shared" ref="K305" si="292">SUM(K297)</f>
        <v>976630</v>
      </c>
      <c r="L305" s="184">
        <f t="shared" si="290"/>
        <v>186638</v>
      </c>
      <c r="M305" s="14">
        <f t="shared" ref="M305:O305" si="293">SUM(M297)</f>
        <v>114401</v>
      </c>
      <c r="N305" s="14">
        <f t="shared" si="293"/>
        <v>51027</v>
      </c>
      <c r="O305" s="14">
        <f t="shared" si="293"/>
        <v>21210</v>
      </c>
      <c r="P305" s="14">
        <f t="shared" si="285"/>
        <v>1163268</v>
      </c>
      <c r="Q305" s="184">
        <f>IF(J305=0,"-",P305/J305*100)</f>
        <v>98.342844099520647</v>
      </c>
    </row>
    <row r="306" spans="1:17" x14ac:dyDescent="0.25">
      <c r="A306" s="16" t="s">
        <v>1</v>
      </c>
      <c r="B306" s="16" t="s">
        <v>1</v>
      </c>
      <c r="C306" s="16" t="s">
        <v>1</v>
      </c>
      <c r="D306" s="16" t="s">
        <v>1</v>
      </c>
      <c r="E306" s="16" t="s">
        <v>1</v>
      </c>
      <c r="F306" s="16" t="s">
        <v>1</v>
      </c>
      <c r="G306" s="16" t="s">
        <v>1</v>
      </c>
      <c r="H306" s="2" t="s">
        <v>77</v>
      </c>
      <c r="I306" s="185">
        <f t="shared" ref="I306:L306" si="294">SUM(I298)</f>
        <v>28</v>
      </c>
      <c r="J306" s="185">
        <f t="shared" ref="J306" si="295">SUM(J298)</f>
        <v>28</v>
      </c>
      <c r="K306" s="185">
        <f t="shared" ref="K306" si="296">SUM(K298)</f>
        <v>0</v>
      </c>
      <c r="L306" s="185">
        <f t="shared" si="294"/>
        <v>0</v>
      </c>
      <c r="M306" s="16">
        <f t="shared" ref="M306:O306" si="297">SUM(M298)</f>
        <v>0</v>
      </c>
      <c r="N306" s="16">
        <f t="shared" si="297"/>
        <v>0</v>
      </c>
      <c r="O306" s="16">
        <f t="shared" si="297"/>
        <v>0</v>
      </c>
      <c r="P306" s="15">
        <f t="shared" si="285"/>
        <v>0</v>
      </c>
      <c r="Q306" s="185">
        <f>IF(J306=0,"-",P306/J306*100)</f>
        <v>0</v>
      </c>
    </row>
    <row r="307" spans="1:17" x14ac:dyDescent="0.25">
      <c r="A307" s="16" t="s">
        <v>1</v>
      </c>
      <c r="B307" s="16" t="s">
        <v>1</v>
      </c>
      <c r="C307" s="16" t="s">
        <v>1</v>
      </c>
      <c r="D307" s="16" t="s">
        <v>1</v>
      </c>
      <c r="E307" s="16" t="s">
        <v>1</v>
      </c>
      <c r="F307" s="16" t="s">
        <v>1</v>
      </c>
      <c r="G307" s="16" t="s">
        <v>1</v>
      </c>
      <c r="H307" s="23" t="s">
        <v>1</v>
      </c>
      <c r="I307" s="179"/>
      <c r="J307" s="179"/>
      <c r="K307" s="179"/>
      <c r="L307" s="179">
        <f>M307+N307+O307</f>
        <v>0</v>
      </c>
      <c r="M307" s="24"/>
      <c r="N307" s="24"/>
      <c r="O307" s="24"/>
      <c r="P307" s="24">
        <f t="shared" si="285"/>
        <v>0</v>
      </c>
      <c r="Q307" s="167"/>
    </row>
    <row r="308" spans="1:17" ht="15.75" thickBot="1" x14ac:dyDescent="0.3">
      <c r="A308" s="1" t="s">
        <v>11</v>
      </c>
      <c r="B308" s="1" t="s">
        <v>187</v>
      </c>
      <c r="C308" s="4" t="s">
        <v>1</v>
      </c>
      <c r="D308" s="4" t="s">
        <v>1</v>
      </c>
      <c r="E308" s="2" t="s">
        <v>1</v>
      </c>
      <c r="F308" s="2" t="s">
        <v>1</v>
      </c>
      <c r="G308" s="2" t="s">
        <v>1</v>
      </c>
      <c r="H308" s="2" t="s">
        <v>1</v>
      </c>
      <c r="I308" s="183"/>
      <c r="J308" s="183"/>
      <c r="K308" s="183"/>
      <c r="L308" s="183">
        <f>M308+N308+O308</f>
        <v>0</v>
      </c>
      <c r="M308" s="3"/>
      <c r="N308" s="3"/>
      <c r="O308" s="3"/>
      <c r="P308" s="3">
        <f t="shared" si="285"/>
        <v>0</v>
      </c>
      <c r="Q308" s="161"/>
    </row>
    <row r="309" spans="1:17" ht="45.75" thickBot="1" x14ac:dyDescent="0.3">
      <c r="A309" s="5" t="s">
        <v>4</v>
      </c>
      <c r="B309" s="5" t="s">
        <v>5</v>
      </c>
      <c r="C309" s="5" t="s">
        <v>6</v>
      </c>
      <c r="D309" s="6" t="s">
        <v>1</v>
      </c>
      <c r="E309" s="5" t="s">
        <v>7</v>
      </c>
      <c r="F309" s="5" t="s">
        <v>8</v>
      </c>
      <c r="G309" s="5" t="s">
        <v>9</v>
      </c>
      <c r="H309" s="5" t="s">
        <v>10</v>
      </c>
      <c r="I309" s="109" t="s">
        <v>3374</v>
      </c>
      <c r="J309" s="109" t="s">
        <v>3433</v>
      </c>
      <c r="K309" s="109" t="s">
        <v>3437</v>
      </c>
      <c r="L309" s="109" t="s">
        <v>3434</v>
      </c>
      <c r="M309" s="5" t="s">
        <v>3439</v>
      </c>
      <c r="N309" s="5" t="s">
        <v>3440</v>
      </c>
      <c r="O309" s="5" t="s">
        <v>3441</v>
      </c>
      <c r="P309" s="5" t="s">
        <v>3438</v>
      </c>
      <c r="Q309" s="162" t="s">
        <v>3302</v>
      </c>
    </row>
    <row r="310" spans="1:17" x14ac:dyDescent="0.25">
      <c r="A310" s="7" t="s">
        <v>1</v>
      </c>
      <c r="B310" s="7" t="s">
        <v>1</v>
      </c>
      <c r="C310" s="7" t="s">
        <v>1</v>
      </c>
      <c r="D310" s="8" t="s">
        <v>1</v>
      </c>
      <c r="E310" s="8" t="s">
        <v>1</v>
      </c>
      <c r="F310" s="9" t="s">
        <v>1</v>
      </c>
      <c r="G310" s="10" t="s">
        <v>1</v>
      </c>
      <c r="H310" s="11" t="s">
        <v>1</v>
      </c>
      <c r="I310" s="110">
        <v>1</v>
      </c>
      <c r="J310" s="110">
        <v>2</v>
      </c>
      <c r="K310" s="110">
        <v>20</v>
      </c>
      <c r="L310" s="110" t="s">
        <v>3402</v>
      </c>
      <c r="M310" s="12">
        <v>5</v>
      </c>
      <c r="N310" s="12">
        <v>6</v>
      </c>
      <c r="O310" s="12">
        <v>7</v>
      </c>
      <c r="P310" s="12" t="s">
        <v>3303</v>
      </c>
      <c r="Q310" s="110">
        <v>9</v>
      </c>
    </row>
    <row r="311" spans="1:17" ht="22.5" x14ac:dyDescent="0.25">
      <c r="A311" s="1" t="s">
        <v>11</v>
      </c>
      <c r="B311" s="1" t="s">
        <v>187</v>
      </c>
      <c r="C311" s="4" t="s">
        <v>12</v>
      </c>
      <c r="D311" s="4" t="s">
        <v>188</v>
      </c>
      <c r="E311" s="2" t="s">
        <v>1</v>
      </c>
      <c r="F311" s="2" t="s">
        <v>1</v>
      </c>
      <c r="G311" s="2" t="s">
        <v>1</v>
      </c>
      <c r="H311" s="2" t="s">
        <v>189</v>
      </c>
      <c r="I311" s="183">
        <v>0</v>
      </c>
      <c r="J311" s="183"/>
      <c r="K311" s="183"/>
      <c r="L311" s="183">
        <f>M311+N311+O311</f>
        <v>0</v>
      </c>
      <c r="M311" s="3"/>
      <c r="N311" s="3"/>
      <c r="O311" s="3"/>
      <c r="P311" s="3">
        <f t="shared" ref="P311:P352" si="298">K311+L311</f>
        <v>0</v>
      </c>
      <c r="Q311" s="161"/>
    </row>
    <row r="312" spans="1:17" ht="33.75" x14ac:dyDescent="0.25">
      <c r="A312" s="1" t="s">
        <v>1</v>
      </c>
      <c r="B312" s="1" t="s">
        <v>1</v>
      </c>
      <c r="C312" s="1" t="s">
        <v>1</v>
      </c>
      <c r="D312" s="2" t="s">
        <v>1</v>
      </c>
      <c r="E312" s="2" t="s">
        <v>1</v>
      </c>
      <c r="F312" s="2" t="s">
        <v>1</v>
      </c>
      <c r="G312" s="2" t="s">
        <v>1</v>
      </c>
      <c r="H312" s="13" t="s">
        <v>14</v>
      </c>
      <c r="I312" s="184">
        <f t="shared" ref="I312:L312" si="299">SUM(I313,I321,I323)</f>
        <v>9599541</v>
      </c>
      <c r="J312" s="184">
        <f t="shared" ref="J312" si="300">SUM(J313,J321,J323)</f>
        <v>9599541</v>
      </c>
      <c r="K312" s="184">
        <f t="shared" ref="K312" si="301">SUM(K313,K321,K323)</f>
        <v>6718335</v>
      </c>
      <c r="L312" s="184">
        <f t="shared" si="299"/>
        <v>2754817</v>
      </c>
      <c r="M312" s="14">
        <f t="shared" ref="M312:O312" si="302">SUM(M313,M321,M323)</f>
        <v>924020</v>
      </c>
      <c r="N312" s="14">
        <f t="shared" si="302"/>
        <v>918300</v>
      </c>
      <c r="O312" s="14">
        <f t="shared" si="302"/>
        <v>912497</v>
      </c>
      <c r="P312" s="14">
        <f t="shared" si="298"/>
        <v>9473152</v>
      </c>
      <c r="Q312" s="184">
        <f t="shared" ref="Q312:Q351" si="303">IF(J312=0,"-",P312/J312*100)</f>
        <v>98.683384966010351</v>
      </c>
    </row>
    <row r="313" spans="1:17" x14ac:dyDescent="0.25">
      <c r="A313" s="4" t="s">
        <v>11</v>
      </c>
      <c r="B313" s="4" t="s">
        <v>187</v>
      </c>
      <c r="C313" s="4" t="s">
        <v>12</v>
      </c>
      <c r="D313" s="4" t="s">
        <v>188</v>
      </c>
      <c r="E313" s="2" t="s">
        <v>15</v>
      </c>
      <c r="F313" s="2" t="s">
        <v>1</v>
      </c>
      <c r="G313" s="2" t="s">
        <v>1</v>
      </c>
      <c r="H313" s="2" t="s">
        <v>16</v>
      </c>
      <c r="I313" s="185">
        <f t="shared" ref="I313:L313" si="304">SUM(I314:I315)</f>
        <v>8093886</v>
      </c>
      <c r="J313" s="185">
        <f t="shared" ref="J313" si="305">SUM(J314:J315)</f>
        <v>8093886</v>
      </c>
      <c r="K313" s="185">
        <f t="shared" ref="K313" si="306">SUM(K314:K315)</f>
        <v>5559923</v>
      </c>
      <c r="L313" s="185">
        <f t="shared" si="304"/>
        <v>2417520</v>
      </c>
      <c r="M313" s="15">
        <f t="shared" ref="M313:O313" si="307">SUM(M314:M315)</f>
        <v>810220</v>
      </c>
      <c r="N313" s="15">
        <f t="shared" si="307"/>
        <v>805100</v>
      </c>
      <c r="O313" s="15">
        <f t="shared" si="307"/>
        <v>802200</v>
      </c>
      <c r="P313" s="15">
        <f t="shared" si="298"/>
        <v>7977443</v>
      </c>
      <c r="Q313" s="185">
        <f t="shared" si="303"/>
        <v>98.561346181549879</v>
      </c>
    </row>
    <row r="314" spans="1:17" x14ac:dyDescent="0.25">
      <c r="A314" s="4" t="s">
        <v>11</v>
      </c>
      <c r="B314" s="4" t="s">
        <v>187</v>
      </c>
      <c r="C314" s="4" t="s">
        <v>12</v>
      </c>
      <c r="D314" s="4" t="s">
        <v>188</v>
      </c>
      <c r="E314" s="3" t="s">
        <v>18</v>
      </c>
      <c r="F314" s="4"/>
      <c r="G314" s="16" t="s">
        <v>174</v>
      </c>
      <c r="H314" s="16" t="s">
        <v>17</v>
      </c>
      <c r="I314" s="183">
        <v>7313886</v>
      </c>
      <c r="J314" s="183">
        <v>7313886</v>
      </c>
      <c r="K314" s="183">
        <v>4950000</v>
      </c>
      <c r="L314" s="183">
        <f>M314+N314+O314</f>
        <v>2250000</v>
      </c>
      <c r="M314" s="17">
        <v>750000</v>
      </c>
      <c r="N314" s="17">
        <v>750000</v>
      </c>
      <c r="O314" s="17">
        <v>750000</v>
      </c>
      <c r="P314" s="17">
        <f t="shared" si="298"/>
        <v>7200000</v>
      </c>
      <c r="Q314" s="183">
        <f t="shared" si="303"/>
        <v>98.442879749561314</v>
      </c>
    </row>
    <row r="315" spans="1:17" x14ac:dyDescent="0.25">
      <c r="A315" s="1" t="s">
        <v>11</v>
      </c>
      <c r="B315" s="1" t="s">
        <v>187</v>
      </c>
      <c r="C315" s="1" t="s">
        <v>12</v>
      </c>
      <c r="D315" s="1" t="s">
        <v>188</v>
      </c>
      <c r="E315" s="1" t="s">
        <v>20</v>
      </c>
      <c r="F315" s="4" t="s">
        <v>1</v>
      </c>
      <c r="G315" s="16" t="s">
        <v>1</v>
      </c>
      <c r="H315" s="2" t="s">
        <v>21</v>
      </c>
      <c r="I315" s="185">
        <f t="shared" ref="I315:O315" si="308">SUM(I316:I320)</f>
        <v>780000</v>
      </c>
      <c r="J315" s="185">
        <f t="shared" si="308"/>
        <v>780000</v>
      </c>
      <c r="K315" s="185">
        <f t="shared" si="308"/>
        <v>609923</v>
      </c>
      <c r="L315" s="185">
        <f t="shared" si="308"/>
        <v>167520</v>
      </c>
      <c r="M315" s="15">
        <f t="shared" si="308"/>
        <v>60220</v>
      </c>
      <c r="N315" s="15">
        <f t="shared" si="308"/>
        <v>55100</v>
      </c>
      <c r="O315" s="15">
        <f t="shared" si="308"/>
        <v>52200</v>
      </c>
      <c r="P315" s="15">
        <f t="shared" si="298"/>
        <v>777443</v>
      </c>
      <c r="Q315" s="185">
        <f t="shared" si="303"/>
        <v>99.672179487179491</v>
      </c>
    </row>
    <row r="316" spans="1:17" x14ac:dyDescent="0.25">
      <c r="A316" s="4" t="s">
        <v>11</v>
      </c>
      <c r="B316" s="4" t="s">
        <v>187</v>
      </c>
      <c r="C316" s="4" t="s">
        <v>12</v>
      </c>
      <c r="D316" s="4" t="s">
        <v>188</v>
      </c>
      <c r="E316" s="3" t="s">
        <v>22</v>
      </c>
      <c r="F316" s="4" t="s">
        <v>190</v>
      </c>
      <c r="G316" s="16" t="s">
        <v>174</v>
      </c>
      <c r="H316" s="16" t="s">
        <v>86</v>
      </c>
      <c r="I316" s="183">
        <v>99000</v>
      </c>
      <c r="J316" s="183">
        <v>99000</v>
      </c>
      <c r="K316" s="183">
        <v>76500</v>
      </c>
      <c r="L316" s="183">
        <f>M316+N316+O316</f>
        <v>22200</v>
      </c>
      <c r="M316" s="17">
        <v>8500</v>
      </c>
      <c r="N316" s="17">
        <v>8500</v>
      </c>
      <c r="O316" s="17">
        <v>5200</v>
      </c>
      <c r="P316" s="17">
        <f t="shared" si="298"/>
        <v>98700</v>
      </c>
      <c r="Q316" s="183">
        <f t="shared" si="303"/>
        <v>99.696969696969688</v>
      </c>
    </row>
    <row r="317" spans="1:17" x14ac:dyDescent="0.25">
      <c r="A317" s="4" t="s">
        <v>11</v>
      </c>
      <c r="B317" s="4" t="s">
        <v>187</v>
      </c>
      <c r="C317" s="4" t="s">
        <v>12</v>
      </c>
      <c r="D317" s="4" t="s">
        <v>188</v>
      </c>
      <c r="E317" s="3" t="s">
        <v>22</v>
      </c>
      <c r="F317" s="4" t="s">
        <v>191</v>
      </c>
      <c r="G317" s="16" t="s">
        <v>174</v>
      </c>
      <c r="H317" s="16" t="s">
        <v>26</v>
      </c>
      <c r="I317" s="183">
        <v>451000</v>
      </c>
      <c r="J317" s="183">
        <v>451000</v>
      </c>
      <c r="K317" s="183">
        <v>315000</v>
      </c>
      <c r="L317" s="183">
        <f>M317+N317+O317</f>
        <v>134000</v>
      </c>
      <c r="M317" s="17">
        <v>45000</v>
      </c>
      <c r="N317" s="17">
        <v>44500</v>
      </c>
      <c r="O317" s="17">
        <v>44500</v>
      </c>
      <c r="P317" s="17">
        <f t="shared" si="298"/>
        <v>449000</v>
      </c>
      <c r="Q317" s="183">
        <f t="shared" si="303"/>
        <v>99.55654101995566</v>
      </c>
    </row>
    <row r="318" spans="1:17" x14ac:dyDescent="0.25">
      <c r="A318" s="4" t="s">
        <v>11</v>
      </c>
      <c r="B318" s="4" t="s">
        <v>187</v>
      </c>
      <c r="C318" s="4" t="s">
        <v>12</v>
      </c>
      <c r="D318" s="4" t="s">
        <v>188</v>
      </c>
      <c r="E318" s="3" t="s">
        <v>22</v>
      </c>
      <c r="F318" s="4" t="s">
        <v>192</v>
      </c>
      <c r="G318" s="16" t="s">
        <v>174</v>
      </c>
      <c r="H318" s="16" t="s">
        <v>28</v>
      </c>
      <c r="I318" s="183">
        <v>94000</v>
      </c>
      <c r="J318" s="183">
        <v>94000</v>
      </c>
      <c r="K318" s="183">
        <v>87050</v>
      </c>
      <c r="L318" s="183">
        <f>M318+N318+O318</f>
        <v>6700</v>
      </c>
      <c r="M318" s="17">
        <v>2100</v>
      </c>
      <c r="N318" s="17">
        <v>2100</v>
      </c>
      <c r="O318" s="17">
        <v>2500</v>
      </c>
      <c r="P318" s="17">
        <f t="shared" si="298"/>
        <v>93750</v>
      </c>
      <c r="Q318" s="183">
        <f t="shared" si="303"/>
        <v>99.7340425531915</v>
      </c>
    </row>
    <row r="319" spans="1:17" x14ac:dyDescent="0.25">
      <c r="A319" s="4" t="s">
        <v>11</v>
      </c>
      <c r="B319" s="4" t="s">
        <v>187</v>
      </c>
      <c r="C319" s="4" t="s">
        <v>12</v>
      </c>
      <c r="D319" s="4" t="s">
        <v>188</v>
      </c>
      <c r="E319" s="3" t="s">
        <v>22</v>
      </c>
      <c r="F319" s="4" t="s">
        <v>193</v>
      </c>
      <c r="G319" s="16" t="s">
        <v>174</v>
      </c>
      <c r="H319" s="16" t="s">
        <v>24</v>
      </c>
      <c r="I319" s="183">
        <v>56000</v>
      </c>
      <c r="J319" s="183">
        <v>56000</v>
      </c>
      <c r="K319" s="183">
        <v>51373</v>
      </c>
      <c r="L319" s="183">
        <f>M319+N319+O319</f>
        <v>4620</v>
      </c>
      <c r="M319" s="17">
        <v>4620</v>
      </c>
      <c r="N319" s="17"/>
      <c r="O319" s="17"/>
      <c r="P319" s="17">
        <f t="shared" si="298"/>
        <v>55993</v>
      </c>
      <c r="Q319" s="183">
        <f t="shared" si="303"/>
        <v>99.987499999999997</v>
      </c>
    </row>
    <row r="320" spans="1:17" x14ac:dyDescent="0.25">
      <c r="A320" s="4" t="s">
        <v>11</v>
      </c>
      <c r="B320" s="4" t="s">
        <v>187</v>
      </c>
      <c r="C320" s="4" t="s">
        <v>12</v>
      </c>
      <c r="D320" s="4" t="s">
        <v>188</v>
      </c>
      <c r="E320" s="3" t="s">
        <v>22</v>
      </c>
      <c r="F320" s="4" t="s">
        <v>194</v>
      </c>
      <c r="G320" s="16" t="s">
        <v>174</v>
      </c>
      <c r="H320" s="16" t="s">
        <v>30</v>
      </c>
      <c r="I320" s="183">
        <v>80000</v>
      </c>
      <c r="J320" s="183">
        <v>80000</v>
      </c>
      <c r="K320" s="183">
        <v>80000</v>
      </c>
      <c r="L320" s="183">
        <f>M320+N320+O320</f>
        <v>0</v>
      </c>
      <c r="M320" s="17"/>
      <c r="N320" s="17"/>
      <c r="O320" s="17"/>
      <c r="P320" s="17">
        <f t="shared" si="298"/>
        <v>80000</v>
      </c>
      <c r="Q320" s="183">
        <f t="shared" si="303"/>
        <v>100</v>
      </c>
    </row>
    <row r="321" spans="1:17" x14ac:dyDescent="0.25">
      <c r="A321" s="4" t="s">
        <v>11</v>
      </c>
      <c r="B321" s="4" t="s">
        <v>187</v>
      </c>
      <c r="C321" s="4" t="s">
        <v>12</v>
      </c>
      <c r="D321" s="4" t="s">
        <v>188</v>
      </c>
      <c r="E321" s="2" t="s">
        <v>31</v>
      </c>
      <c r="F321" s="2" t="s">
        <v>1</v>
      </c>
      <c r="G321" s="2" t="s">
        <v>1</v>
      </c>
      <c r="H321" s="2" t="s">
        <v>32</v>
      </c>
      <c r="I321" s="185">
        <f t="shared" ref="I321:O321" si="309">SUM(I322)</f>
        <v>772908</v>
      </c>
      <c r="J321" s="185">
        <f t="shared" si="309"/>
        <v>772908</v>
      </c>
      <c r="K321" s="185">
        <f t="shared" si="309"/>
        <v>540000</v>
      </c>
      <c r="L321" s="185">
        <f t="shared" si="309"/>
        <v>223500</v>
      </c>
      <c r="M321" s="15">
        <f t="shared" si="309"/>
        <v>74500</v>
      </c>
      <c r="N321" s="15">
        <f t="shared" si="309"/>
        <v>74500</v>
      </c>
      <c r="O321" s="15">
        <f t="shared" si="309"/>
        <v>74500</v>
      </c>
      <c r="P321" s="15">
        <f t="shared" si="298"/>
        <v>763500</v>
      </c>
      <c r="Q321" s="185">
        <f t="shared" si="303"/>
        <v>98.782778804204384</v>
      </c>
    </row>
    <row r="322" spans="1:17" x14ac:dyDescent="0.25">
      <c r="A322" s="4" t="s">
        <v>11</v>
      </c>
      <c r="B322" s="4" t="s">
        <v>187</v>
      </c>
      <c r="C322" s="4" t="s">
        <v>12</v>
      </c>
      <c r="D322" s="4" t="s">
        <v>188</v>
      </c>
      <c r="E322" s="3" t="s">
        <v>34</v>
      </c>
      <c r="F322" s="4"/>
      <c r="G322" s="16" t="s">
        <v>174</v>
      </c>
      <c r="H322" s="16" t="s">
        <v>33</v>
      </c>
      <c r="I322" s="183">
        <v>772908</v>
      </c>
      <c r="J322" s="183">
        <v>772908</v>
      </c>
      <c r="K322" s="183">
        <v>540000</v>
      </c>
      <c r="L322" s="183">
        <f>M322+N322+O322</f>
        <v>223500</v>
      </c>
      <c r="M322" s="17">
        <v>74500</v>
      </c>
      <c r="N322" s="17">
        <v>74500</v>
      </c>
      <c r="O322" s="17">
        <v>74500</v>
      </c>
      <c r="P322" s="17">
        <f t="shared" si="298"/>
        <v>763500</v>
      </c>
      <c r="Q322" s="183">
        <f t="shared" si="303"/>
        <v>98.782778804204384</v>
      </c>
    </row>
    <row r="323" spans="1:17" x14ac:dyDescent="0.25">
      <c r="A323" s="4" t="s">
        <v>11</v>
      </c>
      <c r="B323" s="4" t="s">
        <v>187</v>
      </c>
      <c r="C323" s="4" t="s">
        <v>12</v>
      </c>
      <c r="D323" s="4" t="s">
        <v>188</v>
      </c>
      <c r="E323" s="2" t="s">
        <v>35</v>
      </c>
      <c r="F323" s="2" t="s">
        <v>1</v>
      </c>
      <c r="G323" s="2" t="s">
        <v>1</v>
      </c>
      <c r="H323" s="2" t="s">
        <v>36</v>
      </c>
      <c r="I323" s="185">
        <f t="shared" ref="I323:O323" si="310">SUM(I324:I332)</f>
        <v>732747</v>
      </c>
      <c r="J323" s="185">
        <f t="shared" si="310"/>
        <v>732747</v>
      </c>
      <c r="K323" s="185">
        <f>SUM(K324:K332)</f>
        <v>618412</v>
      </c>
      <c r="L323" s="185">
        <f t="shared" si="310"/>
        <v>113797</v>
      </c>
      <c r="M323" s="15">
        <f t="shared" si="310"/>
        <v>39300</v>
      </c>
      <c r="N323" s="15">
        <f t="shared" si="310"/>
        <v>38700</v>
      </c>
      <c r="O323" s="15">
        <f t="shared" si="310"/>
        <v>35797</v>
      </c>
      <c r="P323" s="15">
        <f t="shared" si="298"/>
        <v>732209</v>
      </c>
      <c r="Q323" s="185">
        <f t="shared" si="303"/>
        <v>99.926577659137465</v>
      </c>
    </row>
    <row r="324" spans="1:17" x14ac:dyDescent="0.25">
      <c r="A324" s="4" t="s">
        <v>11</v>
      </c>
      <c r="B324" s="4" t="s">
        <v>187</v>
      </c>
      <c r="C324" s="4" t="s">
        <v>12</v>
      </c>
      <c r="D324" s="4" t="s">
        <v>188</v>
      </c>
      <c r="E324" s="3" t="s">
        <v>39</v>
      </c>
      <c r="F324" s="4"/>
      <c r="G324" s="16" t="s">
        <v>174</v>
      </c>
      <c r="H324" s="16" t="s">
        <v>38</v>
      </c>
      <c r="I324" s="183">
        <v>10000</v>
      </c>
      <c r="J324" s="183">
        <v>10000</v>
      </c>
      <c r="K324" s="183">
        <v>7600</v>
      </c>
      <c r="L324" s="183">
        <f t="shared" ref="L324:L331" si="311">M324+N324+O324</f>
        <v>2400</v>
      </c>
      <c r="M324" s="17">
        <v>1000</v>
      </c>
      <c r="N324" s="17">
        <v>1000</v>
      </c>
      <c r="O324" s="17">
        <v>400</v>
      </c>
      <c r="P324" s="17">
        <f t="shared" si="298"/>
        <v>10000</v>
      </c>
      <c r="Q324" s="183">
        <f t="shared" si="303"/>
        <v>100</v>
      </c>
    </row>
    <row r="325" spans="1:17" x14ac:dyDescent="0.25">
      <c r="A325" s="4" t="s">
        <v>11</v>
      </c>
      <c r="B325" s="4" t="s">
        <v>187</v>
      </c>
      <c r="C325" s="4" t="s">
        <v>12</v>
      </c>
      <c r="D325" s="4" t="s">
        <v>188</v>
      </c>
      <c r="E325" s="3" t="s">
        <v>197</v>
      </c>
      <c r="F325" s="4"/>
      <c r="G325" s="16" t="s">
        <v>174</v>
      </c>
      <c r="H325" s="16" t="s">
        <v>196</v>
      </c>
      <c r="I325" s="183">
        <v>90200</v>
      </c>
      <c r="J325" s="183">
        <v>90200</v>
      </c>
      <c r="K325" s="183">
        <v>75000</v>
      </c>
      <c r="L325" s="183">
        <f t="shared" si="311"/>
        <v>15200</v>
      </c>
      <c r="M325" s="17">
        <v>5200</v>
      </c>
      <c r="N325" s="17">
        <v>5200</v>
      </c>
      <c r="O325" s="17">
        <v>4800</v>
      </c>
      <c r="P325" s="17">
        <f t="shared" si="298"/>
        <v>90200</v>
      </c>
      <c r="Q325" s="183">
        <f t="shared" si="303"/>
        <v>100</v>
      </c>
    </row>
    <row r="326" spans="1:17" x14ac:dyDescent="0.25">
      <c r="A326" s="4" t="s">
        <v>11</v>
      </c>
      <c r="B326" s="4" t="s">
        <v>187</v>
      </c>
      <c r="C326" s="4" t="s">
        <v>12</v>
      </c>
      <c r="D326" s="4" t="s">
        <v>188</v>
      </c>
      <c r="E326" s="3" t="s">
        <v>200</v>
      </c>
      <c r="F326" s="4"/>
      <c r="G326" s="16" t="s">
        <v>174</v>
      </c>
      <c r="H326" s="16" t="s">
        <v>199</v>
      </c>
      <c r="I326" s="183">
        <v>44300</v>
      </c>
      <c r="J326" s="183">
        <v>24300</v>
      </c>
      <c r="K326" s="183">
        <v>24300</v>
      </c>
      <c r="L326" s="183">
        <f t="shared" si="311"/>
        <v>0</v>
      </c>
      <c r="M326" s="17"/>
      <c r="N326" s="17"/>
      <c r="O326" s="17"/>
      <c r="P326" s="17">
        <f t="shared" si="298"/>
        <v>24300</v>
      </c>
      <c r="Q326" s="183">
        <f t="shared" si="303"/>
        <v>100</v>
      </c>
    </row>
    <row r="327" spans="1:17" x14ac:dyDescent="0.25">
      <c r="A327" s="4" t="s">
        <v>11</v>
      </c>
      <c r="B327" s="4" t="s">
        <v>187</v>
      </c>
      <c r="C327" s="4" t="s">
        <v>12</v>
      </c>
      <c r="D327" s="4" t="s">
        <v>188</v>
      </c>
      <c r="E327" s="3" t="s">
        <v>203</v>
      </c>
      <c r="F327" s="4"/>
      <c r="G327" s="16" t="s">
        <v>174</v>
      </c>
      <c r="H327" s="16" t="s">
        <v>202</v>
      </c>
      <c r="I327" s="183">
        <v>80000</v>
      </c>
      <c r="J327" s="183">
        <v>80000</v>
      </c>
      <c r="K327" s="183">
        <v>65000</v>
      </c>
      <c r="L327" s="183">
        <f t="shared" si="311"/>
        <v>15000</v>
      </c>
      <c r="M327" s="17">
        <v>5100</v>
      </c>
      <c r="N327" s="17">
        <v>5100</v>
      </c>
      <c r="O327" s="17">
        <v>4800</v>
      </c>
      <c r="P327" s="17">
        <f t="shared" si="298"/>
        <v>80000</v>
      </c>
      <c r="Q327" s="183">
        <f t="shared" si="303"/>
        <v>100</v>
      </c>
    </row>
    <row r="328" spans="1:17" x14ac:dyDescent="0.25">
      <c r="A328" s="4" t="s">
        <v>11</v>
      </c>
      <c r="B328" s="4" t="s">
        <v>187</v>
      </c>
      <c r="C328" s="4" t="s">
        <v>12</v>
      </c>
      <c r="D328" s="4" t="s">
        <v>188</v>
      </c>
      <c r="E328" s="3" t="s">
        <v>206</v>
      </c>
      <c r="F328" s="4"/>
      <c r="G328" s="16" t="s">
        <v>174</v>
      </c>
      <c r="H328" s="16" t="s">
        <v>205</v>
      </c>
      <c r="I328" s="183">
        <v>100500</v>
      </c>
      <c r="J328" s="183">
        <v>100500</v>
      </c>
      <c r="K328" s="183">
        <v>82000</v>
      </c>
      <c r="L328" s="183">
        <f t="shared" si="311"/>
        <v>18500</v>
      </c>
      <c r="M328" s="17">
        <v>6400</v>
      </c>
      <c r="N328" s="17">
        <v>6300</v>
      </c>
      <c r="O328" s="17">
        <v>5800</v>
      </c>
      <c r="P328" s="17">
        <f t="shared" si="298"/>
        <v>100500</v>
      </c>
      <c r="Q328" s="183">
        <f t="shared" si="303"/>
        <v>100</v>
      </c>
    </row>
    <row r="329" spans="1:17" x14ac:dyDescent="0.25">
      <c r="A329" s="4" t="s">
        <v>11</v>
      </c>
      <c r="B329" s="4" t="s">
        <v>187</v>
      </c>
      <c r="C329" s="4" t="s">
        <v>12</v>
      </c>
      <c r="D329" s="4" t="s">
        <v>188</v>
      </c>
      <c r="E329" s="3" t="s">
        <v>209</v>
      </c>
      <c r="F329" s="4"/>
      <c r="G329" s="16" t="s">
        <v>174</v>
      </c>
      <c r="H329" s="16" t="s">
        <v>208</v>
      </c>
      <c r="I329" s="183">
        <v>230150</v>
      </c>
      <c r="J329" s="183">
        <v>230150</v>
      </c>
      <c r="K329" s="183">
        <v>196000</v>
      </c>
      <c r="L329" s="183">
        <f t="shared" si="311"/>
        <v>34150</v>
      </c>
      <c r="M329" s="17">
        <v>12000</v>
      </c>
      <c r="N329" s="17">
        <v>11500</v>
      </c>
      <c r="O329" s="17">
        <v>10650</v>
      </c>
      <c r="P329" s="17">
        <f t="shared" si="298"/>
        <v>230150</v>
      </c>
      <c r="Q329" s="183">
        <f t="shared" si="303"/>
        <v>100</v>
      </c>
    </row>
    <row r="330" spans="1:17" x14ac:dyDescent="0.25">
      <c r="A330" s="4" t="s">
        <v>11</v>
      </c>
      <c r="B330" s="4" t="s">
        <v>187</v>
      </c>
      <c r="C330" s="4" t="s">
        <v>12</v>
      </c>
      <c r="D330" s="4" t="s">
        <v>188</v>
      </c>
      <c r="E330" s="3" t="s">
        <v>212</v>
      </c>
      <c r="F330" s="4"/>
      <c r="G330" s="16" t="s">
        <v>174</v>
      </c>
      <c r="H330" s="16" t="s">
        <v>211</v>
      </c>
      <c r="I330" s="183">
        <v>49200</v>
      </c>
      <c r="J330" s="183">
        <v>49200</v>
      </c>
      <c r="K330" s="183">
        <v>41500</v>
      </c>
      <c r="L330" s="183">
        <f t="shared" si="311"/>
        <v>7500</v>
      </c>
      <c r="M330" s="17">
        <v>2500</v>
      </c>
      <c r="N330" s="17">
        <v>2500</v>
      </c>
      <c r="O330" s="17">
        <v>2500</v>
      </c>
      <c r="P330" s="17">
        <f t="shared" si="298"/>
        <v>49000</v>
      </c>
      <c r="Q330" s="183">
        <f t="shared" si="303"/>
        <v>99.59349593495935</v>
      </c>
    </row>
    <row r="331" spans="1:17" x14ac:dyDescent="0.25">
      <c r="A331" s="4" t="s">
        <v>11</v>
      </c>
      <c r="B331" s="4" t="s">
        <v>187</v>
      </c>
      <c r="C331" s="4" t="s">
        <v>12</v>
      </c>
      <c r="D331" s="4" t="s">
        <v>188</v>
      </c>
      <c r="E331" s="3" t="s">
        <v>215</v>
      </c>
      <c r="F331" s="4"/>
      <c r="G331" s="16" t="s">
        <v>174</v>
      </c>
      <c r="H331" s="16" t="s">
        <v>214</v>
      </c>
      <c r="I331" s="183">
        <v>45650</v>
      </c>
      <c r="J331" s="183">
        <v>45650</v>
      </c>
      <c r="K331" s="183">
        <v>39012</v>
      </c>
      <c r="L331" s="183">
        <f t="shared" si="311"/>
        <v>6500</v>
      </c>
      <c r="M331" s="17">
        <v>2200</v>
      </c>
      <c r="N331" s="17">
        <v>2200</v>
      </c>
      <c r="O331" s="17">
        <v>2100</v>
      </c>
      <c r="P331" s="17">
        <f t="shared" si="298"/>
        <v>45512</v>
      </c>
      <c r="Q331" s="183">
        <f t="shared" si="303"/>
        <v>99.697699890470972</v>
      </c>
    </row>
    <row r="332" spans="1:17" x14ac:dyDescent="0.25">
      <c r="A332" s="1" t="s">
        <v>11</v>
      </c>
      <c r="B332" s="1" t="s">
        <v>187</v>
      </c>
      <c r="C332" s="1" t="s">
        <v>12</v>
      </c>
      <c r="D332" s="1" t="s">
        <v>188</v>
      </c>
      <c r="E332" s="1" t="s">
        <v>40</v>
      </c>
      <c r="F332" s="4" t="s">
        <v>1</v>
      </c>
      <c r="G332" s="16" t="s">
        <v>1</v>
      </c>
      <c r="H332" s="2" t="s">
        <v>41</v>
      </c>
      <c r="I332" s="185">
        <f t="shared" ref="I332:O332" si="312">SUM(I333:I335)</f>
        <v>82747</v>
      </c>
      <c r="J332" s="185">
        <f t="shared" si="312"/>
        <v>102747</v>
      </c>
      <c r="K332" s="185">
        <f t="shared" si="312"/>
        <v>88000</v>
      </c>
      <c r="L332" s="185">
        <f t="shared" si="312"/>
        <v>14547</v>
      </c>
      <c r="M332" s="15">
        <f t="shared" si="312"/>
        <v>4900</v>
      </c>
      <c r="N332" s="15">
        <f t="shared" si="312"/>
        <v>4900</v>
      </c>
      <c r="O332" s="15">
        <f t="shared" si="312"/>
        <v>4747</v>
      </c>
      <c r="P332" s="15">
        <f t="shared" si="298"/>
        <v>102547</v>
      </c>
      <c r="Q332" s="185">
        <f t="shared" si="303"/>
        <v>99.805347114757609</v>
      </c>
    </row>
    <row r="333" spans="1:17" x14ac:dyDescent="0.25">
      <c r="A333" s="4" t="s">
        <v>11</v>
      </c>
      <c r="B333" s="4" t="s">
        <v>187</v>
      </c>
      <c r="C333" s="4" t="s">
        <v>12</v>
      </c>
      <c r="D333" s="4" t="s">
        <v>188</v>
      </c>
      <c r="E333" s="3" t="s">
        <v>42</v>
      </c>
      <c r="F333" s="4"/>
      <c r="G333" s="16" t="s">
        <v>174</v>
      </c>
      <c r="H333" s="16" t="s">
        <v>41</v>
      </c>
      <c r="I333" s="183">
        <v>50000</v>
      </c>
      <c r="J333" s="183">
        <v>70000</v>
      </c>
      <c r="K333" s="183">
        <v>59000</v>
      </c>
      <c r="L333" s="183">
        <f>M333+N333+O333</f>
        <v>10800</v>
      </c>
      <c r="M333" s="17">
        <v>3600</v>
      </c>
      <c r="N333" s="17">
        <v>3600</v>
      </c>
      <c r="O333" s="17">
        <v>3600</v>
      </c>
      <c r="P333" s="17">
        <f t="shared" si="298"/>
        <v>69800</v>
      </c>
      <c r="Q333" s="183">
        <f t="shared" si="303"/>
        <v>99.714285714285708</v>
      </c>
    </row>
    <row r="334" spans="1:17" ht="22.5" x14ac:dyDescent="0.25">
      <c r="A334" s="4" t="s">
        <v>11</v>
      </c>
      <c r="B334" s="4" t="s">
        <v>187</v>
      </c>
      <c r="C334" s="4" t="s">
        <v>12</v>
      </c>
      <c r="D334" s="4" t="s">
        <v>188</v>
      </c>
      <c r="E334" s="3" t="s">
        <v>42</v>
      </c>
      <c r="F334" s="4" t="s">
        <v>216</v>
      </c>
      <c r="G334" s="16" t="s">
        <v>174</v>
      </c>
      <c r="H334" s="16" t="s">
        <v>50</v>
      </c>
      <c r="I334" s="183">
        <v>20747</v>
      </c>
      <c r="J334" s="183">
        <v>20747</v>
      </c>
      <c r="K334" s="183">
        <v>20000</v>
      </c>
      <c r="L334" s="183">
        <f>M334+N334+O334</f>
        <v>747</v>
      </c>
      <c r="M334" s="17">
        <v>300</v>
      </c>
      <c r="N334" s="17">
        <v>300</v>
      </c>
      <c r="O334" s="17">
        <v>147</v>
      </c>
      <c r="P334" s="17">
        <f t="shared" si="298"/>
        <v>20747</v>
      </c>
      <c r="Q334" s="183">
        <f t="shared" si="303"/>
        <v>100</v>
      </c>
    </row>
    <row r="335" spans="1:17" ht="22.5" x14ac:dyDescent="0.25">
      <c r="A335" s="4" t="s">
        <v>11</v>
      </c>
      <c r="B335" s="4" t="s">
        <v>187</v>
      </c>
      <c r="C335" s="4" t="s">
        <v>12</v>
      </c>
      <c r="D335" s="4" t="s">
        <v>188</v>
      </c>
      <c r="E335" s="3" t="s">
        <v>42</v>
      </c>
      <c r="F335" s="4" t="s">
        <v>217</v>
      </c>
      <c r="G335" s="16" t="s">
        <v>174</v>
      </c>
      <c r="H335" s="16" t="s">
        <v>56</v>
      </c>
      <c r="I335" s="183">
        <v>12000</v>
      </c>
      <c r="J335" s="183">
        <v>12000</v>
      </c>
      <c r="K335" s="183">
        <v>9000</v>
      </c>
      <c r="L335" s="183">
        <f>M335+N335+O335</f>
        <v>3000</v>
      </c>
      <c r="M335" s="17">
        <v>1000</v>
      </c>
      <c r="N335" s="17">
        <v>1000</v>
      </c>
      <c r="O335" s="17">
        <v>1000</v>
      </c>
      <c r="P335" s="17">
        <f t="shared" si="298"/>
        <v>12000</v>
      </c>
      <c r="Q335" s="183">
        <f t="shared" si="303"/>
        <v>100</v>
      </c>
    </row>
    <row r="336" spans="1:17" ht="22.5" x14ac:dyDescent="0.25">
      <c r="A336" s="1" t="s">
        <v>1</v>
      </c>
      <c r="B336" s="1" t="s">
        <v>1</v>
      </c>
      <c r="C336" s="1" t="s">
        <v>1</v>
      </c>
      <c r="D336" s="2" t="s">
        <v>1</v>
      </c>
      <c r="E336" s="2" t="s">
        <v>1</v>
      </c>
      <c r="F336" s="2" t="s">
        <v>1</v>
      </c>
      <c r="G336" s="2" t="s">
        <v>1</v>
      </c>
      <c r="H336" s="13" t="s">
        <v>57</v>
      </c>
      <c r="I336" s="184">
        <f t="shared" ref="I336:O336" si="313">SUM(I337)</f>
        <v>110100</v>
      </c>
      <c r="J336" s="184">
        <f t="shared" si="313"/>
        <v>119050</v>
      </c>
      <c r="K336" s="184">
        <f t="shared" si="313"/>
        <v>8950</v>
      </c>
      <c r="L336" s="184">
        <f t="shared" si="313"/>
        <v>0</v>
      </c>
      <c r="M336" s="14">
        <f t="shared" si="313"/>
        <v>0</v>
      </c>
      <c r="N336" s="14">
        <f t="shared" si="313"/>
        <v>0</v>
      </c>
      <c r="O336" s="14">
        <f t="shared" si="313"/>
        <v>0</v>
      </c>
      <c r="P336" s="14">
        <f t="shared" si="298"/>
        <v>8950</v>
      </c>
      <c r="Q336" s="184">
        <f t="shared" si="303"/>
        <v>7.5178496430071391</v>
      </c>
    </row>
    <row r="337" spans="1:17" x14ac:dyDescent="0.25">
      <c r="A337" s="4" t="s">
        <v>11</v>
      </c>
      <c r="B337" s="4" t="s">
        <v>187</v>
      </c>
      <c r="C337" s="4" t="s">
        <v>12</v>
      </c>
      <c r="D337" s="4" t="s">
        <v>188</v>
      </c>
      <c r="E337" s="2" t="s">
        <v>58</v>
      </c>
      <c r="F337" s="2" t="s">
        <v>1</v>
      </c>
      <c r="G337" s="2" t="s">
        <v>1</v>
      </c>
      <c r="H337" s="2" t="s">
        <v>59</v>
      </c>
      <c r="I337" s="185">
        <f t="shared" ref="I337:L337" si="314">SUM(I338,I340)</f>
        <v>110100</v>
      </c>
      <c r="J337" s="185">
        <f t="shared" ref="J337" si="315">SUM(J338,J340)</f>
        <v>119050</v>
      </c>
      <c r="K337" s="185">
        <f>SUM(K338,K340)</f>
        <v>8950</v>
      </c>
      <c r="L337" s="185">
        <f t="shared" si="314"/>
        <v>0</v>
      </c>
      <c r="M337" s="15">
        <f t="shared" ref="M337:O337" si="316">SUM(M338,M340)</f>
        <v>0</v>
      </c>
      <c r="N337" s="15">
        <f t="shared" si="316"/>
        <v>0</v>
      </c>
      <c r="O337" s="15">
        <f t="shared" si="316"/>
        <v>0</v>
      </c>
      <c r="P337" s="15">
        <f t="shared" si="298"/>
        <v>8950</v>
      </c>
      <c r="Q337" s="185">
        <f t="shared" si="303"/>
        <v>7.5178496430071391</v>
      </c>
    </row>
    <row r="338" spans="1:17" x14ac:dyDescent="0.25">
      <c r="A338" s="1" t="s">
        <v>11</v>
      </c>
      <c r="B338" s="1" t="s">
        <v>187</v>
      </c>
      <c r="C338" s="1" t="s">
        <v>12</v>
      </c>
      <c r="D338" s="1" t="s">
        <v>188</v>
      </c>
      <c r="E338" s="1" t="s">
        <v>60</v>
      </c>
      <c r="F338" s="4" t="s">
        <v>1</v>
      </c>
      <c r="G338" s="16" t="s">
        <v>1</v>
      </c>
      <c r="H338" s="2" t="s">
        <v>61</v>
      </c>
      <c r="I338" s="185">
        <f t="shared" ref="I338:O338" si="317">SUM(I339)</f>
        <v>100000</v>
      </c>
      <c r="J338" s="185">
        <f t="shared" si="317"/>
        <v>100000</v>
      </c>
      <c r="K338" s="185">
        <f t="shared" si="317"/>
        <v>0</v>
      </c>
      <c r="L338" s="185">
        <f t="shared" si="317"/>
        <v>0</v>
      </c>
      <c r="M338" s="15">
        <f t="shared" si="317"/>
        <v>0</v>
      </c>
      <c r="N338" s="15">
        <f t="shared" si="317"/>
        <v>0</v>
      </c>
      <c r="O338" s="15">
        <f t="shared" si="317"/>
        <v>0</v>
      </c>
      <c r="P338" s="15">
        <f t="shared" si="298"/>
        <v>0</v>
      </c>
      <c r="Q338" s="185">
        <f t="shared" si="303"/>
        <v>0</v>
      </c>
    </row>
    <row r="339" spans="1:17" ht="22.5" x14ac:dyDescent="0.25">
      <c r="A339" s="4" t="s">
        <v>11</v>
      </c>
      <c r="B339" s="4" t="s">
        <v>187</v>
      </c>
      <c r="C339" s="4" t="s">
        <v>12</v>
      </c>
      <c r="D339" s="4" t="s">
        <v>188</v>
      </c>
      <c r="E339" s="3" t="s">
        <v>62</v>
      </c>
      <c r="F339" s="4" t="s">
        <v>218</v>
      </c>
      <c r="G339" s="16" t="s">
        <v>174</v>
      </c>
      <c r="H339" s="16" t="s">
        <v>219</v>
      </c>
      <c r="I339" s="183">
        <v>100000</v>
      </c>
      <c r="J339" s="183">
        <v>100000</v>
      </c>
      <c r="K339" s="183">
        <v>0</v>
      </c>
      <c r="L339" s="183">
        <f>M339+N339+O339</f>
        <v>0</v>
      </c>
      <c r="M339" s="17">
        <v>0</v>
      </c>
      <c r="N339" s="17">
        <v>0</v>
      </c>
      <c r="O339" s="17">
        <v>0</v>
      </c>
      <c r="P339" s="17">
        <f t="shared" si="298"/>
        <v>0</v>
      </c>
      <c r="Q339" s="183">
        <f t="shared" si="303"/>
        <v>0</v>
      </c>
    </row>
    <row r="340" spans="1:17" x14ac:dyDescent="0.25">
      <c r="A340" s="4" t="s">
        <v>11</v>
      </c>
      <c r="B340" s="4" t="s">
        <v>187</v>
      </c>
      <c r="C340" s="4" t="s">
        <v>12</v>
      </c>
      <c r="D340" s="4" t="s">
        <v>188</v>
      </c>
      <c r="E340" s="3" t="s">
        <v>69</v>
      </c>
      <c r="F340" s="4"/>
      <c r="G340" s="16" t="s">
        <v>174</v>
      </c>
      <c r="H340" s="16" t="s">
        <v>68</v>
      </c>
      <c r="I340" s="183">
        <v>10100</v>
      </c>
      <c r="J340" s="183">
        <v>19050</v>
      </c>
      <c r="K340" s="183">
        <v>8950</v>
      </c>
      <c r="L340" s="183">
        <f>M340+N340+O340</f>
        <v>0</v>
      </c>
      <c r="M340" s="17">
        <v>0</v>
      </c>
      <c r="N340" s="17">
        <v>0</v>
      </c>
      <c r="O340" s="17">
        <v>0</v>
      </c>
      <c r="P340" s="17">
        <f t="shared" si="298"/>
        <v>8950</v>
      </c>
      <c r="Q340" s="183">
        <f t="shared" si="303"/>
        <v>46.981627296587924</v>
      </c>
    </row>
    <row r="341" spans="1:17" ht="22.5" x14ac:dyDescent="0.25">
      <c r="A341" s="1" t="s">
        <v>1</v>
      </c>
      <c r="B341" s="1" t="s">
        <v>1</v>
      </c>
      <c r="C341" s="1" t="s">
        <v>1</v>
      </c>
      <c r="D341" s="2" t="s">
        <v>1</v>
      </c>
      <c r="E341" s="2" t="s">
        <v>1</v>
      </c>
      <c r="F341" s="2" t="s">
        <v>1</v>
      </c>
      <c r="G341" s="2" t="s">
        <v>1</v>
      </c>
      <c r="H341" s="13" t="s">
        <v>70</v>
      </c>
      <c r="I341" s="184">
        <f t="shared" ref="I341:O342" si="318">SUM(I342)</f>
        <v>103414</v>
      </c>
      <c r="J341" s="184">
        <f t="shared" si="318"/>
        <v>103414</v>
      </c>
      <c r="K341" s="184">
        <f t="shared" si="318"/>
        <v>5527</v>
      </c>
      <c r="L341" s="184">
        <f t="shared" si="318"/>
        <v>97887</v>
      </c>
      <c r="M341" s="14">
        <f t="shared" si="318"/>
        <v>33000</v>
      </c>
      <c r="N341" s="14">
        <f t="shared" si="318"/>
        <v>33000</v>
      </c>
      <c r="O341" s="14">
        <f t="shared" si="318"/>
        <v>31887</v>
      </c>
      <c r="P341" s="14">
        <f t="shared" si="298"/>
        <v>103414</v>
      </c>
      <c r="Q341" s="184">
        <f t="shared" si="303"/>
        <v>100</v>
      </c>
    </row>
    <row r="342" spans="1:17" x14ac:dyDescent="0.25">
      <c r="A342" s="4" t="s">
        <v>11</v>
      </c>
      <c r="B342" s="4" t="s">
        <v>187</v>
      </c>
      <c r="C342" s="4" t="s">
        <v>12</v>
      </c>
      <c r="D342" s="4" t="s">
        <v>188</v>
      </c>
      <c r="E342" s="2" t="s">
        <v>71</v>
      </c>
      <c r="F342" s="2" t="s">
        <v>1</v>
      </c>
      <c r="G342" s="2" t="s">
        <v>1</v>
      </c>
      <c r="H342" s="2" t="s">
        <v>72</v>
      </c>
      <c r="I342" s="185">
        <f t="shared" si="318"/>
        <v>103414</v>
      </c>
      <c r="J342" s="185">
        <f t="shared" si="318"/>
        <v>103414</v>
      </c>
      <c r="K342" s="185">
        <f t="shared" si="318"/>
        <v>5527</v>
      </c>
      <c r="L342" s="185">
        <f t="shared" si="318"/>
        <v>97887</v>
      </c>
      <c r="M342" s="15">
        <f t="shared" si="318"/>
        <v>33000</v>
      </c>
      <c r="N342" s="15">
        <f t="shared" si="318"/>
        <v>33000</v>
      </c>
      <c r="O342" s="15">
        <f t="shared" si="318"/>
        <v>31887</v>
      </c>
      <c r="P342" s="15">
        <f t="shared" si="298"/>
        <v>103414</v>
      </c>
      <c r="Q342" s="185">
        <f t="shared" si="303"/>
        <v>100</v>
      </c>
    </row>
    <row r="343" spans="1:17" x14ac:dyDescent="0.25">
      <c r="A343" s="1" t="s">
        <v>11</v>
      </c>
      <c r="B343" s="1" t="s">
        <v>187</v>
      </c>
      <c r="C343" s="1" t="s">
        <v>12</v>
      </c>
      <c r="D343" s="1" t="s">
        <v>188</v>
      </c>
      <c r="E343" s="1" t="s">
        <v>73</v>
      </c>
      <c r="F343" s="4" t="s">
        <v>1</v>
      </c>
      <c r="G343" s="16" t="s">
        <v>1</v>
      </c>
      <c r="H343" s="2" t="s">
        <v>74</v>
      </c>
      <c r="I343" s="185">
        <f t="shared" ref="I343:L343" si="319">SUM(I344:I350)</f>
        <v>103414</v>
      </c>
      <c r="J343" s="185">
        <f t="shared" ref="J343" si="320">SUM(J344:J350)</f>
        <v>103414</v>
      </c>
      <c r="K343" s="185">
        <f t="shared" ref="K343" si="321">SUM(K344:K350)</f>
        <v>5527</v>
      </c>
      <c r="L343" s="185">
        <f t="shared" si="319"/>
        <v>97887</v>
      </c>
      <c r="M343" s="15">
        <f t="shared" ref="M343:O343" si="322">SUM(M344:M350)</f>
        <v>33000</v>
      </c>
      <c r="N343" s="15">
        <f t="shared" si="322"/>
        <v>33000</v>
      </c>
      <c r="O343" s="15">
        <f t="shared" si="322"/>
        <v>31887</v>
      </c>
      <c r="P343" s="15">
        <f t="shared" si="298"/>
        <v>103414</v>
      </c>
      <c r="Q343" s="185">
        <f t="shared" si="303"/>
        <v>100</v>
      </c>
    </row>
    <row r="344" spans="1:17" x14ac:dyDescent="0.25">
      <c r="A344" s="4" t="s">
        <v>11</v>
      </c>
      <c r="B344" s="4" t="s">
        <v>187</v>
      </c>
      <c r="C344" s="4" t="s">
        <v>12</v>
      </c>
      <c r="D344" s="4" t="s">
        <v>188</v>
      </c>
      <c r="E344" s="3" t="s">
        <v>75</v>
      </c>
      <c r="F344" s="4" t="s">
        <v>220</v>
      </c>
      <c r="G344" s="16" t="s">
        <v>174</v>
      </c>
      <c r="H344" s="16" t="s">
        <v>221</v>
      </c>
      <c r="I344" s="183">
        <v>0</v>
      </c>
      <c r="J344" s="183">
        <v>0</v>
      </c>
      <c r="K344" s="183">
        <v>0</v>
      </c>
      <c r="L344" s="183">
        <f t="shared" ref="L344:L350" si="323">M344+N344+O344</f>
        <v>0</v>
      </c>
      <c r="M344" s="17"/>
      <c r="N344" s="17"/>
      <c r="O344" s="17"/>
      <c r="P344" s="17">
        <f t="shared" si="298"/>
        <v>0</v>
      </c>
      <c r="Q344" s="161" t="str">
        <f t="shared" si="303"/>
        <v>-</v>
      </c>
    </row>
    <row r="345" spans="1:17" x14ac:dyDescent="0.25">
      <c r="A345" s="4" t="s">
        <v>11</v>
      </c>
      <c r="B345" s="4" t="s">
        <v>187</v>
      </c>
      <c r="C345" s="4" t="s">
        <v>12</v>
      </c>
      <c r="D345" s="4" t="s">
        <v>188</v>
      </c>
      <c r="E345" s="3" t="s">
        <v>75</v>
      </c>
      <c r="F345" s="4" t="s">
        <v>222</v>
      </c>
      <c r="G345" s="16" t="s">
        <v>174</v>
      </c>
      <c r="H345" s="16" t="s">
        <v>223</v>
      </c>
      <c r="I345" s="183">
        <v>0</v>
      </c>
      <c r="J345" s="183">
        <v>0</v>
      </c>
      <c r="K345" s="183">
        <v>0</v>
      </c>
      <c r="L345" s="183">
        <f t="shared" si="323"/>
        <v>0</v>
      </c>
      <c r="M345" s="17"/>
      <c r="N345" s="17"/>
      <c r="O345" s="17"/>
      <c r="P345" s="17">
        <f t="shared" si="298"/>
        <v>0</v>
      </c>
      <c r="Q345" s="161" t="str">
        <f t="shared" si="303"/>
        <v>-</v>
      </c>
    </row>
    <row r="346" spans="1:17" x14ac:dyDescent="0.25">
      <c r="A346" s="4" t="s">
        <v>11</v>
      </c>
      <c r="B346" s="4" t="s">
        <v>187</v>
      </c>
      <c r="C346" s="4" t="s">
        <v>12</v>
      </c>
      <c r="D346" s="4" t="s">
        <v>188</v>
      </c>
      <c r="E346" s="3" t="s">
        <v>75</v>
      </c>
      <c r="F346" s="4" t="s">
        <v>224</v>
      </c>
      <c r="G346" s="16" t="s">
        <v>174</v>
      </c>
      <c r="H346" s="16" t="s">
        <v>225</v>
      </c>
      <c r="I346" s="183">
        <v>0</v>
      </c>
      <c r="J346" s="183">
        <v>0</v>
      </c>
      <c r="K346" s="183">
        <v>0</v>
      </c>
      <c r="L346" s="183">
        <f t="shared" si="323"/>
        <v>0</v>
      </c>
      <c r="M346" s="17"/>
      <c r="N346" s="17"/>
      <c r="O346" s="17"/>
      <c r="P346" s="17">
        <f t="shared" si="298"/>
        <v>0</v>
      </c>
      <c r="Q346" s="161" t="str">
        <f t="shared" si="303"/>
        <v>-</v>
      </c>
    </row>
    <row r="347" spans="1:17" x14ac:dyDescent="0.25">
      <c r="A347" s="4" t="s">
        <v>11</v>
      </c>
      <c r="B347" s="4" t="s">
        <v>187</v>
      </c>
      <c r="C347" s="4" t="s">
        <v>12</v>
      </c>
      <c r="D347" s="4" t="s">
        <v>188</v>
      </c>
      <c r="E347" s="3" t="s">
        <v>75</v>
      </c>
      <c r="F347" s="4" t="s">
        <v>226</v>
      </c>
      <c r="G347" s="16" t="s">
        <v>174</v>
      </c>
      <c r="H347" s="16" t="s">
        <v>227</v>
      </c>
      <c r="I347" s="183">
        <v>0</v>
      </c>
      <c r="J347" s="183">
        <v>0</v>
      </c>
      <c r="K347" s="183">
        <v>0</v>
      </c>
      <c r="L347" s="183">
        <f t="shared" si="323"/>
        <v>0</v>
      </c>
      <c r="M347" s="17"/>
      <c r="N347" s="17"/>
      <c r="O347" s="17"/>
      <c r="P347" s="17">
        <f t="shared" si="298"/>
        <v>0</v>
      </c>
      <c r="Q347" s="161" t="str">
        <f t="shared" si="303"/>
        <v>-</v>
      </c>
    </row>
    <row r="348" spans="1:17" x14ac:dyDescent="0.25">
      <c r="A348" s="4" t="s">
        <v>11</v>
      </c>
      <c r="B348" s="4" t="s">
        <v>187</v>
      </c>
      <c r="C348" s="4" t="s">
        <v>12</v>
      </c>
      <c r="D348" s="4" t="s">
        <v>188</v>
      </c>
      <c r="E348" s="3" t="s">
        <v>75</v>
      </c>
      <c r="F348" s="4" t="s">
        <v>228</v>
      </c>
      <c r="G348" s="16" t="s">
        <v>174</v>
      </c>
      <c r="H348" s="16" t="s">
        <v>229</v>
      </c>
      <c r="I348" s="183">
        <v>0</v>
      </c>
      <c r="J348" s="183">
        <v>0</v>
      </c>
      <c r="K348" s="183">
        <v>0</v>
      </c>
      <c r="L348" s="183">
        <f t="shared" si="323"/>
        <v>0</v>
      </c>
      <c r="M348" s="17"/>
      <c r="N348" s="17"/>
      <c r="O348" s="17"/>
      <c r="P348" s="17">
        <f t="shared" si="298"/>
        <v>0</v>
      </c>
      <c r="Q348" s="161" t="str">
        <f t="shared" si="303"/>
        <v>-</v>
      </c>
    </row>
    <row r="349" spans="1:17" x14ac:dyDescent="0.25">
      <c r="A349" s="4" t="s">
        <v>11</v>
      </c>
      <c r="B349" s="4" t="s">
        <v>187</v>
      </c>
      <c r="C349" s="4" t="s">
        <v>12</v>
      </c>
      <c r="D349" s="4" t="s">
        <v>188</v>
      </c>
      <c r="E349" s="3" t="s">
        <v>75</v>
      </c>
      <c r="F349" s="4" t="s">
        <v>230</v>
      </c>
      <c r="G349" s="16" t="s">
        <v>174</v>
      </c>
      <c r="H349" s="16" t="s">
        <v>231</v>
      </c>
      <c r="I349" s="183">
        <v>0</v>
      </c>
      <c r="J349" s="183">
        <v>0</v>
      </c>
      <c r="K349" s="183">
        <v>0</v>
      </c>
      <c r="L349" s="183">
        <f t="shared" si="323"/>
        <v>0</v>
      </c>
      <c r="M349" s="17"/>
      <c r="N349" s="17"/>
      <c r="O349" s="17"/>
      <c r="P349" s="17">
        <f t="shared" si="298"/>
        <v>0</v>
      </c>
      <c r="Q349" s="161" t="str">
        <f t="shared" si="303"/>
        <v>-</v>
      </c>
    </row>
    <row r="350" spans="1:17" x14ac:dyDescent="0.25">
      <c r="A350" s="4" t="s">
        <v>11</v>
      </c>
      <c r="B350" s="4" t="s">
        <v>187</v>
      </c>
      <c r="C350" s="4" t="s">
        <v>12</v>
      </c>
      <c r="D350" s="4" t="s">
        <v>188</v>
      </c>
      <c r="E350" s="3" t="s">
        <v>75</v>
      </c>
      <c r="F350" s="4" t="s">
        <v>3308</v>
      </c>
      <c r="G350" s="16" t="s">
        <v>174</v>
      </c>
      <c r="H350" s="16" t="s">
        <v>74</v>
      </c>
      <c r="I350" s="183">
        <v>103414</v>
      </c>
      <c r="J350" s="183">
        <v>103414</v>
      </c>
      <c r="K350" s="183">
        <v>5527</v>
      </c>
      <c r="L350" s="183">
        <f t="shared" si="323"/>
        <v>97887</v>
      </c>
      <c r="M350" s="17">
        <v>33000</v>
      </c>
      <c r="N350" s="17">
        <v>33000</v>
      </c>
      <c r="O350" s="17">
        <v>31887</v>
      </c>
      <c r="P350" s="17">
        <f t="shared" si="298"/>
        <v>103414</v>
      </c>
      <c r="Q350" s="183">
        <f t="shared" si="303"/>
        <v>100</v>
      </c>
    </row>
    <row r="351" spans="1:17" ht="22.5" x14ac:dyDescent="0.25">
      <c r="A351" s="16" t="s">
        <v>1</v>
      </c>
      <c r="B351" s="16" t="s">
        <v>1</v>
      </c>
      <c r="C351" s="16" t="s">
        <v>1</v>
      </c>
      <c r="D351" s="16" t="s">
        <v>1</v>
      </c>
      <c r="E351" s="16" t="s">
        <v>1</v>
      </c>
      <c r="F351" s="16" t="s">
        <v>1</v>
      </c>
      <c r="G351" s="16" t="s">
        <v>1</v>
      </c>
      <c r="H351" s="13" t="s">
        <v>232</v>
      </c>
      <c r="I351" s="184">
        <f t="shared" ref="I351:O351" si="324">SUM(I341,I336,I312)</f>
        <v>9813055</v>
      </c>
      <c r="J351" s="184">
        <f t="shared" si="324"/>
        <v>9822005</v>
      </c>
      <c r="K351" s="184">
        <f t="shared" si="324"/>
        <v>6732812</v>
      </c>
      <c r="L351" s="184">
        <f t="shared" si="324"/>
        <v>2852704</v>
      </c>
      <c r="M351" s="14">
        <f t="shared" si="324"/>
        <v>957020</v>
      </c>
      <c r="N351" s="14">
        <f t="shared" si="324"/>
        <v>951300</v>
      </c>
      <c r="O351" s="14">
        <f t="shared" si="324"/>
        <v>944384</v>
      </c>
      <c r="P351" s="14">
        <f t="shared" si="298"/>
        <v>9585516</v>
      </c>
      <c r="Q351" s="184">
        <f t="shared" si="303"/>
        <v>97.592253312841919</v>
      </c>
    </row>
    <row r="352" spans="1:17" ht="15.75" thickBot="1" x14ac:dyDescent="0.3">
      <c r="A352" s="16" t="s">
        <v>1</v>
      </c>
      <c r="B352" s="16" t="s">
        <v>1</v>
      </c>
      <c r="C352" s="16" t="s">
        <v>1</v>
      </c>
      <c r="D352" s="16" t="s">
        <v>1</v>
      </c>
      <c r="E352" s="16" t="s">
        <v>1</v>
      </c>
      <c r="F352" s="16" t="s">
        <v>1</v>
      </c>
      <c r="G352" s="16" t="s">
        <v>1</v>
      </c>
      <c r="H352" s="2" t="s">
        <v>77</v>
      </c>
      <c r="I352" s="185">
        <v>165</v>
      </c>
      <c r="J352" s="185">
        <v>165</v>
      </c>
      <c r="K352" s="185"/>
      <c r="L352" s="185">
        <f>M352+N352+O352</f>
        <v>0</v>
      </c>
      <c r="M352" s="16"/>
      <c r="N352" s="16"/>
      <c r="O352" s="16"/>
      <c r="P352" s="15">
        <f t="shared" si="298"/>
        <v>0</v>
      </c>
      <c r="Q352" s="164"/>
    </row>
    <row r="353" spans="1:17" ht="45.75" thickBot="1" x14ac:dyDescent="0.3">
      <c r="A353" s="212" t="s">
        <v>1</v>
      </c>
      <c r="B353" s="212" t="s">
        <v>1</v>
      </c>
      <c r="C353" s="212" t="s">
        <v>1</v>
      </c>
      <c r="D353" s="212" t="s">
        <v>1</v>
      </c>
      <c r="E353" s="212" t="s">
        <v>1</v>
      </c>
      <c r="F353" s="212" t="s">
        <v>1</v>
      </c>
      <c r="G353" s="214" t="s">
        <v>1</v>
      </c>
      <c r="H353" s="5" t="s">
        <v>78</v>
      </c>
      <c r="I353" s="109" t="s">
        <v>3374</v>
      </c>
      <c r="J353" s="109" t="s">
        <v>3433</v>
      </c>
      <c r="K353" s="109" t="s">
        <v>3437</v>
      </c>
      <c r="L353" s="109" t="s">
        <v>3434</v>
      </c>
      <c r="M353" s="5" t="s">
        <v>3439</v>
      </c>
      <c r="N353" s="5" t="s">
        <v>3440</v>
      </c>
      <c r="O353" s="5" t="s">
        <v>3441</v>
      </c>
      <c r="P353" s="5" t="s">
        <v>3438</v>
      </c>
      <c r="Q353" s="162" t="s">
        <v>3302</v>
      </c>
    </row>
    <row r="354" spans="1:17" x14ac:dyDescent="0.25">
      <c r="A354" s="213"/>
      <c r="B354" s="213"/>
      <c r="C354" s="213"/>
      <c r="D354" s="213"/>
      <c r="E354" s="213"/>
      <c r="F354" s="213"/>
      <c r="G354" s="215"/>
      <c r="H354" s="18" t="s">
        <v>1</v>
      </c>
      <c r="I354" s="110">
        <v>1</v>
      </c>
      <c r="J354" s="110">
        <v>2</v>
      </c>
      <c r="K354" s="110">
        <v>20</v>
      </c>
      <c r="L354" s="110" t="s">
        <v>3402</v>
      </c>
      <c r="M354" s="12">
        <v>5</v>
      </c>
      <c r="N354" s="12">
        <v>6</v>
      </c>
      <c r="O354" s="12">
        <v>7</v>
      </c>
      <c r="P354" s="12" t="s">
        <v>3303</v>
      </c>
      <c r="Q354" s="110">
        <v>9</v>
      </c>
    </row>
    <row r="355" spans="1:17" x14ac:dyDescent="0.25">
      <c r="A355" s="213"/>
      <c r="B355" s="213"/>
      <c r="C355" s="213"/>
      <c r="D355" s="213"/>
      <c r="E355" s="213"/>
      <c r="F355" s="213"/>
      <c r="G355" s="215"/>
      <c r="H355" s="19" t="s">
        <v>185</v>
      </c>
      <c r="I355" s="186">
        <f t="shared" ref="I355:L355" si="325">SUM(I351)</f>
        <v>9813055</v>
      </c>
      <c r="J355" s="186">
        <f t="shared" ref="J355" si="326">SUM(J351)</f>
        <v>9822005</v>
      </c>
      <c r="K355" s="186">
        <f t="shared" ref="K355" si="327">SUM(K351)</f>
        <v>6732812</v>
      </c>
      <c r="L355" s="186">
        <f t="shared" si="325"/>
        <v>2852704</v>
      </c>
      <c r="M355" s="20">
        <f t="shared" ref="M355:O355" si="328">SUM(M351)</f>
        <v>957020</v>
      </c>
      <c r="N355" s="20">
        <f t="shared" si="328"/>
        <v>951300</v>
      </c>
      <c r="O355" s="20">
        <f t="shared" si="328"/>
        <v>944384</v>
      </c>
      <c r="P355" s="20">
        <f t="shared" ref="P355:P362" si="329">K355+L355</f>
        <v>9585516</v>
      </c>
      <c r="Q355" s="186">
        <f>IF(J355=0,"-",P355/J355*100)</f>
        <v>97.592253312841919</v>
      </c>
    </row>
    <row r="356" spans="1:17" x14ac:dyDescent="0.25">
      <c r="A356" s="213"/>
      <c r="B356" s="213"/>
      <c r="C356" s="213"/>
      <c r="D356" s="213"/>
      <c r="E356" s="213"/>
      <c r="F356" s="213"/>
      <c r="G356" s="215"/>
      <c r="H356" s="21" t="s">
        <v>80</v>
      </c>
      <c r="I356" s="186">
        <f t="shared" ref="I356:L356" si="330">SUM(I355)</f>
        <v>9813055</v>
      </c>
      <c r="J356" s="186">
        <f t="shared" ref="J356" si="331">SUM(J355)</f>
        <v>9822005</v>
      </c>
      <c r="K356" s="186">
        <f t="shared" ref="K356" si="332">SUM(K355)</f>
        <v>6732812</v>
      </c>
      <c r="L356" s="186">
        <f t="shared" si="330"/>
        <v>2852704</v>
      </c>
      <c r="M356" s="20">
        <f t="shared" ref="M356:O356" si="333">SUM(M355)</f>
        <v>957020</v>
      </c>
      <c r="N356" s="20">
        <f t="shared" si="333"/>
        <v>951300</v>
      </c>
      <c r="O356" s="20">
        <f t="shared" si="333"/>
        <v>944384</v>
      </c>
      <c r="P356" s="20">
        <f t="shared" si="329"/>
        <v>9585516</v>
      </c>
      <c r="Q356" s="186">
        <f>IF(J356=0,"-",P356/J356*100)</f>
        <v>97.592253312841919</v>
      </c>
    </row>
    <row r="357" spans="1:17" x14ac:dyDescent="0.25">
      <c r="A357" s="216"/>
      <c r="B357" s="216"/>
      <c r="C357" s="216"/>
      <c r="D357" s="216"/>
      <c r="E357" s="216"/>
      <c r="F357" s="216"/>
      <c r="G357" s="217"/>
      <c r="J357" s="178">
        <v>0</v>
      </c>
      <c r="K357" s="178">
        <v>0</v>
      </c>
      <c r="L357" s="178">
        <f>M357+N357+O357</f>
        <v>0</v>
      </c>
      <c r="P357">
        <f t="shared" si="329"/>
        <v>0</v>
      </c>
      <c r="Q357" s="160" t="str">
        <f>IF(J357=0,"-",P357/J357*100)</f>
        <v>-</v>
      </c>
    </row>
    <row r="358" spans="1:17" x14ac:dyDescent="0.25">
      <c r="A358" s="16" t="s">
        <v>1</v>
      </c>
      <c r="B358" s="16" t="s">
        <v>1</v>
      </c>
      <c r="C358" s="16" t="s">
        <v>1</v>
      </c>
      <c r="D358" s="16" t="s">
        <v>1</v>
      </c>
      <c r="E358" s="16" t="s">
        <v>1</v>
      </c>
      <c r="F358" s="16" t="s">
        <v>1</v>
      </c>
      <c r="G358" s="16" t="s">
        <v>1</v>
      </c>
      <c r="H358" s="22" t="s">
        <v>1</v>
      </c>
      <c r="I358" s="187"/>
      <c r="J358" s="187"/>
      <c r="K358" s="187"/>
      <c r="L358" s="187">
        <f>M358+N358+O358</f>
        <v>0</v>
      </c>
      <c r="M358" s="22"/>
      <c r="N358" s="22"/>
      <c r="O358" s="22"/>
      <c r="P358" s="22">
        <f t="shared" si="329"/>
        <v>0</v>
      </c>
      <c r="Q358" s="166"/>
    </row>
    <row r="359" spans="1:17" x14ac:dyDescent="0.25">
      <c r="A359" s="16" t="s">
        <v>1</v>
      </c>
      <c r="B359" s="16" t="s">
        <v>1</v>
      </c>
      <c r="C359" s="16" t="s">
        <v>1</v>
      </c>
      <c r="D359" s="16" t="s">
        <v>1</v>
      </c>
      <c r="E359" s="16" t="s">
        <v>1</v>
      </c>
      <c r="F359" s="16" t="s">
        <v>1</v>
      </c>
      <c r="G359" s="16" t="s">
        <v>1</v>
      </c>
      <c r="H359" s="13" t="s">
        <v>233</v>
      </c>
      <c r="I359" s="184">
        <f t="shared" ref="I359:L359" si="334">SUM(I351)</f>
        <v>9813055</v>
      </c>
      <c r="J359" s="184">
        <f t="shared" ref="J359" si="335">SUM(J351)</f>
        <v>9822005</v>
      </c>
      <c r="K359" s="184">
        <f t="shared" ref="K359" si="336">SUM(K351)</f>
        <v>6732812</v>
      </c>
      <c r="L359" s="184">
        <f t="shared" si="334"/>
        <v>2852704</v>
      </c>
      <c r="M359" s="14">
        <f t="shared" ref="M359:O359" si="337">SUM(M351)</f>
        <v>957020</v>
      </c>
      <c r="N359" s="14">
        <f t="shared" si="337"/>
        <v>951300</v>
      </c>
      <c r="O359" s="14">
        <f t="shared" si="337"/>
        <v>944384</v>
      </c>
      <c r="P359" s="14">
        <f t="shared" si="329"/>
        <v>9585516</v>
      </c>
      <c r="Q359" s="184">
        <f>IF(J359=0,"-",P359/J359*100)</f>
        <v>97.592253312841919</v>
      </c>
    </row>
    <row r="360" spans="1:17" x14ac:dyDescent="0.25">
      <c r="A360" s="16" t="s">
        <v>1</v>
      </c>
      <c r="B360" s="16" t="s">
        <v>1</v>
      </c>
      <c r="C360" s="16" t="s">
        <v>1</v>
      </c>
      <c r="D360" s="16" t="s">
        <v>1</v>
      </c>
      <c r="E360" s="16" t="s">
        <v>1</v>
      </c>
      <c r="F360" s="16" t="s">
        <v>1</v>
      </c>
      <c r="G360" s="16" t="s">
        <v>1</v>
      </c>
      <c r="H360" s="2" t="s">
        <v>77</v>
      </c>
      <c r="I360" s="185">
        <f t="shared" ref="I360:L360" si="338">SUM(I352)</f>
        <v>165</v>
      </c>
      <c r="J360" s="185">
        <f t="shared" ref="J360" si="339">SUM(J352)</f>
        <v>165</v>
      </c>
      <c r="K360" s="185">
        <f t="shared" ref="K360" si="340">SUM(K352)</f>
        <v>0</v>
      </c>
      <c r="L360" s="185">
        <f t="shared" si="338"/>
        <v>0</v>
      </c>
      <c r="M360" s="16">
        <f t="shared" ref="M360:O360" si="341">SUM(M352)</f>
        <v>0</v>
      </c>
      <c r="N360" s="16">
        <f t="shared" si="341"/>
        <v>0</v>
      </c>
      <c r="O360" s="16">
        <f t="shared" si="341"/>
        <v>0</v>
      </c>
      <c r="P360" s="15">
        <f t="shared" si="329"/>
        <v>0</v>
      </c>
      <c r="Q360" s="185">
        <f>IF(J360=0,"-",P360/J360*100)</f>
        <v>0</v>
      </c>
    </row>
    <row r="361" spans="1:17" x14ac:dyDescent="0.25">
      <c r="A361" s="16" t="s">
        <v>1</v>
      </c>
      <c r="B361" s="16" t="s">
        <v>1</v>
      </c>
      <c r="C361" s="16" t="s">
        <v>1</v>
      </c>
      <c r="D361" s="16" t="s">
        <v>1</v>
      </c>
      <c r="E361" s="16" t="s">
        <v>1</v>
      </c>
      <c r="F361" s="16" t="s">
        <v>1</v>
      </c>
      <c r="G361" s="16" t="s">
        <v>1</v>
      </c>
      <c r="H361" s="23" t="s">
        <v>1</v>
      </c>
      <c r="I361" s="179"/>
      <c r="J361" s="179"/>
      <c r="K361" s="179"/>
      <c r="L361" s="179">
        <f>M361+N361+O361</f>
        <v>0</v>
      </c>
      <c r="M361" s="24"/>
      <c r="N361" s="24"/>
      <c r="O361" s="24"/>
      <c r="P361" s="24">
        <f t="shared" si="329"/>
        <v>0</v>
      </c>
      <c r="Q361" s="167"/>
    </row>
    <row r="362" spans="1:17" ht="15.75" thickBot="1" x14ac:dyDescent="0.3">
      <c r="A362" s="1" t="s">
        <v>11</v>
      </c>
      <c r="B362" s="1" t="s">
        <v>11</v>
      </c>
      <c r="C362" s="4" t="s">
        <v>1</v>
      </c>
      <c r="D362" s="4" t="s">
        <v>1</v>
      </c>
      <c r="E362" s="2" t="s">
        <v>1</v>
      </c>
      <c r="F362" s="2" t="s">
        <v>1</v>
      </c>
      <c r="G362" s="2" t="s">
        <v>1</v>
      </c>
      <c r="H362" s="2" t="s">
        <v>1</v>
      </c>
      <c r="I362" s="183"/>
      <c r="J362" s="183"/>
      <c r="K362" s="183"/>
      <c r="L362" s="183">
        <f>M362+N362+O362</f>
        <v>0</v>
      </c>
      <c r="M362" s="3"/>
      <c r="N362" s="3"/>
      <c r="O362" s="3"/>
      <c r="P362" s="3">
        <f t="shared" si="329"/>
        <v>0</v>
      </c>
      <c r="Q362" s="161"/>
    </row>
    <row r="363" spans="1:17" ht="45.75" thickBot="1" x14ac:dyDescent="0.3">
      <c r="A363" s="5" t="s">
        <v>4</v>
      </c>
      <c r="B363" s="5" t="s">
        <v>5</v>
      </c>
      <c r="C363" s="5" t="s">
        <v>6</v>
      </c>
      <c r="D363" s="6" t="s">
        <v>1</v>
      </c>
      <c r="E363" s="5" t="s">
        <v>7</v>
      </c>
      <c r="F363" s="5" t="s">
        <v>8</v>
      </c>
      <c r="G363" s="5" t="s">
        <v>9</v>
      </c>
      <c r="H363" s="5" t="s">
        <v>10</v>
      </c>
      <c r="I363" s="109" t="s">
        <v>3374</v>
      </c>
      <c r="J363" s="109" t="s">
        <v>3433</v>
      </c>
      <c r="K363" s="109" t="s">
        <v>3437</v>
      </c>
      <c r="L363" s="109" t="s">
        <v>3434</v>
      </c>
      <c r="M363" s="5" t="s">
        <v>3439</v>
      </c>
      <c r="N363" s="5" t="s">
        <v>3440</v>
      </c>
      <c r="O363" s="5" t="s">
        <v>3441</v>
      </c>
      <c r="P363" s="5" t="s">
        <v>3438</v>
      </c>
      <c r="Q363" s="162" t="s">
        <v>3302</v>
      </c>
    </row>
    <row r="364" spans="1:17" x14ac:dyDescent="0.25">
      <c r="A364" s="7" t="s">
        <v>1</v>
      </c>
      <c r="B364" s="7" t="s">
        <v>1</v>
      </c>
      <c r="C364" s="7" t="s">
        <v>1</v>
      </c>
      <c r="D364" s="8" t="s">
        <v>1</v>
      </c>
      <c r="E364" s="8" t="s">
        <v>1</v>
      </c>
      <c r="F364" s="9" t="s">
        <v>1</v>
      </c>
      <c r="G364" s="10" t="s">
        <v>1</v>
      </c>
      <c r="H364" s="11" t="s">
        <v>1</v>
      </c>
      <c r="I364" s="110">
        <v>1</v>
      </c>
      <c r="J364" s="110">
        <v>2</v>
      </c>
      <c r="K364" s="110">
        <v>20</v>
      </c>
      <c r="L364" s="110" t="s">
        <v>3402</v>
      </c>
      <c r="M364" s="12">
        <v>5</v>
      </c>
      <c r="N364" s="12">
        <v>6</v>
      </c>
      <c r="O364" s="12">
        <v>7</v>
      </c>
      <c r="P364" s="12" t="s">
        <v>3303</v>
      </c>
      <c r="Q364" s="110">
        <v>9</v>
      </c>
    </row>
    <row r="365" spans="1:17" x14ac:dyDescent="0.25">
      <c r="A365" s="1" t="s">
        <v>11</v>
      </c>
      <c r="B365" s="1" t="s">
        <v>11</v>
      </c>
      <c r="C365" s="4" t="s">
        <v>12</v>
      </c>
      <c r="D365" s="4" t="s">
        <v>234</v>
      </c>
      <c r="E365" s="2" t="s">
        <v>1</v>
      </c>
      <c r="F365" s="2" t="s">
        <v>1</v>
      </c>
      <c r="G365" s="2" t="s">
        <v>1</v>
      </c>
      <c r="H365" s="2" t="s">
        <v>235</v>
      </c>
      <c r="I365" s="183">
        <v>0</v>
      </c>
      <c r="J365" s="183"/>
      <c r="K365" s="183"/>
      <c r="L365" s="183">
        <f>M365+N365+O365</f>
        <v>0</v>
      </c>
      <c r="M365" s="3"/>
      <c r="N365" s="3"/>
      <c r="O365" s="3"/>
      <c r="P365" s="3">
        <f t="shared" ref="P365:P392" si="342">K365+L365</f>
        <v>0</v>
      </c>
      <c r="Q365" s="161"/>
    </row>
    <row r="366" spans="1:17" ht="33.75" x14ac:dyDescent="0.25">
      <c r="A366" s="1" t="s">
        <v>1</v>
      </c>
      <c r="B366" s="1" t="s">
        <v>1</v>
      </c>
      <c r="C366" s="1" t="s">
        <v>1</v>
      </c>
      <c r="D366" s="2" t="s">
        <v>1</v>
      </c>
      <c r="E366" s="2" t="s">
        <v>1</v>
      </c>
      <c r="F366" s="2" t="s">
        <v>1</v>
      </c>
      <c r="G366" s="2" t="s">
        <v>1</v>
      </c>
      <c r="H366" s="13" t="s">
        <v>14</v>
      </c>
      <c r="I366" s="184">
        <f t="shared" ref="I366:L366" si="343">SUM(I367,I374,I376)</f>
        <v>851747</v>
      </c>
      <c r="J366" s="184">
        <f t="shared" ref="J366" si="344">SUM(J367,J374,J376)</f>
        <v>682847</v>
      </c>
      <c r="K366" s="184">
        <f t="shared" ref="K366" si="345">SUM(K367,K374,K376)</f>
        <v>492427</v>
      </c>
      <c r="L366" s="184">
        <f t="shared" si="343"/>
        <v>190161</v>
      </c>
      <c r="M366" s="14">
        <f t="shared" ref="M366:O366" si="346">SUM(M367,M374,M376)</f>
        <v>109970</v>
      </c>
      <c r="N366" s="14">
        <f t="shared" si="346"/>
        <v>46090</v>
      </c>
      <c r="O366" s="14">
        <f t="shared" si="346"/>
        <v>34101</v>
      </c>
      <c r="P366" s="14">
        <f t="shared" si="342"/>
        <v>682588</v>
      </c>
      <c r="Q366" s="184">
        <f t="shared" ref="Q366:Q391" si="347">IF(J366=0,"-",P366/J366*100)</f>
        <v>99.962070566320122</v>
      </c>
    </row>
    <row r="367" spans="1:17" x14ac:dyDescent="0.25">
      <c r="A367" s="4" t="s">
        <v>11</v>
      </c>
      <c r="B367" s="4" t="s">
        <v>11</v>
      </c>
      <c r="C367" s="4" t="s">
        <v>12</v>
      </c>
      <c r="D367" s="4" t="s">
        <v>234</v>
      </c>
      <c r="E367" s="2" t="s">
        <v>15</v>
      </c>
      <c r="F367" s="2" t="s">
        <v>1</v>
      </c>
      <c r="G367" s="2" t="s">
        <v>1</v>
      </c>
      <c r="H367" s="2" t="s">
        <v>16</v>
      </c>
      <c r="I367" s="185">
        <f t="shared" ref="I367:L367" si="348">SUM(I368:I369)</f>
        <v>454555</v>
      </c>
      <c r="J367" s="185">
        <f t="shared" ref="J367" si="349">SUM(J368:J369)</f>
        <v>459555</v>
      </c>
      <c r="K367" s="185">
        <f t="shared" ref="K367" si="350">SUM(K368:K369)</f>
        <v>360359</v>
      </c>
      <c r="L367" s="185">
        <f t="shared" si="348"/>
        <v>98937</v>
      </c>
      <c r="M367" s="15">
        <f t="shared" ref="M367:O367" si="351">SUM(M368:M369)</f>
        <v>37180</v>
      </c>
      <c r="N367" s="15">
        <f t="shared" si="351"/>
        <v>34480</v>
      </c>
      <c r="O367" s="15">
        <f t="shared" si="351"/>
        <v>27277</v>
      </c>
      <c r="P367" s="15">
        <f t="shared" si="342"/>
        <v>459296</v>
      </c>
      <c r="Q367" s="185">
        <f t="shared" si="347"/>
        <v>99.943641131094211</v>
      </c>
    </row>
    <row r="368" spans="1:17" x14ac:dyDescent="0.25">
      <c r="A368" s="4" t="s">
        <v>11</v>
      </c>
      <c r="B368" s="4" t="s">
        <v>11</v>
      </c>
      <c r="C368" s="4" t="s">
        <v>12</v>
      </c>
      <c r="D368" s="4" t="s">
        <v>234</v>
      </c>
      <c r="E368" s="3" t="s">
        <v>18</v>
      </c>
      <c r="F368" s="4"/>
      <c r="G368" s="16" t="s">
        <v>19</v>
      </c>
      <c r="H368" s="16" t="s">
        <v>17</v>
      </c>
      <c r="I368" s="183">
        <v>407555</v>
      </c>
      <c r="J368" s="183">
        <v>407555</v>
      </c>
      <c r="K368" s="183">
        <v>312758</v>
      </c>
      <c r="L368" s="183">
        <f>M368+N368+O368</f>
        <v>94797</v>
      </c>
      <c r="M368" s="17">
        <v>34000</v>
      </c>
      <c r="N368" s="17">
        <v>34000</v>
      </c>
      <c r="O368" s="17">
        <v>26797</v>
      </c>
      <c r="P368" s="17">
        <f t="shared" si="342"/>
        <v>407555</v>
      </c>
      <c r="Q368" s="183">
        <f t="shared" si="347"/>
        <v>100</v>
      </c>
    </row>
    <row r="369" spans="1:17" x14ac:dyDescent="0.25">
      <c r="A369" s="1" t="s">
        <v>11</v>
      </c>
      <c r="B369" s="1" t="s">
        <v>11</v>
      </c>
      <c r="C369" s="1" t="s">
        <v>12</v>
      </c>
      <c r="D369" s="1" t="s">
        <v>234</v>
      </c>
      <c r="E369" s="1" t="s">
        <v>20</v>
      </c>
      <c r="F369" s="4" t="s">
        <v>1</v>
      </c>
      <c r="G369" s="16" t="s">
        <v>1</v>
      </c>
      <c r="H369" s="2" t="s">
        <v>21</v>
      </c>
      <c r="I369" s="185">
        <f t="shared" ref="I369:O369" si="352">SUM(I370:I373)</f>
        <v>47000</v>
      </c>
      <c r="J369" s="185">
        <f t="shared" si="352"/>
        <v>52000</v>
      </c>
      <c r="K369" s="185">
        <f t="shared" si="352"/>
        <v>47601</v>
      </c>
      <c r="L369" s="185">
        <f t="shared" si="352"/>
        <v>4140</v>
      </c>
      <c r="M369" s="15">
        <f t="shared" si="352"/>
        <v>3180</v>
      </c>
      <c r="N369" s="15">
        <f t="shared" si="352"/>
        <v>480</v>
      </c>
      <c r="O369" s="15">
        <f t="shared" si="352"/>
        <v>480</v>
      </c>
      <c r="P369" s="15">
        <f t="shared" si="342"/>
        <v>51741</v>
      </c>
      <c r="Q369" s="185">
        <f t="shared" si="347"/>
        <v>99.501923076923077</v>
      </c>
    </row>
    <row r="370" spans="1:17" x14ac:dyDescent="0.25">
      <c r="A370" s="4" t="s">
        <v>11</v>
      </c>
      <c r="B370" s="4" t="s">
        <v>11</v>
      </c>
      <c r="C370" s="4" t="s">
        <v>12</v>
      </c>
      <c r="D370" s="4" t="s">
        <v>234</v>
      </c>
      <c r="E370" s="3" t="s">
        <v>22</v>
      </c>
      <c r="F370" s="4" t="s">
        <v>236</v>
      </c>
      <c r="G370" s="16" t="s">
        <v>19</v>
      </c>
      <c r="H370" s="16" t="s">
        <v>86</v>
      </c>
      <c r="I370" s="183">
        <v>6000</v>
      </c>
      <c r="J370" s="183">
        <v>6000</v>
      </c>
      <c r="K370" s="183">
        <v>4320</v>
      </c>
      <c r="L370" s="183">
        <f>M370+N370+O370</f>
        <v>1440</v>
      </c>
      <c r="M370" s="17">
        <v>480</v>
      </c>
      <c r="N370" s="17">
        <v>480</v>
      </c>
      <c r="O370" s="17">
        <v>480</v>
      </c>
      <c r="P370" s="17">
        <f t="shared" si="342"/>
        <v>5760</v>
      </c>
      <c r="Q370" s="183">
        <f t="shared" si="347"/>
        <v>96</v>
      </c>
    </row>
    <row r="371" spans="1:17" x14ac:dyDescent="0.25">
      <c r="A371" s="4" t="s">
        <v>11</v>
      </c>
      <c r="B371" s="4" t="s">
        <v>11</v>
      </c>
      <c r="C371" s="4" t="s">
        <v>12</v>
      </c>
      <c r="D371" s="4" t="s">
        <v>234</v>
      </c>
      <c r="E371" s="3" t="s">
        <v>22</v>
      </c>
      <c r="F371" s="4" t="s">
        <v>237</v>
      </c>
      <c r="G371" s="16" t="s">
        <v>19</v>
      </c>
      <c r="H371" s="16" t="s">
        <v>26</v>
      </c>
      <c r="I371" s="183">
        <v>27000</v>
      </c>
      <c r="J371" s="183">
        <v>27000</v>
      </c>
      <c r="K371" s="183">
        <v>24300</v>
      </c>
      <c r="L371" s="183">
        <f>M371+N371+O371</f>
        <v>2700</v>
      </c>
      <c r="M371" s="17">
        <v>2700</v>
      </c>
      <c r="N371" s="17">
        <v>0</v>
      </c>
      <c r="O371" s="17">
        <v>0</v>
      </c>
      <c r="P371" s="17">
        <f t="shared" si="342"/>
        <v>27000</v>
      </c>
      <c r="Q371" s="183">
        <f t="shared" si="347"/>
        <v>100</v>
      </c>
    </row>
    <row r="372" spans="1:17" x14ac:dyDescent="0.25">
      <c r="A372" s="4" t="s">
        <v>11</v>
      </c>
      <c r="B372" s="4" t="s">
        <v>11</v>
      </c>
      <c r="C372" s="4" t="s">
        <v>12</v>
      </c>
      <c r="D372" s="4" t="s">
        <v>234</v>
      </c>
      <c r="E372" s="3" t="s">
        <v>22</v>
      </c>
      <c r="F372" s="4" t="s">
        <v>238</v>
      </c>
      <c r="G372" s="16" t="s">
        <v>19</v>
      </c>
      <c r="H372" s="16" t="s">
        <v>28</v>
      </c>
      <c r="I372" s="183">
        <v>6000</v>
      </c>
      <c r="J372" s="183">
        <v>6000</v>
      </c>
      <c r="K372" s="183">
        <v>5981</v>
      </c>
      <c r="L372" s="183">
        <f>M372+N372+O372</f>
        <v>0</v>
      </c>
      <c r="M372" s="17">
        <v>0</v>
      </c>
      <c r="N372" s="17">
        <v>0</v>
      </c>
      <c r="O372" s="17">
        <v>0</v>
      </c>
      <c r="P372" s="17">
        <f t="shared" si="342"/>
        <v>5981</v>
      </c>
      <c r="Q372" s="183">
        <f t="shared" si="347"/>
        <v>99.683333333333337</v>
      </c>
    </row>
    <row r="373" spans="1:17" x14ac:dyDescent="0.25">
      <c r="A373" s="4" t="s">
        <v>11</v>
      </c>
      <c r="B373" s="4" t="s">
        <v>11</v>
      </c>
      <c r="C373" s="4" t="s">
        <v>12</v>
      </c>
      <c r="D373" s="4" t="s">
        <v>234</v>
      </c>
      <c r="E373" s="3" t="s">
        <v>22</v>
      </c>
      <c r="F373" s="4" t="s">
        <v>239</v>
      </c>
      <c r="G373" s="16" t="s">
        <v>19</v>
      </c>
      <c r="H373" s="16" t="s">
        <v>30</v>
      </c>
      <c r="I373" s="183">
        <v>8000</v>
      </c>
      <c r="J373" s="183">
        <v>13000</v>
      </c>
      <c r="K373" s="183">
        <v>13000</v>
      </c>
      <c r="L373" s="183">
        <f>M373+N373+O373</f>
        <v>0</v>
      </c>
      <c r="M373" s="17"/>
      <c r="N373" s="17"/>
      <c r="O373" s="17"/>
      <c r="P373" s="17">
        <f t="shared" si="342"/>
        <v>13000</v>
      </c>
      <c r="Q373" s="183">
        <f t="shared" si="347"/>
        <v>100</v>
      </c>
    </row>
    <row r="374" spans="1:17" x14ac:dyDescent="0.25">
      <c r="A374" s="4" t="s">
        <v>11</v>
      </c>
      <c r="B374" s="4" t="s">
        <v>11</v>
      </c>
      <c r="C374" s="4" t="s">
        <v>12</v>
      </c>
      <c r="D374" s="4" t="s">
        <v>234</v>
      </c>
      <c r="E374" s="2" t="s">
        <v>31</v>
      </c>
      <c r="F374" s="2" t="s">
        <v>1</v>
      </c>
      <c r="G374" s="2" t="s">
        <v>1</v>
      </c>
      <c r="H374" s="2" t="s">
        <v>32</v>
      </c>
      <c r="I374" s="185">
        <f t="shared" ref="I374:O374" si="353">SUM(I375)</f>
        <v>42793</v>
      </c>
      <c r="J374" s="185">
        <f t="shared" si="353"/>
        <v>42793</v>
      </c>
      <c r="K374" s="185">
        <f t="shared" si="353"/>
        <v>33260</v>
      </c>
      <c r="L374" s="185">
        <f t="shared" si="353"/>
        <v>9533</v>
      </c>
      <c r="M374" s="15">
        <f t="shared" si="353"/>
        <v>3700</v>
      </c>
      <c r="N374" s="15">
        <f t="shared" si="353"/>
        <v>3700</v>
      </c>
      <c r="O374" s="15">
        <f t="shared" si="353"/>
        <v>2133</v>
      </c>
      <c r="P374" s="15">
        <f t="shared" si="342"/>
        <v>42793</v>
      </c>
      <c r="Q374" s="185">
        <f t="shared" si="347"/>
        <v>100</v>
      </c>
    </row>
    <row r="375" spans="1:17" x14ac:dyDescent="0.25">
      <c r="A375" s="4" t="s">
        <v>11</v>
      </c>
      <c r="B375" s="4" t="s">
        <v>11</v>
      </c>
      <c r="C375" s="4" t="s">
        <v>12</v>
      </c>
      <c r="D375" s="4" t="s">
        <v>234</v>
      </c>
      <c r="E375" s="3" t="s">
        <v>34</v>
      </c>
      <c r="F375" s="4"/>
      <c r="G375" s="16" t="s">
        <v>19</v>
      </c>
      <c r="H375" s="16" t="s">
        <v>33</v>
      </c>
      <c r="I375" s="183">
        <v>42793</v>
      </c>
      <c r="J375" s="183">
        <v>42793</v>
      </c>
      <c r="K375" s="183">
        <v>33260</v>
      </c>
      <c r="L375" s="183">
        <f>M375+N375+O375</f>
        <v>9533</v>
      </c>
      <c r="M375" s="17">
        <v>3700</v>
      </c>
      <c r="N375" s="17">
        <v>3700</v>
      </c>
      <c r="O375" s="17">
        <v>2133</v>
      </c>
      <c r="P375" s="17">
        <f t="shared" si="342"/>
        <v>42793</v>
      </c>
      <c r="Q375" s="183">
        <f t="shared" si="347"/>
        <v>100</v>
      </c>
    </row>
    <row r="376" spans="1:17" x14ac:dyDescent="0.25">
      <c r="A376" s="4" t="s">
        <v>11</v>
      </c>
      <c r="B376" s="4" t="s">
        <v>11</v>
      </c>
      <c r="C376" s="4" t="s">
        <v>12</v>
      </c>
      <c r="D376" s="4" t="s">
        <v>234</v>
      </c>
      <c r="E376" s="2" t="s">
        <v>35</v>
      </c>
      <c r="F376" s="2" t="s">
        <v>1</v>
      </c>
      <c r="G376" s="2" t="s">
        <v>1</v>
      </c>
      <c r="H376" s="2" t="s">
        <v>36</v>
      </c>
      <c r="I376" s="185">
        <f t="shared" ref="I376:O376" si="354">SUM(I377:I379)</f>
        <v>354399</v>
      </c>
      <c r="J376" s="185">
        <f t="shared" si="354"/>
        <v>180499</v>
      </c>
      <c r="K376" s="185">
        <f t="shared" si="354"/>
        <v>98808</v>
      </c>
      <c r="L376" s="185">
        <f t="shared" si="354"/>
        <v>81691</v>
      </c>
      <c r="M376" s="15">
        <f t="shared" si="354"/>
        <v>69090</v>
      </c>
      <c r="N376" s="15">
        <f t="shared" si="354"/>
        <v>7910</v>
      </c>
      <c r="O376" s="15">
        <f t="shared" si="354"/>
        <v>4691</v>
      </c>
      <c r="P376" s="15">
        <f t="shared" si="342"/>
        <v>180499</v>
      </c>
      <c r="Q376" s="185">
        <f t="shared" si="347"/>
        <v>100</v>
      </c>
    </row>
    <row r="377" spans="1:17" x14ac:dyDescent="0.25">
      <c r="A377" s="4" t="s">
        <v>11</v>
      </c>
      <c r="B377" s="4" t="s">
        <v>11</v>
      </c>
      <c r="C377" s="4" t="s">
        <v>12</v>
      </c>
      <c r="D377" s="4" t="s">
        <v>234</v>
      </c>
      <c r="E377" s="3" t="s">
        <v>39</v>
      </c>
      <c r="F377" s="4"/>
      <c r="G377" s="16" t="s">
        <v>19</v>
      </c>
      <c r="H377" s="16" t="s">
        <v>38</v>
      </c>
      <c r="I377" s="183">
        <v>2500</v>
      </c>
      <c r="J377" s="183">
        <v>9500</v>
      </c>
      <c r="K377" s="183">
        <v>9500</v>
      </c>
      <c r="L377" s="183">
        <f>M377+N377+O377</f>
        <v>0</v>
      </c>
      <c r="M377" s="17"/>
      <c r="N377" s="17"/>
      <c r="O377" s="17"/>
      <c r="P377" s="17">
        <f t="shared" si="342"/>
        <v>9500</v>
      </c>
      <c r="Q377" s="183">
        <f t="shared" si="347"/>
        <v>100</v>
      </c>
    </row>
    <row r="378" spans="1:17" x14ac:dyDescent="0.25">
      <c r="A378" s="4" t="s">
        <v>11</v>
      </c>
      <c r="B378" s="4" t="s">
        <v>11</v>
      </c>
      <c r="C378" s="4" t="s">
        <v>12</v>
      </c>
      <c r="D378" s="4" t="s">
        <v>234</v>
      </c>
      <c r="E378" s="3">
        <v>613400</v>
      </c>
      <c r="F378" s="4"/>
      <c r="G378" s="16" t="s">
        <v>19</v>
      </c>
      <c r="H378" s="16" t="s">
        <v>202</v>
      </c>
      <c r="I378" s="183">
        <v>200</v>
      </c>
      <c r="J378" s="183">
        <v>7200</v>
      </c>
      <c r="K378" s="183">
        <v>7200</v>
      </c>
      <c r="L378" s="183">
        <f>M378+N378+O378</f>
        <v>0</v>
      </c>
      <c r="M378" s="17"/>
      <c r="N378" s="17"/>
      <c r="O378" s="17"/>
      <c r="P378" s="17">
        <f t="shared" si="342"/>
        <v>7200</v>
      </c>
      <c r="Q378" s="183">
        <f t="shared" si="347"/>
        <v>100</v>
      </c>
    </row>
    <row r="379" spans="1:17" x14ac:dyDescent="0.25">
      <c r="A379" s="1" t="s">
        <v>11</v>
      </c>
      <c r="B379" s="1" t="s">
        <v>11</v>
      </c>
      <c r="C379" s="1" t="s">
        <v>12</v>
      </c>
      <c r="D379" s="1" t="s">
        <v>234</v>
      </c>
      <c r="E379" s="1" t="s">
        <v>40</v>
      </c>
      <c r="F379" s="4" t="s">
        <v>1</v>
      </c>
      <c r="G379" s="16" t="s">
        <v>1</v>
      </c>
      <c r="H379" s="2" t="s">
        <v>41</v>
      </c>
      <c r="I379" s="185">
        <f t="shared" ref="I379:O379" si="355">SUM(I380:I384)</f>
        <v>351699</v>
      </c>
      <c r="J379" s="185">
        <f t="shared" si="355"/>
        <v>163799</v>
      </c>
      <c r="K379" s="185">
        <f t="shared" si="355"/>
        <v>82108</v>
      </c>
      <c r="L379" s="185">
        <f t="shared" si="355"/>
        <v>81691</v>
      </c>
      <c r="M379" s="15">
        <f t="shared" si="355"/>
        <v>69090</v>
      </c>
      <c r="N379" s="15">
        <f t="shared" si="355"/>
        <v>7910</v>
      </c>
      <c r="O379" s="15">
        <f t="shared" si="355"/>
        <v>4691</v>
      </c>
      <c r="P379" s="15">
        <f t="shared" si="342"/>
        <v>163799</v>
      </c>
      <c r="Q379" s="185">
        <f t="shared" si="347"/>
        <v>100</v>
      </c>
    </row>
    <row r="380" spans="1:17" x14ac:dyDescent="0.25">
      <c r="A380" s="4" t="s">
        <v>11</v>
      </c>
      <c r="B380" s="4" t="s">
        <v>11</v>
      </c>
      <c r="C380" s="4" t="s">
        <v>12</v>
      </c>
      <c r="D380" s="4" t="s">
        <v>234</v>
      </c>
      <c r="E380" s="3" t="s">
        <v>42</v>
      </c>
      <c r="F380" s="4"/>
      <c r="G380" s="16" t="s">
        <v>19</v>
      </c>
      <c r="H380" s="16" t="s">
        <v>41</v>
      </c>
      <c r="I380" s="183">
        <v>48600</v>
      </c>
      <c r="J380" s="183">
        <v>59600</v>
      </c>
      <c r="K380" s="183">
        <v>43000</v>
      </c>
      <c r="L380" s="183">
        <f>M380+N380+O380</f>
        <v>16600</v>
      </c>
      <c r="M380" s="17">
        <v>6000</v>
      </c>
      <c r="N380" s="17">
        <v>6000</v>
      </c>
      <c r="O380" s="17">
        <v>4600</v>
      </c>
      <c r="P380" s="17">
        <f t="shared" si="342"/>
        <v>59600</v>
      </c>
      <c r="Q380" s="183">
        <f t="shared" si="347"/>
        <v>100</v>
      </c>
    </row>
    <row r="381" spans="1:17" ht="22.5" x14ac:dyDescent="0.25">
      <c r="A381" s="4" t="s">
        <v>11</v>
      </c>
      <c r="B381" s="4" t="s">
        <v>11</v>
      </c>
      <c r="C381" s="4" t="s">
        <v>12</v>
      </c>
      <c r="D381" s="4" t="s">
        <v>234</v>
      </c>
      <c r="E381" s="3" t="s">
        <v>42</v>
      </c>
      <c r="F381" s="4" t="s">
        <v>240</v>
      </c>
      <c r="G381" s="16" t="s">
        <v>19</v>
      </c>
      <c r="H381" s="16" t="s">
        <v>50</v>
      </c>
      <c r="I381" s="183">
        <v>1299</v>
      </c>
      <c r="J381" s="183">
        <v>1299</v>
      </c>
      <c r="K381" s="183">
        <v>988</v>
      </c>
      <c r="L381" s="183">
        <f>M381+N381+O381</f>
        <v>311</v>
      </c>
      <c r="M381" s="17">
        <v>110</v>
      </c>
      <c r="N381" s="17">
        <v>110</v>
      </c>
      <c r="O381" s="17">
        <v>91</v>
      </c>
      <c r="P381" s="17">
        <f t="shared" si="342"/>
        <v>1299</v>
      </c>
      <c r="Q381" s="183">
        <f t="shared" si="347"/>
        <v>100</v>
      </c>
    </row>
    <row r="382" spans="1:17" ht="22.5" x14ac:dyDescent="0.25">
      <c r="A382" s="4" t="s">
        <v>11</v>
      </c>
      <c r="B382" s="4" t="s">
        <v>11</v>
      </c>
      <c r="C382" s="4" t="s">
        <v>12</v>
      </c>
      <c r="D382" s="4" t="s">
        <v>234</v>
      </c>
      <c r="E382" s="3" t="s">
        <v>42</v>
      </c>
      <c r="F382" s="4" t="s">
        <v>241</v>
      </c>
      <c r="G382" s="16" t="s">
        <v>19</v>
      </c>
      <c r="H382" s="16" t="s">
        <v>56</v>
      </c>
      <c r="I382" s="183">
        <v>1800</v>
      </c>
      <c r="J382" s="183">
        <v>1800</v>
      </c>
      <c r="K382" s="183">
        <v>0</v>
      </c>
      <c r="L382" s="183">
        <f>M382+N382+O382</f>
        <v>1800</v>
      </c>
      <c r="M382" s="17"/>
      <c r="N382" s="17">
        <v>1800</v>
      </c>
      <c r="O382" s="17"/>
      <c r="P382" s="17">
        <f t="shared" si="342"/>
        <v>1800</v>
      </c>
      <c r="Q382" s="183">
        <f t="shared" si="347"/>
        <v>100</v>
      </c>
    </row>
    <row r="383" spans="1:17" x14ac:dyDescent="0.25">
      <c r="A383" s="4" t="s">
        <v>11</v>
      </c>
      <c r="B383" s="4" t="s">
        <v>11</v>
      </c>
      <c r="C383" s="4" t="s">
        <v>12</v>
      </c>
      <c r="D383" s="4" t="s">
        <v>234</v>
      </c>
      <c r="E383" s="3" t="s">
        <v>42</v>
      </c>
      <c r="F383" s="4" t="s">
        <v>242</v>
      </c>
      <c r="G383" s="16" t="s">
        <v>19</v>
      </c>
      <c r="H383" s="16" t="s">
        <v>243</v>
      </c>
      <c r="I383" s="183">
        <v>300000</v>
      </c>
      <c r="J383" s="183">
        <v>101100</v>
      </c>
      <c r="K383" s="183">
        <v>38120</v>
      </c>
      <c r="L383" s="183">
        <f>M383+N383+O383</f>
        <v>62980</v>
      </c>
      <c r="M383" s="17">
        <v>62980</v>
      </c>
      <c r="N383" s="17"/>
      <c r="O383" s="17"/>
      <c r="P383" s="17">
        <f t="shared" si="342"/>
        <v>101100</v>
      </c>
      <c r="Q383" s="183">
        <f t="shared" si="347"/>
        <v>100</v>
      </c>
    </row>
    <row r="384" spans="1:17" x14ac:dyDescent="0.25">
      <c r="A384" s="4" t="s">
        <v>11</v>
      </c>
      <c r="B384" s="4" t="s">
        <v>11</v>
      </c>
      <c r="C384" s="4" t="s">
        <v>12</v>
      </c>
      <c r="D384" s="4" t="s">
        <v>234</v>
      </c>
      <c r="E384" s="3" t="s">
        <v>42</v>
      </c>
      <c r="F384" s="4" t="s">
        <v>244</v>
      </c>
      <c r="G384" s="16" t="s">
        <v>19</v>
      </c>
      <c r="H384" s="16" t="s">
        <v>245</v>
      </c>
      <c r="I384" s="183">
        <v>0</v>
      </c>
      <c r="J384" s="183">
        <v>0</v>
      </c>
      <c r="K384" s="183">
        <v>0</v>
      </c>
      <c r="L384" s="183">
        <f>M384+N384+O384</f>
        <v>0</v>
      </c>
      <c r="M384" s="17"/>
      <c r="N384" s="17"/>
      <c r="O384" s="17"/>
      <c r="P384" s="17">
        <f t="shared" si="342"/>
        <v>0</v>
      </c>
      <c r="Q384" s="161" t="str">
        <f t="shared" si="347"/>
        <v>-</v>
      </c>
    </row>
    <row r="385" spans="1:17" ht="22.5" x14ac:dyDescent="0.25">
      <c r="A385" s="1" t="s">
        <v>1</v>
      </c>
      <c r="B385" s="1" t="s">
        <v>1</v>
      </c>
      <c r="C385" s="1" t="s">
        <v>1</v>
      </c>
      <c r="D385" s="2" t="s">
        <v>1</v>
      </c>
      <c r="E385" s="2" t="s">
        <v>1</v>
      </c>
      <c r="F385" s="2" t="s">
        <v>1</v>
      </c>
      <c r="G385" s="2" t="s">
        <v>1</v>
      </c>
      <c r="H385" s="13" t="s">
        <v>57</v>
      </c>
      <c r="I385" s="184">
        <f t="shared" ref="I385:O386" si="356">SUM(I386)</f>
        <v>200</v>
      </c>
      <c r="J385" s="184">
        <f t="shared" si="356"/>
        <v>200</v>
      </c>
      <c r="K385" s="184">
        <f t="shared" si="356"/>
        <v>0</v>
      </c>
      <c r="L385" s="184">
        <f t="shared" si="356"/>
        <v>0</v>
      </c>
      <c r="M385" s="14">
        <f t="shared" si="356"/>
        <v>0</v>
      </c>
      <c r="N385" s="14">
        <f t="shared" si="356"/>
        <v>0</v>
      </c>
      <c r="O385" s="14">
        <f t="shared" si="356"/>
        <v>0</v>
      </c>
      <c r="P385" s="14">
        <f t="shared" si="342"/>
        <v>0</v>
      </c>
      <c r="Q385" s="184">
        <f t="shared" si="347"/>
        <v>0</v>
      </c>
    </row>
    <row r="386" spans="1:17" x14ac:dyDescent="0.25">
      <c r="A386" s="4" t="s">
        <v>11</v>
      </c>
      <c r="B386" s="4" t="s">
        <v>11</v>
      </c>
      <c r="C386" s="4" t="s">
        <v>12</v>
      </c>
      <c r="D386" s="4" t="s">
        <v>234</v>
      </c>
      <c r="E386" s="2" t="s">
        <v>58</v>
      </c>
      <c r="F386" s="2" t="s">
        <v>1</v>
      </c>
      <c r="G386" s="2" t="s">
        <v>1</v>
      </c>
      <c r="H386" s="2" t="s">
        <v>59</v>
      </c>
      <c r="I386" s="185">
        <f t="shared" si="356"/>
        <v>200</v>
      </c>
      <c r="J386" s="185">
        <f t="shared" si="356"/>
        <v>200</v>
      </c>
      <c r="K386" s="185">
        <f t="shared" si="356"/>
        <v>0</v>
      </c>
      <c r="L386" s="185">
        <f t="shared" si="356"/>
        <v>0</v>
      </c>
      <c r="M386" s="15">
        <f t="shared" si="356"/>
        <v>0</v>
      </c>
      <c r="N386" s="15">
        <f t="shared" si="356"/>
        <v>0</v>
      </c>
      <c r="O386" s="15">
        <f t="shared" si="356"/>
        <v>0</v>
      </c>
      <c r="P386" s="15">
        <f t="shared" si="342"/>
        <v>0</v>
      </c>
      <c r="Q386" s="185">
        <f t="shared" si="347"/>
        <v>0</v>
      </c>
    </row>
    <row r="387" spans="1:17" x14ac:dyDescent="0.25">
      <c r="A387" s="4" t="s">
        <v>11</v>
      </c>
      <c r="B387" s="4" t="s">
        <v>11</v>
      </c>
      <c r="C387" s="4" t="s">
        <v>12</v>
      </c>
      <c r="D387" s="4" t="s">
        <v>234</v>
      </c>
      <c r="E387" s="3" t="s">
        <v>69</v>
      </c>
      <c r="F387" s="4"/>
      <c r="G387" s="16" t="s">
        <v>19</v>
      </c>
      <c r="H387" s="16" t="s">
        <v>68</v>
      </c>
      <c r="I387" s="183">
        <v>200</v>
      </c>
      <c r="J387" s="183">
        <v>200</v>
      </c>
      <c r="K387" s="183">
        <v>0</v>
      </c>
      <c r="L387" s="183">
        <f>M387+N387+O387</f>
        <v>0</v>
      </c>
      <c r="M387" s="17"/>
      <c r="N387" s="17"/>
      <c r="O387" s="17"/>
      <c r="P387" s="17">
        <f t="shared" si="342"/>
        <v>0</v>
      </c>
      <c r="Q387" s="183">
        <f t="shared" si="347"/>
        <v>0</v>
      </c>
    </row>
    <row r="388" spans="1:17" ht="22.5" x14ac:dyDescent="0.25">
      <c r="A388" s="1" t="s">
        <v>1</v>
      </c>
      <c r="B388" s="1" t="s">
        <v>1</v>
      </c>
      <c r="C388" s="1" t="s">
        <v>1</v>
      </c>
      <c r="D388" s="2" t="s">
        <v>1</v>
      </c>
      <c r="E388" s="2" t="s">
        <v>1</v>
      </c>
      <c r="F388" s="2" t="s">
        <v>1</v>
      </c>
      <c r="G388" s="2" t="s">
        <v>1</v>
      </c>
      <c r="H388" s="13" t="s">
        <v>70</v>
      </c>
      <c r="I388" s="184">
        <f t="shared" ref="I388:O389" si="357">SUM(I389)</f>
        <v>10000</v>
      </c>
      <c r="J388" s="184">
        <f t="shared" si="357"/>
        <v>10000</v>
      </c>
      <c r="K388" s="184">
        <f t="shared" si="357"/>
        <v>10000</v>
      </c>
      <c r="L388" s="184">
        <f t="shared" si="357"/>
        <v>0</v>
      </c>
      <c r="M388" s="14">
        <f t="shared" si="357"/>
        <v>0</v>
      </c>
      <c r="N388" s="14">
        <f t="shared" si="357"/>
        <v>0</v>
      </c>
      <c r="O388" s="14">
        <f t="shared" si="357"/>
        <v>0</v>
      </c>
      <c r="P388" s="14">
        <f t="shared" si="342"/>
        <v>10000</v>
      </c>
      <c r="Q388" s="184">
        <f t="shared" si="347"/>
        <v>100</v>
      </c>
    </row>
    <row r="389" spans="1:17" x14ac:dyDescent="0.25">
      <c r="A389" s="4" t="s">
        <v>11</v>
      </c>
      <c r="B389" s="4" t="s">
        <v>11</v>
      </c>
      <c r="C389" s="4" t="s">
        <v>12</v>
      </c>
      <c r="D389" s="4" t="s">
        <v>234</v>
      </c>
      <c r="E389" s="2" t="s">
        <v>71</v>
      </c>
      <c r="F389" s="2" t="s">
        <v>1</v>
      </c>
      <c r="G389" s="2" t="s">
        <v>1</v>
      </c>
      <c r="H389" s="2" t="s">
        <v>72</v>
      </c>
      <c r="I389" s="185">
        <f t="shared" si="357"/>
        <v>10000</v>
      </c>
      <c r="J389" s="185">
        <f t="shared" si="357"/>
        <v>10000</v>
      </c>
      <c r="K389" s="185">
        <f t="shared" si="357"/>
        <v>10000</v>
      </c>
      <c r="L389" s="185">
        <f t="shared" si="357"/>
        <v>0</v>
      </c>
      <c r="M389" s="15">
        <f t="shared" si="357"/>
        <v>0</v>
      </c>
      <c r="N389" s="15">
        <f t="shared" si="357"/>
        <v>0</v>
      </c>
      <c r="O389" s="15">
        <f t="shared" si="357"/>
        <v>0</v>
      </c>
      <c r="P389" s="15">
        <f t="shared" si="342"/>
        <v>10000</v>
      </c>
      <c r="Q389" s="185">
        <f t="shared" si="347"/>
        <v>100</v>
      </c>
    </row>
    <row r="390" spans="1:17" x14ac:dyDescent="0.25">
      <c r="A390" s="4" t="s">
        <v>11</v>
      </c>
      <c r="B390" s="4" t="s">
        <v>11</v>
      </c>
      <c r="C390" s="4" t="s">
        <v>12</v>
      </c>
      <c r="D390" s="4" t="s">
        <v>234</v>
      </c>
      <c r="E390" s="3" t="s">
        <v>75</v>
      </c>
      <c r="F390" s="4"/>
      <c r="G390" s="16" t="s">
        <v>19</v>
      </c>
      <c r="H390" s="16" t="s">
        <v>74</v>
      </c>
      <c r="I390" s="183">
        <v>10000</v>
      </c>
      <c r="J390" s="183">
        <v>10000</v>
      </c>
      <c r="K390" s="183">
        <v>10000</v>
      </c>
      <c r="L390" s="183">
        <f>M390+N390+O390</f>
        <v>0</v>
      </c>
      <c r="M390" s="17"/>
      <c r="N390" s="17"/>
      <c r="O390" s="17"/>
      <c r="P390" s="17">
        <f t="shared" si="342"/>
        <v>10000</v>
      </c>
      <c r="Q390" s="183">
        <f t="shared" si="347"/>
        <v>100</v>
      </c>
    </row>
    <row r="391" spans="1:17" ht="22.5" x14ac:dyDescent="0.25">
      <c r="A391" s="16" t="s">
        <v>1</v>
      </c>
      <c r="B391" s="16" t="s">
        <v>1</v>
      </c>
      <c r="C391" s="16" t="s">
        <v>1</v>
      </c>
      <c r="D391" s="16" t="s">
        <v>1</v>
      </c>
      <c r="E391" s="16" t="s">
        <v>1</v>
      </c>
      <c r="F391" s="16" t="s">
        <v>1</v>
      </c>
      <c r="G391" s="16" t="s">
        <v>1</v>
      </c>
      <c r="H391" s="13" t="s">
        <v>246</v>
      </c>
      <c r="I391" s="184">
        <f t="shared" ref="I391:O391" si="358">SUM(I388,I385,I366)</f>
        <v>861947</v>
      </c>
      <c r="J391" s="184">
        <f t="shared" si="358"/>
        <v>693047</v>
      </c>
      <c r="K391" s="184">
        <f t="shared" si="358"/>
        <v>502427</v>
      </c>
      <c r="L391" s="184">
        <f>SUM(L388,L385,L366)</f>
        <v>190161</v>
      </c>
      <c r="M391" s="14">
        <f t="shared" si="358"/>
        <v>109970</v>
      </c>
      <c r="N391" s="14">
        <f t="shared" si="358"/>
        <v>46090</v>
      </c>
      <c r="O391" s="14">
        <f t="shared" si="358"/>
        <v>34101</v>
      </c>
      <c r="P391" s="14">
        <f t="shared" si="342"/>
        <v>692588</v>
      </c>
      <c r="Q391" s="184">
        <f t="shared" si="347"/>
        <v>99.933770725506349</v>
      </c>
    </row>
    <row r="392" spans="1:17" ht="15.75" thickBot="1" x14ac:dyDescent="0.3">
      <c r="A392" s="16" t="s">
        <v>1</v>
      </c>
      <c r="B392" s="16" t="s">
        <v>1</v>
      </c>
      <c r="C392" s="16" t="s">
        <v>1</v>
      </c>
      <c r="D392" s="16" t="s">
        <v>1</v>
      </c>
      <c r="E392" s="16" t="s">
        <v>1</v>
      </c>
      <c r="F392" s="16" t="s">
        <v>1</v>
      </c>
      <c r="G392" s="16" t="s">
        <v>1</v>
      </c>
      <c r="H392" s="2" t="s">
        <v>77</v>
      </c>
      <c r="I392" s="185">
        <v>9</v>
      </c>
      <c r="J392" s="185">
        <v>9</v>
      </c>
      <c r="K392" s="185"/>
      <c r="L392" s="185">
        <f>M392+N392+O392</f>
        <v>0</v>
      </c>
      <c r="M392" s="16"/>
      <c r="N392" s="16"/>
      <c r="O392" s="16"/>
      <c r="P392" s="15">
        <f t="shared" si="342"/>
        <v>0</v>
      </c>
      <c r="Q392" s="164"/>
    </row>
    <row r="393" spans="1:17" ht="45.75" thickBot="1" x14ac:dyDescent="0.3">
      <c r="A393" s="212" t="s">
        <v>1</v>
      </c>
      <c r="B393" s="212" t="s">
        <v>1</v>
      </c>
      <c r="C393" s="212" t="s">
        <v>1</v>
      </c>
      <c r="D393" s="212" t="s">
        <v>1</v>
      </c>
      <c r="E393" s="212" t="s">
        <v>1</v>
      </c>
      <c r="F393" s="212" t="s">
        <v>1</v>
      </c>
      <c r="G393" s="214" t="s">
        <v>1</v>
      </c>
      <c r="H393" s="5" t="s">
        <v>78</v>
      </c>
      <c r="I393" s="109" t="s">
        <v>3374</v>
      </c>
      <c r="J393" s="109" t="s">
        <v>3433</v>
      </c>
      <c r="K393" s="109" t="s">
        <v>3437</v>
      </c>
      <c r="L393" s="109" t="s">
        <v>3434</v>
      </c>
      <c r="M393" s="5" t="s">
        <v>3439</v>
      </c>
      <c r="N393" s="5" t="s">
        <v>3440</v>
      </c>
      <c r="O393" s="5" t="s">
        <v>3441</v>
      </c>
      <c r="P393" s="5" t="s">
        <v>3438</v>
      </c>
      <c r="Q393" s="162" t="s">
        <v>3302</v>
      </c>
    </row>
    <row r="394" spans="1:17" x14ac:dyDescent="0.25">
      <c r="A394" s="213"/>
      <c r="B394" s="213"/>
      <c r="C394" s="213"/>
      <c r="D394" s="213"/>
      <c r="E394" s="213"/>
      <c r="F394" s="213"/>
      <c r="G394" s="215"/>
      <c r="H394" s="18" t="s">
        <v>1</v>
      </c>
      <c r="I394" s="110">
        <v>1</v>
      </c>
      <c r="J394" s="110">
        <v>2</v>
      </c>
      <c r="K394" s="110">
        <v>20</v>
      </c>
      <c r="L394" s="110" t="s">
        <v>3402</v>
      </c>
      <c r="M394" s="12">
        <v>5</v>
      </c>
      <c r="N394" s="12">
        <v>6</v>
      </c>
      <c r="O394" s="12">
        <v>7</v>
      </c>
      <c r="P394" s="12" t="s">
        <v>3303</v>
      </c>
      <c r="Q394" s="110">
        <v>9</v>
      </c>
    </row>
    <row r="395" spans="1:17" ht="22.5" x14ac:dyDescent="0.25">
      <c r="A395" s="213"/>
      <c r="B395" s="213"/>
      <c r="C395" s="213"/>
      <c r="D395" s="213"/>
      <c r="E395" s="213"/>
      <c r="F395" s="213"/>
      <c r="G395" s="215"/>
      <c r="H395" s="19" t="s">
        <v>79</v>
      </c>
      <c r="I395" s="186">
        <f t="shared" ref="I395:L395" si="359">SUM(I391)</f>
        <v>861947</v>
      </c>
      <c r="J395" s="186">
        <f t="shared" ref="J395" si="360">SUM(J391)</f>
        <v>693047</v>
      </c>
      <c r="K395" s="186">
        <f t="shared" ref="K395" si="361">SUM(K391)</f>
        <v>502427</v>
      </c>
      <c r="L395" s="186">
        <f t="shared" si="359"/>
        <v>190161</v>
      </c>
      <c r="M395" s="20">
        <f t="shared" ref="M395:O395" si="362">SUM(M391)</f>
        <v>109970</v>
      </c>
      <c r="N395" s="20">
        <f t="shared" si="362"/>
        <v>46090</v>
      </c>
      <c r="O395" s="20">
        <f t="shared" si="362"/>
        <v>34101</v>
      </c>
      <c r="P395" s="20">
        <f t="shared" ref="P395:P402" si="363">K395+L395</f>
        <v>692588</v>
      </c>
      <c r="Q395" s="186">
        <f>IF(J395=0,"-",P395/J395*100)</f>
        <v>99.933770725506349</v>
      </c>
    </row>
    <row r="396" spans="1:17" x14ac:dyDescent="0.25">
      <c r="A396" s="213"/>
      <c r="B396" s="213"/>
      <c r="C396" s="213"/>
      <c r="D396" s="213"/>
      <c r="E396" s="213"/>
      <c r="F396" s="213"/>
      <c r="G396" s="215"/>
      <c r="H396" s="21" t="s">
        <v>80</v>
      </c>
      <c r="I396" s="186">
        <f t="shared" ref="I396:L396" si="364">SUM(I395)</f>
        <v>861947</v>
      </c>
      <c r="J396" s="186">
        <f t="shared" ref="J396" si="365">SUM(J395)</f>
        <v>693047</v>
      </c>
      <c r="K396" s="186">
        <f t="shared" ref="K396" si="366">SUM(K395)</f>
        <v>502427</v>
      </c>
      <c r="L396" s="186">
        <f t="shared" si="364"/>
        <v>190161</v>
      </c>
      <c r="M396" s="20">
        <f t="shared" ref="M396:O396" si="367">SUM(M395)</f>
        <v>109970</v>
      </c>
      <c r="N396" s="20">
        <f t="shared" si="367"/>
        <v>46090</v>
      </c>
      <c r="O396" s="20">
        <f t="shared" si="367"/>
        <v>34101</v>
      </c>
      <c r="P396" s="20">
        <f t="shared" si="363"/>
        <v>692588</v>
      </c>
      <c r="Q396" s="186">
        <f>IF(J396=0,"-",P396/J396*100)</f>
        <v>99.933770725506349</v>
      </c>
    </row>
    <row r="397" spans="1:17" x14ac:dyDescent="0.25">
      <c r="A397" s="216"/>
      <c r="B397" s="216"/>
      <c r="C397" s="216"/>
      <c r="D397" s="216"/>
      <c r="E397" s="216"/>
      <c r="F397" s="216"/>
      <c r="G397" s="217"/>
      <c r="J397" s="178">
        <v>0</v>
      </c>
      <c r="K397" s="178">
        <v>0</v>
      </c>
      <c r="L397" s="178">
        <f>M397+N397+O397</f>
        <v>0</v>
      </c>
      <c r="P397">
        <f t="shared" si="363"/>
        <v>0</v>
      </c>
      <c r="Q397" s="160" t="str">
        <f>IF(J397=0,"-",P397/J397*100)</f>
        <v>-</v>
      </c>
    </row>
    <row r="398" spans="1:17" x14ac:dyDescent="0.25">
      <c r="A398" s="16" t="s">
        <v>1</v>
      </c>
      <c r="B398" s="16" t="s">
        <v>1</v>
      </c>
      <c r="C398" s="16" t="s">
        <v>1</v>
      </c>
      <c r="D398" s="16" t="s">
        <v>1</v>
      </c>
      <c r="E398" s="16" t="s">
        <v>1</v>
      </c>
      <c r="F398" s="16" t="s">
        <v>1</v>
      </c>
      <c r="G398" s="16" t="s">
        <v>1</v>
      </c>
      <c r="H398" s="22" t="s">
        <v>1</v>
      </c>
      <c r="I398" s="187"/>
      <c r="J398" s="187"/>
      <c r="K398" s="187"/>
      <c r="L398" s="187">
        <f>M398+N398+O398</f>
        <v>0</v>
      </c>
      <c r="M398" s="22"/>
      <c r="N398" s="22"/>
      <c r="O398" s="22"/>
      <c r="P398" s="22">
        <f t="shared" si="363"/>
        <v>0</v>
      </c>
      <c r="Q398" s="166"/>
    </row>
    <row r="399" spans="1:17" x14ac:dyDescent="0.25">
      <c r="A399" s="16" t="s">
        <v>1</v>
      </c>
      <c r="B399" s="16" t="s">
        <v>1</v>
      </c>
      <c r="C399" s="16" t="s">
        <v>1</v>
      </c>
      <c r="D399" s="16" t="s">
        <v>1</v>
      </c>
      <c r="E399" s="16" t="s">
        <v>1</v>
      </c>
      <c r="F399" s="16" t="s">
        <v>1</v>
      </c>
      <c r="G399" s="16" t="s">
        <v>1</v>
      </c>
      <c r="H399" s="13" t="s">
        <v>247</v>
      </c>
      <c r="I399" s="184">
        <f t="shared" ref="I399:L399" si="368">SUM(I391)</f>
        <v>861947</v>
      </c>
      <c r="J399" s="184">
        <f t="shared" ref="J399" si="369">SUM(J391)</f>
        <v>693047</v>
      </c>
      <c r="K399" s="184">
        <f t="shared" ref="K399" si="370">SUM(K391)</f>
        <v>502427</v>
      </c>
      <c r="L399" s="184">
        <f t="shared" si="368"/>
        <v>190161</v>
      </c>
      <c r="M399" s="14">
        <f t="shared" ref="M399:O399" si="371">SUM(M391)</f>
        <v>109970</v>
      </c>
      <c r="N399" s="14">
        <f t="shared" si="371"/>
        <v>46090</v>
      </c>
      <c r="O399" s="14">
        <f t="shared" si="371"/>
        <v>34101</v>
      </c>
      <c r="P399" s="14">
        <f t="shared" si="363"/>
        <v>692588</v>
      </c>
      <c r="Q399" s="184">
        <f>IF(J399=0,"-",P399/J399*100)</f>
        <v>99.933770725506349</v>
      </c>
    </row>
    <row r="400" spans="1:17" x14ac:dyDescent="0.25">
      <c r="A400" s="16" t="s">
        <v>1</v>
      </c>
      <c r="B400" s="16" t="s">
        <v>1</v>
      </c>
      <c r="C400" s="16" t="s">
        <v>1</v>
      </c>
      <c r="D400" s="16" t="s">
        <v>1</v>
      </c>
      <c r="E400" s="16" t="s">
        <v>1</v>
      </c>
      <c r="F400" s="16" t="s">
        <v>1</v>
      </c>
      <c r="G400" s="16" t="s">
        <v>1</v>
      </c>
      <c r="H400" s="2" t="s">
        <v>77</v>
      </c>
      <c r="I400" s="185">
        <f t="shared" ref="I400:L400" si="372">SUM(I392)</f>
        <v>9</v>
      </c>
      <c r="J400" s="185">
        <f t="shared" ref="J400" si="373">SUM(J392)</f>
        <v>9</v>
      </c>
      <c r="K400" s="185">
        <f t="shared" ref="K400" si="374">SUM(K392)</f>
        <v>0</v>
      </c>
      <c r="L400" s="185">
        <f t="shared" si="372"/>
        <v>0</v>
      </c>
      <c r="M400" s="16">
        <f t="shared" ref="M400:O400" si="375">SUM(M392)</f>
        <v>0</v>
      </c>
      <c r="N400" s="16">
        <f t="shared" si="375"/>
        <v>0</v>
      </c>
      <c r="O400" s="16">
        <f t="shared" si="375"/>
        <v>0</v>
      </c>
      <c r="P400" s="15">
        <f t="shared" si="363"/>
        <v>0</v>
      </c>
      <c r="Q400" s="185">
        <f>IF(J400=0,"-",P400/J400*100)</f>
        <v>0</v>
      </c>
    </row>
    <row r="401" spans="1:17" x14ac:dyDescent="0.25">
      <c r="A401" s="16" t="s">
        <v>1</v>
      </c>
      <c r="B401" s="16" t="s">
        <v>1</v>
      </c>
      <c r="C401" s="16" t="s">
        <v>1</v>
      </c>
      <c r="D401" s="16" t="s">
        <v>1</v>
      </c>
      <c r="E401" s="16" t="s">
        <v>1</v>
      </c>
      <c r="F401" s="16" t="s">
        <v>1</v>
      </c>
      <c r="G401" s="16" t="s">
        <v>1</v>
      </c>
      <c r="H401" s="23" t="s">
        <v>1</v>
      </c>
      <c r="I401" s="179"/>
      <c r="J401" s="179"/>
      <c r="K401" s="179"/>
      <c r="L401" s="179">
        <f>M401+N401+O401</f>
        <v>0</v>
      </c>
      <c r="M401" s="24"/>
      <c r="N401" s="24"/>
      <c r="O401" s="24"/>
      <c r="P401" s="24">
        <f t="shared" si="363"/>
        <v>0</v>
      </c>
      <c r="Q401" s="167"/>
    </row>
    <row r="402" spans="1:17" ht="15.75" thickBot="1" x14ac:dyDescent="0.3">
      <c r="A402" s="1" t="s">
        <v>11</v>
      </c>
      <c r="B402" s="1" t="s">
        <v>248</v>
      </c>
      <c r="C402" s="4" t="s">
        <v>1</v>
      </c>
      <c r="D402" s="4" t="s">
        <v>1</v>
      </c>
      <c r="E402" s="2" t="s">
        <v>1</v>
      </c>
      <c r="F402" s="2" t="s">
        <v>1</v>
      </c>
      <c r="G402" s="2" t="s">
        <v>1</v>
      </c>
      <c r="H402" s="2" t="s">
        <v>1</v>
      </c>
      <c r="I402" s="183"/>
      <c r="J402" s="183"/>
      <c r="K402" s="183"/>
      <c r="L402" s="183">
        <f>M402+N402+O402</f>
        <v>0</v>
      </c>
      <c r="M402" s="3"/>
      <c r="N402" s="3"/>
      <c r="O402" s="3"/>
      <c r="P402" s="3">
        <f t="shared" si="363"/>
        <v>0</v>
      </c>
      <c r="Q402" s="161"/>
    </row>
    <row r="403" spans="1:17" ht="45.75" thickBot="1" x14ac:dyDescent="0.3">
      <c r="A403" s="5" t="s">
        <v>4</v>
      </c>
      <c r="B403" s="5" t="s">
        <v>5</v>
      </c>
      <c r="C403" s="5" t="s">
        <v>6</v>
      </c>
      <c r="D403" s="6" t="s">
        <v>1</v>
      </c>
      <c r="E403" s="5" t="s">
        <v>7</v>
      </c>
      <c r="F403" s="5" t="s">
        <v>8</v>
      </c>
      <c r="G403" s="5" t="s">
        <v>9</v>
      </c>
      <c r="H403" s="5" t="s">
        <v>10</v>
      </c>
      <c r="I403" s="109" t="s">
        <v>3374</v>
      </c>
      <c r="J403" s="109" t="s">
        <v>3433</v>
      </c>
      <c r="K403" s="109" t="s">
        <v>3437</v>
      </c>
      <c r="L403" s="109" t="s">
        <v>3434</v>
      </c>
      <c r="M403" s="5" t="s">
        <v>3439</v>
      </c>
      <c r="N403" s="5" t="s">
        <v>3440</v>
      </c>
      <c r="O403" s="5" t="s">
        <v>3441</v>
      </c>
      <c r="P403" s="5" t="s">
        <v>3438</v>
      </c>
      <c r="Q403" s="162" t="s">
        <v>3302</v>
      </c>
    </row>
    <row r="404" spans="1:17" x14ac:dyDescent="0.25">
      <c r="A404" s="7" t="s">
        <v>1</v>
      </c>
      <c r="B404" s="7" t="s">
        <v>1</v>
      </c>
      <c r="C404" s="7" t="s">
        <v>1</v>
      </c>
      <c r="D404" s="8" t="s">
        <v>1</v>
      </c>
      <c r="E404" s="8" t="s">
        <v>1</v>
      </c>
      <c r="F404" s="9" t="s">
        <v>1</v>
      </c>
      <c r="G404" s="10" t="s">
        <v>1</v>
      </c>
      <c r="H404" s="11" t="s">
        <v>1</v>
      </c>
      <c r="I404" s="110">
        <v>1</v>
      </c>
      <c r="J404" s="110">
        <v>2</v>
      </c>
      <c r="K404" s="110">
        <v>20</v>
      </c>
      <c r="L404" s="110" t="s">
        <v>3402</v>
      </c>
      <c r="M404" s="12">
        <v>5</v>
      </c>
      <c r="N404" s="12">
        <v>6</v>
      </c>
      <c r="O404" s="12">
        <v>7</v>
      </c>
      <c r="P404" s="12" t="s">
        <v>3303</v>
      </c>
      <c r="Q404" s="110">
        <v>9</v>
      </c>
    </row>
    <row r="405" spans="1:17" x14ac:dyDescent="0.25">
      <c r="A405" s="1" t="s">
        <v>11</v>
      </c>
      <c r="B405" s="1" t="s">
        <v>248</v>
      </c>
      <c r="C405" s="4" t="s">
        <v>12</v>
      </c>
      <c r="D405" s="4" t="s">
        <v>249</v>
      </c>
      <c r="E405" s="2" t="s">
        <v>1</v>
      </c>
      <c r="F405" s="2" t="s">
        <v>1</v>
      </c>
      <c r="G405" s="2" t="s">
        <v>1</v>
      </c>
      <c r="H405" s="2" t="s">
        <v>250</v>
      </c>
      <c r="I405" s="183">
        <v>0</v>
      </c>
      <c r="J405" s="183"/>
      <c r="K405" s="183"/>
      <c r="L405" s="183">
        <f>M405+N405+O405</f>
        <v>0</v>
      </c>
      <c r="M405" s="3"/>
      <c r="N405" s="3"/>
      <c r="O405" s="3"/>
      <c r="P405" s="3">
        <f t="shared" ref="P405:P431" si="376">K405+L405</f>
        <v>0</v>
      </c>
      <c r="Q405" s="161"/>
    </row>
    <row r="406" spans="1:17" ht="33.75" x14ac:dyDescent="0.25">
      <c r="A406" s="1" t="s">
        <v>1</v>
      </c>
      <c r="B406" s="1" t="s">
        <v>1</v>
      </c>
      <c r="C406" s="1" t="s">
        <v>1</v>
      </c>
      <c r="D406" s="2" t="s">
        <v>1</v>
      </c>
      <c r="E406" s="2" t="s">
        <v>1</v>
      </c>
      <c r="F406" s="2" t="s">
        <v>1</v>
      </c>
      <c r="G406" s="2" t="s">
        <v>1</v>
      </c>
      <c r="H406" s="13" t="s">
        <v>14</v>
      </c>
      <c r="I406" s="184">
        <f t="shared" ref="I406:L406" si="377">SUM(I407,I414,I416)</f>
        <v>114141</v>
      </c>
      <c r="J406" s="184">
        <f t="shared" ref="J406" si="378">SUM(J407,J414,J416)</f>
        <v>142144</v>
      </c>
      <c r="K406" s="184">
        <f t="shared" ref="K406" si="379">SUM(K407,K414,K416)</f>
        <v>129597</v>
      </c>
      <c r="L406" s="184">
        <f t="shared" si="377"/>
        <v>12547</v>
      </c>
      <c r="M406" s="14">
        <f t="shared" ref="M406:O406" si="380">SUM(M407,M414,M416)</f>
        <v>12322</v>
      </c>
      <c r="N406" s="14">
        <f t="shared" si="380"/>
        <v>0</v>
      </c>
      <c r="O406" s="14">
        <f t="shared" si="380"/>
        <v>225</v>
      </c>
      <c r="P406" s="14">
        <f t="shared" si="376"/>
        <v>142144</v>
      </c>
      <c r="Q406" s="184">
        <f t="shared" ref="Q406:Q430" si="381">IF(J406=0,"-",P406/J406*100)</f>
        <v>100</v>
      </c>
    </row>
    <row r="407" spans="1:17" x14ac:dyDescent="0.25">
      <c r="A407" s="4" t="s">
        <v>11</v>
      </c>
      <c r="B407" s="4" t="s">
        <v>248</v>
      </c>
      <c r="C407" s="4" t="s">
        <v>12</v>
      </c>
      <c r="D407" s="4" t="s">
        <v>249</v>
      </c>
      <c r="E407" s="2" t="s">
        <v>15</v>
      </c>
      <c r="F407" s="2" t="s">
        <v>1</v>
      </c>
      <c r="G407" s="2" t="s">
        <v>1</v>
      </c>
      <c r="H407" s="2" t="s">
        <v>16</v>
      </c>
      <c r="I407" s="185">
        <f t="shared" ref="I407:L407" si="382">SUM(I408:I409)</f>
        <v>95587</v>
      </c>
      <c r="J407" s="185">
        <f t="shared" ref="J407" si="383">SUM(J408:J409)</f>
        <v>122590</v>
      </c>
      <c r="K407" s="185">
        <f t="shared" ref="K407" si="384">SUM(K408:K409)</f>
        <v>110268</v>
      </c>
      <c r="L407" s="185">
        <f t="shared" si="382"/>
        <v>12322</v>
      </c>
      <c r="M407" s="15">
        <f t="shared" ref="M407:O407" si="385">SUM(M408:M409)</f>
        <v>12322</v>
      </c>
      <c r="N407" s="15">
        <f t="shared" si="385"/>
        <v>0</v>
      </c>
      <c r="O407" s="15">
        <f t="shared" si="385"/>
        <v>0</v>
      </c>
      <c r="P407" s="15">
        <f t="shared" si="376"/>
        <v>122590</v>
      </c>
      <c r="Q407" s="185">
        <f t="shared" si="381"/>
        <v>100</v>
      </c>
    </row>
    <row r="408" spans="1:17" x14ac:dyDescent="0.25">
      <c r="A408" s="4" t="s">
        <v>11</v>
      </c>
      <c r="B408" s="4" t="s">
        <v>248</v>
      </c>
      <c r="C408" s="4" t="s">
        <v>12</v>
      </c>
      <c r="D408" s="4" t="s">
        <v>249</v>
      </c>
      <c r="E408" s="3" t="s">
        <v>18</v>
      </c>
      <c r="F408" s="4"/>
      <c r="G408" s="16" t="s">
        <v>19</v>
      </c>
      <c r="H408" s="16" t="s">
        <v>17</v>
      </c>
      <c r="I408" s="183">
        <v>88432</v>
      </c>
      <c r="J408" s="183">
        <v>100432</v>
      </c>
      <c r="K408" s="183">
        <v>88110</v>
      </c>
      <c r="L408" s="183">
        <f>M408+N408+O408</f>
        <v>12322</v>
      </c>
      <c r="M408" s="17">
        <v>12322</v>
      </c>
      <c r="N408" s="17"/>
      <c r="O408" s="17"/>
      <c r="P408" s="17">
        <f t="shared" si="376"/>
        <v>100432</v>
      </c>
      <c r="Q408" s="183">
        <f t="shared" si="381"/>
        <v>100</v>
      </c>
    </row>
    <row r="409" spans="1:17" x14ac:dyDescent="0.25">
      <c r="A409" s="1" t="s">
        <v>11</v>
      </c>
      <c r="B409" s="1" t="s">
        <v>248</v>
      </c>
      <c r="C409" s="1" t="s">
        <v>12</v>
      </c>
      <c r="D409" s="1" t="s">
        <v>249</v>
      </c>
      <c r="E409" s="1" t="s">
        <v>20</v>
      </c>
      <c r="F409" s="4" t="s">
        <v>1</v>
      </c>
      <c r="G409" s="16" t="s">
        <v>1</v>
      </c>
      <c r="H409" s="2" t="s">
        <v>21</v>
      </c>
      <c r="I409" s="185">
        <f t="shared" ref="I409:O409" si="386">SUM(I410:I413)</f>
        <v>7155</v>
      </c>
      <c r="J409" s="185">
        <f t="shared" si="386"/>
        <v>22158</v>
      </c>
      <c r="K409" s="185">
        <f t="shared" si="386"/>
        <v>22158</v>
      </c>
      <c r="L409" s="185">
        <f t="shared" si="386"/>
        <v>0</v>
      </c>
      <c r="M409" s="15">
        <f t="shared" si="386"/>
        <v>0</v>
      </c>
      <c r="N409" s="15">
        <f t="shared" si="386"/>
        <v>0</v>
      </c>
      <c r="O409" s="15">
        <f t="shared" si="386"/>
        <v>0</v>
      </c>
      <c r="P409" s="15">
        <f t="shared" si="376"/>
        <v>22158</v>
      </c>
      <c r="Q409" s="185">
        <f t="shared" si="381"/>
        <v>100</v>
      </c>
    </row>
    <row r="410" spans="1:17" x14ac:dyDescent="0.25">
      <c r="A410" s="4" t="s">
        <v>11</v>
      </c>
      <c r="B410" s="4" t="s">
        <v>248</v>
      </c>
      <c r="C410" s="4" t="s">
        <v>12</v>
      </c>
      <c r="D410" s="4" t="s">
        <v>249</v>
      </c>
      <c r="E410" s="3" t="s">
        <v>22</v>
      </c>
      <c r="F410" s="4" t="s">
        <v>175</v>
      </c>
      <c r="G410" s="16" t="s">
        <v>19</v>
      </c>
      <c r="H410" s="16" t="s">
        <v>86</v>
      </c>
      <c r="I410" s="183">
        <v>1200</v>
      </c>
      <c r="J410" s="183">
        <v>9200</v>
      </c>
      <c r="K410" s="183">
        <v>9200</v>
      </c>
      <c r="L410" s="183">
        <f>M410+N410+O410</f>
        <v>0</v>
      </c>
      <c r="M410" s="17"/>
      <c r="N410" s="17"/>
      <c r="O410" s="17"/>
      <c r="P410" s="17">
        <f t="shared" si="376"/>
        <v>9200</v>
      </c>
      <c r="Q410" s="183">
        <f t="shared" si="381"/>
        <v>100</v>
      </c>
    </row>
    <row r="411" spans="1:17" x14ac:dyDescent="0.25">
      <c r="A411" s="4" t="s">
        <v>11</v>
      </c>
      <c r="B411" s="4" t="s">
        <v>248</v>
      </c>
      <c r="C411" s="4" t="s">
        <v>12</v>
      </c>
      <c r="D411" s="4" t="s">
        <v>249</v>
      </c>
      <c r="E411" s="3" t="s">
        <v>22</v>
      </c>
      <c r="F411" s="4" t="s">
        <v>176</v>
      </c>
      <c r="G411" s="16" t="s">
        <v>19</v>
      </c>
      <c r="H411" s="16" t="s">
        <v>26</v>
      </c>
      <c r="I411" s="183">
        <v>4300</v>
      </c>
      <c r="J411" s="183">
        <v>10300</v>
      </c>
      <c r="K411" s="183">
        <v>10300</v>
      </c>
      <c r="L411" s="183">
        <f>M411+N411+O411</f>
        <v>0</v>
      </c>
      <c r="M411" s="17"/>
      <c r="N411" s="17"/>
      <c r="O411" s="17"/>
      <c r="P411" s="17">
        <f t="shared" si="376"/>
        <v>10300</v>
      </c>
      <c r="Q411" s="183">
        <f t="shared" si="381"/>
        <v>100</v>
      </c>
    </row>
    <row r="412" spans="1:17" x14ac:dyDescent="0.25">
      <c r="A412" s="4" t="s">
        <v>11</v>
      </c>
      <c r="B412" s="4" t="s">
        <v>248</v>
      </c>
      <c r="C412" s="4" t="s">
        <v>12</v>
      </c>
      <c r="D412" s="4" t="s">
        <v>249</v>
      </c>
      <c r="E412" s="3" t="s">
        <v>22</v>
      </c>
      <c r="F412" s="4" t="s">
        <v>177</v>
      </c>
      <c r="G412" s="16" t="s">
        <v>19</v>
      </c>
      <c r="H412" s="16" t="s">
        <v>28</v>
      </c>
      <c r="I412" s="183">
        <v>935</v>
      </c>
      <c r="J412" s="183">
        <v>2658</v>
      </c>
      <c r="K412" s="183">
        <v>2658</v>
      </c>
      <c r="L412" s="183">
        <f>M412+N412+O412</f>
        <v>0</v>
      </c>
      <c r="M412" s="17">
        <v>0</v>
      </c>
      <c r="N412" s="17">
        <v>0</v>
      </c>
      <c r="O412" s="17">
        <v>0</v>
      </c>
      <c r="P412" s="17">
        <f t="shared" si="376"/>
        <v>2658</v>
      </c>
      <c r="Q412" s="183">
        <f t="shared" si="381"/>
        <v>100</v>
      </c>
    </row>
    <row r="413" spans="1:17" x14ac:dyDescent="0.25">
      <c r="A413" s="4" t="s">
        <v>11</v>
      </c>
      <c r="B413" s="4" t="s">
        <v>248</v>
      </c>
      <c r="C413" s="4" t="s">
        <v>12</v>
      </c>
      <c r="D413" s="4" t="s">
        <v>249</v>
      </c>
      <c r="E413" s="3" t="s">
        <v>22</v>
      </c>
      <c r="F413" s="4" t="s">
        <v>251</v>
      </c>
      <c r="G413" s="16" t="s">
        <v>19</v>
      </c>
      <c r="H413" s="16" t="s">
        <v>30</v>
      </c>
      <c r="I413" s="183">
        <v>720</v>
      </c>
      <c r="J413" s="183">
        <v>0</v>
      </c>
      <c r="K413" s="183">
        <v>0</v>
      </c>
      <c r="L413" s="183">
        <f>M413+N413+O413</f>
        <v>0</v>
      </c>
      <c r="M413" s="17"/>
      <c r="N413" s="17"/>
      <c r="O413" s="17"/>
      <c r="P413" s="17">
        <f t="shared" si="376"/>
        <v>0</v>
      </c>
      <c r="Q413" s="161" t="str">
        <f t="shared" si="381"/>
        <v>-</v>
      </c>
    </row>
    <row r="414" spans="1:17" x14ac:dyDescent="0.25">
      <c r="A414" s="4" t="s">
        <v>11</v>
      </c>
      <c r="B414" s="4" t="s">
        <v>248</v>
      </c>
      <c r="C414" s="4" t="s">
        <v>12</v>
      </c>
      <c r="D414" s="4" t="s">
        <v>249</v>
      </c>
      <c r="E414" s="2" t="s">
        <v>31</v>
      </c>
      <c r="F414" s="2" t="s">
        <v>1</v>
      </c>
      <c r="G414" s="2" t="s">
        <v>1</v>
      </c>
      <c r="H414" s="2" t="s">
        <v>32</v>
      </c>
      <c r="I414" s="185">
        <f t="shared" ref="I414:O414" si="387">SUM(I415)</f>
        <v>4854</v>
      </c>
      <c r="J414" s="185">
        <f t="shared" si="387"/>
        <v>11854</v>
      </c>
      <c r="K414" s="185">
        <f t="shared" si="387"/>
        <v>11854</v>
      </c>
      <c r="L414" s="185">
        <f t="shared" si="387"/>
        <v>0</v>
      </c>
      <c r="M414" s="15">
        <f t="shared" si="387"/>
        <v>0</v>
      </c>
      <c r="N414" s="15">
        <f t="shared" si="387"/>
        <v>0</v>
      </c>
      <c r="O414" s="15">
        <f t="shared" si="387"/>
        <v>0</v>
      </c>
      <c r="P414" s="15">
        <f t="shared" si="376"/>
        <v>11854</v>
      </c>
      <c r="Q414" s="185">
        <f t="shared" si="381"/>
        <v>100</v>
      </c>
    </row>
    <row r="415" spans="1:17" x14ac:dyDescent="0.25">
      <c r="A415" s="4" t="s">
        <v>11</v>
      </c>
      <c r="B415" s="4" t="s">
        <v>248</v>
      </c>
      <c r="C415" s="4" t="s">
        <v>12</v>
      </c>
      <c r="D415" s="4" t="s">
        <v>249</v>
      </c>
      <c r="E415" s="3" t="s">
        <v>34</v>
      </c>
      <c r="F415" s="4"/>
      <c r="G415" s="16" t="s">
        <v>19</v>
      </c>
      <c r="H415" s="16" t="s">
        <v>33</v>
      </c>
      <c r="I415" s="183">
        <v>4854</v>
      </c>
      <c r="J415" s="183">
        <v>11854</v>
      </c>
      <c r="K415" s="183">
        <v>11854</v>
      </c>
      <c r="L415" s="183">
        <f>M415+N415+O415</f>
        <v>0</v>
      </c>
      <c r="M415" s="17"/>
      <c r="N415" s="17"/>
      <c r="O415" s="17"/>
      <c r="P415" s="17">
        <f t="shared" si="376"/>
        <v>11854</v>
      </c>
      <c r="Q415" s="183">
        <f t="shared" si="381"/>
        <v>100</v>
      </c>
    </row>
    <row r="416" spans="1:17" x14ac:dyDescent="0.25">
      <c r="A416" s="4" t="s">
        <v>11</v>
      </c>
      <c r="B416" s="4" t="s">
        <v>248</v>
      </c>
      <c r="C416" s="4" t="s">
        <v>12</v>
      </c>
      <c r="D416" s="4" t="s">
        <v>249</v>
      </c>
      <c r="E416" s="2" t="s">
        <v>35</v>
      </c>
      <c r="F416" s="2" t="s">
        <v>1</v>
      </c>
      <c r="G416" s="2" t="s">
        <v>1</v>
      </c>
      <c r="H416" s="2" t="s">
        <v>36</v>
      </c>
      <c r="I416" s="185">
        <f t="shared" ref="I416:O416" si="388">SUM(I417:I420)</f>
        <v>13700</v>
      </c>
      <c r="J416" s="185">
        <f t="shared" si="388"/>
        <v>7700</v>
      </c>
      <c r="K416" s="185">
        <f t="shared" si="388"/>
        <v>7475</v>
      </c>
      <c r="L416" s="185">
        <f t="shared" si="388"/>
        <v>225</v>
      </c>
      <c r="M416" s="15">
        <f t="shared" si="388"/>
        <v>0</v>
      </c>
      <c r="N416" s="15">
        <f t="shared" si="388"/>
        <v>0</v>
      </c>
      <c r="O416" s="15">
        <f t="shared" si="388"/>
        <v>225</v>
      </c>
      <c r="P416" s="15">
        <f t="shared" si="376"/>
        <v>7700</v>
      </c>
      <c r="Q416" s="185">
        <f t="shared" si="381"/>
        <v>100</v>
      </c>
    </row>
    <row r="417" spans="1:17" x14ac:dyDescent="0.25">
      <c r="A417" s="4" t="s">
        <v>11</v>
      </c>
      <c r="B417" s="4" t="s">
        <v>248</v>
      </c>
      <c r="C417" s="4" t="s">
        <v>12</v>
      </c>
      <c r="D417" s="4" t="s">
        <v>249</v>
      </c>
      <c r="E417" s="3" t="s">
        <v>39</v>
      </c>
      <c r="F417" s="4"/>
      <c r="G417" s="16" t="s">
        <v>19</v>
      </c>
      <c r="H417" s="16" t="s">
        <v>38</v>
      </c>
      <c r="I417" s="183">
        <v>1000</v>
      </c>
      <c r="J417" s="183">
        <v>3000</v>
      </c>
      <c r="K417" s="183">
        <v>3000</v>
      </c>
      <c r="L417" s="183">
        <f>M417+N417+O417</f>
        <v>0</v>
      </c>
      <c r="M417" s="17"/>
      <c r="N417" s="17"/>
      <c r="O417" s="17"/>
      <c r="P417" s="17">
        <f t="shared" si="376"/>
        <v>3000</v>
      </c>
      <c r="Q417" s="183">
        <f t="shared" si="381"/>
        <v>100</v>
      </c>
    </row>
    <row r="418" spans="1:17" x14ac:dyDescent="0.25">
      <c r="A418" s="4" t="s">
        <v>11</v>
      </c>
      <c r="B418" s="4" t="s">
        <v>248</v>
      </c>
      <c r="C418" s="4" t="s">
        <v>12</v>
      </c>
      <c r="D418" s="4" t="s">
        <v>249</v>
      </c>
      <c r="E418" s="3" t="s">
        <v>203</v>
      </c>
      <c r="F418" s="4"/>
      <c r="G418" s="16" t="s">
        <v>19</v>
      </c>
      <c r="H418" s="16" t="s">
        <v>202</v>
      </c>
      <c r="I418" s="183">
        <v>1500</v>
      </c>
      <c r="J418" s="183">
        <v>1500</v>
      </c>
      <c r="K418" s="183">
        <v>1275</v>
      </c>
      <c r="L418" s="183">
        <f>M418+N418+O418</f>
        <v>225</v>
      </c>
      <c r="M418" s="17"/>
      <c r="N418" s="17"/>
      <c r="O418" s="17">
        <v>225</v>
      </c>
      <c r="P418" s="17">
        <f t="shared" si="376"/>
        <v>1500</v>
      </c>
      <c r="Q418" s="183">
        <f t="shared" si="381"/>
        <v>100</v>
      </c>
    </row>
    <row r="419" spans="1:17" x14ac:dyDescent="0.25">
      <c r="A419" s="4" t="s">
        <v>11</v>
      </c>
      <c r="B419" s="4" t="s">
        <v>248</v>
      </c>
      <c r="C419" s="4" t="s">
        <v>12</v>
      </c>
      <c r="D419" s="4" t="s">
        <v>249</v>
      </c>
      <c r="E419" s="3" t="s">
        <v>209</v>
      </c>
      <c r="F419" s="4"/>
      <c r="G419" s="16" t="s">
        <v>19</v>
      </c>
      <c r="H419" s="16" t="s">
        <v>208</v>
      </c>
      <c r="I419" s="183">
        <v>10000</v>
      </c>
      <c r="J419" s="183">
        <v>0</v>
      </c>
      <c r="K419" s="183">
        <v>0</v>
      </c>
      <c r="L419" s="183">
        <f>M419+N419+O419</f>
        <v>0</v>
      </c>
      <c r="M419" s="17">
        <v>0</v>
      </c>
      <c r="N419" s="17">
        <v>0</v>
      </c>
      <c r="O419" s="17">
        <v>0</v>
      </c>
      <c r="P419" s="17">
        <f t="shared" si="376"/>
        <v>0</v>
      </c>
      <c r="Q419" s="161" t="str">
        <f t="shared" si="381"/>
        <v>-</v>
      </c>
    </row>
    <row r="420" spans="1:17" x14ac:dyDescent="0.25">
      <c r="A420" s="1" t="s">
        <v>11</v>
      </c>
      <c r="B420" s="1" t="s">
        <v>248</v>
      </c>
      <c r="C420" s="1" t="s">
        <v>12</v>
      </c>
      <c r="D420" s="1" t="s">
        <v>249</v>
      </c>
      <c r="E420" s="1" t="s">
        <v>40</v>
      </c>
      <c r="F420" s="4" t="s">
        <v>1</v>
      </c>
      <c r="G420" s="16" t="s">
        <v>1</v>
      </c>
      <c r="H420" s="2" t="s">
        <v>41</v>
      </c>
      <c r="I420" s="185">
        <f t="shared" ref="I420:K420" si="389">SUM(I421:I423)</f>
        <v>1200</v>
      </c>
      <c r="J420" s="185">
        <f t="shared" si="389"/>
        <v>3200</v>
      </c>
      <c r="K420" s="185">
        <f t="shared" si="389"/>
        <v>3200</v>
      </c>
      <c r="L420" s="185">
        <f>SUM(M420+N420+O420)</f>
        <v>0</v>
      </c>
      <c r="M420" s="15"/>
      <c r="N420" s="15"/>
      <c r="O420" s="15"/>
      <c r="P420" s="15">
        <f t="shared" si="376"/>
        <v>3200</v>
      </c>
      <c r="Q420" s="185">
        <f t="shared" si="381"/>
        <v>100</v>
      </c>
    </row>
    <row r="421" spans="1:17" x14ac:dyDescent="0.25">
      <c r="A421" s="4" t="s">
        <v>11</v>
      </c>
      <c r="B421" s="4" t="s">
        <v>248</v>
      </c>
      <c r="C421" s="4" t="s">
        <v>12</v>
      </c>
      <c r="D421" s="4" t="s">
        <v>249</v>
      </c>
      <c r="E421" s="3" t="s">
        <v>42</v>
      </c>
      <c r="F421" s="4"/>
      <c r="G421" s="16" t="s">
        <v>19</v>
      </c>
      <c r="H421" s="16" t="s">
        <v>41</v>
      </c>
      <c r="I421" s="183">
        <v>1000</v>
      </c>
      <c r="J421" s="183">
        <v>2850</v>
      </c>
      <c r="K421" s="183">
        <v>2850</v>
      </c>
      <c r="L421" s="183">
        <f>M421+N421+O421</f>
        <v>0</v>
      </c>
      <c r="M421" s="17"/>
      <c r="N421" s="17"/>
      <c r="O421" s="17"/>
      <c r="P421" s="17">
        <f t="shared" si="376"/>
        <v>2850</v>
      </c>
      <c r="Q421" s="183">
        <f t="shared" si="381"/>
        <v>100</v>
      </c>
    </row>
    <row r="422" spans="1:17" ht="22.5" x14ac:dyDescent="0.25">
      <c r="A422" s="4" t="s">
        <v>11</v>
      </c>
      <c r="B422" s="4" t="s">
        <v>248</v>
      </c>
      <c r="C422" s="4" t="s">
        <v>12</v>
      </c>
      <c r="D422" s="4" t="s">
        <v>249</v>
      </c>
      <c r="E422" s="3" t="s">
        <v>42</v>
      </c>
      <c r="F422" s="4" t="s">
        <v>179</v>
      </c>
      <c r="G422" s="16" t="s">
        <v>19</v>
      </c>
      <c r="H422" s="16" t="s">
        <v>50</v>
      </c>
      <c r="I422" s="183">
        <v>100</v>
      </c>
      <c r="J422" s="183">
        <v>350</v>
      </c>
      <c r="K422" s="183">
        <v>350</v>
      </c>
      <c r="L422" s="183">
        <f>M422+N422+O422</f>
        <v>0</v>
      </c>
      <c r="M422" s="17"/>
      <c r="N422" s="17"/>
      <c r="O422" s="17"/>
      <c r="P422" s="17">
        <f t="shared" si="376"/>
        <v>350</v>
      </c>
      <c r="Q422" s="183">
        <f t="shared" si="381"/>
        <v>100</v>
      </c>
    </row>
    <row r="423" spans="1:17" ht="22.5" x14ac:dyDescent="0.25">
      <c r="A423" s="4" t="s">
        <v>11</v>
      </c>
      <c r="B423" s="4" t="s">
        <v>248</v>
      </c>
      <c r="C423" s="4" t="s">
        <v>12</v>
      </c>
      <c r="D423" s="4" t="s">
        <v>249</v>
      </c>
      <c r="E423" s="3" t="s">
        <v>42</v>
      </c>
      <c r="F423" s="4" t="s">
        <v>180</v>
      </c>
      <c r="G423" s="16" t="s">
        <v>19</v>
      </c>
      <c r="H423" s="16" t="s">
        <v>252</v>
      </c>
      <c r="I423" s="183">
        <v>100</v>
      </c>
      <c r="J423" s="183">
        <v>0</v>
      </c>
      <c r="K423" s="183">
        <v>0</v>
      </c>
      <c r="L423" s="183">
        <f>M423+N423+O423</f>
        <v>90</v>
      </c>
      <c r="M423" s="17">
        <v>30</v>
      </c>
      <c r="N423" s="17">
        <v>30</v>
      </c>
      <c r="O423" s="17">
        <v>30</v>
      </c>
      <c r="P423" s="17">
        <f t="shared" si="376"/>
        <v>90</v>
      </c>
      <c r="Q423" s="161" t="str">
        <f t="shared" si="381"/>
        <v>-</v>
      </c>
    </row>
    <row r="424" spans="1:17" ht="22.5" x14ac:dyDescent="0.25">
      <c r="A424" s="1" t="s">
        <v>1</v>
      </c>
      <c r="B424" s="1" t="s">
        <v>1</v>
      </c>
      <c r="C424" s="1" t="s">
        <v>1</v>
      </c>
      <c r="D424" s="2" t="s">
        <v>1</v>
      </c>
      <c r="E424" s="2" t="s">
        <v>1</v>
      </c>
      <c r="F424" s="2" t="s">
        <v>1</v>
      </c>
      <c r="G424" s="2" t="s">
        <v>1</v>
      </c>
      <c r="H424" s="13" t="s">
        <v>57</v>
      </c>
      <c r="I424" s="184">
        <f t="shared" ref="I424:O425" si="390">SUM(I425)</f>
        <v>100</v>
      </c>
      <c r="J424" s="184">
        <f t="shared" si="390"/>
        <v>100</v>
      </c>
      <c r="K424" s="184">
        <f t="shared" si="390"/>
        <v>0</v>
      </c>
      <c r="L424" s="184">
        <f t="shared" si="390"/>
        <v>0</v>
      </c>
      <c r="M424" s="14">
        <f t="shared" si="390"/>
        <v>0</v>
      </c>
      <c r="N424" s="14">
        <f t="shared" si="390"/>
        <v>0</v>
      </c>
      <c r="O424" s="14">
        <f t="shared" si="390"/>
        <v>0</v>
      </c>
      <c r="P424" s="14">
        <f t="shared" si="376"/>
        <v>0</v>
      </c>
      <c r="Q424" s="184">
        <f t="shared" si="381"/>
        <v>0</v>
      </c>
    </row>
    <row r="425" spans="1:17" x14ac:dyDescent="0.25">
      <c r="A425" s="4" t="s">
        <v>11</v>
      </c>
      <c r="B425" s="4" t="s">
        <v>248</v>
      </c>
      <c r="C425" s="4" t="s">
        <v>12</v>
      </c>
      <c r="D425" s="4" t="s">
        <v>249</v>
      </c>
      <c r="E425" s="2" t="s">
        <v>58</v>
      </c>
      <c r="F425" s="2" t="s">
        <v>1</v>
      </c>
      <c r="G425" s="2" t="s">
        <v>1</v>
      </c>
      <c r="H425" s="2" t="s">
        <v>59</v>
      </c>
      <c r="I425" s="185">
        <f t="shared" si="390"/>
        <v>100</v>
      </c>
      <c r="J425" s="185">
        <f t="shared" si="390"/>
        <v>100</v>
      </c>
      <c r="K425" s="185">
        <f t="shared" si="390"/>
        <v>0</v>
      </c>
      <c r="L425" s="185">
        <f t="shared" si="390"/>
        <v>0</v>
      </c>
      <c r="M425" s="15">
        <f t="shared" si="390"/>
        <v>0</v>
      </c>
      <c r="N425" s="15">
        <f t="shared" si="390"/>
        <v>0</v>
      </c>
      <c r="O425" s="15">
        <f t="shared" si="390"/>
        <v>0</v>
      </c>
      <c r="P425" s="15">
        <f t="shared" si="376"/>
        <v>0</v>
      </c>
      <c r="Q425" s="185">
        <f t="shared" si="381"/>
        <v>0</v>
      </c>
    </row>
    <row r="426" spans="1:17" x14ac:dyDescent="0.25">
      <c r="A426" s="4" t="s">
        <v>11</v>
      </c>
      <c r="B426" s="4" t="s">
        <v>248</v>
      </c>
      <c r="C426" s="4" t="s">
        <v>12</v>
      </c>
      <c r="D426" s="4" t="s">
        <v>249</v>
      </c>
      <c r="E426" s="3" t="s">
        <v>69</v>
      </c>
      <c r="F426" s="4"/>
      <c r="G426" s="16" t="s">
        <v>19</v>
      </c>
      <c r="H426" s="16" t="s">
        <v>68</v>
      </c>
      <c r="I426" s="183">
        <v>100</v>
      </c>
      <c r="J426" s="183">
        <v>100</v>
      </c>
      <c r="K426" s="183">
        <v>0</v>
      </c>
      <c r="L426" s="183">
        <f>M426+N426+O426</f>
        <v>0</v>
      </c>
      <c r="M426" s="17"/>
      <c r="N426" s="17"/>
      <c r="O426" s="17"/>
      <c r="P426" s="17">
        <f t="shared" si="376"/>
        <v>0</v>
      </c>
      <c r="Q426" s="183">
        <f t="shared" si="381"/>
        <v>0</v>
      </c>
    </row>
    <row r="427" spans="1:17" ht="22.5" x14ac:dyDescent="0.25">
      <c r="A427" s="1" t="s">
        <v>1</v>
      </c>
      <c r="B427" s="1" t="s">
        <v>1</v>
      </c>
      <c r="C427" s="1" t="s">
        <v>1</v>
      </c>
      <c r="D427" s="2" t="s">
        <v>1</v>
      </c>
      <c r="E427" s="2" t="s">
        <v>1</v>
      </c>
      <c r="F427" s="2" t="s">
        <v>1</v>
      </c>
      <c r="G427" s="2" t="s">
        <v>1</v>
      </c>
      <c r="H427" s="13" t="s">
        <v>70</v>
      </c>
      <c r="I427" s="184">
        <f t="shared" ref="I427:O428" si="391">SUM(I428)</f>
        <v>10000</v>
      </c>
      <c r="J427" s="184">
        <f t="shared" si="391"/>
        <v>11997</v>
      </c>
      <c r="K427" s="184">
        <f t="shared" si="391"/>
        <v>11496</v>
      </c>
      <c r="L427" s="184">
        <f t="shared" si="391"/>
        <v>501</v>
      </c>
      <c r="M427" s="14">
        <f t="shared" si="391"/>
        <v>501</v>
      </c>
      <c r="N427" s="14">
        <f t="shared" si="391"/>
        <v>0</v>
      </c>
      <c r="O427" s="14">
        <f t="shared" si="391"/>
        <v>0</v>
      </c>
      <c r="P427" s="14">
        <f t="shared" si="376"/>
        <v>11997</v>
      </c>
      <c r="Q427" s="184">
        <f t="shared" si="381"/>
        <v>100</v>
      </c>
    </row>
    <row r="428" spans="1:17" x14ac:dyDescent="0.25">
      <c r="A428" s="4" t="s">
        <v>11</v>
      </c>
      <c r="B428" s="4" t="s">
        <v>248</v>
      </c>
      <c r="C428" s="4" t="s">
        <v>12</v>
      </c>
      <c r="D428" s="4" t="s">
        <v>249</v>
      </c>
      <c r="E428" s="2" t="s">
        <v>71</v>
      </c>
      <c r="F428" s="2" t="s">
        <v>1</v>
      </c>
      <c r="G428" s="2" t="s">
        <v>1</v>
      </c>
      <c r="H428" s="2" t="s">
        <v>72</v>
      </c>
      <c r="I428" s="185">
        <f t="shared" si="391"/>
        <v>10000</v>
      </c>
      <c r="J428" s="185">
        <f t="shared" si="391"/>
        <v>11997</v>
      </c>
      <c r="K428" s="185">
        <f t="shared" si="391"/>
        <v>11496</v>
      </c>
      <c r="L428" s="185">
        <f t="shared" si="391"/>
        <v>501</v>
      </c>
      <c r="M428" s="15">
        <f t="shared" si="391"/>
        <v>501</v>
      </c>
      <c r="N428" s="15">
        <f t="shared" si="391"/>
        <v>0</v>
      </c>
      <c r="O428" s="15">
        <f t="shared" si="391"/>
        <v>0</v>
      </c>
      <c r="P428" s="15">
        <f t="shared" si="376"/>
        <v>11997</v>
      </c>
      <c r="Q428" s="185">
        <f t="shared" si="381"/>
        <v>100</v>
      </c>
    </row>
    <row r="429" spans="1:17" x14ac:dyDescent="0.25">
      <c r="A429" s="4" t="s">
        <v>11</v>
      </c>
      <c r="B429" s="4" t="s">
        <v>248</v>
      </c>
      <c r="C429" s="4" t="s">
        <v>12</v>
      </c>
      <c r="D429" s="4" t="s">
        <v>249</v>
      </c>
      <c r="E429" s="3" t="s">
        <v>75</v>
      </c>
      <c r="F429" s="4"/>
      <c r="G429" s="16" t="s">
        <v>19</v>
      </c>
      <c r="H429" s="16" t="s">
        <v>74</v>
      </c>
      <c r="I429" s="183">
        <v>10000</v>
      </c>
      <c r="J429" s="183">
        <v>11997</v>
      </c>
      <c r="K429" s="183">
        <v>11496</v>
      </c>
      <c r="L429" s="183">
        <f>M429+N429+O429</f>
        <v>501</v>
      </c>
      <c r="M429" s="17">
        <v>501</v>
      </c>
      <c r="N429" s="17">
        <v>0</v>
      </c>
      <c r="O429" s="17">
        <v>0</v>
      </c>
      <c r="P429" s="17">
        <f t="shared" si="376"/>
        <v>11997</v>
      </c>
      <c r="Q429" s="183">
        <f t="shared" si="381"/>
        <v>100</v>
      </c>
    </row>
    <row r="430" spans="1:17" x14ac:dyDescent="0.25">
      <c r="A430" s="16" t="s">
        <v>1</v>
      </c>
      <c r="B430" s="16" t="s">
        <v>1</v>
      </c>
      <c r="C430" s="16" t="s">
        <v>1</v>
      </c>
      <c r="D430" s="16" t="s">
        <v>1</v>
      </c>
      <c r="E430" s="16" t="s">
        <v>1</v>
      </c>
      <c r="F430" s="16" t="s">
        <v>1</v>
      </c>
      <c r="G430" s="16" t="s">
        <v>1</v>
      </c>
      <c r="H430" s="13" t="s">
        <v>253</v>
      </c>
      <c r="I430" s="184">
        <f t="shared" ref="I430:O430" si="392">SUM(I427,I424,I406)</f>
        <v>124241</v>
      </c>
      <c r="J430" s="184">
        <f t="shared" si="392"/>
        <v>154241</v>
      </c>
      <c r="K430" s="184">
        <f t="shared" si="392"/>
        <v>141093</v>
      </c>
      <c r="L430" s="184">
        <f t="shared" si="392"/>
        <v>13048</v>
      </c>
      <c r="M430" s="14">
        <f t="shared" si="392"/>
        <v>12823</v>
      </c>
      <c r="N430" s="14">
        <f t="shared" si="392"/>
        <v>0</v>
      </c>
      <c r="O430" s="14">
        <f t="shared" si="392"/>
        <v>225</v>
      </c>
      <c r="P430" s="14">
        <f t="shared" si="376"/>
        <v>154141</v>
      </c>
      <c r="Q430" s="184">
        <f t="shared" si="381"/>
        <v>99.935166395446089</v>
      </c>
    </row>
    <row r="431" spans="1:17" ht="15.75" thickBot="1" x14ac:dyDescent="0.3">
      <c r="A431" s="16" t="s">
        <v>1</v>
      </c>
      <c r="B431" s="16" t="s">
        <v>1</v>
      </c>
      <c r="C431" s="16" t="s">
        <v>1</v>
      </c>
      <c r="D431" s="16" t="s">
        <v>1</v>
      </c>
      <c r="E431" s="16" t="s">
        <v>1</v>
      </c>
      <c r="F431" s="16" t="s">
        <v>1</v>
      </c>
      <c r="G431" s="16" t="s">
        <v>1</v>
      </c>
      <c r="H431" s="2" t="s">
        <v>77</v>
      </c>
      <c r="I431" s="185">
        <v>4</v>
      </c>
      <c r="J431" s="185">
        <v>4</v>
      </c>
      <c r="K431" s="185"/>
      <c r="L431" s="185">
        <f>M431+N431+O431</f>
        <v>0</v>
      </c>
      <c r="M431" s="16"/>
      <c r="N431" s="16"/>
      <c r="O431" s="16"/>
      <c r="P431" s="15">
        <f t="shared" si="376"/>
        <v>0</v>
      </c>
      <c r="Q431" s="164"/>
    </row>
    <row r="432" spans="1:17" ht="45.75" thickBot="1" x14ac:dyDescent="0.3">
      <c r="A432" s="212" t="s">
        <v>1</v>
      </c>
      <c r="B432" s="212" t="s">
        <v>1</v>
      </c>
      <c r="C432" s="212" t="s">
        <v>1</v>
      </c>
      <c r="D432" s="212" t="s">
        <v>1</v>
      </c>
      <c r="E432" s="212" t="s">
        <v>1</v>
      </c>
      <c r="F432" s="212" t="s">
        <v>1</v>
      </c>
      <c r="G432" s="214" t="s">
        <v>1</v>
      </c>
      <c r="H432" s="5" t="s">
        <v>78</v>
      </c>
      <c r="I432" s="109" t="s">
        <v>3374</v>
      </c>
      <c r="J432" s="109" t="s">
        <v>3433</v>
      </c>
      <c r="K432" s="109" t="s">
        <v>3437</v>
      </c>
      <c r="L432" s="109" t="s">
        <v>3434</v>
      </c>
      <c r="M432" s="5" t="s">
        <v>3439</v>
      </c>
      <c r="N432" s="5" t="s">
        <v>3440</v>
      </c>
      <c r="O432" s="5" t="s">
        <v>3441</v>
      </c>
      <c r="P432" s="5" t="s">
        <v>3438</v>
      </c>
      <c r="Q432" s="162" t="s">
        <v>3302</v>
      </c>
    </row>
    <row r="433" spans="1:17" x14ac:dyDescent="0.25">
      <c r="A433" s="213"/>
      <c r="B433" s="213"/>
      <c r="C433" s="213"/>
      <c r="D433" s="213"/>
      <c r="E433" s="213"/>
      <c r="F433" s="213"/>
      <c r="G433" s="215"/>
      <c r="H433" s="18" t="s">
        <v>1</v>
      </c>
      <c r="I433" s="110">
        <v>1</v>
      </c>
      <c r="J433" s="110">
        <v>2</v>
      </c>
      <c r="K433" s="110">
        <v>20</v>
      </c>
      <c r="L433" s="110" t="s">
        <v>3402</v>
      </c>
      <c r="M433" s="12">
        <v>5</v>
      </c>
      <c r="N433" s="12">
        <v>6</v>
      </c>
      <c r="O433" s="12">
        <v>7</v>
      </c>
      <c r="P433" s="12" t="s">
        <v>3303</v>
      </c>
      <c r="Q433" s="110">
        <v>9</v>
      </c>
    </row>
    <row r="434" spans="1:17" ht="22.5" x14ac:dyDescent="0.25">
      <c r="A434" s="213"/>
      <c r="B434" s="213"/>
      <c r="C434" s="213"/>
      <c r="D434" s="213"/>
      <c r="E434" s="213"/>
      <c r="F434" s="213"/>
      <c r="G434" s="215"/>
      <c r="H434" s="19" t="s">
        <v>79</v>
      </c>
      <c r="I434" s="186">
        <f t="shared" ref="I434:L434" si="393">SUM(I430)</f>
        <v>124241</v>
      </c>
      <c r="J434" s="186">
        <f t="shared" ref="J434" si="394">SUM(J430)</f>
        <v>154241</v>
      </c>
      <c r="K434" s="186">
        <f t="shared" ref="K434" si="395">SUM(K430)</f>
        <v>141093</v>
      </c>
      <c r="L434" s="186">
        <f t="shared" si="393"/>
        <v>13048</v>
      </c>
      <c r="M434" s="20">
        <f t="shared" ref="M434:O434" si="396">SUM(M430)</f>
        <v>12823</v>
      </c>
      <c r="N434" s="20">
        <f t="shared" si="396"/>
        <v>0</v>
      </c>
      <c r="O434" s="20">
        <f t="shared" si="396"/>
        <v>225</v>
      </c>
      <c r="P434" s="20">
        <f t="shared" ref="P434:P441" si="397">K434+L434</f>
        <v>154141</v>
      </c>
      <c r="Q434" s="186">
        <f>IF(J434=0,"-",P434/J434*100)</f>
        <v>99.935166395446089</v>
      </c>
    </row>
    <row r="435" spans="1:17" x14ac:dyDescent="0.25">
      <c r="A435" s="213"/>
      <c r="B435" s="213"/>
      <c r="C435" s="213"/>
      <c r="D435" s="213"/>
      <c r="E435" s="213"/>
      <c r="F435" s="213"/>
      <c r="G435" s="215"/>
      <c r="H435" s="21" t="s">
        <v>80</v>
      </c>
      <c r="I435" s="186">
        <f t="shared" ref="I435:L435" si="398">SUM(I434)</f>
        <v>124241</v>
      </c>
      <c r="J435" s="186">
        <f t="shared" ref="J435" si="399">SUM(J434)</f>
        <v>154241</v>
      </c>
      <c r="K435" s="186">
        <f t="shared" ref="K435" si="400">SUM(K434)</f>
        <v>141093</v>
      </c>
      <c r="L435" s="186">
        <f t="shared" si="398"/>
        <v>13048</v>
      </c>
      <c r="M435" s="20">
        <f t="shared" ref="M435:O435" si="401">SUM(M434)</f>
        <v>12823</v>
      </c>
      <c r="N435" s="20">
        <f t="shared" si="401"/>
        <v>0</v>
      </c>
      <c r="O435" s="20">
        <f t="shared" si="401"/>
        <v>225</v>
      </c>
      <c r="P435" s="20">
        <f t="shared" si="397"/>
        <v>154141</v>
      </c>
      <c r="Q435" s="186">
        <f>IF(J435=0,"-",P435/J435*100)</f>
        <v>99.935166395446089</v>
      </c>
    </row>
    <row r="436" spans="1:17" x14ac:dyDescent="0.25">
      <c r="A436" s="216"/>
      <c r="B436" s="216"/>
      <c r="C436" s="216"/>
      <c r="D436" s="216"/>
      <c r="E436" s="216"/>
      <c r="F436" s="216"/>
      <c r="G436" s="217"/>
      <c r="J436" s="178">
        <v>0</v>
      </c>
      <c r="K436" s="178">
        <v>0</v>
      </c>
      <c r="L436" s="178">
        <f>M436+N436+O436</f>
        <v>0</v>
      </c>
      <c r="P436">
        <f t="shared" si="397"/>
        <v>0</v>
      </c>
      <c r="Q436" s="160" t="str">
        <f>IF(J436=0,"-",P436/J436*100)</f>
        <v>-</v>
      </c>
    </row>
    <row r="437" spans="1:17" x14ac:dyDescent="0.25">
      <c r="A437" s="16" t="s">
        <v>1</v>
      </c>
      <c r="B437" s="16" t="s">
        <v>1</v>
      </c>
      <c r="C437" s="16" t="s">
        <v>1</v>
      </c>
      <c r="D437" s="16" t="s">
        <v>1</v>
      </c>
      <c r="E437" s="16" t="s">
        <v>1</v>
      </c>
      <c r="F437" s="16" t="s">
        <v>1</v>
      </c>
      <c r="G437" s="16" t="s">
        <v>1</v>
      </c>
      <c r="H437" s="22" t="s">
        <v>1</v>
      </c>
      <c r="I437" s="187"/>
      <c r="J437" s="187"/>
      <c r="K437" s="187"/>
      <c r="L437" s="187">
        <f>M437+N437+O437</f>
        <v>0</v>
      </c>
      <c r="M437" s="22"/>
      <c r="N437" s="22"/>
      <c r="O437" s="22"/>
      <c r="P437" s="22">
        <f t="shared" si="397"/>
        <v>0</v>
      </c>
      <c r="Q437" s="166"/>
    </row>
    <row r="438" spans="1:17" x14ac:dyDescent="0.25">
      <c r="A438" s="16" t="s">
        <v>1</v>
      </c>
      <c r="B438" s="16" t="s">
        <v>1</v>
      </c>
      <c r="C438" s="16" t="s">
        <v>1</v>
      </c>
      <c r="D438" s="16" t="s">
        <v>1</v>
      </c>
      <c r="E438" s="16" t="s">
        <v>1</v>
      </c>
      <c r="F438" s="16" t="s">
        <v>1</v>
      </c>
      <c r="G438" s="16" t="s">
        <v>1</v>
      </c>
      <c r="H438" s="13" t="s">
        <v>254</v>
      </c>
      <c r="I438" s="184">
        <f t="shared" ref="I438:L438" si="402">SUM(I430)</f>
        <v>124241</v>
      </c>
      <c r="J438" s="184">
        <f t="shared" ref="J438" si="403">SUM(J430)</f>
        <v>154241</v>
      </c>
      <c r="K438" s="184">
        <f t="shared" ref="K438" si="404">SUM(K430)</f>
        <v>141093</v>
      </c>
      <c r="L438" s="184">
        <f t="shared" si="402"/>
        <v>13048</v>
      </c>
      <c r="M438" s="14">
        <f t="shared" ref="M438:O438" si="405">SUM(M430)</f>
        <v>12823</v>
      </c>
      <c r="N438" s="14">
        <f t="shared" si="405"/>
        <v>0</v>
      </c>
      <c r="O438" s="14">
        <f t="shared" si="405"/>
        <v>225</v>
      </c>
      <c r="P438" s="14">
        <f t="shared" si="397"/>
        <v>154141</v>
      </c>
      <c r="Q438" s="184">
        <f>IF(J438=0,"-",P438/J438*100)</f>
        <v>99.935166395446089</v>
      </c>
    </row>
    <row r="439" spans="1:17" x14ac:dyDescent="0.25">
      <c r="A439" s="16" t="s">
        <v>1</v>
      </c>
      <c r="B439" s="16" t="s">
        <v>1</v>
      </c>
      <c r="C439" s="16" t="s">
        <v>1</v>
      </c>
      <c r="D439" s="16" t="s">
        <v>1</v>
      </c>
      <c r="E439" s="16" t="s">
        <v>1</v>
      </c>
      <c r="F439" s="16" t="s">
        <v>1</v>
      </c>
      <c r="G439" s="16" t="s">
        <v>1</v>
      </c>
      <c r="H439" s="2" t="s">
        <v>77</v>
      </c>
      <c r="I439" s="185">
        <f t="shared" ref="I439:L439" si="406">SUM(I431)</f>
        <v>4</v>
      </c>
      <c r="J439" s="185">
        <f t="shared" ref="J439" si="407">SUM(J431)</f>
        <v>4</v>
      </c>
      <c r="K439" s="185">
        <f t="shared" ref="K439" si="408">SUM(K431)</f>
        <v>0</v>
      </c>
      <c r="L439" s="185">
        <f t="shared" si="406"/>
        <v>0</v>
      </c>
      <c r="M439" s="16">
        <f t="shared" ref="M439:O439" si="409">SUM(M431)</f>
        <v>0</v>
      </c>
      <c r="N439" s="16">
        <f t="shared" si="409"/>
        <v>0</v>
      </c>
      <c r="O439" s="16">
        <f t="shared" si="409"/>
        <v>0</v>
      </c>
      <c r="P439" s="15">
        <f t="shared" si="397"/>
        <v>0</v>
      </c>
      <c r="Q439" s="185">
        <f>IF(J439=0,"-",P439/J439*100)</f>
        <v>0</v>
      </c>
    </row>
    <row r="440" spans="1:17" x14ac:dyDescent="0.25">
      <c r="A440" s="16" t="s">
        <v>1</v>
      </c>
      <c r="B440" s="16" t="s">
        <v>1</v>
      </c>
      <c r="C440" s="16" t="s">
        <v>1</v>
      </c>
      <c r="D440" s="16" t="s">
        <v>1</v>
      </c>
      <c r="E440" s="16" t="s">
        <v>1</v>
      </c>
      <c r="F440" s="16" t="s">
        <v>1</v>
      </c>
      <c r="G440" s="16" t="s">
        <v>1</v>
      </c>
      <c r="H440" s="23" t="s">
        <v>1</v>
      </c>
      <c r="I440" s="179"/>
      <c r="J440" s="179"/>
      <c r="K440" s="179"/>
      <c r="L440" s="179">
        <f>M440+N440+O440</f>
        <v>0</v>
      </c>
      <c r="M440" s="24"/>
      <c r="N440" s="24"/>
      <c r="O440" s="24"/>
      <c r="P440" s="24">
        <f t="shared" si="397"/>
        <v>0</v>
      </c>
      <c r="Q440" s="167"/>
    </row>
    <row r="441" spans="1:17" ht="15.75" thickBot="1" x14ac:dyDescent="0.3">
      <c r="A441" s="1" t="s">
        <v>11</v>
      </c>
      <c r="B441" s="1" t="s">
        <v>255</v>
      </c>
      <c r="C441" s="4" t="s">
        <v>1</v>
      </c>
      <c r="D441" s="4" t="s">
        <v>1</v>
      </c>
      <c r="E441" s="2" t="s">
        <v>1</v>
      </c>
      <c r="F441" s="2" t="s">
        <v>1</v>
      </c>
      <c r="G441" s="2" t="s">
        <v>1</v>
      </c>
      <c r="H441" s="2" t="s">
        <v>1</v>
      </c>
      <c r="I441" s="183"/>
      <c r="J441" s="183"/>
      <c r="K441" s="183"/>
      <c r="L441" s="183">
        <f>M441+N441+O441</f>
        <v>0</v>
      </c>
      <c r="M441" s="3"/>
      <c r="N441" s="3"/>
      <c r="O441" s="3"/>
      <c r="P441" s="3">
        <f t="shared" si="397"/>
        <v>0</v>
      </c>
      <c r="Q441" s="161"/>
    </row>
    <row r="442" spans="1:17" ht="45.75" thickBot="1" x14ac:dyDescent="0.3">
      <c r="A442" s="5" t="s">
        <v>4</v>
      </c>
      <c r="B442" s="5" t="s">
        <v>5</v>
      </c>
      <c r="C442" s="5" t="s">
        <v>6</v>
      </c>
      <c r="D442" s="6" t="s">
        <v>1</v>
      </c>
      <c r="E442" s="5" t="s">
        <v>7</v>
      </c>
      <c r="F442" s="5" t="s">
        <v>8</v>
      </c>
      <c r="G442" s="5" t="s">
        <v>9</v>
      </c>
      <c r="H442" s="5" t="s">
        <v>10</v>
      </c>
      <c r="I442" s="109" t="s">
        <v>3374</v>
      </c>
      <c r="J442" s="109" t="s">
        <v>3433</v>
      </c>
      <c r="K442" s="109" t="s">
        <v>3437</v>
      </c>
      <c r="L442" s="109" t="s">
        <v>3434</v>
      </c>
      <c r="M442" s="5" t="s">
        <v>3439</v>
      </c>
      <c r="N442" s="5" t="s">
        <v>3440</v>
      </c>
      <c r="O442" s="5" t="s">
        <v>3441</v>
      </c>
      <c r="P442" s="5" t="s">
        <v>3438</v>
      </c>
      <c r="Q442" s="162" t="s">
        <v>3302</v>
      </c>
    </row>
    <row r="443" spans="1:17" x14ac:dyDescent="0.25">
      <c r="A443" s="7" t="s">
        <v>1</v>
      </c>
      <c r="B443" s="7" t="s">
        <v>1</v>
      </c>
      <c r="C443" s="7" t="s">
        <v>1</v>
      </c>
      <c r="D443" s="8" t="s">
        <v>1</v>
      </c>
      <c r="E443" s="8" t="s">
        <v>1</v>
      </c>
      <c r="F443" s="9" t="s">
        <v>1</v>
      </c>
      <c r="G443" s="10" t="s">
        <v>1</v>
      </c>
      <c r="H443" s="11" t="s">
        <v>1</v>
      </c>
      <c r="I443" s="110">
        <v>1</v>
      </c>
      <c r="J443" s="110">
        <v>2</v>
      </c>
      <c r="K443" s="110">
        <v>20</v>
      </c>
      <c r="L443" s="110" t="s">
        <v>3402</v>
      </c>
      <c r="M443" s="12">
        <v>5</v>
      </c>
      <c r="N443" s="12">
        <v>6</v>
      </c>
      <c r="O443" s="12">
        <v>7</v>
      </c>
      <c r="P443" s="12" t="s">
        <v>3303</v>
      </c>
      <c r="Q443" s="110">
        <v>9</v>
      </c>
    </row>
    <row r="444" spans="1:17" x14ac:dyDescent="0.25">
      <c r="A444" s="1" t="s">
        <v>11</v>
      </c>
      <c r="B444" s="1" t="s">
        <v>255</v>
      </c>
      <c r="C444" s="4" t="s">
        <v>12</v>
      </c>
      <c r="D444" s="4" t="s">
        <v>256</v>
      </c>
      <c r="E444" s="2" t="s">
        <v>1</v>
      </c>
      <c r="F444" s="2" t="s">
        <v>1</v>
      </c>
      <c r="G444" s="2" t="s">
        <v>1</v>
      </c>
      <c r="H444" s="2" t="s">
        <v>257</v>
      </c>
      <c r="I444" s="183">
        <v>0</v>
      </c>
      <c r="J444" s="183"/>
      <c r="K444" s="183"/>
      <c r="L444" s="183">
        <f>M444+N444+O444</f>
        <v>0</v>
      </c>
      <c r="M444" s="3"/>
      <c r="N444" s="3"/>
      <c r="O444" s="3"/>
      <c r="P444" s="3">
        <f t="shared" ref="P444:P474" si="410">K444+L444</f>
        <v>0</v>
      </c>
      <c r="Q444" s="161"/>
    </row>
    <row r="445" spans="1:17" ht="33.75" x14ac:dyDescent="0.25">
      <c r="A445" s="1" t="s">
        <v>1</v>
      </c>
      <c r="B445" s="1" t="s">
        <v>1</v>
      </c>
      <c r="C445" s="1" t="s">
        <v>1</v>
      </c>
      <c r="D445" s="2" t="s">
        <v>1</v>
      </c>
      <c r="E445" s="2" t="s">
        <v>1</v>
      </c>
      <c r="F445" s="2" t="s">
        <v>1</v>
      </c>
      <c r="G445" s="2" t="s">
        <v>1</v>
      </c>
      <c r="H445" s="13" t="s">
        <v>14</v>
      </c>
      <c r="I445" s="184">
        <f t="shared" ref="I445:L445" si="411">SUM(I446,I453,I455)</f>
        <v>99588</v>
      </c>
      <c r="J445" s="184">
        <f t="shared" ref="J445" si="412">SUM(J446,J453,J455)</f>
        <v>99588</v>
      </c>
      <c r="K445" s="184">
        <f t="shared" ref="K445" si="413">SUM(K446,K453,K455)</f>
        <v>56362</v>
      </c>
      <c r="L445" s="184">
        <f t="shared" si="411"/>
        <v>0</v>
      </c>
      <c r="M445" s="14">
        <f t="shared" ref="M445:O445" si="414">SUM(M446,M453,M455)</f>
        <v>0</v>
      </c>
      <c r="N445" s="14">
        <f t="shared" si="414"/>
        <v>0</v>
      </c>
      <c r="O445" s="14">
        <f t="shared" si="414"/>
        <v>0</v>
      </c>
      <c r="P445" s="14">
        <f t="shared" si="410"/>
        <v>56362</v>
      </c>
      <c r="Q445" s="184">
        <f t="shared" ref="Q445:Q473" si="415">IF(J445=0,"-",P445/J445*100)</f>
        <v>56.595172109089454</v>
      </c>
    </row>
    <row r="446" spans="1:17" x14ac:dyDescent="0.25">
      <c r="A446" s="4" t="s">
        <v>11</v>
      </c>
      <c r="B446" s="4" t="s">
        <v>255</v>
      </c>
      <c r="C446" s="4" t="s">
        <v>12</v>
      </c>
      <c r="D446" s="4" t="s">
        <v>256</v>
      </c>
      <c r="E446" s="2" t="s">
        <v>15</v>
      </c>
      <c r="F446" s="2" t="s">
        <v>1</v>
      </c>
      <c r="G446" s="2" t="s">
        <v>1</v>
      </c>
      <c r="H446" s="2" t="s">
        <v>16</v>
      </c>
      <c r="I446" s="185">
        <f t="shared" ref="I446:L446" si="416">SUM(I447:I448)</f>
        <v>88888</v>
      </c>
      <c r="J446" s="185">
        <f t="shared" ref="J446" si="417">SUM(J447:J448)</f>
        <v>88888</v>
      </c>
      <c r="K446" s="185">
        <f t="shared" ref="K446" si="418">SUM(K447:K448)</f>
        <v>50100</v>
      </c>
      <c r="L446" s="185">
        <f t="shared" si="416"/>
        <v>0</v>
      </c>
      <c r="M446" s="15">
        <f t="shared" ref="M446:O446" si="419">SUM(M447:M448)</f>
        <v>0</v>
      </c>
      <c r="N446" s="15">
        <f t="shared" si="419"/>
        <v>0</v>
      </c>
      <c r="O446" s="15">
        <f t="shared" si="419"/>
        <v>0</v>
      </c>
      <c r="P446" s="15">
        <f t="shared" si="410"/>
        <v>50100</v>
      </c>
      <c r="Q446" s="185">
        <f t="shared" si="415"/>
        <v>56.363063630636304</v>
      </c>
    </row>
    <row r="447" spans="1:17" x14ac:dyDescent="0.25">
      <c r="A447" s="4" t="s">
        <v>11</v>
      </c>
      <c r="B447" s="4" t="s">
        <v>255</v>
      </c>
      <c r="C447" s="4" t="s">
        <v>12</v>
      </c>
      <c r="D447" s="4" t="s">
        <v>256</v>
      </c>
      <c r="E447" s="3" t="s">
        <v>18</v>
      </c>
      <c r="F447" s="4"/>
      <c r="G447" s="16" t="s">
        <v>19</v>
      </c>
      <c r="H447" s="16" t="s">
        <v>17</v>
      </c>
      <c r="I447" s="183">
        <v>77500</v>
      </c>
      <c r="J447" s="183">
        <v>77500</v>
      </c>
      <c r="K447" s="183">
        <v>45207</v>
      </c>
      <c r="L447" s="183">
        <f>M447+N447+O447</f>
        <v>0</v>
      </c>
      <c r="M447" s="17"/>
      <c r="N447" s="17"/>
      <c r="O447" s="17"/>
      <c r="P447" s="17">
        <f t="shared" si="410"/>
        <v>45207</v>
      </c>
      <c r="Q447" s="183">
        <f t="shared" si="415"/>
        <v>58.331612903225803</v>
      </c>
    </row>
    <row r="448" spans="1:17" x14ac:dyDescent="0.25">
      <c r="A448" s="1" t="s">
        <v>11</v>
      </c>
      <c r="B448" s="1" t="s">
        <v>255</v>
      </c>
      <c r="C448" s="1" t="s">
        <v>12</v>
      </c>
      <c r="D448" s="1" t="s">
        <v>256</v>
      </c>
      <c r="E448" s="1" t="s">
        <v>20</v>
      </c>
      <c r="F448" s="4" t="s">
        <v>1</v>
      </c>
      <c r="G448" s="16" t="s">
        <v>1</v>
      </c>
      <c r="H448" s="2" t="s">
        <v>21</v>
      </c>
      <c r="I448" s="185">
        <f t="shared" ref="I448:O448" si="420">SUM(I449:I452)</f>
        <v>11388</v>
      </c>
      <c r="J448" s="185">
        <f t="shared" si="420"/>
        <v>11388</v>
      </c>
      <c r="K448" s="185">
        <f t="shared" si="420"/>
        <v>4893</v>
      </c>
      <c r="L448" s="185">
        <f t="shared" si="420"/>
        <v>0</v>
      </c>
      <c r="M448" s="15">
        <f t="shared" si="420"/>
        <v>0</v>
      </c>
      <c r="N448" s="15">
        <f t="shared" si="420"/>
        <v>0</v>
      </c>
      <c r="O448" s="15">
        <f t="shared" si="420"/>
        <v>0</v>
      </c>
      <c r="P448" s="15">
        <f t="shared" si="410"/>
        <v>4893</v>
      </c>
      <c r="Q448" s="185">
        <f t="shared" si="415"/>
        <v>42.966280295047419</v>
      </c>
    </row>
    <row r="449" spans="1:17" x14ac:dyDescent="0.25">
      <c r="A449" s="4" t="s">
        <v>11</v>
      </c>
      <c r="B449" s="4" t="s">
        <v>255</v>
      </c>
      <c r="C449" s="4" t="s">
        <v>12</v>
      </c>
      <c r="D449" s="4" t="s">
        <v>256</v>
      </c>
      <c r="E449" s="3" t="s">
        <v>22</v>
      </c>
      <c r="F449" s="4" t="s">
        <v>190</v>
      </c>
      <c r="G449" s="16" t="s">
        <v>19</v>
      </c>
      <c r="H449" s="16" t="s">
        <v>86</v>
      </c>
      <c r="I449" s="183">
        <v>1908</v>
      </c>
      <c r="J449" s="183">
        <v>1908</v>
      </c>
      <c r="K449" s="183">
        <v>1113</v>
      </c>
      <c r="L449" s="183">
        <f>M449+N449+O449</f>
        <v>0</v>
      </c>
      <c r="M449" s="17"/>
      <c r="N449" s="17"/>
      <c r="O449" s="17"/>
      <c r="P449" s="17">
        <f t="shared" si="410"/>
        <v>1113</v>
      </c>
      <c r="Q449" s="183">
        <f t="shared" si="415"/>
        <v>58.333333333333336</v>
      </c>
    </row>
    <row r="450" spans="1:17" x14ac:dyDescent="0.25">
      <c r="A450" s="4" t="s">
        <v>11</v>
      </c>
      <c r="B450" s="4" t="s">
        <v>255</v>
      </c>
      <c r="C450" s="4" t="s">
        <v>12</v>
      </c>
      <c r="D450" s="4" t="s">
        <v>256</v>
      </c>
      <c r="E450" s="3" t="s">
        <v>22</v>
      </c>
      <c r="F450" s="4" t="s">
        <v>191</v>
      </c>
      <c r="G450" s="16" t="s">
        <v>19</v>
      </c>
      <c r="H450" s="16" t="s">
        <v>26</v>
      </c>
      <c r="I450" s="183">
        <v>6480</v>
      </c>
      <c r="J450" s="183">
        <v>6480</v>
      </c>
      <c r="K450" s="183">
        <v>3780</v>
      </c>
      <c r="L450" s="183">
        <f>M450+N450+O450</f>
        <v>0</v>
      </c>
      <c r="M450" s="17"/>
      <c r="N450" s="17"/>
      <c r="O450" s="17"/>
      <c r="P450" s="17">
        <f t="shared" si="410"/>
        <v>3780</v>
      </c>
      <c r="Q450" s="183">
        <f t="shared" si="415"/>
        <v>58.333333333333336</v>
      </c>
    </row>
    <row r="451" spans="1:17" x14ac:dyDescent="0.25">
      <c r="A451" s="4" t="s">
        <v>11</v>
      </c>
      <c r="B451" s="4" t="s">
        <v>255</v>
      </c>
      <c r="C451" s="4" t="s">
        <v>12</v>
      </c>
      <c r="D451" s="4" t="s">
        <v>256</v>
      </c>
      <c r="E451" s="3" t="s">
        <v>22</v>
      </c>
      <c r="F451" s="4" t="s">
        <v>192</v>
      </c>
      <c r="G451" s="16" t="s">
        <v>19</v>
      </c>
      <c r="H451" s="16" t="s">
        <v>28</v>
      </c>
      <c r="I451" s="183">
        <v>2000</v>
      </c>
      <c r="J451" s="183">
        <v>2000</v>
      </c>
      <c r="K451" s="183">
        <v>0</v>
      </c>
      <c r="L451" s="183">
        <f>M451+N451+O451</f>
        <v>0</v>
      </c>
      <c r="M451" s="17"/>
      <c r="N451" s="17"/>
      <c r="O451" s="17"/>
      <c r="P451" s="17">
        <f t="shared" si="410"/>
        <v>0</v>
      </c>
      <c r="Q451" s="183">
        <f t="shared" si="415"/>
        <v>0</v>
      </c>
    </row>
    <row r="452" spans="1:17" x14ac:dyDescent="0.25">
      <c r="A452" s="4" t="s">
        <v>11</v>
      </c>
      <c r="B452" s="4" t="s">
        <v>255</v>
      </c>
      <c r="C452" s="4" t="s">
        <v>12</v>
      </c>
      <c r="D452" s="4" t="s">
        <v>256</v>
      </c>
      <c r="E452" s="3" t="s">
        <v>22</v>
      </c>
      <c r="F452" s="4" t="s">
        <v>193</v>
      </c>
      <c r="G452" s="16" t="s">
        <v>19</v>
      </c>
      <c r="H452" s="16" t="s">
        <v>30</v>
      </c>
      <c r="I452" s="183">
        <v>1000</v>
      </c>
      <c r="J452" s="183">
        <v>1000</v>
      </c>
      <c r="K452" s="183">
        <v>0</v>
      </c>
      <c r="L452" s="183">
        <f>M452+N452+O452</f>
        <v>0</v>
      </c>
      <c r="M452" s="17"/>
      <c r="N452" s="17"/>
      <c r="O452" s="17"/>
      <c r="P452" s="17">
        <f t="shared" si="410"/>
        <v>0</v>
      </c>
      <c r="Q452" s="183">
        <f t="shared" si="415"/>
        <v>0</v>
      </c>
    </row>
    <row r="453" spans="1:17" x14ac:dyDescent="0.25">
      <c r="A453" s="4" t="s">
        <v>11</v>
      </c>
      <c r="B453" s="4" t="s">
        <v>255</v>
      </c>
      <c r="C453" s="4" t="s">
        <v>12</v>
      </c>
      <c r="D453" s="4" t="s">
        <v>256</v>
      </c>
      <c r="E453" s="2" t="s">
        <v>31</v>
      </c>
      <c r="F453" s="2" t="s">
        <v>1</v>
      </c>
      <c r="G453" s="2" t="s">
        <v>1</v>
      </c>
      <c r="H453" s="2" t="s">
        <v>32</v>
      </c>
      <c r="I453" s="185">
        <f t="shared" ref="I453:O453" si="421">SUM(I454)</f>
        <v>7500</v>
      </c>
      <c r="J453" s="185">
        <f t="shared" si="421"/>
        <v>7500</v>
      </c>
      <c r="K453" s="185">
        <f t="shared" si="421"/>
        <v>4375</v>
      </c>
      <c r="L453" s="185">
        <f t="shared" si="421"/>
        <v>0</v>
      </c>
      <c r="M453" s="15">
        <f t="shared" si="421"/>
        <v>0</v>
      </c>
      <c r="N453" s="15">
        <f t="shared" si="421"/>
        <v>0</v>
      </c>
      <c r="O453" s="15">
        <f t="shared" si="421"/>
        <v>0</v>
      </c>
      <c r="P453" s="15">
        <f t="shared" si="410"/>
        <v>4375</v>
      </c>
      <c r="Q453" s="185">
        <f t="shared" si="415"/>
        <v>58.333333333333336</v>
      </c>
    </row>
    <row r="454" spans="1:17" x14ac:dyDescent="0.25">
      <c r="A454" s="4" t="s">
        <v>11</v>
      </c>
      <c r="B454" s="4" t="s">
        <v>255</v>
      </c>
      <c r="C454" s="4" t="s">
        <v>12</v>
      </c>
      <c r="D454" s="4" t="s">
        <v>256</v>
      </c>
      <c r="E454" s="3" t="s">
        <v>34</v>
      </c>
      <c r="F454" s="4"/>
      <c r="G454" s="16" t="s">
        <v>19</v>
      </c>
      <c r="H454" s="16" t="s">
        <v>33</v>
      </c>
      <c r="I454" s="183">
        <v>7500</v>
      </c>
      <c r="J454" s="183">
        <v>7500</v>
      </c>
      <c r="K454" s="183">
        <v>4375</v>
      </c>
      <c r="L454" s="183">
        <f>M454+N454+O454</f>
        <v>0</v>
      </c>
      <c r="M454" s="17"/>
      <c r="N454" s="17"/>
      <c r="O454" s="17"/>
      <c r="P454" s="17">
        <f t="shared" si="410"/>
        <v>4375</v>
      </c>
      <c r="Q454" s="183">
        <f t="shared" si="415"/>
        <v>58.333333333333336</v>
      </c>
    </row>
    <row r="455" spans="1:17" x14ac:dyDescent="0.25">
      <c r="A455" s="4" t="s">
        <v>11</v>
      </c>
      <c r="B455" s="4" t="s">
        <v>255</v>
      </c>
      <c r="C455" s="4" t="s">
        <v>12</v>
      </c>
      <c r="D455" s="4" t="s">
        <v>256</v>
      </c>
      <c r="E455" s="2" t="s">
        <v>35</v>
      </c>
      <c r="F455" s="2" t="s">
        <v>1</v>
      </c>
      <c r="G455" s="2" t="s">
        <v>1</v>
      </c>
      <c r="H455" s="2" t="s">
        <v>36</v>
      </c>
      <c r="I455" s="185">
        <f t="shared" ref="I455:O455" si="422">SUM(I456:I458)</f>
        <v>3200</v>
      </c>
      <c r="J455" s="185">
        <f t="shared" si="422"/>
        <v>3200</v>
      </c>
      <c r="K455" s="185">
        <f t="shared" si="422"/>
        <v>1887</v>
      </c>
      <c r="L455" s="185">
        <f t="shared" si="422"/>
        <v>0</v>
      </c>
      <c r="M455" s="15">
        <f t="shared" si="422"/>
        <v>0</v>
      </c>
      <c r="N455" s="15">
        <f t="shared" si="422"/>
        <v>0</v>
      </c>
      <c r="O455" s="15">
        <f t="shared" si="422"/>
        <v>0</v>
      </c>
      <c r="P455" s="15">
        <f t="shared" si="410"/>
        <v>1887</v>
      </c>
      <c r="Q455" s="185">
        <f t="shared" si="415"/>
        <v>58.96875</v>
      </c>
    </row>
    <row r="456" spans="1:17" x14ac:dyDescent="0.25">
      <c r="A456" s="4" t="s">
        <v>11</v>
      </c>
      <c r="B456" s="4" t="s">
        <v>255</v>
      </c>
      <c r="C456" s="4" t="s">
        <v>12</v>
      </c>
      <c r="D456" s="4" t="s">
        <v>256</v>
      </c>
      <c r="E456" s="3" t="s">
        <v>39</v>
      </c>
      <c r="F456" s="4"/>
      <c r="G456" s="16" t="s">
        <v>19</v>
      </c>
      <c r="H456" s="16" t="s">
        <v>38</v>
      </c>
      <c r="I456" s="183">
        <v>500</v>
      </c>
      <c r="J456" s="183">
        <v>500</v>
      </c>
      <c r="K456" s="183">
        <v>294</v>
      </c>
      <c r="L456" s="183">
        <f>M456+N456+O456</f>
        <v>0</v>
      </c>
      <c r="M456" s="17"/>
      <c r="N456" s="17"/>
      <c r="O456" s="17"/>
      <c r="P456" s="17">
        <f t="shared" si="410"/>
        <v>294</v>
      </c>
      <c r="Q456" s="183">
        <f t="shared" si="415"/>
        <v>58.8</v>
      </c>
    </row>
    <row r="457" spans="1:17" x14ac:dyDescent="0.25">
      <c r="A457" s="4" t="s">
        <v>11</v>
      </c>
      <c r="B457" s="4" t="s">
        <v>255</v>
      </c>
      <c r="C457" s="4" t="s">
        <v>12</v>
      </c>
      <c r="D457" s="4" t="s">
        <v>256</v>
      </c>
      <c r="E457" s="3" t="s">
        <v>203</v>
      </c>
      <c r="F457" s="4"/>
      <c r="G457" s="16" t="s">
        <v>19</v>
      </c>
      <c r="H457" s="16" t="s">
        <v>202</v>
      </c>
      <c r="I457" s="183">
        <v>1500</v>
      </c>
      <c r="J457" s="183">
        <v>1500</v>
      </c>
      <c r="K457" s="183">
        <v>875</v>
      </c>
      <c r="L457" s="183">
        <f>M457+N457+O457</f>
        <v>0</v>
      </c>
      <c r="M457" s="17"/>
      <c r="N457" s="17"/>
      <c r="O457" s="17"/>
      <c r="P457" s="17">
        <f t="shared" si="410"/>
        <v>875</v>
      </c>
      <c r="Q457" s="183">
        <f t="shared" si="415"/>
        <v>58.333333333333336</v>
      </c>
    </row>
    <row r="458" spans="1:17" x14ac:dyDescent="0.25">
      <c r="A458" s="1" t="s">
        <v>11</v>
      </c>
      <c r="B458" s="1" t="s">
        <v>255</v>
      </c>
      <c r="C458" s="1" t="s">
        <v>12</v>
      </c>
      <c r="D458" s="1" t="s">
        <v>256</v>
      </c>
      <c r="E458" s="1" t="s">
        <v>40</v>
      </c>
      <c r="F458" s="4" t="s">
        <v>1</v>
      </c>
      <c r="G458" s="16" t="s">
        <v>1</v>
      </c>
      <c r="H458" s="2" t="s">
        <v>41</v>
      </c>
      <c r="I458" s="185">
        <f t="shared" ref="I458:O458" si="423">SUM(I459:I461)</f>
        <v>1200</v>
      </c>
      <c r="J458" s="185">
        <f t="shared" si="423"/>
        <v>1200</v>
      </c>
      <c r="K458" s="185">
        <f t="shared" si="423"/>
        <v>718</v>
      </c>
      <c r="L458" s="185">
        <f t="shared" si="423"/>
        <v>0</v>
      </c>
      <c r="M458" s="15">
        <f t="shared" si="423"/>
        <v>0</v>
      </c>
      <c r="N458" s="15">
        <f t="shared" si="423"/>
        <v>0</v>
      </c>
      <c r="O458" s="15">
        <f t="shared" si="423"/>
        <v>0</v>
      </c>
      <c r="P458" s="15">
        <f t="shared" si="410"/>
        <v>718</v>
      </c>
      <c r="Q458" s="185">
        <f t="shared" si="415"/>
        <v>59.833333333333336</v>
      </c>
    </row>
    <row r="459" spans="1:17" x14ac:dyDescent="0.25">
      <c r="A459" s="4" t="s">
        <v>11</v>
      </c>
      <c r="B459" s="4" t="s">
        <v>255</v>
      </c>
      <c r="C459" s="4" t="s">
        <v>12</v>
      </c>
      <c r="D459" s="4" t="s">
        <v>256</v>
      </c>
      <c r="E459" s="3" t="s">
        <v>42</v>
      </c>
      <c r="F459" s="4"/>
      <c r="G459" s="16" t="s">
        <v>19</v>
      </c>
      <c r="H459" s="16" t="s">
        <v>41</v>
      </c>
      <c r="I459" s="183">
        <v>1000</v>
      </c>
      <c r="J459" s="183">
        <v>1000</v>
      </c>
      <c r="K459" s="183">
        <v>582</v>
      </c>
      <c r="L459" s="183">
        <f>M459+N459+O459</f>
        <v>0</v>
      </c>
      <c r="M459" s="17"/>
      <c r="N459" s="17"/>
      <c r="O459" s="17"/>
      <c r="P459" s="17">
        <f t="shared" si="410"/>
        <v>582</v>
      </c>
      <c r="Q459" s="183">
        <f t="shared" si="415"/>
        <v>58.199999999999996</v>
      </c>
    </row>
    <row r="460" spans="1:17" ht="22.5" x14ac:dyDescent="0.25">
      <c r="A460" s="4" t="s">
        <v>11</v>
      </c>
      <c r="B460" s="4" t="s">
        <v>255</v>
      </c>
      <c r="C460" s="4" t="s">
        <v>12</v>
      </c>
      <c r="D460" s="4" t="s">
        <v>256</v>
      </c>
      <c r="E460" s="3" t="s">
        <v>42</v>
      </c>
      <c r="F460" s="4" t="s">
        <v>216</v>
      </c>
      <c r="G460" s="16" t="s">
        <v>19</v>
      </c>
      <c r="H460" s="16" t="s">
        <v>50</v>
      </c>
      <c r="I460" s="183">
        <v>100</v>
      </c>
      <c r="J460" s="183">
        <v>100</v>
      </c>
      <c r="K460" s="183">
        <v>68</v>
      </c>
      <c r="L460" s="183">
        <f>M460+N460+O460</f>
        <v>0</v>
      </c>
      <c r="M460" s="17"/>
      <c r="N460" s="17"/>
      <c r="O460" s="17"/>
      <c r="P460" s="17">
        <f t="shared" si="410"/>
        <v>68</v>
      </c>
      <c r="Q460" s="183">
        <f t="shared" si="415"/>
        <v>68</v>
      </c>
    </row>
    <row r="461" spans="1:17" ht="22.5" x14ac:dyDescent="0.25">
      <c r="A461" s="4" t="s">
        <v>11</v>
      </c>
      <c r="B461" s="4" t="s">
        <v>255</v>
      </c>
      <c r="C461" s="4" t="s">
        <v>12</v>
      </c>
      <c r="D461" s="4" t="s">
        <v>256</v>
      </c>
      <c r="E461" s="3" t="s">
        <v>42</v>
      </c>
      <c r="F461" s="4" t="s">
        <v>217</v>
      </c>
      <c r="G461" s="16" t="s">
        <v>19</v>
      </c>
      <c r="H461" s="16" t="s">
        <v>56</v>
      </c>
      <c r="I461" s="183">
        <v>100</v>
      </c>
      <c r="J461" s="183">
        <v>100</v>
      </c>
      <c r="K461" s="183">
        <v>68</v>
      </c>
      <c r="L461" s="183">
        <f>M461+N461+O461</f>
        <v>0</v>
      </c>
      <c r="M461" s="17"/>
      <c r="N461" s="17"/>
      <c r="O461" s="17"/>
      <c r="P461" s="17">
        <f t="shared" si="410"/>
        <v>68</v>
      </c>
      <c r="Q461" s="183">
        <f t="shared" si="415"/>
        <v>68</v>
      </c>
    </row>
    <row r="462" spans="1:17" ht="22.5" x14ac:dyDescent="0.25">
      <c r="A462" s="1" t="s">
        <v>1</v>
      </c>
      <c r="B462" s="1" t="s">
        <v>1</v>
      </c>
      <c r="C462" s="1" t="s">
        <v>1</v>
      </c>
      <c r="D462" s="2" t="s">
        <v>1</v>
      </c>
      <c r="E462" s="2" t="s">
        <v>1</v>
      </c>
      <c r="F462" s="2" t="s">
        <v>1</v>
      </c>
      <c r="G462" s="2" t="s">
        <v>1</v>
      </c>
      <c r="H462" s="13" t="s">
        <v>57</v>
      </c>
      <c r="I462" s="184">
        <f t="shared" ref="I462:O462" si="424">SUM(I463)</f>
        <v>2000300</v>
      </c>
      <c r="J462" s="184">
        <f t="shared" si="424"/>
        <v>2000300</v>
      </c>
      <c r="K462" s="184">
        <f t="shared" si="424"/>
        <v>500142</v>
      </c>
      <c r="L462" s="184">
        <f t="shared" si="424"/>
        <v>0</v>
      </c>
      <c r="M462" s="14">
        <f t="shared" si="424"/>
        <v>0</v>
      </c>
      <c r="N462" s="14">
        <f t="shared" si="424"/>
        <v>0</v>
      </c>
      <c r="O462" s="14">
        <f t="shared" si="424"/>
        <v>0</v>
      </c>
      <c r="P462" s="14">
        <f t="shared" si="410"/>
        <v>500142</v>
      </c>
      <c r="Q462" s="184">
        <f t="shared" si="415"/>
        <v>25.003349497575361</v>
      </c>
    </row>
    <row r="463" spans="1:17" x14ac:dyDescent="0.25">
      <c r="A463" s="4" t="s">
        <v>11</v>
      </c>
      <c r="B463" s="4" t="s">
        <v>255</v>
      </c>
      <c r="C463" s="4" t="s">
        <v>12</v>
      </c>
      <c r="D463" s="4" t="s">
        <v>256</v>
      </c>
      <c r="E463" s="2" t="s">
        <v>58</v>
      </c>
      <c r="F463" s="2" t="s">
        <v>1</v>
      </c>
      <c r="G463" s="2" t="s">
        <v>1</v>
      </c>
      <c r="H463" s="2" t="s">
        <v>59</v>
      </c>
      <c r="I463" s="185">
        <f t="shared" ref="I463:L463" si="425">SUM(I464,I469,I466)</f>
        <v>2000300</v>
      </c>
      <c r="J463" s="185">
        <f t="shared" ref="J463" si="426">SUM(J464,J469,J466)</f>
        <v>2000300</v>
      </c>
      <c r="K463" s="185">
        <f t="shared" ref="K463" si="427">SUM(K464,K469,K466)</f>
        <v>500142</v>
      </c>
      <c r="L463" s="185">
        <f t="shared" si="425"/>
        <v>0</v>
      </c>
      <c r="M463" s="15">
        <f t="shared" ref="M463:O463" si="428">SUM(M464,M469,M466)</f>
        <v>0</v>
      </c>
      <c r="N463" s="15">
        <f t="shared" si="428"/>
        <v>0</v>
      </c>
      <c r="O463" s="15">
        <f t="shared" si="428"/>
        <v>0</v>
      </c>
      <c r="P463" s="15">
        <f t="shared" si="410"/>
        <v>500142</v>
      </c>
      <c r="Q463" s="185">
        <f t="shared" si="415"/>
        <v>25.003349497575361</v>
      </c>
    </row>
    <row r="464" spans="1:17" x14ac:dyDescent="0.25">
      <c r="A464" s="1" t="s">
        <v>11</v>
      </c>
      <c r="B464" s="1" t="s">
        <v>255</v>
      </c>
      <c r="C464" s="1" t="s">
        <v>12</v>
      </c>
      <c r="D464" s="1" t="s">
        <v>256</v>
      </c>
      <c r="E464" s="1" t="s">
        <v>103</v>
      </c>
      <c r="F464" s="4" t="s">
        <v>1</v>
      </c>
      <c r="G464" s="16" t="s">
        <v>1</v>
      </c>
      <c r="H464" s="2" t="s">
        <v>104</v>
      </c>
      <c r="I464" s="185">
        <f t="shared" ref="I464:O464" si="429">SUM(I465)</f>
        <v>2000000</v>
      </c>
      <c r="J464" s="185">
        <f t="shared" si="429"/>
        <v>2000000</v>
      </c>
      <c r="K464" s="185">
        <f t="shared" si="429"/>
        <v>499998</v>
      </c>
      <c r="L464" s="185">
        <f t="shared" si="429"/>
        <v>0</v>
      </c>
      <c r="M464" s="15">
        <f t="shared" si="429"/>
        <v>0</v>
      </c>
      <c r="N464" s="15">
        <f t="shared" si="429"/>
        <v>0</v>
      </c>
      <c r="O464" s="15">
        <f t="shared" si="429"/>
        <v>0</v>
      </c>
      <c r="P464" s="15">
        <f t="shared" si="410"/>
        <v>499998</v>
      </c>
      <c r="Q464" s="185">
        <f t="shared" si="415"/>
        <v>24.9999</v>
      </c>
    </row>
    <row r="465" spans="1:17" x14ac:dyDescent="0.25">
      <c r="A465" s="4" t="s">
        <v>11</v>
      </c>
      <c r="B465" s="4" t="s">
        <v>255</v>
      </c>
      <c r="C465" s="4" t="s">
        <v>12</v>
      </c>
      <c r="D465" s="4" t="s">
        <v>256</v>
      </c>
      <c r="E465" s="3" t="s">
        <v>105</v>
      </c>
      <c r="F465" s="4" t="s">
        <v>258</v>
      </c>
      <c r="G465" s="16" t="s">
        <v>19</v>
      </c>
      <c r="H465" s="16" t="s">
        <v>259</v>
      </c>
      <c r="I465" s="183">
        <v>2000000</v>
      </c>
      <c r="J465" s="183">
        <v>2000000</v>
      </c>
      <c r="K465" s="183">
        <v>499998</v>
      </c>
      <c r="L465" s="183">
        <f>M465+N465+O465</f>
        <v>0</v>
      </c>
      <c r="M465" s="17"/>
      <c r="N465" s="17"/>
      <c r="O465" s="17"/>
      <c r="P465" s="17">
        <f t="shared" si="410"/>
        <v>499998</v>
      </c>
      <c r="Q465" s="183">
        <f t="shared" si="415"/>
        <v>24.9999</v>
      </c>
    </row>
    <row r="466" spans="1:17" x14ac:dyDescent="0.25">
      <c r="A466" s="1" t="s">
        <v>11</v>
      </c>
      <c r="B466" s="1" t="s">
        <v>255</v>
      </c>
      <c r="C466" s="1" t="s">
        <v>12</v>
      </c>
      <c r="D466" s="1" t="s">
        <v>256</v>
      </c>
      <c r="E466" s="1" t="s">
        <v>60</v>
      </c>
      <c r="F466" s="4" t="s">
        <v>1</v>
      </c>
      <c r="G466" s="16" t="s">
        <v>1</v>
      </c>
      <c r="H466" s="2" t="s">
        <v>61</v>
      </c>
      <c r="I466" s="189">
        <f t="shared" ref="I466:O466" si="430">SUM(I467:I468)</f>
        <v>200</v>
      </c>
      <c r="J466" s="189">
        <f t="shared" si="430"/>
        <v>200</v>
      </c>
      <c r="K466" s="189">
        <f t="shared" si="430"/>
        <v>144</v>
      </c>
      <c r="L466" s="189">
        <f t="shared" si="430"/>
        <v>0</v>
      </c>
      <c r="M466" s="15">
        <f t="shared" si="430"/>
        <v>0</v>
      </c>
      <c r="N466" s="15">
        <f t="shared" si="430"/>
        <v>0</v>
      </c>
      <c r="O466" s="15">
        <f t="shared" si="430"/>
        <v>0</v>
      </c>
      <c r="P466" s="97">
        <f t="shared" si="410"/>
        <v>144</v>
      </c>
      <c r="Q466" s="189">
        <f t="shared" si="415"/>
        <v>72</v>
      </c>
    </row>
    <row r="467" spans="1:17" ht="33.75" x14ac:dyDescent="0.25">
      <c r="A467" s="4" t="s">
        <v>11</v>
      </c>
      <c r="B467" s="4" t="s">
        <v>255</v>
      </c>
      <c r="C467" s="4" t="s">
        <v>12</v>
      </c>
      <c r="D467" s="4" t="s">
        <v>256</v>
      </c>
      <c r="E467" s="3" t="s">
        <v>62</v>
      </c>
      <c r="F467" s="4" t="s">
        <v>3309</v>
      </c>
      <c r="G467" s="16" t="s">
        <v>19</v>
      </c>
      <c r="H467" s="16" t="s">
        <v>150</v>
      </c>
      <c r="I467" s="183">
        <v>100</v>
      </c>
      <c r="J467" s="183">
        <v>100</v>
      </c>
      <c r="K467" s="183">
        <v>72</v>
      </c>
      <c r="L467" s="183">
        <f>M467+N467+O467</f>
        <v>0</v>
      </c>
      <c r="M467" s="17"/>
      <c r="N467" s="17"/>
      <c r="O467" s="17"/>
      <c r="P467" s="17">
        <f t="shared" si="410"/>
        <v>72</v>
      </c>
      <c r="Q467" s="183">
        <f t="shared" si="415"/>
        <v>72</v>
      </c>
    </row>
    <row r="468" spans="1:17" ht="22.5" x14ac:dyDescent="0.25">
      <c r="A468" s="4" t="s">
        <v>11</v>
      </c>
      <c r="B468" s="4" t="s">
        <v>255</v>
      </c>
      <c r="C468" s="4" t="s">
        <v>12</v>
      </c>
      <c r="D468" s="4" t="s">
        <v>256</v>
      </c>
      <c r="E468" s="3" t="s">
        <v>62</v>
      </c>
      <c r="F468" s="4" t="s">
        <v>3310</v>
      </c>
      <c r="G468" s="16" t="s">
        <v>19</v>
      </c>
      <c r="H468" s="16" t="s">
        <v>155</v>
      </c>
      <c r="I468" s="183">
        <v>100</v>
      </c>
      <c r="J468" s="183">
        <v>100</v>
      </c>
      <c r="K468" s="183">
        <v>72</v>
      </c>
      <c r="L468" s="183">
        <f>M468+N468+O468</f>
        <v>0</v>
      </c>
      <c r="M468" s="17"/>
      <c r="N468" s="17"/>
      <c r="O468" s="17"/>
      <c r="P468" s="17">
        <f t="shared" si="410"/>
        <v>72</v>
      </c>
      <c r="Q468" s="183">
        <f t="shared" si="415"/>
        <v>72</v>
      </c>
    </row>
    <row r="469" spans="1:17" x14ac:dyDescent="0.25">
      <c r="A469" s="4" t="s">
        <v>11</v>
      </c>
      <c r="B469" s="4" t="s">
        <v>255</v>
      </c>
      <c r="C469" s="4" t="s">
        <v>12</v>
      </c>
      <c r="D469" s="4" t="s">
        <v>256</v>
      </c>
      <c r="E469" s="3" t="s">
        <v>69</v>
      </c>
      <c r="F469" s="4"/>
      <c r="G469" s="16" t="s">
        <v>19</v>
      </c>
      <c r="H469" s="16" t="s">
        <v>68</v>
      </c>
      <c r="I469" s="183">
        <v>100</v>
      </c>
      <c r="J469" s="183">
        <v>100</v>
      </c>
      <c r="K469" s="183">
        <v>0</v>
      </c>
      <c r="L469" s="183">
        <f>M469+N469+O469</f>
        <v>0</v>
      </c>
      <c r="M469" s="17"/>
      <c r="N469" s="17"/>
      <c r="O469" s="17"/>
      <c r="P469" s="17">
        <f t="shared" si="410"/>
        <v>0</v>
      </c>
      <c r="Q469" s="183">
        <f t="shared" si="415"/>
        <v>0</v>
      </c>
    </row>
    <row r="470" spans="1:17" ht="22.5" x14ac:dyDescent="0.25">
      <c r="A470" s="1" t="s">
        <v>1</v>
      </c>
      <c r="B470" s="1" t="s">
        <v>1</v>
      </c>
      <c r="C470" s="1" t="s">
        <v>1</v>
      </c>
      <c r="D470" s="2" t="s">
        <v>1</v>
      </c>
      <c r="E470" s="2" t="s">
        <v>1</v>
      </c>
      <c r="F470" s="2" t="s">
        <v>1</v>
      </c>
      <c r="G470" s="2" t="s">
        <v>1</v>
      </c>
      <c r="H470" s="13" t="s">
        <v>70</v>
      </c>
      <c r="I470" s="184">
        <f t="shared" ref="I470:O471" si="431">SUM(I471)</f>
        <v>5000</v>
      </c>
      <c r="J470" s="184">
        <f t="shared" si="431"/>
        <v>5000</v>
      </c>
      <c r="K470" s="184">
        <f t="shared" si="431"/>
        <v>2496</v>
      </c>
      <c r="L470" s="184">
        <f t="shared" si="431"/>
        <v>0</v>
      </c>
      <c r="M470" s="14">
        <f t="shared" si="431"/>
        <v>0</v>
      </c>
      <c r="N470" s="14">
        <f t="shared" si="431"/>
        <v>0</v>
      </c>
      <c r="O470" s="14">
        <f t="shared" si="431"/>
        <v>0</v>
      </c>
      <c r="P470" s="14">
        <f t="shared" si="410"/>
        <v>2496</v>
      </c>
      <c r="Q470" s="184">
        <f t="shared" si="415"/>
        <v>49.919999999999995</v>
      </c>
    </row>
    <row r="471" spans="1:17" x14ac:dyDescent="0.25">
      <c r="A471" s="4" t="s">
        <v>11</v>
      </c>
      <c r="B471" s="4" t="s">
        <v>255</v>
      </c>
      <c r="C471" s="4" t="s">
        <v>12</v>
      </c>
      <c r="D471" s="4" t="s">
        <v>256</v>
      </c>
      <c r="E471" s="2" t="s">
        <v>71</v>
      </c>
      <c r="F471" s="2" t="s">
        <v>1</v>
      </c>
      <c r="G471" s="2" t="s">
        <v>1</v>
      </c>
      <c r="H471" s="2" t="s">
        <v>72</v>
      </c>
      <c r="I471" s="185">
        <f t="shared" si="431"/>
        <v>5000</v>
      </c>
      <c r="J471" s="185">
        <f t="shared" si="431"/>
        <v>5000</v>
      </c>
      <c r="K471" s="185">
        <f t="shared" si="431"/>
        <v>2496</v>
      </c>
      <c r="L471" s="185">
        <f t="shared" si="431"/>
        <v>0</v>
      </c>
      <c r="M471" s="15">
        <f t="shared" si="431"/>
        <v>0</v>
      </c>
      <c r="N471" s="15">
        <f t="shared" si="431"/>
        <v>0</v>
      </c>
      <c r="O471" s="15">
        <f t="shared" si="431"/>
        <v>0</v>
      </c>
      <c r="P471" s="15">
        <f t="shared" si="410"/>
        <v>2496</v>
      </c>
      <c r="Q471" s="185">
        <f t="shared" si="415"/>
        <v>49.919999999999995</v>
      </c>
    </row>
    <row r="472" spans="1:17" x14ac:dyDescent="0.25">
      <c r="A472" s="4" t="s">
        <v>11</v>
      </c>
      <c r="B472" s="4" t="s">
        <v>255</v>
      </c>
      <c r="C472" s="4" t="s">
        <v>12</v>
      </c>
      <c r="D472" s="4" t="s">
        <v>256</v>
      </c>
      <c r="E472" s="3" t="s">
        <v>75</v>
      </c>
      <c r="F472" s="4"/>
      <c r="G472" s="16" t="s">
        <v>19</v>
      </c>
      <c r="H472" s="16" t="s">
        <v>74</v>
      </c>
      <c r="I472" s="183">
        <v>5000</v>
      </c>
      <c r="J472" s="183">
        <v>5000</v>
      </c>
      <c r="K472" s="183">
        <v>2496</v>
      </c>
      <c r="L472" s="183">
        <f>M472+N472+O472</f>
        <v>0</v>
      </c>
      <c r="M472" s="17"/>
      <c r="N472" s="17"/>
      <c r="O472" s="17"/>
      <c r="P472" s="17">
        <f t="shared" si="410"/>
        <v>2496</v>
      </c>
      <c r="Q472" s="183">
        <f t="shared" si="415"/>
        <v>49.919999999999995</v>
      </c>
    </row>
    <row r="473" spans="1:17" ht="22.5" x14ac:dyDescent="0.25">
      <c r="A473" s="16" t="s">
        <v>1</v>
      </c>
      <c r="B473" s="16" t="s">
        <v>1</v>
      </c>
      <c r="C473" s="16" t="s">
        <v>1</v>
      </c>
      <c r="D473" s="16" t="s">
        <v>1</v>
      </c>
      <c r="E473" s="16" t="s">
        <v>1</v>
      </c>
      <c r="F473" s="16" t="s">
        <v>1</v>
      </c>
      <c r="G473" s="16" t="s">
        <v>1</v>
      </c>
      <c r="H473" s="13" t="s">
        <v>260</v>
      </c>
      <c r="I473" s="184">
        <f t="shared" ref="I473:O473" si="432">SUM(I470,I462,I445)</f>
        <v>2104888</v>
      </c>
      <c r="J473" s="184">
        <f t="shared" si="432"/>
        <v>2104888</v>
      </c>
      <c r="K473" s="184">
        <f t="shared" si="432"/>
        <v>559000</v>
      </c>
      <c r="L473" s="184">
        <f t="shared" si="432"/>
        <v>0</v>
      </c>
      <c r="M473" s="14">
        <f t="shared" si="432"/>
        <v>0</v>
      </c>
      <c r="N473" s="14">
        <f t="shared" si="432"/>
        <v>0</v>
      </c>
      <c r="O473" s="14">
        <f t="shared" si="432"/>
        <v>0</v>
      </c>
      <c r="P473" s="14">
        <f t="shared" si="410"/>
        <v>559000</v>
      </c>
      <c r="Q473" s="184">
        <f t="shared" si="415"/>
        <v>26.55723249883129</v>
      </c>
    </row>
    <row r="474" spans="1:17" ht="15.75" thickBot="1" x14ac:dyDescent="0.3">
      <c r="A474" s="16" t="s">
        <v>1</v>
      </c>
      <c r="B474" s="16" t="s">
        <v>1</v>
      </c>
      <c r="C474" s="16" t="s">
        <v>1</v>
      </c>
      <c r="D474" s="16" t="s">
        <v>1</v>
      </c>
      <c r="E474" s="16" t="s">
        <v>1</v>
      </c>
      <c r="F474" s="16" t="s">
        <v>1</v>
      </c>
      <c r="G474" s="16" t="s">
        <v>1</v>
      </c>
      <c r="H474" s="2" t="s">
        <v>77</v>
      </c>
      <c r="I474" s="185">
        <v>6</v>
      </c>
      <c r="J474" s="185">
        <v>6</v>
      </c>
      <c r="K474" s="185"/>
      <c r="L474" s="185">
        <f>M474+N474+O474</f>
        <v>0</v>
      </c>
      <c r="M474" s="16"/>
      <c r="N474" s="16"/>
      <c r="O474" s="16"/>
      <c r="P474" s="15">
        <f t="shared" si="410"/>
        <v>0</v>
      </c>
      <c r="Q474" s="164"/>
    </row>
    <row r="475" spans="1:17" ht="45.75" thickBot="1" x14ac:dyDescent="0.3">
      <c r="A475" s="212" t="s">
        <v>1</v>
      </c>
      <c r="B475" s="212" t="s">
        <v>1</v>
      </c>
      <c r="C475" s="212" t="s">
        <v>1</v>
      </c>
      <c r="D475" s="212" t="s">
        <v>1</v>
      </c>
      <c r="E475" s="212" t="s">
        <v>1</v>
      </c>
      <c r="F475" s="212" t="s">
        <v>1</v>
      </c>
      <c r="G475" s="214" t="s">
        <v>1</v>
      </c>
      <c r="H475" s="5" t="s">
        <v>78</v>
      </c>
      <c r="I475" s="109" t="s">
        <v>3374</v>
      </c>
      <c r="J475" s="109" t="s">
        <v>3433</v>
      </c>
      <c r="K475" s="109" t="s">
        <v>3437</v>
      </c>
      <c r="L475" s="109" t="s">
        <v>3434</v>
      </c>
      <c r="M475" s="5" t="s">
        <v>3439</v>
      </c>
      <c r="N475" s="5" t="s">
        <v>3440</v>
      </c>
      <c r="O475" s="5" t="s">
        <v>3441</v>
      </c>
      <c r="P475" s="5" t="s">
        <v>3438</v>
      </c>
      <c r="Q475" s="162" t="s">
        <v>3302</v>
      </c>
    </row>
    <row r="476" spans="1:17" x14ac:dyDescent="0.25">
      <c r="A476" s="213"/>
      <c r="B476" s="213"/>
      <c r="C476" s="213"/>
      <c r="D476" s="213"/>
      <c r="E476" s="213"/>
      <c r="F476" s="213"/>
      <c r="G476" s="215"/>
      <c r="H476" s="18" t="s">
        <v>1</v>
      </c>
      <c r="I476" s="110">
        <v>1</v>
      </c>
      <c r="J476" s="110">
        <v>2</v>
      </c>
      <c r="K476" s="110">
        <v>20</v>
      </c>
      <c r="L476" s="110" t="s">
        <v>3402</v>
      </c>
      <c r="M476" s="12">
        <v>5</v>
      </c>
      <c r="N476" s="12">
        <v>6</v>
      </c>
      <c r="O476" s="12">
        <v>7</v>
      </c>
      <c r="P476" s="12" t="s">
        <v>3303</v>
      </c>
      <c r="Q476" s="110">
        <v>9</v>
      </c>
    </row>
    <row r="477" spans="1:17" ht="22.5" x14ac:dyDescent="0.25">
      <c r="A477" s="213"/>
      <c r="B477" s="213"/>
      <c r="C477" s="213"/>
      <c r="D477" s="213"/>
      <c r="E477" s="213"/>
      <c r="F477" s="213"/>
      <c r="G477" s="215"/>
      <c r="H477" s="19" t="s">
        <v>79</v>
      </c>
      <c r="I477" s="186">
        <f t="shared" ref="I477:L477" si="433">SUM(I473)</f>
        <v>2104888</v>
      </c>
      <c r="J477" s="186">
        <f t="shared" ref="J477" si="434">SUM(J473)</f>
        <v>2104888</v>
      </c>
      <c r="K477" s="186">
        <f t="shared" ref="K477" si="435">SUM(K473)</f>
        <v>559000</v>
      </c>
      <c r="L477" s="186">
        <f t="shared" si="433"/>
        <v>0</v>
      </c>
      <c r="M477" s="20">
        <f t="shared" ref="M477:O477" si="436">SUM(M473)</f>
        <v>0</v>
      </c>
      <c r="N477" s="20">
        <f t="shared" si="436"/>
        <v>0</v>
      </c>
      <c r="O477" s="20">
        <f t="shared" si="436"/>
        <v>0</v>
      </c>
      <c r="P477" s="20">
        <f t="shared" ref="P477:P487" si="437">K477+L477</f>
        <v>559000</v>
      </c>
      <c r="Q477" s="186">
        <f>IF(J477=0,"-",P477/J477*100)</f>
        <v>26.55723249883129</v>
      </c>
    </row>
    <row r="478" spans="1:17" x14ac:dyDescent="0.25">
      <c r="A478" s="213"/>
      <c r="B478" s="213"/>
      <c r="C478" s="213"/>
      <c r="D478" s="213"/>
      <c r="E478" s="213"/>
      <c r="F478" s="213"/>
      <c r="G478" s="215"/>
      <c r="H478" s="21" t="s">
        <v>80</v>
      </c>
      <c r="I478" s="186">
        <f t="shared" ref="I478:L478" si="438">SUM(I477)</f>
        <v>2104888</v>
      </c>
      <c r="J478" s="186">
        <f t="shared" ref="J478" si="439">SUM(J477)</f>
        <v>2104888</v>
      </c>
      <c r="K478" s="186">
        <f t="shared" ref="K478" si="440">SUM(K477)</f>
        <v>559000</v>
      </c>
      <c r="L478" s="186">
        <f t="shared" si="438"/>
        <v>0</v>
      </c>
      <c r="M478" s="20">
        <f t="shared" ref="M478:O478" si="441">SUM(M477)</f>
        <v>0</v>
      </c>
      <c r="N478" s="20">
        <f t="shared" si="441"/>
        <v>0</v>
      </c>
      <c r="O478" s="20">
        <f t="shared" si="441"/>
        <v>0</v>
      </c>
      <c r="P478" s="20">
        <f t="shared" si="437"/>
        <v>559000</v>
      </c>
      <c r="Q478" s="186">
        <f>IF(J478=0,"-",P478/J478*100)</f>
        <v>26.55723249883129</v>
      </c>
    </row>
    <row r="479" spans="1:17" x14ac:dyDescent="0.25">
      <c r="A479" s="216"/>
      <c r="B479" s="216"/>
      <c r="C479" s="216"/>
      <c r="D479" s="216"/>
      <c r="E479" s="216"/>
      <c r="F479" s="216"/>
      <c r="G479" s="217"/>
      <c r="J479" s="178">
        <v>0</v>
      </c>
      <c r="K479" s="178">
        <v>0</v>
      </c>
      <c r="L479" s="178">
        <f>M479+N479+O479</f>
        <v>0</v>
      </c>
      <c r="P479">
        <f t="shared" si="437"/>
        <v>0</v>
      </c>
      <c r="Q479" s="160" t="str">
        <f>IF(J479=0,"-",P479/J479*100)</f>
        <v>-</v>
      </c>
    </row>
    <row r="480" spans="1:17" x14ac:dyDescent="0.25">
      <c r="A480" s="16" t="s">
        <v>1</v>
      </c>
      <c r="B480" s="16" t="s">
        <v>1</v>
      </c>
      <c r="C480" s="16" t="s">
        <v>1</v>
      </c>
      <c r="D480" s="16" t="s">
        <v>1</v>
      </c>
      <c r="E480" s="16" t="s">
        <v>1</v>
      </c>
      <c r="F480" s="16" t="s">
        <v>1</v>
      </c>
      <c r="G480" s="16" t="s">
        <v>1</v>
      </c>
      <c r="H480" s="22" t="s">
        <v>1</v>
      </c>
      <c r="I480" s="187"/>
      <c r="J480" s="187"/>
      <c r="K480" s="187"/>
      <c r="L480" s="187">
        <f>M480+N480+O480</f>
        <v>0</v>
      </c>
      <c r="M480" s="22"/>
      <c r="N480" s="22"/>
      <c r="O480" s="22"/>
      <c r="P480" s="22">
        <f t="shared" si="437"/>
        <v>0</v>
      </c>
      <c r="Q480" s="166"/>
    </row>
    <row r="481" spans="1:17" x14ac:dyDescent="0.25">
      <c r="A481" s="16" t="s">
        <v>1</v>
      </c>
      <c r="B481" s="16" t="s">
        <v>1</v>
      </c>
      <c r="C481" s="16" t="s">
        <v>1</v>
      </c>
      <c r="D481" s="16" t="s">
        <v>1</v>
      </c>
      <c r="E481" s="16" t="s">
        <v>1</v>
      </c>
      <c r="F481" s="16" t="s">
        <v>1</v>
      </c>
      <c r="G481" s="16" t="s">
        <v>1</v>
      </c>
      <c r="H481" s="13" t="s">
        <v>261</v>
      </c>
      <c r="I481" s="184">
        <f t="shared" ref="I481:L481" si="442">SUM(I473)</f>
        <v>2104888</v>
      </c>
      <c r="J481" s="184">
        <f t="shared" ref="J481" si="443">SUM(J473)</f>
        <v>2104888</v>
      </c>
      <c r="K481" s="184">
        <f t="shared" ref="K481" si="444">SUM(K473)</f>
        <v>559000</v>
      </c>
      <c r="L481" s="184">
        <f t="shared" si="442"/>
        <v>0</v>
      </c>
      <c r="M481" s="14">
        <f t="shared" ref="M481:O481" si="445">SUM(M473)</f>
        <v>0</v>
      </c>
      <c r="N481" s="14">
        <f t="shared" si="445"/>
        <v>0</v>
      </c>
      <c r="O481" s="14">
        <f t="shared" si="445"/>
        <v>0</v>
      </c>
      <c r="P481" s="14">
        <f t="shared" si="437"/>
        <v>559000</v>
      </c>
      <c r="Q481" s="184">
        <f>IF(J481=0,"-",P481/J481*100)</f>
        <v>26.55723249883129</v>
      </c>
    </row>
    <row r="482" spans="1:17" x14ac:dyDescent="0.25">
      <c r="A482" s="16" t="s">
        <v>1</v>
      </c>
      <c r="B482" s="16" t="s">
        <v>1</v>
      </c>
      <c r="C482" s="16" t="s">
        <v>1</v>
      </c>
      <c r="D482" s="16" t="s">
        <v>1</v>
      </c>
      <c r="E482" s="16" t="s">
        <v>1</v>
      </c>
      <c r="F482" s="16" t="s">
        <v>1</v>
      </c>
      <c r="G482" s="16" t="s">
        <v>1</v>
      </c>
      <c r="H482" s="2" t="s">
        <v>77</v>
      </c>
      <c r="I482" s="185">
        <f t="shared" ref="I482:L482" si="446">SUM(I474)</f>
        <v>6</v>
      </c>
      <c r="J482" s="185">
        <f t="shared" ref="J482" si="447">SUM(J474)</f>
        <v>6</v>
      </c>
      <c r="K482" s="185">
        <f t="shared" ref="K482" si="448">SUM(K474)</f>
        <v>0</v>
      </c>
      <c r="L482" s="185">
        <f t="shared" si="446"/>
        <v>0</v>
      </c>
      <c r="M482" s="16">
        <f t="shared" ref="M482:O482" si="449">SUM(M474)</f>
        <v>0</v>
      </c>
      <c r="N482" s="16">
        <f t="shared" si="449"/>
        <v>0</v>
      </c>
      <c r="O482" s="16">
        <f t="shared" si="449"/>
        <v>0</v>
      </c>
      <c r="P482" s="15">
        <f t="shared" si="437"/>
        <v>0</v>
      </c>
      <c r="Q482" s="185">
        <f>IF(J482=0,"-",P482/J482*100)</f>
        <v>0</v>
      </c>
    </row>
    <row r="483" spans="1:17" x14ac:dyDescent="0.25">
      <c r="A483" s="16" t="s">
        <v>1</v>
      </c>
      <c r="B483" s="16" t="s">
        <v>1</v>
      </c>
      <c r="C483" s="16" t="s">
        <v>1</v>
      </c>
      <c r="D483" s="16" t="s">
        <v>1</v>
      </c>
      <c r="E483" s="16" t="s">
        <v>1</v>
      </c>
      <c r="F483" s="16" t="s">
        <v>1</v>
      </c>
      <c r="G483" s="16" t="s">
        <v>1</v>
      </c>
      <c r="H483" s="23" t="s">
        <v>1</v>
      </c>
      <c r="I483" s="179"/>
      <c r="J483" s="179"/>
      <c r="K483" s="179"/>
      <c r="L483" s="179">
        <f>M483+N483+O483</f>
        <v>0</v>
      </c>
      <c r="M483" s="24"/>
      <c r="N483" s="24"/>
      <c r="O483" s="24"/>
      <c r="P483" s="24">
        <f t="shared" si="437"/>
        <v>0</v>
      </c>
      <c r="Q483" s="167"/>
    </row>
    <row r="484" spans="1:17" x14ac:dyDescent="0.25">
      <c r="A484" s="16" t="s">
        <v>1</v>
      </c>
      <c r="B484" s="16" t="s">
        <v>1</v>
      </c>
      <c r="C484" s="16" t="s">
        <v>1</v>
      </c>
      <c r="D484" s="16" t="s">
        <v>1</v>
      </c>
      <c r="E484" s="16" t="s">
        <v>1</v>
      </c>
      <c r="F484" s="16" t="s">
        <v>1</v>
      </c>
      <c r="G484" s="16" t="s">
        <v>1</v>
      </c>
      <c r="H484" s="13" t="s">
        <v>262</v>
      </c>
      <c r="I484" s="188">
        <f t="shared" ref="I484:L484" si="450">SUM(I473,I430,I391,I351,I297,I259,I225,I204,I169)</f>
        <v>15823602</v>
      </c>
      <c r="J484" s="188">
        <f t="shared" ref="J484" si="451">SUM(J473,J430,J391,J351,J297,J259,J225,J204,J169)</f>
        <v>16237883</v>
      </c>
      <c r="K484" s="188">
        <f t="shared" ref="K484" si="452">SUM(K473,K430,K391,K351,K297,K259,K225,K204,K169)</f>
        <v>10794324</v>
      </c>
      <c r="L484" s="188">
        <f t="shared" si="450"/>
        <v>3599947</v>
      </c>
      <c r="M484" s="25">
        <f t="shared" ref="M484:O484" si="453">SUM(M473,M430,M391,M351,M297,M259,M225,M204,M169)</f>
        <v>1434438</v>
      </c>
      <c r="N484" s="25">
        <f t="shared" si="453"/>
        <v>1126687</v>
      </c>
      <c r="O484" s="25">
        <f t="shared" si="453"/>
        <v>1038822</v>
      </c>
      <c r="P484" s="25">
        <f t="shared" si="437"/>
        <v>14394271</v>
      </c>
      <c r="Q484" s="188">
        <f>IF(J484=0,"-",P484/J484*100)</f>
        <v>88.646229314498697</v>
      </c>
    </row>
    <row r="485" spans="1:17" x14ac:dyDescent="0.25">
      <c r="A485" s="16" t="s">
        <v>1</v>
      </c>
      <c r="B485" s="16" t="s">
        <v>1</v>
      </c>
      <c r="C485" s="16" t="s">
        <v>1</v>
      </c>
      <c r="D485" s="16" t="s">
        <v>1</v>
      </c>
      <c r="E485" s="16" t="s">
        <v>1</v>
      </c>
      <c r="F485" s="16" t="s">
        <v>1</v>
      </c>
      <c r="G485" s="16" t="s">
        <v>1</v>
      </c>
      <c r="H485" s="2" t="s">
        <v>112</v>
      </c>
      <c r="I485" s="185">
        <f t="shared" ref="I485:L485" si="454">SUM(I482,I439,I400,I360,I306,I268,I213,I177)</f>
        <v>247</v>
      </c>
      <c r="J485" s="185">
        <f t="shared" ref="J485" si="455">SUM(J482,J439,J400,J360,J306,J268,J213,J177)</f>
        <v>247</v>
      </c>
      <c r="K485" s="185">
        <f t="shared" ref="K485" si="456">SUM(K482,K439,K400,K360,K306,K268,K213,K177)</f>
        <v>0</v>
      </c>
      <c r="L485" s="185">
        <f t="shared" si="454"/>
        <v>0</v>
      </c>
      <c r="M485" s="16">
        <f t="shared" ref="M485:O485" si="457">SUM(M482,M439,M400,M360,M306,M268,M213,M177)</f>
        <v>0</v>
      </c>
      <c r="N485" s="16">
        <f t="shared" si="457"/>
        <v>0</v>
      </c>
      <c r="O485" s="16">
        <f t="shared" si="457"/>
        <v>0</v>
      </c>
      <c r="P485" s="15">
        <f t="shared" si="437"/>
        <v>0</v>
      </c>
      <c r="Q485" s="185">
        <f>IF(J485=0,"-",P485/J485*100)</f>
        <v>0</v>
      </c>
    </row>
    <row r="486" spans="1:17" x14ac:dyDescent="0.25">
      <c r="A486" s="1" t="s">
        <v>248</v>
      </c>
      <c r="B486" s="2" t="s">
        <v>1</v>
      </c>
      <c r="C486" s="2" t="s">
        <v>1</v>
      </c>
      <c r="D486" s="2" t="s">
        <v>1</v>
      </c>
      <c r="E486" s="2" t="s">
        <v>1</v>
      </c>
      <c r="F486" s="2" t="s">
        <v>1</v>
      </c>
      <c r="G486" s="2" t="s">
        <v>1</v>
      </c>
      <c r="H486" s="2" t="s">
        <v>263</v>
      </c>
      <c r="I486" s="183">
        <v>0</v>
      </c>
      <c r="J486" s="183"/>
      <c r="K486" s="183"/>
      <c r="L486" s="183">
        <f>M486+N486+O486</f>
        <v>0</v>
      </c>
      <c r="M486" s="3"/>
      <c r="N486" s="3"/>
      <c r="O486" s="3"/>
      <c r="P486" s="3">
        <f t="shared" si="437"/>
        <v>0</v>
      </c>
      <c r="Q486" s="161"/>
    </row>
    <row r="487" spans="1:17" ht="15.75" thickBot="1" x14ac:dyDescent="0.3">
      <c r="A487" s="1" t="s">
        <v>248</v>
      </c>
      <c r="B487" s="1" t="s">
        <v>3</v>
      </c>
      <c r="C487" s="4" t="s">
        <v>1</v>
      </c>
      <c r="D487" s="4" t="s">
        <v>1</v>
      </c>
      <c r="E487" s="2" t="s">
        <v>1</v>
      </c>
      <c r="F487" s="2" t="s">
        <v>1</v>
      </c>
      <c r="G487" s="2" t="s">
        <v>1</v>
      </c>
      <c r="H487" s="2" t="s">
        <v>1</v>
      </c>
      <c r="I487" s="183"/>
      <c r="J487" s="183"/>
      <c r="K487" s="183"/>
      <c r="L487" s="183">
        <f>M487+N487+O487</f>
        <v>0</v>
      </c>
      <c r="M487" s="3"/>
      <c r="N487" s="3"/>
      <c r="O487" s="3"/>
      <c r="P487" s="3">
        <f t="shared" si="437"/>
        <v>0</v>
      </c>
      <c r="Q487" s="161"/>
    </row>
    <row r="488" spans="1:17" ht="45.75" thickBot="1" x14ac:dyDescent="0.3">
      <c r="A488" s="5" t="s">
        <v>4</v>
      </c>
      <c r="B488" s="5" t="s">
        <v>5</v>
      </c>
      <c r="C488" s="5" t="s">
        <v>6</v>
      </c>
      <c r="D488" s="6" t="s">
        <v>1</v>
      </c>
      <c r="E488" s="5" t="s">
        <v>7</v>
      </c>
      <c r="F488" s="5" t="s">
        <v>8</v>
      </c>
      <c r="G488" s="5" t="s">
        <v>9</v>
      </c>
      <c r="H488" s="5" t="s">
        <v>10</v>
      </c>
      <c r="I488" s="109" t="s">
        <v>3374</v>
      </c>
      <c r="J488" s="109" t="s">
        <v>3433</v>
      </c>
      <c r="K488" s="109" t="s">
        <v>3437</v>
      </c>
      <c r="L488" s="109" t="s">
        <v>3434</v>
      </c>
      <c r="M488" s="5" t="s">
        <v>3439</v>
      </c>
      <c r="N488" s="5" t="s">
        <v>3440</v>
      </c>
      <c r="O488" s="5" t="s">
        <v>3441</v>
      </c>
      <c r="P488" s="5" t="s">
        <v>3438</v>
      </c>
      <c r="Q488" s="162" t="s">
        <v>3302</v>
      </c>
    </row>
    <row r="489" spans="1:17" x14ac:dyDescent="0.25">
      <c r="A489" s="7" t="s">
        <v>1</v>
      </c>
      <c r="B489" s="7" t="s">
        <v>1</v>
      </c>
      <c r="C489" s="7" t="s">
        <v>1</v>
      </c>
      <c r="D489" s="8" t="s">
        <v>1</v>
      </c>
      <c r="E489" s="8" t="s">
        <v>1</v>
      </c>
      <c r="F489" s="9" t="s">
        <v>1</v>
      </c>
      <c r="G489" s="10" t="s">
        <v>1</v>
      </c>
      <c r="H489" s="11" t="s">
        <v>1</v>
      </c>
      <c r="I489" s="110">
        <v>1</v>
      </c>
      <c r="J489" s="110">
        <v>2</v>
      </c>
      <c r="K489" s="110">
        <v>20</v>
      </c>
      <c r="L489" s="110" t="s">
        <v>3402</v>
      </c>
      <c r="M489" s="12">
        <v>5</v>
      </c>
      <c r="N489" s="12">
        <v>6</v>
      </c>
      <c r="O489" s="12">
        <v>7</v>
      </c>
      <c r="P489" s="12" t="s">
        <v>3303</v>
      </c>
      <c r="Q489" s="110">
        <v>9</v>
      </c>
    </row>
    <row r="490" spans="1:17" x14ac:dyDescent="0.25">
      <c r="A490" s="1" t="s">
        <v>248</v>
      </c>
      <c r="B490" s="1" t="s">
        <v>3</v>
      </c>
      <c r="C490" s="4" t="s">
        <v>12</v>
      </c>
      <c r="D490" s="4" t="s">
        <v>264</v>
      </c>
      <c r="E490" s="2" t="s">
        <v>1</v>
      </c>
      <c r="F490" s="2" t="s">
        <v>1</v>
      </c>
      <c r="G490" s="2" t="s">
        <v>1</v>
      </c>
      <c r="H490" s="2" t="s">
        <v>263</v>
      </c>
      <c r="I490" s="183">
        <v>0</v>
      </c>
      <c r="J490" s="183"/>
      <c r="K490" s="183"/>
      <c r="L490" s="183">
        <f>M490+N490+O490</f>
        <v>0</v>
      </c>
      <c r="M490" s="3"/>
      <c r="N490" s="3"/>
      <c r="O490" s="3"/>
      <c r="P490" s="3">
        <f t="shared" ref="P490:P534" si="458">K490+L490</f>
        <v>0</v>
      </c>
      <c r="Q490" s="161"/>
    </row>
    <row r="491" spans="1:17" ht="33.75" x14ac:dyDescent="0.25">
      <c r="A491" s="1" t="s">
        <v>1</v>
      </c>
      <c r="B491" s="1" t="s">
        <v>1</v>
      </c>
      <c r="C491" s="1" t="s">
        <v>1</v>
      </c>
      <c r="D491" s="2" t="s">
        <v>1</v>
      </c>
      <c r="E491" s="2" t="s">
        <v>1</v>
      </c>
      <c r="F491" s="2" t="s">
        <v>1</v>
      </c>
      <c r="G491" s="2" t="s">
        <v>1</v>
      </c>
      <c r="H491" s="13" t="s">
        <v>14</v>
      </c>
      <c r="I491" s="184">
        <f t="shared" ref="I491:L491" si="459">SUM(I492,I500,I502)</f>
        <v>3918641</v>
      </c>
      <c r="J491" s="184">
        <f t="shared" ref="J491" si="460">SUM(J492,J500,J502)</f>
        <v>3904754</v>
      </c>
      <c r="K491" s="184">
        <f t="shared" ref="K491" si="461">SUM(K492,K500,K502)</f>
        <v>3147798</v>
      </c>
      <c r="L491" s="184">
        <f t="shared" si="459"/>
        <v>561385</v>
      </c>
      <c r="M491" s="14">
        <f t="shared" ref="M491:O491" si="462">SUM(M492,M500,M502)</f>
        <v>409907</v>
      </c>
      <c r="N491" s="14">
        <f t="shared" si="462"/>
        <v>139559</v>
      </c>
      <c r="O491" s="14">
        <f t="shared" si="462"/>
        <v>11919</v>
      </c>
      <c r="P491" s="14">
        <f t="shared" si="458"/>
        <v>3709183</v>
      </c>
      <c r="Q491" s="184">
        <f t="shared" ref="Q491:Q533" si="463">IF(J491=0,"-",P491/J491*100)</f>
        <v>94.991464251012985</v>
      </c>
    </row>
    <row r="492" spans="1:17" x14ac:dyDescent="0.25">
      <c r="A492" s="4" t="s">
        <v>248</v>
      </c>
      <c r="B492" s="4" t="s">
        <v>3</v>
      </c>
      <c r="C492" s="4" t="s">
        <v>12</v>
      </c>
      <c r="D492" s="4" t="s">
        <v>264</v>
      </c>
      <c r="E492" s="2" t="s">
        <v>15</v>
      </c>
      <c r="F492" s="2" t="s">
        <v>1</v>
      </c>
      <c r="G492" s="2" t="s">
        <v>1</v>
      </c>
      <c r="H492" s="2" t="s">
        <v>16</v>
      </c>
      <c r="I492" s="185">
        <f t="shared" ref="I492:L492" si="464">SUM(I493:I494)</f>
        <v>1056814</v>
      </c>
      <c r="J492" s="185">
        <f t="shared" ref="J492" si="465">SUM(J493:J494)</f>
        <v>1056927</v>
      </c>
      <c r="K492" s="185">
        <f t="shared" ref="K492" si="466">SUM(K493:K494)</f>
        <v>940101</v>
      </c>
      <c r="L492" s="185">
        <f t="shared" si="464"/>
        <v>105459</v>
      </c>
      <c r="M492" s="15">
        <f t="shared" ref="M492:O492" si="467">SUM(M493:M494)</f>
        <v>85681</v>
      </c>
      <c r="N492" s="15">
        <f t="shared" si="467"/>
        <v>8219</v>
      </c>
      <c r="O492" s="15">
        <f t="shared" si="467"/>
        <v>11559</v>
      </c>
      <c r="P492" s="15">
        <f t="shared" si="458"/>
        <v>1045560</v>
      </c>
      <c r="Q492" s="185">
        <f t="shared" si="463"/>
        <v>98.924523642597833</v>
      </c>
    </row>
    <row r="493" spans="1:17" x14ac:dyDescent="0.25">
      <c r="A493" s="4" t="s">
        <v>248</v>
      </c>
      <c r="B493" s="4" t="s">
        <v>3</v>
      </c>
      <c r="C493" s="4" t="s">
        <v>12</v>
      </c>
      <c r="D493" s="4" t="s">
        <v>264</v>
      </c>
      <c r="E493" s="3" t="s">
        <v>18</v>
      </c>
      <c r="F493" s="4"/>
      <c r="G493" s="16" t="s">
        <v>265</v>
      </c>
      <c r="H493" s="16" t="s">
        <v>17</v>
      </c>
      <c r="I493" s="183">
        <v>905800</v>
      </c>
      <c r="J493" s="183">
        <v>905800</v>
      </c>
      <c r="K493" s="183">
        <v>829402</v>
      </c>
      <c r="L493" s="183">
        <f>M493+N493+O493</f>
        <v>76398</v>
      </c>
      <c r="M493" s="17">
        <v>76398</v>
      </c>
      <c r="N493" s="17">
        <v>0</v>
      </c>
      <c r="O493" s="17">
        <v>0</v>
      </c>
      <c r="P493" s="17">
        <f t="shared" si="458"/>
        <v>905800</v>
      </c>
      <c r="Q493" s="183">
        <f t="shared" si="463"/>
        <v>100</v>
      </c>
    </row>
    <row r="494" spans="1:17" x14ac:dyDescent="0.25">
      <c r="A494" s="1" t="s">
        <v>248</v>
      </c>
      <c r="B494" s="1" t="s">
        <v>3</v>
      </c>
      <c r="C494" s="1" t="s">
        <v>12</v>
      </c>
      <c r="D494" s="1" t="s">
        <v>264</v>
      </c>
      <c r="E494" s="1" t="s">
        <v>20</v>
      </c>
      <c r="F494" s="4" t="s">
        <v>1</v>
      </c>
      <c r="G494" s="16" t="s">
        <v>1</v>
      </c>
      <c r="H494" s="2" t="s">
        <v>21</v>
      </c>
      <c r="I494" s="185">
        <f t="shared" ref="I494:O494" si="468">SUM(I495:I499)</f>
        <v>151014</v>
      </c>
      <c r="J494" s="185">
        <f t="shared" si="468"/>
        <v>151127</v>
      </c>
      <c r="K494" s="185">
        <f t="shared" si="468"/>
        <v>110699</v>
      </c>
      <c r="L494" s="185">
        <f t="shared" si="468"/>
        <v>29061</v>
      </c>
      <c r="M494" s="15">
        <f t="shared" si="468"/>
        <v>9283</v>
      </c>
      <c r="N494" s="15">
        <f t="shared" si="468"/>
        <v>8219</v>
      </c>
      <c r="O494" s="15">
        <f t="shared" si="468"/>
        <v>11559</v>
      </c>
      <c r="P494" s="15">
        <f t="shared" si="458"/>
        <v>139760</v>
      </c>
      <c r="Q494" s="185">
        <f t="shared" si="463"/>
        <v>92.478511450634244</v>
      </c>
    </row>
    <row r="495" spans="1:17" x14ac:dyDescent="0.25">
      <c r="A495" s="4" t="s">
        <v>248</v>
      </c>
      <c r="B495" s="4" t="s">
        <v>3</v>
      </c>
      <c r="C495" s="4" t="s">
        <v>12</v>
      </c>
      <c r="D495" s="4" t="s">
        <v>264</v>
      </c>
      <c r="E495" s="3" t="s">
        <v>22</v>
      </c>
      <c r="F495" s="4" t="s">
        <v>266</v>
      </c>
      <c r="G495" s="16" t="s">
        <v>265</v>
      </c>
      <c r="H495" s="16" t="s">
        <v>86</v>
      </c>
      <c r="I495" s="183">
        <v>15264</v>
      </c>
      <c r="J495" s="183">
        <v>15264</v>
      </c>
      <c r="K495" s="183">
        <v>10600</v>
      </c>
      <c r="L495" s="183">
        <f>M495+N495+O495</f>
        <v>3657</v>
      </c>
      <c r="M495" s="17">
        <v>1219</v>
      </c>
      <c r="N495" s="17">
        <v>1219</v>
      </c>
      <c r="O495" s="17">
        <v>1219</v>
      </c>
      <c r="P495" s="17">
        <f t="shared" si="458"/>
        <v>14257</v>
      </c>
      <c r="Q495" s="183">
        <f t="shared" si="463"/>
        <v>93.402777777777786</v>
      </c>
    </row>
    <row r="496" spans="1:17" x14ac:dyDescent="0.25">
      <c r="A496" s="4" t="s">
        <v>248</v>
      </c>
      <c r="B496" s="4" t="s">
        <v>3</v>
      </c>
      <c r="C496" s="4" t="s">
        <v>12</v>
      </c>
      <c r="D496" s="4" t="s">
        <v>264</v>
      </c>
      <c r="E496" s="3" t="s">
        <v>22</v>
      </c>
      <c r="F496" s="4" t="s">
        <v>267</v>
      </c>
      <c r="G496" s="16" t="s">
        <v>265</v>
      </c>
      <c r="H496" s="16" t="s">
        <v>26</v>
      </c>
      <c r="I496" s="183">
        <v>78650</v>
      </c>
      <c r="J496" s="183">
        <v>78650</v>
      </c>
      <c r="K496" s="183">
        <v>61296</v>
      </c>
      <c r="L496" s="183">
        <f>M496+N496+O496</f>
        <v>17354</v>
      </c>
      <c r="M496" s="17">
        <v>8064</v>
      </c>
      <c r="N496" s="17">
        <v>7000</v>
      </c>
      <c r="O496" s="17">
        <v>2290</v>
      </c>
      <c r="P496" s="17">
        <f t="shared" si="458"/>
        <v>78650</v>
      </c>
      <c r="Q496" s="183">
        <f t="shared" si="463"/>
        <v>100</v>
      </c>
    </row>
    <row r="497" spans="1:17" x14ac:dyDescent="0.25">
      <c r="A497" s="4" t="s">
        <v>248</v>
      </c>
      <c r="B497" s="4" t="s">
        <v>3</v>
      </c>
      <c r="C497" s="4" t="s">
        <v>12</v>
      </c>
      <c r="D497" s="4" t="s">
        <v>264</v>
      </c>
      <c r="E497" s="3" t="s">
        <v>22</v>
      </c>
      <c r="F497" s="4" t="s">
        <v>268</v>
      </c>
      <c r="G497" s="16" t="s">
        <v>265</v>
      </c>
      <c r="H497" s="16" t="s">
        <v>28</v>
      </c>
      <c r="I497" s="183">
        <v>16500</v>
      </c>
      <c r="J497" s="183">
        <v>16613</v>
      </c>
      <c r="K497" s="183">
        <v>16613</v>
      </c>
      <c r="L497" s="183">
        <f>M497+N497+O497</f>
        <v>0</v>
      </c>
      <c r="M497" s="17">
        <v>0</v>
      </c>
      <c r="N497" s="17">
        <v>0</v>
      </c>
      <c r="O497" s="17">
        <v>0</v>
      </c>
      <c r="P497" s="17">
        <f t="shared" si="458"/>
        <v>16613</v>
      </c>
      <c r="Q497" s="183">
        <f t="shared" si="463"/>
        <v>100</v>
      </c>
    </row>
    <row r="498" spans="1:17" x14ac:dyDescent="0.25">
      <c r="A498" s="4" t="s">
        <v>248</v>
      </c>
      <c r="B498" s="4" t="s">
        <v>3</v>
      </c>
      <c r="C498" s="4" t="s">
        <v>12</v>
      </c>
      <c r="D498" s="4" t="s">
        <v>264</v>
      </c>
      <c r="E498" s="3" t="s">
        <v>22</v>
      </c>
      <c r="F498" s="4" t="s">
        <v>269</v>
      </c>
      <c r="G498" s="16" t="s">
        <v>265</v>
      </c>
      <c r="H498" s="16" t="s">
        <v>24</v>
      </c>
      <c r="I498" s="183">
        <v>25000</v>
      </c>
      <c r="J498" s="183">
        <v>25000</v>
      </c>
      <c r="K498" s="183">
        <v>16950</v>
      </c>
      <c r="L498" s="183">
        <f>M498+N498+O498</f>
        <v>8050</v>
      </c>
      <c r="M498" s="17"/>
      <c r="N498" s="17"/>
      <c r="O498" s="17">
        <v>8050</v>
      </c>
      <c r="P498" s="17">
        <f t="shared" si="458"/>
        <v>25000</v>
      </c>
      <c r="Q498" s="183">
        <f t="shared" si="463"/>
        <v>100</v>
      </c>
    </row>
    <row r="499" spans="1:17" x14ac:dyDescent="0.25">
      <c r="A499" s="4" t="s">
        <v>248</v>
      </c>
      <c r="B499" s="4" t="s">
        <v>3</v>
      </c>
      <c r="C499" s="4" t="s">
        <v>12</v>
      </c>
      <c r="D499" s="4" t="s">
        <v>264</v>
      </c>
      <c r="E499" s="3" t="s">
        <v>22</v>
      </c>
      <c r="F499" s="4" t="s">
        <v>270</v>
      </c>
      <c r="G499" s="16" t="s">
        <v>265</v>
      </c>
      <c r="H499" s="16" t="s">
        <v>30</v>
      </c>
      <c r="I499" s="183">
        <v>15600</v>
      </c>
      <c r="J499" s="183">
        <v>15600</v>
      </c>
      <c r="K499" s="183">
        <v>5240</v>
      </c>
      <c r="L499" s="183">
        <f>M499+N499+O499</f>
        <v>0</v>
      </c>
      <c r="M499" s="17"/>
      <c r="N499" s="17"/>
      <c r="O499" s="17"/>
      <c r="P499" s="17">
        <f t="shared" si="458"/>
        <v>5240</v>
      </c>
      <c r="Q499" s="183">
        <f t="shared" si="463"/>
        <v>33.589743589743584</v>
      </c>
    </row>
    <row r="500" spans="1:17" x14ac:dyDescent="0.25">
      <c r="A500" s="4" t="s">
        <v>248</v>
      </c>
      <c r="B500" s="4" t="s">
        <v>3</v>
      </c>
      <c r="C500" s="4" t="s">
        <v>12</v>
      </c>
      <c r="D500" s="4" t="s">
        <v>264</v>
      </c>
      <c r="E500" s="2" t="s">
        <v>31</v>
      </c>
      <c r="F500" s="2" t="s">
        <v>1</v>
      </c>
      <c r="G500" s="2" t="s">
        <v>1</v>
      </c>
      <c r="H500" s="2" t="s">
        <v>32</v>
      </c>
      <c r="I500" s="185">
        <f t="shared" ref="I500:O500" si="469">SUM(I501)</f>
        <v>95108</v>
      </c>
      <c r="J500" s="185">
        <f t="shared" si="469"/>
        <v>95108</v>
      </c>
      <c r="K500" s="185">
        <f t="shared" si="469"/>
        <v>87649</v>
      </c>
      <c r="L500" s="185">
        <f t="shared" si="469"/>
        <v>7459</v>
      </c>
      <c r="M500" s="15">
        <f t="shared" si="469"/>
        <v>7459</v>
      </c>
      <c r="N500" s="15">
        <f t="shared" si="469"/>
        <v>0</v>
      </c>
      <c r="O500" s="15">
        <f t="shared" si="469"/>
        <v>0</v>
      </c>
      <c r="P500" s="15">
        <f t="shared" si="458"/>
        <v>95108</v>
      </c>
      <c r="Q500" s="185">
        <f t="shared" si="463"/>
        <v>100</v>
      </c>
    </row>
    <row r="501" spans="1:17" x14ac:dyDescent="0.25">
      <c r="A501" s="4" t="s">
        <v>248</v>
      </c>
      <c r="B501" s="4" t="s">
        <v>3</v>
      </c>
      <c r="C501" s="4" t="s">
        <v>12</v>
      </c>
      <c r="D501" s="4" t="s">
        <v>264</v>
      </c>
      <c r="E501" s="3" t="s">
        <v>34</v>
      </c>
      <c r="F501" s="4"/>
      <c r="G501" s="16" t="s">
        <v>265</v>
      </c>
      <c r="H501" s="16" t="s">
        <v>33</v>
      </c>
      <c r="I501" s="183">
        <v>95108</v>
      </c>
      <c r="J501" s="183">
        <v>95108</v>
      </c>
      <c r="K501" s="183">
        <v>87649</v>
      </c>
      <c r="L501" s="183">
        <f>M501+N501+O501</f>
        <v>7459</v>
      </c>
      <c r="M501" s="17">
        <v>7459</v>
      </c>
      <c r="N501" s="17">
        <v>0</v>
      </c>
      <c r="O501" s="17">
        <v>0</v>
      </c>
      <c r="P501" s="17">
        <f t="shared" si="458"/>
        <v>95108</v>
      </c>
      <c r="Q501" s="183">
        <f t="shared" si="463"/>
        <v>100</v>
      </c>
    </row>
    <row r="502" spans="1:17" x14ac:dyDescent="0.25">
      <c r="A502" s="4" t="s">
        <v>248</v>
      </c>
      <c r="B502" s="4" t="s">
        <v>3</v>
      </c>
      <c r="C502" s="4" t="s">
        <v>12</v>
      </c>
      <c r="D502" s="4" t="s">
        <v>264</v>
      </c>
      <c r="E502" s="2" t="s">
        <v>35</v>
      </c>
      <c r="F502" s="2" t="s">
        <v>1</v>
      </c>
      <c r="G502" s="2" t="s">
        <v>1</v>
      </c>
      <c r="H502" s="2" t="s">
        <v>36</v>
      </c>
      <c r="I502" s="185">
        <f t="shared" ref="I502:O502" si="470">SUM(I503:I504)</f>
        <v>2766719</v>
      </c>
      <c r="J502" s="185">
        <f t="shared" si="470"/>
        <v>2752719</v>
      </c>
      <c r="K502" s="185">
        <f t="shared" si="470"/>
        <v>2120048</v>
      </c>
      <c r="L502" s="185">
        <f t="shared" si="470"/>
        <v>448467</v>
      </c>
      <c r="M502" s="15">
        <f t="shared" si="470"/>
        <v>316767</v>
      </c>
      <c r="N502" s="15">
        <f t="shared" si="470"/>
        <v>131340</v>
      </c>
      <c r="O502" s="15">
        <f t="shared" si="470"/>
        <v>360</v>
      </c>
      <c r="P502" s="15">
        <f t="shared" si="458"/>
        <v>2568515</v>
      </c>
      <c r="Q502" s="185">
        <f t="shared" si="463"/>
        <v>93.308289004435252</v>
      </c>
    </row>
    <row r="503" spans="1:17" x14ac:dyDescent="0.25">
      <c r="A503" s="4" t="s">
        <v>248</v>
      </c>
      <c r="B503" s="4" t="s">
        <v>3</v>
      </c>
      <c r="C503" s="4" t="s">
        <v>12</v>
      </c>
      <c r="D503" s="4" t="s">
        <v>264</v>
      </c>
      <c r="E503" s="3" t="s">
        <v>39</v>
      </c>
      <c r="F503" s="4"/>
      <c r="G503" s="16" t="s">
        <v>265</v>
      </c>
      <c r="H503" s="16" t="s">
        <v>38</v>
      </c>
      <c r="I503" s="183">
        <v>5000</v>
      </c>
      <c r="J503" s="183">
        <v>5000</v>
      </c>
      <c r="K503" s="183">
        <v>5000</v>
      </c>
      <c r="L503" s="183">
        <f>M503+N503+O503</f>
        <v>0</v>
      </c>
      <c r="M503" s="17">
        <v>0</v>
      </c>
      <c r="N503" s="17">
        <v>0</v>
      </c>
      <c r="O503" s="17">
        <v>0</v>
      </c>
      <c r="P503" s="17">
        <f t="shared" si="458"/>
        <v>5000</v>
      </c>
      <c r="Q503" s="183">
        <f t="shared" si="463"/>
        <v>100</v>
      </c>
    </row>
    <row r="504" spans="1:17" x14ac:dyDescent="0.25">
      <c r="A504" s="1" t="s">
        <v>248</v>
      </c>
      <c r="B504" s="1" t="s">
        <v>3</v>
      </c>
      <c r="C504" s="1" t="s">
        <v>12</v>
      </c>
      <c r="D504" s="1" t="s">
        <v>264</v>
      </c>
      <c r="E504" s="1" t="s">
        <v>40</v>
      </c>
      <c r="F504" s="4" t="s">
        <v>1</v>
      </c>
      <c r="G504" s="16" t="s">
        <v>1</v>
      </c>
      <c r="H504" s="2" t="s">
        <v>41</v>
      </c>
      <c r="I504" s="185">
        <f t="shared" ref="I504:O504" si="471">SUM(I505:I510)</f>
        <v>2761719</v>
      </c>
      <c r="J504" s="185">
        <f t="shared" si="471"/>
        <v>2747719</v>
      </c>
      <c r="K504" s="185">
        <f t="shared" si="471"/>
        <v>2115048</v>
      </c>
      <c r="L504" s="185">
        <f t="shared" si="471"/>
        <v>448467</v>
      </c>
      <c r="M504" s="15">
        <f t="shared" si="471"/>
        <v>316767</v>
      </c>
      <c r="N504" s="15">
        <f t="shared" si="471"/>
        <v>131340</v>
      </c>
      <c r="O504" s="15">
        <f t="shared" si="471"/>
        <v>360</v>
      </c>
      <c r="P504" s="15">
        <f t="shared" si="458"/>
        <v>2563515</v>
      </c>
      <c r="Q504" s="185">
        <f t="shared" si="463"/>
        <v>93.296112157029157</v>
      </c>
    </row>
    <row r="505" spans="1:17" ht="22.5" x14ac:dyDescent="0.25">
      <c r="A505" s="4" t="s">
        <v>248</v>
      </c>
      <c r="B505" s="4" t="s">
        <v>3</v>
      </c>
      <c r="C505" s="4" t="s">
        <v>12</v>
      </c>
      <c r="D505" s="4" t="s">
        <v>264</v>
      </c>
      <c r="E505" s="3" t="s">
        <v>42</v>
      </c>
      <c r="F505" s="4" t="s">
        <v>271</v>
      </c>
      <c r="G505" s="16" t="s">
        <v>265</v>
      </c>
      <c r="H505" s="16" t="s">
        <v>50</v>
      </c>
      <c r="I505" s="183">
        <v>2889</v>
      </c>
      <c r="J505" s="183">
        <v>2889</v>
      </c>
      <c r="K505" s="183">
        <v>2812</v>
      </c>
      <c r="L505" s="183">
        <f t="shared" ref="L505:L510" si="472">M505+N505+O505</f>
        <v>77</v>
      </c>
      <c r="M505" s="17">
        <v>77</v>
      </c>
      <c r="N505" s="17">
        <v>0</v>
      </c>
      <c r="O505" s="17">
        <v>0</v>
      </c>
      <c r="P505" s="17">
        <f t="shared" si="458"/>
        <v>2889</v>
      </c>
      <c r="Q505" s="183">
        <f t="shared" si="463"/>
        <v>100</v>
      </c>
    </row>
    <row r="506" spans="1:17" x14ac:dyDescent="0.25">
      <c r="A506" s="4" t="s">
        <v>248</v>
      </c>
      <c r="B506" s="4" t="s">
        <v>3</v>
      </c>
      <c r="C506" s="4" t="s">
        <v>12</v>
      </c>
      <c r="D506" s="4" t="s">
        <v>264</v>
      </c>
      <c r="E506" s="3" t="s">
        <v>42</v>
      </c>
      <c r="F506" s="4" t="s">
        <v>272</v>
      </c>
      <c r="G506" s="16" t="s">
        <v>273</v>
      </c>
      <c r="H506" s="16" t="s">
        <v>274</v>
      </c>
      <c r="I506" s="183">
        <v>2240000</v>
      </c>
      <c r="J506" s="183">
        <v>2228980</v>
      </c>
      <c r="K506" s="183">
        <v>1614000</v>
      </c>
      <c r="L506" s="183">
        <f t="shared" si="472"/>
        <v>430980</v>
      </c>
      <c r="M506" s="208">
        <v>300000</v>
      </c>
      <c r="N506" s="17">
        <v>130980</v>
      </c>
      <c r="O506" s="17"/>
      <c r="P506" s="17">
        <f t="shared" si="458"/>
        <v>2044980</v>
      </c>
      <c r="Q506" s="183">
        <f t="shared" si="463"/>
        <v>91.745103141347158</v>
      </c>
    </row>
    <row r="507" spans="1:17" x14ac:dyDescent="0.25">
      <c r="A507" s="4" t="s">
        <v>248</v>
      </c>
      <c r="B507" s="4" t="s">
        <v>3</v>
      </c>
      <c r="C507" s="4" t="s">
        <v>12</v>
      </c>
      <c r="D507" s="4" t="s">
        <v>264</v>
      </c>
      <c r="E507" s="3" t="s">
        <v>42</v>
      </c>
      <c r="F507" s="4" t="s">
        <v>275</v>
      </c>
      <c r="G507" s="16" t="s">
        <v>265</v>
      </c>
      <c r="H507" s="16" t="s">
        <v>276</v>
      </c>
      <c r="I507" s="183">
        <v>311330</v>
      </c>
      <c r="J507" s="183">
        <v>311330</v>
      </c>
      <c r="K507" s="183">
        <v>295000</v>
      </c>
      <c r="L507" s="183">
        <f t="shared" si="472"/>
        <v>16330</v>
      </c>
      <c r="M507" s="17">
        <v>16330</v>
      </c>
      <c r="N507" s="17">
        <v>0</v>
      </c>
      <c r="O507" s="17">
        <v>0</v>
      </c>
      <c r="P507" s="17">
        <f t="shared" si="458"/>
        <v>311330</v>
      </c>
      <c r="Q507" s="183">
        <f t="shared" si="463"/>
        <v>100</v>
      </c>
    </row>
    <row r="508" spans="1:17" ht="22.5" x14ac:dyDescent="0.25">
      <c r="A508" s="4" t="s">
        <v>248</v>
      </c>
      <c r="B508" s="4" t="s">
        <v>3</v>
      </c>
      <c r="C508" s="4" t="s">
        <v>12</v>
      </c>
      <c r="D508" s="4" t="s">
        <v>264</v>
      </c>
      <c r="E508" s="3" t="s">
        <v>42</v>
      </c>
      <c r="F508" s="4" t="s">
        <v>277</v>
      </c>
      <c r="G508" s="16" t="s">
        <v>265</v>
      </c>
      <c r="H508" s="16" t="s">
        <v>252</v>
      </c>
      <c r="I508" s="183">
        <v>4500</v>
      </c>
      <c r="J508" s="183">
        <v>4500</v>
      </c>
      <c r="K508" s="183">
        <v>3216</v>
      </c>
      <c r="L508" s="183">
        <f t="shared" si="472"/>
        <v>1080</v>
      </c>
      <c r="M508" s="17">
        <v>360</v>
      </c>
      <c r="N508" s="17">
        <v>360</v>
      </c>
      <c r="O508" s="17">
        <v>360</v>
      </c>
      <c r="P508" s="17">
        <f t="shared" si="458"/>
        <v>4296</v>
      </c>
      <c r="Q508" s="183">
        <f t="shared" si="463"/>
        <v>95.466666666666669</v>
      </c>
    </row>
    <row r="509" spans="1:17" x14ac:dyDescent="0.25">
      <c r="A509" s="4" t="s">
        <v>248</v>
      </c>
      <c r="B509" s="4" t="s">
        <v>3</v>
      </c>
      <c r="C509" s="4" t="s">
        <v>12</v>
      </c>
      <c r="D509" s="4" t="s">
        <v>264</v>
      </c>
      <c r="E509" s="3" t="s">
        <v>42</v>
      </c>
      <c r="F509" s="4" t="s">
        <v>278</v>
      </c>
      <c r="G509" s="16" t="s">
        <v>265</v>
      </c>
      <c r="H509" s="16" t="s">
        <v>279</v>
      </c>
      <c r="I509" s="183">
        <v>200000</v>
      </c>
      <c r="J509" s="183">
        <v>190000</v>
      </c>
      <c r="K509" s="183">
        <v>190000</v>
      </c>
      <c r="L509" s="183">
        <f t="shared" si="472"/>
        <v>0</v>
      </c>
      <c r="M509" s="17">
        <v>0</v>
      </c>
      <c r="N509" s="17">
        <v>0</v>
      </c>
      <c r="O509" s="17">
        <v>0</v>
      </c>
      <c r="P509" s="17">
        <f t="shared" si="458"/>
        <v>190000</v>
      </c>
      <c r="Q509" s="183">
        <f t="shared" si="463"/>
        <v>100</v>
      </c>
    </row>
    <row r="510" spans="1:17" ht="22.5" x14ac:dyDescent="0.25">
      <c r="A510" s="4" t="s">
        <v>248</v>
      </c>
      <c r="B510" s="4" t="s">
        <v>3</v>
      </c>
      <c r="C510" s="4" t="s">
        <v>12</v>
      </c>
      <c r="D510" s="4" t="s">
        <v>264</v>
      </c>
      <c r="E510" s="3" t="s">
        <v>42</v>
      </c>
      <c r="F510" s="4" t="s">
        <v>3311</v>
      </c>
      <c r="G510" s="16" t="s">
        <v>265</v>
      </c>
      <c r="H510" s="16" t="s">
        <v>280</v>
      </c>
      <c r="I510" s="183">
        <v>3000</v>
      </c>
      <c r="J510" s="183">
        <v>10020</v>
      </c>
      <c r="K510" s="183">
        <v>10020</v>
      </c>
      <c r="L510" s="183">
        <f t="shared" si="472"/>
        <v>0</v>
      </c>
      <c r="M510" s="17">
        <v>0</v>
      </c>
      <c r="N510" s="17">
        <v>0</v>
      </c>
      <c r="O510" s="17">
        <v>0</v>
      </c>
      <c r="P510" s="17">
        <f t="shared" si="458"/>
        <v>10020</v>
      </c>
      <c r="Q510" s="183">
        <f t="shared" si="463"/>
        <v>100</v>
      </c>
    </row>
    <row r="511" spans="1:17" ht="22.5" x14ac:dyDescent="0.25">
      <c r="A511" s="1" t="s">
        <v>1</v>
      </c>
      <c r="B511" s="1" t="s">
        <v>1</v>
      </c>
      <c r="C511" s="1" t="s">
        <v>1</v>
      </c>
      <c r="D511" s="2" t="s">
        <v>1</v>
      </c>
      <c r="E511" s="2" t="s">
        <v>1</v>
      </c>
      <c r="F511" s="2" t="s">
        <v>1</v>
      </c>
      <c r="G511" s="2" t="s">
        <v>1</v>
      </c>
      <c r="H511" s="13" t="s">
        <v>57</v>
      </c>
      <c r="I511" s="184">
        <f t="shared" ref="I511:O511" si="473">SUM(I512)</f>
        <v>5435085</v>
      </c>
      <c r="J511" s="184">
        <f t="shared" si="473"/>
        <v>5404085</v>
      </c>
      <c r="K511" s="184">
        <f t="shared" si="473"/>
        <v>4169085</v>
      </c>
      <c r="L511" s="184">
        <f t="shared" si="473"/>
        <v>1035000</v>
      </c>
      <c r="M511" s="14">
        <f t="shared" si="473"/>
        <v>411666</v>
      </c>
      <c r="N511" s="14">
        <f t="shared" si="473"/>
        <v>311666</v>
      </c>
      <c r="O511" s="14">
        <f t="shared" si="473"/>
        <v>311668</v>
      </c>
      <c r="P511" s="14">
        <f t="shared" si="458"/>
        <v>5204085</v>
      </c>
      <c r="Q511" s="184">
        <f t="shared" si="463"/>
        <v>96.29909596166604</v>
      </c>
    </row>
    <row r="512" spans="1:17" x14ac:dyDescent="0.25">
      <c r="A512" s="4" t="s">
        <v>248</v>
      </c>
      <c r="B512" s="4" t="s">
        <v>3</v>
      </c>
      <c r="C512" s="4" t="s">
        <v>12</v>
      </c>
      <c r="D512" s="4" t="s">
        <v>264</v>
      </c>
      <c r="E512" s="2" t="s">
        <v>58</v>
      </c>
      <c r="F512" s="2" t="s">
        <v>1</v>
      </c>
      <c r="G512" s="2" t="s">
        <v>1</v>
      </c>
      <c r="H512" s="2" t="s">
        <v>59</v>
      </c>
      <c r="I512" s="185">
        <f t="shared" ref="I512:L512" si="474">SUM(I513,I515,I518,I520)</f>
        <v>5435085</v>
      </c>
      <c r="J512" s="185">
        <f t="shared" ref="J512" si="475">SUM(J513,J515,J518,J520)</f>
        <v>5404085</v>
      </c>
      <c r="K512" s="185">
        <f t="shared" ref="K512" si="476">SUM(K513,K515,K518,K520)</f>
        <v>4169085</v>
      </c>
      <c r="L512" s="185">
        <f t="shared" si="474"/>
        <v>1035000</v>
      </c>
      <c r="M512" s="15">
        <f t="shared" ref="M512:O512" si="477">SUM(M513,M515,M518,M520)</f>
        <v>411666</v>
      </c>
      <c r="N512" s="15">
        <f t="shared" si="477"/>
        <v>311666</v>
      </c>
      <c r="O512" s="15">
        <f t="shared" si="477"/>
        <v>311668</v>
      </c>
      <c r="P512" s="15">
        <f t="shared" si="458"/>
        <v>5204085</v>
      </c>
      <c r="Q512" s="185">
        <f t="shared" si="463"/>
        <v>96.29909596166604</v>
      </c>
    </row>
    <row r="513" spans="1:17" x14ac:dyDescent="0.25">
      <c r="A513" s="1" t="s">
        <v>248</v>
      </c>
      <c r="B513" s="1" t="s">
        <v>3</v>
      </c>
      <c r="C513" s="1" t="s">
        <v>12</v>
      </c>
      <c r="D513" s="1" t="s">
        <v>264</v>
      </c>
      <c r="E513" s="1" t="s">
        <v>281</v>
      </c>
      <c r="F513" s="4" t="s">
        <v>1</v>
      </c>
      <c r="G513" s="16" t="s">
        <v>1</v>
      </c>
      <c r="H513" s="2" t="s">
        <v>282</v>
      </c>
      <c r="I513" s="185">
        <f t="shared" ref="I513:O513" si="478">SUM(I514)</f>
        <v>60000</v>
      </c>
      <c r="J513" s="185">
        <f t="shared" si="478"/>
        <v>60000</v>
      </c>
      <c r="K513" s="185">
        <f t="shared" si="478"/>
        <v>60000</v>
      </c>
      <c r="L513" s="185">
        <f t="shared" si="478"/>
        <v>0</v>
      </c>
      <c r="M513" s="15">
        <f t="shared" si="478"/>
        <v>0</v>
      </c>
      <c r="N513" s="15">
        <f t="shared" si="478"/>
        <v>0</v>
      </c>
      <c r="O513" s="15">
        <f t="shared" si="478"/>
        <v>0</v>
      </c>
      <c r="P513" s="15">
        <f t="shared" si="458"/>
        <v>60000</v>
      </c>
      <c r="Q513" s="185">
        <f t="shared" si="463"/>
        <v>100</v>
      </c>
    </row>
    <row r="514" spans="1:17" x14ac:dyDescent="0.25">
      <c r="A514" s="4" t="s">
        <v>248</v>
      </c>
      <c r="B514" s="4" t="s">
        <v>3</v>
      </c>
      <c r="C514" s="4" t="s">
        <v>12</v>
      </c>
      <c r="D514" s="4" t="s">
        <v>264</v>
      </c>
      <c r="E514" s="3" t="s">
        <v>283</v>
      </c>
      <c r="F514" s="4" t="s">
        <v>284</v>
      </c>
      <c r="G514" s="16" t="s">
        <v>265</v>
      </c>
      <c r="H514" s="16" t="s">
        <v>282</v>
      </c>
      <c r="I514" s="183">
        <v>60000</v>
      </c>
      <c r="J514" s="183">
        <v>60000</v>
      </c>
      <c r="K514" s="183">
        <v>60000</v>
      </c>
      <c r="L514" s="183">
        <f>M514+N514+O514</f>
        <v>0</v>
      </c>
      <c r="M514" s="17">
        <v>0</v>
      </c>
      <c r="N514" s="17">
        <v>0</v>
      </c>
      <c r="O514" s="17">
        <v>0</v>
      </c>
      <c r="P514" s="17">
        <f t="shared" si="458"/>
        <v>60000</v>
      </c>
      <c r="Q514" s="183">
        <f t="shared" si="463"/>
        <v>100</v>
      </c>
    </row>
    <row r="515" spans="1:17" x14ac:dyDescent="0.25">
      <c r="A515" s="1" t="s">
        <v>248</v>
      </c>
      <c r="B515" s="1" t="s">
        <v>3</v>
      </c>
      <c r="C515" s="1" t="s">
        <v>12</v>
      </c>
      <c r="D515" s="1" t="s">
        <v>264</v>
      </c>
      <c r="E515" s="1" t="s">
        <v>60</v>
      </c>
      <c r="F515" s="4" t="s">
        <v>1</v>
      </c>
      <c r="G515" s="16" t="s">
        <v>1</v>
      </c>
      <c r="H515" s="2" t="s">
        <v>61</v>
      </c>
      <c r="I515" s="185">
        <f t="shared" ref="I515:O515" si="479">SUM(I516:I517)</f>
        <v>10000</v>
      </c>
      <c r="J515" s="185">
        <f t="shared" si="479"/>
        <v>10000</v>
      </c>
      <c r="K515" s="185">
        <f t="shared" si="479"/>
        <v>10000</v>
      </c>
      <c r="L515" s="185">
        <f t="shared" si="479"/>
        <v>0</v>
      </c>
      <c r="M515" s="15">
        <f t="shared" si="479"/>
        <v>0</v>
      </c>
      <c r="N515" s="15">
        <f t="shared" si="479"/>
        <v>0</v>
      </c>
      <c r="O515" s="15">
        <f t="shared" si="479"/>
        <v>0</v>
      </c>
      <c r="P515" s="15">
        <f t="shared" si="458"/>
        <v>10000</v>
      </c>
      <c r="Q515" s="185">
        <f t="shared" si="463"/>
        <v>100</v>
      </c>
    </row>
    <row r="516" spans="1:17" x14ac:dyDescent="0.25">
      <c r="A516" s="4" t="s">
        <v>248</v>
      </c>
      <c r="B516" s="4" t="s">
        <v>3</v>
      </c>
      <c r="C516" s="4" t="s">
        <v>12</v>
      </c>
      <c r="D516" s="4" t="s">
        <v>264</v>
      </c>
      <c r="E516" s="3" t="s">
        <v>62</v>
      </c>
      <c r="F516" s="4" t="s">
        <v>285</v>
      </c>
      <c r="G516" s="16" t="s">
        <v>265</v>
      </c>
      <c r="H516" s="16" t="s">
        <v>286</v>
      </c>
      <c r="I516" s="183">
        <v>0</v>
      </c>
      <c r="J516" s="183">
        <v>0</v>
      </c>
      <c r="K516" s="183">
        <v>0</v>
      </c>
      <c r="L516" s="183">
        <f>M516+N516+O516</f>
        <v>0</v>
      </c>
      <c r="M516" s="17">
        <v>0</v>
      </c>
      <c r="N516" s="17">
        <v>0</v>
      </c>
      <c r="O516" s="17">
        <v>0</v>
      </c>
      <c r="P516" s="17">
        <f t="shared" si="458"/>
        <v>0</v>
      </c>
      <c r="Q516" s="161" t="str">
        <f t="shared" si="463"/>
        <v>-</v>
      </c>
    </row>
    <row r="517" spans="1:17" x14ac:dyDescent="0.25">
      <c r="A517" s="4" t="s">
        <v>248</v>
      </c>
      <c r="B517" s="4" t="s">
        <v>3</v>
      </c>
      <c r="C517" s="4" t="s">
        <v>12</v>
      </c>
      <c r="D517" s="4" t="s">
        <v>264</v>
      </c>
      <c r="E517" s="3" t="s">
        <v>62</v>
      </c>
      <c r="F517" s="4" t="s">
        <v>287</v>
      </c>
      <c r="G517" s="16" t="s">
        <v>265</v>
      </c>
      <c r="H517" s="16" t="s">
        <v>288</v>
      </c>
      <c r="I517" s="183">
        <v>10000</v>
      </c>
      <c r="J517" s="183">
        <v>10000</v>
      </c>
      <c r="K517" s="183">
        <v>10000</v>
      </c>
      <c r="L517" s="183">
        <f>M517+N517+O517</f>
        <v>0</v>
      </c>
      <c r="M517" s="17">
        <v>0</v>
      </c>
      <c r="N517" s="17">
        <v>0</v>
      </c>
      <c r="O517" s="17">
        <v>0</v>
      </c>
      <c r="P517" s="17">
        <f t="shared" si="458"/>
        <v>10000</v>
      </c>
      <c r="Q517" s="183">
        <f t="shared" si="463"/>
        <v>100</v>
      </c>
    </row>
    <row r="518" spans="1:17" x14ac:dyDescent="0.25">
      <c r="A518" s="1" t="s">
        <v>248</v>
      </c>
      <c r="B518" s="1" t="s">
        <v>3</v>
      </c>
      <c r="C518" s="1" t="s">
        <v>12</v>
      </c>
      <c r="D518" s="1" t="s">
        <v>264</v>
      </c>
      <c r="E518" s="1" t="s">
        <v>289</v>
      </c>
      <c r="F518" s="4" t="s">
        <v>1</v>
      </c>
      <c r="G518" s="16" t="s">
        <v>1</v>
      </c>
      <c r="H518" s="2" t="s">
        <v>290</v>
      </c>
      <c r="I518" s="185">
        <f t="shared" ref="I518:O518" si="480">SUM(I519)</f>
        <v>4940000</v>
      </c>
      <c r="J518" s="185">
        <f t="shared" si="480"/>
        <v>4944000</v>
      </c>
      <c r="K518" s="185">
        <f t="shared" si="480"/>
        <v>3709000</v>
      </c>
      <c r="L518" s="185">
        <f t="shared" si="480"/>
        <v>1035000</v>
      </c>
      <c r="M518" s="15">
        <f t="shared" si="480"/>
        <v>411666</v>
      </c>
      <c r="N518" s="15">
        <f t="shared" si="480"/>
        <v>311666</v>
      </c>
      <c r="O518" s="15">
        <f t="shared" si="480"/>
        <v>311668</v>
      </c>
      <c r="P518" s="15">
        <f t="shared" si="458"/>
        <v>4744000</v>
      </c>
      <c r="Q518" s="185">
        <f t="shared" si="463"/>
        <v>95.954692556634299</v>
      </c>
    </row>
    <row r="519" spans="1:17" ht="22.5" x14ac:dyDescent="0.25">
      <c r="A519" s="4" t="s">
        <v>248</v>
      </c>
      <c r="B519" s="4" t="s">
        <v>3</v>
      </c>
      <c r="C519" s="4" t="s">
        <v>12</v>
      </c>
      <c r="D519" s="4" t="s">
        <v>264</v>
      </c>
      <c r="E519" s="3" t="s">
        <v>291</v>
      </c>
      <c r="F519" s="4" t="s">
        <v>292</v>
      </c>
      <c r="G519" s="16" t="s">
        <v>293</v>
      </c>
      <c r="H519" s="16" t="s">
        <v>294</v>
      </c>
      <c r="I519" s="183">
        <v>4940000</v>
      </c>
      <c r="J519" s="183">
        <v>4944000</v>
      </c>
      <c r="K519" s="183">
        <v>3709000</v>
      </c>
      <c r="L519" s="183">
        <f>M519+N519+O519</f>
        <v>1035000</v>
      </c>
      <c r="M519" s="17">
        <v>411666</v>
      </c>
      <c r="N519" s="210">
        <v>311666</v>
      </c>
      <c r="O519" s="210">
        <v>311668</v>
      </c>
      <c r="P519" s="17">
        <f t="shared" si="458"/>
        <v>4744000</v>
      </c>
      <c r="Q519" s="183">
        <f t="shared" si="463"/>
        <v>95.954692556634299</v>
      </c>
    </row>
    <row r="520" spans="1:17" x14ac:dyDescent="0.25">
      <c r="A520" s="1" t="s">
        <v>248</v>
      </c>
      <c r="B520" s="1" t="s">
        <v>3</v>
      </c>
      <c r="C520" s="1" t="s">
        <v>12</v>
      </c>
      <c r="D520" s="1" t="s">
        <v>264</v>
      </c>
      <c r="E520" s="1" t="s">
        <v>67</v>
      </c>
      <c r="F520" s="4" t="s">
        <v>1</v>
      </c>
      <c r="G520" s="16" t="s">
        <v>1</v>
      </c>
      <c r="H520" s="2" t="s">
        <v>68</v>
      </c>
      <c r="I520" s="185">
        <f t="shared" ref="I520:O520" si="481">SUM(I521)</f>
        <v>425085</v>
      </c>
      <c r="J520" s="185">
        <f t="shared" si="481"/>
        <v>390085</v>
      </c>
      <c r="K520" s="185">
        <f t="shared" si="481"/>
        <v>390085</v>
      </c>
      <c r="L520" s="185">
        <f t="shared" si="481"/>
        <v>0</v>
      </c>
      <c r="M520" s="15">
        <f t="shared" si="481"/>
        <v>0</v>
      </c>
      <c r="N520" s="15">
        <f t="shared" si="481"/>
        <v>0</v>
      </c>
      <c r="O520" s="15">
        <f t="shared" si="481"/>
        <v>0</v>
      </c>
      <c r="P520" s="15">
        <f t="shared" si="458"/>
        <v>390085</v>
      </c>
      <c r="Q520" s="185">
        <f t="shared" si="463"/>
        <v>100</v>
      </c>
    </row>
    <row r="521" spans="1:17" x14ac:dyDescent="0.25">
      <c r="A521" s="4" t="s">
        <v>248</v>
      </c>
      <c r="B521" s="4" t="s">
        <v>3</v>
      </c>
      <c r="C521" s="4" t="s">
        <v>12</v>
      </c>
      <c r="D521" s="4" t="s">
        <v>264</v>
      </c>
      <c r="E521" s="3" t="s">
        <v>69</v>
      </c>
      <c r="F521" s="4" t="s">
        <v>295</v>
      </c>
      <c r="G521" s="16" t="s">
        <v>265</v>
      </c>
      <c r="H521" s="16" t="s">
        <v>68</v>
      </c>
      <c r="I521" s="183">
        <v>425085</v>
      </c>
      <c r="J521" s="183">
        <v>390085</v>
      </c>
      <c r="K521" s="183">
        <v>390085</v>
      </c>
      <c r="L521" s="183">
        <f>M521+N521+O521</f>
        <v>0</v>
      </c>
      <c r="M521" s="17">
        <v>0</v>
      </c>
      <c r="N521" s="17">
        <v>0</v>
      </c>
      <c r="O521" s="17">
        <v>0</v>
      </c>
      <c r="P521" s="17">
        <f t="shared" si="458"/>
        <v>390085</v>
      </c>
      <c r="Q521" s="183">
        <f t="shared" si="463"/>
        <v>100</v>
      </c>
    </row>
    <row r="522" spans="1:17" ht="22.5" x14ac:dyDescent="0.25">
      <c r="A522" s="1" t="s">
        <v>1</v>
      </c>
      <c r="B522" s="1" t="s">
        <v>1</v>
      </c>
      <c r="C522" s="1" t="s">
        <v>1</v>
      </c>
      <c r="D522" s="2" t="s">
        <v>1</v>
      </c>
      <c r="E522" s="2" t="s">
        <v>1</v>
      </c>
      <c r="F522" s="2" t="s">
        <v>1</v>
      </c>
      <c r="G522" s="2" t="s">
        <v>1</v>
      </c>
      <c r="H522" s="13" t="s">
        <v>296</v>
      </c>
      <c r="I522" s="184">
        <f t="shared" ref="I522:O522" si="482">SUM(I523)</f>
        <v>300</v>
      </c>
      <c r="J522" s="184">
        <f t="shared" si="482"/>
        <v>300</v>
      </c>
      <c r="K522" s="184">
        <f t="shared" si="482"/>
        <v>0</v>
      </c>
      <c r="L522" s="184">
        <f t="shared" si="482"/>
        <v>0</v>
      </c>
      <c r="M522" s="14">
        <f t="shared" si="482"/>
        <v>0</v>
      </c>
      <c r="N522" s="14">
        <f t="shared" si="482"/>
        <v>0</v>
      </c>
      <c r="O522" s="14">
        <f t="shared" si="482"/>
        <v>0</v>
      </c>
      <c r="P522" s="14">
        <f t="shared" si="458"/>
        <v>0</v>
      </c>
      <c r="Q522" s="184">
        <f t="shared" si="463"/>
        <v>0</v>
      </c>
    </row>
    <row r="523" spans="1:17" x14ac:dyDescent="0.25">
      <c r="A523" s="4" t="s">
        <v>248</v>
      </c>
      <c r="B523" s="4" t="s">
        <v>3</v>
      </c>
      <c r="C523" s="4" t="s">
        <v>12</v>
      </c>
      <c r="D523" s="4" t="s">
        <v>264</v>
      </c>
      <c r="E523" s="2" t="s">
        <v>297</v>
      </c>
      <c r="F523" s="2" t="s">
        <v>1</v>
      </c>
      <c r="G523" s="2" t="s">
        <v>1</v>
      </c>
      <c r="H523" s="2" t="s">
        <v>298</v>
      </c>
      <c r="I523" s="185">
        <f t="shared" ref="I523:L523" si="483">SUM(I524,I526,I528)</f>
        <v>300</v>
      </c>
      <c r="J523" s="185">
        <f t="shared" ref="J523" si="484">SUM(J524,J526,J528)</f>
        <v>300</v>
      </c>
      <c r="K523" s="185">
        <f t="shared" ref="K523" si="485">SUM(K524,K526,K528)</f>
        <v>0</v>
      </c>
      <c r="L523" s="185">
        <f t="shared" si="483"/>
        <v>0</v>
      </c>
      <c r="M523" s="15">
        <f t="shared" ref="M523:O523" si="486">SUM(M524,M526,M528)</f>
        <v>0</v>
      </c>
      <c r="N523" s="15">
        <f t="shared" si="486"/>
        <v>0</v>
      </c>
      <c r="O523" s="15">
        <f t="shared" si="486"/>
        <v>0</v>
      </c>
      <c r="P523" s="15">
        <f t="shared" si="458"/>
        <v>0</v>
      </c>
      <c r="Q523" s="185">
        <f t="shared" si="463"/>
        <v>0</v>
      </c>
    </row>
    <row r="524" spans="1:17" x14ac:dyDescent="0.25">
      <c r="A524" s="1" t="s">
        <v>248</v>
      </c>
      <c r="B524" s="1" t="s">
        <v>3</v>
      </c>
      <c r="C524" s="1" t="s">
        <v>12</v>
      </c>
      <c r="D524" s="1" t="s">
        <v>264</v>
      </c>
      <c r="E524" s="1" t="s">
        <v>299</v>
      </c>
      <c r="F524" s="4" t="s">
        <v>1</v>
      </c>
      <c r="G524" s="16" t="s">
        <v>1</v>
      </c>
      <c r="H524" s="2" t="s">
        <v>300</v>
      </c>
      <c r="I524" s="185">
        <f t="shared" ref="I524:O524" si="487">SUM(I525)</f>
        <v>100</v>
      </c>
      <c r="J524" s="185">
        <f t="shared" si="487"/>
        <v>100</v>
      </c>
      <c r="K524" s="185">
        <f t="shared" si="487"/>
        <v>0</v>
      </c>
      <c r="L524" s="185">
        <f t="shared" si="487"/>
        <v>0</v>
      </c>
      <c r="M524" s="15">
        <f t="shared" si="487"/>
        <v>0</v>
      </c>
      <c r="N524" s="15">
        <f t="shared" si="487"/>
        <v>0</v>
      </c>
      <c r="O524" s="15">
        <f t="shared" si="487"/>
        <v>0</v>
      </c>
      <c r="P524" s="15">
        <f t="shared" si="458"/>
        <v>0</v>
      </c>
      <c r="Q524" s="185">
        <f t="shared" si="463"/>
        <v>0</v>
      </c>
    </row>
    <row r="525" spans="1:17" x14ac:dyDescent="0.25">
      <c r="A525" s="4" t="s">
        <v>248</v>
      </c>
      <c r="B525" s="4" t="s">
        <v>3</v>
      </c>
      <c r="C525" s="4" t="s">
        <v>12</v>
      </c>
      <c r="D525" s="4" t="s">
        <v>264</v>
      </c>
      <c r="E525" s="3" t="s">
        <v>301</v>
      </c>
      <c r="F525" s="4" t="s">
        <v>302</v>
      </c>
      <c r="G525" s="16" t="s">
        <v>265</v>
      </c>
      <c r="H525" s="16" t="s">
        <v>303</v>
      </c>
      <c r="I525" s="183">
        <v>100</v>
      </c>
      <c r="J525" s="183">
        <v>100</v>
      </c>
      <c r="K525" s="183">
        <v>0</v>
      </c>
      <c r="L525" s="183">
        <f>M525+N525+O525</f>
        <v>0</v>
      </c>
      <c r="M525" s="17"/>
      <c r="N525" s="17"/>
      <c r="O525" s="17"/>
      <c r="P525" s="17">
        <f t="shared" si="458"/>
        <v>0</v>
      </c>
      <c r="Q525" s="183">
        <f t="shared" si="463"/>
        <v>0</v>
      </c>
    </row>
    <row r="526" spans="1:17" x14ac:dyDescent="0.25">
      <c r="A526" s="1" t="s">
        <v>248</v>
      </c>
      <c r="B526" s="1" t="s">
        <v>3</v>
      </c>
      <c r="C526" s="1" t="s">
        <v>12</v>
      </c>
      <c r="D526" s="1" t="s">
        <v>264</v>
      </c>
      <c r="E526" s="1" t="s">
        <v>304</v>
      </c>
      <c r="F526" s="4" t="s">
        <v>1</v>
      </c>
      <c r="G526" s="16" t="s">
        <v>1</v>
      </c>
      <c r="H526" s="2" t="s">
        <v>305</v>
      </c>
      <c r="I526" s="185">
        <f t="shared" ref="I526:O526" si="488">SUM(I527)</f>
        <v>100</v>
      </c>
      <c r="J526" s="185">
        <f t="shared" si="488"/>
        <v>100</v>
      </c>
      <c r="K526" s="185">
        <f t="shared" si="488"/>
        <v>0</v>
      </c>
      <c r="L526" s="185">
        <f t="shared" si="488"/>
        <v>0</v>
      </c>
      <c r="M526" s="15">
        <f t="shared" si="488"/>
        <v>0</v>
      </c>
      <c r="N526" s="15">
        <f t="shared" si="488"/>
        <v>0</v>
      </c>
      <c r="O526" s="15">
        <f t="shared" si="488"/>
        <v>0</v>
      </c>
      <c r="P526" s="15">
        <f t="shared" si="458"/>
        <v>0</v>
      </c>
      <c r="Q526" s="185">
        <f t="shared" si="463"/>
        <v>0</v>
      </c>
    </row>
    <row r="527" spans="1:17" x14ac:dyDescent="0.25">
      <c r="A527" s="4" t="s">
        <v>248</v>
      </c>
      <c r="B527" s="4" t="s">
        <v>3</v>
      </c>
      <c r="C527" s="4" t="s">
        <v>12</v>
      </c>
      <c r="D527" s="4" t="s">
        <v>264</v>
      </c>
      <c r="E527" s="3" t="s">
        <v>306</v>
      </c>
      <c r="F527" s="4" t="s">
        <v>307</v>
      </c>
      <c r="G527" s="16" t="s">
        <v>265</v>
      </c>
      <c r="H527" s="16" t="s">
        <v>308</v>
      </c>
      <c r="I527" s="183">
        <v>100</v>
      </c>
      <c r="J527" s="183">
        <v>100</v>
      </c>
      <c r="K527" s="183">
        <v>0</v>
      </c>
      <c r="L527" s="183">
        <f>M527+N527+O527</f>
        <v>0</v>
      </c>
      <c r="M527" s="17">
        <v>0</v>
      </c>
      <c r="N527" s="17">
        <v>0</v>
      </c>
      <c r="O527" s="17">
        <v>0</v>
      </c>
      <c r="P527" s="17">
        <f t="shared" si="458"/>
        <v>0</v>
      </c>
      <c r="Q527" s="183">
        <f t="shared" si="463"/>
        <v>0</v>
      </c>
    </row>
    <row r="528" spans="1:17" x14ac:dyDescent="0.25">
      <c r="A528" s="1" t="s">
        <v>248</v>
      </c>
      <c r="B528" s="1" t="s">
        <v>3</v>
      </c>
      <c r="C528" s="1" t="s">
        <v>12</v>
      </c>
      <c r="D528" s="1" t="s">
        <v>264</v>
      </c>
      <c r="E528" s="1" t="s">
        <v>309</v>
      </c>
      <c r="F528" s="4" t="s">
        <v>1</v>
      </c>
      <c r="G528" s="16" t="s">
        <v>1</v>
      </c>
      <c r="H528" s="2" t="s">
        <v>310</v>
      </c>
      <c r="I528" s="185">
        <f t="shared" ref="I528:O528" si="489">SUM(I529)</f>
        <v>100</v>
      </c>
      <c r="J528" s="185">
        <f t="shared" si="489"/>
        <v>100</v>
      </c>
      <c r="K528" s="185">
        <f t="shared" si="489"/>
        <v>0</v>
      </c>
      <c r="L528" s="185">
        <f t="shared" si="489"/>
        <v>0</v>
      </c>
      <c r="M528" s="15">
        <f t="shared" si="489"/>
        <v>0</v>
      </c>
      <c r="N528" s="15">
        <f t="shared" si="489"/>
        <v>0</v>
      </c>
      <c r="O528" s="15">
        <f t="shared" si="489"/>
        <v>0</v>
      </c>
      <c r="P528" s="15">
        <f t="shared" si="458"/>
        <v>0</v>
      </c>
      <c r="Q528" s="185">
        <f t="shared" si="463"/>
        <v>0</v>
      </c>
    </row>
    <row r="529" spans="1:17" x14ac:dyDescent="0.25">
      <c r="A529" s="4" t="s">
        <v>248</v>
      </c>
      <c r="B529" s="4" t="s">
        <v>3</v>
      </c>
      <c r="C529" s="4" t="s">
        <v>12</v>
      </c>
      <c r="D529" s="4" t="s">
        <v>264</v>
      </c>
      <c r="E529" s="3" t="s">
        <v>311</v>
      </c>
      <c r="F529" s="4" t="s">
        <v>312</v>
      </c>
      <c r="G529" s="16" t="s">
        <v>293</v>
      </c>
      <c r="H529" s="16" t="s">
        <v>313</v>
      </c>
      <c r="I529" s="183">
        <v>100</v>
      </c>
      <c r="J529" s="183">
        <v>100</v>
      </c>
      <c r="K529" s="183">
        <v>0</v>
      </c>
      <c r="L529" s="183">
        <f>M529+N529+O529</f>
        <v>0</v>
      </c>
      <c r="M529" s="17">
        <v>0</v>
      </c>
      <c r="N529" s="17">
        <v>0</v>
      </c>
      <c r="O529" s="17">
        <v>0</v>
      </c>
      <c r="P529" s="17">
        <f t="shared" si="458"/>
        <v>0</v>
      </c>
      <c r="Q529" s="183">
        <f t="shared" si="463"/>
        <v>0</v>
      </c>
    </row>
    <row r="530" spans="1:17" ht="22.5" x14ac:dyDescent="0.25">
      <c r="A530" s="1" t="s">
        <v>1</v>
      </c>
      <c r="B530" s="1" t="s">
        <v>1</v>
      </c>
      <c r="C530" s="1" t="s">
        <v>1</v>
      </c>
      <c r="D530" s="2" t="s">
        <v>1</v>
      </c>
      <c r="E530" s="2" t="s">
        <v>1</v>
      </c>
      <c r="F530" s="2" t="s">
        <v>1</v>
      </c>
      <c r="G530" s="2" t="s">
        <v>1</v>
      </c>
      <c r="H530" s="13" t="s">
        <v>70</v>
      </c>
      <c r="I530" s="184">
        <f t="shared" ref="I530:O531" si="490">SUM(I531)</f>
        <v>10000</v>
      </c>
      <c r="J530" s="184">
        <f t="shared" si="490"/>
        <v>10000</v>
      </c>
      <c r="K530" s="184">
        <f t="shared" si="490"/>
        <v>10000</v>
      </c>
      <c r="L530" s="184">
        <f t="shared" si="490"/>
        <v>0</v>
      </c>
      <c r="M530" s="14">
        <f t="shared" si="490"/>
        <v>0</v>
      </c>
      <c r="N530" s="14">
        <f t="shared" si="490"/>
        <v>0</v>
      </c>
      <c r="O530" s="14">
        <f t="shared" si="490"/>
        <v>0</v>
      </c>
      <c r="P530" s="14">
        <f t="shared" si="458"/>
        <v>10000</v>
      </c>
      <c r="Q530" s="184">
        <f t="shared" si="463"/>
        <v>100</v>
      </c>
    </row>
    <row r="531" spans="1:17" x14ac:dyDescent="0.25">
      <c r="A531" s="4" t="s">
        <v>248</v>
      </c>
      <c r="B531" s="4" t="s">
        <v>3</v>
      </c>
      <c r="C531" s="4" t="s">
        <v>12</v>
      </c>
      <c r="D531" s="4" t="s">
        <v>264</v>
      </c>
      <c r="E531" s="2" t="s">
        <v>71</v>
      </c>
      <c r="F531" s="2" t="s">
        <v>1</v>
      </c>
      <c r="G531" s="2" t="s">
        <v>1</v>
      </c>
      <c r="H531" s="2" t="s">
        <v>72</v>
      </c>
      <c r="I531" s="185">
        <f t="shared" si="490"/>
        <v>10000</v>
      </c>
      <c r="J531" s="185">
        <f t="shared" si="490"/>
        <v>10000</v>
      </c>
      <c r="K531" s="185">
        <f t="shared" si="490"/>
        <v>10000</v>
      </c>
      <c r="L531" s="185">
        <f t="shared" si="490"/>
        <v>0</v>
      </c>
      <c r="M531" s="15">
        <f t="shared" si="490"/>
        <v>0</v>
      </c>
      <c r="N531" s="15">
        <f t="shared" si="490"/>
        <v>0</v>
      </c>
      <c r="O531" s="15">
        <f t="shared" si="490"/>
        <v>0</v>
      </c>
      <c r="P531" s="15">
        <f t="shared" si="458"/>
        <v>10000</v>
      </c>
      <c r="Q531" s="185">
        <f t="shared" si="463"/>
        <v>100</v>
      </c>
    </row>
    <row r="532" spans="1:17" x14ac:dyDescent="0.25">
      <c r="A532" s="4" t="s">
        <v>248</v>
      </c>
      <c r="B532" s="4" t="s">
        <v>3</v>
      </c>
      <c r="C532" s="4" t="s">
        <v>12</v>
      </c>
      <c r="D532" s="4" t="s">
        <v>264</v>
      </c>
      <c r="E532" s="3" t="s">
        <v>75</v>
      </c>
      <c r="F532" s="4"/>
      <c r="G532" s="16" t="s">
        <v>265</v>
      </c>
      <c r="H532" s="16" t="s">
        <v>74</v>
      </c>
      <c r="I532" s="183">
        <v>10000</v>
      </c>
      <c r="J532" s="183">
        <v>10000</v>
      </c>
      <c r="K532" s="183">
        <v>10000</v>
      </c>
      <c r="L532" s="183">
        <f>M532+N532+O532</f>
        <v>0</v>
      </c>
      <c r="M532" s="17">
        <v>0</v>
      </c>
      <c r="N532" s="17">
        <v>0</v>
      </c>
      <c r="O532" s="17">
        <v>0</v>
      </c>
      <c r="P532" s="17">
        <f t="shared" si="458"/>
        <v>10000</v>
      </c>
      <c r="Q532" s="183">
        <f t="shared" si="463"/>
        <v>100</v>
      </c>
    </row>
    <row r="533" spans="1:17" ht="22.5" x14ac:dyDescent="0.25">
      <c r="A533" s="16" t="s">
        <v>1</v>
      </c>
      <c r="B533" s="16" t="s">
        <v>1</v>
      </c>
      <c r="C533" s="16" t="s">
        <v>1</v>
      </c>
      <c r="D533" s="16" t="s">
        <v>1</v>
      </c>
      <c r="E533" s="16" t="s">
        <v>1</v>
      </c>
      <c r="F533" s="16" t="s">
        <v>1</v>
      </c>
      <c r="G533" s="16" t="s">
        <v>1</v>
      </c>
      <c r="H533" s="13" t="s">
        <v>314</v>
      </c>
      <c r="I533" s="184">
        <f t="shared" ref="I533:O533" si="491">SUM(I530,I522,I511,I491)</f>
        <v>9364026</v>
      </c>
      <c r="J533" s="184">
        <f t="shared" si="491"/>
        <v>9319139</v>
      </c>
      <c r="K533" s="184">
        <f t="shared" si="491"/>
        <v>7326883</v>
      </c>
      <c r="L533" s="184">
        <f t="shared" si="491"/>
        <v>1596385</v>
      </c>
      <c r="M533" s="14">
        <f t="shared" si="491"/>
        <v>821573</v>
      </c>
      <c r="N533" s="14">
        <f t="shared" si="491"/>
        <v>451225</v>
      </c>
      <c r="O533" s="14">
        <f t="shared" si="491"/>
        <v>323587</v>
      </c>
      <c r="P533" s="14">
        <f t="shared" si="458"/>
        <v>8923268</v>
      </c>
      <c r="Q533" s="184">
        <f t="shared" si="463"/>
        <v>95.752064648890851</v>
      </c>
    </row>
    <row r="534" spans="1:17" ht="15.75" thickBot="1" x14ac:dyDescent="0.3">
      <c r="A534" s="16" t="s">
        <v>1</v>
      </c>
      <c r="B534" s="16" t="s">
        <v>1</v>
      </c>
      <c r="C534" s="16" t="s">
        <v>1</v>
      </c>
      <c r="D534" s="16" t="s">
        <v>1</v>
      </c>
      <c r="E534" s="16" t="s">
        <v>1</v>
      </c>
      <c r="F534" s="16" t="s">
        <v>1</v>
      </c>
      <c r="G534" s="16" t="s">
        <v>1</v>
      </c>
      <c r="H534" s="2" t="s">
        <v>77</v>
      </c>
      <c r="I534" s="185">
        <v>30</v>
      </c>
      <c r="J534" s="185">
        <v>30</v>
      </c>
      <c r="K534" s="185"/>
      <c r="L534" s="185">
        <f>M534+N534+O534</f>
        <v>0</v>
      </c>
      <c r="M534" s="16"/>
      <c r="N534" s="16"/>
      <c r="O534" s="16"/>
      <c r="P534" s="15">
        <f t="shared" si="458"/>
        <v>0</v>
      </c>
      <c r="Q534" s="164"/>
    </row>
    <row r="535" spans="1:17" ht="45.75" thickBot="1" x14ac:dyDescent="0.3">
      <c r="A535" s="212" t="s">
        <v>1</v>
      </c>
      <c r="B535" s="212" t="s">
        <v>1</v>
      </c>
      <c r="C535" s="212" t="s">
        <v>1</v>
      </c>
      <c r="D535" s="212" t="s">
        <v>1</v>
      </c>
      <c r="E535" s="212" t="s">
        <v>1</v>
      </c>
      <c r="F535" s="212" t="s">
        <v>1</v>
      </c>
      <c r="G535" s="214" t="s">
        <v>1</v>
      </c>
      <c r="H535" s="5" t="s">
        <v>78</v>
      </c>
      <c r="I535" s="109" t="s">
        <v>3374</v>
      </c>
      <c r="J535" s="109" t="s">
        <v>3433</v>
      </c>
      <c r="K535" s="109" t="s">
        <v>3437</v>
      </c>
      <c r="L535" s="109" t="s">
        <v>3434</v>
      </c>
      <c r="M535" s="5" t="s">
        <v>3439</v>
      </c>
      <c r="N535" s="5" t="s">
        <v>3440</v>
      </c>
      <c r="O535" s="5" t="s">
        <v>3441</v>
      </c>
      <c r="P535" s="5" t="s">
        <v>3438</v>
      </c>
      <c r="Q535" s="162" t="s">
        <v>3302</v>
      </c>
    </row>
    <row r="536" spans="1:17" x14ac:dyDescent="0.25">
      <c r="A536" s="213"/>
      <c r="B536" s="213"/>
      <c r="C536" s="213"/>
      <c r="D536" s="213"/>
      <c r="E536" s="213"/>
      <c r="F536" s="213"/>
      <c r="G536" s="215"/>
      <c r="H536" s="18" t="s">
        <v>1</v>
      </c>
      <c r="I536" s="110">
        <v>1</v>
      </c>
      <c r="J536" s="110">
        <v>2</v>
      </c>
      <c r="K536" s="110">
        <v>20</v>
      </c>
      <c r="L536" s="110" t="s">
        <v>3402</v>
      </c>
      <c r="M536" s="12">
        <v>5</v>
      </c>
      <c r="N536" s="12">
        <v>6</v>
      </c>
      <c r="O536" s="12">
        <v>7</v>
      </c>
      <c r="P536" s="12" t="s">
        <v>3303</v>
      </c>
      <c r="Q536" s="110">
        <v>9</v>
      </c>
    </row>
    <row r="537" spans="1:17" x14ac:dyDescent="0.25">
      <c r="A537" s="213"/>
      <c r="B537" s="213"/>
      <c r="C537" s="213"/>
      <c r="D537" s="213"/>
      <c r="E537" s="213"/>
      <c r="F537" s="213"/>
      <c r="G537" s="215"/>
      <c r="H537" s="19" t="s">
        <v>315</v>
      </c>
      <c r="I537" s="186">
        <f t="shared" ref="I537:L537" si="492">SUM(I506)</f>
        <v>2240000</v>
      </c>
      <c r="J537" s="186">
        <f t="shared" ref="J537" si="493">SUM(J506)</f>
        <v>2228980</v>
      </c>
      <c r="K537" s="186">
        <f t="shared" ref="K537" si="494">SUM(K506)</f>
        <v>1614000</v>
      </c>
      <c r="L537" s="186">
        <f t="shared" si="492"/>
        <v>430980</v>
      </c>
      <c r="M537" s="20">
        <f t="shared" ref="M537:O537" si="495">SUM(M506)</f>
        <v>300000</v>
      </c>
      <c r="N537" s="20">
        <f t="shared" si="495"/>
        <v>130980</v>
      </c>
      <c r="O537" s="20">
        <f t="shared" si="495"/>
        <v>0</v>
      </c>
      <c r="P537" s="20">
        <f t="shared" ref="P537:P545" si="496">K537+L537</f>
        <v>2044980</v>
      </c>
      <c r="Q537" s="186">
        <f>IF(J537=0,"-",P537/J537*100)</f>
        <v>91.745103141347158</v>
      </c>
    </row>
    <row r="538" spans="1:17" x14ac:dyDescent="0.25">
      <c r="A538" s="213"/>
      <c r="B538" s="213"/>
      <c r="C538" s="213"/>
      <c r="D538" s="213"/>
      <c r="E538" s="213"/>
      <c r="F538" s="213"/>
      <c r="G538" s="215"/>
      <c r="H538" s="19" t="s">
        <v>316</v>
      </c>
      <c r="I538" s="186">
        <f t="shared" ref="I538:L538" si="497">SUM(I493,I495,I496,I497,I498,I499,I501,I503,I505,I507,I508,I509,I510,I514,I516,I517,I521,I525,I527,I532)</f>
        <v>2183926</v>
      </c>
      <c r="J538" s="186">
        <f t="shared" ref="J538" si="498">SUM(J493,J495,J496,J497,J498,J499,J501,J503,J505,J507,J508,J509,J510,J514,J516,J517,J521,J525,J527,J532)</f>
        <v>2146059</v>
      </c>
      <c r="K538" s="186">
        <f t="shared" ref="K538" si="499">SUM(K493,K495,K496,K497,K498,K499,K501,K503,K505,K507,K508,K509,K510,K514,K516,K517,K521,K525,K527,K532)</f>
        <v>2003883</v>
      </c>
      <c r="L538" s="186">
        <f t="shared" si="497"/>
        <v>130405</v>
      </c>
      <c r="M538" s="20">
        <f t="shared" ref="M538:O538" si="500">SUM(M493,M495,M496,M497,M498,M499,M501,M503,M505,M507,M508,M509,M510,M514,M516,M517,M521,M525,M527,M532)</f>
        <v>109907</v>
      </c>
      <c r="N538" s="20">
        <f t="shared" si="500"/>
        <v>8579</v>
      </c>
      <c r="O538" s="20">
        <f t="shared" si="500"/>
        <v>11919</v>
      </c>
      <c r="P538" s="20">
        <f t="shared" si="496"/>
        <v>2134288</v>
      </c>
      <c r="Q538" s="186">
        <f>IF(J538=0,"-",P538/J538*100)</f>
        <v>99.451506226063685</v>
      </c>
    </row>
    <row r="539" spans="1:17" x14ac:dyDescent="0.25">
      <c r="A539" s="213"/>
      <c r="B539" s="213"/>
      <c r="C539" s="213"/>
      <c r="D539" s="213"/>
      <c r="E539" s="213"/>
      <c r="F539" s="213"/>
      <c r="G539" s="215"/>
      <c r="H539" s="19" t="s">
        <v>317</v>
      </c>
      <c r="I539" s="186">
        <f t="shared" ref="I539:L539" si="501">SUM(I529,I519)</f>
        <v>4940100</v>
      </c>
      <c r="J539" s="186">
        <f t="shared" ref="J539" si="502">SUM(J529,J519)</f>
        <v>4944100</v>
      </c>
      <c r="K539" s="186">
        <f t="shared" ref="K539" si="503">SUM(K529,K519)</f>
        <v>3709000</v>
      </c>
      <c r="L539" s="186">
        <f t="shared" si="501"/>
        <v>1035000</v>
      </c>
      <c r="M539" s="20">
        <f t="shared" ref="M539:O539" si="504">SUM(M529,M519)</f>
        <v>411666</v>
      </c>
      <c r="N539" s="20">
        <f t="shared" si="504"/>
        <v>311666</v>
      </c>
      <c r="O539" s="20">
        <f t="shared" si="504"/>
        <v>311668</v>
      </c>
      <c r="P539" s="20">
        <f t="shared" si="496"/>
        <v>4744000</v>
      </c>
      <c r="Q539" s="186">
        <f>IF(J539=0,"-",P539/J539*100)</f>
        <v>95.952751764729683</v>
      </c>
    </row>
    <row r="540" spans="1:17" x14ac:dyDescent="0.25">
      <c r="A540" s="216"/>
      <c r="B540" s="216"/>
      <c r="C540" s="216"/>
      <c r="D540" s="216"/>
      <c r="E540" s="216"/>
      <c r="F540" s="216"/>
      <c r="G540" s="217"/>
      <c r="H540" s="21" t="s">
        <v>80</v>
      </c>
      <c r="I540" s="186">
        <f t="shared" ref="I540:L540" si="505">SUM(I537:I539)</f>
        <v>9364026</v>
      </c>
      <c r="J540" s="186">
        <f t="shared" ref="J540" si="506">SUM(J537:J539)</f>
        <v>9319139</v>
      </c>
      <c r="K540" s="186">
        <f t="shared" ref="K540" si="507">SUM(K537:K539)</f>
        <v>7326883</v>
      </c>
      <c r="L540" s="186">
        <f t="shared" si="505"/>
        <v>1596385</v>
      </c>
      <c r="M540" s="20">
        <f t="shared" ref="M540:O540" si="508">SUM(M537:M539)</f>
        <v>821573</v>
      </c>
      <c r="N540" s="20">
        <f t="shared" si="508"/>
        <v>451225</v>
      </c>
      <c r="O540" s="20">
        <f t="shared" si="508"/>
        <v>323587</v>
      </c>
      <c r="P540" s="20">
        <f t="shared" si="496"/>
        <v>8923268</v>
      </c>
      <c r="Q540" s="186">
        <f>IF(J540=0,"-",P540/J540*100)</f>
        <v>95.752064648890851</v>
      </c>
    </row>
    <row r="541" spans="1:17" x14ac:dyDescent="0.25">
      <c r="A541" s="16" t="s">
        <v>1</v>
      </c>
      <c r="B541" s="16" t="s">
        <v>1</v>
      </c>
      <c r="C541" s="16" t="s">
        <v>1</v>
      </c>
      <c r="D541" s="16" t="s">
        <v>1</v>
      </c>
      <c r="E541" s="16" t="s">
        <v>1</v>
      </c>
      <c r="F541" s="16" t="s">
        <v>1</v>
      </c>
      <c r="G541" s="16" t="s">
        <v>1</v>
      </c>
      <c r="H541" s="22" t="s">
        <v>1</v>
      </c>
      <c r="I541" s="187"/>
      <c r="J541" s="187"/>
      <c r="K541" s="187"/>
      <c r="L541" s="187">
        <f>M541+N541+O541</f>
        <v>0</v>
      </c>
      <c r="M541" s="22"/>
      <c r="N541" s="22"/>
      <c r="O541" s="22"/>
      <c r="P541" s="22">
        <f t="shared" si="496"/>
        <v>0</v>
      </c>
      <c r="Q541" s="166"/>
    </row>
    <row r="542" spans="1:17" x14ac:dyDescent="0.25">
      <c r="A542" s="16" t="s">
        <v>1</v>
      </c>
      <c r="B542" s="16" t="s">
        <v>1</v>
      </c>
      <c r="C542" s="16" t="s">
        <v>1</v>
      </c>
      <c r="D542" s="16" t="s">
        <v>1</v>
      </c>
      <c r="E542" s="16" t="s">
        <v>1</v>
      </c>
      <c r="F542" s="16" t="s">
        <v>1</v>
      </c>
      <c r="G542" s="16" t="s">
        <v>1</v>
      </c>
      <c r="H542" s="13" t="s">
        <v>318</v>
      </c>
      <c r="I542" s="184">
        <f t="shared" ref="I542:L542" si="509">SUM(I533)</f>
        <v>9364026</v>
      </c>
      <c r="J542" s="184">
        <f t="shared" ref="J542" si="510">SUM(J533)</f>
        <v>9319139</v>
      </c>
      <c r="K542" s="184">
        <f t="shared" ref="K542" si="511">SUM(K533)</f>
        <v>7326883</v>
      </c>
      <c r="L542" s="184">
        <f t="shared" si="509"/>
        <v>1596385</v>
      </c>
      <c r="M542" s="14">
        <f t="shared" ref="M542:O542" si="512">SUM(M533)</f>
        <v>821573</v>
      </c>
      <c r="N542" s="14">
        <f t="shared" si="512"/>
        <v>451225</v>
      </c>
      <c r="O542" s="14">
        <f t="shared" si="512"/>
        <v>323587</v>
      </c>
      <c r="P542" s="14">
        <f t="shared" si="496"/>
        <v>8923268</v>
      </c>
      <c r="Q542" s="184">
        <f>IF(J542=0,"-",P542/J542*100)</f>
        <v>95.752064648890851</v>
      </c>
    </row>
    <row r="543" spans="1:17" x14ac:dyDescent="0.25">
      <c r="A543" s="16" t="s">
        <v>1</v>
      </c>
      <c r="B543" s="16" t="s">
        <v>1</v>
      </c>
      <c r="C543" s="16" t="s">
        <v>1</v>
      </c>
      <c r="D543" s="16" t="s">
        <v>1</v>
      </c>
      <c r="E543" s="16" t="s">
        <v>1</v>
      </c>
      <c r="F543" s="16" t="s">
        <v>1</v>
      </c>
      <c r="G543" s="16" t="s">
        <v>1</v>
      </c>
      <c r="H543" s="2" t="s">
        <v>77</v>
      </c>
      <c r="I543" s="185">
        <f t="shared" ref="I543:L543" si="513">SUM(I534)</f>
        <v>30</v>
      </c>
      <c r="J543" s="185">
        <f t="shared" ref="J543" si="514">SUM(J534)</f>
        <v>30</v>
      </c>
      <c r="K543" s="185">
        <f t="shared" ref="K543" si="515">SUM(K534)</f>
        <v>0</v>
      </c>
      <c r="L543" s="185">
        <f t="shared" si="513"/>
        <v>0</v>
      </c>
      <c r="M543" s="16">
        <f t="shared" ref="M543:O543" si="516">SUM(M534)</f>
        <v>0</v>
      </c>
      <c r="N543" s="16">
        <f t="shared" si="516"/>
        <v>0</v>
      </c>
      <c r="O543" s="16">
        <f t="shared" si="516"/>
        <v>0</v>
      </c>
      <c r="P543" s="15">
        <f t="shared" si="496"/>
        <v>0</v>
      </c>
      <c r="Q543" s="185">
        <f>IF(J543=0,"-",P543/J543*100)</f>
        <v>0</v>
      </c>
    </row>
    <row r="544" spans="1:17" x14ac:dyDescent="0.25">
      <c r="A544" s="16" t="s">
        <v>1</v>
      </c>
      <c r="B544" s="16" t="s">
        <v>1</v>
      </c>
      <c r="C544" s="16" t="s">
        <v>1</v>
      </c>
      <c r="D544" s="16" t="s">
        <v>1</v>
      </c>
      <c r="E544" s="16" t="s">
        <v>1</v>
      </c>
      <c r="F544" s="16" t="s">
        <v>1</v>
      </c>
      <c r="G544" s="16" t="s">
        <v>1</v>
      </c>
      <c r="H544" s="23" t="s">
        <v>1</v>
      </c>
      <c r="I544" s="179"/>
      <c r="J544" s="179"/>
      <c r="K544" s="179"/>
      <c r="L544" s="179">
        <f>M544+N544+O544</f>
        <v>0</v>
      </c>
      <c r="M544" s="24"/>
      <c r="N544" s="24"/>
      <c r="O544" s="24"/>
      <c r="P544" s="24">
        <f t="shared" si="496"/>
        <v>0</v>
      </c>
      <c r="Q544" s="167"/>
    </row>
    <row r="545" spans="1:17" ht="15.75" thickBot="1" x14ac:dyDescent="0.3">
      <c r="A545" s="1" t="s">
        <v>248</v>
      </c>
      <c r="B545" s="1" t="s">
        <v>82</v>
      </c>
      <c r="C545" s="4" t="s">
        <v>1</v>
      </c>
      <c r="D545" s="4" t="s">
        <v>1</v>
      </c>
      <c r="E545" s="2" t="s">
        <v>1</v>
      </c>
      <c r="F545" s="2" t="s">
        <v>1</v>
      </c>
      <c r="G545" s="2" t="s">
        <v>1</v>
      </c>
      <c r="H545" s="2" t="s">
        <v>1</v>
      </c>
      <c r="I545" s="183"/>
      <c r="J545" s="183"/>
      <c r="K545" s="183"/>
      <c r="L545" s="183">
        <f>M545+N545+O545</f>
        <v>0</v>
      </c>
      <c r="M545" s="3"/>
      <c r="N545" s="3"/>
      <c r="O545" s="3"/>
      <c r="P545" s="3">
        <f t="shared" si="496"/>
        <v>0</v>
      </c>
      <c r="Q545" s="161"/>
    </row>
    <row r="546" spans="1:17" ht="45.75" thickBot="1" x14ac:dyDescent="0.3">
      <c r="A546" s="5" t="s">
        <v>4</v>
      </c>
      <c r="B546" s="5" t="s">
        <v>5</v>
      </c>
      <c r="C546" s="5" t="s">
        <v>6</v>
      </c>
      <c r="D546" s="6" t="s">
        <v>1</v>
      </c>
      <c r="E546" s="5" t="s">
        <v>7</v>
      </c>
      <c r="F546" s="5" t="s">
        <v>8</v>
      </c>
      <c r="G546" s="5" t="s">
        <v>9</v>
      </c>
      <c r="H546" s="5" t="s">
        <v>10</v>
      </c>
      <c r="I546" s="109" t="s">
        <v>3374</v>
      </c>
      <c r="J546" s="109" t="s">
        <v>3433</v>
      </c>
      <c r="K546" s="109" t="s">
        <v>3437</v>
      </c>
      <c r="L546" s="109" t="s">
        <v>3434</v>
      </c>
      <c r="M546" s="5" t="s">
        <v>3439</v>
      </c>
      <c r="N546" s="5" t="s">
        <v>3440</v>
      </c>
      <c r="O546" s="5" t="s">
        <v>3441</v>
      </c>
      <c r="P546" s="5" t="s">
        <v>3438</v>
      </c>
      <c r="Q546" s="162" t="s">
        <v>3302</v>
      </c>
    </row>
    <row r="547" spans="1:17" x14ac:dyDescent="0.25">
      <c r="A547" s="7" t="s">
        <v>1</v>
      </c>
      <c r="B547" s="7" t="s">
        <v>1</v>
      </c>
      <c r="C547" s="7" t="s">
        <v>1</v>
      </c>
      <c r="D547" s="8" t="s">
        <v>1</v>
      </c>
      <c r="E547" s="8" t="s">
        <v>1</v>
      </c>
      <c r="F547" s="9" t="s">
        <v>1</v>
      </c>
      <c r="G547" s="10" t="s">
        <v>1</v>
      </c>
      <c r="H547" s="11" t="s">
        <v>1</v>
      </c>
      <c r="I547" s="110">
        <v>1</v>
      </c>
      <c r="J547" s="110">
        <v>2</v>
      </c>
      <c r="K547" s="110">
        <v>20</v>
      </c>
      <c r="L547" s="110" t="s">
        <v>3402</v>
      </c>
      <c r="M547" s="12">
        <v>5</v>
      </c>
      <c r="N547" s="12">
        <v>6</v>
      </c>
      <c r="O547" s="12">
        <v>7</v>
      </c>
      <c r="P547" s="12" t="s">
        <v>3303</v>
      </c>
      <c r="Q547" s="110">
        <v>9</v>
      </c>
    </row>
    <row r="548" spans="1:17" x14ac:dyDescent="0.25">
      <c r="A548" s="1" t="s">
        <v>248</v>
      </c>
      <c r="B548" s="1" t="s">
        <v>82</v>
      </c>
      <c r="C548" s="4" t="s">
        <v>12</v>
      </c>
      <c r="D548" s="4" t="s">
        <v>319</v>
      </c>
      <c r="E548" s="2" t="s">
        <v>1</v>
      </c>
      <c r="F548" s="2" t="s">
        <v>1</v>
      </c>
      <c r="G548" s="2" t="s">
        <v>1</v>
      </c>
      <c r="H548" s="2" t="s">
        <v>320</v>
      </c>
      <c r="I548" s="183">
        <v>0</v>
      </c>
      <c r="J548" s="183"/>
      <c r="K548" s="183"/>
      <c r="L548" s="183">
        <f>M548+N548+O548</f>
        <v>0</v>
      </c>
      <c r="M548" s="3"/>
      <c r="N548" s="3"/>
      <c r="O548" s="3"/>
      <c r="P548" s="3">
        <f t="shared" ref="P548:P586" si="517">K548+L548</f>
        <v>0</v>
      </c>
      <c r="Q548" s="161"/>
    </row>
    <row r="549" spans="1:17" ht="33.75" x14ac:dyDescent="0.25">
      <c r="A549" s="1" t="s">
        <v>1</v>
      </c>
      <c r="B549" s="1" t="s">
        <v>1</v>
      </c>
      <c r="C549" s="1" t="s">
        <v>1</v>
      </c>
      <c r="D549" s="2" t="s">
        <v>1</v>
      </c>
      <c r="E549" s="2" t="s">
        <v>1</v>
      </c>
      <c r="F549" s="2" t="s">
        <v>1</v>
      </c>
      <c r="G549" s="2" t="s">
        <v>1</v>
      </c>
      <c r="H549" s="13" t="s">
        <v>14</v>
      </c>
      <c r="I549" s="184">
        <f t="shared" ref="I549:L549" si="518">SUM(I550,I559,I561)</f>
        <v>13698987</v>
      </c>
      <c r="J549" s="184">
        <f t="shared" ref="J549" si="519">SUM(J550,J559,J561)</f>
        <v>13689287</v>
      </c>
      <c r="K549" s="184">
        <f t="shared" ref="K549" si="520">SUM(K550,K559,K561)</f>
        <v>10559974</v>
      </c>
      <c r="L549" s="184">
        <f t="shared" si="518"/>
        <v>2681755</v>
      </c>
      <c r="M549" s="14">
        <f>SUM(M550,M559,M561)</f>
        <v>1028000</v>
      </c>
      <c r="N549" s="14">
        <f>SUM(N550,N559,N561)</f>
        <v>1021122</v>
      </c>
      <c r="O549" s="14">
        <f>SUM(O550,O559,O561)</f>
        <v>632633</v>
      </c>
      <c r="P549" s="14">
        <f t="shared" si="517"/>
        <v>13241729</v>
      </c>
      <c r="Q549" s="184">
        <f t="shared" ref="Q549:Q585" si="521">IF(J549=0,"-",P549/J549*100)</f>
        <v>96.730596706753246</v>
      </c>
    </row>
    <row r="550" spans="1:17" x14ac:dyDescent="0.25">
      <c r="A550" s="4" t="s">
        <v>248</v>
      </c>
      <c r="B550" s="4" t="s">
        <v>82</v>
      </c>
      <c r="C550" s="4" t="s">
        <v>12</v>
      </c>
      <c r="D550" s="4" t="s">
        <v>319</v>
      </c>
      <c r="E550" s="2" t="s">
        <v>15</v>
      </c>
      <c r="F550" s="2" t="s">
        <v>1</v>
      </c>
      <c r="G550" s="2" t="s">
        <v>1</v>
      </c>
      <c r="H550" s="2" t="s">
        <v>16</v>
      </c>
      <c r="I550" s="185">
        <f t="shared" ref="I550:O550" si="522">SUM(I551:I552)</f>
        <v>8963969</v>
      </c>
      <c r="J550" s="185">
        <f t="shared" ref="J550" si="523">SUM(J551:J552)</f>
        <v>8986869</v>
      </c>
      <c r="K550" s="185">
        <f t="shared" ref="K550" si="524">SUM(K551:K552)</f>
        <v>7109147</v>
      </c>
      <c r="L550" s="185">
        <f t="shared" si="522"/>
        <v>1817233</v>
      </c>
      <c r="M550" s="15">
        <f t="shared" si="522"/>
        <v>720500</v>
      </c>
      <c r="N550" s="15">
        <f>SUM(N551:N552)</f>
        <v>720500</v>
      </c>
      <c r="O550" s="15">
        <f t="shared" si="522"/>
        <v>376233</v>
      </c>
      <c r="P550" s="15">
        <f t="shared" si="517"/>
        <v>8926380</v>
      </c>
      <c r="Q550" s="185">
        <f t="shared" si="521"/>
        <v>99.326917973323077</v>
      </c>
    </row>
    <row r="551" spans="1:17" x14ac:dyDescent="0.25">
      <c r="A551" s="4" t="s">
        <v>248</v>
      </c>
      <c r="B551" s="4" t="s">
        <v>82</v>
      </c>
      <c r="C551" s="4" t="s">
        <v>12</v>
      </c>
      <c r="D551" s="4" t="s">
        <v>319</v>
      </c>
      <c r="E551" s="3" t="s">
        <v>18</v>
      </c>
      <c r="F551" s="4"/>
      <c r="G551" s="16" t="s">
        <v>321</v>
      </c>
      <c r="H551" s="16" t="s">
        <v>17</v>
      </c>
      <c r="I551" s="183">
        <v>7969489</v>
      </c>
      <c r="J551" s="183">
        <v>7969489</v>
      </c>
      <c r="K551" s="183">
        <v>6347056</v>
      </c>
      <c r="L551" s="183">
        <f>M551+N551+O551</f>
        <v>1622433</v>
      </c>
      <c r="M551" s="17">
        <v>664000</v>
      </c>
      <c r="N551" s="17">
        <v>664000</v>
      </c>
      <c r="O551" s="17">
        <v>294433</v>
      </c>
      <c r="P551" s="17">
        <f t="shared" si="517"/>
        <v>7969489</v>
      </c>
      <c r="Q551" s="183">
        <f t="shared" si="521"/>
        <v>100</v>
      </c>
    </row>
    <row r="552" spans="1:17" x14ac:dyDescent="0.25">
      <c r="A552" s="1" t="s">
        <v>248</v>
      </c>
      <c r="B552" s="1" t="s">
        <v>82</v>
      </c>
      <c r="C552" s="1" t="s">
        <v>12</v>
      </c>
      <c r="D552" s="1" t="s">
        <v>319</v>
      </c>
      <c r="E552" s="1" t="s">
        <v>20</v>
      </c>
      <c r="F552" s="4" t="s">
        <v>1</v>
      </c>
      <c r="G552" s="16" t="s">
        <v>1</v>
      </c>
      <c r="H552" s="2" t="s">
        <v>21</v>
      </c>
      <c r="I552" s="185">
        <f t="shared" ref="I552:L552" si="525">SUM(I553:I558)</f>
        <v>994480</v>
      </c>
      <c r="J552" s="185">
        <f t="shared" si="525"/>
        <v>1017380</v>
      </c>
      <c r="K552" s="185">
        <f t="shared" si="525"/>
        <v>762091</v>
      </c>
      <c r="L552" s="185">
        <f t="shared" si="525"/>
        <v>194800</v>
      </c>
      <c r="M552" s="15">
        <f t="shared" ref="M552:O552" si="526">SUM(M553:M558)</f>
        <v>56500</v>
      </c>
      <c r="N552" s="15">
        <f t="shared" si="526"/>
        <v>56500</v>
      </c>
      <c r="O552" s="15">
        <f t="shared" si="526"/>
        <v>81800</v>
      </c>
      <c r="P552" s="15">
        <f t="shared" si="517"/>
        <v>956891</v>
      </c>
      <c r="Q552" s="185">
        <f t="shared" si="521"/>
        <v>94.054433938154872</v>
      </c>
    </row>
    <row r="553" spans="1:17" x14ac:dyDescent="0.25">
      <c r="A553" s="4" t="s">
        <v>248</v>
      </c>
      <c r="B553" s="4" t="s">
        <v>82</v>
      </c>
      <c r="C553" s="4" t="s">
        <v>12</v>
      </c>
      <c r="D553" s="4" t="s">
        <v>319</v>
      </c>
      <c r="E553" s="3" t="s">
        <v>22</v>
      </c>
      <c r="F553" s="4" t="s">
        <v>322</v>
      </c>
      <c r="G553" s="16" t="s">
        <v>321</v>
      </c>
      <c r="H553" s="16" t="s">
        <v>86</v>
      </c>
      <c r="I553" s="183">
        <v>140400</v>
      </c>
      <c r="J553" s="183">
        <v>140400</v>
      </c>
      <c r="K553" s="183">
        <v>107100</v>
      </c>
      <c r="L553" s="183">
        <f t="shared" ref="L553:L558" si="527">M553+N553+O553</f>
        <v>33300</v>
      </c>
      <c r="M553" s="17">
        <v>12000</v>
      </c>
      <c r="N553" s="17">
        <v>12000</v>
      </c>
      <c r="O553" s="17">
        <v>9300</v>
      </c>
      <c r="P553" s="17">
        <f t="shared" si="517"/>
        <v>140400</v>
      </c>
      <c r="Q553" s="183">
        <f t="shared" si="521"/>
        <v>100</v>
      </c>
    </row>
    <row r="554" spans="1:17" x14ac:dyDescent="0.25">
      <c r="A554" s="4" t="s">
        <v>248</v>
      </c>
      <c r="B554" s="4" t="s">
        <v>82</v>
      </c>
      <c r="C554" s="4" t="s">
        <v>12</v>
      </c>
      <c r="D554" s="4" t="s">
        <v>319</v>
      </c>
      <c r="E554" s="3" t="s">
        <v>22</v>
      </c>
      <c r="F554" s="4" t="s">
        <v>323</v>
      </c>
      <c r="G554" s="16" t="s">
        <v>321</v>
      </c>
      <c r="H554" s="16" t="s">
        <v>26</v>
      </c>
      <c r="I554" s="183">
        <v>550000</v>
      </c>
      <c r="J554" s="183">
        <v>550000</v>
      </c>
      <c r="K554" s="183">
        <v>396000</v>
      </c>
      <c r="L554" s="183">
        <f t="shared" si="527"/>
        <v>132000</v>
      </c>
      <c r="M554" s="17">
        <v>44000</v>
      </c>
      <c r="N554" s="17">
        <v>44000</v>
      </c>
      <c r="O554" s="17">
        <v>44000</v>
      </c>
      <c r="P554" s="17">
        <f t="shared" si="517"/>
        <v>528000</v>
      </c>
      <c r="Q554" s="183">
        <f t="shared" si="521"/>
        <v>96</v>
      </c>
    </row>
    <row r="555" spans="1:17" x14ac:dyDescent="0.25">
      <c r="A555" s="4" t="s">
        <v>248</v>
      </c>
      <c r="B555" s="4" t="s">
        <v>82</v>
      </c>
      <c r="C555" s="4" t="s">
        <v>12</v>
      </c>
      <c r="D555" s="4" t="s">
        <v>319</v>
      </c>
      <c r="E555" s="3" t="s">
        <v>22</v>
      </c>
      <c r="F555" s="4" t="s">
        <v>324</v>
      </c>
      <c r="G555" s="16" t="s">
        <v>321</v>
      </c>
      <c r="H555" s="16" t="s">
        <v>28</v>
      </c>
      <c r="I555" s="183">
        <v>124080</v>
      </c>
      <c r="J555" s="183">
        <v>118480</v>
      </c>
      <c r="K555" s="183">
        <v>104991</v>
      </c>
      <c r="L555" s="183">
        <f t="shared" si="527"/>
        <v>0</v>
      </c>
      <c r="M555" s="17">
        <v>0</v>
      </c>
      <c r="N555" s="17">
        <v>0</v>
      </c>
      <c r="O555" s="17">
        <v>0</v>
      </c>
      <c r="P555" s="17">
        <f t="shared" si="517"/>
        <v>104991</v>
      </c>
      <c r="Q555" s="183">
        <f t="shared" si="521"/>
        <v>88.614956110735989</v>
      </c>
    </row>
    <row r="556" spans="1:17" x14ac:dyDescent="0.25">
      <c r="A556" s="4" t="s">
        <v>248</v>
      </c>
      <c r="B556" s="4" t="s">
        <v>82</v>
      </c>
      <c r="C556" s="4" t="s">
        <v>12</v>
      </c>
      <c r="D556" s="4" t="s">
        <v>319</v>
      </c>
      <c r="E556" s="3" t="s">
        <v>22</v>
      </c>
      <c r="F556" s="4" t="s">
        <v>325</v>
      </c>
      <c r="G556" s="16" t="s">
        <v>321</v>
      </c>
      <c r="H556" s="16" t="s">
        <v>24</v>
      </c>
      <c r="I556" s="183">
        <v>121000</v>
      </c>
      <c r="J556" s="183">
        <v>134500</v>
      </c>
      <c r="K556" s="183">
        <v>84500</v>
      </c>
      <c r="L556" s="183">
        <f t="shared" si="527"/>
        <v>28000</v>
      </c>
      <c r="M556" s="17"/>
      <c r="N556" s="17"/>
      <c r="O556" s="17">
        <v>28000</v>
      </c>
      <c r="P556" s="17">
        <f t="shared" si="517"/>
        <v>112500</v>
      </c>
      <c r="Q556" s="183">
        <f t="shared" si="521"/>
        <v>83.643122676579935</v>
      </c>
    </row>
    <row r="557" spans="1:17" x14ac:dyDescent="0.25">
      <c r="A557" s="4" t="s">
        <v>248</v>
      </c>
      <c r="B557" s="4" t="s">
        <v>82</v>
      </c>
      <c r="C557" s="4" t="s">
        <v>12</v>
      </c>
      <c r="D557" s="4" t="s">
        <v>319</v>
      </c>
      <c r="E557" s="3" t="s">
        <v>22</v>
      </c>
      <c r="F557" s="4" t="s">
        <v>326</v>
      </c>
      <c r="G557" s="16" t="s">
        <v>321</v>
      </c>
      <c r="H557" s="16" t="s">
        <v>30</v>
      </c>
      <c r="I557" s="183">
        <v>50000</v>
      </c>
      <c r="J557" s="183">
        <v>65000</v>
      </c>
      <c r="K557" s="183">
        <v>65000</v>
      </c>
      <c r="L557" s="183">
        <f t="shared" si="527"/>
        <v>0</v>
      </c>
      <c r="M557" s="17"/>
      <c r="N557" s="17"/>
      <c r="O557" s="17"/>
      <c r="P557" s="17">
        <f t="shared" si="517"/>
        <v>65000</v>
      </c>
      <c r="Q557" s="183">
        <f t="shared" si="521"/>
        <v>100</v>
      </c>
    </row>
    <row r="558" spans="1:17" x14ac:dyDescent="0.25">
      <c r="A558" s="4" t="s">
        <v>248</v>
      </c>
      <c r="B558" s="4" t="s">
        <v>82</v>
      </c>
      <c r="C558" s="4" t="s">
        <v>12</v>
      </c>
      <c r="D558" s="4" t="s">
        <v>319</v>
      </c>
      <c r="E558" s="3" t="s">
        <v>22</v>
      </c>
      <c r="F558" s="4" t="s">
        <v>327</v>
      </c>
      <c r="G558" s="16" t="s">
        <v>321</v>
      </c>
      <c r="H558" s="16" t="s">
        <v>328</v>
      </c>
      <c r="I558" s="183">
        <v>9000</v>
      </c>
      <c r="J558" s="183">
        <v>9000</v>
      </c>
      <c r="K558" s="183">
        <v>4500</v>
      </c>
      <c r="L558" s="183">
        <f t="shared" si="527"/>
        <v>1500</v>
      </c>
      <c r="M558" s="17">
        <v>500</v>
      </c>
      <c r="N558" s="17">
        <v>500</v>
      </c>
      <c r="O558" s="17">
        <v>500</v>
      </c>
      <c r="P558" s="17">
        <f t="shared" si="517"/>
        <v>6000</v>
      </c>
      <c r="Q558" s="183">
        <f t="shared" si="521"/>
        <v>66.666666666666657</v>
      </c>
    </row>
    <row r="559" spans="1:17" x14ac:dyDescent="0.25">
      <c r="A559" s="4" t="s">
        <v>248</v>
      </c>
      <c r="B559" s="4" t="s">
        <v>82</v>
      </c>
      <c r="C559" s="4" t="s">
        <v>12</v>
      </c>
      <c r="D559" s="4" t="s">
        <v>319</v>
      </c>
      <c r="E559" s="2" t="s">
        <v>31</v>
      </c>
      <c r="F559" s="2" t="s">
        <v>1</v>
      </c>
      <c r="G559" s="2" t="s">
        <v>1</v>
      </c>
      <c r="H559" s="2" t="s">
        <v>32</v>
      </c>
      <c r="I559" s="185">
        <f t="shared" ref="I559:L559" si="528">SUM(I560)</f>
        <v>836796</v>
      </c>
      <c r="J559" s="185">
        <f t="shared" si="528"/>
        <v>836796</v>
      </c>
      <c r="K559" s="185">
        <f t="shared" si="528"/>
        <v>652827</v>
      </c>
      <c r="L559" s="185">
        <f t="shared" si="528"/>
        <v>170000</v>
      </c>
      <c r="M559" s="15">
        <f t="shared" ref="M559:O559" si="529">SUM(M560)</f>
        <v>55000</v>
      </c>
      <c r="N559" s="15">
        <f t="shared" si="529"/>
        <v>60000</v>
      </c>
      <c r="O559" s="15">
        <f t="shared" si="529"/>
        <v>55000</v>
      </c>
      <c r="P559" s="15">
        <f t="shared" si="517"/>
        <v>822827</v>
      </c>
      <c r="Q559" s="185">
        <f t="shared" si="521"/>
        <v>98.330656456292814</v>
      </c>
    </row>
    <row r="560" spans="1:17" x14ac:dyDescent="0.25">
      <c r="A560" s="4" t="s">
        <v>248</v>
      </c>
      <c r="B560" s="4" t="s">
        <v>82</v>
      </c>
      <c r="C560" s="4" t="s">
        <v>12</v>
      </c>
      <c r="D560" s="4" t="s">
        <v>319</v>
      </c>
      <c r="E560" s="3" t="s">
        <v>34</v>
      </c>
      <c r="F560" s="4"/>
      <c r="G560" s="16" t="s">
        <v>321</v>
      </c>
      <c r="H560" s="16" t="s">
        <v>33</v>
      </c>
      <c r="I560" s="183">
        <v>836796</v>
      </c>
      <c r="J560" s="183">
        <v>836796</v>
      </c>
      <c r="K560" s="183">
        <v>652827</v>
      </c>
      <c r="L560" s="183">
        <f>M560+N560+O560</f>
        <v>170000</v>
      </c>
      <c r="M560" s="17">
        <v>55000</v>
      </c>
      <c r="N560" s="17">
        <v>60000</v>
      </c>
      <c r="O560" s="17">
        <v>55000</v>
      </c>
      <c r="P560" s="17">
        <f t="shared" si="517"/>
        <v>822827</v>
      </c>
      <c r="Q560" s="183">
        <f t="shared" si="521"/>
        <v>98.330656456292814</v>
      </c>
    </row>
    <row r="561" spans="1:17" x14ac:dyDescent="0.25">
      <c r="A561" s="4" t="s">
        <v>248</v>
      </c>
      <c r="B561" s="4" t="s">
        <v>82</v>
      </c>
      <c r="C561" s="4" t="s">
        <v>12</v>
      </c>
      <c r="D561" s="4" t="s">
        <v>319</v>
      </c>
      <c r="E561" s="2" t="s">
        <v>35</v>
      </c>
      <c r="F561" s="2" t="s">
        <v>1</v>
      </c>
      <c r="G561" s="2" t="s">
        <v>1</v>
      </c>
      <c r="H561" s="2" t="s">
        <v>36</v>
      </c>
      <c r="I561" s="185">
        <f t="shared" ref="I561:L561" si="530">SUM(I562:I570)</f>
        <v>3898222</v>
      </c>
      <c r="J561" s="185">
        <f t="shared" si="530"/>
        <v>3865622</v>
      </c>
      <c r="K561" s="185">
        <f t="shared" si="530"/>
        <v>2798000</v>
      </c>
      <c r="L561" s="185">
        <f t="shared" si="530"/>
        <v>694522</v>
      </c>
      <c r="M561" s="15">
        <f t="shared" ref="M561:O561" si="531">SUM(M562:M570)</f>
        <v>252500</v>
      </c>
      <c r="N561" s="15">
        <f t="shared" si="531"/>
        <v>240622</v>
      </c>
      <c r="O561" s="15">
        <f t="shared" si="531"/>
        <v>201400</v>
      </c>
      <c r="P561" s="15">
        <f t="shared" si="517"/>
        <v>3492522</v>
      </c>
      <c r="Q561" s="185">
        <f t="shared" si="521"/>
        <v>90.348254433568513</v>
      </c>
    </row>
    <row r="562" spans="1:17" x14ac:dyDescent="0.25">
      <c r="A562" s="4" t="s">
        <v>248</v>
      </c>
      <c r="B562" s="4" t="s">
        <v>82</v>
      </c>
      <c r="C562" s="4" t="s">
        <v>12</v>
      </c>
      <c r="D562" s="4" t="s">
        <v>319</v>
      </c>
      <c r="E562" s="3" t="s">
        <v>39</v>
      </c>
      <c r="F562" s="4"/>
      <c r="G562" s="16" t="s">
        <v>321</v>
      </c>
      <c r="H562" s="16" t="s">
        <v>38</v>
      </c>
      <c r="I562" s="183">
        <v>10000</v>
      </c>
      <c r="J562" s="183">
        <v>10000</v>
      </c>
      <c r="K562" s="183">
        <v>7200</v>
      </c>
      <c r="L562" s="183">
        <f t="shared" ref="L562:L569" si="532">M562+N562+O562</f>
        <v>2400</v>
      </c>
      <c r="M562" s="17">
        <v>800</v>
      </c>
      <c r="N562" s="17">
        <v>800</v>
      </c>
      <c r="O562" s="17">
        <v>800</v>
      </c>
      <c r="P562" s="17">
        <f t="shared" si="517"/>
        <v>9600</v>
      </c>
      <c r="Q562" s="183">
        <f t="shared" si="521"/>
        <v>96</v>
      </c>
    </row>
    <row r="563" spans="1:17" x14ac:dyDescent="0.25">
      <c r="A563" s="4" t="s">
        <v>248</v>
      </c>
      <c r="B563" s="4" t="s">
        <v>82</v>
      </c>
      <c r="C563" s="4" t="s">
        <v>12</v>
      </c>
      <c r="D563" s="4" t="s">
        <v>319</v>
      </c>
      <c r="E563" s="3" t="s">
        <v>197</v>
      </c>
      <c r="F563" s="4"/>
      <c r="G563" s="16" t="s">
        <v>321</v>
      </c>
      <c r="H563" s="16" t="s">
        <v>196</v>
      </c>
      <c r="I563" s="183">
        <v>280000</v>
      </c>
      <c r="J563" s="183">
        <v>280000</v>
      </c>
      <c r="K563" s="183">
        <v>225000</v>
      </c>
      <c r="L563" s="183">
        <f t="shared" si="532"/>
        <v>55000</v>
      </c>
      <c r="M563" s="17">
        <v>30000</v>
      </c>
      <c r="N563" s="17">
        <v>25000</v>
      </c>
      <c r="O563" s="17"/>
      <c r="P563" s="17">
        <f t="shared" si="517"/>
        <v>280000</v>
      </c>
      <c r="Q563" s="183">
        <f t="shared" si="521"/>
        <v>100</v>
      </c>
    </row>
    <row r="564" spans="1:17" x14ac:dyDescent="0.25">
      <c r="A564" s="4" t="s">
        <v>248</v>
      </c>
      <c r="B564" s="4" t="s">
        <v>82</v>
      </c>
      <c r="C564" s="4" t="s">
        <v>12</v>
      </c>
      <c r="D564" s="4" t="s">
        <v>319</v>
      </c>
      <c r="E564" s="3" t="s">
        <v>200</v>
      </c>
      <c r="F564" s="4"/>
      <c r="G564" s="16" t="s">
        <v>321</v>
      </c>
      <c r="H564" s="16" t="s">
        <v>199</v>
      </c>
      <c r="I564" s="183">
        <v>180000</v>
      </c>
      <c r="J564" s="183">
        <v>150400</v>
      </c>
      <c r="K564" s="183">
        <v>111000</v>
      </c>
      <c r="L564" s="183">
        <f t="shared" si="532"/>
        <v>39400</v>
      </c>
      <c r="M564" s="17">
        <v>15000</v>
      </c>
      <c r="N564" s="17">
        <v>15000</v>
      </c>
      <c r="O564" s="17">
        <v>9400</v>
      </c>
      <c r="P564" s="17">
        <f t="shared" si="517"/>
        <v>150400</v>
      </c>
      <c r="Q564" s="183">
        <f t="shared" si="521"/>
        <v>100</v>
      </c>
    </row>
    <row r="565" spans="1:17" x14ac:dyDescent="0.25">
      <c r="A565" s="4" t="s">
        <v>248</v>
      </c>
      <c r="B565" s="4" t="s">
        <v>82</v>
      </c>
      <c r="C565" s="4" t="s">
        <v>12</v>
      </c>
      <c r="D565" s="4" t="s">
        <v>319</v>
      </c>
      <c r="E565" s="3" t="s">
        <v>203</v>
      </c>
      <c r="F565" s="4"/>
      <c r="G565" s="16" t="s">
        <v>321</v>
      </c>
      <c r="H565" s="16" t="s">
        <v>202</v>
      </c>
      <c r="I565" s="183">
        <v>130000</v>
      </c>
      <c r="J565" s="183">
        <v>127000</v>
      </c>
      <c r="K565" s="183">
        <v>96500</v>
      </c>
      <c r="L565" s="183">
        <f t="shared" si="532"/>
        <v>30500</v>
      </c>
      <c r="M565" s="17">
        <v>13500</v>
      </c>
      <c r="N565" s="17">
        <v>10000</v>
      </c>
      <c r="O565" s="17">
        <v>7000</v>
      </c>
      <c r="P565" s="17">
        <f t="shared" si="517"/>
        <v>127000</v>
      </c>
      <c r="Q565" s="183">
        <f t="shared" si="521"/>
        <v>100</v>
      </c>
    </row>
    <row r="566" spans="1:17" x14ac:dyDescent="0.25">
      <c r="A566" s="4" t="s">
        <v>248</v>
      </c>
      <c r="B566" s="4" t="s">
        <v>82</v>
      </c>
      <c r="C566" s="4" t="s">
        <v>12</v>
      </c>
      <c r="D566" s="4" t="s">
        <v>319</v>
      </c>
      <c r="E566" s="3" t="s">
        <v>206</v>
      </c>
      <c r="F566" s="4"/>
      <c r="G566" s="16" t="s">
        <v>321</v>
      </c>
      <c r="H566" s="16" t="s">
        <v>205</v>
      </c>
      <c r="I566" s="183">
        <v>10000</v>
      </c>
      <c r="J566" s="183">
        <v>10000</v>
      </c>
      <c r="K566" s="183">
        <v>7200</v>
      </c>
      <c r="L566" s="183">
        <f t="shared" si="532"/>
        <v>2400</v>
      </c>
      <c r="M566" s="17">
        <v>800</v>
      </c>
      <c r="N566" s="17">
        <v>800</v>
      </c>
      <c r="O566" s="17">
        <v>800</v>
      </c>
      <c r="P566" s="17">
        <f t="shared" si="517"/>
        <v>9600</v>
      </c>
      <c r="Q566" s="183">
        <f t="shared" si="521"/>
        <v>96</v>
      </c>
    </row>
    <row r="567" spans="1:17" x14ac:dyDescent="0.25">
      <c r="A567" s="4" t="s">
        <v>248</v>
      </c>
      <c r="B567" s="4" t="s">
        <v>82</v>
      </c>
      <c r="C567" s="4" t="s">
        <v>12</v>
      </c>
      <c r="D567" s="4" t="s">
        <v>319</v>
      </c>
      <c r="E567" s="3" t="s">
        <v>209</v>
      </c>
      <c r="F567" s="4"/>
      <c r="G567" s="16" t="s">
        <v>321</v>
      </c>
      <c r="H567" s="16" t="s">
        <v>208</v>
      </c>
      <c r="I567" s="183">
        <v>160800</v>
      </c>
      <c r="J567" s="183">
        <v>160800</v>
      </c>
      <c r="K567" s="183">
        <v>120600</v>
      </c>
      <c r="L567" s="183">
        <f t="shared" si="532"/>
        <v>40200</v>
      </c>
      <c r="M567" s="17">
        <v>13400</v>
      </c>
      <c r="N567" s="17">
        <v>13400</v>
      </c>
      <c r="O567" s="17">
        <v>13400</v>
      </c>
      <c r="P567" s="17">
        <f t="shared" si="517"/>
        <v>160800</v>
      </c>
      <c r="Q567" s="183">
        <f t="shared" si="521"/>
        <v>100</v>
      </c>
    </row>
    <row r="568" spans="1:17" x14ac:dyDescent="0.25">
      <c r="A568" s="4" t="s">
        <v>248</v>
      </c>
      <c r="B568" s="4" t="s">
        <v>82</v>
      </c>
      <c r="C568" s="4" t="s">
        <v>12</v>
      </c>
      <c r="D568" s="4" t="s">
        <v>319</v>
      </c>
      <c r="E568" s="3" t="s">
        <v>212</v>
      </c>
      <c r="F568" s="4"/>
      <c r="G568" s="16" t="s">
        <v>321</v>
      </c>
      <c r="H568" s="16" t="s">
        <v>211</v>
      </c>
      <c r="I568" s="183">
        <v>40000</v>
      </c>
      <c r="J568" s="183">
        <v>40000</v>
      </c>
      <c r="K568" s="183">
        <v>30000</v>
      </c>
      <c r="L568" s="183">
        <f t="shared" si="532"/>
        <v>10000</v>
      </c>
      <c r="M568" s="17">
        <v>4000</v>
      </c>
      <c r="N568" s="17">
        <v>3000</v>
      </c>
      <c r="O568" s="17">
        <v>3000</v>
      </c>
      <c r="P568" s="17">
        <f t="shared" si="517"/>
        <v>40000</v>
      </c>
      <c r="Q568" s="183">
        <f t="shared" si="521"/>
        <v>100</v>
      </c>
    </row>
    <row r="569" spans="1:17" x14ac:dyDescent="0.25">
      <c r="A569" s="4" t="s">
        <v>248</v>
      </c>
      <c r="B569" s="4" t="s">
        <v>82</v>
      </c>
      <c r="C569" s="4" t="s">
        <v>12</v>
      </c>
      <c r="D569" s="4" t="s">
        <v>319</v>
      </c>
      <c r="E569" s="3" t="s">
        <v>215</v>
      </c>
      <c r="F569" s="4"/>
      <c r="G569" s="16" t="s">
        <v>321</v>
      </c>
      <c r="H569" s="16" t="s">
        <v>214</v>
      </c>
      <c r="I569" s="183">
        <v>18000</v>
      </c>
      <c r="J569" s="183">
        <v>18000</v>
      </c>
      <c r="K569" s="183">
        <v>9200</v>
      </c>
      <c r="L569" s="183">
        <f t="shared" si="532"/>
        <v>2000</v>
      </c>
      <c r="M569" s="17">
        <v>2000</v>
      </c>
      <c r="N569" s="17">
        <v>0</v>
      </c>
      <c r="O569" s="17">
        <v>0</v>
      </c>
      <c r="P569" s="17">
        <f t="shared" si="517"/>
        <v>11200</v>
      </c>
      <c r="Q569" s="183">
        <f t="shared" si="521"/>
        <v>62.222222222222221</v>
      </c>
    </row>
    <row r="570" spans="1:17" x14ac:dyDescent="0.25">
      <c r="A570" s="1" t="s">
        <v>248</v>
      </c>
      <c r="B570" s="1" t="s">
        <v>82</v>
      </c>
      <c r="C570" s="1" t="s">
        <v>12</v>
      </c>
      <c r="D570" s="1" t="s">
        <v>319</v>
      </c>
      <c r="E570" s="1" t="s">
        <v>40</v>
      </c>
      <c r="F570" s="4" t="s">
        <v>1</v>
      </c>
      <c r="G570" s="16" t="s">
        <v>1</v>
      </c>
      <c r="H570" s="2" t="s">
        <v>41</v>
      </c>
      <c r="I570" s="185">
        <f t="shared" ref="I570:L570" si="533">SUM(I571:I576)</f>
        <v>3069422</v>
      </c>
      <c r="J570" s="185">
        <f t="shared" si="533"/>
        <v>3069422</v>
      </c>
      <c r="K570" s="185">
        <f t="shared" si="533"/>
        <v>2191300</v>
      </c>
      <c r="L570" s="185">
        <f t="shared" si="533"/>
        <v>512622</v>
      </c>
      <c r="M570" s="15">
        <f t="shared" ref="M570:O570" si="534">SUM(M571:M576)</f>
        <v>173000</v>
      </c>
      <c r="N570" s="15">
        <f t="shared" si="534"/>
        <v>172622</v>
      </c>
      <c r="O570" s="15">
        <f t="shared" si="534"/>
        <v>167000</v>
      </c>
      <c r="P570" s="15">
        <f t="shared" si="517"/>
        <v>2703922</v>
      </c>
      <c r="Q570" s="185">
        <f t="shared" si="521"/>
        <v>88.09222062003856</v>
      </c>
    </row>
    <row r="571" spans="1:17" x14ac:dyDescent="0.25">
      <c r="A571" s="4" t="s">
        <v>248</v>
      </c>
      <c r="B571" s="4" t="s">
        <v>82</v>
      </c>
      <c r="C571" s="4" t="s">
        <v>12</v>
      </c>
      <c r="D571" s="4" t="s">
        <v>319</v>
      </c>
      <c r="E571" s="3" t="s">
        <v>42</v>
      </c>
      <c r="F571" s="4" t="s">
        <v>329</v>
      </c>
      <c r="G571" s="16" t="s">
        <v>321</v>
      </c>
      <c r="H571" s="16" t="s">
        <v>330</v>
      </c>
      <c r="I571" s="183">
        <v>2771000</v>
      </c>
      <c r="J571" s="183">
        <v>2771000</v>
      </c>
      <c r="K571" s="183">
        <v>1966300</v>
      </c>
      <c r="L571" s="183">
        <f t="shared" ref="L571:L576" si="535">M571+N571+O571</f>
        <v>450000</v>
      </c>
      <c r="M571" s="208">
        <v>150000</v>
      </c>
      <c r="N571" s="208">
        <v>150000</v>
      </c>
      <c r="O571" s="208">
        <v>150000</v>
      </c>
      <c r="P571" s="17">
        <f t="shared" si="517"/>
        <v>2416300</v>
      </c>
      <c r="Q571" s="183">
        <f t="shared" si="521"/>
        <v>87.19956694334175</v>
      </c>
    </row>
    <row r="572" spans="1:17" x14ac:dyDescent="0.25">
      <c r="A572" s="4" t="s">
        <v>248</v>
      </c>
      <c r="B572" s="4" t="s">
        <v>82</v>
      </c>
      <c r="C572" s="4" t="s">
        <v>12</v>
      </c>
      <c r="D572" s="4" t="s">
        <v>319</v>
      </c>
      <c r="E572" s="3" t="s">
        <v>42</v>
      </c>
      <c r="F572" s="4" t="s">
        <v>331</v>
      </c>
      <c r="G572" s="16" t="s">
        <v>321</v>
      </c>
      <c r="H572" s="16" t="s">
        <v>332</v>
      </c>
      <c r="I572" s="183">
        <v>80000</v>
      </c>
      <c r="J572" s="183">
        <v>80000</v>
      </c>
      <c r="K572" s="183">
        <v>59000</v>
      </c>
      <c r="L572" s="183">
        <f t="shared" si="535"/>
        <v>21000</v>
      </c>
      <c r="M572" s="17">
        <v>7000</v>
      </c>
      <c r="N572" s="17">
        <v>7000</v>
      </c>
      <c r="O572" s="17">
        <v>7000</v>
      </c>
      <c r="P572" s="17">
        <f t="shared" si="517"/>
        <v>80000</v>
      </c>
      <c r="Q572" s="183">
        <f t="shared" si="521"/>
        <v>100</v>
      </c>
    </row>
    <row r="573" spans="1:17" x14ac:dyDescent="0.25">
      <c r="A573" s="4" t="s">
        <v>248</v>
      </c>
      <c r="B573" s="4" t="s">
        <v>82</v>
      </c>
      <c r="C573" s="4" t="s">
        <v>12</v>
      </c>
      <c r="D573" s="4" t="s">
        <v>319</v>
      </c>
      <c r="E573" s="3" t="s">
        <v>42</v>
      </c>
      <c r="F573" s="4" t="s">
        <v>333</v>
      </c>
      <c r="G573" s="16" t="s">
        <v>321</v>
      </c>
      <c r="H573" s="16" t="s">
        <v>334</v>
      </c>
      <c r="I573" s="183">
        <v>150000</v>
      </c>
      <c r="J573" s="183">
        <v>150000</v>
      </c>
      <c r="K573" s="183">
        <v>113500</v>
      </c>
      <c r="L573" s="183">
        <f t="shared" si="535"/>
        <v>26500</v>
      </c>
      <c r="M573" s="208">
        <v>10000</v>
      </c>
      <c r="N573" s="208">
        <v>10000</v>
      </c>
      <c r="O573" s="17">
        <v>6500</v>
      </c>
      <c r="P573" s="17">
        <f t="shared" si="517"/>
        <v>140000</v>
      </c>
      <c r="Q573" s="183">
        <f t="shared" si="521"/>
        <v>93.333333333333329</v>
      </c>
    </row>
    <row r="574" spans="1:17" ht="22.5" x14ac:dyDescent="0.25">
      <c r="A574" s="4" t="s">
        <v>248</v>
      </c>
      <c r="B574" s="4" t="s">
        <v>82</v>
      </c>
      <c r="C574" s="4" t="s">
        <v>12</v>
      </c>
      <c r="D574" s="4" t="s">
        <v>319</v>
      </c>
      <c r="E574" s="3" t="s">
        <v>42</v>
      </c>
      <c r="F574" s="4" t="s">
        <v>335</v>
      </c>
      <c r="G574" s="16" t="s">
        <v>321</v>
      </c>
      <c r="H574" s="16" t="s">
        <v>336</v>
      </c>
      <c r="I574" s="183">
        <v>25422</v>
      </c>
      <c r="J574" s="183">
        <v>25422</v>
      </c>
      <c r="K574" s="183">
        <v>21000</v>
      </c>
      <c r="L574" s="183">
        <f t="shared" si="535"/>
        <v>4422</v>
      </c>
      <c r="M574" s="17">
        <v>2500</v>
      </c>
      <c r="N574" s="17">
        <v>1922</v>
      </c>
      <c r="O574" s="17"/>
      <c r="P574" s="17">
        <f t="shared" si="517"/>
        <v>25422</v>
      </c>
      <c r="Q574" s="183">
        <f t="shared" si="521"/>
        <v>100</v>
      </c>
    </row>
    <row r="575" spans="1:17" ht="22.5" x14ac:dyDescent="0.25">
      <c r="A575" s="4" t="s">
        <v>248</v>
      </c>
      <c r="B575" s="4" t="s">
        <v>82</v>
      </c>
      <c r="C575" s="4" t="s">
        <v>12</v>
      </c>
      <c r="D575" s="4" t="s">
        <v>319</v>
      </c>
      <c r="E575" s="3" t="s">
        <v>42</v>
      </c>
      <c r="F575" s="4" t="s">
        <v>337</v>
      </c>
      <c r="G575" s="16" t="s">
        <v>321</v>
      </c>
      <c r="H575" s="16" t="s">
        <v>56</v>
      </c>
      <c r="I575" s="183">
        <v>28000</v>
      </c>
      <c r="J575" s="183">
        <v>28000</v>
      </c>
      <c r="K575" s="183">
        <v>20700</v>
      </c>
      <c r="L575" s="183">
        <f t="shared" si="535"/>
        <v>7100</v>
      </c>
      <c r="M575" s="17">
        <v>2300</v>
      </c>
      <c r="N575" s="17">
        <v>2500</v>
      </c>
      <c r="O575" s="17">
        <v>2300</v>
      </c>
      <c r="P575" s="17">
        <f t="shared" si="517"/>
        <v>27800</v>
      </c>
      <c r="Q575" s="183">
        <f t="shared" si="521"/>
        <v>99.285714285714292</v>
      </c>
    </row>
    <row r="576" spans="1:17" x14ac:dyDescent="0.25">
      <c r="A576" s="4" t="s">
        <v>248</v>
      </c>
      <c r="B576" s="4" t="s">
        <v>82</v>
      </c>
      <c r="C576" s="4" t="s">
        <v>12</v>
      </c>
      <c r="D576" s="4" t="s">
        <v>319</v>
      </c>
      <c r="E576" s="3" t="s">
        <v>42</v>
      </c>
      <c r="F576" s="4" t="s">
        <v>3312</v>
      </c>
      <c r="G576" s="16" t="s">
        <v>321</v>
      </c>
      <c r="H576" s="16" t="s">
        <v>338</v>
      </c>
      <c r="I576" s="183">
        <v>15000</v>
      </c>
      <c r="J576" s="183">
        <v>15000</v>
      </c>
      <c r="K576" s="183">
        <v>10800</v>
      </c>
      <c r="L576" s="183">
        <f t="shared" si="535"/>
        <v>3600</v>
      </c>
      <c r="M576" s="17">
        <v>1200</v>
      </c>
      <c r="N576" s="17">
        <v>1200</v>
      </c>
      <c r="O576" s="17">
        <v>1200</v>
      </c>
      <c r="P576" s="17">
        <f t="shared" si="517"/>
        <v>14400</v>
      </c>
      <c r="Q576" s="183">
        <f t="shared" si="521"/>
        <v>96</v>
      </c>
    </row>
    <row r="577" spans="1:17" ht="22.5" x14ac:dyDescent="0.25">
      <c r="A577" s="1" t="s">
        <v>1</v>
      </c>
      <c r="B577" s="1" t="s">
        <v>1</v>
      </c>
      <c r="C577" s="1" t="s">
        <v>1</v>
      </c>
      <c r="D577" s="2" t="s">
        <v>1</v>
      </c>
      <c r="E577" s="2" t="s">
        <v>1</v>
      </c>
      <c r="F577" s="2" t="s">
        <v>1</v>
      </c>
      <c r="G577" s="2" t="s">
        <v>1</v>
      </c>
      <c r="H577" s="13" t="s">
        <v>57</v>
      </c>
      <c r="I577" s="184">
        <f t="shared" ref="I577:L578" si="536">SUM(I578)</f>
        <v>0</v>
      </c>
      <c r="J577" s="184">
        <f t="shared" si="536"/>
        <v>52880</v>
      </c>
      <c r="K577" s="184">
        <f t="shared" si="536"/>
        <v>52880</v>
      </c>
      <c r="L577" s="184">
        <f t="shared" si="536"/>
        <v>0</v>
      </c>
      <c r="M577" s="14">
        <f t="shared" ref="M577:O578" si="537">SUM(M578)</f>
        <v>0</v>
      </c>
      <c r="N577" s="14">
        <f t="shared" si="537"/>
        <v>0</v>
      </c>
      <c r="O577" s="14">
        <f t="shared" si="537"/>
        <v>0</v>
      </c>
      <c r="P577" s="14">
        <f t="shared" si="517"/>
        <v>52880</v>
      </c>
      <c r="Q577" s="184">
        <f t="shared" si="521"/>
        <v>100</v>
      </c>
    </row>
    <row r="578" spans="1:17" x14ac:dyDescent="0.25">
      <c r="A578" s="4" t="s">
        <v>248</v>
      </c>
      <c r="B578" s="4" t="s">
        <v>82</v>
      </c>
      <c r="C578" s="4" t="s">
        <v>12</v>
      </c>
      <c r="D578" s="4" t="s">
        <v>319</v>
      </c>
      <c r="E578" s="2" t="s">
        <v>58</v>
      </c>
      <c r="F578" s="2" t="s">
        <v>1</v>
      </c>
      <c r="G578" s="2" t="s">
        <v>1</v>
      </c>
      <c r="H578" s="2" t="s">
        <v>59</v>
      </c>
      <c r="I578" s="185">
        <f t="shared" si="536"/>
        <v>0</v>
      </c>
      <c r="J578" s="185">
        <f t="shared" si="536"/>
        <v>52880</v>
      </c>
      <c r="K578" s="185">
        <f t="shared" si="536"/>
        <v>52880</v>
      </c>
      <c r="L578" s="185">
        <f t="shared" si="536"/>
        <v>0</v>
      </c>
      <c r="M578" s="15">
        <f t="shared" si="537"/>
        <v>0</v>
      </c>
      <c r="N578" s="15">
        <f t="shared" si="537"/>
        <v>0</v>
      </c>
      <c r="O578" s="15">
        <f t="shared" si="537"/>
        <v>0</v>
      </c>
      <c r="P578" s="15">
        <f t="shared" si="517"/>
        <v>52880</v>
      </c>
      <c r="Q578" s="185">
        <f t="shared" si="521"/>
        <v>100</v>
      </c>
    </row>
    <row r="579" spans="1:17" x14ac:dyDescent="0.25">
      <c r="A579" s="4" t="s">
        <v>248</v>
      </c>
      <c r="B579" s="4" t="s">
        <v>82</v>
      </c>
      <c r="C579" s="4" t="s">
        <v>12</v>
      </c>
      <c r="D579" s="4" t="s">
        <v>319</v>
      </c>
      <c r="E579" s="3" t="s">
        <v>69</v>
      </c>
      <c r="F579" s="4"/>
      <c r="G579" s="16" t="s">
        <v>321</v>
      </c>
      <c r="H579" s="16" t="s">
        <v>68</v>
      </c>
      <c r="I579" s="183">
        <v>0</v>
      </c>
      <c r="J579" s="183">
        <v>52880</v>
      </c>
      <c r="K579" s="183">
        <v>52880</v>
      </c>
      <c r="L579" s="183">
        <f>M579+N579+O579</f>
        <v>0</v>
      </c>
      <c r="M579" s="17"/>
      <c r="N579" s="17"/>
      <c r="O579" s="17"/>
      <c r="P579" s="17">
        <f t="shared" si="517"/>
        <v>52880</v>
      </c>
      <c r="Q579" s="183">
        <f t="shared" si="521"/>
        <v>100</v>
      </c>
    </row>
    <row r="580" spans="1:17" ht="22.5" x14ac:dyDescent="0.25">
      <c r="A580" s="1" t="s">
        <v>1</v>
      </c>
      <c r="B580" s="1" t="s">
        <v>1</v>
      </c>
      <c r="C580" s="1" t="s">
        <v>1</v>
      </c>
      <c r="D580" s="2" t="s">
        <v>1</v>
      </c>
      <c r="E580" s="2" t="s">
        <v>1</v>
      </c>
      <c r="F580" s="2" t="s">
        <v>1</v>
      </c>
      <c r="G580" s="2" t="s">
        <v>1</v>
      </c>
      <c r="H580" s="13" t="s">
        <v>70</v>
      </c>
      <c r="I580" s="184">
        <f t="shared" ref="I580:L580" si="538">SUM(I581)</f>
        <v>435050</v>
      </c>
      <c r="J580" s="184">
        <f t="shared" si="538"/>
        <v>195650</v>
      </c>
      <c r="K580" s="184">
        <f t="shared" si="538"/>
        <v>129650</v>
      </c>
      <c r="L580" s="184">
        <f t="shared" si="538"/>
        <v>0</v>
      </c>
      <c r="M580" s="14">
        <f t="shared" ref="M580:O580" si="539">SUM(M581)</f>
        <v>0</v>
      </c>
      <c r="N580" s="14">
        <f t="shared" si="539"/>
        <v>0</v>
      </c>
      <c r="O580" s="14">
        <f t="shared" si="539"/>
        <v>0</v>
      </c>
      <c r="P580" s="14">
        <f t="shared" si="517"/>
        <v>129650</v>
      </c>
      <c r="Q580" s="184">
        <f t="shared" si="521"/>
        <v>66.266291847687199</v>
      </c>
    </row>
    <row r="581" spans="1:17" x14ac:dyDescent="0.25">
      <c r="A581" s="4" t="s">
        <v>248</v>
      </c>
      <c r="B581" s="4" t="s">
        <v>82</v>
      </c>
      <c r="C581" s="4" t="s">
        <v>12</v>
      </c>
      <c r="D581" s="4" t="s">
        <v>319</v>
      </c>
      <c r="E581" s="2" t="s">
        <v>71</v>
      </c>
      <c r="F581" s="2" t="s">
        <v>1</v>
      </c>
      <c r="G581" s="2" t="s">
        <v>1</v>
      </c>
      <c r="H581" s="2" t="s">
        <v>72</v>
      </c>
      <c r="I581" s="185">
        <f t="shared" ref="I581:L581" si="540">SUM(I582:I584)</f>
        <v>435050</v>
      </c>
      <c r="J581" s="185">
        <f t="shared" ref="J581" si="541">SUM(J582:J584)</f>
        <v>195650</v>
      </c>
      <c r="K581" s="185">
        <f t="shared" ref="K581" si="542">SUM(K582:K584)</f>
        <v>129650</v>
      </c>
      <c r="L581" s="185">
        <f t="shared" si="540"/>
        <v>0</v>
      </c>
      <c r="M581" s="15">
        <f t="shared" ref="M581:O581" si="543">SUM(M582:M584)</f>
        <v>0</v>
      </c>
      <c r="N581" s="15">
        <v>0</v>
      </c>
      <c r="O581" s="15">
        <f t="shared" si="543"/>
        <v>0</v>
      </c>
      <c r="P581" s="15">
        <f t="shared" si="517"/>
        <v>129650</v>
      </c>
      <c r="Q581" s="185">
        <f t="shared" si="521"/>
        <v>66.266291847687199</v>
      </c>
    </row>
    <row r="582" spans="1:17" x14ac:dyDescent="0.25">
      <c r="A582" s="4" t="s">
        <v>248</v>
      </c>
      <c r="B582" s="4" t="s">
        <v>82</v>
      </c>
      <c r="C582" s="4" t="s">
        <v>12</v>
      </c>
      <c r="D582" s="4" t="s">
        <v>319</v>
      </c>
      <c r="E582" s="3" t="s">
        <v>75</v>
      </c>
      <c r="F582" s="4"/>
      <c r="G582" s="16" t="s">
        <v>321</v>
      </c>
      <c r="H582" s="16" t="s">
        <v>74</v>
      </c>
      <c r="I582" s="183">
        <v>327250</v>
      </c>
      <c r="J582" s="183">
        <v>87850</v>
      </c>
      <c r="K582" s="183">
        <v>87850</v>
      </c>
      <c r="L582" s="183">
        <f>M582+N582+O582</f>
        <v>0</v>
      </c>
      <c r="M582" s="17">
        <v>0</v>
      </c>
      <c r="N582" s="17">
        <v>0</v>
      </c>
      <c r="O582" s="17">
        <v>0</v>
      </c>
      <c r="P582" s="17">
        <f t="shared" si="517"/>
        <v>87850</v>
      </c>
      <c r="Q582" s="183">
        <f t="shared" si="521"/>
        <v>100</v>
      </c>
    </row>
    <row r="583" spans="1:17" x14ac:dyDescent="0.25">
      <c r="A583" s="4" t="s">
        <v>248</v>
      </c>
      <c r="B583" s="4" t="s">
        <v>82</v>
      </c>
      <c r="C583" s="4" t="s">
        <v>12</v>
      </c>
      <c r="D583" s="4" t="s">
        <v>319</v>
      </c>
      <c r="E583" s="3" t="s">
        <v>183</v>
      </c>
      <c r="F583" s="4"/>
      <c r="G583" s="16" t="s">
        <v>321</v>
      </c>
      <c r="H583" s="16" t="s">
        <v>182</v>
      </c>
      <c r="I583" s="183">
        <v>106800</v>
      </c>
      <c r="J583" s="183">
        <v>106800</v>
      </c>
      <c r="K583" s="183">
        <v>41800</v>
      </c>
      <c r="L583" s="183">
        <f>M583+N583+O583</f>
        <v>0</v>
      </c>
      <c r="M583" s="17">
        <v>0</v>
      </c>
      <c r="N583" s="17">
        <v>0</v>
      </c>
      <c r="O583" s="17">
        <v>0</v>
      </c>
      <c r="P583" s="17">
        <f t="shared" si="517"/>
        <v>41800</v>
      </c>
      <c r="Q583" s="183">
        <f t="shared" si="521"/>
        <v>39.138576779026216</v>
      </c>
    </row>
    <row r="584" spans="1:17" x14ac:dyDescent="0.25">
      <c r="A584" s="4" t="s">
        <v>248</v>
      </c>
      <c r="B584" s="4" t="s">
        <v>82</v>
      </c>
      <c r="C584" s="4" t="s">
        <v>12</v>
      </c>
      <c r="D584" s="4" t="s">
        <v>319</v>
      </c>
      <c r="E584" s="3" t="s">
        <v>341</v>
      </c>
      <c r="F584" s="4"/>
      <c r="G584" s="16" t="s">
        <v>321</v>
      </c>
      <c r="H584" s="16" t="s">
        <v>340</v>
      </c>
      <c r="I584" s="183">
        <v>1000</v>
      </c>
      <c r="J584" s="183">
        <v>1000</v>
      </c>
      <c r="K584" s="183">
        <v>0</v>
      </c>
      <c r="L584" s="183">
        <f>M584+N584+O584</f>
        <v>0</v>
      </c>
      <c r="M584" s="17">
        <v>0</v>
      </c>
      <c r="N584" s="17">
        <v>0</v>
      </c>
      <c r="O584" s="17">
        <v>0</v>
      </c>
      <c r="P584" s="17">
        <f t="shared" si="517"/>
        <v>0</v>
      </c>
      <c r="Q584" s="183">
        <f t="shared" si="521"/>
        <v>0</v>
      </c>
    </row>
    <row r="585" spans="1:17" x14ac:dyDescent="0.25">
      <c r="A585" s="16" t="s">
        <v>1</v>
      </c>
      <c r="B585" s="16" t="s">
        <v>1</v>
      </c>
      <c r="C585" s="16" t="s">
        <v>1</v>
      </c>
      <c r="D585" s="16" t="s">
        <v>1</v>
      </c>
      <c r="E585" s="16" t="s">
        <v>1</v>
      </c>
      <c r="F585" s="16" t="s">
        <v>1</v>
      </c>
      <c r="G585" s="16" t="s">
        <v>1</v>
      </c>
      <c r="H585" s="13" t="s">
        <v>342</v>
      </c>
      <c r="I585" s="184">
        <f t="shared" ref="I585:O585" si="544">SUM(I580,I577,I549)</f>
        <v>14134037</v>
      </c>
      <c r="J585" s="184">
        <f t="shared" si="544"/>
        <v>13937817</v>
      </c>
      <c r="K585" s="184">
        <f t="shared" si="544"/>
        <v>10742504</v>
      </c>
      <c r="L585" s="184">
        <f t="shared" si="544"/>
        <v>2681755</v>
      </c>
      <c r="M585" s="14">
        <f t="shared" si="544"/>
        <v>1028000</v>
      </c>
      <c r="N585" s="14">
        <f t="shared" si="544"/>
        <v>1021122</v>
      </c>
      <c r="O585" s="14">
        <f t="shared" si="544"/>
        <v>632633</v>
      </c>
      <c r="P585" s="14">
        <f t="shared" si="517"/>
        <v>13424259</v>
      </c>
      <c r="Q585" s="184">
        <f t="shared" si="521"/>
        <v>96.31536272861095</v>
      </c>
    </row>
    <row r="586" spans="1:17" ht="15.75" thickBot="1" x14ac:dyDescent="0.3">
      <c r="A586" s="16" t="s">
        <v>1</v>
      </c>
      <c r="B586" s="16" t="s">
        <v>1</v>
      </c>
      <c r="C586" s="16" t="s">
        <v>1</v>
      </c>
      <c r="D586" s="16" t="s">
        <v>1</v>
      </c>
      <c r="E586" s="16" t="s">
        <v>1</v>
      </c>
      <c r="F586" s="16" t="s">
        <v>1</v>
      </c>
      <c r="G586" s="16" t="s">
        <v>1</v>
      </c>
      <c r="H586" s="2" t="s">
        <v>77</v>
      </c>
      <c r="I586" s="185">
        <v>173</v>
      </c>
      <c r="J586" s="185">
        <v>173</v>
      </c>
      <c r="K586" s="185"/>
      <c r="L586" s="185">
        <f>M586+N586+O586</f>
        <v>0</v>
      </c>
      <c r="M586" s="16"/>
      <c r="N586" s="16"/>
      <c r="O586" s="16"/>
      <c r="P586" s="15">
        <f t="shared" si="517"/>
        <v>0</v>
      </c>
      <c r="Q586" s="164"/>
    </row>
    <row r="587" spans="1:17" ht="45.75" thickBot="1" x14ac:dyDescent="0.3">
      <c r="A587" s="212" t="s">
        <v>1</v>
      </c>
      <c r="B587" s="212" t="s">
        <v>1</v>
      </c>
      <c r="C587" s="212" t="s">
        <v>1</v>
      </c>
      <c r="D587" s="212" t="s">
        <v>1</v>
      </c>
      <c r="E587" s="212" t="s">
        <v>1</v>
      </c>
      <c r="F587" s="212" t="s">
        <v>1</v>
      </c>
      <c r="G587" s="214" t="s">
        <v>1</v>
      </c>
      <c r="H587" s="5" t="s">
        <v>78</v>
      </c>
      <c r="I587" s="109" t="s">
        <v>3374</v>
      </c>
      <c r="J587" s="109" t="s">
        <v>3433</v>
      </c>
      <c r="K587" s="109" t="s">
        <v>3437</v>
      </c>
      <c r="L587" s="109" t="s">
        <v>3434</v>
      </c>
      <c r="M587" s="5" t="s">
        <v>3439</v>
      </c>
      <c r="N587" s="5" t="s">
        <v>3440</v>
      </c>
      <c r="O587" s="5" t="s">
        <v>3441</v>
      </c>
      <c r="P587" s="5" t="s">
        <v>3438</v>
      </c>
      <c r="Q587" s="162" t="s">
        <v>3302</v>
      </c>
    </row>
    <row r="588" spans="1:17" x14ac:dyDescent="0.25">
      <c r="A588" s="213"/>
      <c r="B588" s="213"/>
      <c r="C588" s="213"/>
      <c r="D588" s="213"/>
      <c r="E588" s="213"/>
      <c r="F588" s="213"/>
      <c r="G588" s="215"/>
      <c r="H588" s="18" t="s">
        <v>1</v>
      </c>
      <c r="I588" s="110">
        <v>1</v>
      </c>
      <c r="J588" s="110">
        <v>2</v>
      </c>
      <c r="K588" s="110">
        <v>20</v>
      </c>
      <c r="L588" s="110" t="s">
        <v>3402</v>
      </c>
      <c r="M588" s="12">
        <v>5</v>
      </c>
      <c r="N588" s="12">
        <v>6</v>
      </c>
      <c r="O588" s="12">
        <v>7</v>
      </c>
      <c r="P588" s="12" t="s">
        <v>3303</v>
      </c>
      <c r="Q588" s="110">
        <v>9</v>
      </c>
    </row>
    <row r="589" spans="1:17" x14ac:dyDescent="0.25">
      <c r="A589" s="213"/>
      <c r="B589" s="213"/>
      <c r="C589" s="213"/>
      <c r="D589" s="213"/>
      <c r="E589" s="213"/>
      <c r="F589" s="213"/>
      <c r="G589" s="215"/>
      <c r="H589" s="19" t="s">
        <v>343</v>
      </c>
      <c r="I589" s="186">
        <f t="shared" ref="I589:L589" si="545">SUM(I585)</f>
        <v>14134037</v>
      </c>
      <c r="J589" s="186">
        <f t="shared" ref="J589" si="546">SUM(J585)</f>
        <v>13937817</v>
      </c>
      <c r="K589" s="186">
        <f t="shared" ref="K589" si="547">SUM(K585)</f>
        <v>10742504</v>
      </c>
      <c r="L589" s="186">
        <f t="shared" si="545"/>
        <v>2681755</v>
      </c>
      <c r="M589" s="20">
        <f t="shared" ref="M589:O589" si="548">SUM(M585)</f>
        <v>1028000</v>
      </c>
      <c r="N589" s="20">
        <f t="shared" si="548"/>
        <v>1021122</v>
      </c>
      <c r="O589" s="20">
        <f t="shared" si="548"/>
        <v>632633</v>
      </c>
      <c r="P589" s="20">
        <f>K589+L589</f>
        <v>13424259</v>
      </c>
      <c r="Q589" s="186">
        <f>IF(J589=0,"-",P589/J589*100)</f>
        <v>96.31536272861095</v>
      </c>
    </row>
    <row r="590" spans="1:17" ht="15.75" thickBot="1" x14ac:dyDescent="0.3">
      <c r="A590" s="219"/>
      <c r="B590" s="219"/>
      <c r="C590" s="219"/>
      <c r="D590" s="219"/>
      <c r="E590" s="219"/>
      <c r="F590" s="219"/>
      <c r="G590" s="218"/>
      <c r="H590" s="21" t="s">
        <v>80</v>
      </c>
      <c r="I590" s="186">
        <f t="shared" ref="I590:L590" si="549">SUM(I589)</f>
        <v>14134037</v>
      </c>
      <c r="J590" s="186">
        <f t="shared" ref="J590" si="550">SUM(J589)</f>
        <v>13937817</v>
      </c>
      <c r="K590" s="186">
        <f t="shared" ref="K590" si="551">SUM(K589)</f>
        <v>10742504</v>
      </c>
      <c r="L590" s="186">
        <f t="shared" si="549"/>
        <v>2681755</v>
      </c>
      <c r="M590" s="20">
        <f t="shared" ref="M590:O590" si="552">SUM(M589)</f>
        <v>1028000</v>
      </c>
      <c r="N590" s="20">
        <f t="shared" si="552"/>
        <v>1021122</v>
      </c>
      <c r="O590" s="20">
        <f t="shared" si="552"/>
        <v>632633</v>
      </c>
      <c r="P590" s="20">
        <f>K590+L590</f>
        <v>13424259</v>
      </c>
      <c r="Q590" s="186">
        <f>IF(J590=0,"-",P590/J590*100)</f>
        <v>96.31536272861095</v>
      </c>
    </row>
    <row r="591" spans="1:17" ht="45.75" thickBot="1" x14ac:dyDescent="0.3">
      <c r="A591" s="5" t="s">
        <v>4</v>
      </c>
      <c r="B591" s="5" t="s">
        <v>5</v>
      </c>
      <c r="C591" s="5" t="s">
        <v>6</v>
      </c>
      <c r="D591" s="6" t="s">
        <v>1</v>
      </c>
      <c r="E591" s="5" t="s">
        <v>7</v>
      </c>
      <c r="F591" s="5" t="s">
        <v>8</v>
      </c>
      <c r="G591" s="5" t="s">
        <v>9</v>
      </c>
      <c r="H591" s="5" t="s">
        <v>10</v>
      </c>
      <c r="I591" s="109" t="s">
        <v>3374</v>
      </c>
      <c r="J591" s="109" t="s">
        <v>3433</v>
      </c>
      <c r="K591" s="109" t="s">
        <v>3437</v>
      </c>
      <c r="L591" s="109" t="s">
        <v>3434</v>
      </c>
      <c r="M591" s="5" t="s">
        <v>3439</v>
      </c>
      <c r="N591" s="5" t="s">
        <v>3440</v>
      </c>
      <c r="O591" s="5" t="s">
        <v>3441</v>
      </c>
      <c r="P591" s="5" t="s">
        <v>3438</v>
      </c>
      <c r="Q591" s="162" t="s">
        <v>3302</v>
      </c>
    </row>
    <row r="592" spans="1:17" x14ac:dyDescent="0.25">
      <c r="A592" s="7" t="s">
        <v>1</v>
      </c>
      <c r="B592" s="7" t="s">
        <v>1</v>
      </c>
      <c r="C592" s="7" t="s">
        <v>1</v>
      </c>
      <c r="D592" s="8" t="s">
        <v>1</v>
      </c>
      <c r="E592" s="8" t="s">
        <v>1</v>
      </c>
      <c r="F592" s="9" t="s">
        <v>1</v>
      </c>
      <c r="G592" s="10" t="s">
        <v>1</v>
      </c>
      <c r="H592" s="11" t="s">
        <v>1</v>
      </c>
      <c r="I592" s="110">
        <v>1</v>
      </c>
      <c r="J592" s="110">
        <v>2</v>
      </c>
      <c r="K592" s="110">
        <v>20</v>
      </c>
      <c r="L592" s="110" t="s">
        <v>3402</v>
      </c>
      <c r="M592" s="12">
        <v>5</v>
      </c>
      <c r="N592" s="12">
        <v>6</v>
      </c>
      <c r="O592" s="12">
        <v>7</v>
      </c>
      <c r="P592" s="12" t="s">
        <v>3303</v>
      </c>
      <c r="Q592" s="110">
        <v>9</v>
      </c>
    </row>
    <row r="593" spans="1:17" x14ac:dyDescent="0.25">
      <c r="A593" s="1" t="s">
        <v>248</v>
      </c>
      <c r="B593" s="1" t="s">
        <v>82</v>
      </c>
      <c r="C593" s="4" t="s">
        <v>344</v>
      </c>
      <c r="D593" s="4" t="s">
        <v>345</v>
      </c>
      <c r="E593" s="2" t="s">
        <v>1</v>
      </c>
      <c r="F593" s="2" t="s">
        <v>1</v>
      </c>
      <c r="G593" s="2" t="s">
        <v>1</v>
      </c>
      <c r="H593" s="2" t="s">
        <v>346</v>
      </c>
      <c r="I593" s="183">
        <v>0</v>
      </c>
      <c r="J593" s="183"/>
      <c r="K593" s="183"/>
      <c r="L593" s="183">
        <f>M593+N593+O593</f>
        <v>0</v>
      </c>
      <c r="M593" s="3"/>
      <c r="N593" s="3"/>
      <c r="O593" s="3"/>
      <c r="P593" s="3">
        <f t="shared" ref="P593:P629" si="553">K593+L593</f>
        <v>0</v>
      </c>
      <c r="Q593" s="161"/>
    </row>
    <row r="594" spans="1:17" ht="33.75" x14ac:dyDescent="0.25">
      <c r="A594" s="1" t="s">
        <v>1</v>
      </c>
      <c r="B594" s="1" t="s">
        <v>1</v>
      </c>
      <c r="C594" s="1" t="s">
        <v>1</v>
      </c>
      <c r="D594" s="2" t="s">
        <v>1</v>
      </c>
      <c r="E594" s="2" t="s">
        <v>1</v>
      </c>
      <c r="F594" s="2" t="s">
        <v>1</v>
      </c>
      <c r="G594" s="2" t="s">
        <v>1</v>
      </c>
      <c r="H594" s="13" t="s">
        <v>14</v>
      </c>
      <c r="I594" s="184">
        <f t="shared" ref="I594:L594" si="554">SUM(I595,I604,I606)</f>
        <v>30685439</v>
      </c>
      <c r="J594" s="184">
        <f t="shared" ref="J594" si="555">SUM(J595,J604,J606)</f>
        <v>30641479</v>
      </c>
      <c r="K594" s="184">
        <f t="shared" ref="K594" si="556">SUM(K595,K604,K606)</f>
        <v>23378893</v>
      </c>
      <c r="L594" s="184">
        <f t="shared" si="554"/>
        <v>6834660</v>
      </c>
      <c r="M594" s="14">
        <f t="shared" ref="M594:O594" si="557">SUM(M595,M604,M606)</f>
        <v>2250090</v>
      </c>
      <c r="N594" s="14">
        <f t="shared" si="557"/>
        <v>2525460</v>
      </c>
      <c r="O594" s="14">
        <f t="shared" si="557"/>
        <v>2059110</v>
      </c>
      <c r="P594" s="14">
        <f t="shared" si="553"/>
        <v>30213553</v>
      </c>
      <c r="Q594" s="184">
        <f t="shared" ref="Q594:Q628" si="558">IF(J594=0,"-",P594/J594*100)</f>
        <v>98.603442085807941</v>
      </c>
    </row>
    <row r="595" spans="1:17" x14ac:dyDescent="0.25">
      <c r="A595" s="4" t="s">
        <v>248</v>
      </c>
      <c r="B595" s="4" t="s">
        <v>82</v>
      </c>
      <c r="C595" s="4" t="s">
        <v>344</v>
      </c>
      <c r="D595" s="4" t="s">
        <v>345</v>
      </c>
      <c r="E595" s="2" t="s">
        <v>15</v>
      </c>
      <c r="F595" s="2" t="s">
        <v>1</v>
      </c>
      <c r="G595" s="2" t="s">
        <v>1</v>
      </c>
      <c r="H595" s="2" t="s">
        <v>16</v>
      </c>
      <c r="I595" s="185">
        <f t="shared" ref="I595:L595" si="559">SUM(I596:I597)</f>
        <v>23082468</v>
      </c>
      <c r="J595" s="185">
        <f t="shared" ref="J595" si="560">SUM(J596:J597)</f>
        <v>23171468</v>
      </c>
      <c r="K595" s="185">
        <f t="shared" ref="K595" si="561">SUM(K596:K597)</f>
        <v>17823300</v>
      </c>
      <c r="L595" s="185">
        <f t="shared" si="559"/>
        <v>5271217</v>
      </c>
      <c r="M595" s="15">
        <f t="shared" ref="M595:O595" si="562">SUM(M596:M597)</f>
        <v>1687950</v>
      </c>
      <c r="N595" s="15">
        <f t="shared" si="562"/>
        <v>1928000</v>
      </c>
      <c r="O595" s="15">
        <f t="shared" si="562"/>
        <v>1655267</v>
      </c>
      <c r="P595" s="15">
        <f t="shared" si="553"/>
        <v>23094517</v>
      </c>
      <c r="Q595" s="185">
        <f t="shared" si="558"/>
        <v>99.66790623710159</v>
      </c>
    </row>
    <row r="596" spans="1:17" x14ac:dyDescent="0.25">
      <c r="A596" s="4" t="s">
        <v>248</v>
      </c>
      <c r="B596" s="4" t="s">
        <v>82</v>
      </c>
      <c r="C596" s="4" t="s">
        <v>344</v>
      </c>
      <c r="D596" s="4" t="s">
        <v>345</v>
      </c>
      <c r="E596" s="3" t="s">
        <v>18</v>
      </c>
      <c r="F596" s="4"/>
      <c r="G596" s="16" t="s">
        <v>321</v>
      </c>
      <c r="H596" s="16" t="s">
        <v>17</v>
      </c>
      <c r="I596" s="183">
        <v>20734968</v>
      </c>
      <c r="J596" s="183">
        <v>20734968</v>
      </c>
      <c r="K596" s="183">
        <v>15780423</v>
      </c>
      <c r="L596" s="183">
        <f>M596+N596+O596</f>
        <v>4954545</v>
      </c>
      <c r="M596" s="17">
        <v>1590000</v>
      </c>
      <c r="N596" s="17">
        <v>1770000</v>
      </c>
      <c r="O596" s="17">
        <v>1594545</v>
      </c>
      <c r="P596" s="17">
        <f t="shared" si="553"/>
        <v>20734968</v>
      </c>
      <c r="Q596" s="183">
        <f t="shared" si="558"/>
        <v>100</v>
      </c>
    </row>
    <row r="597" spans="1:17" x14ac:dyDescent="0.25">
      <c r="A597" s="1" t="s">
        <v>248</v>
      </c>
      <c r="B597" s="1" t="s">
        <v>82</v>
      </c>
      <c r="C597" s="1" t="s">
        <v>344</v>
      </c>
      <c r="D597" s="1" t="s">
        <v>345</v>
      </c>
      <c r="E597" s="1" t="s">
        <v>20</v>
      </c>
      <c r="F597" s="4" t="s">
        <v>1</v>
      </c>
      <c r="G597" s="16" t="s">
        <v>1</v>
      </c>
      <c r="H597" s="2" t="s">
        <v>21</v>
      </c>
      <c r="I597" s="185">
        <f t="shared" ref="I597:O597" si="563">SUM(I598:I603)</f>
        <v>2347500</v>
      </c>
      <c r="J597" s="185">
        <f t="shared" si="563"/>
        <v>2436500</v>
      </c>
      <c r="K597" s="185">
        <f t="shared" si="563"/>
        <v>2042877</v>
      </c>
      <c r="L597" s="185">
        <f t="shared" si="563"/>
        <v>316672</v>
      </c>
      <c r="M597" s="15">
        <f t="shared" si="563"/>
        <v>97950</v>
      </c>
      <c r="N597" s="15">
        <f t="shared" si="563"/>
        <v>158000</v>
      </c>
      <c r="O597" s="15">
        <f t="shared" si="563"/>
        <v>60722</v>
      </c>
      <c r="P597" s="15">
        <f t="shared" si="553"/>
        <v>2359549</v>
      </c>
      <c r="Q597" s="185">
        <f t="shared" si="558"/>
        <v>96.841740201108152</v>
      </c>
    </row>
    <row r="598" spans="1:17" x14ac:dyDescent="0.25">
      <c r="A598" s="4" t="s">
        <v>248</v>
      </c>
      <c r="B598" s="4" t="s">
        <v>82</v>
      </c>
      <c r="C598" s="4" t="s">
        <v>344</v>
      </c>
      <c r="D598" s="4" t="s">
        <v>345</v>
      </c>
      <c r="E598" s="3" t="s">
        <v>22</v>
      </c>
      <c r="F598" s="4" t="s">
        <v>347</v>
      </c>
      <c r="G598" s="16" t="s">
        <v>321</v>
      </c>
      <c r="H598" s="16" t="s">
        <v>86</v>
      </c>
      <c r="I598" s="183">
        <v>404000</v>
      </c>
      <c r="J598" s="183">
        <v>404000</v>
      </c>
      <c r="K598" s="183">
        <v>319178</v>
      </c>
      <c r="L598" s="183">
        <f t="shared" ref="L598:L603" si="564">M598+N598+O598</f>
        <v>84822</v>
      </c>
      <c r="M598" s="17">
        <v>31000</v>
      </c>
      <c r="N598" s="17">
        <v>36000</v>
      </c>
      <c r="O598" s="17">
        <v>17822</v>
      </c>
      <c r="P598" s="17">
        <f t="shared" si="553"/>
        <v>404000</v>
      </c>
      <c r="Q598" s="183">
        <f t="shared" si="558"/>
        <v>100</v>
      </c>
    </row>
    <row r="599" spans="1:17" x14ac:dyDescent="0.25">
      <c r="A599" s="4" t="s">
        <v>248</v>
      </c>
      <c r="B599" s="4" t="s">
        <v>82</v>
      </c>
      <c r="C599" s="4" t="s">
        <v>344</v>
      </c>
      <c r="D599" s="4" t="s">
        <v>345</v>
      </c>
      <c r="E599" s="3" t="s">
        <v>22</v>
      </c>
      <c r="F599" s="4" t="s">
        <v>348</v>
      </c>
      <c r="G599" s="16" t="s">
        <v>321</v>
      </c>
      <c r="H599" s="16" t="s">
        <v>26</v>
      </c>
      <c r="I599" s="183">
        <v>1267000</v>
      </c>
      <c r="J599" s="183">
        <v>1267000</v>
      </c>
      <c r="K599" s="183">
        <v>1043000</v>
      </c>
      <c r="L599" s="183">
        <f t="shared" si="564"/>
        <v>222900</v>
      </c>
      <c r="M599" s="17">
        <v>60000</v>
      </c>
      <c r="N599" s="17">
        <v>120000</v>
      </c>
      <c r="O599" s="17">
        <v>42900</v>
      </c>
      <c r="P599" s="17">
        <f t="shared" si="553"/>
        <v>1265900</v>
      </c>
      <c r="Q599" s="183">
        <f t="shared" si="558"/>
        <v>99.913180741910026</v>
      </c>
    </row>
    <row r="600" spans="1:17" x14ac:dyDescent="0.25">
      <c r="A600" s="4" t="s">
        <v>248</v>
      </c>
      <c r="B600" s="4" t="s">
        <v>82</v>
      </c>
      <c r="C600" s="4" t="s">
        <v>344</v>
      </c>
      <c r="D600" s="4" t="s">
        <v>345</v>
      </c>
      <c r="E600" s="3" t="s">
        <v>22</v>
      </c>
      <c r="F600" s="4" t="s">
        <v>349</v>
      </c>
      <c r="G600" s="16" t="s">
        <v>321</v>
      </c>
      <c r="H600" s="16" t="s">
        <v>28</v>
      </c>
      <c r="I600" s="183">
        <v>387000</v>
      </c>
      <c r="J600" s="183">
        <v>387000</v>
      </c>
      <c r="K600" s="183">
        <v>342219</v>
      </c>
      <c r="L600" s="183">
        <f t="shared" si="564"/>
        <v>6700</v>
      </c>
      <c r="M600" s="17">
        <v>4700</v>
      </c>
      <c r="N600" s="17">
        <v>2000</v>
      </c>
      <c r="O600" s="17">
        <v>0</v>
      </c>
      <c r="P600" s="17">
        <f t="shared" si="553"/>
        <v>348919</v>
      </c>
      <c r="Q600" s="183">
        <f t="shared" si="558"/>
        <v>90.159948320413434</v>
      </c>
    </row>
    <row r="601" spans="1:17" x14ac:dyDescent="0.25">
      <c r="A601" s="4" t="s">
        <v>248</v>
      </c>
      <c r="B601" s="4" t="s">
        <v>82</v>
      </c>
      <c r="C601" s="4" t="s">
        <v>344</v>
      </c>
      <c r="D601" s="4" t="s">
        <v>345</v>
      </c>
      <c r="E601" s="3" t="s">
        <v>22</v>
      </c>
      <c r="F601" s="4" t="s">
        <v>350</v>
      </c>
      <c r="G601" s="16" t="s">
        <v>321</v>
      </c>
      <c r="H601" s="16" t="s">
        <v>24</v>
      </c>
      <c r="I601" s="183">
        <v>61500</v>
      </c>
      <c r="J601" s="183">
        <v>150500</v>
      </c>
      <c r="K601" s="183">
        <v>150500</v>
      </c>
      <c r="L601" s="183">
        <f t="shared" si="564"/>
        <v>0</v>
      </c>
      <c r="M601" s="17"/>
      <c r="N601" s="17"/>
      <c r="O601" s="17"/>
      <c r="P601" s="17">
        <f t="shared" si="553"/>
        <v>150500</v>
      </c>
      <c r="Q601" s="183">
        <f t="shared" si="558"/>
        <v>100</v>
      </c>
    </row>
    <row r="602" spans="1:17" x14ac:dyDescent="0.25">
      <c r="A602" s="4" t="s">
        <v>248</v>
      </c>
      <c r="B602" s="4" t="s">
        <v>82</v>
      </c>
      <c r="C602" s="4" t="s">
        <v>344</v>
      </c>
      <c r="D602" s="4" t="s">
        <v>345</v>
      </c>
      <c r="E602" s="3" t="s">
        <v>22</v>
      </c>
      <c r="F602" s="4" t="s">
        <v>351</v>
      </c>
      <c r="G602" s="16" t="s">
        <v>321</v>
      </c>
      <c r="H602" s="16" t="s">
        <v>30</v>
      </c>
      <c r="I602" s="183">
        <v>198000</v>
      </c>
      <c r="J602" s="183">
        <v>198000</v>
      </c>
      <c r="K602" s="183">
        <v>160230</v>
      </c>
      <c r="L602" s="183">
        <f t="shared" si="564"/>
        <v>0</v>
      </c>
      <c r="M602" s="17"/>
      <c r="N602" s="17"/>
      <c r="O602" s="17"/>
      <c r="P602" s="17">
        <f t="shared" si="553"/>
        <v>160230</v>
      </c>
      <c r="Q602" s="183">
        <f t="shared" si="558"/>
        <v>80.924242424242422</v>
      </c>
    </row>
    <row r="603" spans="1:17" x14ac:dyDescent="0.25">
      <c r="A603" s="4" t="s">
        <v>248</v>
      </c>
      <c r="B603" s="4" t="s">
        <v>82</v>
      </c>
      <c r="C603" s="4" t="s">
        <v>344</v>
      </c>
      <c r="D603" s="4" t="s">
        <v>345</v>
      </c>
      <c r="E603" s="3" t="s">
        <v>22</v>
      </c>
      <c r="F603" s="4" t="s">
        <v>352</v>
      </c>
      <c r="G603" s="16" t="s">
        <v>321</v>
      </c>
      <c r="H603" s="16" t="s">
        <v>328</v>
      </c>
      <c r="I603" s="183">
        <v>30000</v>
      </c>
      <c r="J603" s="183">
        <v>30000</v>
      </c>
      <c r="K603" s="183">
        <v>27750</v>
      </c>
      <c r="L603" s="183">
        <f t="shared" si="564"/>
        <v>2250</v>
      </c>
      <c r="M603" s="17">
        <v>2250</v>
      </c>
      <c r="N603" s="17"/>
      <c r="O603" s="17"/>
      <c r="P603" s="17">
        <f t="shared" si="553"/>
        <v>30000</v>
      </c>
      <c r="Q603" s="183">
        <f t="shared" si="558"/>
        <v>100</v>
      </c>
    </row>
    <row r="604" spans="1:17" x14ac:dyDescent="0.25">
      <c r="A604" s="4" t="s">
        <v>248</v>
      </c>
      <c r="B604" s="4" t="s">
        <v>82</v>
      </c>
      <c r="C604" s="4" t="s">
        <v>344</v>
      </c>
      <c r="D604" s="4" t="s">
        <v>345</v>
      </c>
      <c r="E604" s="2" t="s">
        <v>31</v>
      </c>
      <c r="F604" s="2" t="s">
        <v>1</v>
      </c>
      <c r="G604" s="2" t="s">
        <v>1</v>
      </c>
      <c r="H604" s="2" t="s">
        <v>32</v>
      </c>
      <c r="I604" s="185">
        <f t="shared" ref="I604:O604" si="565">SUM(I605)</f>
        <v>2136599</v>
      </c>
      <c r="J604" s="185">
        <f t="shared" si="565"/>
        <v>2136599</v>
      </c>
      <c r="K604" s="185">
        <f t="shared" si="565"/>
        <v>1625545</v>
      </c>
      <c r="L604" s="185">
        <f t="shared" si="565"/>
        <v>511054</v>
      </c>
      <c r="M604" s="15">
        <f t="shared" si="565"/>
        <v>185000</v>
      </c>
      <c r="N604" s="15">
        <f t="shared" si="565"/>
        <v>185000</v>
      </c>
      <c r="O604" s="15">
        <f t="shared" si="565"/>
        <v>141054</v>
      </c>
      <c r="P604" s="15">
        <f t="shared" si="553"/>
        <v>2136599</v>
      </c>
      <c r="Q604" s="185">
        <f t="shared" si="558"/>
        <v>100</v>
      </c>
    </row>
    <row r="605" spans="1:17" x14ac:dyDescent="0.25">
      <c r="A605" s="4" t="s">
        <v>248</v>
      </c>
      <c r="B605" s="4" t="s">
        <v>82</v>
      </c>
      <c r="C605" s="4" t="s">
        <v>344</v>
      </c>
      <c r="D605" s="4" t="s">
        <v>345</v>
      </c>
      <c r="E605" s="3" t="s">
        <v>34</v>
      </c>
      <c r="F605" s="4"/>
      <c r="G605" s="16" t="s">
        <v>321</v>
      </c>
      <c r="H605" s="16" t="s">
        <v>33</v>
      </c>
      <c r="I605" s="183">
        <v>2136599</v>
      </c>
      <c r="J605" s="183">
        <v>2136599</v>
      </c>
      <c r="K605" s="183">
        <v>1625545</v>
      </c>
      <c r="L605" s="183">
        <f>M605+N605+O605</f>
        <v>511054</v>
      </c>
      <c r="M605" s="17">
        <v>185000</v>
      </c>
      <c r="N605" s="17">
        <v>185000</v>
      </c>
      <c r="O605" s="17">
        <v>141054</v>
      </c>
      <c r="P605" s="17">
        <f t="shared" si="553"/>
        <v>2136599</v>
      </c>
      <c r="Q605" s="183">
        <f t="shared" si="558"/>
        <v>100</v>
      </c>
    </row>
    <row r="606" spans="1:17" x14ac:dyDescent="0.25">
      <c r="A606" s="4" t="s">
        <v>248</v>
      </c>
      <c r="B606" s="4" t="s">
        <v>82</v>
      </c>
      <c r="C606" s="4" t="s">
        <v>344</v>
      </c>
      <c r="D606" s="4" t="s">
        <v>345</v>
      </c>
      <c r="E606" s="2" t="s">
        <v>35</v>
      </c>
      <c r="F606" s="2" t="s">
        <v>1</v>
      </c>
      <c r="G606" s="2" t="s">
        <v>1</v>
      </c>
      <c r="H606" s="2" t="s">
        <v>36</v>
      </c>
      <c r="I606" s="185">
        <f t="shared" ref="I606:O606" si="566">SUM(I607:I615)</f>
        <v>5466372</v>
      </c>
      <c r="J606" s="185">
        <f t="shared" si="566"/>
        <v>5333412</v>
      </c>
      <c r="K606" s="185">
        <f t="shared" si="566"/>
        <v>3930048</v>
      </c>
      <c r="L606" s="185">
        <f t="shared" si="566"/>
        <v>1052389</v>
      </c>
      <c r="M606" s="15">
        <f t="shared" si="566"/>
        <v>377140</v>
      </c>
      <c r="N606" s="15">
        <f t="shared" si="566"/>
        <v>412460</v>
      </c>
      <c r="O606" s="15">
        <f t="shared" si="566"/>
        <v>262789</v>
      </c>
      <c r="P606" s="15">
        <f t="shared" si="553"/>
        <v>4982437</v>
      </c>
      <c r="Q606" s="185">
        <f t="shared" si="558"/>
        <v>93.419315815091736</v>
      </c>
    </row>
    <row r="607" spans="1:17" x14ac:dyDescent="0.25">
      <c r="A607" s="4" t="s">
        <v>248</v>
      </c>
      <c r="B607" s="4" t="s">
        <v>82</v>
      </c>
      <c r="C607" s="4" t="s">
        <v>344</v>
      </c>
      <c r="D607" s="4" t="s">
        <v>345</v>
      </c>
      <c r="E607" s="3" t="s">
        <v>39</v>
      </c>
      <c r="F607" s="4"/>
      <c r="G607" s="16" t="s">
        <v>321</v>
      </c>
      <c r="H607" s="16" t="s">
        <v>38</v>
      </c>
      <c r="I607" s="183">
        <v>4960</v>
      </c>
      <c r="J607" s="183">
        <v>4960</v>
      </c>
      <c r="K607" s="183">
        <v>2740</v>
      </c>
      <c r="L607" s="183">
        <f t="shared" ref="L607:L614" si="567">M607+N607+O607</f>
        <v>2220</v>
      </c>
      <c r="M607" s="17">
        <v>2220</v>
      </c>
      <c r="N607" s="17"/>
      <c r="O607" s="17"/>
      <c r="P607" s="17">
        <f t="shared" si="553"/>
        <v>4960</v>
      </c>
      <c r="Q607" s="183">
        <f t="shared" si="558"/>
        <v>100</v>
      </c>
    </row>
    <row r="608" spans="1:17" x14ac:dyDescent="0.25">
      <c r="A608" s="4" t="s">
        <v>248</v>
      </c>
      <c r="B608" s="4" t="s">
        <v>82</v>
      </c>
      <c r="C608" s="4" t="s">
        <v>344</v>
      </c>
      <c r="D608" s="4" t="s">
        <v>345</v>
      </c>
      <c r="E608" s="3" t="s">
        <v>197</v>
      </c>
      <c r="F608" s="4"/>
      <c r="G608" s="16" t="s">
        <v>321</v>
      </c>
      <c r="H608" s="16" t="s">
        <v>196</v>
      </c>
      <c r="I608" s="183">
        <v>466000</v>
      </c>
      <c r="J608" s="183">
        <v>451000</v>
      </c>
      <c r="K608" s="183">
        <v>290000</v>
      </c>
      <c r="L608" s="183">
        <f t="shared" si="567"/>
        <v>145000</v>
      </c>
      <c r="M608" s="17">
        <v>35000</v>
      </c>
      <c r="N608" s="17">
        <v>55000</v>
      </c>
      <c r="O608" s="17">
        <v>55000</v>
      </c>
      <c r="P608" s="17">
        <f t="shared" si="553"/>
        <v>435000</v>
      </c>
      <c r="Q608" s="183">
        <f t="shared" si="558"/>
        <v>96.452328159645234</v>
      </c>
    </row>
    <row r="609" spans="1:17" x14ac:dyDescent="0.25">
      <c r="A609" s="4" t="s">
        <v>248</v>
      </c>
      <c r="B609" s="4" t="s">
        <v>82</v>
      </c>
      <c r="C609" s="4" t="s">
        <v>344</v>
      </c>
      <c r="D609" s="4" t="s">
        <v>345</v>
      </c>
      <c r="E609" s="3" t="s">
        <v>200</v>
      </c>
      <c r="F609" s="4"/>
      <c r="G609" s="16" t="s">
        <v>321</v>
      </c>
      <c r="H609" s="16" t="s">
        <v>199</v>
      </c>
      <c r="I609" s="183">
        <v>1776000</v>
      </c>
      <c r="J609" s="183">
        <v>1776000</v>
      </c>
      <c r="K609" s="183">
        <v>1396000</v>
      </c>
      <c r="L609" s="183">
        <f t="shared" si="567"/>
        <v>380000</v>
      </c>
      <c r="M609" s="17">
        <v>170000</v>
      </c>
      <c r="N609" s="17">
        <v>180000</v>
      </c>
      <c r="O609" s="17">
        <v>30000</v>
      </c>
      <c r="P609" s="17">
        <f t="shared" si="553"/>
        <v>1776000</v>
      </c>
      <c r="Q609" s="183">
        <f t="shared" si="558"/>
        <v>100</v>
      </c>
    </row>
    <row r="610" spans="1:17" x14ac:dyDescent="0.25">
      <c r="A610" s="4" t="s">
        <v>248</v>
      </c>
      <c r="B610" s="4" t="s">
        <v>82</v>
      </c>
      <c r="C610" s="4" t="s">
        <v>344</v>
      </c>
      <c r="D610" s="4" t="s">
        <v>345</v>
      </c>
      <c r="E610" s="3" t="s">
        <v>203</v>
      </c>
      <c r="F610" s="4"/>
      <c r="G610" s="16" t="s">
        <v>321</v>
      </c>
      <c r="H610" s="16" t="s">
        <v>202</v>
      </c>
      <c r="I610" s="183">
        <v>630000</v>
      </c>
      <c r="J610" s="183">
        <v>630000</v>
      </c>
      <c r="K610" s="183">
        <v>478500</v>
      </c>
      <c r="L610" s="183">
        <f t="shared" si="567"/>
        <v>151500</v>
      </c>
      <c r="M610" s="17">
        <v>50500</v>
      </c>
      <c r="N610" s="17">
        <v>50500</v>
      </c>
      <c r="O610" s="17">
        <v>50500</v>
      </c>
      <c r="P610" s="17">
        <f t="shared" si="553"/>
        <v>630000</v>
      </c>
      <c r="Q610" s="183">
        <f t="shared" si="558"/>
        <v>100</v>
      </c>
    </row>
    <row r="611" spans="1:17" x14ac:dyDescent="0.25">
      <c r="A611" s="4" t="s">
        <v>248</v>
      </c>
      <c r="B611" s="4" t="s">
        <v>82</v>
      </c>
      <c r="C611" s="4" t="s">
        <v>344</v>
      </c>
      <c r="D611" s="4" t="s">
        <v>345</v>
      </c>
      <c r="E611" s="3" t="s">
        <v>206</v>
      </c>
      <c r="F611" s="4"/>
      <c r="G611" s="16" t="s">
        <v>321</v>
      </c>
      <c r="H611" s="16" t="s">
        <v>205</v>
      </c>
      <c r="I611" s="183">
        <v>19500</v>
      </c>
      <c r="J611" s="183">
        <v>19500</v>
      </c>
      <c r="K611" s="183">
        <v>12675</v>
      </c>
      <c r="L611" s="183">
        <f t="shared" si="567"/>
        <v>4000</v>
      </c>
      <c r="M611" s="17"/>
      <c r="N611" s="17">
        <v>2000</v>
      </c>
      <c r="O611" s="17">
        <v>2000</v>
      </c>
      <c r="P611" s="17">
        <f t="shared" si="553"/>
        <v>16675</v>
      </c>
      <c r="Q611" s="183">
        <f t="shared" si="558"/>
        <v>85.512820512820511</v>
      </c>
    </row>
    <row r="612" spans="1:17" x14ac:dyDescent="0.25">
      <c r="A612" s="4" t="s">
        <v>248</v>
      </c>
      <c r="B612" s="4" t="s">
        <v>82</v>
      </c>
      <c r="C612" s="4" t="s">
        <v>344</v>
      </c>
      <c r="D612" s="4" t="s">
        <v>345</v>
      </c>
      <c r="E612" s="3" t="s">
        <v>209</v>
      </c>
      <c r="F612" s="4"/>
      <c r="G612" s="16" t="s">
        <v>321</v>
      </c>
      <c r="H612" s="16" t="s">
        <v>208</v>
      </c>
      <c r="I612" s="183">
        <v>60600</v>
      </c>
      <c r="J612" s="183">
        <v>60600</v>
      </c>
      <c r="K612" s="183">
        <v>45490</v>
      </c>
      <c r="L612" s="183">
        <f t="shared" si="567"/>
        <v>15060</v>
      </c>
      <c r="M612" s="17">
        <v>5020</v>
      </c>
      <c r="N612" s="17">
        <v>5020</v>
      </c>
      <c r="O612" s="17">
        <v>5020</v>
      </c>
      <c r="P612" s="17">
        <f t="shared" si="553"/>
        <v>60550</v>
      </c>
      <c r="Q612" s="183">
        <f t="shared" si="558"/>
        <v>99.917491749174914</v>
      </c>
    </row>
    <row r="613" spans="1:17" x14ac:dyDescent="0.25">
      <c r="A613" s="4" t="s">
        <v>248</v>
      </c>
      <c r="B613" s="4" t="s">
        <v>82</v>
      </c>
      <c r="C613" s="4" t="s">
        <v>344</v>
      </c>
      <c r="D613" s="4" t="s">
        <v>345</v>
      </c>
      <c r="E613" s="3" t="s">
        <v>212</v>
      </c>
      <c r="F613" s="4"/>
      <c r="G613" s="16" t="s">
        <v>321</v>
      </c>
      <c r="H613" s="16" t="s">
        <v>211</v>
      </c>
      <c r="I613" s="183">
        <v>328000</v>
      </c>
      <c r="J613" s="183">
        <v>284040</v>
      </c>
      <c r="K613" s="183">
        <v>178000</v>
      </c>
      <c r="L613" s="183">
        <f t="shared" si="567"/>
        <v>6040</v>
      </c>
      <c r="M613" s="17"/>
      <c r="N613" s="210">
        <v>6040</v>
      </c>
      <c r="O613" s="210"/>
      <c r="P613" s="17">
        <f t="shared" si="553"/>
        <v>184040</v>
      </c>
      <c r="Q613" s="183">
        <f t="shared" si="558"/>
        <v>64.79369102943248</v>
      </c>
    </row>
    <row r="614" spans="1:17" x14ac:dyDescent="0.25">
      <c r="A614" s="4" t="s">
        <v>248</v>
      </c>
      <c r="B614" s="4" t="s">
        <v>82</v>
      </c>
      <c r="C614" s="4" t="s">
        <v>344</v>
      </c>
      <c r="D614" s="4" t="s">
        <v>345</v>
      </c>
      <c r="E614" s="3" t="s">
        <v>215</v>
      </c>
      <c r="F614" s="4"/>
      <c r="G614" s="16" t="s">
        <v>321</v>
      </c>
      <c r="H614" s="16" t="s">
        <v>214</v>
      </c>
      <c r="I614" s="183">
        <v>25000</v>
      </c>
      <c r="J614" s="183">
        <v>25000</v>
      </c>
      <c r="K614" s="183">
        <v>18300</v>
      </c>
      <c r="L614" s="183">
        <f t="shared" si="567"/>
        <v>3000</v>
      </c>
      <c r="M614" s="17"/>
      <c r="N614" s="17">
        <v>1500</v>
      </c>
      <c r="O614" s="17">
        <v>1500</v>
      </c>
      <c r="P614" s="17">
        <f t="shared" si="553"/>
        <v>21300</v>
      </c>
      <c r="Q614" s="183">
        <f t="shared" si="558"/>
        <v>85.2</v>
      </c>
    </row>
    <row r="615" spans="1:17" x14ac:dyDescent="0.25">
      <c r="A615" s="1" t="s">
        <v>248</v>
      </c>
      <c r="B615" s="1" t="s">
        <v>82</v>
      </c>
      <c r="C615" s="1" t="s">
        <v>344</v>
      </c>
      <c r="D615" s="1" t="s">
        <v>345</v>
      </c>
      <c r="E615" s="1" t="s">
        <v>40</v>
      </c>
      <c r="F615" s="4" t="s">
        <v>1</v>
      </c>
      <c r="G615" s="16" t="s">
        <v>1</v>
      </c>
      <c r="H615" s="2" t="s">
        <v>41</v>
      </c>
      <c r="I615" s="185">
        <f t="shared" ref="I615:O615" si="568">SUM(I616:I620)</f>
        <v>2156312</v>
      </c>
      <c r="J615" s="185">
        <f t="shared" si="568"/>
        <v>2082312</v>
      </c>
      <c r="K615" s="185">
        <f t="shared" si="568"/>
        <v>1508343</v>
      </c>
      <c r="L615" s="185">
        <f t="shared" si="568"/>
        <v>345569</v>
      </c>
      <c r="M615" s="15">
        <f t="shared" si="568"/>
        <v>114400</v>
      </c>
      <c r="N615" s="15">
        <f t="shared" si="568"/>
        <v>112400</v>
      </c>
      <c r="O615" s="15">
        <f t="shared" si="568"/>
        <v>118769</v>
      </c>
      <c r="P615" s="15">
        <f t="shared" si="553"/>
        <v>1853912</v>
      </c>
      <c r="Q615" s="185">
        <f t="shared" si="558"/>
        <v>89.03142276469616</v>
      </c>
    </row>
    <row r="616" spans="1:17" x14ac:dyDescent="0.25">
      <c r="A616" s="4" t="s">
        <v>248</v>
      </c>
      <c r="B616" s="4" t="s">
        <v>82</v>
      </c>
      <c r="C616" s="4" t="s">
        <v>344</v>
      </c>
      <c r="D616" s="4" t="s">
        <v>345</v>
      </c>
      <c r="E616" s="3" t="s">
        <v>42</v>
      </c>
      <c r="F616" s="4" t="s">
        <v>353</v>
      </c>
      <c r="G616" s="16" t="s">
        <v>321</v>
      </c>
      <c r="H616" s="16" t="s">
        <v>330</v>
      </c>
      <c r="I616" s="183">
        <v>1851000</v>
      </c>
      <c r="J616" s="183">
        <v>1791000</v>
      </c>
      <c r="K616" s="183">
        <v>1290000</v>
      </c>
      <c r="L616" s="183">
        <f>M616+N616+O616</f>
        <v>300000</v>
      </c>
      <c r="M616" s="208">
        <v>100000</v>
      </c>
      <c r="N616" s="208">
        <v>100000</v>
      </c>
      <c r="O616" s="208">
        <v>100000</v>
      </c>
      <c r="P616" s="17">
        <f t="shared" si="553"/>
        <v>1590000</v>
      </c>
      <c r="Q616" s="183">
        <f t="shared" si="558"/>
        <v>88.777219430485772</v>
      </c>
    </row>
    <row r="617" spans="1:17" x14ac:dyDescent="0.25">
      <c r="A617" s="4" t="s">
        <v>248</v>
      </c>
      <c r="B617" s="4" t="s">
        <v>82</v>
      </c>
      <c r="C617" s="4" t="s">
        <v>344</v>
      </c>
      <c r="D617" s="4" t="s">
        <v>345</v>
      </c>
      <c r="E617" s="3" t="s">
        <v>42</v>
      </c>
      <c r="F617" s="4" t="s">
        <v>354</v>
      </c>
      <c r="G617" s="16" t="s">
        <v>321</v>
      </c>
      <c r="H617" s="16" t="s">
        <v>332</v>
      </c>
      <c r="I617" s="183">
        <v>84000</v>
      </c>
      <c r="J617" s="183">
        <v>84000</v>
      </c>
      <c r="K617" s="183">
        <v>61000</v>
      </c>
      <c r="L617" s="183">
        <f>M617+N617+O617</f>
        <v>23000</v>
      </c>
      <c r="M617" s="17">
        <v>9000</v>
      </c>
      <c r="N617" s="17">
        <v>7000</v>
      </c>
      <c r="O617" s="17">
        <v>7000</v>
      </c>
      <c r="P617" s="17">
        <f t="shared" si="553"/>
        <v>84000</v>
      </c>
      <c r="Q617" s="183">
        <f t="shared" si="558"/>
        <v>100</v>
      </c>
    </row>
    <row r="618" spans="1:17" x14ac:dyDescent="0.25">
      <c r="A618" s="4" t="s">
        <v>248</v>
      </c>
      <c r="B618" s="4" t="s">
        <v>82</v>
      </c>
      <c r="C618" s="4" t="s">
        <v>344</v>
      </c>
      <c r="D618" s="4" t="s">
        <v>345</v>
      </c>
      <c r="E618" s="3" t="s">
        <v>42</v>
      </c>
      <c r="F618" s="4" t="s">
        <v>355</v>
      </c>
      <c r="G618" s="16" t="s">
        <v>321</v>
      </c>
      <c r="H618" s="16" t="s">
        <v>334</v>
      </c>
      <c r="I618" s="183">
        <v>115400</v>
      </c>
      <c r="J618" s="183">
        <v>101400</v>
      </c>
      <c r="K618" s="183">
        <v>66000</v>
      </c>
      <c r="L618" s="183">
        <f>M618+N618+O618</f>
        <v>8000</v>
      </c>
      <c r="M618" s="17"/>
      <c r="N618" s="17"/>
      <c r="O618" s="17">
        <v>8000</v>
      </c>
      <c r="P618" s="17">
        <f t="shared" si="553"/>
        <v>74000</v>
      </c>
      <c r="Q618" s="183">
        <f t="shared" si="558"/>
        <v>72.978303747534511</v>
      </c>
    </row>
    <row r="619" spans="1:17" ht="22.5" x14ac:dyDescent="0.25">
      <c r="A619" s="4" t="s">
        <v>248</v>
      </c>
      <c r="B619" s="4" t="s">
        <v>82</v>
      </c>
      <c r="C619" s="4" t="s">
        <v>344</v>
      </c>
      <c r="D619" s="4" t="s">
        <v>345</v>
      </c>
      <c r="E619" s="3" t="s">
        <v>42</v>
      </c>
      <c r="F619" s="4" t="s">
        <v>356</v>
      </c>
      <c r="G619" s="16" t="s">
        <v>321</v>
      </c>
      <c r="H619" s="16" t="s">
        <v>50</v>
      </c>
      <c r="I619" s="183">
        <v>64912</v>
      </c>
      <c r="J619" s="183">
        <v>64912</v>
      </c>
      <c r="K619" s="183">
        <v>50343</v>
      </c>
      <c r="L619" s="183">
        <f>M619+N619+O619</f>
        <v>14569</v>
      </c>
      <c r="M619" s="17">
        <v>5400</v>
      </c>
      <c r="N619" s="17">
        <v>5400</v>
      </c>
      <c r="O619" s="17">
        <v>3769</v>
      </c>
      <c r="P619" s="17">
        <f t="shared" si="553"/>
        <v>64912</v>
      </c>
      <c r="Q619" s="183">
        <f t="shared" si="558"/>
        <v>100</v>
      </c>
    </row>
    <row r="620" spans="1:17" ht="22.5" x14ac:dyDescent="0.25">
      <c r="A620" s="4" t="s">
        <v>248</v>
      </c>
      <c r="B620" s="4" t="s">
        <v>82</v>
      </c>
      <c r="C620" s="4" t="s">
        <v>344</v>
      </c>
      <c r="D620" s="4" t="s">
        <v>345</v>
      </c>
      <c r="E620" s="3" t="s">
        <v>42</v>
      </c>
      <c r="F620" s="4" t="s">
        <v>357</v>
      </c>
      <c r="G620" s="16" t="s">
        <v>321</v>
      </c>
      <c r="H620" s="16" t="s">
        <v>56</v>
      </c>
      <c r="I620" s="183">
        <v>41000</v>
      </c>
      <c r="J620" s="183">
        <v>41000</v>
      </c>
      <c r="K620" s="183">
        <v>41000</v>
      </c>
      <c r="L620" s="183">
        <f>M620+N620+O620</f>
        <v>0</v>
      </c>
      <c r="M620" s="17"/>
      <c r="N620" s="17"/>
      <c r="O620" s="17"/>
      <c r="P620" s="17">
        <f t="shared" si="553"/>
        <v>41000</v>
      </c>
      <c r="Q620" s="183">
        <f t="shared" si="558"/>
        <v>100</v>
      </c>
    </row>
    <row r="621" spans="1:17" ht="22.5" x14ac:dyDescent="0.25">
      <c r="A621" s="1" t="s">
        <v>1</v>
      </c>
      <c r="B621" s="1" t="s">
        <v>1</v>
      </c>
      <c r="C621" s="1" t="s">
        <v>1</v>
      </c>
      <c r="D621" s="2" t="s">
        <v>1</v>
      </c>
      <c r="E621" s="2" t="s">
        <v>1</v>
      </c>
      <c r="F621" s="2" t="s">
        <v>1</v>
      </c>
      <c r="G621" s="2" t="s">
        <v>1</v>
      </c>
      <c r="H621" s="13" t="s">
        <v>57</v>
      </c>
      <c r="I621" s="184">
        <f t="shared" ref="I621:O622" si="569">SUM(I622)</f>
        <v>100</v>
      </c>
      <c r="J621" s="184">
        <f t="shared" si="569"/>
        <v>161310</v>
      </c>
      <c r="K621" s="184">
        <f t="shared" si="569"/>
        <v>161210</v>
      </c>
      <c r="L621" s="184">
        <f t="shared" si="569"/>
        <v>0</v>
      </c>
      <c r="M621" s="14">
        <f t="shared" si="569"/>
        <v>0</v>
      </c>
      <c r="N621" s="14">
        <f t="shared" si="569"/>
        <v>0</v>
      </c>
      <c r="O621" s="14">
        <f t="shared" si="569"/>
        <v>0</v>
      </c>
      <c r="P621" s="14">
        <f t="shared" si="553"/>
        <v>161210</v>
      </c>
      <c r="Q621" s="184">
        <f t="shared" si="558"/>
        <v>99.938007563077306</v>
      </c>
    </row>
    <row r="622" spans="1:17" x14ac:dyDescent="0.25">
      <c r="A622" s="4" t="s">
        <v>248</v>
      </c>
      <c r="B622" s="4" t="s">
        <v>82</v>
      </c>
      <c r="C622" s="4" t="s">
        <v>344</v>
      </c>
      <c r="D622" s="4" t="s">
        <v>345</v>
      </c>
      <c r="E622" s="2" t="s">
        <v>58</v>
      </c>
      <c r="F622" s="2" t="s">
        <v>1</v>
      </c>
      <c r="G622" s="2" t="s">
        <v>1</v>
      </c>
      <c r="H622" s="2" t="s">
        <v>59</v>
      </c>
      <c r="I622" s="185">
        <f t="shared" si="569"/>
        <v>100</v>
      </c>
      <c r="J622" s="185">
        <f t="shared" si="569"/>
        <v>161310</v>
      </c>
      <c r="K622" s="185">
        <f t="shared" si="569"/>
        <v>161210</v>
      </c>
      <c r="L622" s="185">
        <f t="shared" si="569"/>
        <v>0</v>
      </c>
      <c r="M622" s="15">
        <f t="shared" si="569"/>
        <v>0</v>
      </c>
      <c r="N622" s="15">
        <f t="shared" si="569"/>
        <v>0</v>
      </c>
      <c r="O622" s="15">
        <f t="shared" si="569"/>
        <v>0</v>
      </c>
      <c r="P622" s="15">
        <f t="shared" si="553"/>
        <v>161210</v>
      </c>
      <c r="Q622" s="185">
        <f t="shared" si="558"/>
        <v>99.938007563077306</v>
      </c>
    </row>
    <row r="623" spans="1:17" x14ac:dyDescent="0.25">
      <c r="A623" s="4" t="s">
        <v>248</v>
      </c>
      <c r="B623" s="4" t="s">
        <v>82</v>
      </c>
      <c r="C623" s="4" t="s">
        <v>344</v>
      </c>
      <c r="D623" s="4" t="s">
        <v>345</v>
      </c>
      <c r="E623" s="3" t="s">
        <v>69</v>
      </c>
      <c r="F623" s="4"/>
      <c r="G623" s="16" t="s">
        <v>321</v>
      </c>
      <c r="H623" s="16" t="s">
        <v>68</v>
      </c>
      <c r="I623" s="183">
        <v>100</v>
      </c>
      <c r="J623" s="183">
        <v>161310</v>
      </c>
      <c r="K623" s="183">
        <v>161210</v>
      </c>
      <c r="L623" s="183">
        <f>M623+N623+O623</f>
        <v>0</v>
      </c>
      <c r="M623" s="17"/>
      <c r="N623" s="17"/>
      <c r="O623" s="17"/>
      <c r="P623" s="17">
        <f t="shared" si="553"/>
        <v>161210</v>
      </c>
      <c r="Q623" s="183">
        <f t="shared" si="558"/>
        <v>99.938007563077306</v>
      </c>
    </row>
    <row r="624" spans="1:17" ht="22.5" x14ac:dyDescent="0.25">
      <c r="A624" s="1" t="s">
        <v>1</v>
      </c>
      <c r="B624" s="1" t="s">
        <v>1</v>
      </c>
      <c r="C624" s="1" t="s">
        <v>1</v>
      </c>
      <c r="D624" s="2" t="s">
        <v>1</v>
      </c>
      <c r="E624" s="2" t="s">
        <v>1</v>
      </c>
      <c r="F624" s="2" t="s">
        <v>1</v>
      </c>
      <c r="G624" s="2" t="s">
        <v>1</v>
      </c>
      <c r="H624" s="13" t="s">
        <v>70</v>
      </c>
      <c r="I624" s="184">
        <f t="shared" ref="I624:O624" si="570">SUM(I625)</f>
        <v>625000</v>
      </c>
      <c r="J624" s="184">
        <f t="shared" si="570"/>
        <v>115000</v>
      </c>
      <c r="K624" s="184">
        <f t="shared" si="570"/>
        <v>110000</v>
      </c>
      <c r="L624" s="184">
        <f t="shared" si="570"/>
        <v>0</v>
      </c>
      <c r="M624" s="14">
        <f t="shared" si="570"/>
        <v>0</v>
      </c>
      <c r="N624" s="14">
        <f t="shared" si="570"/>
        <v>0</v>
      </c>
      <c r="O624" s="14">
        <f t="shared" si="570"/>
        <v>0</v>
      </c>
      <c r="P624" s="14">
        <f t="shared" si="553"/>
        <v>110000</v>
      </c>
      <c r="Q624" s="184">
        <f t="shared" si="558"/>
        <v>95.652173913043484</v>
      </c>
    </row>
    <row r="625" spans="1:17" x14ac:dyDescent="0.25">
      <c r="A625" s="4" t="s">
        <v>248</v>
      </c>
      <c r="B625" s="4" t="s">
        <v>82</v>
      </c>
      <c r="C625" s="4" t="s">
        <v>344</v>
      </c>
      <c r="D625" s="4" t="s">
        <v>345</v>
      </c>
      <c r="E625" s="2" t="s">
        <v>71</v>
      </c>
      <c r="F625" s="2" t="s">
        <v>1</v>
      </c>
      <c r="G625" s="2" t="s">
        <v>1</v>
      </c>
      <c r="H625" s="2" t="s">
        <v>72</v>
      </c>
      <c r="I625" s="185">
        <f t="shared" ref="I625:L625" si="571">SUM(I626:I627)</f>
        <v>625000</v>
      </c>
      <c r="J625" s="185">
        <f t="shared" ref="J625" si="572">SUM(J626:J627)</f>
        <v>115000</v>
      </c>
      <c r="K625" s="185">
        <f t="shared" ref="K625" si="573">SUM(K626:K627)</f>
        <v>110000</v>
      </c>
      <c r="L625" s="185">
        <f t="shared" si="571"/>
        <v>0</v>
      </c>
      <c r="M625" s="15">
        <f t="shared" ref="M625:O625" si="574">SUM(M626:M627)</f>
        <v>0</v>
      </c>
      <c r="N625" s="15">
        <f t="shared" si="574"/>
        <v>0</v>
      </c>
      <c r="O625" s="15">
        <f t="shared" si="574"/>
        <v>0</v>
      </c>
      <c r="P625" s="15">
        <f t="shared" si="553"/>
        <v>110000</v>
      </c>
      <c r="Q625" s="185">
        <f t="shared" si="558"/>
        <v>95.652173913043484</v>
      </c>
    </row>
    <row r="626" spans="1:17" x14ac:dyDescent="0.25">
      <c r="A626" s="4" t="s">
        <v>248</v>
      </c>
      <c r="B626" s="4" t="s">
        <v>82</v>
      </c>
      <c r="C626" s="4" t="s">
        <v>344</v>
      </c>
      <c r="D626" s="4" t="s">
        <v>345</v>
      </c>
      <c r="E626" s="3" t="s">
        <v>75</v>
      </c>
      <c r="F626" s="4"/>
      <c r="G626" s="16" t="s">
        <v>321</v>
      </c>
      <c r="H626" s="16" t="s">
        <v>74</v>
      </c>
      <c r="I626" s="183">
        <v>620000</v>
      </c>
      <c r="J626" s="183">
        <v>110000</v>
      </c>
      <c r="K626" s="183">
        <v>110000</v>
      </c>
      <c r="L626" s="183">
        <f>M626+N626+O626</f>
        <v>0</v>
      </c>
      <c r="M626" s="17"/>
      <c r="N626" s="17"/>
      <c r="O626" s="17"/>
      <c r="P626" s="17">
        <f t="shared" si="553"/>
        <v>110000</v>
      </c>
      <c r="Q626" s="183">
        <f t="shared" si="558"/>
        <v>100</v>
      </c>
    </row>
    <row r="627" spans="1:17" x14ac:dyDescent="0.25">
      <c r="A627" s="4" t="s">
        <v>248</v>
      </c>
      <c r="B627" s="4" t="s">
        <v>82</v>
      </c>
      <c r="C627" s="4" t="s">
        <v>344</v>
      </c>
      <c r="D627" s="4" t="s">
        <v>345</v>
      </c>
      <c r="E627" s="3" t="s">
        <v>183</v>
      </c>
      <c r="F627" s="4"/>
      <c r="G627" s="16" t="s">
        <v>321</v>
      </c>
      <c r="H627" s="16" t="s">
        <v>182</v>
      </c>
      <c r="I627" s="183">
        <v>5000</v>
      </c>
      <c r="J627" s="183">
        <v>5000</v>
      </c>
      <c r="K627" s="183">
        <v>0</v>
      </c>
      <c r="L627" s="183">
        <f>M627+N627+O627</f>
        <v>0</v>
      </c>
      <c r="M627" s="17"/>
      <c r="N627" s="17"/>
      <c r="O627" s="17"/>
      <c r="P627" s="17">
        <f t="shared" si="553"/>
        <v>0</v>
      </c>
      <c r="Q627" s="183">
        <f t="shared" si="558"/>
        <v>0</v>
      </c>
    </row>
    <row r="628" spans="1:17" x14ac:dyDescent="0.25">
      <c r="A628" s="16" t="s">
        <v>1</v>
      </c>
      <c r="B628" s="16" t="s">
        <v>1</v>
      </c>
      <c r="C628" s="16" t="s">
        <v>1</v>
      </c>
      <c r="D628" s="16" t="s">
        <v>1</v>
      </c>
      <c r="E628" s="16" t="s">
        <v>1</v>
      </c>
      <c r="F628" s="16" t="s">
        <v>1</v>
      </c>
      <c r="G628" s="16" t="s">
        <v>1</v>
      </c>
      <c r="H628" s="13" t="s">
        <v>358</v>
      </c>
      <c r="I628" s="184">
        <f t="shared" ref="I628:O628" si="575">SUM(I624,I621,I594)</f>
        <v>31310539</v>
      </c>
      <c r="J628" s="184">
        <f t="shared" si="575"/>
        <v>30917789</v>
      </c>
      <c r="K628" s="184">
        <f t="shared" si="575"/>
        <v>23650103</v>
      </c>
      <c r="L628" s="184">
        <f t="shared" si="575"/>
        <v>6834660</v>
      </c>
      <c r="M628" s="14">
        <f t="shared" si="575"/>
        <v>2250090</v>
      </c>
      <c r="N628" s="14">
        <f t="shared" si="575"/>
        <v>2525460</v>
      </c>
      <c r="O628" s="14">
        <f t="shared" si="575"/>
        <v>2059110</v>
      </c>
      <c r="P628" s="14">
        <f t="shared" si="553"/>
        <v>30484763</v>
      </c>
      <c r="Q628" s="184">
        <f t="shared" si="558"/>
        <v>98.599427662825434</v>
      </c>
    </row>
    <row r="629" spans="1:17" ht="15.75" thickBot="1" x14ac:dyDescent="0.3">
      <c r="A629" s="16" t="s">
        <v>1</v>
      </c>
      <c r="B629" s="16" t="s">
        <v>1</v>
      </c>
      <c r="C629" s="16" t="s">
        <v>1</v>
      </c>
      <c r="D629" s="16" t="s">
        <v>1</v>
      </c>
      <c r="E629" s="16" t="s">
        <v>1</v>
      </c>
      <c r="F629" s="16" t="s">
        <v>1</v>
      </c>
      <c r="G629" s="16" t="s">
        <v>1</v>
      </c>
      <c r="H629" s="2" t="s">
        <v>77</v>
      </c>
      <c r="I629" s="185">
        <v>558</v>
      </c>
      <c r="J629" s="185">
        <v>558</v>
      </c>
      <c r="K629" s="185"/>
      <c r="L629" s="185">
        <f>M629+N629+O629</f>
        <v>0</v>
      </c>
      <c r="M629" s="16"/>
      <c r="N629" s="16"/>
      <c r="O629" s="16"/>
      <c r="P629" s="15">
        <f t="shared" si="553"/>
        <v>0</v>
      </c>
      <c r="Q629" s="164"/>
    </row>
    <row r="630" spans="1:17" ht="45.75" thickBot="1" x14ac:dyDescent="0.3">
      <c r="A630" s="212" t="s">
        <v>1</v>
      </c>
      <c r="B630" s="212" t="s">
        <v>1</v>
      </c>
      <c r="C630" s="212" t="s">
        <v>1</v>
      </c>
      <c r="D630" s="212" t="s">
        <v>1</v>
      </c>
      <c r="E630" s="212" t="s">
        <v>1</v>
      </c>
      <c r="F630" s="212" t="s">
        <v>1</v>
      </c>
      <c r="G630" s="214" t="s">
        <v>1</v>
      </c>
      <c r="H630" s="5" t="s">
        <v>78</v>
      </c>
      <c r="I630" s="109" t="s">
        <v>3374</v>
      </c>
      <c r="J630" s="109" t="s">
        <v>3433</v>
      </c>
      <c r="K630" s="109" t="s">
        <v>3437</v>
      </c>
      <c r="L630" s="109" t="s">
        <v>3434</v>
      </c>
      <c r="M630" s="5" t="s">
        <v>3439</v>
      </c>
      <c r="N630" s="5" t="s">
        <v>3440</v>
      </c>
      <c r="O630" s="5" t="s">
        <v>3441</v>
      </c>
      <c r="P630" s="5" t="s">
        <v>3438</v>
      </c>
      <c r="Q630" s="162" t="s">
        <v>3302</v>
      </c>
    </row>
    <row r="631" spans="1:17" x14ac:dyDescent="0.25">
      <c r="A631" s="213"/>
      <c r="B631" s="213"/>
      <c r="C631" s="213"/>
      <c r="D631" s="213"/>
      <c r="E631" s="213"/>
      <c r="F631" s="213"/>
      <c r="G631" s="215"/>
      <c r="H631" s="18" t="s">
        <v>1</v>
      </c>
      <c r="I631" s="110">
        <v>1</v>
      </c>
      <c r="J631" s="110">
        <v>2</v>
      </c>
      <c r="K631" s="110">
        <v>20</v>
      </c>
      <c r="L631" s="110" t="s">
        <v>3402</v>
      </c>
      <c r="M631" s="12">
        <v>5</v>
      </c>
      <c r="N631" s="12">
        <v>6</v>
      </c>
      <c r="O631" s="12">
        <v>7</v>
      </c>
      <c r="P631" s="12" t="s">
        <v>3303</v>
      </c>
      <c r="Q631" s="110">
        <v>9</v>
      </c>
    </row>
    <row r="632" spans="1:17" x14ac:dyDescent="0.25">
      <c r="A632" s="213"/>
      <c r="B632" s="213"/>
      <c r="C632" s="213"/>
      <c r="D632" s="213"/>
      <c r="E632" s="213"/>
      <c r="F632" s="213"/>
      <c r="G632" s="215"/>
      <c r="H632" s="19" t="s">
        <v>343</v>
      </c>
      <c r="I632" s="186">
        <f t="shared" ref="I632:L632" si="576">SUM(I628)</f>
        <v>31310539</v>
      </c>
      <c r="J632" s="186">
        <f t="shared" ref="J632" si="577">SUM(J628)</f>
        <v>30917789</v>
      </c>
      <c r="K632" s="186">
        <f t="shared" ref="K632" si="578">SUM(K628)</f>
        <v>23650103</v>
      </c>
      <c r="L632" s="186">
        <f t="shared" si="576"/>
        <v>6834660</v>
      </c>
      <c r="M632" s="20">
        <f t="shared" ref="M632:O632" si="579">SUM(M628)</f>
        <v>2250090</v>
      </c>
      <c r="N632" s="20">
        <f t="shared" si="579"/>
        <v>2525460</v>
      </c>
      <c r="O632" s="20">
        <f t="shared" si="579"/>
        <v>2059110</v>
      </c>
      <c r="P632" s="20">
        <f t="shared" ref="P632:P637" si="580">K632+L632</f>
        <v>30484763</v>
      </c>
      <c r="Q632" s="186">
        <f>IF(J632=0,"-",P632/J632*100)</f>
        <v>98.599427662825434</v>
      </c>
    </row>
    <row r="633" spans="1:17" x14ac:dyDescent="0.25">
      <c r="A633" s="216"/>
      <c r="B633" s="216"/>
      <c r="C633" s="216"/>
      <c r="D633" s="216"/>
      <c r="E633" s="216"/>
      <c r="F633" s="216"/>
      <c r="G633" s="217"/>
      <c r="H633" s="21" t="s">
        <v>80</v>
      </c>
      <c r="I633" s="186">
        <f t="shared" ref="I633:L633" si="581">SUM(I632)</f>
        <v>31310539</v>
      </c>
      <c r="J633" s="186">
        <f t="shared" ref="J633" si="582">SUM(J632)</f>
        <v>30917789</v>
      </c>
      <c r="K633" s="186">
        <f t="shared" ref="K633" si="583">SUM(K632)</f>
        <v>23650103</v>
      </c>
      <c r="L633" s="186">
        <f t="shared" si="581"/>
        <v>6834660</v>
      </c>
      <c r="M633" s="20">
        <f t="shared" ref="M633:O633" si="584">SUM(M632)</f>
        <v>2250090</v>
      </c>
      <c r="N633" s="20">
        <f t="shared" si="584"/>
        <v>2525460</v>
      </c>
      <c r="O633" s="20">
        <f t="shared" si="584"/>
        <v>2059110</v>
      </c>
      <c r="P633" s="20">
        <f t="shared" si="580"/>
        <v>30484763</v>
      </c>
      <c r="Q633" s="186">
        <f>IF(J633=0,"-",P633/J633*100)</f>
        <v>98.599427662825434</v>
      </c>
    </row>
    <row r="634" spans="1:17" x14ac:dyDescent="0.25">
      <c r="A634" s="16" t="s">
        <v>1</v>
      </c>
      <c r="B634" s="16" t="s">
        <v>1</v>
      </c>
      <c r="C634" s="16" t="s">
        <v>1</v>
      </c>
      <c r="D634" s="16" t="s">
        <v>1</v>
      </c>
      <c r="E634" s="16" t="s">
        <v>1</v>
      </c>
      <c r="F634" s="16" t="s">
        <v>1</v>
      </c>
      <c r="G634" s="16" t="s">
        <v>1</v>
      </c>
      <c r="H634" s="13" t="s">
        <v>359</v>
      </c>
      <c r="I634" s="184">
        <f t="shared" ref="I634:L634" si="585">SUM(I628,I585)</f>
        <v>45444576</v>
      </c>
      <c r="J634" s="184">
        <f t="shared" ref="J634" si="586">SUM(J628,J585)</f>
        <v>44855606</v>
      </c>
      <c r="K634" s="184">
        <f t="shared" ref="K634" si="587">SUM(K628,K585)</f>
        <v>34392607</v>
      </c>
      <c r="L634" s="184">
        <f t="shared" si="585"/>
        <v>9516415</v>
      </c>
      <c r="M634" s="14">
        <f t="shared" ref="M634:O634" si="588">SUM(M628,M585)</f>
        <v>3278090</v>
      </c>
      <c r="N634" s="14">
        <f t="shared" si="588"/>
        <v>3546582</v>
      </c>
      <c r="O634" s="14">
        <f t="shared" si="588"/>
        <v>2691743</v>
      </c>
      <c r="P634" s="14">
        <f t="shared" si="580"/>
        <v>43909022</v>
      </c>
      <c r="Q634" s="184">
        <f>IF(J634=0,"-",P634/J634*100)</f>
        <v>97.889708590716623</v>
      </c>
    </row>
    <row r="635" spans="1:17" x14ac:dyDescent="0.25">
      <c r="A635" s="16" t="s">
        <v>1</v>
      </c>
      <c r="B635" s="16" t="s">
        <v>1</v>
      </c>
      <c r="C635" s="16" t="s">
        <v>1</v>
      </c>
      <c r="D635" s="16" t="s">
        <v>1</v>
      </c>
      <c r="E635" s="16" t="s">
        <v>1</v>
      </c>
      <c r="F635" s="16" t="s">
        <v>1</v>
      </c>
      <c r="G635" s="16" t="s">
        <v>1</v>
      </c>
      <c r="H635" s="2" t="s">
        <v>77</v>
      </c>
      <c r="I635" s="185">
        <f t="shared" ref="I635:L635" si="589">SUM(I629,I586)</f>
        <v>731</v>
      </c>
      <c r="J635" s="185">
        <f t="shared" ref="J635" si="590">SUM(J629,J586)</f>
        <v>731</v>
      </c>
      <c r="K635" s="185">
        <f t="shared" ref="K635" si="591">SUM(K629,K586)</f>
        <v>0</v>
      </c>
      <c r="L635" s="185">
        <f t="shared" si="589"/>
        <v>0</v>
      </c>
      <c r="M635" s="16">
        <f t="shared" ref="M635:O635" si="592">SUM(M629,M586)</f>
        <v>0</v>
      </c>
      <c r="N635" s="16">
        <f t="shared" si="592"/>
        <v>0</v>
      </c>
      <c r="O635" s="16">
        <f t="shared" si="592"/>
        <v>0</v>
      </c>
      <c r="P635" s="15">
        <f t="shared" si="580"/>
        <v>0</v>
      </c>
      <c r="Q635" s="185">
        <f>IF(J635=0,"-",P635/J635*100)</f>
        <v>0</v>
      </c>
    </row>
    <row r="636" spans="1:17" x14ac:dyDescent="0.25">
      <c r="A636" s="16" t="s">
        <v>1</v>
      </c>
      <c r="B636" s="16" t="s">
        <v>1</v>
      </c>
      <c r="C636" s="16" t="s">
        <v>1</v>
      </c>
      <c r="D636" s="16" t="s">
        <v>1</v>
      </c>
      <c r="E636" s="16" t="s">
        <v>1</v>
      </c>
      <c r="F636" s="16" t="s">
        <v>1</v>
      </c>
      <c r="G636" s="16" t="s">
        <v>1</v>
      </c>
      <c r="H636" s="23" t="s">
        <v>1</v>
      </c>
      <c r="I636" s="179"/>
      <c r="J636" s="179"/>
      <c r="K636" s="179"/>
      <c r="L636" s="179">
        <f>M636+N636+O636</f>
        <v>0</v>
      </c>
      <c r="M636" s="24"/>
      <c r="N636" s="24"/>
      <c r="O636" s="24"/>
      <c r="P636" s="24">
        <f t="shared" si="580"/>
        <v>0</v>
      </c>
      <c r="Q636" s="167"/>
    </row>
    <row r="637" spans="1:17" ht="15.75" thickBot="1" x14ac:dyDescent="0.3">
      <c r="A637" s="1" t="s">
        <v>248</v>
      </c>
      <c r="B637" s="1" t="s">
        <v>94</v>
      </c>
      <c r="C637" s="4" t="s">
        <v>1</v>
      </c>
      <c r="D637" s="4" t="s">
        <v>1</v>
      </c>
      <c r="E637" s="2" t="s">
        <v>1</v>
      </c>
      <c r="F637" s="2" t="s">
        <v>1</v>
      </c>
      <c r="G637" s="2" t="s">
        <v>1</v>
      </c>
      <c r="H637" s="2" t="s">
        <v>1</v>
      </c>
      <c r="I637" s="183"/>
      <c r="J637" s="183"/>
      <c r="K637" s="183"/>
      <c r="L637" s="183">
        <f>M637+N637+O637</f>
        <v>0</v>
      </c>
      <c r="M637" s="3"/>
      <c r="N637" s="3"/>
      <c r="O637" s="3"/>
      <c r="P637" s="3">
        <f t="shared" si="580"/>
        <v>0</v>
      </c>
      <c r="Q637" s="161"/>
    </row>
    <row r="638" spans="1:17" ht="45.75" thickBot="1" x14ac:dyDescent="0.3">
      <c r="A638" s="5" t="s">
        <v>4</v>
      </c>
      <c r="B638" s="5" t="s">
        <v>5</v>
      </c>
      <c r="C638" s="5" t="s">
        <v>6</v>
      </c>
      <c r="D638" s="6" t="s">
        <v>1</v>
      </c>
      <c r="E638" s="5" t="s">
        <v>7</v>
      </c>
      <c r="F638" s="5" t="s">
        <v>8</v>
      </c>
      <c r="G638" s="5" t="s">
        <v>9</v>
      </c>
      <c r="H638" s="5" t="s">
        <v>10</v>
      </c>
      <c r="I638" s="109" t="s">
        <v>3374</v>
      </c>
      <c r="J638" s="109" t="s">
        <v>3433</v>
      </c>
      <c r="K638" s="109" t="s">
        <v>3437</v>
      </c>
      <c r="L638" s="109" t="s">
        <v>3434</v>
      </c>
      <c r="M638" s="5" t="s">
        <v>3439</v>
      </c>
      <c r="N638" s="5" t="s">
        <v>3440</v>
      </c>
      <c r="O638" s="5" t="s">
        <v>3441</v>
      </c>
      <c r="P638" s="5" t="s">
        <v>3438</v>
      </c>
      <c r="Q638" s="162" t="s">
        <v>3302</v>
      </c>
    </row>
    <row r="639" spans="1:17" x14ac:dyDescent="0.25">
      <c r="A639" s="7" t="s">
        <v>1</v>
      </c>
      <c r="B639" s="7" t="s">
        <v>1</v>
      </c>
      <c r="C639" s="7" t="s">
        <v>1</v>
      </c>
      <c r="D639" s="8" t="s">
        <v>1</v>
      </c>
      <c r="E639" s="8" t="s">
        <v>1</v>
      </c>
      <c r="F639" s="9" t="s">
        <v>1</v>
      </c>
      <c r="G639" s="10" t="s">
        <v>1</v>
      </c>
      <c r="H639" s="11" t="s">
        <v>1</v>
      </c>
      <c r="I639" s="110">
        <v>1</v>
      </c>
      <c r="J639" s="110">
        <v>2</v>
      </c>
      <c r="K639" s="110">
        <v>20</v>
      </c>
      <c r="L639" s="110" t="s">
        <v>3402</v>
      </c>
      <c r="M639" s="12">
        <v>5</v>
      </c>
      <c r="N639" s="12">
        <v>6</v>
      </c>
      <c r="O639" s="12">
        <v>7</v>
      </c>
      <c r="P639" s="12" t="s">
        <v>3303</v>
      </c>
      <c r="Q639" s="110">
        <v>9</v>
      </c>
    </row>
    <row r="640" spans="1:17" x14ac:dyDescent="0.25">
      <c r="A640" s="1" t="s">
        <v>248</v>
      </c>
      <c r="B640" s="1" t="s">
        <v>94</v>
      </c>
      <c r="C640" s="4" t="s">
        <v>12</v>
      </c>
      <c r="D640" s="4" t="s">
        <v>360</v>
      </c>
      <c r="E640" s="2" t="s">
        <v>1</v>
      </c>
      <c r="F640" s="2" t="s">
        <v>1</v>
      </c>
      <c r="G640" s="2" t="s">
        <v>1</v>
      </c>
      <c r="H640" s="2" t="s">
        <v>361</v>
      </c>
      <c r="I640" s="183">
        <v>0</v>
      </c>
      <c r="J640" s="183"/>
      <c r="K640" s="183"/>
      <c r="L640" s="183">
        <f>M640+N640+O640</f>
        <v>0</v>
      </c>
      <c r="M640" s="3"/>
      <c r="N640" s="3"/>
      <c r="O640" s="3"/>
      <c r="P640" s="3">
        <f t="shared" ref="P640:P675" si="593">K640+L640</f>
        <v>0</v>
      </c>
      <c r="Q640" s="161"/>
    </row>
    <row r="641" spans="1:17" ht="33.75" x14ac:dyDescent="0.25">
      <c r="A641" s="1" t="s">
        <v>1</v>
      </c>
      <c r="B641" s="1" t="s">
        <v>1</v>
      </c>
      <c r="C641" s="1" t="s">
        <v>1</v>
      </c>
      <c r="D641" s="2" t="s">
        <v>1</v>
      </c>
      <c r="E641" s="2" t="s">
        <v>1</v>
      </c>
      <c r="F641" s="2" t="s">
        <v>1</v>
      </c>
      <c r="G641" s="2" t="s">
        <v>1</v>
      </c>
      <c r="H641" s="13" t="s">
        <v>14</v>
      </c>
      <c r="I641" s="184">
        <f t="shared" ref="I641:L641" si="594">SUM(I642,I651,I653)</f>
        <v>10707591</v>
      </c>
      <c r="J641" s="184">
        <f t="shared" ref="J641" si="595">SUM(J642,J651,J653)</f>
        <v>10644741</v>
      </c>
      <c r="K641" s="184">
        <f t="shared" ref="K641" si="596">SUM(K642,K651,K653)</f>
        <v>8159229</v>
      </c>
      <c r="L641" s="184">
        <f t="shared" si="594"/>
        <v>2399795</v>
      </c>
      <c r="M641" s="14">
        <f t="shared" ref="M641:O641" si="597">SUM(M642,M651,M653)</f>
        <v>897150</v>
      </c>
      <c r="N641" s="14">
        <f t="shared" si="597"/>
        <v>900250</v>
      </c>
      <c r="O641" s="14">
        <f t="shared" si="597"/>
        <v>602395</v>
      </c>
      <c r="P641" s="14">
        <f t="shared" si="593"/>
        <v>10559024</v>
      </c>
      <c r="Q641" s="184">
        <f t="shared" ref="Q641:Q674" si="598">IF(J641=0,"-",P641/J641*100)</f>
        <v>99.194747904152862</v>
      </c>
    </row>
    <row r="642" spans="1:17" x14ac:dyDescent="0.25">
      <c r="A642" s="4" t="s">
        <v>248</v>
      </c>
      <c r="B642" s="4" t="s">
        <v>94</v>
      </c>
      <c r="C642" s="4" t="s">
        <v>12</v>
      </c>
      <c r="D642" s="4" t="s">
        <v>360</v>
      </c>
      <c r="E642" s="2" t="s">
        <v>15</v>
      </c>
      <c r="F642" s="2" t="s">
        <v>1</v>
      </c>
      <c r="G642" s="2" t="s">
        <v>1</v>
      </c>
      <c r="H642" s="2" t="s">
        <v>16</v>
      </c>
      <c r="I642" s="185">
        <f t="shared" ref="I642:L642" si="599">SUM(I643:I644)</f>
        <v>8456152</v>
      </c>
      <c r="J642" s="185">
        <f t="shared" ref="J642" si="600">SUM(J643:J644)</f>
        <v>8416042</v>
      </c>
      <c r="K642" s="185">
        <f t="shared" ref="K642" si="601">SUM(K643:K644)</f>
        <v>6476665</v>
      </c>
      <c r="L642" s="185">
        <f t="shared" si="599"/>
        <v>1907870</v>
      </c>
      <c r="M642" s="15">
        <f t="shared" ref="M642:O642" si="602">SUM(M643:M644)</f>
        <v>719300</v>
      </c>
      <c r="N642" s="15">
        <f t="shared" si="602"/>
        <v>723600</v>
      </c>
      <c r="O642" s="15">
        <f t="shared" si="602"/>
        <v>464970</v>
      </c>
      <c r="P642" s="15">
        <f t="shared" si="593"/>
        <v>8384535</v>
      </c>
      <c r="Q642" s="185">
        <f t="shared" si="598"/>
        <v>99.625631621134971</v>
      </c>
    </row>
    <row r="643" spans="1:17" x14ac:dyDescent="0.25">
      <c r="A643" s="4" t="s">
        <v>248</v>
      </c>
      <c r="B643" s="4" t="s">
        <v>94</v>
      </c>
      <c r="C643" s="4" t="s">
        <v>12</v>
      </c>
      <c r="D643" s="4" t="s">
        <v>360</v>
      </c>
      <c r="E643" s="3" t="s">
        <v>18</v>
      </c>
      <c r="F643" s="4"/>
      <c r="G643" s="16" t="s">
        <v>321</v>
      </c>
      <c r="H643" s="16" t="s">
        <v>17</v>
      </c>
      <c r="I643" s="183">
        <v>7740452</v>
      </c>
      <c r="J643" s="183">
        <v>7706042</v>
      </c>
      <c r="K643" s="183">
        <v>5933172</v>
      </c>
      <c r="L643" s="183">
        <f>M643+N643+O643</f>
        <v>1772870</v>
      </c>
      <c r="M643" s="17">
        <v>668500</v>
      </c>
      <c r="N643" s="17">
        <v>668500</v>
      </c>
      <c r="O643" s="17">
        <v>435870</v>
      </c>
      <c r="P643" s="17">
        <f t="shared" si="593"/>
        <v>7706042</v>
      </c>
      <c r="Q643" s="183">
        <f t="shared" si="598"/>
        <v>100</v>
      </c>
    </row>
    <row r="644" spans="1:17" x14ac:dyDescent="0.25">
      <c r="A644" s="1" t="s">
        <v>248</v>
      </c>
      <c r="B644" s="1" t="s">
        <v>94</v>
      </c>
      <c r="C644" s="1" t="s">
        <v>12</v>
      </c>
      <c r="D644" s="1" t="s">
        <v>360</v>
      </c>
      <c r="E644" s="1" t="s">
        <v>20</v>
      </c>
      <c r="F644" s="4" t="s">
        <v>1</v>
      </c>
      <c r="G644" s="16" t="s">
        <v>1</v>
      </c>
      <c r="H644" s="2" t="s">
        <v>21</v>
      </c>
      <c r="I644" s="185">
        <f t="shared" ref="I644:O644" si="603">SUM(I645:I650)</f>
        <v>715700</v>
      </c>
      <c r="J644" s="185">
        <f t="shared" si="603"/>
        <v>710000</v>
      </c>
      <c r="K644" s="185">
        <f t="shared" si="603"/>
        <v>543493</v>
      </c>
      <c r="L644" s="185">
        <f t="shared" si="603"/>
        <v>135000</v>
      </c>
      <c r="M644" s="15">
        <f t="shared" si="603"/>
        <v>50800</v>
      </c>
      <c r="N644" s="15">
        <f t="shared" si="603"/>
        <v>55100</v>
      </c>
      <c r="O644" s="15">
        <f t="shared" si="603"/>
        <v>29100</v>
      </c>
      <c r="P644" s="15">
        <f t="shared" si="593"/>
        <v>678493</v>
      </c>
      <c r="Q644" s="185">
        <f t="shared" si="598"/>
        <v>95.562394366197182</v>
      </c>
    </row>
    <row r="645" spans="1:17" x14ac:dyDescent="0.25">
      <c r="A645" s="4" t="s">
        <v>248</v>
      </c>
      <c r="B645" s="4" t="s">
        <v>94</v>
      </c>
      <c r="C645" s="4" t="s">
        <v>12</v>
      </c>
      <c r="D645" s="4" t="s">
        <v>360</v>
      </c>
      <c r="E645" s="3" t="s">
        <v>22</v>
      </c>
      <c r="F645" s="4" t="s">
        <v>362</v>
      </c>
      <c r="G645" s="16" t="s">
        <v>321</v>
      </c>
      <c r="H645" s="16" t="s">
        <v>86</v>
      </c>
      <c r="I645" s="183">
        <v>123000</v>
      </c>
      <c r="J645" s="183">
        <v>122000</v>
      </c>
      <c r="K645" s="183">
        <v>87000</v>
      </c>
      <c r="L645" s="183">
        <f t="shared" ref="L645:L650" si="604">M645+N645+O645</f>
        <v>27000</v>
      </c>
      <c r="M645" s="17">
        <v>9000</v>
      </c>
      <c r="N645" s="17">
        <v>9000</v>
      </c>
      <c r="O645" s="17">
        <v>9000</v>
      </c>
      <c r="P645" s="17">
        <f t="shared" si="593"/>
        <v>114000</v>
      </c>
      <c r="Q645" s="183">
        <f t="shared" si="598"/>
        <v>93.442622950819683</v>
      </c>
    </row>
    <row r="646" spans="1:17" x14ac:dyDescent="0.25">
      <c r="A646" s="4" t="s">
        <v>248</v>
      </c>
      <c r="B646" s="4" t="s">
        <v>94</v>
      </c>
      <c r="C646" s="4" t="s">
        <v>12</v>
      </c>
      <c r="D646" s="4" t="s">
        <v>360</v>
      </c>
      <c r="E646" s="3" t="s">
        <v>22</v>
      </c>
      <c r="F646" s="4" t="s">
        <v>363</v>
      </c>
      <c r="G646" s="16" t="s">
        <v>321</v>
      </c>
      <c r="H646" s="16" t="s">
        <v>26</v>
      </c>
      <c r="I646" s="183">
        <v>394000</v>
      </c>
      <c r="J646" s="183">
        <v>390000</v>
      </c>
      <c r="K646" s="183">
        <v>306500</v>
      </c>
      <c r="L646" s="183">
        <f t="shared" si="604"/>
        <v>83500</v>
      </c>
      <c r="M646" s="17">
        <v>34000</v>
      </c>
      <c r="N646" s="17">
        <v>34000</v>
      </c>
      <c r="O646" s="17">
        <v>15500</v>
      </c>
      <c r="P646" s="17">
        <f t="shared" si="593"/>
        <v>390000</v>
      </c>
      <c r="Q646" s="183">
        <f t="shared" si="598"/>
        <v>100</v>
      </c>
    </row>
    <row r="647" spans="1:17" x14ac:dyDescent="0.25">
      <c r="A647" s="4" t="s">
        <v>248</v>
      </c>
      <c r="B647" s="4" t="s">
        <v>94</v>
      </c>
      <c r="C647" s="4" t="s">
        <v>12</v>
      </c>
      <c r="D647" s="4" t="s">
        <v>360</v>
      </c>
      <c r="E647" s="3" t="s">
        <v>22</v>
      </c>
      <c r="F647" s="4" t="s">
        <v>364</v>
      </c>
      <c r="G647" s="16" t="s">
        <v>321</v>
      </c>
      <c r="H647" s="16" t="s">
        <v>28</v>
      </c>
      <c r="I647" s="183">
        <v>114200</v>
      </c>
      <c r="J647" s="183">
        <v>113500</v>
      </c>
      <c r="K647" s="183">
        <v>104991</v>
      </c>
      <c r="L647" s="183">
        <f t="shared" si="604"/>
        <v>1900</v>
      </c>
      <c r="M647" s="17">
        <v>1900</v>
      </c>
      <c r="N647" s="17">
        <v>0</v>
      </c>
      <c r="O647" s="17">
        <v>0</v>
      </c>
      <c r="P647" s="17">
        <f t="shared" si="593"/>
        <v>106891</v>
      </c>
      <c r="Q647" s="183">
        <f t="shared" si="598"/>
        <v>94.177092511013214</v>
      </c>
    </row>
    <row r="648" spans="1:17" x14ac:dyDescent="0.25">
      <c r="A648" s="4" t="s">
        <v>248</v>
      </c>
      <c r="B648" s="4" t="s">
        <v>94</v>
      </c>
      <c r="C648" s="4" t="s">
        <v>12</v>
      </c>
      <c r="D648" s="4" t="s">
        <v>360</v>
      </c>
      <c r="E648" s="3" t="s">
        <v>22</v>
      </c>
      <c r="F648" s="4" t="s">
        <v>365</v>
      </c>
      <c r="G648" s="16" t="s">
        <v>321</v>
      </c>
      <c r="H648" s="16" t="s">
        <v>24</v>
      </c>
      <c r="I648" s="183">
        <v>7500</v>
      </c>
      <c r="J648" s="183">
        <v>7500</v>
      </c>
      <c r="K648" s="183">
        <v>0</v>
      </c>
      <c r="L648" s="183">
        <f t="shared" si="604"/>
        <v>7500</v>
      </c>
      <c r="M648" s="17"/>
      <c r="N648" s="17">
        <v>7500</v>
      </c>
      <c r="O648" s="17"/>
      <c r="P648" s="17">
        <f t="shared" si="593"/>
        <v>7500</v>
      </c>
      <c r="Q648" s="183">
        <f t="shared" si="598"/>
        <v>100</v>
      </c>
    </row>
    <row r="649" spans="1:17" x14ac:dyDescent="0.25">
      <c r="A649" s="4" t="s">
        <v>248</v>
      </c>
      <c r="B649" s="4" t="s">
        <v>94</v>
      </c>
      <c r="C649" s="4" t="s">
        <v>12</v>
      </c>
      <c r="D649" s="4" t="s">
        <v>360</v>
      </c>
      <c r="E649" s="3" t="s">
        <v>22</v>
      </c>
      <c r="F649" s="4" t="s">
        <v>366</v>
      </c>
      <c r="G649" s="16" t="s">
        <v>321</v>
      </c>
      <c r="H649" s="16" t="s">
        <v>30</v>
      </c>
      <c r="I649" s="183">
        <v>70000</v>
      </c>
      <c r="J649" s="183">
        <v>70000</v>
      </c>
      <c r="K649" s="183">
        <v>41252</v>
      </c>
      <c r="L649" s="183">
        <f t="shared" si="604"/>
        <v>13600</v>
      </c>
      <c r="M649" s="17">
        <v>5400</v>
      </c>
      <c r="N649" s="17">
        <v>4100</v>
      </c>
      <c r="O649" s="17">
        <v>4100</v>
      </c>
      <c r="P649" s="17">
        <f t="shared" si="593"/>
        <v>54852</v>
      </c>
      <c r="Q649" s="183">
        <f t="shared" si="598"/>
        <v>78.36</v>
      </c>
    </row>
    <row r="650" spans="1:17" x14ac:dyDescent="0.25">
      <c r="A650" s="4" t="s">
        <v>248</v>
      </c>
      <c r="B650" s="4" t="s">
        <v>94</v>
      </c>
      <c r="C650" s="4" t="s">
        <v>12</v>
      </c>
      <c r="D650" s="4" t="s">
        <v>360</v>
      </c>
      <c r="E650" s="3" t="s">
        <v>22</v>
      </c>
      <c r="F650" s="4" t="s">
        <v>367</v>
      </c>
      <c r="G650" s="16" t="s">
        <v>321</v>
      </c>
      <c r="H650" s="16" t="s">
        <v>328</v>
      </c>
      <c r="I650" s="183">
        <v>7000</v>
      </c>
      <c r="J650" s="183">
        <v>7000</v>
      </c>
      <c r="K650" s="183">
        <v>3750</v>
      </c>
      <c r="L650" s="183">
        <f t="shared" si="604"/>
        <v>1500</v>
      </c>
      <c r="M650" s="17">
        <v>500</v>
      </c>
      <c r="N650" s="17">
        <v>500</v>
      </c>
      <c r="O650" s="17">
        <v>500</v>
      </c>
      <c r="P650" s="17">
        <f t="shared" si="593"/>
        <v>5250</v>
      </c>
      <c r="Q650" s="183">
        <f t="shared" si="598"/>
        <v>75</v>
      </c>
    </row>
    <row r="651" spans="1:17" x14ac:dyDescent="0.25">
      <c r="A651" s="4" t="s">
        <v>248</v>
      </c>
      <c r="B651" s="4" t="s">
        <v>94</v>
      </c>
      <c r="C651" s="4" t="s">
        <v>12</v>
      </c>
      <c r="D651" s="4" t="s">
        <v>360</v>
      </c>
      <c r="E651" s="2" t="s">
        <v>31</v>
      </c>
      <c r="F651" s="2" t="s">
        <v>1</v>
      </c>
      <c r="G651" s="2" t="s">
        <v>1</v>
      </c>
      <c r="H651" s="2" t="s">
        <v>32</v>
      </c>
      <c r="I651" s="185">
        <f t="shared" ref="I651:O651" si="605">SUM(I652)</f>
        <v>812747</v>
      </c>
      <c r="J651" s="185">
        <f t="shared" si="605"/>
        <v>803002</v>
      </c>
      <c r="K651" s="185">
        <f t="shared" si="605"/>
        <v>630114</v>
      </c>
      <c r="L651" s="185">
        <f t="shared" si="605"/>
        <v>171633</v>
      </c>
      <c r="M651" s="15">
        <f t="shared" si="605"/>
        <v>69700</v>
      </c>
      <c r="N651" s="15">
        <f t="shared" si="605"/>
        <v>69700</v>
      </c>
      <c r="O651" s="15">
        <f t="shared" si="605"/>
        <v>32233</v>
      </c>
      <c r="P651" s="15">
        <f t="shared" si="593"/>
        <v>801747</v>
      </c>
      <c r="Q651" s="185">
        <f t="shared" si="598"/>
        <v>99.843711472698686</v>
      </c>
    </row>
    <row r="652" spans="1:17" x14ac:dyDescent="0.25">
      <c r="A652" s="4" t="s">
        <v>248</v>
      </c>
      <c r="B652" s="4" t="s">
        <v>94</v>
      </c>
      <c r="C652" s="4" t="s">
        <v>12</v>
      </c>
      <c r="D652" s="4" t="s">
        <v>360</v>
      </c>
      <c r="E652" s="3" t="s">
        <v>34</v>
      </c>
      <c r="F652" s="4"/>
      <c r="G652" s="16" t="s">
        <v>321</v>
      </c>
      <c r="H652" s="16" t="s">
        <v>33</v>
      </c>
      <c r="I652" s="183">
        <v>812747</v>
      </c>
      <c r="J652" s="183">
        <v>803002</v>
      </c>
      <c r="K652" s="183">
        <v>630114</v>
      </c>
      <c r="L652" s="183">
        <f>M652+N652+O652</f>
        <v>171633</v>
      </c>
      <c r="M652" s="17">
        <v>69700</v>
      </c>
      <c r="N652" s="17">
        <v>69700</v>
      </c>
      <c r="O652" s="17">
        <v>32233</v>
      </c>
      <c r="P652" s="17">
        <f t="shared" si="593"/>
        <v>801747</v>
      </c>
      <c r="Q652" s="183">
        <f t="shared" si="598"/>
        <v>99.843711472698686</v>
      </c>
    </row>
    <row r="653" spans="1:17" x14ac:dyDescent="0.25">
      <c r="A653" s="4" t="s">
        <v>248</v>
      </c>
      <c r="B653" s="4" t="s">
        <v>94</v>
      </c>
      <c r="C653" s="4" t="s">
        <v>12</v>
      </c>
      <c r="D653" s="4" t="s">
        <v>360</v>
      </c>
      <c r="E653" s="2" t="s">
        <v>35</v>
      </c>
      <c r="F653" s="2" t="s">
        <v>1</v>
      </c>
      <c r="G653" s="2" t="s">
        <v>1</v>
      </c>
      <c r="H653" s="2" t="s">
        <v>36</v>
      </c>
      <c r="I653" s="185">
        <f t="shared" ref="I653:O653" si="606">SUM(I654:I661)</f>
        <v>1438692</v>
      </c>
      <c r="J653" s="185">
        <f t="shared" si="606"/>
        <v>1425697</v>
      </c>
      <c r="K653" s="185">
        <f t="shared" si="606"/>
        <v>1052450</v>
      </c>
      <c r="L653" s="185">
        <f t="shared" si="606"/>
        <v>320292</v>
      </c>
      <c r="M653" s="15">
        <f t="shared" si="606"/>
        <v>108150</v>
      </c>
      <c r="N653" s="15">
        <f t="shared" si="606"/>
        <v>106950</v>
      </c>
      <c r="O653" s="15">
        <f t="shared" si="606"/>
        <v>105192</v>
      </c>
      <c r="P653" s="15">
        <f t="shared" si="593"/>
        <v>1372742</v>
      </c>
      <c r="Q653" s="185">
        <f t="shared" si="598"/>
        <v>96.285676409503566</v>
      </c>
    </row>
    <row r="654" spans="1:17" x14ac:dyDescent="0.25">
      <c r="A654" s="4" t="s">
        <v>248</v>
      </c>
      <c r="B654" s="4" t="s">
        <v>94</v>
      </c>
      <c r="C654" s="4" t="s">
        <v>12</v>
      </c>
      <c r="D654" s="4" t="s">
        <v>360</v>
      </c>
      <c r="E654" s="3" t="s">
        <v>39</v>
      </c>
      <c r="F654" s="4"/>
      <c r="G654" s="16" t="s">
        <v>321</v>
      </c>
      <c r="H654" s="16" t="s">
        <v>38</v>
      </c>
      <c r="I654" s="183">
        <v>15000</v>
      </c>
      <c r="J654" s="183">
        <v>15000</v>
      </c>
      <c r="K654" s="183">
        <v>13000</v>
      </c>
      <c r="L654" s="183">
        <f t="shared" ref="L654:L660" si="607">M654+N654+O654</f>
        <v>2000</v>
      </c>
      <c r="M654" s="17">
        <v>1000</v>
      </c>
      <c r="N654" s="17">
        <v>500</v>
      </c>
      <c r="O654" s="17">
        <v>500</v>
      </c>
      <c r="P654" s="17">
        <f t="shared" si="593"/>
        <v>15000</v>
      </c>
      <c r="Q654" s="183">
        <f t="shared" si="598"/>
        <v>100</v>
      </c>
    </row>
    <row r="655" spans="1:17" x14ac:dyDescent="0.25">
      <c r="A655" s="4" t="s">
        <v>248</v>
      </c>
      <c r="B655" s="4" t="s">
        <v>94</v>
      </c>
      <c r="C655" s="4" t="s">
        <v>12</v>
      </c>
      <c r="D655" s="4" t="s">
        <v>360</v>
      </c>
      <c r="E655" s="3" t="s">
        <v>197</v>
      </c>
      <c r="F655" s="4"/>
      <c r="G655" s="16" t="s">
        <v>321</v>
      </c>
      <c r="H655" s="16" t="s">
        <v>196</v>
      </c>
      <c r="I655" s="183">
        <v>130000</v>
      </c>
      <c r="J655" s="183">
        <v>130000</v>
      </c>
      <c r="K655" s="183">
        <v>89000</v>
      </c>
      <c r="L655" s="183">
        <f t="shared" si="607"/>
        <v>41000</v>
      </c>
      <c r="M655" s="17">
        <v>8000</v>
      </c>
      <c r="N655" s="17">
        <v>15000</v>
      </c>
      <c r="O655" s="17">
        <v>18000</v>
      </c>
      <c r="P655" s="17">
        <f t="shared" si="593"/>
        <v>130000</v>
      </c>
      <c r="Q655" s="183">
        <f t="shared" si="598"/>
        <v>100</v>
      </c>
    </row>
    <row r="656" spans="1:17" x14ac:dyDescent="0.25">
      <c r="A656" s="4" t="s">
        <v>248</v>
      </c>
      <c r="B656" s="4" t="s">
        <v>94</v>
      </c>
      <c r="C656" s="4" t="s">
        <v>12</v>
      </c>
      <c r="D656" s="4" t="s">
        <v>360</v>
      </c>
      <c r="E656" s="3" t="s">
        <v>200</v>
      </c>
      <c r="F656" s="4"/>
      <c r="G656" s="16" t="s">
        <v>321</v>
      </c>
      <c r="H656" s="16" t="s">
        <v>199</v>
      </c>
      <c r="I656" s="183">
        <v>180000</v>
      </c>
      <c r="J656" s="183">
        <v>180000</v>
      </c>
      <c r="K656" s="183">
        <v>129000</v>
      </c>
      <c r="L656" s="183">
        <f t="shared" si="607"/>
        <v>51000</v>
      </c>
      <c r="M656" s="17">
        <v>17000</v>
      </c>
      <c r="N656" s="17">
        <v>17000</v>
      </c>
      <c r="O656" s="17">
        <v>17000</v>
      </c>
      <c r="P656" s="17">
        <f t="shared" si="593"/>
        <v>180000</v>
      </c>
      <c r="Q656" s="183">
        <f t="shared" si="598"/>
        <v>100</v>
      </c>
    </row>
    <row r="657" spans="1:17" x14ac:dyDescent="0.25">
      <c r="A657" s="4" t="s">
        <v>248</v>
      </c>
      <c r="B657" s="4" t="s">
        <v>94</v>
      </c>
      <c r="C657" s="4" t="s">
        <v>12</v>
      </c>
      <c r="D657" s="4" t="s">
        <v>360</v>
      </c>
      <c r="E657" s="3" t="s">
        <v>203</v>
      </c>
      <c r="F657" s="4"/>
      <c r="G657" s="16" t="s">
        <v>321</v>
      </c>
      <c r="H657" s="16" t="s">
        <v>202</v>
      </c>
      <c r="I657" s="183">
        <v>75000</v>
      </c>
      <c r="J657" s="183">
        <v>75000</v>
      </c>
      <c r="K657" s="183">
        <v>52000</v>
      </c>
      <c r="L657" s="183">
        <f t="shared" si="607"/>
        <v>23000</v>
      </c>
      <c r="M657" s="17">
        <v>7000</v>
      </c>
      <c r="N657" s="17">
        <v>8000</v>
      </c>
      <c r="O657" s="17">
        <v>8000</v>
      </c>
      <c r="P657" s="17">
        <f t="shared" si="593"/>
        <v>75000</v>
      </c>
      <c r="Q657" s="183">
        <f t="shared" si="598"/>
        <v>100</v>
      </c>
    </row>
    <row r="658" spans="1:17" x14ac:dyDescent="0.25">
      <c r="A658" s="4" t="s">
        <v>248</v>
      </c>
      <c r="B658" s="4" t="s">
        <v>94</v>
      </c>
      <c r="C658" s="4" t="s">
        <v>12</v>
      </c>
      <c r="D658" s="4" t="s">
        <v>360</v>
      </c>
      <c r="E658" s="3" t="s">
        <v>206</v>
      </c>
      <c r="F658" s="4"/>
      <c r="G658" s="16" t="s">
        <v>321</v>
      </c>
      <c r="H658" s="16" t="s">
        <v>205</v>
      </c>
      <c r="I658" s="183">
        <v>10000</v>
      </c>
      <c r="J658" s="183">
        <v>10000</v>
      </c>
      <c r="K658" s="183">
        <v>7500</v>
      </c>
      <c r="L658" s="183">
        <f t="shared" si="607"/>
        <v>2500</v>
      </c>
      <c r="M658" s="17">
        <v>500</v>
      </c>
      <c r="N658" s="17">
        <v>800</v>
      </c>
      <c r="O658" s="17">
        <v>1200</v>
      </c>
      <c r="P658" s="17">
        <f t="shared" si="593"/>
        <v>10000</v>
      </c>
      <c r="Q658" s="183">
        <f t="shared" si="598"/>
        <v>100</v>
      </c>
    </row>
    <row r="659" spans="1:17" x14ac:dyDescent="0.25">
      <c r="A659" s="4" t="s">
        <v>248</v>
      </c>
      <c r="B659" s="4" t="s">
        <v>94</v>
      </c>
      <c r="C659" s="4" t="s">
        <v>12</v>
      </c>
      <c r="D659" s="4" t="s">
        <v>360</v>
      </c>
      <c r="E659" s="3" t="s">
        <v>212</v>
      </c>
      <c r="F659" s="4"/>
      <c r="G659" s="16" t="s">
        <v>321</v>
      </c>
      <c r="H659" s="16" t="s">
        <v>211</v>
      </c>
      <c r="I659" s="183">
        <v>40000</v>
      </c>
      <c r="J659" s="183">
        <v>40000</v>
      </c>
      <c r="K659" s="183">
        <v>28000</v>
      </c>
      <c r="L659" s="183">
        <f t="shared" si="607"/>
        <v>12000</v>
      </c>
      <c r="M659" s="17">
        <v>10000</v>
      </c>
      <c r="N659" s="17">
        <v>1000</v>
      </c>
      <c r="O659" s="17">
        <v>1000</v>
      </c>
      <c r="P659" s="17">
        <f t="shared" si="593"/>
        <v>40000</v>
      </c>
      <c r="Q659" s="183">
        <f t="shared" si="598"/>
        <v>100</v>
      </c>
    </row>
    <row r="660" spans="1:17" x14ac:dyDescent="0.25">
      <c r="A660" s="4" t="s">
        <v>248</v>
      </c>
      <c r="B660" s="4" t="s">
        <v>94</v>
      </c>
      <c r="C660" s="4" t="s">
        <v>12</v>
      </c>
      <c r="D660" s="4" t="s">
        <v>360</v>
      </c>
      <c r="E660" s="3" t="s">
        <v>215</v>
      </c>
      <c r="F660" s="4"/>
      <c r="G660" s="16" t="s">
        <v>321</v>
      </c>
      <c r="H660" s="16" t="s">
        <v>214</v>
      </c>
      <c r="I660" s="183">
        <v>20000</v>
      </c>
      <c r="J660" s="183">
        <v>20000</v>
      </c>
      <c r="K660" s="183">
        <v>13500</v>
      </c>
      <c r="L660" s="183">
        <f t="shared" si="607"/>
        <v>2500</v>
      </c>
      <c r="M660" s="17">
        <v>500</v>
      </c>
      <c r="N660" s="17">
        <v>500</v>
      </c>
      <c r="O660" s="17">
        <v>1500</v>
      </c>
      <c r="P660" s="17">
        <f t="shared" si="593"/>
        <v>16000</v>
      </c>
      <c r="Q660" s="183">
        <f t="shared" si="598"/>
        <v>80</v>
      </c>
    </row>
    <row r="661" spans="1:17" x14ac:dyDescent="0.25">
      <c r="A661" s="1" t="s">
        <v>248</v>
      </c>
      <c r="B661" s="1" t="s">
        <v>94</v>
      </c>
      <c r="C661" s="1" t="s">
        <v>12</v>
      </c>
      <c r="D661" s="1" t="s">
        <v>360</v>
      </c>
      <c r="E661" s="1" t="s">
        <v>40</v>
      </c>
      <c r="F661" s="4" t="s">
        <v>1</v>
      </c>
      <c r="G661" s="16" t="s">
        <v>1</v>
      </c>
      <c r="H661" s="2" t="s">
        <v>41</v>
      </c>
      <c r="I661" s="185">
        <f t="shared" ref="I661:O661" si="608">SUM(I662:I665)</f>
        <v>968692</v>
      </c>
      <c r="J661" s="185">
        <f t="shared" si="608"/>
        <v>955697</v>
      </c>
      <c r="K661" s="185">
        <f t="shared" si="608"/>
        <v>720450</v>
      </c>
      <c r="L661" s="185">
        <f t="shared" si="608"/>
        <v>186292</v>
      </c>
      <c r="M661" s="15">
        <f t="shared" si="608"/>
        <v>64150</v>
      </c>
      <c r="N661" s="15">
        <f t="shared" si="608"/>
        <v>64150</v>
      </c>
      <c r="O661" s="15">
        <f t="shared" si="608"/>
        <v>57992</v>
      </c>
      <c r="P661" s="15">
        <f t="shared" si="593"/>
        <v>906742</v>
      </c>
      <c r="Q661" s="185">
        <f t="shared" si="598"/>
        <v>94.877560565744162</v>
      </c>
    </row>
    <row r="662" spans="1:17" x14ac:dyDescent="0.25">
      <c r="A662" s="4" t="s">
        <v>248</v>
      </c>
      <c r="B662" s="4" t="s">
        <v>94</v>
      </c>
      <c r="C662" s="4" t="s">
        <v>12</v>
      </c>
      <c r="D662" s="4" t="s">
        <v>360</v>
      </c>
      <c r="E662" s="3" t="s">
        <v>42</v>
      </c>
      <c r="F662" s="4"/>
      <c r="G662" s="16" t="s">
        <v>321</v>
      </c>
      <c r="H662" s="16" t="s">
        <v>41</v>
      </c>
      <c r="I662" s="183">
        <v>889500</v>
      </c>
      <c r="J662" s="183">
        <v>889500</v>
      </c>
      <c r="K662" s="183">
        <v>675000</v>
      </c>
      <c r="L662" s="183">
        <f>M662+N662+O662</f>
        <v>174500</v>
      </c>
      <c r="M662" s="208">
        <v>60000</v>
      </c>
      <c r="N662" s="208">
        <v>60000</v>
      </c>
      <c r="O662" s="17">
        <v>54500</v>
      </c>
      <c r="P662" s="17">
        <f t="shared" si="593"/>
        <v>849500</v>
      </c>
      <c r="Q662" s="183">
        <f t="shared" si="598"/>
        <v>95.503091624508158</v>
      </c>
    </row>
    <row r="663" spans="1:17" ht="22.5" x14ac:dyDescent="0.25">
      <c r="A663" s="4" t="s">
        <v>248</v>
      </c>
      <c r="B663" s="4" t="s">
        <v>94</v>
      </c>
      <c r="C663" s="4" t="s">
        <v>12</v>
      </c>
      <c r="D663" s="4" t="s">
        <v>360</v>
      </c>
      <c r="E663" s="3" t="s">
        <v>42</v>
      </c>
      <c r="F663" s="4" t="s">
        <v>368</v>
      </c>
      <c r="G663" s="16" t="s">
        <v>321</v>
      </c>
      <c r="H663" s="16" t="s">
        <v>336</v>
      </c>
      <c r="I663" s="183">
        <v>24692</v>
      </c>
      <c r="J663" s="183">
        <v>24542</v>
      </c>
      <c r="K663" s="183">
        <v>19200</v>
      </c>
      <c r="L663" s="183">
        <f>M663+N663+O663</f>
        <v>5342</v>
      </c>
      <c r="M663" s="17">
        <v>2000</v>
      </c>
      <c r="N663" s="17">
        <v>2000</v>
      </c>
      <c r="O663" s="17">
        <v>1342</v>
      </c>
      <c r="P663" s="17">
        <f t="shared" si="593"/>
        <v>24542</v>
      </c>
      <c r="Q663" s="183">
        <f t="shared" si="598"/>
        <v>100</v>
      </c>
    </row>
    <row r="664" spans="1:17" ht="22.5" x14ac:dyDescent="0.25">
      <c r="A664" s="4" t="s">
        <v>248</v>
      </c>
      <c r="B664" s="4" t="s">
        <v>94</v>
      </c>
      <c r="C664" s="4" t="s">
        <v>12</v>
      </c>
      <c r="D664" s="4" t="s">
        <v>360</v>
      </c>
      <c r="E664" s="3" t="s">
        <v>42</v>
      </c>
      <c r="F664" s="4" t="s">
        <v>369</v>
      </c>
      <c r="G664" s="16" t="s">
        <v>321</v>
      </c>
      <c r="H664" s="16" t="s">
        <v>56</v>
      </c>
      <c r="I664" s="183">
        <v>24500</v>
      </c>
      <c r="J664" s="183">
        <v>24500</v>
      </c>
      <c r="K664" s="183">
        <v>17250</v>
      </c>
      <c r="L664" s="183">
        <f>M664+N664+O664</f>
        <v>4950</v>
      </c>
      <c r="M664" s="17">
        <v>1650</v>
      </c>
      <c r="N664" s="17">
        <v>1650</v>
      </c>
      <c r="O664" s="17">
        <v>1650</v>
      </c>
      <c r="P664" s="17">
        <f t="shared" si="593"/>
        <v>22200</v>
      </c>
      <c r="Q664" s="183">
        <f t="shared" si="598"/>
        <v>90.612244897959187</v>
      </c>
    </row>
    <row r="665" spans="1:17" x14ac:dyDescent="0.25">
      <c r="A665" s="4" t="s">
        <v>248</v>
      </c>
      <c r="B665" s="4" t="s">
        <v>94</v>
      </c>
      <c r="C665" s="4" t="s">
        <v>12</v>
      </c>
      <c r="D665" s="4" t="s">
        <v>360</v>
      </c>
      <c r="E665" s="3" t="s">
        <v>42</v>
      </c>
      <c r="F665" s="4" t="s">
        <v>3313</v>
      </c>
      <c r="G665" s="16" t="s">
        <v>321</v>
      </c>
      <c r="H665" s="16" t="s">
        <v>370</v>
      </c>
      <c r="I665" s="183">
        <v>30000</v>
      </c>
      <c r="J665" s="183">
        <v>17155</v>
      </c>
      <c r="K665" s="183">
        <v>9000</v>
      </c>
      <c r="L665" s="183">
        <f>M665+N665+O665</f>
        <v>1500</v>
      </c>
      <c r="M665" s="17">
        <v>500</v>
      </c>
      <c r="N665" s="17">
        <v>500</v>
      </c>
      <c r="O665" s="17">
        <v>500</v>
      </c>
      <c r="P665" s="17">
        <f t="shared" si="593"/>
        <v>10500</v>
      </c>
      <c r="Q665" s="183">
        <f t="shared" si="598"/>
        <v>61.206645292917514</v>
      </c>
    </row>
    <row r="666" spans="1:17" ht="22.5" x14ac:dyDescent="0.25">
      <c r="A666" s="1" t="s">
        <v>1</v>
      </c>
      <c r="B666" s="1" t="s">
        <v>1</v>
      </c>
      <c r="C666" s="1" t="s">
        <v>1</v>
      </c>
      <c r="D666" s="2" t="s">
        <v>1</v>
      </c>
      <c r="E666" s="2" t="s">
        <v>1</v>
      </c>
      <c r="F666" s="2" t="s">
        <v>1</v>
      </c>
      <c r="G666" s="2" t="s">
        <v>1</v>
      </c>
      <c r="H666" s="13" t="s">
        <v>57</v>
      </c>
      <c r="I666" s="184">
        <f t="shared" ref="I666:O667" si="609">SUM(I667)</f>
        <v>0</v>
      </c>
      <c r="J666" s="184">
        <f t="shared" si="609"/>
        <v>13080</v>
      </c>
      <c r="K666" s="184">
        <f t="shared" si="609"/>
        <v>13080</v>
      </c>
      <c r="L666" s="184">
        <f t="shared" si="609"/>
        <v>0</v>
      </c>
      <c r="M666" s="14">
        <f t="shared" si="609"/>
        <v>0</v>
      </c>
      <c r="N666" s="14">
        <f t="shared" si="609"/>
        <v>0</v>
      </c>
      <c r="O666" s="14">
        <f t="shared" si="609"/>
        <v>0</v>
      </c>
      <c r="P666" s="14">
        <f t="shared" si="593"/>
        <v>13080</v>
      </c>
      <c r="Q666" s="184">
        <f t="shared" si="598"/>
        <v>100</v>
      </c>
    </row>
    <row r="667" spans="1:17" x14ac:dyDescent="0.25">
      <c r="A667" s="4" t="s">
        <v>248</v>
      </c>
      <c r="B667" s="4" t="s">
        <v>94</v>
      </c>
      <c r="C667" s="4" t="s">
        <v>12</v>
      </c>
      <c r="D667" s="4" t="s">
        <v>360</v>
      </c>
      <c r="E667" s="2" t="s">
        <v>58</v>
      </c>
      <c r="F667" s="2" t="s">
        <v>1</v>
      </c>
      <c r="G667" s="2" t="s">
        <v>1</v>
      </c>
      <c r="H667" s="2" t="s">
        <v>59</v>
      </c>
      <c r="I667" s="185">
        <f t="shared" si="609"/>
        <v>0</v>
      </c>
      <c r="J667" s="185">
        <f t="shared" si="609"/>
        <v>13080</v>
      </c>
      <c r="K667" s="185">
        <f t="shared" si="609"/>
        <v>13080</v>
      </c>
      <c r="L667" s="185">
        <f t="shared" si="609"/>
        <v>0</v>
      </c>
      <c r="M667" s="15">
        <f t="shared" si="609"/>
        <v>0</v>
      </c>
      <c r="N667" s="15">
        <f t="shared" si="609"/>
        <v>0</v>
      </c>
      <c r="O667" s="15">
        <f t="shared" si="609"/>
        <v>0</v>
      </c>
      <c r="P667" s="15">
        <f t="shared" si="593"/>
        <v>13080</v>
      </c>
      <c r="Q667" s="185">
        <f t="shared" si="598"/>
        <v>100</v>
      </c>
    </row>
    <row r="668" spans="1:17" x14ac:dyDescent="0.25">
      <c r="A668" s="4" t="s">
        <v>248</v>
      </c>
      <c r="B668" s="4" t="s">
        <v>94</v>
      </c>
      <c r="C668" s="4" t="s">
        <v>12</v>
      </c>
      <c r="D668" s="4" t="s">
        <v>360</v>
      </c>
      <c r="E668" s="3" t="s">
        <v>69</v>
      </c>
      <c r="F668" s="4"/>
      <c r="G668" s="16" t="s">
        <v>321</v>
      </c>
      <c r="H668" s="16" t="s">
        <v>68</v>
      </c>
      <c r="I668" s="183">
        <v>0</v>
      </c>
      <c r="J668" s="183">
        <v>13080</v>
      </c>
      <c r="K668" s="183">
        <v>13080</v>
      </c>
      <c r="L668" s="183">
        <f>M668+N668+O668</f>
        <v>0</v>
      </c>
      <c r="M668" s="17"/>
      <c r="N668" s="17"/>
      <c r="O668" s="17"/>
      <c r="P668" s="17">
        <f t="shared" si="593"/>
        <v>13080</v>
      </c>
      <c r="Q668" s="183">
        <f t="shared" si="598"/>
        <v>100</v>
      </c>
    </row>
    <row r="669" spans="1:17" ht="22.5" x14ac:dyDescent="0.25">
      <c r="A669" s="1" t="s">
        <v>1</v>
      </c>
      <c r="B669" s="1" t="s">
        <v>1</v>
      </c>
      <c r="C669" s="1" t="s">
        <v>1</v>
      </c>
      <c r="D669" s="2" t="s">
        <v>1</v>
      </c>
      <c r="E669" s="2" t="s">
        <v>1</v>
      </c>
      <c r="F669" s="2" t="s">
        <v>1</v>
      </c>
      <c r="G669" s="2" t="s">
        <v>1</v>
      </c>
      <c r="H669" s="13" t="s">
        <v>70</v>
      </c>
      <c r="I669" s="184">
        <f t="shared" ref="I669:O669" si="610">SUM(I670)</f>
        <v>248660</v>
      </c>
      <c r="J669" s="184">
        <f t="shared" si="610"/>
        <v>148660</v>
      </c>
      <c r="K669" s="184">
        <f t="shared" si="610"/>
        <v>148660</v>
      </c>
      <c r="L669" s="184">
        <f t="shared" si="610"/>
        <v>0</v>
      </c>
      <c r="M669" s="14">
        <f t="shared" si="610"/>
        <v>0</v>
      </c>
      <c r="N669" s="14">
        <f t="shared" si="610"/>
        <v>0</v>
      </c>
      <c r="O669" s="14">
        <f t="shared" si="610"/>
        <v>0</v>
      </c>
      <c r="P669" s="14">
        <f t="shared" si="593"/>
        <v>148660</v>
      </c>
      <c r="Q669" s="184">
        <f t="shared" si="598"/>
        <v>100</v>
      </c>
    </row>
    <row r="670" spans="1:17" x14ac:dyDescent="0.25">
      <c r="A670" s="4" t="s">
        <v>248</v>
      </c>
      <c r="B670" s="4" t="s">
        <v>94</v>
      </c>
      <c r="C670" s="4" t="s">
        <v>12</v>
      </c>
      <c r="D670" s="4" t="s">
        <v>360</v>
      </c>
      <c r="E670" s="2" t="s">
        <v>71</v>
      </c>
      <c r="F670" s="2" t="s">
        <v>1</v>
      </c>
      <c r="G670" s="2" t="s">
        <v>1</v>
      </c>
      <c r="H670" s="2" t="s">
        <v>72</v>
      </c>
      <c r="I670" s="185">
        <f t="shared" ref="I670:L670" si="611">SUM(I671:I673)</f>
        <v>248660</v>
      </c>
      <c r="J670" s="185">
        <f t="shared" ref="J670" si="612">SUM(J671:J673)</f>
        <v>148660</v>
      </c>
      <c r="K670" s="185">
        <f t="shared" ref="K670" si="613">SUM(K671:K673)</f>
        <v>148660</v>
      </c>
      <c r="L670" s="185">
        <f t="shared" si="611"/>
        <v>0</v>
      </c>
      <c r="M670" s="15">
        <f t="shared" ref="M670:O670" si="614">SUM(M671:M673)</f>
        <v>0</v>
      </c>
      <c r="N670" s="15">
        <f t="shared" si="614"/>
        <v>0</v>
      </c>
      <c r="O670" s="15">
        <f t="shared" si="614"/>
        <v>0</v>
      </c>
      <c r="P670" s="15">
        <f t="shared" si="593"/>
        <v>148660</v>
      </c>
      <c r="Q670" s="185">
        <f t="shared" si="598"/>
        <v>100</v>
      </c>
    </row>
    <row r="671" spans="1:17" x14ac:dyDescent="0.25">
      <c r="A671" s="4" t="s">
        <v>248</v>
      </c>
      <c r="B671" s="4" t="s">
        <v>94</v>
      </c>
      <c r="C671" s="4" t="s">
        <v>12</v>
      </c>
      <c r="D671" s="4" t="s">
        <v>360</v>
      </c>
      <c r="E671" s="3" t="s">
        <v>75</v>
      </c>
      <c r="F671" s="4"/>
      <c r="G671" s="16" t="s">
        <v>321</v>
      </c>
      <c r="H671" s="16" t="s">
        <v>74</v>
      </c>
      <c r="I671" s="183">
        <v>160000</v>
      </c>
      <c r="J671" s="183">
        <v>60000</v>
      </c>
      <c r="K671" s="183">
        <v>60000</v>
      </c>
      <c r="L671" s="183">
        <f>M671+N671+O671</f>
        <v>0</v>
      </c>
      <c r="M671" s="17"/>
      <c r="N671" s="17"/>
      <c r="O671" s="17"/>
      <c r="P671" s="17">
        <f t="shared" si="593"/>
        <v>60000</v>
      </c>
      <c r="Q671" s="183">
        <f t="shared" si="598"/>
        <v>100</v>
      </c>
    </row>
    <row r="672" spans="1:17" x14ac:dyDescent="0.25">
      <c r="A672" s="4" t="s">
        <v>248</v>
      </c>
      <c r="B672" s="4" t="s">
        <v>94</v>
      </c>
      <c r="C672" s="4" t="s">
        <v>12</v>
      </c>
      <c r="D672" s="4" t="s">
        <v>360</v>
      </c>
      <c r="E672" s="3" t="s">
        <v>183</v>
      </c>
      <c r="F672" s="4"/>
      <c r="G672" s="16" t="s">
        <v>321</v>
      </c>
      <c r="H672" s="16" t="s">
        <v>182</v>
      </c>
      <c r="I672" s="183">
        <v>88660</v>
      </c>
      <c r="J672" s="183">
        <v>88660</v>
      </c>
      <c r="K672" s="183">
        <v>88660</v>
      </c>
      <c r="L672" s="183">
        <f>M672+N672+O672</f>
        <v>0</v>
      </c>
      <c r="M672" s="17"/>
      <c r="N672" s="17"/>
      <c r="O672" s="17"/>
      <c r="P672" s="17">
        <f t="shared" si="593"/>
        <v>88660</v>
      </c>
      <c r="Q672" s="183">
        <f t="shared" si="598"/>
        <v>100</v>
      </c>
    </row>
    <row r="673" spans="1:17" x14ac:dyDescent="0.25">
      <c r="A673" s="4" t="s">
        <v>248</v>
      </c>
      <c r="B673" s="4" t="s">
        <v>94</v>
      </c>
      <c r="C673" s="4" t="s">
        <v>12</v>
      </c>
      <c r="D673" s="4" t="s">
        <v>360</v>
      </c>
      <c r="E673" s="3" t="s">
        <v>341</v>
      </c>
      <c r="F673" s="4"/>
      <c r="G673" s="16" t="s">
        <v>321</v>
      </c>
      <c r="H673" s="16" t="s">
        <v>340</v>
      </c>
      <c r="I673" s="183">
        <v>0</v>
      </c>
      <c r="J673" s="183">
        <v>0</v>
      </c>
      <c r="K673" s="183">
        <v>0</v>
      </c>
      <c r="L673" s="183">
        <f>M673+N673+O673</f>
        <v>0</v>
      </c>
      <c r="M673" s="17"/>
      <c r="N673" s="17"/>
      <c r="O673" s="17"/>
      <c r="P673" s="17">
        <f t="shared" si="593"/>
        <v>0</v>
      </c>
      <c r="Q673" s="161" t="str">
        <f t="shared" si="598"/>
        <v>-</v>
      </c>
    </row>
    <row r="674" spans="1:17" x14ac:dyDescent="0.25">
      <c r="A674" s="16" t="s">
        <v>1</v>
      </c>
      <c r="B674" s="16" t="s">
        <v>1</v>
      </c>
      <c r="C674" s="16" t="s">
        <v>1</v>
      </c>
      <c r="D674" s="16" t="s">
        <v>1</v>
      </c>
      <c r="E674" s="16" t="s">
        <v>1</v>
      </c>
      <c r="F674" s="16" t="s">
        <v>1</v>
      </c>
      <c r="G674" s="16" t="s">
        <v>1</v>
      </c>
      <c r="H674" s="13" t="s">
        <v>371</v>
      </c>
      <c r="I674" s="184">
        <f t="shared" ref="I674:O674" si="615">SUM(I669,I666,I641)</f>
        <v>10956251</v>
      </c>
      <c r="J674" s="184">
        <f t="shared" si="615"/>
        <v>10806481</v>
      </c>
      <c r="K674" s="184">
        <f t="shared" si="615"/>
        <v>8320969</v>
      </c>
      <c r="L674" s="184">
        <f t="shared" si="615"/>
        <v>2399795</v>
      </c>
      <c r="M674" s="14">
        <f t="shared" si="615"/>
        <v>897150</v>
      </c>
      <c r="N674" s="14">
        <f t="shared" si="615"/>
        <v>900250</v>
      </c>
      <c r="O674" s="14">
        <f t="shared" si="615"/>
        <v>602395</v>
      </c>
      <c r="P674" s="14">
        <f t="shared" si="593"/>
        <v>10720764</v>
      </c>
      <c r="Q674" s="184">
        <f t="shared" si="598"/>
        <v>99.206800067478028</v>
      </c>
    </row>
    <row r="675" spans="1:17" ht="15.75" thickBot="1" x14ac:dyDescent="0.3">
      <c r="A675" s="16" t="s">
        <v>1</v>
      </c>
      <c r="B675" s="16" t="s">
        <v>1</v>
      </c>
      <c r="C675" s="16" t="s">
        <v>1</v>
      </c>
      <c r="D675" s="16" t="s">
        <v>1</v>
      </c>
      <c r="E675" s="16" t="s">
        <v>1</v>
      </c>
      <c r="F675" s="16" t="s">
        <v>1</v>
      </c>
      <c r="G675" s="16" t="s">
        <v>1</v>
      </c>
      <c r="H675" s="2" t="s">
        <v>77</v>
      </c>
      <c r="I675" s="185">
        <v>172</v>
      </c>
      <c r="J675" s="185">
        <v>172</v>
      </c>
      <c r="K675" s="185"/>
      <c r="L675" s="185">
        <f>M675+N675+O675</f>
        <v>0</v>
      </c>
      <c r="M675" s="16"/>
      <c r="N675" s="16"/>
      <c r="O675" s="16"/>
      <c r="P675" s="15">
        <f t="shared" si="593"/>
        <v>0</v>
      </c>
      <c r="Q675" s="164"/>
    </row>
    <row r="676" spans="1:17" ht="45.75" thickBot="1" x14ac:dyDescent="0.3">
      <c r="A676" s="212" t="s">
        <v>1</v>
      </c>
      <c r="B676" s="212" t="s">
        <v>1</v>
      </c>
      <c r="C676" s="212" t="s">
        <v>1</v>
      </c>
      <c r="D676" s="212" t="s">
        <v>1</v>
      </c>
      <c r="E676" s="212" t="s">
        <v>1</v>
      </c>
      <c r="F676" s="212" t="s">
        <v>1</v>
      </c>
      <c r="G676" s="214" t="s">
        <v>1</v>
      </c>
      <c r="H676" s="5" t="s">
        <v>78</v>
      </c>
      <c r="I676" s="109" t="s">
        <v>3374</v>
      </c>
      <c r="J676" s="109" t="s">
        <v>3433</v>
      </c>
      <c r="K676" s="109" t="s">
        <v>3437</v>
      </c>
      <c r="L676" s="109" t="s">
        <v>3434</v>
      </c>
      <c r="M676" s="5" t="s">
        <v>3439</v>
      </c>
      <c r="N676" s="5" t="s">
        <v>3440</v>
      </c>
      <c r="O676" s="5" t="s">
        <v>3441</v>
      </c>
      <c r="P676" s="5" t="s">
        <v>3438</v>
      </c>
      <c r="Q676" s="162" t="s">
        <v>3302</v>
      </c>
    </row>
    <row r="677" spans="1:17" x14ac:dyDescent="0.25">
      <c r="A677" s="213"/>
      <c r="B677" s="213"/>
      <c r="C677" s="213"/>
      <c r="D677" s="213"/>
      <c r="E677" s="213"/>
      <c r="F677" s="213"/>
      <c r="G677" s="215"/>
      <c r="H677" s="18" t="s">
        <v>1</v>
      </c>
      <c r="I677" s="110">
        <v>1</v>
      </c>
      <c r="J677" s="110">
        <v>2</v>
      </c>
      <c r="K677" s="110">
        <v>20</v>
      </c>
      <c r="L677" s="110" t="s">
        <v>3402</v>
      </c>
      <c r="M677" s="12">
        <v>5</v>
      </c>
      <c r="N677" s="12">
        <v>6</v>
      </c>
      <c r="O677" s="12">
        <v>7</v>
      </c>
      <c r="P677" s="12" t="s">
        <v>3303</v>
      </c>
      <c r="Q677" s="110">
        <v>9</v>
      </c>
    </row>
    <row r="678" spans="1:17" x14ac:dyDescent="0.25">
      <c r="A678" s="213"/>
      <c r="B678" s="213"/>
      <c r="C678" s="213"/>
      <c r="D678" s="213"/>
      <c r="E678" s="213"/>
      <c r="F678" s="213"/>
      <c r="G678" s="215"/>
      <c r="H678" s="19" t="s">
        <v>343</v>
      </c>
      <c r="I678" s="186">
        <f t="shared" ref="I678:L678" si="616">SUM(I674)</f>
        <v>10956251</v>
      </c>
      <c r="J678" s="186">
        <f t="shared" ref="J678" si="617">SUM(J674)</f>
        <v>10806481</v>
      </c>
      <c r="K678" s="186">
        <f t="shared" ref="K678" si="618">SUM(K674)</f>
        <v>8320969</v>
      </c>
      <c r="L678" s="186">
        <f t="shared" si="616"/>
        <v>2399795</v>
      </c>
      <c r="M678" s="20">
        <f t="shared" ref="M678:O678" si="619">SUM(M674)</f>
        <v>897150</v>
      </c>
      <c r="N678" s="20">
        <f t="shared" si="619"/>
        <v>900250</v>
      </c>
      <c r="O678" s="20">
        <f t="shared" si="619"/>
        <v>602395</v>
      </c>
      <c r="P678" s="20">
        <f t="shared" ref="P678:P683" si="620">K678+L678</f>
        <v>10720764</v>
      </c>
      <c r="Q678" s="186">
        <f>IF(J678=0,"-",P678/J678*100)</f>
        <v>99.206800067478028</v>
      </c>
    </row>
    <row r="679" spans="1:17" x14ac:dyDescent="0.25">
      <c r="A679" s="216"/>
      <c r="B679" s="216"/>
      <c r="C679" s="216"/>
      <c r="D679" s="216"/>
      <c r="E679" s="216"/>
      <c r="F679" s="216"/>
      <c r="G679" s="217"/>
      <c r="H679" s="21" t="s">
        <v>80</v>
      </c>
      <c r="I679" s="186">
        <f t="shared" ref="I679:L679" si="621">SUM(I678)</f>
        <v>10956251</v>
      </c>
      <c r="J679" s="186">
        <f t="shared" ref="J679" si="622">SUM(J678)</f>
        <v>10806481</v>
      </c>
      <c r="K679" s="186">
        <f t="shared" ref="K679" si="623">SUM(K678)</f>
        <v>8320969</v>
      </c>
      <c r="L679" s="186">
        <f t="shared" si="621"/>
        <v>2399795</v>
      </c>
      <c r="M679" s="20">
        <f t="shared" ref="M679:O679" si="624">SUM(M678)</f>
        <v>897150</v>
      </c>
      <c r="N679" s="20">
        <f t="shared" si="624"/>
        <v>900250</v>
      </c>
      <c r="O679" s="20">
        <f t="shared" si="624"/>
        <v>602395</v>
      </c>
      <c r="P679" s="20">
        <f t="shared" si="620"/>
        <v>10720764</v>
      </c>
      <c r="Q679" s="186">
        <f>IF(J679=0,"-",P679/J679*100)</f>
        <v>99.206800067478028</v>
      </c>
    </row>
    <row r="680" spans="1:17" x14ac:dyDescent="0.25">
      <c r="A680" s="16" t="s">
        <v>1</v>
      </c>
      <c r="B680" s="16" t="s">
        <v>1</v>
      </c>
      <c r="C680" s="16" t="s">
        <v>1</v>
      </c>
      <c r="D680" s="16" t="s">
        <v>1</v>
      </c>
      <c r="E680" s="16" t="s">
        <v>1</v>
      </c>
      <c r="F680" s="16" t="s">
        <v>1</v>
      </c>
      <c r="G680" s="16" t="s">
        <v>1</v>
      </c>
      <c r="H680" s="13" t="s">
        <v>372</v>
      </c>
      <c r="I680" s="184">
        <f t="shared" ref="I680:L680" si="625">SUM(I674)</f>
        <v>10956251</v>
      </c>
      <c r="J680" s="184">
        <f t="shared" ref="J680" si="626">SUM(J674)</f>
        <v>10806481</v>
      </c>
      <c r="K680" s="184">
        <f t="shared" ref="K680" si="627">SUM(K674)</f>
        <v>8320969</v>
      </c>
      <c r="L680" s="184">
        <f t="shared" si="625"/>
        <v>2399795</v>
      </c>
      <c r="M680" s="14">
        <f t="shared" ref="M680:O680" si="628">SUM(M674)</f>
        <v>897150</v>
      </c>
      <c r="N680" s="14">
        <f t="shared" si="628"/>
        <v>900250</v>
      </c>
      <c r="O680" s="14">
        <f t="shared" si="628"/>
        <v>602395</v>
      </c>
      <c r="P680" s="14">
        <f t="shared" si="620"/>
        <v>10720764</v>
      </c>
      <c r="Q680" s="184">
        <f>IF(J680=0,"-",P680/J680*100)</f>
        <v>99.206800067478028</v>
      </c>
    </row>
    <row r="681" spans="1:17" x14ac:dyDescent="0.25">
      <c r="A681" s="16" t="s">
        <v>1</v>
      </c>
      <c r="B681" s="16" t="s">
        <v>1</v>
      </c>
      <c r="C681" s="16" t="s">
        <v>1</v>
      </c>
      <c r="D681" s="16" t="s">
        <v>1</v>
      </c>
      <c r="E681" s="16" t="s">
        <v>1</v>
      </c>
      <c r="F681" s="16" t="s">
        <v>1</v>
      </c>
      <c r="G681" s="16" t="s">
        <v>1</v>
      </c>
      <c r="H681" s="2" t="s">
        <v>77</v>
      </c>
      <c r="I681" s="185">
        <f t="shared" ref="I681:L681" si="629">SUM(I675)</f>
        <v>172</v>
      </c>
      <c r="J681" s="185">
        <f t="shared" ref="J681" si="630">SUM(J675)</f>
        <v>172</v>
      </c>
      <c r="K681" s="185">
        <f t="shared" ref="K681" si="631">SUM(K675)</f>
        <v>0</v>
      </c>
      <c r="L681" s="185">
        <f t="shared" si="629"/>
        <v>0</v>
      </c>
      <c r="M681" s="16">
        <f t="shared" ref="M681:O681" si="632">SUM(M675)</f>
        <v>0</v>
      </c>
      <c r="N681" s="16">
        <f t="shared" si="632"/>
        <v>0</v>
      </c>
      <c r="O681" s="16">
        <f t="shared" si="632"/>
        <v>0</v>
      </c>
      <c r="P681" s="15">
        <f t="shared" si="620"/>
        <v>0</v>
      </c>
      <c r="Q681" s="185">
        <f>IF(J681=0,"-",P681/J681*100)</f>
        <v>0</v>
      </c>
    </row>
    <row r="682" spans="1:17" x14ac:dyDescent="0.25">
      <c r="A682" s="16" t="s">
        <v>1</v>
      </c>
      <c r="B682" s="16" t="s">
        <v>1</v>
      </c>
      <c r="C682" s="16" t="s">
        <v>1</v>
      </c>
      <c r="D682" s="16" t="s">
        <v>1</v>
      </c>
      <c r="E682" s="16" t="s">
        <v>1</v>
      </c>
      <c r="F682" s="16" t="s">
        <v>1</v>
      </c>
      <c r="G682" s="16" t="s">
        <v>1</v>
      </c>
      <c r="H682" s="23" t="s">
        <v>1</v>
      </c>
      <c r="I682" s="179"/>
      <c r="J682" s="179"/>
      <c r="K682" s="179"/>
      <c r="L682" s="179">
        <f>M682+N682+O682</f>
        <v>0</v>
      </c>
      <c r="M682" s="24"/>
      <c r="N682" s="24"/>
      <c r="O682" s="24"/>
      <c r="P682" s="24">
        <f t="shared" si="620"/>
        <v>0</v>
      </c>
      <c r="Q682" s="167"/>
    </row>
    <row r="683" spans="1:17" ht="15.75" thickBot="1" x14ac:dyDescent="0.3">
      <c r="A683" s="1" t="s">
        <v>248</v>
      </c>
      <c r="B683" s="1" t="s">
        <v>160</v>
      </c>
      <c r="C683" s="4" t="s">
        <v>1</v>
      </c>
      <c r="D683" s="4" t="s">
        <v>1</v>
      </c>
      <c r="E683" s="2" t="s">
        <v>1</v>
      </c>
      <c r="F683" s="2" t="s">
        <v>1</v>
      </c>
      <c r="G683" s="2" t="s">
        <v>1</v>
      </c>
      <c r="H683" s="2" t="s">
        <v>1</v>
      </c>
      <c r="I683" s="183"/>
      <c r="J683" s="183"/>
      <c r="K683" s="183"/>
      <c r="L683" s="183">
        <f>M683+N683+O683</f>
        <v>0</v>
      </c>
      <c r="M683" s="3"/>
      <c r="N683" s="3"/>
      <c r="O683" s="3"/>
      <c r="P683" s="3">
        <f t="shared" si="620"/>
        <v>0</v>
      </c>
      <c r="Q683" s="161"/>
    </row>
    <row r="684" spans="1:17" ht="45.75" thickBot="1" x14ac:dyDescent="0.3">
      <c r="A684" s="5" t="s">
        <v>4</v>
      </c>
      <c r="B684" s="5" t="s">
        <v>5</v>
      </c>
      <c r="C684" s="5" t="s">
        <v>6</v>
      </c>
      <c r="D684" s="6" t="s">
        <v>1</v>
      </c>
      <c r="E684" s="5" t="s">
        <v>7</v>
      </c>
      <c r="F684" s="5" t="s">
        <v>8</v>
      </c>
      <c r="G684" s="5" t="s">
        <v>9</v>
      </c>
      <c r="H684" s="5" t="s">
        <v>10</v>
      </c>
      <c r="I684" s="109" t="s">
        <v>3374</v>
      </c>
      <c r="J684" s="109" t="s">
        <v>3433</v>
      </c>
      <c r="K684" s="109" t="s">
        <v>3437</v>
      </c>
      <c r="L684" s="109" t="s">
        <v>3434</v>
      </c>
      <c r="M684" s="5" t="s">
        <v>3439</v>
      </c>
      <c r="N684" s="5" t="s">
        <v>3440</v>
      </c>
      <c r="O684" s="5" t="s">
        <v>3441</v>
      </c>
      <c r="P684" s="5" t="s">
        <v>3438</v>
      </c>
      <c r="Q684" s="162" t="s">
        <v>3302</v>
      </c>
    </row>
    <row r="685" spans="1:17" x14ac:dyDescent="0.25">
      <c r="A685" s="7" t="s">
        <v>1</v>
      </c>
      <c r="B685" s="7" t="s">
        <v>1</v>
      </c>
      <c r="C685" s="7" t="s">
        <v>1</v>
      </c>
      <c r="D685" s="8" t="s">
        <v>1</v>
      </c>
      <c r="E685" s="8" t="s">
        <v>1</v>
      </c>
      <c r="F685" s="9" t="s">
        <v>1</v>
      </c>
      <c r="G685" s="10" t="s">
        <v>1</v>
      </c>
      <c r="H685" s="11" t="s">
        <v>1</v>
      </c>
      <c r="I685" s="110">
        <v>1</v>
      </c>
      <c r="J685" s="110">
        <v>2</v>
      </c>
      <c r="K685" s="110">
        <v>20</v>
      </c>
      <c r="L685" s="110" t="s">
        <v>3402</v>
      </c>
      <c r="M685" s="12">
        <v>5</v>
      </c>
      <c r="N685" s="12">
        <v>6</v>
      </c>
      <c r="O685" s="12">
        <v>7</v>
      </c>
      <c r="P685" s="12" t="s">
        <v>3303</v>
      </c>
      <c r="Q685" s="110">
        <v>9</v>
      </c>
    </row>
    <row r="686" spans="1:17" x14ac:dyDescent="0.25">
      <c r="A686" s="1" t="s">
        <v>248</v>
      </c>
      <c r="B686" s="1" t="s">
        <v>160</v>
      </c>
      <c r="C686" s="4" t="s">
        <v>12</v>
      </c>
      <c r="D686" s="4" t="s">
        <v>373</v>
      </c>
      <c r="E686" s="2" t="s">
        <v>1</v>
      </c>
      <c r="F686" s="2" t="s">
        <v>1</v>
      </c>
      <c r="G686" s="2" t="s">
        <v>1</v>
      </c>
      <c r="H686" s="2" t="s">
        <v>374</v>
      </c>
      <c r="I686" s="183">
        <v>0</v>
      </c>
      <c r="J686" s="183"/>
      <c r="K686" s="183"/>
      <c r="L686" s="183">
        <f>M686+N686+O686</f>
        <v>0</v>
      </c>
      <c r="M686" s="3"/>
      <c r="N686" s="3"/>
      <c r="O686" s="3"/>
      <c r="P686" s="3">
        <f t="shared" ref="P686:P718" si="633">K686+L686</f>
        <v>0</v>
      </c>
      <c r="Q686" s="161"/>
    </row>
    <row r="687" spans="1:17" ht="33.75" x14ac:dyDescent="0.25">
      <c r="A687" s="1" t="s">
        <v>1</v>
      </c>
      <c r="B687" s="1" t="s">
        <v>1</v>
      </c>
      <c r="C687" s="1" t="s">
        <v>1</v>
      </c>
      <c r="D687" s="2" t="s">
        <v>1</v>
      </c>
      <c r="E687" s="2" t="s">
        <v>1</v>
      </c>
      <c r="F687" s="2" t="s">
        <v>1</v>
      </c>
      <c r="G687" s="2" t="s">
        <v>1</v>
      </c>
      <c r="H687" s="13" t="s">
        <v>14</v>
      </c>
      <c r="I687" s="184">
        <f t="shared" ref="I687:L687" si="634">SUM(I688,I696,I698)</f>
        <v>1306820</v>
      </c>
      <c r="J687" s="184">
        <f t="shared" ref="J687" si="635">SUM(J688,J696,J698)</f>
        <v>1283446</v>
      </c>
      <c r="K687" s="184">
        <f t="shared" ref="K687" si="636">SUM(K688,K696,K698)</f>
        <v>979060</v>
      </c>
      <c r="L687" s="184">
        <f t="shared" si="634"/>
        <v>290992</v>
      </c>
      <c r="M687" s="14">
        <f t="shared" ref="M687:O687" si="637">SUM(M688,M696,M698)</f>
        <v>101360</v>
      </c>
      <c r="N687" s="14">
        <f t="shared" si="637"/>
        <v>100930</v>
      </c>
      <c r="O687" s="14">
        <f t="shared" si="637"/>
        <v>88702</v>
      </c>
      <c r="P687" s="14">
        <f t="shared" si="633"/>
        <v>1270052</v>
      </c>
      <c r="Q687" s="184">
        <f t="shared" ref="Q687:Q717" si="638">IF(J687=0,"-",P687/J687*100)</f>
        <v>98.956403307969339</v>
      </c>
    </row>
    <row r="688" spans="1:17" x14ac:dyDescent="0.25">
      <c r="A688" s="4" t="s">
        <v>248</v>
      </c>
      <c r="B688" s="4" t="s">
        <v>160</v>
      </c>
      <c r="C688" s="4" t="s">
        <v>12</v>
      </c>
      <c r="D688" s="4" t="s">
        <v>373</v>
      </c>
      <c r="E688" s="2" t="s">
        <v>15</v>
      </c>
      <c r="F688" s="2" t="s">
        <v>1</v>
      </c>
      <c r="G688" s="2" t="s">
        <v>1</v>
      </c>
      <c r="H688" s="2" t="s">
        <v>16</v>
      </c>
      <c r="I688" s="185">
        <f t="shared" ref="I688:L688" si="639">SUM(I689:I690)</f>
        <v>950910</v>
      </c>
      <c r="J688" s="185">
        <f t="shared" ref="J688" si="640">SUM(J689:J690)</f>
        <v>923686</v>
      </c>
      <c r="K688" s="185">
        <f t="shared" ref="K688" si="641">SUM(K689:K690)</f>
        <v>702945</v>
      </c>
      <c r="L688" s="185">
        <f t="shared" si="639"/>
        <v>217761</v>
      </c>
      <c r="M688" s="15">
        <f t="shared" ref="M688:O688" si="642">SUM(M689:M690)</f>
        <v>75410</v>
      </c>
      <c r="N688" s="15">
        <f t="shared" si="642"/>
        <v>75410</v>
      </c>
      <c r="O688" s="15">
        <f t="shared" si="642"/>
        <v>66941</v>
      </c>
      <c r="P688" s="15">
        <f t="shared" si="633"/>
        <v>920706</v>
      </c>
      <c r="Q688" s="185">
        <f t="shared" si="638"/>
        <v>99.677379542398597</v>
      </c>
    </row>
    <row r="689" spans="1:17" x14ac:dyDescent="0.25">
      <c r="A689" s="4" t="s">
        <v>248</v>
      </c>
      <c r="B689" s="4" t="s">
        <v>160</v>
      </c>
      <c r="C689" s="4" t="s">
        <v>12</v>
      </c>
      <c r="D689" s="4" t="s">
        <v>373</v>
      </c>
      <c r="E689" s="3" t="s">
        <v>18</v>
      </c>
      <c r="F689" s="4"/>
      <c r="G689" s="16" t="s">
        <v>321</v>
      </c>
      <c r="H689" s="16" t="s">
        <v>17</v>
      </c>
      <c r="I689" s="183">
        <v>862810</v>
      </c>
      <c r="J689" s="183">
        <v>833810</v>
      </c>
      <c r="K689" s="183">
        <v>632579</v>
      </c>
      <c r="L689" s="183">
        <f>M689+N689+O689</f>
        <v>201231</v>
      </c>
      <c r="M689" s="17">
        <v>69900</v>
      </c>
      <c r="N689" s="17">
        <v>69900</v>
      </c>
      <c r="O689" s="17">
        <v>61431</v>
      </c>
      <c r="P689" s="17">
        <f t="shared" si="633"/>
        <v>833810</v>
      </c>
      <c r="Q689" s="183">
        <f t="shared" si="638"/>
        <v>100</v>
      </c>
    </row>
    <row r="690" spans="1:17" x14ac:dyDescent="0.25">
      <c r="A690" s="1" t="s">
        <v>248</v>
      </c>
      <c r="B690" s="1" t="s">
        <v>160</v>
      </c>
      <c r="C690" s="1" t="s">
        <v>12</v>
      </c>
      <c r="D690" s="1" t="s">
        <v>373</v>
      </c>
      <c r="E690" s="1" t="s">
        <v>20</v>
      </c>
      <c r="F690" s="4" t="s">
        <v>1</v>
      </c>
      <c r="G690" s="16" t="s">
        <v>1</v>
      </c>
      <c r="H690" s="2" t="s">
        <v>21</v>
      </c>
      <c r="I690" s="185">
        <f t="shared" ref="I690:O690" si="643">SUM(I691:I695)</f>
        <v>88100</v>
      </c>
      <c r="J690" s="185">
        <f t="shared" si="643"/>
        <v>89876</v>
      </c>
      <c r="K690" s="185">
        <f t="shared" si="643"/>
        <v>70366</v>
      </c>
      <c r="L690" s="185">
        <f t="shared" si="643"/>
        <v>16530</v>
      </c>
      <c r="M690" s="15">
        <f t="shared" si="643"/>
        <v>5510</v>
      </c>
      <c r="N690" s="15">
        <f t="shared" si="643"/>
        <v>5510</v>
      </c>
      <c r="O690" s="15">
        <f t="shared" si="643"/>
        <v>5510</v>
      </c>
      <c r="P690" s="15">
        <f t="shared" si="633"/>
        <v>86896</v>
      </c>
      <c r="Q690" s="185">
        <f t="shared" si="638"/>
        <v>96.684320619520221</v>
      </c>
    </row>
    <row r="691" spans="1:17" x14ac:dyDescent="0.25">
      <c r="A691" s="4" t="s">
        <v>248</v>
      </c>
      <c r="B691" s="4" t="s">
        <v>160</v>
      </c>
      <c r="C691" s="4" t="s">
        <v>12</v>
      </c>
      <c r="D691" s="4" t="s">
        <v>373</v>
      </c>
      <c r="E691" s="3" t="s">
        <v>22</v>
      </c>
      <c r="F691" s="4" t="s">
        <v>375</v>
      </c>
      <c r="G691" s="16" t="s">
        <v>321</v>
      </c>
      <c r="H691" s="16" t="s">
        <v>86</v>
      </c>
      <c r="I691" s="183">
        <v>15200</v>
      </c>
      <c r="J691" s="183">
        <v>15200</v>
      </c>
      <c r="K691" s="183">
        <v>11340</v>
      </c>
      <c r="L691" s="183">
        <f>M691+N691+O691</f>
        <v>3780</v>
      </c>
      <c r="M691" s="17">
        <v>1260</v>
      </c>
      <c r="N691" s="17">
        <v>1260</v>
      </c>
      <c r="O691" s="17">
        <v>1260</v>
      </c>
      <c r="P691" s="17">
        <f t="shared" si="633"/>
        <v>15120</v>
      </c>
      <c r="Q691" s="183">
        <f t="shared" si="638"/>
        <v>99.473684210526315</v>
      </c>
    </row>
    <row r="692" spans="1:17" x14ac:dyDescent="0.25">
      <c r="A692" s="4" t="s">
        <v>248</v>
      </c>
      <c r="B692" s="4" t="s">
        <v>160</v>
      </c>
      <c r="C692" s="4" t="s">
        <v>12</v>
      </c>
      <c r="D692" s="4" t="s">
        <v>373</v>
      </c>
      <c r="E692" s="3" t="s">
        <v>22</v>
      </c>
      <c r="F692" s="4" t="s">
        <v>376</v>
      </c>
      <c r="G692" s="16" t="s">
        <v>321</v>
      </c>
      <c r="H692" s="16" t="s">
        <v>26</v>
      </c>
      <c r="I692" s="183">
        <v>51000</v>
      </c>
      <c r="J692" s="183">
        <v>51000</v>
      </c>
      <c r="K692" s="183">
        <v>38250</v>
      </c>
      <c r="L692" s="183">
        <f>M692+N692+O692</f>
        <v>12750</v>
      </c>
      <c r="M692" s="17">
        <v>4250</v>
      </c>
      <c r="N692" s="17">
        <v>4250</v>
      </c>
      <c r="O692" s="17">
        <v>4250</v>
      </c>
      <c r="P692" s="17">
        <f t="shared" si="633"/>
        <v>51000</v>
      </c>
      <c r="Q692" s="183">
        <f t="shared" si="638"/>
        <v>100</v>
      </c>
    </row>
    <row r="693" spans="1:17" x14ac:dyDescent="0.25">
      <c r="A693" s="4" t="s">
        <v>248</v>
      </c>
      <c r="B693" s="4" t="s">
        <v>160</v>
      </c>
      <c r="C693" s="4" t="s">
        <v>12</v>
      </c>
      <c r="D693" s="4" t="s">
        <v>373</v>
      </c>
      <c r="E693" s="3" t="s">
        <v>22</v>
      </c>
      <c r="F693" s="4" t="s">
        <v>377</v>
      </c>
      <c r="G693" s="16" t="s">
        <v>321</v>
      </c>
      <c r="H693" s="16" t="s">
        <v>28</v>
      </c>
      <c r="I693" s="183">
        <v>12000</v>
      </c>
      <c r="J693" s="183">
        <v>12626</v>
      </c>
      <c r="K693" s="183">
        <v>12626</v>
      </c>
      <c r="L693" s="183">
        <f>M693+N693+O693</f>
        <v>0</v>
      </c>
      <c r="M693" s="17">
        <v>0</v>
      </c>
      <c r="N693" s="17">
        <v>0</v>
      </c>
      <c r="O693" s="17">
        <v>0</v>
      </c>
      <c r="P693" s="17">
        <f t="shared" si="633"/>
        <v>12626</v>
      </c>
      <c r="Q693" s="183">
        <f t="shared" si="638"/>
        <v>100</v>
      </c>
    </row>
    <row r="694" spans="1:17" x14ac:dyDescent="0.25">
      <c r="A694" s="4" t="s">
        <v>248</v>
      </c>
      <c r="B694" s="4" t="s">
        <v>160</v>
      </c>
      <c r="C694" s="4" t="s">
        <v>12</v>
      </c>
      <c r="D694" s="4" t="s">
        <v>373</v>
      </c>
      <c r="E694" s="3" t="s">
        <v>22</v>
      </c>
      <c r="F694" s="4" t="s">
        <v>378</v>
      </c>
      <c r="G694" s="16" t="s">
        <v>321</v>
      </c>
      <c r="H694" s="16" t="s">
        <v>24</v>
      </c>
      <c r="I694" s="183">
        <v>7000</v>
      </c>
      <c r="J694" s="183">
        <v>8150</v>
      </c>
      <c r="K694" s="183">
        <v>8150</v>
      </c>
      <c r="L694" s="183">
        <f>M694+N694+O694</f>
        <v>0</v>
      </c>
      <c r="M694" s="17"/>
      <c r="N694" s="17"/>
      <c r="O694" s="17"/>
      <c r="P694" s="17">
        <f t="shared" si="633"/>
        <v>8150</v>
      </c>
      <c r="Q694" s="183">
        <f t="shared" si="638"/>
        <v>100</v>
      </c>
    </row>
    <row r="695" spans="1:17" x14ac:dyDescent="0.25">
      <c r="A695" s="4" t="s">
        <v>248</v>
      </c>
      <c r="B695" s="4" t="s">
        <v>160</v>
      </c>
      <c r="C695" s="4" t="s">
        <v>12</v>
      </c>
      <c r="D695" s="4" t="s">
        <v>373</v>
      </c>
      <c r="E695" s="3" t="s">
        <v>22</v>
      </c>
      <c r="F695" s="4" t="s">
        <v>379</v>
      </c>
      <c r="G695" s="16" t="s">
        <v>321</v>
      </c>
      <c r="H695" s="16" t="s">
        <v>30</v>
      </c>
      <c r="I695" s="183">
        <v>2900</v>
      </c>
      <c r="J695" s="183">
        <v>2900</v>
      </c>
      <c r="K695" s="183">
        <v>0</v>
      </c>
      <c r="L695" s="183">
        <f>M695+N695+O695</f>
        <v>0</v>
      </c>
      <c r="M695" s="17"/>
      <c r="N695" s="17"/>
      <c r="O695" s="17"/>
      <c r="P695" s="17">
        <f t="shared" si="633"/>
        <v>0</v>
      </c>
      <c r="Q695" s="183">
        <f t="shared" si="638"/>
        <v>0</v>
      </c>
    </row>
    <row r="696" spans="1:17" x14ac:dyDescent="0.25">
      <c r="A696" s="4" t="s">
        <v>248</v>
      </c>
      <c r="B696" s="4" t="s">
        <v>160</v>
      </c>
      <c r="C696" s="4" t="s">
        <v>12</v>
      </c>
      <c r="D696" s="4" t="s">
        <v>373</v>
      </c>
      <c r="E696" s="2" t="s">
        <v>31</v>
      </c>
      <c r="F696" s="2" t="s">
        <v>1</v>
      </c>
      <c r="G696" s="2" t="s">
        <v>1</v>
      </c>
      <c r="H696" s="2" t="s">
        <v>32</v>
      </c>
      <c r="I696" s="185">
        <f t="shared" ref="I696:O696" si="644">SUM(I697)</f>
        <v>90595</v>
      </c>
      <c r="J696" s="185">
        <f t="shared" si="644"/>
        <v>90595</v>
      </c>
      <c r="K696" s="185">
        <f t="shared" si="644"/>
        <v>70844</v>
      </c>
      <c r="L696" s="185">
        <f t="shared" si="644"/>
        <v>19751</v>
      </c>
      <c r="M696" s="15">
        <f t="shared" si="644"/>
        <v>7500</v>
      </c>
      <c r="N696" s="15">
        <f t="shared" si="644"/>
        <v>7500</v>
      </c>
      <c r="O696" s="15">
        <f t="shared" si="644"/>
        <v>4751</v>
      </c>
      <c r="P696" s="15">
        <f t="shared" si="633"/>
        <v>90595</v>
      </c>
      <c r="Q696" s="185">
        <f t="shared" si="638"/>
        <v>100</v>
      </c>
    </row>
    <row r="697" spans="1:17" x14ac:dyDescent="0.25">
      <c r="A697" s="4" t="s">
        <v>248</v>
      </c>
      <c r="B697" s="4" t="s">
        <v>160</v>
      </c>
      <c r="C697" s="4" t="s">
        <v>12</v>
      </c>
      <c r="D697" s="4" t="s">
        <v>373</v>
      </c>
      <c r="E697" s="3" t="s">
        <v>34</v>
      </c>
      <c r="F697" s="4"/>
      <c r="G697" s="16" t="s">
        <v>321</v>
      </c>
      <c r="H697" s="16" t="s">
        <v>33</v>
      </c>
      <c r="I697" s="183">
        <v>90595</v>
      </c>
      <c r="J697" s="183">
        <v>90595</v>
      </c>
      <c r="K697" s="183">
        <v>70844</v>
      </c>
      <c r="L697" s="183">
        <f>M697+N697+O697</f>
        <v>19751</v>
      </c>
      <c r="M697" s="17">
        <v>7500</v>
      </c>
      <c r="N697" s="17">
        <v>7500</v>
      </c>
      <c r="O697" s="17">
        <v>4751</v>
      </c>
      <c r="P697" s="17">
        <f t="shared" si="633"/>
        <v>90595</v>
      </c>
      <c r="Q697" s="183">
        <f t="shared" si="638"/>
        <v>100</v>
      </c>
    </row>
    <row r="698" spans="1:17" x14ac:dyDescent="0.25">
      <c r="A698" s="4" t="s">
        <v>248</v>
      </c>
      <c r="B698" s="4" t="s">
        <v>160</v>
      </c>
      <c r="C698" s="4" t="s">
        <v>12</v>
      </c>
      <c r="D698" s="4" t="s">
        <v>373</v>
      </c>
      <c r="E698" s="2" t="s">
        <v>35</v>
      </c>
      <c r="F698" s="2" t="s">
        <v>1</v>
      </c>
      <c r="G698" s="2" t="s">
        <v>1</v>
      </c>
      <c r="H698" s="2" t="s">
        <v>36</v>
      </c>
      <c r="I698" s="185">
        <f t="shared" ref="I698:O698" si="645">SUM(I699:I707)</f>
        <v>265315</v>
      </c>
      <c r="J698" s="185">
        <f t="shared" si="645"/>
        <v>269165</v>
      </c>
      <c r="K698" s="185">
        <f t="shared" si="645"/>
        <v>205271</v>
      </c>
      <c r="L698" s="185">
        <f t="shared" si="645"/>
        <v>53480</v>
      </c>
      <c r="M698" s="15">
        <f t="shared" si="645"/>
        <v>18450</v>
      </c>
      <c r="N698" s="15">
        <f t="shared" si="645"/>
        <v>18020</v>
      </c>
      <c r="O698" s="15">
        <f t="shared" si="645"/>
        <v>17010</v>
      </c>
      <c r="P698" s="15">
        <f t="shared" si="633"/>
        <v>258751</v>
      </c>
      <c r="Q698" s="185">
        <f t="shared" si="638"/>
        <v>96.130997715156127</v>
      </c>
    </row>
    <row r="699" spans="1:17" x14ac:dyDescent="0.25">
      <c r="A699" s="4" t="s">
        <v>248</v>
      </c>
      <c r="B699" s="4" t="s">
        <v>160</v>
      </c>
      <c r="C699" s="4" t="s">
        <v>12</v>
      </c>
      <c r="D699" s="4" t="s">
        <v>373</v>
      </c>
      <c r="E699" s="3" t="s">
        <v>39</v>
      </c>
      <c r="F699" s="4"/>
      <c r="G699" s="16" t="s">
        <v>321</v>
      </c>
      <c r="H699" s="16" t="s">
        <v>38</v>
      </c>
      <c r="I699" s="183">
        <v>3000</v>
      </c>
      <c r="J699" s="183">
        <v>3000</v>
      </c>
      <c r="K699" s="183">
        <v>2250</v>
      </c>
      <c r="L699" s="183">
        <f t="shared" ref="L699:L706" si="646">M699+N699+O699</f>
        <v>750</v>
      </c>
      <c r="M699" s="17">
        <v>250</v>
      </c>
      <c r="N699" s="17">
        <v>250</v>
      </c>
      <c r="O699" s="17">
        <v>250</v>
      </c>
      <c r="P699" s="17">
        <f t="shared" si="633"/>
        <v>3000</v>
      </c>
      <c r="Q699" s="183">
        <f t="shared" si="638"/>
        <v>100</v>
      </c>
    </row>
    <row r="700" spans="1:17" x14ac:dyDescent="0.25">
      <c r="A700" s="4" t="s">
        <v>248</v>
      </c>
      <c r="B700" s="4" t="s">
        <v>160</v>
      </c>
      <c r="C700" s="4" t="s">
        <v>12</v>
      </c>
      <c r="D700" s="4" t="s">
        <v>373</v>
      </c>
      <c r="E700" s="3" t="s">
        <v>197</v>
      </c>
      <c r="F700" s="4"/>
      <c r="G700" s="16" t="s">
        <v>321</v>
      </c>
      <c r="H700" s="16" t="s">
        <v>196</v>
      </c>
      <c r="I700" s="183">
        <v>18300</v>
      </c>
      <c r="J700" s="183">
        <v>18300</v>
      </c>
      <c r="K700" s="183">
        <v>12500</v>
      </c>
      <c r="L700" s="183">
        <f t="shared" si="646"/>
        <v>4500</v>
      </c>
      <c r="M700" s="17">
        <v>1500</v>
      </c>
      <c r="N700" s="17">
        <v>1500</v>
      </c>
      <c r="O700" s="17">
        <v>1500</v>
      </c>
      <c r="P700" s="17">
        <f t="shared" si="633"/>
        <v>17000</v>
      </c>
      <c r="Q700" s="183">
        <f t="shared" si="638"/>
        <v>92.896174863387984</v>
      </c>
    </row>
    <row r="701" spans="1:17" x14ac:dyDescent="0.25">
      <c r="A701" s="4" t="s">
        <v>248</v>
      </c>
      <c r="B701" s="4" t="s">
        <v>160</v>
      </c>
      <c r="C701" s="4" t="s">
        <v>12</v>
      </c>
      <c r="D701" s="4" t="s">
        <v>373</v>
      </c>
      <c r="E701" s="3" t="s">
        <v>200</v>
      </c>
      <c r="F701" s="4"/>
      <c r="G701" s="16" t="s">
        <v>321</v>
      </c>
      <c r="H701" s="16" t="s">
        <v>199</v>
      </c>
      <c r="I701" s="183">
        <v>29000</v>
      </c>
      <c r="J701" s="183">
        <v>23000</v>
      </c>
      <c r="K701" s="183">
        <v>16800</v>
      </c>
      <c r="L701" s="183">
        <f t="shared" si="646"/>
        <v>6200</v>
      </c>
      <c r="M701" s="17">
        <v>2400</v>
      </c>
      <c r="N701" s="17">
        <v>2400</v>
      </c>
      <c r="O701" s="17">
        <v>1400</v>
      </c>
      <c r="P701" s="17">
        <f t="shared" si="633"/>
        <v>23000</v>
      </c>
      <c r="Q701" s="183">
        <f t="shared" si="638"/>
        <v>100</v>
      </c>
    </row>
    <row r="702" spans="1:17" x14ac:dyDescent="0.25">
      <c r="A702" s="4" t="s">
        <v>248</v>
      </c>
      <c r="B702" s="4" t="s">
        <v>160</v>
      </c>
      <c r="C702" s="4" t="s">
        <v>12</v>
      </c>
      <c r="D702" s="4" t="s">
        <v>373</v>
      </c>
      <c r="E702" s="3" t="s">
        <v>203</v>
      </c>
      <c r="F702" s="4"/>
      <c r="G702" s="16" t="s">
        <v>321</v>
      </c>
      <c r="H702" s="16" t="s">
        <v>202</v>
      </c>
      <c r="I702" s="183">
        <v>15000</v>
      </c>
      <c r="J702" s="183">
        <v>15000</v>
      </c>
      <c r="K702" s="183">
        <v>11250</v>
      </c>
      <c r="L702" s="183">
        <f t="shared" si="646"/>
        <v>3750</v>
      </c>
      <c r="M702" s="17">
        <v>1250</v>
      </c>
      <c r="N702" s="17">
        <v>1250</v>
      </c>
      <c r="O702" s="17">
        <v>1250</v>
      </c>
      <c r="P702" s="17">
        <f t="shared" si="633"/>
        <v>15000</v>
      </c>
      <c r="Q702" s="183">
        <f t="shared" si="638"/>
        <v>100</v>
      </c>
    </row>
    <row r="703" spans="1:17" x14ac:dyDescent="0.25">
      <c r="A703" s="4" t="s">
        <v>248</v>
      </c>
      <c r="B703" s="4" t="s">
        <v>160</v>
      </c>
      <c r="C703" s="4" t="s">
        <v>12</v>
      </c>
      <c r="D703" s="4" t="s">
        <v>373</v>
      </c>
      <c r="E703" s="3" t="s">
        <v>206</v>
      </c>
      <c r="F703" s="4"/>
      <c r="G703" s="16" t="s">
        <v>321</v>
      </c>
      <c r="H703" s="16" t="s">
        <v>205</v>
      </c>
      <c r="I703" s="183">
        <v>4400</v>
      </c>
      <c r="J703" s="183">
        <v>4400</v>
      </c>
      <c r="K703" s="183">
        <v>3240</v>
      </c>
      <c r="L703" s="183">
        <f t="shared" si="646"/>
        <v>1080</v>
      </c>
      <c r="M703" s="17">
        <v>360</v>
      </c>
      <c r="N703" s="17">
        <v>360</v>
      </c>
      <c r="O703" s="17">
        <v>360</v>
      </c>
      <c r="P703" s="17">
        <f t="shared" si="633"/>
        <v>4320</v>
      </c>
      <c r="Q703" s="183">
        <f t="shared" si="638"/>
        <v>98.181818181818187</v>
      </c>
    </row>
    <row r="704" spans="1:17" x14ac:dyDescent="0.25">
      <c r="A704" s="4" t="s">
        <v>248</v>
      </c>
      <c r="B704" s="4" t="s">
        <v>160</v>
      </c>
      <c r="C704" s="4" t="s">
        <v>12</v>
      </c>
      <c r="D704" s="4" t="s">
        <v>373</v>
      </c>
      <c r="E704" s="3" t="s">
        <v>209</v>
      </c>
      <c r="F704" s="4"/>
      <c r="G704" s="16" t="s">
        <v>321</v>
      </c>
      <c r="H704" s="16" t="s">
        <v>208</v>
      </c>
      <c r="I704" s="183">
        <v>153821</v>
      </c>
      <c r="J704" s="183">
        <v>127671</v>
      </c>
      <c r="K704" s="183">
        <v>90300</v>
      </c>
      <c r="L704" s="183">
        <f t="shared" si="646"/>
        <v>31800</v>
      </c>
      <c r="M704" s="17">
        <v>10600</v>
      </c>
      <c r="N704" s="17">
        <v>10600</v>
      </c>
      <c r="O704" s="17">
        <v>10600</v>
      </c>
      <c r="P704" s="17">
        <f t="shared" si="633"/>
        <v>122100</v>
      </c>
      <c r="Q704" s="183">
        <f t="shared" si="638"/>
        <v>95.636440538571804</v>
      </c>
    </row>
    <row r="705" spans="1:17" x14ac:dyDescent="0.25">
      <c r="A705" s="4" t="s">
        <v>248</v>
      </c>
      <c r="B705" s="4" t="s">
        <v>160</v>
      </c>
      <c r="C705" s="4" t="s">
        <v>12</v>
      </c>
      <c r="D705" s="4" t="s">
        <v>373</v>
      </c>
      <c r="E705" s="3" t="s">
        <v>212</v>
      </c>
      <c r="F705" s="4"/>
      <c r="G705" s="16" t="s">
        <v>321</v>
      </c>
      <c r="H705" s="16" t="s">
        <v>211</v>
      </c>
      <c r="I705" s="183">
        <v>5000</v>
      </c>
      <c r="J705" s="183">
        <v>5000</v>
      </c>
      <c r="K705" s="183">
        <v>3690</v>
      </c>
      <c r="L705" s="183">
        <f t="shared" si="646"/>
        <v>1230</v>
      </c>
      <c r="M705" s="17">
        <v>410</v>
      </c>
      <c r="N705" s="17">
        <v>410</v>
      </c>
      <c r="O705" s="17">
        <v>410</v>
      </c>
      <c r="P705" s="17">
        <f t="shared" si="633"/>
        <v>4920</v>
      </c>
      <c r="Q705" s="183">
        <f t="shared" si="638"/>
        <v>98.4</v>
      </c>
    </row>
    <row r="706" spans="1:17" x14ac:dyDescent="0.25">
      <c r="A706" s="4" t="s">
        <v>248</v>
      </c>
      <c r="B706" s="4" t="s">
        <v>160</v>
      </c>
      <c r="C706" s="4" t="s">
        <v>12</v>
      </c>
      <c r="D706" s="4" t="s">
        <v>373</v>
      </c>
      <c r="E706" s="3" t="s">
        <v>215</v>
      </c>
      <c r="F706" s="4"/>
      <c r="G706" s="16" t="s">
        <v>321</v>
      </c>
      <c r="H706" s="16" t="s">
        <v>214</v>
      </c>
      <c r="I706" s="183">
        <v>1600</v>
      </c>
      <c r="J706" s="183">
        <v>1600</v>
      </c>
      <c r="K706" s="183">
        <v>1170</v>
      </c>
      <c r="L706" s="183">
        <f t="shared" si="646"/>
        <v>430</v>
      </c>
      <c r="M706" s="17">
        <v>430</v>
      </c>
      <c r="N706" s="17"/>
      <c r="O706" s="17"/>
      <c r="P706" s="17">
        <f t="shared" si="633"/>
        <v>1600</v>
      </c>
      <c r="Q706" s="183">
        <f t="shared" si="638"/>
        <v>100</v>
      </c>
    </row>
    <row r="707" spans="1:17" x14ac:dyDescent="0.25">
      <c r="A707" s="1" t="s">
        <v>248</v>
      </c>
      <c r="B707" s="1" t="s">
        <v>160</v>
      </c>
      <c r="C707" s="1" t="s">
        <v>12</v>
      </c>
      <c r="D707" s="1" t="s">
        <v>373</v>
      </c>
      <c r="E707" s="1" t="s">
        <v>40</v>
      </c>
      <c r="F707" s="4" t="s">
        <v>1</v>
      </c>
      <c r="G707" s="16" t="s">
        <v>1</v>
      </c>
      <c r="H707" s="2" t="s">
        <v>41</v>
      </c>
      <c r="I707" s="185">
        <f t="shared" ref="I707:O707" si="647">SUM(I708:I710)</f>
        <v>35194</v>
      </c>
      <c r="J707" s="185">
        <f t="shared" si="647"/>
        <v>71194</v>
      </c>
      <c r="K707" s="185">
        <f t="shared" si="647"/>
        <v>64071</v>
      </c>
      <c r="L707" s="185">
        <f t="shared" si="647"/>
        <v>3740</v>
      </c>
      <c r="M707" s="15">
        <f t="shared" si="647"/>
        <v>1250</v>
      </c>
      <c r="N707" s="15">
        <f t="shared" si="647"/>
        <v>1250</v>
      </c>
      <c r="O707" s="15">
        <f t="shared" si="647"/>
        <v>1240</v>
      </c>
      <c r="P707" s="15">
        <f t="shared" si="633"/>
        <v>67811</v>
      </c>
      <c r="Q707" s="185">
        <f t="shared" si="638"/>
        <v>95.248195072618486</v>
      </c>
    </row>
    <row r="708" spans="1:17" x14ac:dyDescent="0.25">
      <c r="A708" s="4" t="s">
        <v>248</v>
      </c>
      <c r="B708" s="4" t="s">
        <v>160</v>
      </c>
      <c r="C708" s="4" t="s">
        <v>12</v>
      </c>
      <c r="D708" s="4" t="s">
        <v>373</v>
      </c>
      <c r="E708" s="3" t="s">
        <v>42</v>
      </c>
      <c r="F708" s="4"/>
      <c r="G708" s="16" t="s">
        <v>321</v>
      </c>
      <c r="H708" s="16" t="s">
        <v>41</v>
      </c>
      <c r="I708" s="183">
        <v>32342</v>
      </c>
      <c r="J708" s="183">
        <v>68342</v>
      </c>
      <c r="K708" s="183">
        <v>62000</v>
      </c>
      <c r="L708" s="183">
        <f>M708+N708+O708</f>
        <v>3080</v>
      </c>
      <c r="M708" s="17">
        <v>1030</v>
      </c>
      <c r="N708" s="17">
        <v>1030</v>
      </c>
      <c r="O708" s="17">
        <v>1020</v>
      </c>
      <c r="P708" s="17">
        <f t="shared" si="633"/>
        <v>65080</v>
      </c>
      <c r="Q708" s="183">
        <f t="shared" si="638"/>
        <v>95.226946826256182</v>
      </c>
    </row>
    <row r="709" spans="1:17" ht="22.5" x14ac:dyDescent="0.25">
      <c r="A709" s="4" t="s">
        <v>248</v>
      </c>
      <c r="B709" s="4" t="s">
        <v>160</v>
      </c>
      <c r="C709" s="4" t="s">
        <v>12</v>
      </c>
      <c r="D709" s="4" t="s">
        <v>373</v>
      </c>
      <c r="E709" s="3" t="s">
        <v>42</v>
      </c>
      <c r="F709" s="4" t="s">
        <v>380</v>
      </c>
      <c r="G709" s="16" t="s">
        <v>321</v>
      </c>
      <c r="H709" s="16" t="s">
        <v>50</v>
      </c>
      <c r="I709" s="183">
        <v>2752</v>
      </c>
      <c r="J709" s="183">
        <v>2752</v>
      </c>
      <c r="K709" s="183">
        <v>2071</v>
      </c>
      <c r="L709" s="183">
        <f>M709+N709+O709</f>
        <v>660</v>
      </c>
      <c r="M709" s="17">
        <v>220</v>
      </c>
      <c r="N709" s="17">
        <v>220</v>
      </c>
      <c r="O709" s="17">
        <v>220</v>
      </c>
      <c r="P709" s="17">
        <f t="shared" si="633"/>
        <v>2731</v>
      </c>
      <c r="Q709" s="183">
        <f t="shared" si="638"/>
        <v>99.236918604651152</v>
      </c>
    </row>
    <row r="710" spans="1:17" ht="22.5" x14ac:dyDescent="0.25">
      <c r="A710" s="4" t="s">
        <v>248</v>
      </c>
      <c r="B710" s="4" t="s">
        <v>160</v>
      </c>
      <c r="C710" s="4" t="s">
        <v>12</v>
      </c>
      <c r="D710" s="4" t="s">
        <v>373</v>
      </c>
      <c r="E710" s="3" t="s">
        <v>42</v>
      </c>
      <c r="F710" s="4" t="s">
        <v>381</v>
      </c>
      <c r="G710" s="16" t="s">
        <v>321</v>
      </c>
      <c r="H710" s="16" t="s">
        <v>56</v>
      </c>
      <c r="I710" s="183">
        <v>100</v>
      </c>
      <c r="J710" s="183">
        <v>100</v>
      </c>
      <c r="K710" s="183">
        <v>0</v>
      </c>
      <c r="L710" s="183">
        <f>M710+N710+O710</f>
        <v>0</v>
      </c>
      <c r="M710" s="17">
        <v>0</v>
      </c>
      <c r="N710" s="17">
        <v>0</v>
      </c>
      <c r="O710" s="17">
        <v>0</v>
      </c>
      <c r="P710" s="17">
        <f t="shared" si="633"/>
        <v>0</v>
      </c>
      <c r="Q710" s="183">
        <f t="shared" si="638"/>
        <v>0</v>
      </c>
    </row>
    <row r="711" spans="1:17" ht="22.5" x14ac:dyDescent="0.25">
      <c r="A711" s="1" t="s">
        <v>1</v>
      </c>
      <c r="B711" s="1" t="s">
        <v>1</v>
      </c>
      <c r="C711" s="1" t="s">
        <v>1</v>
      </c>
      <c r="D711" s="2" t="s">
        <v>1</v>
      </c>
      <c r="E711" s="2" t="s">
        <v>1</v>
      </c>
      <c r="F711" s="2" t="s">
        <v>1</v>
      </c>
      <c r="G711" s="2" t="s">
        <v>1</v>
      </c>
      <c r="H711" s="13" t="s">
        <v>57</v>
      </c>
      <c r="I711" s="184">
        <f t="shared" ref="I711:O712" si="648">SUM(I712)</f>
        <v>100</v>
      </c>
      <c r="J711" s="184">
        <f t="shared" si="648"/>
        <v>100</v>
      </c>
      <c r="K711" s="184">
        <f t="shared" si="648"/>
        <v>0</v>
      </c>
      <c r="L711" s="184">
        <f t="shared" si="648"/>
        <v>0</v>
      </c>
      <c r="M711" s="14">
        <f t="shared" si="648"/>
        <v>0</v>
      </c>
      <c r="N711" s="14">
        <f t="shared" si="648"/>
        <v>0</v>
      </c>
      <c r="O711" s="14">
        <f t="shared" si="648"/>
        <v>0</v>
      </c>
      <c r="P711" s="14">
        <f t="shared" si="633"/>
        <v>0</v>
      </c>
      <c r="Q711" s="184">
        <f t="shared" si="638"/>
        <v>0</v>
      </c>
    </row>
    <row r="712" spans="1:17" x14ac:dyDescent="0.25">
      <c r="A712" s="4" t="s">
        <v>248</v>
      </c>
      <c r="B712" s="4" t="s">
        <v>160</v>
      </c>
      <c r="C712" s="4" t="s">
        <v>12</v>
      </c>
      <c r="D712" s="4" t="s">
        <v>373</v>
      </c>
      <c r="E712" s="2" t="s">
        <v>58</v>
      </c>
      <c r="F712" s="2" t="s">
        <v>1</v>
      </c>
      <c r="G712" s="2" t="s">
        <v>1</v>
      </c>
      <c r="H712" s="2" t="s">
        <v>59</v>
      </c>
      <c r="I712" s="185">
        <f t="shared" si="648"/>
        <v>100</v>
      </c>
      <c r="J712" s="185">
        <f t="shared" si="648"/>
        <v>100</v>
      </c>
      <c r="K712" s="185">
        <f t="shared" si="648"/>
        <v>0</v>
      </c>
      <c r="L712" s="185">
        <f t="shared" si="648"/>
        <v>0</v>
      </c>
      <c r="M712" s="15">
        <f t="shared" si="648"/>
        <v>0</v>
      </c>
      <c r="N712" s="15">
        <f t="shared" si="648"/>
        <v>0</v>
      </c>
      <c r="O712" s="15">
        <f t="shared" si="648"/>
        <v>0</v>
      </c>
      <c r="P712" s="15">
        <f t="shared" si="633"/>
        <v>0</v>
      </c>
      <c r="Q712" s="185">
        <f t="shared" si="638"/>
        <v>0</v>
      </c>
    </row>
    <row r="713" spans="1:17" x14ac:dyDescent="0.25">
      <c r="A713" s="4" t="s">
        <v>248</v>
      </c>
      <c r="B713" s="4" t="s">
        <v>160</v>
      </c>
      <c r="C713" s="4" t="s">
        <v>12</v>
      </c>
      <c r="D713" s="4" t="s">
        <v>373</v>
      </c>
      <c r="E713" s="3" t="s">
        <v>69</v>
      </c>
      <c r="F713" s="4"/>
      <c r="G713" s="16" t="s">
        <v>321</v>
      </c>
      <c r="H713" s="16" t="s">
        <v>68</v>
      </c>
      <c r="I713" s="183">
        <v>100</v>
      </c>
      <c r="J713" s="183">
        <v>100</v>
      </c>
      <c r="K713" s="183">
        <v>0</v>
      </c>
      <c r="L713" s="183">
        <f>M713+N713+O713</f>
        <v>0</v>
      </c>
      <c r="M713" s="17">
        <v>0</v>
      </c>
      <c r="N713" s="17">
        <v>0</v>
      </c>
      <c r="O713" s="17">
        <v>0</v>
      </c>
      <c r="P713" s="17">
        <f t="shared" si="633"/>
        <v>0</v>
      </c>
      <c r="Q713" s="183">
        <f t="shared" si="638"/>
        <v>0</v>
      </c>
    </row>
    <row r="714" spans="1:17" ht="22.5" x14ac:dyDescent="0.25">
      <c r="A714" s="1" t="s">
        <v>1</v>
      </c>
      <c r="B714" s="1" t="s">
        <v>1</v>
      </c>
      <c r="C714" s="1" t="s">
        <v>1</v>
      </c>
      <c r="D714" s="2" t="s">
        <v>1</v>
      </c>
      <c r="E714" s="2" t="s">
        <v>1</v>
      </c>
      <c r="F714" s="2" t="s">
        <v>1</v>
      </c>
      <c r="G714" s="2" t="s">
        <v>1</v>
      </c>
      <c r="H714" s="13" t="s">
        <v>70</v>
      </c>
      <c r="I714" s="184">
        <f t="shared" ref="I714:O715" si="649">SUM(I715)</f>
        <v>9100</v>
      </c>
      <c r="J714" s="184">
        <f t="shared" si="649"/>
        <v>9100</v>
      </c>
      <c r="K714" s="184">
        <f t="shared" si="649"/>
        <v>7000</v>
      </c>
      <c r="L714" s="184">
        <f t="shared" si="649"/>
        <v>2100</v>
      </c>
      <c r="M714" s="14">
        <f t="shared" si="649"/>
        <v>2100</v>
      </c>
      <c r="N714" s="14">
        <f t="shared" si="649"/>
        <v>0</v>
      </c>
      <c r="O714" s="14">
        <f t="shared" si="649"/>
        <v>0</v>
      </c>
      <c r="P714" s="14">
        <f t="shared" si="633"/>
        <v>9100</v>
      </c>
      <c r="Q714" s="184">
        <f t="shared" si="638"/>
        <v>100</v>
      </c>
    </row>
    <row r="715" spans="1:17" x14ac:dyDescent="0.25">
      <c r="A715" s="4" t="s">
        <v>248</v>
      </c>
      <c r="B715" s="4" t="s">
        <v>160</v>
      </c>
      <c r="C715" s="4" t="s">
        <v>12</v>
      </c>
      <c r="D715" s="4" t="s">
        <v>373</v>
      </c>
      <c r="E715" s="2" t="s">
        <v>71</v>
      </c>
      <c r="F715" s="2" t="s">
        <v>1</v>
      </c>
      <c r="G715" s="2" t="s">
        <v>1</v>
      </c>
      <c r="H715" s="2" t="s">
        <v>72</v>
      </c>
      <c r="I715" s="185">
        <f t="shared" si="649"/>
        <v>9100</v>
      </c>
      <c r="J715" s="185">
        <f t="shared" si="649"/>
        <v>9100</v>
      </c>
      <c r="K715" s="185">
        <f t="shared" si="649"/>
        <v>7000</v>
      </c>
      <c r="L715" s="185">
        <f t="shared" si="649"/>
        <v>2100</v>
      </c>
      <c r="M715" s="15">
        <f t="shared" si="649"/>
        <v>2100</v>
      </c>
      <c r="N715" s="15">
        <f t="shared" si="649"/>
        <v>0</v>
      </c>
      <c r="O715" s="15">
        <f t="shared" si="649"/>
        <v>0</v>
      </c>
      <c r="P715" s="15">
        <f t="shared" si="633"/>
        <v>9100</v>
      </c>
      <c r="Q715" s="185">
        <f t="shared" si="638"/>
        <v>100</v>
      </c>
    </row>
    <row r="716" spans="1:17" x14ac:dyDescent="0.25">
      <c r="A716" s="4" t="s">
        <v>248</v>
      </c>
      <c r="B716" s="4" t="s">
        <v>160</v>
      </c>
      <c r="C716" s="4" t="s">
        <v>12</v>
      </c>
      <c r="D716" s="4" t="s">
        <v>373</v>
      </c>
      <c r="E716" s="3" t="s">
        <v>75</v>
      </c>
      <c r="F716" s="4"/>
      <c r="G716" s="16" t="s">
        <v>321</v>
      </c>
      <c r="H716" s="16" t="s">
        <v>74</v>
      </c>
      <c r="I716" s="183">
        <v>9100</v>
      </c>
      <c r="J716" s="183">
        <v>9100</v>
      </c>
      <c r="K716" s="183">
        <v>7000</v>
      </c>
      <c r="L716" s="183">
        <f>M716+N716+O716</f>
        <v>2100</v>
      </c>
      <c r="M716" s="17">
        <v>2100</v>
      </c>
      <c r="N716" s="17">
        <v>0</v>
      </c>
      <c r="O716" s="17">
        <v>0</v>
      </c>
      <c r="P716" s="17">
        <f t="shared" si="633"/>
        <v>9100</v>
      </c>
      <c r="Q716" s="183">
        <f t="shared" si="638"/>
        <v>100</v>
      </c>
    </row>
    <row r="717" spans="1:17" x14ac:dyDescent="0.25">
      <c r="A717" s="16" t="s">
        <v>1</v>
      </c>
      <c r="B717" s="16" t="s">
        <v>1</v>
      </c>
      <c r="C717" s="16" t="s">
        <v>1</v>
      </c>
      <c r="D717" s="16" t="s">
        <v>1</v>
      </c>
      <c r="E717" s="16" t="s">
        <v>1</v>
      </c>
      <c r="F717" s="16" t="s">
        <v>1</v>
      </c>
      <c r="G717" s="16" t="s">
        <v>1</v>
      </c>
      <c r="H717" s="13" t="s">
        <v>382</v>
      </c>
      <c r="I717" s="184">
        <f t="shared" ref="I717:O717" si="650">SUM(I714,I711,I687)</f>
        <v>1316020</v>
      </c>
      <c r="J717" s="184">
        <f t="shared" si="650"/>
        <v>1292646</v>
      </c>
      <c r="K717" s="184">
        <f t="shared" si="650"/>
        <v>986060</v>
      </c>
      <c r="L717" s="184">
        <f t="shared" si="650"/>
        <v>293092</v>
      </c>
      <c r="M717" s="14">
        <f t="shared" si="650"/>
        <v>103460</v>
      </c>
      <c r="N717" s="14">
        <f t="shared" si="650"/>
        <v>100930</v>
      </c>
      <c r="O717" s="14">
        <f t="shared" si="650"/>
        <v>88702</v>
      </c>
      <c r="P717" s="14">
        <f t="shared" si="633"/>
        <v>1279152</v>
      </c>
      <c r="Q717" s="184">
        <f t="shared" si="638"/>
        <v>98.956094708063929</v>
      </c>
    </row>
    <row r="718" spans="1:17" ht="15.75" thickBot="1" x14ac:dyDescent="0.3">
      <c r="A718" s="16" t="s">
        <v>1</v>
      </c>
      <c r="B718" s="16" t="s">
        <v>1</v>
      </c>
      <c r="C718" s="16" t="s">
        <v>1</v>
      </c>
      <c r="D718" s="16" t="s">
        <v>1</v>
      </c>
      <c r="E718" s="16" t="s">
        <v>1</v>
      </c>
      <c r="F718" s="16" t="s">
        <v>1</v>
      </c>
      <c r="G718" s="16" t="s">
        <v>1</v>
      </c>
      <c r="H718" s="2" t="s">
        <v>77</v>
      </c>
      <c r="I718" s="185">
        <v>18</v>
      </c>
      <c r="J718" s="185">
        <v>18</v>
      </c>
      <c r="K718" s="185"/>
      <c r="L718" s="185">
        <f>M718+N718+O718</f>
        <v>0</v>
      </c>
      <c r="M718" s="16"/>
      <c r="N718" s="16"/>
      <c r="O718" s="16"/>
      <c r="P718" s="15">
        <f t="shared" si="633"/>
        <v>0</v>
      </c>
      <c r="Q718" s="164"/>
    </row>
    <row r="719" spans="1:17" ht="45.75" thickBot="1" x14ac:dyDescent="0.3">
      <c r="A719" s="212" t="s">
        <v>1</v>
      </c>
      <c r="B719" s="212" t="s">
        <v>1</v>
      </c>
      <c r="C719" s="212" t="s">
        <v>1</v>
      </c>
      <c r="D719" s="212" t="s">
        <v>1</v>
      </c>
      <c r="E719" s="212" t="s">
        <v>1</v>
      </c>
      <c r="F719" s="212" t="s">
        <v>1</v>
      </c>
      <c r="G719" s="214" t="s">
        <v>1</v>
      </c>
      <c r="H719" s="5" t="s">
        <v>78</v>
      </c>
      <c r="I719" s="109" t="s">
        <v>3374</v>
      </c>
      <c r="J719" s="109" t="s">
        <v>3433</v>
      </c>
      <c r="K719" s="109" t="s">
        <v>3437</v>
      </c>
      <c r="L719" s="109" t="s">
        <v>3434</v>
      </c>
      <c r="M719" s="5" t="s">
        <v>3439</v>
      </c>
      <c r="N719" s="5" t="s">
        <v>3440</v>
      </c>
      <c r="O719" s="5" t="s">
        <v>3441</v>
      </c>
      <c r="P719" s="5" t="s">
        <v>3438</v>
      </c>
      <c r="Q719" s="162" t="s">
        <v>3302</v>
      </c>
    </row>
    <row r="720" spans="1:17" x14ac:dyDescent="0.25">
      <c r="A720" s="213"/>
      <c r="B720" s="213"/>
      <c r="C720" s="213"/>
      <c r="D720" s="213"/>
      <c r="E720" s="213"/>
      <c r="F720" s="213"/>
      <c r="G720" s="215"/>
      <c r="H720" s="18" t="s">
        <v>1</v>
      </c>
      <c r="I720" s="110">
        <v>1</v>
      </c>
      <c r="J720" s="110">
        <v>2</v>
      </c>
      <c r="K720" s="110">
        <v>20</v>
      </c>
      <c r="L720" s="110" t="s">
        <v>3402</v>
      </c>
      <c r="M720" s="12">
        <v>5</v>
      </c>
      <c r="N720" s="12">
        <v>6</v>
      </c>
      <c r="O720" s="12">
        <v>7</v>
      </c>
      <c r="P720" s="12" t="s">
        <v>3303</v>
      </c>
      <c r="Q720" s="110">
        <v>9</v>
      </c>
    </row>
    <row r="721" spans="1:17" x14ac:dyDescent="0.25">
      <c r="A721" s="213"/>
      <c r="B721" s="213"/>
      <c r="C721" s="213"/>
      <c r="D721" s="213"/>
      <c r="E721" s="213"/>
      <c r="F721" s="213"/>
      <c r="G721" s="215"/>
      <c r="H721" s="19" t="s">
        <v>343</v>
      </c>
      <c r="I721" s="186">
        <f t="shared" ref="I721:L721" si="651">SUM(I717)</f>
        <v>1316020</v>
      </c>
      <c r="J721" s="186">
        <f t="shared" ref="J721" si="652">SUM(J717)</f>
        <v>1292646</v>
      </c>
      <c r="K721" s="186">
        <f t="shared" ref="K721" si="653">SUM(K717)</f>
        <v>986060</v>
      </c>
      <c r="L721" s="186">
        <f t="shared" si="651"/>
        <v>293092</v>
      </c>
      <c r="M721" s="20">
        <f t="shared" ref="M721:O721" si="654">SUM(M717)</f>
        <v>103460</v>
      </c>
      <c r="N721" s="20">
        <f t="shared" si="654"/>
        <v>100930</v>
      </c>
      <c r="O721" s="20">
        <f t="shared" si="654"/>
        <v>88702</v>
      </c>
      <c r="P721" s="20">
        <f t="shared" ref="P721:P729" si="655">K721+L721</f>
        <v>1279152</v>
      </c>
      <c r="Q721" s="186">
        <f>IF(J721=0,"-",P721/J721*100)</f>
        <v>98.956094708063929</v>
      </c>
    </row>
    <row r="722" spans="1:17" x14ac:dyDescent="0.25">
      <c r="A722" s="216"/>
      <c r="B722" s="216"/>
      <c r="C722" s="216"/>
      <c r="D722" s="216"/>
      <c r="E722" s="216"/>
      <c r="F722" s="216"/>
      <c r="G722" s="217"/>
      <c r="H722" s="21" t="s">
        <v>80</v>
      </c>
      <c r="I722" s="186">
        <f t="shared" ref="I722:L722" si="656">SUM(I721)</f>
        <v>1316020</v>
      </c>
      <c r="J722" s="186">
        <f t="shared" ref="J722" si="657">SUM(J721)</f>
        <v>1292646</v>
      </c>
      <c r="K722" s="186">
        <f t="shared" ref="K722" si="658">SUM(K721)</f>
        <v>986060</v>
      </c>
      <c r="L722" s="186">
        <f t="shared" si="656"/>
        <v>293092</v>
      </c>
      <c r="M722" s="20">
        <f t="shared" ref="M722:O722" si="659">SUM(M721)</f>
        <v>103460</v>
      </c>
      <c r="N722" s="20">
        <f t="shared" si="659"/>
        <v>100930</v>
      </c>
      <c r="O722" s="20">
        <f t="shared" si="659"/>
        <v>88702</v>
      </c>
      <c r="P722" s="20">
        <f t="shared" si="655"/>
        <v>1279152</v>
      </c>
      <c r="Q722" s="186">
        <f>IF(J722=0,"-",P722/J722*100)</f>
        <v>98.956094708063929</v>
      </c>
    </row>
    <row r="723" spans="1:17" x14ac:dyDescent="0.25">
      <c r="A723" s="16" t="s">
        <v>1</v>
      </c>
      <c r="B723" s="16" t="s">
        <v>1</v>
      </c>
      <c r="C723" s="16" t="s">
        <v>1</v>
      </c>
      <c r="D723" s="16" t="s">
        <v>1</v>
      </c>
      <c r="E723" s="16" t="s">
        <v>1</v>
      </c>
      <c r="F723" s="16" t="s">
        <v>1</v>
      </c>
      <c r="G723" s="16" t="s">
        <v>1</v>
      </c>
      <c r="H723" s="13" t="s">
        <v>383</v>
      </c>
      <c r="I723" s="184">
        <f t="shared" ref="I723:L723" si="660">SUM(I717)</f>
        <v>1316020</v>
      </c>
      <c r="J723" s="184">
        <f t="shared" ref="J723" si="661">SUM(J717)</f>
        <v>1292646</v>
      </c>
      <c r="K723" s="184">
        <f t="shared" ref="K723" si="662">SUM(K717)</f>
        <v>986060</v>
      </c>
      <c r="L723" s="184">
        <f t="shared" si="660"/>
        <v>293092</v>
      </c>
      <c r="M723" s="14">
        <f t="shared" ref="M723:O723" si="663">SUM(M717)</f>
        <v>103460</v>
      </c>
      <c r="N723" s="14">
        <f t="shared" si="663"/>
        <v>100930</v>
      </c>
      <c r="O723" s="14">
        <f t="shared" si="663"/>
        <v>88702</v>
      </c>
      <c r="P723" s="14">
        <f t="shared" si="655"/>
        <v>1279152</v>
      </c>
      <c r="Q723" s="184">
        <f>IF(J723=0,"-",P723/J723*100)</f>
        <v>98.956094708063929</v>
      </c>
    </row>
    <row r="724" spans="1:17" x14ac:dyDescent="0.25">
      <c r="A724" s="16" t="s">
        <v>1</v>
      </c>
      <c r="B724" s="16" t="s">
        <v>1</v>
      </c>
      <c r="C724" s="16" t="s">
        <v>1</v>
      </c>
      <c r="D724" s="16" t="s">
        <v>1</v>
      </c>
      <c r="E724" s="16" t="s">
        <v>1</v>
      </c>
      <c r="F724" s="16" t="s">
        <v>1</v>
      </c>
      <c r="G724" s="16" t="s">
        <v>1</v>
      </c>
      <c r="H724" s="2" t="s">
        <v>77</v>
      </c>
      <c r="I724" s="185">
        <f t="shared" ref="I724:L724" si="664">SUM(I718)</f>
        <v>18</v>
      </c>
      <c r="J724" s="185">
        <f t="shared" ref="J724" si="665">SUM(J718)</f>
        <v>18</v>
      </c>
      <c r="K724" s="185">
        <f t="shared" ref="K724" si="666">SUM(K718)</f>
        <v>0</v>
      </c>
      <c r="L724" s="185">
        <f t="shared" si="664"/>
        <v>0</v>
      </c>
      <c r="M724" s="16">
        <f t="shared" ref="M724:O724" si="667">SUM(M718)</f>
        <v>0</v>
      </c>
      <c r="N724" s="16">
        <f t="shared" si="667"/>
        <v>0</v>
      </c>
      <c r="O724" s="16">
        <f t="shared" si="667"/>
        <v>0</v>
      </c>
      <c r="P724" s="15">
        <f t="shared" si="655"/>
        <v>0</v>
      </c>
      <c r="Q724" s="185">
        <f>IF(J724=0,"-",P724/J724*100)</f>
        <v>0</v>
      </c>
    </row>
    <row r="725" spans="1:17" x14ac:dyDescent="0.25">
      <c r="A725" s="16" t="s">
        <v>1</v>
      </c>
      <c r="B725" s="16" t="s">
        <v>1</v>
      </c>
      <c r="C725" s="16" t="s">
        <v>1</v>
      </c>
      <c r="D725" s="16" t="s">
        <v>1</v>
      </c>
      <c r="E725" s="16" t="s">
        <v>1</v>
      </c>
      <c r="F725" s="16" t="s">
        <v>1</v>
      </c>
      <c r="G725" s="16" t="s">
        <v>1</v>
      </c>
      <c r="H725" s="23" t="s">
        <v>1</v>
      </c>
      <c r="I725" s="179"/>
      <c r="J725" s="179"/>
      <c r="K725" s="179"/>
      <c r="L725" s="179">
        <f>M725+N725+O725</f>
        <v>0</v>
      </c>
      <c r="M725" s="24"/>
      <c r="N725" s="24"/>
      <c r="O725" s="24"/>
      <c r="P725" s="24">
        <f t="shared" si="655"/>
        <v>0</v>
      </c>
      <c r="Q725" s="167"/>
    </row>
    <row r="726" spans="1:17" x14ac:dyDescent="0.25">
      <c r="A726" s="16" t="s">
        <v>1</v>
      </c>
      <c r="B726" s="16" t="s">
        <v>1</v>
      </c>
      <c r="C726" s="16" t="s">
        <v>1</v>
      </c>
      <c r="D726" s="16" t="s">
        <v>1</v>
      </c>
      <c r="E726" s="16" t="s">
        <v>1</v>
      </c>
      <c r="F726" s="16" t="s">
        <v>1</v>
      </c>
      <c r="G726" s="16" t="s">
        <v>1</v>
      </c>
      <c r="H726" s="13" t="s">
        <v>384</v>
      </c>
      <c r="I726" s="188">
        <f t="shared" ref="I726:L726" si="668">SUM(I723,I680,I634,I542)</f>
        <v>67080873</v>
      </c>
      <c r="J726" s="188">
        <f t="shared" ref="J726" si="669">SUM(J723,J680,J634,J542)</f>
        <v>66273872</v>
      </c>
      <c r="K726" s="188">
        <f t="shared" ref="K726" si="670">SUM(K723,K680,K634,K542)</f>
        <v>51026519</v>
      </c>
      <c r="L726" s="188">
        <f t="shared" si="668"/>
        <v>13805687</v>
      </c>
      <c r="M726" s="25">
        <f t="shared" ref="M726:O726" si="671">SUM(M723,M680,M634,M542)</f>
        <v>5100273</v>
      </c>
      <c r="N726" s="25">
        <f t="shared" si="671"/>
        <v>4998987</v>
      </c>
      <c r="O726" s="25">
        <f t="shared" si="671"/>
        <v>3706427</v>
      </c>
      <c r="P726" s="25">
        <f t="shared" si="655"/>
        <v>64832206</v>
      </c>
      <c r="Q726" s="188">
        <f>IF(J726=0,"-",P726/J726*100)</f>
        <v>97.824684213410677</v>
      </c>
    </row>
    <row r="727" spans="1:17" x14ac:dyDescent="0.25">
      <c r="A727" s="16" t="s">
        <v>1</v>
      </c>
      <c r="B727" s="16" t="s">
        <v>1</v>
      </c>
      <c r="C727" s="16" t="s">
        <v>1</v>
      </c>
      <c r="D727" s="16" t="s">
        <v>1</v>
      </c>
      <c r="E727" s="16" t="s">
        <v>1</v>
      </c>
      <c r="F727" s="16" t="s">
        <v>1</v>
      </c>
      <c r="G727" s="16" t="s">
        <v>1</v>
      </c>
      <c r="H727" s="2" t="s">
        <v>112</v>
      </c>
      <c r="I727" s="185">
        <f t="shared" ref="I727:L727" si="672">SUM(I724,I681,I635,I543)</f>
        <v>951</v>
      </c>
      <c r="J727" s="185">
        <f t="shared" ref="J727" si="673">SUM(J724,J681,J635,J543)</f>
        <v>951</v>
      </c>
      <c r="K727" s="185">
        <f t="shared" ref="K727" si="674">SUM(K724,K681,K635,K543)</f>
        <v>0</v>
      </c>
      <c r="L727" s="185">
        <f t="shared" si="672"/>
        <v>0</v>
      </c>
      <c r="M727" s="16">
        <f t="shared" ref="M727:O727" si="675">SUM(M724,M681,M635,M543)</f>
        <v>0</v>
      </c>
      <c r="N727" s="16">
        <f t="shared" si="675"/>
        <v>0</v>
      </c>
      <c r="O727" s="16">
        <f t="shared" si="675"/>
        <v>0</v>
      </c>
      <c r="P727" s="15">
        <f t="shared" si="655"/>
        <v>0</v>
      </c>
      <c r="Q727" s="185">
        <f>IF(J727=0,"-",P727/J727*100)</f>
        <v>0</v>
      </c>
    </row>
    <row r="728" spans="1:17" x14ac:dyDescent="0.25">
      <c r="A728" s="1" t="s">
        <v>255</v>
      </c>
      <c r="B728" s="2" t="s">
        <v>1</v>
      </c>
      <c r="C728" s="2" t="s">
        <v>1</v>
      </c>
      <c r="D728" s="2" t="s">
        <v>1</v>
      </c>
      <c r="E728" s="2" t="s">
        <v>1</v>
      </c>
      <c r="F728" s="2" t="s">
        <v>1</v>
      </c>
      <c r="G728" s="2" t="s">
        <v>1</v>
      </c>
      <c r="H728" s="2" t="s">
        <v>385</v>
      </c>
      <c r="I728" s="183">
        <v>0</v>
      </c>
      <c r="J728" s="183"/>
      <c r="K728" s="183"/>
      <c r="L728" s="183">
        <f>M728+N728+O728</f>
        <v>0</v>
      </c>
      <c r="M728" s="3"/>
      <c r="N728" s="3"/>
      <c r="O728" s="3"/>
      <c r="P728" s="3">
        <f t="shared" si="655"/>
        <v>0</v>
      </c>
      <c r="Q728" s="161"/>
    </row>
    <row r="729" spans="1:17" ht="15.75" thickBot="1" x14ac:dyDescent="0.3">
      <c r="A729" s="1" t="s">
        <v>255</v>
      </c>
      <c r="B729" s="1" t="s">
        <v>3</v>
      </c>
      <c r="C729" s="4" t="s">
        <v>1</v>
      </c>
      <c r="D729" s="4" t="s">
        <v>1</v>
      </c>
      <c r="E729" s="2" t="s">
        <v>1</v>
      </c>
      <c r="F729" s="2" t="s">
        <v>1</v>
      </c>
      <c r="G729" s="2" t="s">
        <v>1</v>
      </c>
      <c r="H729" s="2" t="s">
        <v>1</v>
      </c>
      <c r="I729" s="183"/>
      <c r="J729" s="183"/>
      <c r="K729" s="183"/>
      <c r="L729" s="183">
        <f>M729+N729+O729</f>
        <v>0</v>
      </c>
      <c r="M729" s="3"/>
      <c r="N729" s="3"/>
      <c r="O729" s="3"/>
      <c r="P729" s="3">
        <f t="shared" si="655"/>
        <v>0</v>
      </c>
      <c r="Q729" s="161"/>
    </row>
    <row r="730" spans="1:17" ht="45.75" thickBot="1" x14ac:dyDescent="0.3">
      <c r="A730" s="5" t="s">
        <v>4</v>
      </c>
      <c r="B730" s="5" t="s">
        <v>5</v>
      </c>
      <c r="C730" s="5" t="s">
        <v>6</v>
      </c>
      <c r="D730" s="6" t="s">
        <v>1</v>
      </c>
      <c r="E730" s="5" t="s">
        <v>7</v>
      </c>
      <c r="F730" s="5" t="s">
        <v>8</v>
      </c>
      <c r="G730" s="5" t="s">
        <v>9</v>
      </c>
      <c r="H730" s="5" t="s">
        <v>10</v>
      </c>
      <c r="I730" s="109" t="s">
        <v>3374</v>
      </c>
      <c r="J730" s="109" t="s">
        <v>3433</v>
      </c>
      <c r="K730" s="109" t="s">
        <v>3437</v>
      </c>
      <c r="L730" s="109" t="s">
        <v>3434</v>
      </c>
      <c r="M730" s="5" t="s">
        <v>3439</v>
      </c>
      <c r="N730" s="5" t="s">
        <v>3440</v>
      </c>
      <c r="O730" s="5" t="s">
        <v>3441</v>
      </c>
      <c r="P730" s="5" t="s">
        <v>3438</v>
      </c>
      <c r="Q730" s="162" t="s">
        <v>3302</v>
      </c>
    </row>
    <row r="731" spans="1:17" x14ac:dyDescent="0.25">
      <c r="A731" s="7" t="s">
        <v>1</v>
      </c>
      <c r="B731" s="7" t="s">
        <v>1</v>
      </c>
      <c r="C731" s="7" t="s">
        <v>1</v>
      </c>
      <c r="D731" s="8" t="s">
        <v>1</v>
      </c>
      <c r="E731" s="8" t="s">
        <v>1</v>
      </c>
      <c r="F731" s="9" t="s">
        <v>1</v>
      </c>
      <c r="G731" s="10" t="s">
        <v>1</v>
      </c>
      <c r="H731" s="11" t="s">
        <v>1</v>
      </c>
      <c r="I731" s="110">
        <v>1</v>
      </c>
      <c r="J731" s="110">
        <v>2</v>
      </c>
      <c r="K731" s="110">
        <v>20</v>
      </c>
      <c r="L731" s="110" t="s">
        <v>3402</v>
      </c>
      <c r="M731" s="12">
        <v>5</v>
      </c>
      <c r="N731" s="12">
        <v>6</v>
      </c>
      <c r="O731" s="12">
        <v>7</v>
      </c>
      <c r="P731" s="12" t="s">
        <v>3303</v>
      </c>
      <c r="Q731" s="110">
        <v>9</v>
      </c>
    </row>
    <row r="732" spans="1:17" x14ac:dyDescent="0.25">
      <c r="A732" s="1" t="s">
        <v>255</v>
      </c>
      <c r="B732" s="1" t="s">
        <v>3</v>
      </c>
      <c r="C732" s="4" t="s">
        <v>12</v>
      </c>
      <c r="D732" s="4" t="s">
        <v>386</v>
      </c>
      <c r="E732" s="2" t="s">
        <v>1</v>
      </c>
      <c r="F732" s="2" t="s">
        <v>1</v>
      </c>
      <c r="G732" s="2" t="s">
        <v>1</v>
      </c>
      <c r="H732" s="2" t="s">
        <v>385</v>
      </c>
      <c r="I732" s="183">
        <v>0</v>
      </c>
      <c r="J732" s="183"/>
      <c r="K732" s="183"/>
      <c r="L732" s="183">
        <f>M732+N732+O732</f>
        <v>0</v>
      </c>
      <c r="M732" s="3"/>
      <c r="N732" s="3"/>
      <c r="O732" s="3"/>
      <c r="P732" s="3">
        <f t="shared" ref="P732:P763" si="676">K732+L732</f>
        <v>0</v>
      </c>
      <c r="Q732" s="161"/>
    </row>
    <row r="733" spans="1:17" ht="33.75" x14ac:dyDescent="0.25">
      <c r="A733" s="1" t="s">
        <v>1</v>
      </c>
      <c r="B733" s="1" t="s">
        <v>1</v>
      </c>
      <c r="C733" s="1" t="s">
        <v>1</v>
      </c>
      <c r="D733" s="2" t="s">
        <v>1</v>
      </c>
      <c r="E733" s="2" t="s">
        <v>1</v>
      </c>
      <c r="F733" s="2" t="s">
        <v>1</v>
      </c>
      <c r="G733" s="2" t="s">
        <v>1</v>
      </c>
      <c r="H733" s="13" t="s">
        <v>14</v>
      </c>
      <c r="I733" s="184">
        <f t="shared" ref="I733:L733" si="677">SUM(I734,I742,I744)</f>
        <v>1372800</v>
      </c>
      <c r="J733" s="184">
        <f t="shared" ref="J733" si="678">SUM(J734,J742,J744)</f>
        <v>1372919</v>
      </c>
      <c r="K733" s="184">
        <f t="shared" ref="K733" si="679">SUM(K734,K742,K744)</f>
        <v>1028159</v>
      </c>
      <c r="L733" s="184">
        <f t="shared" si="677"/>
        <v>317060</v>
      </c>
      <c r="M733" s="14">
        <f t="shared" ref="M733:O733" si="680">SUM(M734,M742,M744)</f>
        <v>115060</v>
      </c>
      <c r="N733" s="14">
        <f t="shared" si="680"/>
        <v>107360</v>
      </c>
      <c r="O733" s="14">
        <f t="shared" si="680"/>
        <v>94640</v>
      </c>
      <c r="P733" s="14">
        <f t="shared" si="676"/>
        <v>1345219</v>
      </c>
      <c r="Q733" s="184">
        <f t="shared" ref="Q733:Q764" si="681">IF(J733=0,"-",P733/J733*100)</f>
        <v>97.982401001078728</v>
      </c>
    </row>
    <row r="734" spans="1:17" x14ac:dyDescent="0.25">
      <c r="A734" s="4" t="s">
        <v>255</v>
      </c>
      <c r="B734" s="4" t="s">
        <v>3</v>
      </c>
      <c r="C734" s="4" t="s">
        <v>12</v>
      </c>
      <c r="D734" s="4" t="s">
        <v>386</v>
      </c>
      <c r="E734" s="2" t="s">
        <v>15</v>
      </c>
      <c r="F734" s="2" t="s">
        <v>1</v>
      </c>
      <c r="G734" s="2" t="s">
        <v>1</v>
      </c>
      <c r="H734" s="2" t="s">
        <v>16</v>
      </c>
      <c r="I734" s="185">
        <f t="shared" ref="I734:L734" si="682">SUM(I735:I736)</f>
        <v>1082595</v>
      </c>
      <c r="J734" s="185">
        <f t="shared" ref="J734" si="683">SUM(J735:J736)</f>
        <v>1082714</v>
      </c>
      <c r="K734" s="185">
        <f t="shared" ref="K734" si="684">SUM(K735:K736)</f>
        <v>816819</v>
      </c>
      <c r="L734" s="185">
        <f t="shared" si="682"/>
        <v>265895</v>
      </c>
      <c r="M734" s="15">
        <f t="shared" ref="M734:O734" si="685">SUM(M735:M736)</f>
        <v>91800</v>
      </c>
      <c r="N734" s="15">
        <f t="shared" si="685"/>
        <v>91800</v>
      </c>
      <c r="O734" s="15">
        <f t="shared" si="685"/>
        <v>82295</v>
      </c>
      <c r="P734" s="15">
        <f t="shared" si="676"/>
        <v>1082714</v>
      </c>
      <c r="Q734" s="185">
        <f t="shared" si="681"/>
        <v>100</v>
      </c>
    </row>
    <row r="735" spans="1:17" x14ac:dyDescent="0.25">
      <c r="A735" s="4" t="s">
        <v>255</v>
      </c>
      <c r="B735" s="4" t="s">
        <v>3</v>
      </c>
      <c r="C735" s="4" t="s">
        <v>12</v>
      </c>
      <c r="D735" s="4" t="s">
        <v>386</v>
      </c>
      <c r="E735" s="3" t="s">
        <v>18</v>
      </c>
      <c r="F735" s="4"/>
      <c r="G735" s="16" t="s">
        <v>19</v>
      </c>
      <c r="H735" s="16" t="s">
        <v>17</v>
      </c>
      <c r="I735" s="183">
        <v>971495</v>
      </c>
      <c r="J735" s="183">
        <v>971495</v>
      </c>
      <c r="K735" s="183">
        <v>741000</v>
      </c>
      <c r="L735" s="183">
        <f>M735+N735+O735</f>
        <v>230495</v>
      </c>
      <c r="M735" s="17">
        <v>85000</v>
      </c>
      <c r="N735" s="17">
        <v>85000</v>
      </c>
      <c r="O735" s="17">
        <v>60495</v>
      </c>
      <c r="P735" s="17">
        <f t="shared" si="676"/>
        <v>971495</v>
      </c>
      <c r="Q735" s="183">
        <f t="shared" si="681"/>
        <v>100</v>
      </c>
    </row>
    <row r="736" spans="1:17" x14ac:dyDescent="0.25">
      <c r="A736" s="1" t="s">
        <v>255</v>
      </c>
      <c r="B736" s="1" t="s">
        <v>3</v>
      </c>
      <c r="C736" s="1" t="s">
        <v>12</v>
      </c>
      <c r="D736" s="1" t="s">
        <v>386</v>
      </c>
      <c r="E736" s="1" t="s">
        <v>20</v>
      </c>
      <c r="F736" s="4" t="s">
        <v>1</v>
      </c>
      <c r="G736" s="16" t="s">
        <v>1</v>
      </c>
      <c r="H736" s="2" t="s">
        <v>21</v>
      </c>
      <c r="I736" s="185">
        <f t="shared" ref="I736:O736" si="686">SUM(I737:I741)</f>
        <v>111100</v>
      </c>
      <c r="J736" s="185">
        <f t="shared" si="686"/>
        <v>111219</v>
      </c>
      <c r="K736" s="185">
        <f t="shared" si="686"/>
        <v>75819</v>
      </c>
      <c r="L736" s="185">
        <f t="shared" si="686"/>
        <v>35400</v>
      </c>
      <c r="M736" s="15">
        <f t="shared" si="686"/>
        <v>6800</v>
      </c>
      <c r="N736" s="15">
        <f t="shared" si="686"/>
        <v>6800</v>
      </c>
      <c r="O736" s="15">
        <f t="shared" si="686"/>
        <v>21800</v>
      </c>
      <c r="P736" s="15">
        <f t="shared" si="676"/>
        <v>111219</v>
      </c>
      <c r="Q736" s="185">
        <f t="shared" si="681"/>
        <v>100</v>
      </c>
    </row>
    <row r="737" spans="1:17" x14ac:dyDescent="0.25">
      <c r="A737" s="4" t="s">
        <v>255</v>
      </c>
      <c r="B737" s="4" t="s">
        <v>3</v>
      </c>
      <c r="C737" s="4" t="s">
        <v>12</v>
      </c>
      <c r="D737" s="4" t="s">
        <v>386</v>
      </c>
      <c r="E737" s="3" t="s">
        <v>22</v>
      </c>
      <c r="F737" s="4" t="s">
        <v>387</v>
      </c>
      <c r="G737" s="16" t="s">
        <v>19</v>
      </c>
      <c r="H737" s="16" t="s">
        <v>86</v>
      </c>
      <c r="I737" s="183">
        <v>14400</v>
      </c>
      <c r="J737" s="183">
        <v>14400</v>
      </c>
      <c r="K737" s="183">
        <v>10800</v>
      </c>
      <c r="L737" s="183">
        <f>M737+N737+O737</f>
        <v>3600</v>
      </c>
      <c r="M737" s="17">
        <v>1200</v>
      </c>
      <c r="N737" s="17">
        <v>1200</v>
      </c>
      <c r="O737" s="17">
        <v>1200</v>
      </c>
      <c r="P737" s="17">
        <f t="shared" si="676"/>
        <v>14400</v>
      </c>
      <c r="Q737" s="183">
        <f t="shared" si="681"/>
        <v>100</v>
      </c>
    </row>
    <row r="738" spans="1:17" x14ac:dyDescent="0.25">
      <c r="A738" s="4" t="s">
        <v>255</v>
      </c>
      <c r="B738" s="4" t="s">
        <v>3</v>
      </c>
      <c r="C738" s="4" t="s">
        <v>12</v>
      </c>
      <c r="D738" s="4" t="s">
        <v>386</v>
      </c>
      <c r="E738" s="3" t="s">
        <v>22</v>
      </c>
      <c r="F738" s="4" t="s">
        <v>388</v>
      </c>
      <c r="G738" s="16" t="s">
        <v>19</v>
      </c>
      <c r="H738" s="16" t="s">
        <v>26</v>
      </c>
      <c r="I738" s="183">
        <v>67100</v>
      </c>
      <c r="J738" s="183">
        <v>67100</v>
      </c>
      <c r="K738" s="183">
        <v>50400</v>
      </c>
      <c r="L738" s="183">
        <f>M738+N738+O738</f>
        <v>16700</v>
      </c>
      <c r="M738" s="17">
        <v>5600</v>
      </c>
      <c r="N738" s="17">
        <v>5600</v>
      </c>
      <c r="O738" s="17">
        <v>5500</v>
      </c>
      <c r="P738" s="17">
        <f t="shared" si="676"/>
        <v>67100</v>
      </c>
      <c r="Q738" s="183">
        <f t="shared" si="681"/>
        <v>100</v>
      </c>
    </row>
    <row r="739" spans="1:17" x14ac:dyDescent="0.25">
      <c r="A739" s="4" t="s">
        <v>255</v>
      </c>
      <c r="B739" s="4" t="s">
        <v>3</v>
      </c>
      <c r="C739" s="4" t="s">
        <v>12</v>
      </c>
      <c r="D739" s="4" t="s">
        <v>386</v>
      </c>
      <c r="E739" s="3" t="s">
        <v>22</v>
      </c>
      <c r="F739" s="4" t="s">
        <v>389</v>
      </c>
      <c r="G739" s="16" t="s">
        <v>19</v>
      </c>
      <c r="H739" s="16" t="s">
        <v>28</v>
      </c>
      <c r="I739" s="183">
        <v>14500</v>
      </c>
      <c r="J739" s="183">
        <v>14619</v>
      </c>
      <c r="K739" s="183">
        <v>14619</v>
      </c>
      <c r="L739" s="183">
        <f>M739+N739+O739</f>
        <v>0</v>
      </c>
      <c r="M739" s="17">
        <v>0</v>
      </c>
      <c r="N739" s="17">
        <v>0</v>
      </c>
      <c r="O739" s="17">
        <v>0</v>
      </c>
      <c r="P739" s="17">
        <f t="shared" si="676"/>
        <v>14619</v>
      </c>
      <c r="Q739" s="183">
        <f t="shared" si="681"/>
        <v>100</v>
      </c>
    </row>
    <row r="740" spans="1:17" x14ac:dyDescent="0.25">
      <c r="A740" s="4" t="s">
        <v>255</v>
      </c>
      <c r="B740" s="4" t="s">
        <v>3</v>
      </c>
      <c r="C740" s="4" t="s">
        <v>12</v>
      </c>
      <c r="D740" s="4" t="s">
        <v>386</v>
      </c>
      <c r="E740" s="3" t="s">
        <v>22</v>
      </c>
      <c r="F740" s="4" t="s">
        <v>390</v>
      </c>
      <c r="G740" s="16" t="s">
        <v>19</v>
      </c>
      <c r="H740" s="16" t="s">
        <v>24</v>
      </c>
      <c r="I740" s="183">
        <v>0</v>
      </c>
      <c r="J740" s="183">
        <v>0</v>
      </c>
      <c r="K740" s="183">
        <v>0</v>
      </c>
      <c r="L740" s="183">
        <f>M740+N740+O740</f>
        <v>0</v>
      </c>
      <c r="M740" s="17"/>
      <c r="N740" s="17"/>
      <c r="O740" s="17"/>
      <c r="P740" s="17">
        <f t="shared" si="676"/>
        <v>0</v>
      </c>
      <c r="Q740" s="161" t="str">
        <f t="shared" si="681"/>
        <v>-</v>
      </c>
    </row>
    <row r="741" spans="1:17" x14ac:dyDescent="0.25">
      <c r="A741" s="4" t="s">
        <v>255</v>
      </c>
      <c r="B741" s="4" t="s">
        <v>3</v>
      </c>
      <c r="C741" s="4" t="s">
        <v>12</v>
      </c>
      <c r="D741" s="4" t="s">
        <v>386</v>
      </c>
      <c r="E741" s="3" t="s">
        <v>22</v>
      </c>
      <c r="F741" s="4" t="s">
        <v>391</v>
      </c>
      <c r="G741" s="16" t="s">
        <v>19</v>
      </c>
      <c r="H741" s="16" t="s">
        <v>30</v>
      </c>
      <c r="I741" s="183">
        <v>15100</v>
      </c>
      <c r="J741" s="183">
        <v>15100</v>
      </c>
      <c r="K741" s="183">
        <v>0</v>
      </c>
      <c r="L741" s="183">
        <f>M741+N741+O741</f>
        <v>15100</v>
      </c>
      <c r="M741" s="17"/>
      <c r="N741" s="17"/>
      <c r="O741" s="17">
        <v>15100</v>
      </c>
      <c r="P741" s="17">
        <f t="shared" si="676"/>
        <v>15100</v>
      </c>
      <c r="Q741" s="183">
        <f t="shared" si="681"/>
        <v>100</v>
      </c>
    </row>
    <row r="742" spans="1:17" x14ac:dyDescent="0.25">
      <c r="A742" s="4" t="s">
        <v>255</v>
      </c>
      <c r="B742" s="4" t="s">
        <v>3</v>
      </c>
      <c r="C742" s="4" t="s">
        <v>12</v>
      </c>
      <c r="D742" s="4" t="s">
        <v>386</v>
      </c>
      <c r="E742" s="2" t="s">
        <v>31</v>
      </c>
      <c r="F742" s="2" t="s">
        <v>1</v>
      </c>
      <c r="G742" s="2" t="s">
        <v>1</v>
      </c>
      <c r="H742" s="2" t="s">
        <v>32</v>
      </c>
      <c r="I742" s="185">
        <f t="shared" ref="I742:O742" si="687">SUM(I743)</f>
        <v>102006</v>
      </c>
      <c r="J742" s="185">
        <f t="shared" si="687"/>
        <v>102006</v>
      </c>
      <c r="K742" s="185">
        <f t="shared" si="687"/>
        <v>78000</v>
      </c>
      <c r="L742" s="185">
        <f t="shared" si="687"/>
        <v>24006</v>
      </c>
      <c r="M742" s="15">
        <f t="shared" si="687"/>
        <v>9000</v>
      </c>
      <c r="N742" s="15">
        <f t="shared" si="687"/>
        <v>9000</v>
      </c>
      <c r="O742" s="15">
        <f t="shared" si="687"/>
        <v>6006</v>
      </c>
      <c r="P742" s="15">
        <f t="shared" si="676"/>
        <v>102006</v>
      </c>
      <c r="Q742" s="185">
        <f t="shared" si="681"/>
        <v>100</v>
      </c>
    </row>
    <row r="743" spans="1:17" x14ac:dyDescent="0.25">
      <c r="A743" s="4" t="s">
        <v>255</v>
      </c>
      <c r="B743" s="4" t="s">
        <v>3</v>
      </c>
      <c r="C743" s="4" t="s">
        <v>12</v>
      </c>
      <c r="D743" s="4" t="s">
        <v>386</v>
      </c>
      <c r="E743" s="3" t="s">
        <v>34</v>
      </c>
      <c r="F743" s="4"/>
      <c r="G743" s="16" t="s">
        <v>19</v>
      </c>
      <c r="H743" s="16" t="s">
        <v>33</v>
      </c>
      <c r="I743" s="183">
        <v>102006</v>
      </c>
      <c r="J743" s="183">
        <v>102006</v>
      </c>
      <c r="K743" s="183">
        <v>78000</v>
      </c>
      <c r="L743" s="183">
        <f>M743+N743+O743</f>
        <v>24006</v>
      </c>
      <c r="M743" s="17">
        <v>9000</v>
      </c>
      <c r="N743" s="17">
        <v>9000</v>
      </c>
      <c r="O743" s="17">
        <v>6006</v>
      </c>
      <c r="P743" s="17">
        <f t="shared" si="676"/>
        <v>102006</v>
      </c>
      <c r="Q743" s="183">
        <f t="shared" si="681"/>
        <v>100</v>
      </c>
    </row>
    <row r="744" spans="1:17" x14ac:dyDescent="0.25">
      <c r="A744" s="4" t="s">
        <v>255</v>
      </c>
      <c r="B744" s="4" t="s">
        <v>3</v>
      </c>
      <c r="C744" s="4" t="s">
        <v>12</v>
      </c>
      <c r="D744" s="4" t="s">
        <v>386</v>
      </c>
      <c r="E744" s="2" t="s">
        <v>35</v>
      </c>
      <c r="F744" s="2" t="s">
        <v>1</v>
      </c>
      <c r="G744" s="2" t="s">
        <v>1</v>
      </c>
      <c r="H744" s="2" t="s">
        <v>36</v>
      </c>
      <c r="I744" s="185">
        <f t="shared" ref="I744:O744" si="688">SUM(I745:I753)</f>
        <v>188199</v>
      </c>
      <c r="J744" s="185">
        <f t="shared" si="688"/>
        <v>188199</v>
      </c>
      <c r="K744" s="185">
        <f t="shared" si="688"/>
        <v>133340</v>
      </c>
      <c r="L744" s="185">
        <f t="shared" si="688"/>
        <v>27159</v>
      </c>
      <c r="M744" s="15">
        <f t="shared" si="688"/>
        <v>14260</v>
      </c>
      <c r="N744" s="15">
        <f t="shared" si="688"/>
        <v>6560</v>
      </c>
      <c r="O744" s="15">
        <f t="shared" si="688"/>
        <v>6339</v>
      </c>
      <c r="P744" s="15">
        <f t="shared" si="676"/>
        <v>160499</v>
      </c>
      <c r="Q744" s="185">
        <f t="shared" si="681"/>
        <v>85.281537096371395</v>
      </c>
    </row>
    <row r="745" spans="1:17" x14ac:dyDescent="0.25">
      <c r="A745" s="4" t="s">
        <v>255</v>
      </c>
      <c r="B745" s="4" t="s">
        <v>3</v>
      </c>
      <c r="C745" s="4" t="s">
        <v>12</v>
      </c>
      <c r="D745" s="4" t="s">
        <v>386</v>
      </c>
      <c r="E745" s="3" t="s">
        <v>39</v>
      </c>
      <c r="F745" s="4"/>
      <c r="G745" s="16" t="s">
        <v>19</v>
      </c>
      <c r="H745" s="16" t="s">
        <v>38</v>
      </c>
      <c r="I745" s="183">
        <v>5000</v>
      </c>
      <c r="J745" s="183">
        <v>5000</v>
      </c>
      <c r="K745" s="183">
        <v>5000</v>
      </c>
      <c r="L745" s="183">
        <f t="shared" ref="L745:L752" si="689">M745+N745+O745</f>
        <v>0</v>
      </c>
      <c r="M745" s="17">
        <v>0</v>
      </c>
      <c r="N745" s="17">
        <v>0</v>
      </c>
      <c r="O745" s="17">
        <v>0</v>
      </c>
      <c r="P745" s="17">
        <f t="shared" si="676"/>
        <v>5000</v>
      </c>
      <c r="Q745" s="183">
        <f t="shared" si="681"/>
        <v>100</v>
      </c>
    </row>
    <row r="746" spans="1:17" x14ac:dyDescent="0.25">
      <c r="A746" s="4" t="s">
        <v>255</v>
      </c>
      <c r="B746" s="4" t="s">
        <v>3</v>
      </c>
      <c r="C746" s="4" t="s">
        <v>12</v>
      </c>
      <c r="D746" s="4" t="s">
        <v>386</v>
      </c>
      <c r="E746" s="3" t="s">
        <v>197</v>
      </c>
      <c r="F746" s="4"/>
      <c r="G746" s="16" t="s">
        <v>19</v>
      </c>
      <c r="H746" s="16" t="s">
        <v>196</v>
      </c>
      <c r="I746" s="183">
        <v>0</v>
      </c>
      <c r="J746" s="183">
        <v>0</v>
      </c>
      <c r="K746" s="183">
        <v>0</v>
      </c>
      <c r="L746" s="183">
        <f t="shared" si="689"/>
        <v>0</v>
      </c>
      <c r="M746" s="17">
        <v>0</v>
      </c>
      <c r="N746" s="17">
        <v>0</v>
      </c>
      <c r="O746" s="17">
        <v>0</v>
      </c>
      <c r="P746" s="17">
        <f t="shared" si="676"/>
        <v>0</v>
      </c>
      <c r="Q746" s="161" t="str">
        <f t="shared" si="681"/>
        <v>-</v>
      </c>
    </row>
    <row r="747" spans="1:17" x14ac:dyDescent="0.25">
      <c r="A747" s="4" t="s">
        <v>255</v>
      </c>
      <c r="B747" s="4" t="s">
        <v>3</v>
      </c>
      <c r="C747" s="4" t="s">
        <v>12</v>
      </c>
      <c r="D747" s="4" t="s">
        <v>386</v>
      </c>
      <c r="E747" s="3" t="s">
        <v>200</v>
      </c>
      <c r="F747" s="4"/>
      <c r="G747" s="16" t="s">
        <v>19</v>
      </c>
      <c r="H747" s="16" t="s">
        <v>199</v>
      </c>
      <c r="I747" s="183">
        <v>0</v>
      </c>
      <c r="J747" s="183">
        <v>0</v>
      </c>
      <c r="K747" s="183">
        <v>0</v>
      </c>
      <c r="L747" s="183">
        <f t="shared" si="689"/>
        <v>0</v>
      </c>
      <c r="M747" s="17">
        <v>0</v>
      </c>
      <c r="N747" s="17">
        <v>0</v>
      </c>
      <c r="O747" s="17">
        <v>0</v>
      </c>
      <c r="P747" s="17">
        <f t="shared" si="676"/>
        <v>0</v>
      </c>
      <c r="Q747" s="161" t="str">
        <f t="shared" si="681"/>
        <v>-</v>
      </c>
    </row>
    <row r="748" spans="1:17" x14ac:dyDescent="0.25">
      <c r="A748" s="4" t="s">
        <v>255</v>
      </c>
      <c r="B748" s="4" t="s">
        <v>3</v>
      </c>
      <c r="C748" s="4" t="s">
        <v>12</v>
      </c>
      <c r="D748" s="4" t="s">
        <v>386</v>
      </c>
      <c r="E748" s="3" t="s">
        <v>203</v>
      </c>
      <c r="F748" s="4"/>
      <c r="G748" s="16" t="s">
        <v>19</v>
      </c>
      <c r="H748" s="16" t="s">
        <v>202</v>
      </c>
      <c r="I748" s="183">
        <v>0</v>
      </c>
      <c r="J748" s="183">
        <v>0</v>
      </c>
      <c r="K748" s="183">
        <v>0</v>
      </c>
      <c r="L748" s="183">
        <f t="shared" si="689"/>
        <v>0</v>
      </c>
      <c r="M748" s="17">
        <v>0</v>
      </c>
      <c r="N748" s="17">
        <v>0</v>
      </c>
      <c r="O748" s="17">
        <v>0</v>
      </c>
      <c r="P748" s="17">
        <f t="shared" si="676"/>
        <v>0</v>
      </c>
      <c r="Q748" s="161" t="str">
        <f t="shared" si="681"/>
        <v>-</v>
      </c>
    </row>
    <row r="749" spans="1:17" x14ac:dyDescent="0.25">
      <c r="A749" s="4" t="s">
        <v>255</v>
      </c>
      <c r="B749" s="4" t="s">
        <v>3</v>
      </c>
      <c r="C749" s="4" t="s">
        <v>12</v>
      </c>
      <c r="D749" s="4" t="s">
        <v>386</v>
      </c>
      <c r="E749" s="3" t="s">
        <v>206</v>
      </c>
      <c r="F749" s="4"/>
      <c r="G749" s="16" t="s">
        <v>19</v>
      </c>
      <c r="H749" s="16" t="s">
        <v>205</v>
      </c>
      <c r="I749" s="183">
        <v>0</v>
      </c>
      <c r="J749" s="183">
        <v>0</v>
      </c>
      <c r="K749" s="183">
        <v>0</v>
      </c>
      <c r="L749" s="183">
        <f t="shared" si="689"/>
        <v>0</v>
      </c>
      <c r="M749" s="17">
        <v>0</v>
      </c>
      <c r="N749" s="17">
        <v>0</v>
      </c>
      <c r="O749" s="17">
        <v>0</v>
      </c>
      <c r="P749" s="17">
        <f t="shared" si="676"/>
        <v>0</v>
      </c>
      <c r="Q749" s="161" t="str">
        <f t="shared" si="681"/>
        <v>-</v>
      </c>
    </row>
    <row r="750" spans="1:17" x14ac:dyDescent="0.25">
      <c r="A750" s="4" t="s">
        <v>255</v>
      </c>
      <c r="B750" s="4" t="s">
        <v>3</v>
      </c>
      <c r="C750" s="4" t="s">
        <v>12</v>
      </c>
      <c r="D750" s="4" t="s">
        <v>386</v>
      </c>
      <c r="E750" s="3" t="s">
        <v>209</v>
      </c>
      <c r="F750" s="4"/>
      <c r="G750" s="16" t="s">
        <v>19</v>
      </c>
      <c r="H750" s="16" t="s">
        <v>208</v>
      </c>
      <c r="I750" s="183">
        <v>0</v>
      </c>
      <c r="J750" s="183">
        <v>0</v>
      </c>
      <c r="K750" s="183">
        <v>0</v>
      </c>
      <c r="L750" s="183">
        <f t="shared" si="689"/>
        <v>0</v>
      </c>
      <c r="M750" s="17">
        <v>0</v>
      </c>
      <c r="N750" s="17">
        <v>0</v>
      </c>
      <c r="O750" s="17">
        <v>0</v>
      </c>
      <c r="P750" s="17">
        <f t="shared" si="676"/>
        <v>0</v>
      </c>
      <c r="Q750" s="161" t="str">
        <f t="shared" si="681"/>
        <v>-</v>
      </c>
    </row>
    <row r="751" spans="1:17" x14ac:dyDescent="0.25">
      <c r="A751" s="4" t="s">
        <v>255</v>
      </c>
      <c r="B751" s="4" t="s">
        <v>3</v>
      </c>
      <c r="C751" s="4" t="s">
        <v>12</v>
      </c>
      <c r="D751" s="4" t="s">
        <v>386</v>
      </c>
      <c r="E751" s="3" t="s">
        <v>212</v>
      </c>
      <c r="F751" s="4"/>
      <c r="G751" s="16" t="s">
        <v>19</v>
      </c>
      <c r="H751" s="16" t="s">
        <v>211</v>
      </c>
      <c r="I751" s="183">
        <v>0</v>
      </c>
      <c r="J751" s="183">
        <v>0</v>
      </c>
      <c r="K751" s="183">
        <v>0</v>
      </c>
      <c r="L751" s="183">
        <f t="shared" si="689"/>
        <v>0</v>
      </c>
      <c r="M751" s="17">
        <v>0</v>
      </c>
      <c r="N751" s="17">
        <v>0</v>
      </c>
      <c r="O751" s="17">
        <v>0</v>
      </c>
      <c r="P751" s="17">
        <f t="shared" si="676"/>
        <v>0</v>
      </c>
      <c r="Q751" s="161" t="str">
        <f t="shared" si="681"/>
        <v>-</v>
      </c>
    </row>
    <row r="752" spans="1:17" x14ac:dyDescent="0.25">
      <c r="A752" s="4" t="s">
        <v>255</v>
      </c>
      <c r="B752" s="4" t="s">
        <v>3</v>
      </c>
      <c r="C752" s="4" t="s">
        <v>12</v>
      </c>
      <c r="D752" s="4" t="s">
        <v>386</v>
      </c>
      <c r="E752" s="3" t="s">
        <v>215</v>
      </c>
      <c r="F752" s="4"/>
      <c r="G752" s="16" t="s">
        <v>19</v>
      </c>
      <c r="H752" s="16" t="s">
        <v>214</v>
      </c>
      <c r="I752" s="183">
        <v>50000</v>
      </c>
      <c r="J752" s="183">
        <v>50000</v>
      </c>
      <c r="K752" s="183">
        <v>36000</v>
      </c>
      <c r="L752" s="183">
        <f t="shared" si="689"/>
        <v>14000</v>
      </c>
      <c r="M752" s="17">
        <v>4000</v>
      </c>
      <c r="N752" s="17">
        <v>4000</v>
      </c>
      <c r="O752" s="17">
        <v>6000</v>
      </c>
      <c r="P752" s="17">
        <f t="shared" si="676"/>
        <v>50000</v>
      </c>
      <c r="Q752" s="183">
        <f t="shared" si="681"/>
        <v>100</v>
      </c>
    </row>
    <row r="753" spans="1:17" x14ac:dyDescent="0.25">
      <c r="A753" s="1" t="s">
        <v>255</v>
      </c>
      <c r="B753" s="1" t="s">
        <v>3</v>
      </c>
      <c r="C753" s="1" t="s">
        <v>12</v>
      </c>
      <c r="D753" s="1" t="s">
        <v>386</v>
      </c>
      <c r="E753" s="1" t="s">
        <v>40</v>
      </c>
      <c r="F753" s="4" t="s">
        <v>1</v>
      </c>
      <c r="G753" s="16" t="s">
        <v>1</v>
      </c>
      <c r="H753" s="2" t="s">
        <v>41</v>
      </c>
      <c r="I753" s="185">
        <f t="shared" ref="I753:O753" si="690">SUM(I754:I756)</f>
        <v>133199</v>
      </c>
      <c r="J753" s="185">
        <f t="shared" si="690"/>
        <v>133199</v>
      </c>
      <c r="K753" s="185">
        <f t="shared" si="690"/>
        <v>92340</v>
      </c>
      <c r="L753" s="185">
        <f t="shared" si="690"/>
        <v>13159</v>
      </c>
      <c r="M753" s="15">
        <f t="shared" si="690"/>
        <v>10260</v>
      </c>
      <c r="N753" s="15">
        <f t="shared" si="690"/>
        <v>2560</v>
      </c>
      <c r="O753" s="15">
        <f t="shared" si="690"/>
        <v>339</v>
      </c>
      <c r="P753" s="15">
        <f t="shared" si="676"/>
        <v>105499</v>
      </c>
      <c r="Q753" s="185">
        <f t="shared" si="681"/>
        <v>79.20404807843903</v>
      </c>
    </row>
    <row r="754" spans="1:17" x14ac:dyDescent="0.25">
      <c r="A754" s="4" t="s">
        <v>255</v>
      </c>
      <c r="B754" s="4" t="s">
        <v>3</v>
      </c>
      <c r="C754" s="4" t="s">
        <v>12</v>
      </c>
      <c r="D754" s="4" t="s">
        <v>386</v>
      </c>
      <c r="E754" s="3" t="s">
        <v>42</v>
      </c>
      <c r="F754" s="4"/>
      <c r="G754" s="16" t="s">
        <v>19</v>
      </c>
      <c r="H754" s="16" t="s">
        <v>41</v>
      </c>
      <c r="I754" s="183">
        <v>130000</v>
      </c>
      <c r="J754" s="183">
        <v>130000</v>
      </c>
      <c r="K754" s="183">
        <v>90000</v>
      </c>
      <c r="L754" s="183">
        <f>M754+N754+O754</f>
        <v>12300</v>
      </c>
      <c r="M754" s="17">
        <v>10000</v>
      </c>
      <c r="N754" s="17">
        <v>2300</v>
      </c>
      <c r="O754" s="17">
        <v>0</v>
      </c>
      <c r="P754" s="17">
        <f t="shared" si="676"/>
        <v>102300</v>
      </c>
      <c r="Q754" s="183">
        <f t="shared" si="681"/>
        <v>78.692307692307693</v>
      </c>
    </row>
    <row r="755" spans="1:17" ht="22.5" x14ac:dyDescent="0.25">
      <c r="A755" s="4" t="s">
        <v>255</v>
      </c>
      <c r="B755" s="4" t="s">
        <v>3</v>
      </c>
      <c r="C755" s="4" t="s">
        <v>12</v>
      </c>
      <c r="D755" s="4" t="s">
        <v>386</v>
      </c>
      <c r="E755" s="3" t="s">
        <v>42</v>
      </c>
      <c r="F755" s="4" t="s">
        <v>392</v>
      </c>
      <c r="G755" s="16" t="s">
        <v>19</v>
      </c>
      <c r="H755" s="16" t="s">
        <v>50</v>
      </c>
      <c r="I755" s="183">
        <v>3099</v>
      </c>
      <c r="J755" s="183">
        <v>3099</v>
      </c>
      <c r="K755" s="183">
        <v>2340</v>
      </c>
      <c r="L755" s="183">
        <f>M755+N755+O755</f>
        <v>759</v>
      </c>
      <c r="M755" s="17">
        <v>260</v>
      </c>
      <c r="N755" s="17">
        <v>260</v>
      </c>
      <c r="O755" s="17">
        <v>239</v>
      </c>
      <c r="P755" s="17">
        <f t="shared" si="676"/>
        <v>3099</v>
      </c>
      <c r="Q755" s="183">
        <f t="shared" si="681"/>
        <v>100</v>
      </c>
    </row>
    <row r="756" spans="1:17" ht="22.5" x14ac:dyDescent="0.25">
      <c r="A756" s="4" t="s">
        <v>255</v>
      </c>
      <c r="B756" s="4" t="s">
        <v>3</v>
      </c>
      <c r="C756" s="4" t="s">
        <v>12</v>
      </c>
      <c r="D756" s="4" t="s">
        <v>386</v>
      </c>
      <c r="E756" s="3" t="s">
        <v>42</v>
      </c>
      <c r="F756" s="4" t="s">
        <v>393</v>
      </c>
      <c r="G756" s="16" t="s">
        <v>19</v>
      </c>
      <c r="H756" s="16" t="s">
        <v>56</v>
      </c>
      <c r="I756" s="183">
        <v>100</v>
      </c>
      <c r="J756" s="183">
        <v>100</v>
      </c>
      <c r="K756" s="183">
        <v>0</v>
      </c>
      <c r="L756" s="183">
        <f>M756+N756+O756</f>
        <v>100</v>
      </c>
      <c r="M756" s="17">
        <v>0</v>
      </c>
      <c r="N756" s="17">
        <v>0</v>
      </c>
      <c r="O756" s="17">
        <v>100</v>
      </c>
      <c r="P756" s="17">
        <f t="shared" si="676"/>
        <v>100</v>
      </c>
      <c r="Q756" s="183">
        <f t="shared" si="681"/>
        <v>100</v>
      </c>
    </row>
    <row r="757" spans="1:17" ht="22.5" x14ac:dyDescent="0.25">
      <c r="A757" s="1" t="s">
        <v>1</v>
      </c>
      <c r="B757" s="1" t="s">
        <v>1</v>
      </c>
      <c r="C757" s="1" t="s">
        <v>1</v>
      </c>
      <c r="D757" s="2" t="s">
        <v>1</v>
      </c>
      <c r="E757" s="2" t="s">
        <v>1</v>
      </c>
      <c r="F757" s="2" t="s">
        <v>1</v>
      </c>
      <c r="G757" s="2" t="s">
        <v>1</v>
      </c>
      <c r="H757" s="13" t="s">
        <v>57</v>
      </c>
      <c r="I757" s="184">
        <f t="shared" ref="I757:O757" si="691">SUM(I758)</f>
        <v>31935800</v>
      </c>
      <c r="J757" s="184">
        <f t="shared" si="691"/>
        <v>28608860</v>
      </c>
      <c r="K757" s="184">
        <f t="shared" si="691"/>
        <v>23099316</v>
      </c>
      <c r="L757" s="184">
        <f t="shared" si="691"/>
        <v>3061484</v>
      </c>
      <c r="M757" s="14">
        <f t="shared" si="691"/>
        <v>1058337</v>
      </c>
      <c r="N757" s="14">
        <f t="shared" si="691"/>
        <v>663014</v>
      </c>
      <c r="O757" s="14">
        <f t="shared" si="691"/>
        <v>1340133</v>
      </c>
      <c r="P757" s="14">
        <f t="shared" si="676"/>
        <v>26160800</v>
      </c>
      <c r="Q757" s="184">
        <f t="shared" si="681"/>
        <v>91.443000525012181</v>
      </c>
    </row>
    <row r="758" spans="1:17" x14ac:dyDescent="0.25">
      <c r="A758" s="4" t="s">
        <v>255</v>
      </c>
      <c r="B758" s="4" t="s">
        <v>3</v>
      </c>
      <c r="C758" s="4" t="s">
        <v>12</v>
      </c>
      <c r="D758" s="4" t="s">
        <v>386</v>
      </c>
      <c r="E758" s="2" t="s">
        <v>58</v>
      </c>
      <c r="F758" s="2" t="s">
        <v>1</v>
      </c>
      <c r="G758" s="2" t="s">
        <v>1</v>
      </c>
      <c r="H758" s="2" t="s">
        <v>59</v>
      </c>
      <c r="I758" s="185">
        <f t="shared" ref="I758:L758" si="692">SUM(I759,I761,I768,I773)</f>
        <v>31935800</v>
      </c>
      <c r="J758" s="185">
        <f t="shared" ref="J758" si="693">SUM(J759,J761,J768,J773)</f>
        <v>28608860</v>
      </c>
      <c r="K758" s="185">
        <f t="shared" ref="K758" si="694">SUM(K759,K761,K768,K773)</f>
        <v>23099316</v>
      </c>
      <c r="L758" s="185">
        <f t="shared" si="692"/>
        <v>3061484</v>
      </c>
      <c r="M758" s="15">
        <f t="shared" ref="M758:O758" si="695">SUM(M759,M761,M768,M773)</f>
        <v>1058337</v>
      </c>
      <c r="N758" s="15">
        <f t="shared" si="695"/>
        <v>663014</v>
      </c>
      <c r="O758" s="15">
        <f t="shared" si="695"/>
        <v>1340133</v>
      </c>
      <c r="P758" s="15">
        <f t="shared" si="676"/>
        <v>26160800</v>
      </c>
      <c r="Q758" s="185">
        <f t="shared" si="681"/>
        <v>91.443000525012181</v>
      </c>
    </row>
    <row r="759" spans="1:17" x14ac:dyDescent="0.25">
      <c r="A759" s="1" t="s">
        <v>255</v>
      </c>
      <c r="B759" s="1" t="s">
        <v>3</v>
      </c>
      <c r="C759" s="1" t="s">
        <v>12</v>
      </c>
      <c r="D759" s="1" t="s">
        <v>386</v>
      </c>
      <c r="E759" s="1" t="s">
        <v>281</v>
      </c>
      <c r="F759" s="4" t="s">
        <v>1</v>
      </c>
      <c r="G759" s="16" t="s">
        <v>1</v>
      </c>
      <c r="H759" s="2" t="s">
        <v>282</v>
      </c>
      <c r="I759" s="185">
        <f t="shared" ref="I759:O759" si="696">SUM(I760)</f>
        <v>20000</v>
      </c>
      <c r="J759" s="185">
        <f t="shared" si="696"/>
        <v>20000</v>
      </c>
      <c r="K759" s="185">
        <f t="shared" si="696"/>
        <v>20000</v>
      </c>
      <c r="L759" s="185">
        <f t="shared" si="696"/>
        <v>0</v>
      </c>
      <c r="M759" s="15">
        <f t="shared" si="696"/>
        <v>0</v>
      </c>
      <c r="N759" s="15">
        <f t="shared" si="696"/>
        <v>0</v>
      </c>
      <c r="O759" s="15">
        <f t="shared" si="696"/>
        <v>0</v>
      </c>
      <c r="P759" s="15">
        <f t="shared" si="676"/>
        <v>20000</v>
      </c>
      <c r="Q759" s="185">
        <f t="shared" si="681"/>
        <v>100</v>
      </c>
    </row>
    <row r="760" spans="1:17" x14ac:dyDescent="0.25">
      <c r="A760" s="4" t="s">
        <v>255</v>
      </c>
      <c r="B760" s="4" t="s">
        <v>3</v>
      </c>
      <c r="C760" s="4" t="s">
        <v>12</v>
      </c>
      <c r="D760" s="4" t="s">
        <v>386</v>
      </c>
      <c r="E760" s="3" t="s">
        <v>283</v>
      </c>
      <c r="F760" s="4" t="s">
        <v>394</v>
      </c>
      <c r="G760" s="16" t="s">
        <v>395</v>
      </c>
      <c r="H760" s="16" t="s">
        <v>396</v>
      </c>
      <c r="I760" s="183">
        <v>20000</v>
      </c>
      <c r="J760" s="183">
        <v>20000</v>
      </c>
      <c r="K760" s="183">
        <v>20000</v>
      </c>
      <c r="L760" s="183">
        <f>M760+N760+O760</f>
        <v>0</v>
      </c>
      <c r="M760" s="17"/>
      <c r="N760" s="17">
        <v>0</v>
      </c>
      <c r="O760" s="17">
        <v>0</v>
      </c>
      <c r="P760" s="17">
        <f t="shared" si="676"/>
        <v>20000</v>
      </c>
      <c r="Q760" s="183">
        <f t="shared" si="681"/>
        <v>100</v>
      </c>
    </row>
    <row r="761" spans="1:17" x14ac:dyDescent="0.25">
      <c r="A761" s="1" t="s">
        <v>255</v>
      </c>
      <c r="B761" s="1" t="s">
        <v>3</v>
      </c>
      <c r="C761" s="1" t="s">
        <v>12</v>
      </c>
      <c r="D761" s="1" t="s">
        <v>386</v>
      </c>
      <c r="E761" s="1" t="s">
        <v>103</v>
      </c>
      <c r="F761" s="4" t="s">
        <v>1</v>
      </c>
      <c r="G761" s="16" t="s">
        <v>1</v>
      </c>
      <c r="H761" s="2" t="s">
        <v>104</v>
      </c>
      <c r="I761" s="185">
        <f t="shared" ref="I761:O761" si="697">SUM(I762:I767)</f>
        <v>29005600</v>
      </c>
      <c r="J761" s="185">
        <f t="shared" si="697"/>
        <v>25725600</v>
      </c>
      <c r="K761" s="185">
        <f t="shared" si="697"/>
        <v>21082319</v>
      </c>
      <c r="L761" s="185">
        <f t="shared" si="697"/>
        <v>2657281</v>
      </c>
      <c r="M761" s="15">
        <f t="shared" si="697"/>
        <v>900000</v>
      </c>
      <c r="N761" s="15">
        <f t="shared" si="697"/>
        <v>532681</v>
      </c>
      <c r="O761" s="15">
        <f t="shared" si="697"/>
        <v>1224600</v>
      </c>
      <c r="P761" s="15">
        <f t="shared" si="676"/>
        <v>23739600</v>
      </c>
      <c r="Q761" s="185">
        <f t="shared" si="681"/>
        <v>92.280063438753615</v>
      </c>
    </row>
    <row r="762" spans="1:17" x14ac:dyDescent="0.25">
      <c r="A762" s="4" t="s">
        <v>255</v>
      </c>
      <c r="B762" s="4" t="s">
        <v>3</v>
      </c>
      <c r="C762" s="4" t="s">
        <v>12</v>
      </c>
      <c r="D762" s="4" t="s">
        <v>386</v>
      </c>
      <c r="E762" s="3" t="s">
        <v>105</v>
      </c>
      <c r="F762" s="4" t="s">
        <v>397</v>
      </c>
      <c r="G762" s="16" t="s">
        <v>395</v>
      </c>
      <c r="H762" s="16" t="s">
        <v>398</v>
      </c>
      <c r="I762" s="183">
        <v>2805000</v>
      </c>
      <c r="J762" s="183">
        <v>2805000</v>
      </c>
      <c r="K762" s="183">
        <v>1325000</v>
      </c>
      <c r="L762" s="183">
        <f t="shared" ref="L762:L767" si="698">M762+N762+O762</f>
        <v>1200000</v>
      </c>
      <c r="M762" s="17">
        <v>0</v>
      </c>
      <c r="N762" s="17">
        <v>0</v>
      </c>
      <c r="O762" s="208">
        <v>1200000</v>
      </c>
      <c r="P762" s="17">
        <f t="shared" si="676"/>
        <v>2525000</v>
      </c>
      <c r="Q762" s="183">
        <f t="shared" si="681"/>
        <v>90.017825311942957</v>
      </c>
    </row>
    <row r="763" spans="1:17" ht="22.5" x14ac:dyDescent="0.25">
      <c r="A763" s="4" t="s">
        <v>255</v>
      </c>
      <c r="B763" s="4" t="s">
        <v>3</v>
      </c>
      <c r="C763" s="4" t="s">
        <v>12</v>
      </c>
      <c r="D763" s="4" t="s">
        <v>386</v>
      </c>
      <c r="E763" s="3" t="s">
        <v>105</v>
      </c>
      <c r="F763" s="4" t="s">
        <v>399</v>
      </c>
      <c r="G763" s="16" t="s">
        <v>395</v>
      </c>
      <c r="H763" s="16" t="s">
        <v>400</v>
      </c>
      <c r="I763" s="183">
        <v>400000</v>
      </c>
      <c r="J763" s="183">
        <v>210000</v>
      </c>
      <c r="K763" s="183">
        <v>210000</v>
      </c>
      <c r="L763" s="183">
        <f t="shared" si="698"/>
        <v>0</v>
      </c>
      <c r="M763" s="17">
        <v>0</v>
      </c>
      <c r="N763" s="17">
        <v>0</v>
      </c>
      <c r="O763" s="17">
        <v>0</v>
      </c>
      <c r="P763" s="17">
        <f t="shared" si="676"/>
        <v>210000</v>
      </c>
      <c r="Q763" s="183">
        <f t="shared" si="681"/>
        <v>100</v>
      </c>
    </row>
    <row r="764" spans="1:17" x14ac:dyDescent="0.25">
      <c r="A764" s="4" t="s">
        <v>255</v>
      </c>
      <c r="B764" s="4" t="s">
        <v>3</v>
      </c>
      <c r="C764" s="4" t="s">
        <v>12</v>
      </c>
      <c r="D764" s="4" t="s">
        <v>386</v>
      </c>
      <c r="E764" s="3" t="s">
        <v>105</v>
      </c>
      <c r="F764" s="4" t="s">
        <v>401</v>
      </c>
      <c r="G764" s="16" t="s">
        <v>395</v>
      </c>
      <c r="H764" s="16" t="s">
        <v>402</v>
      </c>
      <c r="I764" s="183">
        <v>8769600</v>
      </c>
      <c r="J764" s="183">
        <v>8539600</v>
      </c>
      <c r="K764" s="183">
        <v>6240000</v>
      </c>
      <c r="L764" s="183">
        <f t="shared" si="698"/>
        <v>1074600</v>
      </c>
      <c r="M764" s="17">
        <v>650000</v>
      </c>
      <c r="N764" s="210">
        <f>650000-250000</f>
        <v>400000</v>
      </c>
      <c r="O764" s="210">
        <f>74600-50000</f>
        <v>24600</v>
      </c>
      <c r="P764" s="17">
        <f t="shared" ref="P764:P793" si="699">K764+L764</f>
        <v>7314600</v>
      </c>
      <c r="Q764" s="183">
        <f t="shared" si="681"/>
        <v>85.65506581104502</v>
      </c>
    </row>
    <row r="765" spans="1:17" s="99" customFormat="1" x14ac:dyDescent="0.25">
      <c r="A765" s="101" t="s">
        <v>255</v>
      </c>
      <c r="B765" s="101" t="s">
        <v>3</v>
      </c>
      <c r="C765" s="101" t="s">
        <v>12</v>
      </c>
      <c r="D765" s="101" t="s">
        <v>386</v>
      </c>
      <c r="E765" s="102" t="s">
        <v>105</v>
      </c>
      <c r="F765" s="101" t="s">
        <v>403</v>
      </c>
      <c r="G765" s="103" t="s">
        <v>395</v>
      </c>
      <c r="H765" s="103" t="s">
        <v>404</v>
      </c>
      <c r="I765" s="183">
        <v>11030000</v>
      </c>
      <c r="J765" s="183">
        <v>9030000</v>
      </c>
      <c r="K765" s="183">
        <v>8780000</v>
      </c>
      <c r="L765" s="183">
        <f t="shared" si="698"/>
        <v>100000</v>
      </c>
      <c r="M765" s="208">
        <v>100000</v>
      </c>
      <c r="N765" s="104"/>
      <c r="O765" s="104"/>
      <c r="P765" s="17">
        <f t="shared" si="699"/>
        <v>8880000</v>
      </c>
      <c r="Q765" s="183">
        <f t="shared" ref="Q765:Q792" si="700">IF(J765=0,"-",P765/J765*100)</f>
        <v>98.338870431893682</v>
      </c>
    </row>
    <row r="766" spans="1:17" s="99" customFormat="1" x14ac:dyDescent="0.25">
      <c r="A766" s="101" t="s">
        <v>255</v>
      </c>
      <c r="B766" s="101" t="s">
        <v>3</v>
      </c>
      <c r="C766" s="101" t="s">
        <v>12</v>
      </c>
      <c r="D766" s="101" t="s">
        <v>386</v>
      </c>
      <c r="E766" s="102" t="s">
        <v>105</v>
      </c>
      <c r="F766" s="101" t="s">
        <v>405</v>
      </c>
      <c r="G766" s="103" t="s">
        <v>395</v>
      </c>
      <c r="H766" s="103" t="s">
        <v>406</v>
      </c>
      <c r="I766" s="183">
        <v>4201000</v>
      </c>
      <c r="J766" s="183">
        <v>3141000</v>
      </c>
      <c r="K766" s="183">
        <v>3060000</v>
      </c>
      <c r="L766" s="183">
        <f t="shared" si="698"/>
        <v>0</v>
      </c>
      <c r="M766" s="210"/>
      <c r="N766" s="104"/>
      <c r="O766" s="104"/>
      <c r="P766" s="17">
        <f t="shared" si="699"/>
        <v>3060000</v>
      </c>
      <c r="Q766" s="183">
        <f t="shared" si="700"/>
        <v>97.421203438395423</v>
      </c>
    </row>
    <row r="767" spans="1:17" x14ac:dyDescent="0.25">
      <c r="A767" s="4" t="s">
        <v>255</v>
      </c>
      <c r="B767" s="4" t="s">
        <v>3</v>
      </c>
      <c r="C767" s="4" t="s">
        <v>12</v>
      </c>
      <c r="D767" s="4" t="s">
        <v>386</v>
      </c>
      <c r="E767" s="3" t="s">
        <v>105</v>
      </c>
      <c r="F767" s="4" t="s">
        <v>407</v>
      </c>
      <c r="G767" s="16" t="s">
        <v>395</v>
      </c>
      <c r="H767" s="16" t="s">
        <v>408</v>
      </c>
      <c r="I767" s="183">
        <v>1800000</v>
      </c>
      <c r="J767" s="183">
        <v>2000000</v>
      </c>
      <c r="K767" s="183">
        <v>1467319</v>
      </c>
      <c r="L767" s="183">
        <f t="shared" si="698"/>
        <v>282681</v>
      </c>
      <c r="M767" s="208">
        <v>150000</v>
      </c>
      <c r="N767" s="17">
        <v>132681</v>
      </c>
      <c r="O767" s="17"/>
      <c r="P767" s="17">
        <f t="shared" si="699"/>
        <v>1750000</v>
      </c>
      <c r="Q767" s="183">
        <f t="shared" si="700"/>
        <v>87.5</v>
      </c>
    </row>
    <row r="768" spans="1:17" x14ac:dyDescent="0.25">
      <c r="A768" s="1" t="s">
        <v>255</v>
      </c>
      <c r="B768" s="1" t="s">
        <v>3</v>
      </c>
      <c r="C768" s="1" t="s">
        <v>12</v>
      </c>
      <c r="D768" s="1" t="s">
        <v>386</v>
      </c>
      <c r="E768" s="1" t="s">
        <v>60</v>
      </c>
      <c r="F768" s="4" t="s">
        <v>1</v>
      </c>
      <c r="G768" s="16" t="s">
        <v>1</v>
      </c>
      <c r="H768" s="2" t="s">
        <v>61</v>
      </c>
      <c r="I768" s="185">
        <f t="shared" ref="I768:O768" si="701">SUM(I769:I772)</f>
        <v>2910000</v>
      </c>
      <c r="J768" s="185">
        <f t="shared" si="701"/>
        <v>2863060</v>
      </c>
      <c r="K768" s="185">
        <f t="shared" si="701"/>
        <v>1996997</v>
      </c>
      <c r="L768" s="185">
        <f t="shared" si="701"/>
        <v>404003</v>
      </c>
      <c r="M768" s="15">
        <f t="shared" si="701"/>
        <v>158337</v>
      </c>
      <c r="N768" s="15">
        <f t="shared" si="701"/>
        <v>130333</v>
      </c>
      <c r="O768" s="15">
        <f t="shared" si="701"/>
        <v>115333</v>
      </c>
      <c r="P768" s="15">
        <f t="shared" si="699"/>
        <v>2401000</v>
      </c>
      <c r="Q768" s="185">
        <f t="shared" si="700"/>
        <v>83.861323199653512</v>
      </c>
    </row>
    <row r="769" spans="1:17" x14ac:dyDescent="0.25">
      <c r="A769" s="4" t="s">
        <v>255</v>
      </c>
      <c r="B769" s="4" t="s">
        <v>3</v>
      </c>
      <c r="C769" s="4" t="s">
        <v>12</v>
      </c>
      <c r="D769" s="4" t="s">
        <v>386</v>
      </c>
      <c r="E769" s="3" t="s">
        <v>62</v>
      </c>
      <c r="F769" s="4" t="s">
        <v>409</v>
      </c>
      <c r="G769" s="16" t="s">
        <v>395</v>
      </c>
      <c r="H769" s="16" t="s">
        <v>410</v>
      </c>
      <c r="I769" s="183">
        <v>700000</v>
      </c>
      <c r="J769" s="183">
        <v>700000</v>
      </c>
      <c r="K769" s="183">
        <v>524997</v>
      </c>
      <c r="L769" s="183">
        <f>M769+N769+O769</f>
        <v>175003</v>
      </c>
      <c r="M769" s="17">
        <v>58337</v>
      </c>
      <c r="N769" s="17">
        <v>58333</v>
      </c>
      <c r="O769" s="17">
        <v>58333</v>
      </c>
      <c r="P769" s="17">
        <f t="shared" si="699"/>
        <v>700000</v>
      </c>
      <c r="Q769" s="183">
        <f t="shared" si="700"/>
        <v>100</v>
      </c>
    </row>
    <row r="770" spans="1:17" x14ac:dyDescent="0.25">
      <c r="A770" s="4" t="s">
        <v>255</v>
      </c>
      <c r="B770" s="4" t="s">
        <v>3</v>
      </c>
      <c r="C770" s="4" t="s">
        <v>12</v>
      </c>
      <c r="D770" s="4" t="s">
        <v>386</v>
      </c>
      <c r="E770" s="3" t="s">
        <v>62</v>
      </c>
      <c r="F770" s="4" t="s">
        <v>411</v>
      </c>
      <c r="G770" s="16" t="s">
        <v>395</v>
      </c>
      <c r="H770" s="16" t="s">
        <v>412</v>
      </c>
      <c r="I770" s="183">
        <v>600000</v>
      </c>
      <c r="J770" s="183">
        <v>600000</v>
      </c>
      <c r="K770" s="183">
        <v>300000</v>
      </c>
      <c r="L770" s="183">
        <f>M770+N770+O770</f>
        <v>0</v>
      </c>
      <c r="M770" s="17"/>
      <c r="N770" s="17"/>
      <c r="O770" s="17"/>
      <c r="P770" s="17">
        <f t="shared" si="699"/>
        <v>300000</v>
      </c>
      <c r="Q770" s="183">
        <f t="shared" si="700"/>
        <v>50</v>
      </c>
    </row>
    <row r="771" spans="1:17" x14ac:dyDescent="0.25">
      <c r="A771" s="4" t="s">
        <v>255</v>
      </c>
      <c r="B771" s="4" t="s">
        <v>3</v>
      </c>
      <c r="C771" s="4" t="s">
        <v>12</v>
      </c>
      <c r="D771" s="4" t="s">
        <v>386</v>
      </c>
      <c r="E771" s="3" t="s">
        <v>62</v>
      </c>
      <c r="F771" s="4" t="s">
        <v>413</v>
      </c>
      <c r="G771" s="16" t="s">
        <v>149</v>
      </c>
      <c r="H771" s="16" t="s">
        <v>414</v>
      </c>
      <c r="I771" s="183">
        <v>500000</v>
      </c>
      <c r="J771" s="183">
        <v>458060</v>
      </c>
      <c r="K771" s="183">
        <v>344000</v>
      </c>
      <c r="L771" s="183">
        <f>M771+N771+O771</f>
        <v>0</v>
      </c>
      <c r="M771" s="210"/>
      <c r="N771" s="210"/>
      <c r="O771" s="210"/>
      <c r="P771" s="17">
        <f t="shared" si="699"/>
        <v>344000</v>
      </c>
      <c r="Q771" s="183">
        <f t="shared" si="700"/>
        <v>75.09933196524473</v>
      </c>
    </row>
    <row r="772" spans="1:17" ht="22.5" x14ac:dyDescent="0.25">
      <c r="A772" s="4" t="s">
        <v>255</v>
      </c>
      <c r="B772" s="4" t="s">
        <v>3</v>
      </c>
      <c r="C772" s="4" t="s">
        <v>12</v>
      </c>
      <c r="D772" s="4" t="s">
        <v>386</v>
      </c>
      <c r="E772" s="3" t="s">
        <v>62</v>
      </c>
      <c r="F772" s="4" t="s">
        <v>415</v>
      </c>
      <c r="G772" s="16" t="s">
        <v>395</v>
      </c>
      <c r="H772" s="16" t="s">
        <v>416</v>
      </c>
      <c r="I772" s="183">
        <v>1110000</v>
      </c>
      <c r="J772" s="183">
        <v>1105000</v>
      </c>
      <c r="K772" s="183">
        <v>828000</v>
      </c>
      <c r="L772" s="183">
        <f>M772+N772+O772</f>
        <v>229000</v>
      </c>
      <c r="M772" s="208">
        <v>100000</v>
      </c>
      <c r="N772" s="17">
        <v>72000</v>
      </c>
      <c r="O772" s="17">
        <v>57000</v>
      </c>
      <c r="P772" s="17">
        <f t="shared" si="699"/>
        <v>1057000</v>
      </c>
      <c r="Q772" s="183">
        <f t="shared" si="700"/>
        <v>95.656108597285069</v>
      </c>
    </row>
    <row r="773" spans="1:17" x14ac:dyDescent="0.25">
      <c r="A773" s="1" t="s">
        <v>255</v>
      </c>
      <c r="B773" s="1" t="s">
        <v>3</v>
      </c>
      <c r="C773" s="1" t="s">
        <v>12</v>
      </c>
      <c r="D773" s="1" t="s">
        <v>386</v>
      </c>
      <c r="E773" s="1" t="s">
        <v>67</v>
      </c>
      <c r="F773" s="4" t="s">
        <v>1</v>
      </c>
      <c r="G773" s="16" t="s">
        <v>1</v>
      </c>
      <c r="H773" s="2" t="s">
        <v>68</v>
      </c>
      <c r="I773" s="185">
        <f t="shared" ref="I773:O773" si="702">SUM(I774:I775)</f>
        <v>200</v>
      </c>
      <c r="J773" s="185">
        <f t="shared" si="702"/>
        <v>200</v>
      </c>
      <c r="K773" s="185">
        <f t="shared" si="702"/>
        <v>0</v>
      </c>
      <c r="L773" s="185">
        <f t="shared" si="702"/>
        <v>200</v>
      </c>
      <c r="M773" s="15">
        <f t="shared" si="702"/>
        <v>0</v>
      </c>
      <c r="N773" s="15">
        <f t="shared" si="702"/>
        <v>0</v>
      </c>
      <c r="O773" s="15">
        <f t="shared" si="702"/>
        <v>200</v>
      </c>
      <c r="P773" s="15">
        <f t="shared" si="699"/>
        <v>200</v>
      </c>
      <c r="Q773" s="185">
        <f t="shared" si="700"/>
        <v>100</v>
      </c>
    </row>
    <row r="774" spans="1:17" x14ac:dyDescent="0.25">
      <c r="A774" s="4" t="s">
        <v>255</v>
      </c>
      <c r="B774" s="4" t="s">
        <v>3</v>
      </c>
      <c r="C774" s="4" t="s">
        <v>12</v>
      </c>
      <c r="D774" s="4" t="s">
        <v>386</v>
      </c>
      <c r="E774" s="3" t="s">
        <v>69</v>
      </c>
      <c r="F774" s="4"/>
      <c r="G774" s="16" t="s">
        <v>19</v>
      </c>
      <c r="H774" s="16" t="s">
        <v>68</v>
      </c>
      <c r="I774" s="183">
        <v>100</v>
      </c>
      <c r="J774" s="183">
        <v>100</v>
      </c>
      <c r="K774" s="183">
        <v>0</v>
      </c>
      <c r="L774" s="183">
        <f>M774+N774+O774</f>
        <v>100</v>
      </c>
      <c r="M774" s="17">
        <v>0</v>
      </c>
      <c r="N774" s="17">
        <v>0</v>
      </c>
      <c r="O774" s="17">
        <v>100</v>
      </c>
      <c r="P774" s="17">
        <f t="shared" si="699"/>
        <v>100</v>
      </c>
      <c r="Q774" s="183">
        <f t="shared" si="700"/>
        <v>100</v>
      </c>
    </row>
    <row r="775" spans="1:17" ht="22.5" x14ac:dyDescent="0.25">
      <c r="A775" s="4" t="s">
        <v>255</v>
      </c>
      <c r="B775" s="4" t="s">
        <v>3</v>
      </c>
      <c r="C775" s="4" t="s">
        <v>12</v>
      </c>
      <c r="D775" s="4" t="s">
        <v>386</v>
      </c>
      <c r="E775" s="3" t="s">
        <v>69</v>
      </c>
      <c r="F775" s="4" t="s">
        <v>417</v>
      </c>
      <c r="G775" s="16" t="s">
        <v>19</v>
      </c>
      <c r="H775" s="16" t="s">
        <v>418</v>
      </c>
      <c r="I775" s="183">
        <v>100</v>
      </c>
      <c r="J775" s="183">
        <v>100</v>
      </c>
      <c r="K775" s="183">
        <v>0</v>
      </c>
      <c r="L775" s="183">
        <f>M775+N775+O775</f>
        <v>100</v>
      </c>
      <c r="M775" s="17">
        <v>0</v>
      </c>
      <c r="N775" s="17">
        <v>0</v>
      </c>
      <c r="O775" s="17">
        <v>100</v>
      </c>
      <c r="P775" s="17">
        <f t="shared" si="699"/>
        <v>100</v>
      </c>
      <c r="Q775" s="183">
        <f t="shared" si="700"/>
        <v>100</v>
      </c>
    </row>
    <row r="776" spans="1:17" ht="22.5" x14ac:dyDescent="0.25">
      <c r="A776" s="1" t="s">
        <v>1</v>
      </c>
      <c r="B776" s="1" t="s">
        <v>1</v>
      </c>
      <c r="C776" s="1" t="s">
        <v>1</v>
      </c>
      <c r="D776" s="2" t="s">
        <v>1</v>
      </c>
      <c r="E776" s="2" t="s">
        <v>1</v>
      </c>
      <c r="F776" s="2" t="s">
        <v>1</v>
      </c>
      <c r="G776" s="2" t="s">
        <v>1</v>
      </c>
      <c r="H776" s="13" t="s">
        <v>296</v>
      </c>
      <c r="I776" s="184">
        <f t="shared" ref="I776:O776" si="703">SUM(I777)</f>
        <v>10000200</v>
      </c>
      <c r="J776" s="184">
        <f t="shared" si="703"/>
        <v>2475200</v>
      </c>
      <c r="K776" s="184">
        <f t="shared" si="703"/>
        <v>1040000</v>
      </c>
      <c r="L776" s="184">
        <f t="shared" si="703"/>
        <v>375200</v>
      </c>
      <c r="M776" s="14">
        <f t="shared" si="703"/>
        <v>150000</v>
      </c>
      <c r="N776" s="14">
        <f t="shared" si="703"/>
        <v>150000</v>
      </c>
      <c r="O776" s="14">
        <f t="shared" si="703"/>
        <v>75200</v>
      </c>
      <c r="P776" s="14">
        <f t="shared" si="699"/>
        <v>1415200</v>
      </c>
      <c r="Q776" s="184">
        <f t="shared" si="700"/>
        <v>57.175177763413053</v>
      </c>
    </row>
    <row r="777" spans="1:17" x14ac:dyDescent="0.25">
      <c r="A777" s="4" t="s">
        <v>255</v>
      </c>
      <c r="B777" s="4" t="s">
        <v>3</v>
      </c>
      <c r="C777" s="4" t="s">
        <v>12</v>
      </c>
      <c r="D777" s="4" t="s">
        <v>386</v>
      </c>
      <c r="E777" s="2" t="s">
        <v>297</v>
      </c>
      <c r="F777" s="2" t="s">
        <v>1</v>
      </c>
      <c r="G777" s="2" t="s">
        <v>1</v>
      </c>
      <c r="H777" s="2" t="s">
        <v>298</v>
      </c>
      <c r="I777" s="185">
        <f t="shared" ref="I777:L777" si="704">SUM(I778,I782,I785)</f>
        <v>10000200</v>
      </c>
      <c r="J777" s="185">
        <f t="shared" ref="J777" si="705">SUM(J778,J782,J785)</f>
        <v>2475200</v>
      </c>
      <c r="K777" s="185">
        <f t="shared" ref="K777" si="706">SUM(K778,K782,K785)</f>
        <v>1040000</v>
      </c>
      <c r="L777" s="185">
        <f t="shared" si="704"/>
        <v>375200</v>
      </c>
      <c r="M777" s="15">
        <f t="shared" ref="M777:O777" si="707">SUM(M778,M782,M785)</f>
        <v>150000</v>
      </c>
      <c r="N777" s="15">
        <f t="shared" si="707"/>
        <v>150000</v>
      </c>
      <c r="O777" s="15">
        <f t="shared" si="707"/>
        <v>75200</v>
      </c>
      <c r="P777" s="15">
        <f t="shared" si="699"/>
        <v>1415200</v>
      </c>
      <c r="Q777" s="185">
        <f t="shared" si="700"/>
        <v>57.175177763413053</v>
      </c>
    </row>
    <row r="778" spans="1:17" x14ac:dyDescent="0.25">
      <c r="A778" s="1" t="s">
        <v>255</v>
      </c>
      <c r="B778" s="1" t="s">
        <v>3</v>
      </c>
      <c r="C778" s="1" t="s">
        <v>12</v>
      </c>
      <c r="D778" s="1" t="s">
        <v>386</v>
      </c>
      <c r="E778" s="1" t="s">
        <v>299</v>
      </c>
      <c r="F778" s="4" t="s">
        <v>1</v>
      </c>
      <c r="G778" s="16" t="s">
        <v>1</v>
      </c>
      <c r="H778" s="2" t="s">
        <v>300</v>
      </c>
      <c r="I778" s="185">
        <f t="shared" ref="I778:L778" si="708">SUM(I779:I781)</f>
        <v>4800100</v>
      </c>
      <c r="J778" s="185">
        <f t="shared" ref="J778" si="709">SUM(J779:J781)</f>
        <v>775100</v>
      </c>
      <c r="K778" s="185">
        <f t="shared" ref="K778" si="710">SUM(K779:K781)</f>
        <v>140000</v>
      </c>
      <c r="L778" s="185">
        <f t="shared" si="708"/>
        <v>75100</v>
      </c>
      <c r="M778" s="15">
        <f t="shared" ref="M778:O778" si="711">SUM(M779:M781)</f>
        <v>0</v>
      </c>
      <c r="N778" s="15">
        <f t="shared" si="711"/>
        <v>0</v>
      </c>
      <c r="O778" s="15">
        <f t="shared" si="711"/>
        <v>75100</v>
      </c>
      <c r="P778" s="15">
        <f t="shared" si="699"/>
        <v>215100</v>
      </c>
      <c r="Q778" s="185">
        <f t="shared" si="700"/>
        <v>27.751257902206167</v>
      </c>
    </row>
    <row r="779" spans="1:17" x14ac:dyDescent="0.25">
      <c r="A779" s="4" t="s">
        <v>255</v>
      </c>
      <c r="B779" s="4" t="s">
        <v>3</v>
      </c>
      <c r="C779" s="4" t="s">
        <v>12</v>
      </c>
      <c r="D779" s="4" t="s">
        <v>386</v>
      </c>
      <c r="E779" s="3" t="s">
        <v>301</v>
      </c>
      <c r="F779" s="4" t="s">
        <v>419</v>
      </c>
      <c r="G779" s="16" t="s">
        <v>395</v>
      </c>
      <c r="H779" s="16" t="s">
        <v>303</v>
      </c>
      <c r="I779" s="183">
        <v>100</v>
      </c>
      <c r="J779" s="183">
        <v>100</v>
      </c>
      <c r="K779" s="183">
        <v>0</v>
      </c>
      <c r="L779" s="183">
        <f>M779+N779+O779</f>
        <v>100</v>
      </c>
      <c r="M779" s="17">
        <v>0</v>
      </c>
      <c r="N779" s="17">
        <v>0</v>
      </c>
      <c r="O779" s="17">
        <v>100</v>
      </c>
      <c r="P779" s="17">
        <f t="shared" si="699"/>
        <v>100</v>
      </c>
      <c r="Q779" s="183">
        <f t="shared" si="700"/>
        <v>100</v>
      </c>
    </row>
    <row r="780" spans="1:17" ht="22.5" x14ac:dyDescent="0.25">
      <c r="A780" s="4" t="s">
        <v>255</v>
      </c>
      <c r="B780" s="4" t="s">
        <v>3</v>
      </c>
      <c r="C780" s="4" t="s">
        <v>12</v>
      </c>
      <c r="D780" s="4" t="s">
        <v>386</v>
      </c>
      <c r="E780" s="3" t="s">
        <v>301</v>
      </c>
      <c r="F780" s="4" t="s">
        <v>420</v>
      </c>
      <c r="G780" s="16" t="s">
        <v>149</v>
      </c>
      <c r="H780" s="16" t="s">
        <v>421</v>
      </c>
      <c r="I780" s="183">
        <v>2800000</v>
      </c>
      <c r="J780" s="183">
        <v>775000</v>
      </c>
      <c r="K780" s="183">
        <v>140000</v>
      </c>
      <c r="L780" s="183">
        <f>M780+N780+O780</f>
        <v>75000</v>
      </c>
      <c r="M780" s="17">
        <v>0</v>
      </c>
      <c r="N780" s="17">
        <v>0</v>
      </c>
      <c r="O780" s="210">
        <v>75000</v>
      </c>
      <c r="P780" s="17">
        <f t="shared" si="699"/>
        <v>215000</v>
      </c>
      <c r="Q780" s="183">
        <f t="shared" si="700"/>
        <v>27.741935483870968</v>
      </c>
    </row>
    <row r="781" spans="1:17" x14ac:dyDescent="0.25">
      <c r="A781" s="4" t="s">
        <v>255</v>
      </c>
      <c r="B781" s="4" t="s">
        <v>3</v>
      </c>
      <c r="C781" s="4" t="s">
        <v>12</v>
      </c>
      <c r="D781" s="4" t="s">
        <v>386</v>
      </c>
      <c r="E781" s="3" t="s">
        <v>301</v>
      </c>
      <c r="F781" s="4" t="s">
        <v>3314</v>
      </c>
      <c r="G781" s="16" t="s">
        <v>395</v>
      </c>
      <c r="H781" s="16" t="s">
        <v>3259</v>
      </c>
      <c r="I781" s="183">
        <v>2000000</v>
      </c>
      <c r="J781" s="183">
        <v>0</v>
      </c>
      <c r="K781" s="183">
        <v>0</v>
      </c>
      <c r="L781" s="183">
        <f>M781+N781+O781</f>
        <v>0</v>
      </c>
      <c r="M781" s="17">
        <v>0</v>
      </c>
      <c r="N781" s="17">
        <v>0</v>
      </c>
      <c r="O781" s="17">
        <v>0</v>
      </c>
      <c r="P781" s="17">
        <f t="shared" si="699"/>
        <v>0</v>
      </c>
      <c r="Q781" s="161" t="str">
        <f t="shared" si="700"/>
        <v>-</v>
      </c>
    </row>
    <row r="782" spans="1:17" x14ac:dyDescent="0.25">
      <c r="A782" s="1" t="s">
        <v>255</v>
      </c>
      <c r="B782" s="1" t="s">
        <v>3</v>
      </c>
      <c r="C782" s="1" t="s">
        <v>12</v>
      </c>
      <c r="D782" s="1" t="s">
        <v>386</v>
      </c>
      <c r="E782" s="1" t="s">
        <v>422</v>
      </c>
      <c r="F782" s="4" t="s">
        <v>1</v>
      </c>
      <c r="G782" s="16" t="s">
        <v>1</v>
      </c>
      <c r="H782" s="2" t="s">
        <v>423</v>
      </c>
      <c r="I782" s="185">
        <f t="shared" ref="I782:O782" si="712">SUM(I783:I784)</f>
        <v>5200100</v>
      </c>
      <c r="J782" s="185">
        <f t="shared" si="712"/>
        <v>1700100</v>
      </c>
      <c r="K782" s="185">
        <f t="shared" si="712"/>
        <v>900000</v>
      </c>
      <c r="L782" s="185">
        <f t="shared" si="712"/>
        <v>300100</v>
      </c>
      <c r="M782" s="15">
        <f t="shared" si="712"/>
        <v>150000</v>
      </c>
      <c r="N782" s="15">
        <f t="shared" si="712"/>
        <v>150000</v>
      </c>
      <c r="O782" s="15">
        <f t="shared" si="712"/>
        <v>100</v>
      </c>
      <c r="P782" s="15">
        <f t="shared" si="699"/>
        <v>1200100</v>
      </c>
      <c r="Q782" s="185">
        <f t="shared" si="700"/>
        <v>70.58996529615905</v>
      </c>
    </row>
    <row r="783" spans="1:17" x14ac:dyDescent="0.25">
      <c r="A783" s="4" t="s">
        <v>255</v>
      </c>
      <c r="B783" s="4" t="s">
        <v>3</v>
      </c>
      <c r="C783" s="4" t="s">
        <v>12</v>
      </c>
      <c r="D783" s="4" t="s">
        <v>386</v>
      </c>
      <c r="E783" s="3" t="s">
        <v>424</v>
      </c>
      <c r="F783" s="4" t="s">
        <v>425</v>
      </c>
      <c r="G783" s="16" t="s">
        <v>395</v>
      </c>
      <c r="H783" s="16" t="s">
        <v>426</v>
      </c>
      <c r="I783" s="183">
        <v>2500100</v>
      </c>
      <c r="J783" s="183">
        <v>100</v>
      </c>
      <c r="K783" s="183">
        <v>0</v>
      </c>
      <c r="L783" s="183">
        <f>M783+N783+O783</f>
        <v>100</v>
      </c>
      <c r="M783" s="17">
        <v>0</v>
      </c>
      <c r="N783" s="17">
        <v>0</v>
      </c>
      <c r="O783" s="17">
        <v>100</v>
      </c>
      <c r="P783" s="17">
        <f t="shared" si="699"/>
        <v>100</v>
      </c>
      <c r="Q783" s="183">
        <f t="shared" si="700"/>
        <v>100</v>
      </c>
    </row>
    <row r="784" spans="1:17" x14ac:dyDescent="0.25">
      <c r="A784" s="4" t="s">
        <v>255</v>
      </c>
      <c r="B784" s="4" t="s">
        <v>3</v>
      </c>
      <c r="C784" s="4" t="s">
        <v>12</v>
      </c>
      <c r="D784" s="4" t="s">
        <v>386</v>
      </c>
      <c r="E784" s="3" t="s">
        <v>424</v>
      </c>
      <c r="F784" s="4" t="s">
        <v>427</v>
      </c>
      <c r="G784" s="16" t="s">
        <v>395</v>
      </c>
      <c r="H784" s="16" t="s">
        <v>428</v>
      </c>
      <c r="I784" s="183">
        <v>2700000</v>
      </c>
      <c r="J784" s="183">
        <v>1700000</v>
      </c>
      <c r="K784" s="183">
        <v>900000</v>
      </c>
      <c r="L784" s="183">
        <f>M784+N784+O784</f>
        <v>300000</v>
      </c>
      <c r="M784" s="210">
        <f>250000-100000</f>
        <v>150000</v>
      </c>
      <c r="N784" s="210">
        <f>250000-100000</f>
        <v>150000</v>
      </c>
      <c r="O784" s="17"/>
      <c r="P784" s="17">
        <f t="shared" si="699"/>
        <v>1200000</v>
      </c>
      <c r="Q784" s="183">
        <f t="shared" si="700"/>
        <v>70.588235294117652</v>
      </c>
    </row>
    <row r="785" spans="1:17" x14ac:dyDescent="0.25">
      <c r="A785" s="1" t="s">
        <v>255</v>
      </c>
      <c r="B785" s="1" t="s">
        <v>3</v>
      </c>
      <c r="C785" s="1" t="s">
        <v>12</v>
      </c>
      <c r="D785" s="1" t="s">
        <v>386</v>
      </c>
      <c r="E785" s="1" t="s">
        <v>309</v>
      </c>
      <c r="F785" s="4" t="s">
        <v>1</v>
      </c>
      <c r="G785" s="16" t="s">
        <v>1</v>
      </c>
      <c r="H785" s="2" t="s">
        <v>310</v>
      </c>
      <c r="I785" s="185">
        <f t="shared" ref="I785:O785" si="713">SUM(I786:I787)</f>
        <v>0</v>
      </c>
      <c r="J785" s="185">
        <f t="shared" si="713"/>
        <v>0</v>
      </c>
      <c r="K785" s="185">
        <f t="shared" si="713"/>
        <v>0</v>
      </c>
      <c r="L785" s="185">
        <f t="shared" si="713"/>
        <v>0</v>
      </c>
      <c r="M785" s="15">
        <f t="shared" si="713"/>
        <v>0</v>
      </c>
      <c r="N785" s="15">
        <f t="shared" si="713"/>
        <v>0</v>
      </c>
      <c r="O785" s="15">
        <f t="shared" si="713"/>
        <v>0</v>
      </c>
      <c r="P785" s="15">
        <f t="shared" si="699"/>
        <v>0</v>
      </c>
      <c r="Q785" s="164" t="str">
        <f t="shared" si="700"/>
        <v>-</v>
      </c>
    </row>
    <row r="786" spans="1:17" x14ac:dyDescent="0.25">
      <c r="A786" s="4" t="s">
        <v>255</v>
      </c>
      <c r="B786" s="4" t="s">
        <v>3</v>
      </c>
      <c r="C786" s="4" t="s">
        <v>12</v>
      </c>
      <c r="D786" s="4" t="s">
        <v>386</v>
      </c>
      <c r="E786" s="3" t="s">
        <v>311</v>
      </c>
      <c r="F786" s="4" t="s">
        <v>429</v>
      </c>
      <c r="G786" s="16" t="s">
        <v>395</v>
      </c>
      <c r="H786" s="16" t="s">
        <v>430</v>
      </c>
      <c r="I786" s="183">
        <v>0</v>
      </c>
      <c r="J786" s="183">
        <v>0</v>
      </c>
      <c r="K786" s="183">
        <v>0</v>
      </c>
      <c r="L786" s="183">
        <f>M786+N786+O786</f>
        <v>0</v>
      </c>
      <c r="M786" s="17"/>
      <c r="N786" s="17"/>
      <c r="O786" s="17"/>
      <c r="P786" s="17">
        <f t="shared" si="699"/>
        <v>0</v>
      </c>
      <c r="Q786" s="161" t="str">
        <f t="shared" si="700"/>
        <v>-</v>
      </c>
    </row>
    <row r="787" spans="1:17" x14ac:dyDescent="0.25">
      <c r="A787" s="4" t="s">
        <v>255</v>
      </c>
      <c r="B787" s="4" t="s">
        <v>3</v>
      </c>
      <c r="C787" s="4" t="s">
        <v>12</v>
      </c>
      <c r="D787" s="4" t="s">
        <v>386</v>
      </c>
      <c r="E787" s="3" t="s">
        <v>311</v>
      </c>
      <c r="F787" s="4" t="s">
        <v>431</v>
      </c>
      <c r="G787" s="16" t="s">
        <v>395</v>
      </c>
      <c r="H787" s="16" t="s">
        <v>432</v>
      </c>
      <c r="I787" s="183">
        <v>0</v>
      </c>
      <c r="J787" s="183">
        <v>0</v>
      </c>
      <c r="K787" s="183">
        <v>0</v>
      </c>
      <c r="L787" s="183">
        <f>M787+N787+O787</f>
        <v>0</v>
      </c>
      <c r="M787" s="17"/>
      <c r="N787" s="17"/>
      <c r="O787" s="17"/>
      <c r="P787" s="17">
        <f t="shared" si="699"/>
        <v>0</v>
      </c>
      <c r="Q787" s="161" t="str">
        <f t="shared" si="700"/>
        <v>-</v>
      </c>
    </row>
    <row r="788" spans="1:17" ht="22.5" x14ac:dyDescent="0.25">
      <c r="A788" s="1" t="s">
        <v>1</v>
      </c>
      <c r="B788" s="1" t="s">
        <v>1</v>
      </c>
      <c r="C788" s="1" t="s">
        <v>1</v>
      </c>
      <c r="D788" s="2" t="s">
        <v>1</v>
      </c>
      <c r="E788" s="2" t="s">
        <v>1</v>
      </c>
      <c r="F788" s="2" t="s">
        <v>1</v>
      </c>
      <c r="G788" s="2" t="s">
        <v>1</v>
      </c>
      <c r="H788" s="13" t="s">
        <v>70</v>
      </c>
      <c r="I788" s="184">
        <f t="shared" ref="I788:O790" si="714">SUM(I789)</f>
        <v>20000</v>
      </c>
      <c r="J788" s="184">
        <f t="shared" si="714"/>
        <v>20000</v>
      </c>
      <c r="K788" s="184">
        <f t="shared" si="714"/>
        <v>20000</v>
      </c>
      <c r="L788" s="184">
        <f t="shared" si="714"/>
        <v>0</v>
      </c>
      <c r="M788" s="14">
        <f t="shared" si="714"/>
        <v>0</v>
      </c>
      <c r="N788" s="14">
        <f t="shared" si="714"/>
        <v>0</v>
      </c>
      <c r="O788" s="14">
        <f t="shared" si="714"/>
        <v>0</v>
      </c>
      <c r="P788" s="14">
        <f t="shared" si="699"/>
        <v>20000</v>
      </c>
      <c r="Q788" s="184">
        <f t="shared" si="700"/>
        <v>100</v>
      </c>
    </row>
    <row r="789" spans="1:17" x14ac:dyDescent="0.25">
      <c r="A789" s="4" t="s">
        <v>255</v>
      </c>
      <c r="B789" s="4" t="s">
        <v>3</v>
      </c>
      <c r="C789" s="4" t="s">
        <v>12</v>
      </c>
      <c r="D789" s="4" t="s">
        <v>386</v>
      </c>
      <c r="E789" s="2" t="s">
        <v>71</v>
      </c>
      <c r="F789" s="2" t="s">
        <v>1</v>
      </c>
      <c r="G789" s="2" t="s">
        <v>1</v>
      </c>
      <c r="H789" s="2" t="s">
        <v>72</v>
      </c>
      <c r="I789" s="185">
        <f t="shared" si="714"/>
        <v>20000</v>
      </c>
      <c r="J789" s="185">
        <f t="shared" si="714"/>
        <v>20000</v>
      </c>
      <c r="K789" s="185">
        <f t="shared" si="714"/>
        <v>20000</v>
      </c>
      <c r="L789" s="185">
        <f t="shared" si="714"/>
        <v>0</v>
      </c>
      <c r="M789" s="15">
        <f t="shared" si="714"/>
        <v>0</v>
      </c>
      <c r="N789" s="15">
        <f t="shared" si="714"/>
        <v>0</v>
      </c>
      <c r="O789" s="15">
        <f t="shared" si="714"/>
        <v>0</v>
      </c>
      <c r="P789" s="15">
        <f t="shared" si="699"/>
        <v>20000</v>
      </c>
      <c r="Q789" s="185">
        <f t="shared" si="700"/>
        <v>100</v>
      </c>
    </row>
    <row r="790" spans="1:17" x14ac:dyDescent="0.25">
      <c r="A790" s="1" t="s">
        <v>255</v>
      </c>
      <c r="B790" s="1" t="s">
        <v>3</v>
      </c>
      <c r="C790" s="1" t="s">
        <v>12</v>
      </c>
      <c r="D790" s="1" t="s">
        <v>386</v>
      </c>
      <c r="E790" s="1" t="s">
        <v>73</v>
      </c>
      <c r="F790" s="4" t="s">
        <v>1</v>
      </c>
      <c r="G790" s="16" t="s">
        <v>1</v>
      </c>
      <c r="H790" s="2" t="s">
        <v>74</v>
      </c>
      <c r="I790" s="185">
        <f t="shared" si="714"/>
        <v>20000</v>
      </c>
      <c r="J790" s="185">
        <f t="shared" si="714"/>
        <v>20000</v>
      </c>
      <c r="K790" s="185">
        <f t="shared" si="714"/>
        <v>20000</v>
      </c>
      <c r="L790" s="185">
        <f t="shared" si="714"/>
        <v>0</v>
      </c>
      <c r="M790" s="15">
        <f t="shared" si="714"/>
        <v>0</v>
      </c>
      <c r="N790" s="15">
        <f t="shared" si="714"/>
        <v>0</v>
      </c>
      <c r="O790" s="15">
        <f t="shared" si="714"/>
        <v>0</v>
      </c>
      <c r="P790" s="15">
        <f t="shared" si="699"/>
        <v>20000</v>
      </c>
      <c r="Q790" s="185">
        <f t="shared" si="700"/>
        <v>100</v>
      </c>
    </row>
    <row r="791" spans="1:17" x14ac:dyDescent="0.25">
      <c r="A791" s="4" t="s">
        <v>255</v>
      </c>
      <c r="B791" s="4" t="s">
        <v>3</v>
      </c>
      <c r="C791" s="4" t="s">
        <v>12</v>
      </c>
      <c r="D791" s="4" t="s">
        <v>386</v>
      </c>
      <c r="E791" s="3" t="s">
        <v>75</v>
      </c>
      <c r="F791" s="4" t="s">
        <v>433</v>
      </c>
      <c r="G791" s="16" t="s">
        <v>19</v>
      </c>
      <c r="H791" s="16" t="s">
        <v>434</v>
      </c>
      <c r="I791" s="183">
        <v>20000</v>
      </c>
      <c r="J791" s="183">
        <v>20000</v>
      </c>
      <c r="K791" s="183">
        <v>20000</v>
      </c>
      <c r="L791" s="183">
        <f>M791+N791+O791</f>
        <v>0</v>
      </c>
      <c r="M791" s="17"/>
      <c r="N791" s="17"/>
      <c r="O791" s="17"/>
      <c r="P791" s="17">
        <f t="shared" si="699"/>
        <v>20000</v>
      </c>
      <c r="Q791" s="183">
        <f t="shared" si="700"/>
        <v>100</v>
      </c>
    </row>
    <row r="792" spans="1:17" ht="22.5" x14ac:dyDescent="0.25">
      <c r="A792" s="16" t="s">
        <v>1</v>
      </c>
      <c r="B792" s="16" t="s">
        <v>1</v>
      </c>
      <c r="C792" s="16" t="s">
        <v>1</v>
      </c>
      <c r="D792" s="16" t="s">
        <v>1</v>
      </c>
      <c r="E792" s="16" t="s">
        <v>1</v>
      </c>
      <c r="F792" s="16" t="s">
        <v>1</v>
      </c>
      <c r="G792" s="16" t="s">
        <v>1</v>
      </c>
      <c r="H792" s="13" t="s">
        <v>435</v>
      </c>
      <c r="I792" s="184">
        <f t="shared" ref="I792:O792" si="715">SUM(I788,I776,I757,I733)</f>
        <v>43328800</v>
      </c>
      <c r="J792" s="184">
        <f t="shared" si="715"/>
        <v>32476979</v>
      </c>
      <c r="K792" s="184">
        <f t="shared" si="715"/>
        <v>25187475</v>
      </c>
      <c r="L792" s="184">
        <f t="shared" si="715"/>
        <v>3753744</v>
      </c>
      <c r="M792" s="14">
        <f t="shared" si="715"/>
        <v>1323397</v>
      </c>
      <c r="N792" s="14">
        <f t="shared" si="715"/>
        <v>920374</v>
      </c>
      <c r="O792" s="14">
        <f t="shared" si="715"/>
        <v>1509973</v>
      </c>
      <c r="P792" s="14">
        <f t="shared" si="699"/>
        <v>28941219</v>
      </c>
      <c r="Q792" s="184">
        <f t="shared" si="700"/>
        <v>89.113026799690942</v>
      </c>
    </row>
    <row r="793" spans="1:17" ht="15.75" thickBot="1" x14ac:dyDescent="0.3">
      <c r="A793" s="16" t="s">
        <v>1</v>
      </c>
      <c r="B793" s="16" t="s">
        <v>1</v>
      </c>
      <c r="C793" s="16" t="s">
        <v>1</v>
      </c>
      <c r="D793" s="16" t="s">
        <v>1</v>
      </c>
      <c r="E793" s="16" t="s">
        <v>1</v>
      </c>
      <c r="F793" s="16" t="s">
        <v>1</v>
      </c>
      <c r="G793" s="16" t="s">
        <v>1</v>
      </c>
      <c r="H793" s="2" t="s">
        <v>77</v>
      </c>
      <c r="I793" s="185">
        <v>27</v>
      </c>
      <c r="J793" s="185">
        <v>27</v>
      </c>
      <c r="K793" s="185"/>
      <c r="L793" s="185">
        <f>M793+N793+O793</f>
        <v>0</v>
      </c>
      <c r="M793" s="16"/>
      <c r="N793" s="16"/>
      <c r="O793" s="16"/>
      <c r="P793" s="15">
        <f t="shared" si="699"/>
        <v>0</v>
      </c>
      <c r="Q793" s="164"/>
    </row>
    <row r="794" spans="1:17" ht="45.75" thickBot="1" x14ac:dyDescent="0.3">
      <c r="A794" s="212" t="s">
        <v>1</v>
      </c>
      <c r="B794" s="212" t="s">
        <v>1</v>
      </c>
      <c r="C794" s="212" t="s">
        <v>1</v>
      </c>
      <c r="D794" s="212" t="s">
        <v>1</v>
      </c>
      <c r="E794" s="212" t="s">
        <v>1</v>
      </c>
      <c r="F794" s="212" t="s">
        <v>1</v>
      </c>
      <c r="G794" s="214" t="s">
        <v>1</v>
      </c>
      <c r="H794" s="5" t="s">
        <v>78</v>
      </c>
      <c r="I794" s="109" t="s">
        <v>3374</v>
      </c>
      <c r="J794" s="109" t="s">
        <v>3433</v>
      </c>
      <c r="K794" s="109" t="s">
        <v>3437</v>
      </c>
      <c r="L794" s="109" t="s">
        <v>3434</v>
      </c>
      <c r="M794" s="5" t="s">
        <v>3439</v>
      </c>
      <c r="N794" s="5" t="s">
        <v>3440</v>
      </c>
      <c r="O794" s="5" t="s">
        <v>3441</v>
      </c>
      <c r="P794" s="5" t="s">
        <v>3438</v>
      </c>
      <c r="Q794" s="162" t="s">
        <v>3302</v>
      </c>
    </row>
    <row r="795" spans="1:17" x14ac:dyDescent="0.25">
      <c r="A795" s="213"/>
      <c r="B795" s="213"/>
      <c r="C795" s="213"/>
      <c r="D795" s="213"/>
      <c r="E795" s="213"/>
      <c r="F795" s="213"/>
      <c r="G795" s="215"/>
      <c r="H795" s="18" t="s">
        <v>1</v>
      </c>
      <c r="I795" s="110">
        <v>1</v>
      </c>
      <c r="J795" s="110">
        <v>2</v>
      </c>
      <c r="K795" s="110">
        <v>20</v>
      </c>
      <c r="L795" s="110" t="s">
        <v>3402</v>
      </c>
      <c r="M795" s="12">
        <v>5</v>
      </c>
      <c r="N795" s="12">
        <v>6</v>
      </c>
      <c r="O795" s="12">
        <v>7</v>
      </c>
      <c r="P795" s="12" t="s">
        <v>3303</v>
      </c>
      <c r="Q795" s="110">
        <v>9</v>
      </c>
    </row>
    <row r="796" spans="1:17" ht="22.5" x14ac:dyDescent="0.25">
      <c r="A796" s="213"/>
      <c r="B796" s="213"/>
      <c r="C796" s="213"/>
      <c r="D796" s="213"/>
      <c r="E796" s="213"/>
      <c r="F796" s="213"/>
      <c r="G796" s="215"/>
      <c r="H796" s="19" t="s">
        <v>79</v>
      </c>
      <c r="I796" s="186">
        <f t="shared" ref="I796:L796" si="716">SUM(I735,I737,I738,I739,I740,I741,I743,I745,I746,I747,I748,I749,I750,I751,I752,I754,I755,I756,I774,I775,I791)</f>
        <v>1393000</v>
      </c>
      <c r="J796" s="186">
        <f t="shared" ref="J796" si="717">SUM(J735,J737,J738,J739,J740,J741,J743,J745,J746,J747,J748,J749,J750,J751,J752,J754,J755,J756,J774,J775,J791)</f>
        <v>1393119</v>
      </c>
      <c r="K796" s="186">
        <f t="shared" ref="K796" si="718">SUM(K735,K737,K738,K739,K740,K741,K743,K745,K746,K747,K748,K749,K750,K751,K752,K754,K755,K756,K774,K775,K791)</f>
        <v>1048159</v>
      </c>
      <c r="L796" s="186">
        <f t="shared" si="716"/>
        <v>317260</v>
      </c>
      <c r="M796" s="20">
        <f t="shared" ref="M796:O796" si="719">SUM(M735,M737,M738,M739,M740,M741,M743,M745,M746,M747,M748,M749,M750,M751,M752,M754,M755,M756,M774,M775,M791)</f>
        <v>115060</v>
      </c>
      <c r="N796" s="20">
        <f t="shared" si="719"/>
        <v>107360</v>
      </c>
      <c r="O796" s="20">
        <f t="shared" si="719"/>
        <v>94840</v>
      </c>
      <c r="P796" s="20">
        <f t="shared" ref="P796:P804" si="720">K796+L796</f>
        <v>1365419</v>
      </c>
      <c r="Q796" s="186">
        <f>IF(J796=0,"-",P796/J796*100)</f>
        <v>98.01165585998038</v>
      </c>
    </row>
    <row r="797" spans="1:17" x14ac:dyDescent="0.25">
      <c r="A797" s="213"/>
      <c r="B797" s="213"/>
      <c r="C797" s="213"/>
      <c r="D797" s="213"/>
      <c r="E797" s="213"/>
      <c r="F797" s="213"/>
      <c r="G797" s="215"/>
      <c r="H797" s="19" t="s">
        <v>157</v>
      </c>
      <c r="I797" s="186">
        <f t="shared" ref="I797:L797" si="721">SUM(I780,I771)</f>
        <v>3300000</v>
      </c>
      <c r="J797" s="186">
        <f t="shared" ref="J797" si="722">SUM(J780,J771)</f>
        <v>1233060</v>
      </c>
      <c r="K797" s="186">
        <f t="shared" ref="K797" si="723">SUM(K780,K771)</f>
        <v>484000</v>
      </c>
      <c r="L797" s="186">
        <f t="shared" si="721"/>
        <v>75000</v>
      </c>
      <c r="M797" s="20">
        <f t="shared" ref="M797:O797" si="724">SUM(M780,M771)</f>
        <v>0</v>
      </c>
      <c r="N797" s="20">
        <f t="shared" si="724"/>
        <v>0</v>
      </c>
      <c r="O797" s="20">
        <f t="shared" si="724"/>
        <v>75000</v>
      </c>
      <c r="P797" s="20">
        <f t="shared" si="720"/>
        <v>559000</v>
      </c>
      <c r="Q797" s="186">
        <f>IF(J797=0,"-",P797/J797*100)</f>
        <v>45.334371401229461</v>
      </c>
    </row>
    <row r="798" spans="1:17" x14ac:dyDescent="0.25">
      <c r="A798" s="213"/>
      <c r="B798" s="213"/>
      <c r="C798" s="213"/>
      <c r="D798" s="213"/>
      <c r="E798" s="213"/>
      <c r="F798" s="213"/>
      <c r="G798" s="215"/>
      <c r="H798" s="19" t="s">
        <v>436</v>
      </c>
      <c r="I798" s="186">
        <f t="shared" ref="I798:L798" si="725">SUM(I787,I786,I784,I783,I779,I770,I769,I767,I766,I765,I764,I763,I762,I760,I772,I781)</f>
        <v>38635800</v>
      </c>
      <c r="J798" s="186">
        <f t="shared" ref="J798" si="726">SUM(J787,J786,J784,J783,J779,J770,J769,J767,J766,J765,J764,J763,J762,J760,J772,J781)</f>
        <v>29850800</v>
      </c>
      <c r="K798" s="186">
        <f t="shared" ref="K798" si="727">SUM(K787,K786,K784,K783,K779,K770,K769,K767,K766,K765,K764,K763,K762,K760,K772,K781)</f>
        <v>23655316</v>
      </c>
      <c r="L798" s="186">
        <f t="shared" si="725"/>
        <v>3361484</v>
      </c>
      <c r="M798" s="20">
        <f t="shared" ref="M798:O798" si="728">SUM(M787,M786,M784,M783,M779,M770,M769,M767,M766,M765,M764,M763,M762,M760,M772,M781)</f>
        <v>1208337</v>
      </c>
      <c r="N798" s="20">
        <f t="shared" si="728"/>
        <v>813014</v>
      </c>
      <c r="O798" s="20">
        <f t="shared" si="728"/>
        <v>1340133</v>
      </c>
      <c r="P798" s="20">
        <f t="shared" si="720"/>
        <v>27016800</v>
      </c>
      <c r="Q798" s="186">
        <f>IF(J798=0,"-",P798/J798*100)</f>
        <v>90.506117088989242</v>
      </c>
    </row>
    <row r="799" spans="1:17" x14ac:dyDescent="0.25">
      <c r="A799" s="216"/>
      <c r="B799" s="216"/>
      <c r="C799" s="216"/>
      <c r="D799" s="216"/>
      <c r="E799" s="216"/>
      <c r="F799" s="216"/>
      <c r="G799" s="217"/>
      <c r="H799" s="21" t="s">
        <v>80</v>
      </c>
      <c r="I799" s="186">
        <f t="shared" ref="I799:L799" si="729">SUM(I796:I798)</f>
        <v>43328800</v>
      </c>
      <c r="J799" s="186">
        <f t="shared" ref="J799" si="730">SUM(J796:J798)</f>
        <v>32476979</v>
      </c>
      <c r="K799" s="186">
        <f t="shared" ref="K799" si="731">SUM(K796:K798)</f>
        <v>25187475</v>
      </c>
      <c r="L799" s="186">
        <f t="shared" si="729"/>
        <v>3753744</v>
      </c>
      <c r="M799" s="20">
        <f t="shared" ref="M799:O799" si="732">SUM(M796:M798)</f>
        <v>1323397</v>
      </c>
      <c r="N799" s="20">
        <f t="shared" si="732"/>
        <v>920374</v>
      </c>
      <c r="O799" s="20">
        <f t="shared" si="732"/>
        <v>1509973</v>
      </c>
      <c r="P799" s="20">
        <f t="shared" si="720"/>
        <v>28941219</v>
      </c>
      <c r="Q799" s="186">
        <f>IF(J799=0,"-",P799/J799*100)</f>
        <v>89.113026799690942</v>
      </c>
    </row>
    <row r="800" spans="1:17" x14ac:dyDescent="0.25">
      <c r="A800" s="16" t="s">
        <v>1</v>
      </c>
      <c r="B800" s="16" t="s">
        <v>1</v>
      </c>
      <c r="C800" s="16" t="s">
        <v>1</v>
      </c>
      <c r="D800" s="16" t="s">
        <v>1</v>
      </c>
      <c r="E800" s="16" t="s">
        <v>1</v>
      </c>
      <c r="F800" s="16" t="s">
        <v>1</v>
      </c>
      <c r="G800" s="16" t="s">
        <v>1</v>
      </c>
      <c r="H800" s="22" t="s">
        <v>1</v>
      </c>
      <c r="I800" s="187"/>
      <c r="J800" s="187"/>
      <c r="K800" s="187"/>
      <c r="L800" s="187">
        <f>M800+N800+O800</f>
        <v>0</v>
      </c>
      <c r="M800" s="22"/>
      <c r="N800" s="22"/>
      <c r="O800" s="22"/>
      <c r="P800" s="22">
        <f t="shared" si="720"/>
        <v>0</v>
      </c>
      <c r="Q800" s="166"/>
    </row>
    <row r="801" spans="1:17" x14ac:dyDescent="0.25">
      <c r="A801" s="16" t="s">
        <v>1</v>
      </c>
      <c r="B801" s="16" t="s">
        <v>1</v>
      </c>
      <c r="C801" s="16" t="s">
        <v>1</v>
      </c>
      <c r="D801" s="16" t="s">
        <v>1</v>
      </c>
      <c r="E801" s="16" t="s">
        <v>1</v>
      </c>
      <c r="F801" s="16" t="s">
        <v>1</v>
      </c>
      <c r="G801" s="16" t="s">
        <v>1</v>
      </c>
      <c r="H801" s="13" t="s">
        <v>437</v>
      </c>
      <c r="I801" s="184">
        <f t="shared" ref="I801:L801" si="733">SUM(I792)</f>
        <v>43328800</v>
      </c>
      <c r="J801" s="184">
        <f t="shared" ref="J801" si="734">SUM(J792)</f>
        <v>32476979</v>
      </c>
      <c r="K801" s="184">
        <f t="shared" ref="K801" si="735">SUM(K792)</f>
        <v>25187475</v>
      </c>
      <c r="L801" s="184">
        <f t="shared" si="733"/>
        <v>3753744</v>
      </c>
      <c r="M801" s="14">
        <f t="shared" ref="M801:O801" si="736">SUM(M792)</f>
        <v>1323397</v>
      </c>
      <c r="N801" s="14">
        <f t="shared" si="736"/>
        <v>920374</v>
      </c>
      <c r="O801" s="14">
        <f t="shared" si="736"/>
        <v>1509973</v>
      </c>
      <c r="P801" s="14">
        <f t="shared" si="720"/>
        <v>28941219</v>
      </c>
      <c r="Q801" s="184">
        <f>IF(J801=0,"-",P801/J801*100)</f>
        <v>89.113026799690942</v>
      </c>
    </row>
    <row r="802" spans="1:17" x14ac:dyDescent="0.25">
      <c r="A802" s="16" t="s">
        <v>1</v>
      </c>
      <c r="B802" s="16" t="s">
        <v>1</v>
      </c>
      <c r="C802" s="16" t="s">
        <v>1</v>
      </c>
      <c r="D802" s="16" t="s">
        <v>1</v>
      </c>
      <c r="E802" s="16" t="s">
        <v>1</v>
      </c>
      <c r="F802" s="16" t="s">
        <v>1</v>
      </c>
      <c r="G802" s="16" t="s">
        <v>1</v>
      </c>
      <c r="H802" s="2" t="s">
        <v>77</v>
      </c>
      <c r="I802" s="185">
        <f t="shared" ref="I802:L802" si="737">SUM(I793)</f>
        <v>27</v>
      </c>
      <c r="J802" s="185">
        <f t="shared" ref="J802" si="738">SUM(J793)</f>
        <v>27</v>
      </c>
      <c r="K802" s="185">
        <f t="shared" ref="K802" si="739">SUM(K793)</f>
        <v>0</v>
      </c>
      <c r="L802" s="185">
        <f t="shared" si="737"/>
        <v>0</v>
      </c>
      <c r="M802" s="16">
        <f t="shared" ref="M802:O802" si="740">SUM(M793)</f>
        <v>0</v>
      </c>
      <c r="N802" s="16">
        <f t="shared" si="740"/>
        <v>0</v>
      </c>
      <c r="O802" s="16">
        <f t="shared" si="740"/>
        <v>0</v>
      </c>
      <c r="P802" s="15">
        <f t="shared" si="720"/>
        <v>0</v>
      </c>
      <c r="Q802" s="185">
        <f>IF(J802=0,"-",P802/J802*100)</f>
        <v>0</v>
      </c>
    </row>
    <row r="803" spans="1:17" x14ac:dyDescent="0.25">
      <c r="A803" s="16" t="s">
        <v>1</v>
      </c>
      <c r="B803" s="16" t="s">
        <v>1</v>
      </c>
      <c r="C803" s="16" t="s">
        <v>1</v>
      </c>
      <c r="D803" s="16" t="s">
        <v>1</v>
      </c>
      <c r="E803" s="16" t="s">
        <v>1</v>
      </c>
      <c r="F803" s="16" t="s">
        <v>1</v>
      </c>
      <c r="G803" s="16" t="s">
        <v>1</v>
      </c>
      <c r="H803" s="23" t="s">
        <v>1</v>
      </c>
      <c r="I803" s="179"/>
      <c r="J803" s="179"/>
      <c r="K803" s="179"/>
      <c r="L803" s="179">
        <f>M803+N803+O803</f>
        <v>0</v>
      </c>
      <c r="M803" s="24"/>
      <c r="N803" s="24"/>
      <c r="O803" s="24"/>
      <c r="P803" s="24">
        <f t="shared" si="720"/>
        <v>0</v>
      </c>
      <c r="Q803" s="167"/>
    </row>
    <row r="804" spans="1:17" ht="15.75" thickBot="1" x14ac:dyDescent="0.3">
      <c r="A804" s="1" t="s">
        <v>255</v>
      </c>
      <c r="B804" s="1" t="s">
        <v>82</v>
      </c>
      <c r="C804" s="4" t="s">
        <v>1</v>
      </c>
      <c r="D804" s="4" t="s">
        <v>1</v>
      </c>
      <c r="E804" s="2" t="s">
        <v>1</v>
      </c>
      <c r="F804" s="2" t="s">
        <v>1</v>
      </c>
      <c r="G804" s="2" t="s">
        <v>1</v>
      </c>
      <c r="H804" s="2" t="s">
        <v>1</v>
      </c>
      <c r="I804" s="183"/>
      <c r="J804" s="183"/>
      <c r="K804" s="183"/>
      <c r="L804" s="183">
        <f>M804+N804+O804</f>
        <v>0</v>
      </c>
      <c r="M804" s="3"/>
      <c r="N804" s="3"/>
      <c r="O804" s="3"/>
      <c r="P804" s="3">
        <f t="shared" si="720"/>
        <v>0</v>
      </c>
      <c r="Q804" s="161"/>
    </row>
    <row r="805" spans="1:17" ht="45.75" thickBot="1" x14ac:dyDescent="0.3">
      <c r="A805" s="5" t="s">
        <v>4</v>
      </c>
      <c r="B805" s="5" t="s">
        <v>5</v>
      </c>
      <c r="C805" s="5" t="s">
        <v>6</v>
      </c>
      <c r="D805" s="6" t="s">
        <v>1</v>
      </c>
      <c r="E805" s="5" t="s">
        <v>7</v>
      </c>
      <c r="F805" s="5" t="s">
        <v>8</v>
      </c>
      <c r="G805" s="5" t="s">
        <v>9</v>
      </c>
      <c r="H805" s="5" t="s">
        <v>10</v>
      </c>
      <c r="I805" s="109" t="s">
        <v>3374</v>
      </c>
      <c r="J805" s="109" t="s">
        <v>3433</v>
      </c>
      <c r="K805" s="109" t="s">
        <v>3437</v>
      </c>
      <c r="L805" s="109" t="s">
        <v>3434</v>
      </c>
      <c r="M805" s="5" t="s">
        <v>3439</v>
      </c>
      <c r="N805" s="5" t="s">
        <v>3440</v>
      </c>
      <c r="O805" s="5" t="s">
        <v>3441</v>
      </c>
      <c r="P805" s="5" t="s">
        <v>3438</v>
      </c>
      <c r="Q805" s="162" t="s">
        <v>3302</v>
      </c>
    </row>
    <row r="806" spans="1:17" x14ac:dyDescent="0.25">
      <c r="A806" s="7" t="s">
        <v>1</v>
      </c>
      <c r="B806" s="7" t="s">
        <v>1</v>
      </c>
      <c r="C806" s="7" t="s">
        <v>1</v>
      </c>
      <c r="D806" s="8" t="s">
        <v>1</v>
      </c>
      <c r="E806" s="8" t="s">
        <v>1</v>
      </c>
      <c r="F806" s="9" t="s">
        <v>1</v>
      </c>
      <c r="G806" s="10" t="s">
        <v>1</v>
      </c>
      <c r="H806" s="11" t="s">
        <v>1</v>
      </c>
      <c r="I806" s="110">
        <v>1</v>
      </c>
      <c r="J806" s="110">
        <v>2</v>
      </c>
      <c r="K806" s="110">
        <v>20</v>
      </c>
      <c r="L806" s="110" t="s">
        <v>3402</v>
      </c>
      <c r="M806" s="12">
        <v>5</v>
      </c>
      <c r="N806" s="12">
        <v>6</v>
      </c>
      <c r="O806" s="12">
        <v>7</v>
      </c>
      <c r="P806" s="12" t="s">
        <v>3303</v>
      </c>
      <c r="Q806" s="110">
        <v>9</v>
      </c>
    </row>
    <row r="807" spans="1:17" x14ac:dyDescent="0.25">
      <c r="A807" s="1" t="s">
        <v>255</v>
      </c>
      <c r="B807" s="1" t="s">
        <v>82</v>
      </c>
      <c r="C807" s="4" t="s">
        <v>12</v>
      </c>
      <c r="D807" s="4" t="s">
        <v>438</v>
      </c>
      <c r="E807" s="2" t="s">
        <v>1</v>
      </c>
      <c r="F807" s="2" t="s">
        <v>1</v>
      </c>
      <c r="G807" s="2" t="s">
        <v>1</v>
      </c>
      <c r="H807" s="2" t="s">
        <v>439</v>
      </c>
      <c r="I807" s="183">
        <v>0</v>
      </c>
      <c r="J807" s="183"/>
      <c r="K807" s="183"/>
      <c r="L807" s="183">
        <f>M807+N807+O807</f>
        <v>0</v>
      </c>
      <c r="M807" s="3"/>
      <c r="N807" s="3"/>
      <c r="O807" s="3"/>
      <c r="P807" s="3">
        <f t="shared" ref="P807:P838" si="741">K807+L807</f>
        <v>0</v>
      </c>
      <c r="Q807" s="161"/>
    </row>
    <row r="808" spans="1:17" ht="33.75" x14ac:dyDescent="0.25">
      <c r="A808" s="1" t="s">
        <v>1</v>
      </c>
      <c r="B808" s="1" t="s">
        <v>1</v>
      </c>
      <c r="C808" s="1" t="s">
        <v>1</v>
      </c>
      <c r="D808" s="2" t="s">
        <v>1</v>
      </c>
      <c r="E808" s="2" t="s">
        <v>1</v>
      </c>
      <c r="F808" s="2" t="s">
        <v>1</v>
      </c>
      <c r="G808" s="2" t="s">
        <v>1</v>
      </c>
      <c r="H808" s="13" t="s">
        <v>14</v>
      </c>
      <c r="I808" s="184">
        <f t="shared" ref="I808:L808" si="742">SUM(I809,I817,I819)</f>
        <v>3724833</v>
      </c>
      <c r="J808" s="184">
        <f t="shared" ref="J808" si="743">SUM(J809,J817,J819)</f>
        <v>3433308</v>
      </c>
      <c r="K808" s="184">
        <f t="shared" ref="K808" si="744">SUM(K809,K817,K819)</f>
        <v>2768782</v>
      </c>
      <c r="L808" s="184">
        <f t="shared" si="742"/>
        <v>664526</v>
      </c>
      <c r="M808" s="14">
        <f t="shared" ref="M808:O808" si="745">SUM(M809,M817,M819)</f>
        <v>252921</v>
      </c>
      <c r="N808" s="14">
        <f t="shared" si="745"/>
        <v>258095</v>
      </c>
      <c r="O808" s="14">
        <f t="shared" si="745"/>
        <v>153510</v>
      </c>
      <c r="P808" s="14">
        <f t="shared" si="741"/>
        <v>3433308</v>
      </c>
      <c r="Q808" s="184">
        <f t="shared" ref="Q808:Q839" si="746">IF(J808=0,"-",P808/J808*100)</f>
        <v>100</v>
      </c>
    </row>
    <row r="809" spans="1:17" x14ac:dyDescent="0.25">
      <c r="A809" s="4" t="s">
        <v>255</v>
      </c>
      <c r="B809" s="4" t="s">
        <v>82</v>
      </c>
      <c r="C809" s="4" t="s">
        <v>12</v>
      </c>
      <c r="D809" s="4" t="s">
        <v>438</v>
      </c>
      <c r="E809" s="2" t="s">
        <v>15</v>
      </c>
      <c r="F809" s="2" t="s">
        <v>1</v>
      </c>
      <c r="G809" s="2" t="s">
        <v>1</v>
      </c>
      <c r="H809" s="2" t="s">
        <v>16</v>
      </c>
      <c r="I809" s="185">
        <f t="shared" ref="I809:L809" si="747">SUM(I810:I811)</f>
        <v>2650954</v>
      </c>
      <c r="J809" s="185">
        <f t="shared" ref="J809" si="748">SUM(J810:J811)</f>
        <v>2664600</v>
      </c>
      <c r="K809" s="185">
        <f t="shared" ref="K809" si="749">SUM(K810:K811)</f>
        <v>2126496</v>
      </c>
      <c r="L809" s="185">
        <f t="shared" si="747"/>
        <v>538104</v>
      </c>
      <c r="M809" s="15">
        <f t="shared" ref="M809:O809" si="750">SUM(M810:M811)</f>
        <v>201029</v>
      </c>
      <c r="N809" s="15">
        <f t="shared" si="750"/>
        <v>211393</v>
      </c>
      <c r="O809" s="15">
        <f t="shared" si="750"/>
        <v>125682</v>
      </c>
      <c r="P809" s="15">
        <f t="shared" si="741"/>
        <v>2664600</v>
      </c>
      <c r="Q809" s="185">
        <f t="shared" si="746"/>
        <v>100</v>
      </c>
    </row>
    <row r="810" spans="1:17" x14ac:dyDescent="0.25">
      <c r="A810" s="4" t="s">
        <v>255</v>
      </c>
      <c r="B810" s="4" t="s">
        <v>82</v>
      </c>
      <c r="C810" s="4" t="s">
        <v>12</v>
      </c>
      <c r="D810" s="4" t="s">
        <v>438</v>
      </c>
      <c r="E810" s="3" t="s">
        <v>18</v>
      </c>
      <c r="F810" s="4"/>
      <c r="G810" s="16" t="s">
        <v>149</v>
      </c>
      <c r="H810" s="16" t="s">
        <v>17</v>
      </c>
      <c r="I810" s="183">
        <v>2291633</v>
      </c>
      <c r="J810" s="183">
        <v>2291633</v>
      </c>
      <c r="K810" s="183">
        <v>1781513</v>
      </c>
      <c r="L810" s="183">
        <f>M810+N810+O810</f>
        <v>510120</v>
      </c>
      <c r="M810" s="17">
        <v>184690</v>
      </c>
      <c r="N810" s="17">
        <v>200000</v>
      </c>
      <c r="O810" s="17">
        <v>125430</v>
      </c>
      <c r="P810" s="17">
        <f t="shared" si="741"/>
        <v>2291633</v>
      </c>
      <c r="Q810" s="183">
        <f t="shared" si="746"/>
        <v>100</v>
      </c>
    </row>
    <row r="811" spans="1:17" x14ac:dyDescent="0.25">
      <c r="A811" s="1" t="s">
        <v>255</v>
      </c>
      <c r="B811" s="1" t="s">
        <v>82</v>
      </c>
      <c r="C811" s="1" t="s">
        <v>12</v>
      </c>
      <c r="D811" s="1" t="s">
        <v>438</v>
      </c>
      <c r="E811" s="1" t="s">
        <v>20</v>
      </c>
      <c r="F811" s="4" t="s">
        <v>1</v>
      </c>
      <c r="G811" s="16" t="s">
        <v>1</v>
      </c>
      <c r="H811" s="2" t="s">
        <v>21</v>
      </c>
      <c r="I811" s="185">
        <f t="shared" ref="I811:O811" si="751">SUM(I812:I816)</f>
        <v>359321</v>
      </c>
      <c r="J811" s="185">
        <f t="shared" si="751"/>
        <v>372967</v>
      </c>
      <c r="K811" s="185">
        <f t="shared" si="751"/>
        <v>344983</v>
      </c>
      <c r="L811" s="185">
        <f t="shared" si="751"/>
        <v>27984</v>
      </c>
      <c r="M811" s="15">
        <f t="shared" si="751"/>
        <v>16339</v>
      </c>
      <c r="N811" s="15">
        <f t="shared" si="751"/>
        <v>11393</v>
      </c>
      <c r="O811" s="15">
        <f t="shared" si="751"/>
        <v>252</v>
      </c>
      <c r="P811" s="15">
        <f t="shared" si="741"/>
        <v>372967</v>
      </c>
      <c r="Q811" s="185">
        <f t="shared" si="746"/>
        <v>100</v>
      </c>
    </row>
    <row r="812" spans="1:17" x14ac:dyDescent="0.25">
      <c r="A812" s="4" t="s">
        <v>255</v>
      </c>
      <c r="B812" s="4" t="s">
        <v>82</v>
      </c>
      <c r="C812" s="4" t="s">
        <v>12</v>
      </c>
      <c r="D812" s="4" t="s">
        <v>438</v>
      </c>
      <c r="E812" s="3" t="s">
        <v>22</v>
      </c>
      <c r="F812" s="4" t="s">
        <v>440</v>
      </c>
      <c r="G812" s="16" t="s">
        <v>149</v>
      </c>
      <c r="H812" s="16" t="s">
        <v>86</v>
      </c>
      <c r="I812" s="183">
        <v>58464</v>
      </c>
      <c r="J812" s="183">
        <v>58464</v>
      </c>
      <c r="K812" s="183">
        <v>48618</v>
      </c>
      <c r="L812" s="183">
        <f>M812+N812+O812</f>
        <v>9846</v>
      </c>
      <c r="M812" s="17">
        <v>4479</v>
      </c>
      <c r="N812" s="17">
        <v>5115</v>
      </c>
      <c r="O812" s="17">
        <v>252</v>
      </c>
      <c r="P812" s="17">
        <f t="shared" si="741"/>
        <v>58464</v>
      </c>
      <c r="Q812" s="183">
        <f t="shared" si="746"/>
        <v>100</v>
      </c>
    </row>
    <row r="813" spans="1:17" x14ac:dyDescent="0.25">
      <c r="A813" s="4" t="s">
        <v>255</v>
      </c>
      <c r="B813" s="4" t="s">
        <v>82</v>
      </c>
      <c r="C813" s="4" t="s">
        <v>12</v>
      </c>
      <c r="D813" s="4" t="s">
        <v>438</v>
      </c>
      <c r="E813" s="3" t="s">
        <v>22</v>
      </c>
      <c r="F813" s="4" t="s">
        <v>441</v>
      </c>
      <c r="G813" s="16" t="s">
        <v>149</v>
      </c>
      <c r="H813" s="16" t="s">
        <v>26</v>
      </c>
      <c r="I813" s="183">
        <v>218937</v>
      </c>
      <c r="J813" s="183">
        <v>218937</v>
      </c>
      <c r="K813" s="183">
        <v>200799</v>
      </c>
      <c r="L813" s="183">
        <f>M813+N813+O813</f>
        <v>18138</v>
      </c>
      <c r="M813" s="17">
        <v>11860</v>
      </c>
      <c r="N813" s="17">
        <v>6278</v>
      </c>
      <c r="O813" s="17"/>
      <c r="P813" s="17">
        <f t="shared" si="741"/>
        <v>218937</v>
      </c>
      <c r="Q813" s="183">
        <f t="shared" si="746"/>
        <v>100</v>
      </c>
    </row>
    <row r="814" spans="1:17" x14ac:dyDescent="0.25">
      <c r="A814" s="4" t="s">
        <v>255</v>
      </c>
      <c r="B814" s="4" t="s">
        <v>82</v>
      </c>
      <c r="C814" s="4" t="s">
        <v>12</v>
      </c>
      <c r="D814" s="4" t="s">
        <v>438</v>
      </c>
      <c r="E814" s="3" t="s">
        <v>22</v>
      </c>
      <c r="F814" s="4" t="s">
        <v>442</v>
      </c>
      <c r="G814" s="16" t="s">
        <v>149</v>
      </c>
      <c r="H814" s="16" t="s">
        <v>28</v>
      </c>
      <c r="I814" s="183">
        <v>53720</v>
      </c>
      <c r="J814" s="183">
        <v>53601</v>
      </c>
      <c r="K814" s="183">
        <v>53601</v>
      </c>
      <c r="L814" s="183">
        <f>M814+N814+O814</f>
        <v>0</v>
      </c>
      <c r="M814" s="17">
        <v>0</v>
      </c>
      <c r="N814" s="17">
        <v>0</v>
      </c>
      <c r="O814" s="17">
        <v>0</v>
      </c>
      <c r="P814" s="17">
        <f t="shared" si="741"/>
        <v>53601</v>
      </c>
      <c r="Q814" s="183">
        <f t="shared" si="746"/>
        <v>100</v>
      </c>
    </row>
    <row r="815" spans="1:17" x14ac:dyDescent="0.25">
      <c r="A815" s="4" t="s">
        <v>255</v>
      </c>
      <c r="B815" s="4" t="s">
        <v>82</v>
      </c>
      <c r="C815" s="4" t="s">
        <v>12</v>
      </c>
      <c r="D815" s="4" t="s">
        <v>438</v>
      </c>
      <c r="E815" s="3" t="s">
        <v>22</v>
      </c>
      <c r="F815" s="4" t="s">
        <v>443</v>
      </c>
      <c r="G815" s="16" t="s">
        <v>149</v>
      </c>
      <c r="H815" s="16" t="s">
        <v>24</v>
      </c>
      <c r="I815" s="183">
        <v>0</v>
      </c>
      <c r="J815" s="183">
        <v>13765</v>
      </c>
      <c r="K815" s="183">
        <v>13765</v>
      </c>
      <c r="L815" s="183">
        <f>M815+N815+O815</f>
        <v>0</v>
      </c>
      <c r="M815" s="17"/>
      <c r="N815" s="17"/>
      <c r="O815" s="17"/>
      <c r="P815" s="17">
        <f t="shared" si="741"/>
        <v>13765</v>
      </c>
      <c r="Q815" s="183">
        <f t="shared" si="746"/>
        <v>100</v>
      </c>
    </row>
    <row r="816" spans="1:17" x14ac:dyDescent="0.25">
      <c r="A816" s="4" t="s">
        <v>255</v>
      </c>
      <c r="B816" s="4" t="s">
        <v>82</v>
      </c>
      <c r="C816" s="4" t="s">
        <v>12</v>
      </c>
      <c r="D816" s="4" t="s">
        <v>438</v>
      </c>
      <c r="E816" s="3" t="s">
        <v>22</v>
      </c>
      <c r="F816" s="4" t="s">
        <v>444</v>
      </c>
      <c r="G816" s="16" t="s">
        <v>149</v>
      </c>
      <c r="H816" s="16" t="s">
        <v>30</v>
      </c>
      <c r="I816" s="183">
        <v>28200</v>
      </c>
      <c r="J816" s="183">
        <v>28200</v>
      </c>
      <c r="K816" s="183">
        <v>28200</v>
      </c>
      <c r="L816" s="183">
        <f>M816+N816+O816</f>
        <v>0</v>
      </c>
      <c r="M816" s="17"/>
      <c r="N816" s="17"/>
      <c r="O816" s="17"/>
      <c r="P816" s="17">
        <f t="shared" si="741"/>
        <v>28200</v>
      </c>
      <c r="Q816" s="183">
        <f t="shared" si="746"/>
        <v>100</v>
      </c>
    </row>
    <row r="817" spans="1:17" x14ac:dyDescent="0.25">
      <c r="A817" s="4" t="s">
        <v>255</v>
      </c>
      <c r="B817" s="4" t="s">
        <v>82</v>
      </c>
      <c r="C817" s="4" t="s">
        <v>12</v>
      </c>
      <c r="D817" s="4" t="s">
        <v>438</v>
      </c>
      <c r="E817" s="2" t="s">
        <v>31</v>
      </c>
      <c r="F817" s="2" t="s">
        <v>1</v>
      </c>
      <c r="G817" s="2" t="s">
        <v>1</v>
      </c>
      <c r="H817" s="2" t="s">
        <v>32</v>
      </c>
      <c r="I817" s="185">
        <f t="shared" ref="I817:O817" si="752">SUM(I818)</f>
        <v>240621</v>
      </c>
      <c r="J817" s="185">
        <f t="shared" si="752"/>
        <v>240621</v>
      </c>
      <c r="K817" s="185">
        <f t="shared" si="752"/>
        <v>204145</v>
      </c>
      <c r="L817" s="185">
        <f t="shared" si="752"/>
        <v>36476</v>
      </c>
      <c r="M817" s="15">
        <f t="shared" si="752"/>
        <v>19395</v>
      </c>
      <c r="N817" s="15">
        <f t="shared" si="752"/>
        <v>17081</v>
      </c>
      <c r="O817" s="15">
        <f t="shared" si="752"/>
        <v>0</v>
      </c>
      <c r="P817" s="15">
        <f t="shared" si="741"/>
        <v>240621</v>
      </c>
      <c r="Q817" s="185">
        <f t="shared" si="746"/>
        <v>100</v>
      </c>
    </row>
    <row r="818" spans="1:17" x14ac:dyDescent="0.25">
      <c r="A818" s="4" t="s">
        <v>255</v>
      </c>
      <c r="B818" s="4" t="s">
        <v>82</v>
      </c>
      <c r="C818" s="4" t="s">
        <v>12</v>
      </c>
      <c r="D818" s="4" t="s">
        <v>438</v>
      </c>
      <c r="E818" s="3" t="s">
        <v>34</v>
      </c>
      <c r="F818" s="4"/>
      <c r="G818" s="16" t="s">
        <v>149</v>
      </c>
      <c r="H818" s="16" t="s">
        <v>33</v>
      </c>
      <c r="I818" s="183">
        <v>240621</v>
      </c>
      <c r="J818" s="183">
        <v>240621</v>
      </c>
      <c r="K818" s="183">
        <v>204145</v>
      </c>
      <c r="L818" s="183">
        <f>M818+N818+O818</f>
        <v>36476</v>
      </c>
      <c r="M818" s="17">
        <v>19395</v>
      </c>
      <c r="N818" s="17">
        <v>17081</v>
      </c>
      <c r="O818" s="17"/>
      <c r="P818" s="17">
        <f t="shared" si="741"/>
        <v>240621</v>
      </c>
      <c r="Q818" s="183">
        <f t="shared" si="746"/>
        <v>100</v>
      </c>
    </row>
    <row r="819" spans="1:17" x14ac:dyDescent="0.25">
      <c r="A819" s="4" t="s">
        <v>255</v>
      </c>
      <c r="B819" s="4" t="s">
        <v>82</v>
      </c>
      <c r="C819" s="4" t="s">
        <v>12</v>
      </c>
      <c r="D819" s="4" t="s">
        <v>438</v>
      </c>
      <c r="E819" s="2" t="s">
        <v>35</v>
      </c>
      <c r="F819" s="2" t="s">
        <v>1</v>
      </c>
      <c r="G819" s="2" t="s">
        <v>1</v>
      </c>
      <c r="H819" s="2" t="s">
        <v>36</v>
      </c>
      <c r="I819" s="185">
        <f t="shared" ref="I819:O819" si="753">SUM(I820:I822,I826,I829,I830,I831,I835,I836)</f>
        <v>833258</v>
      </c>
      <c r="J819" s="185">
        <f t="shared" si="753"/>
        <v>528087</v>
      </c>
      <c r="K819" s="185">
        <f t="shared" si="753"/>
        <v>438141</v>
      </c>
      <c r="L819" s="185">
        <f t="shared" si="753"/>
        <v>89946</v>
      </c>
      <c r="M819" s="15">
        <f t="shared" si="753"/>
        <v>32497</v>
      </c>
      <c r="N819" s="15">
        <f t="shared" si="753"/>
        <v>29621</v>
      </c>
      <c r="O819" s="15">
        <f t="shared" si="753"/>
        <v>27828</v>
      </c>
      <c r="P819" s="15">
        <f t="shared" si="741"/>
        <v>528087</v>
      </c>
      <c r="Q819" s="185">
        <f t="shared" si="746"/>
        <v>100</v>
      </c>
    </row>
    <row r="820" spans="1:17" x14ac:dyDescent="0.25">
      <c r="A820" s="4" t="s">
        <v>255</v>
      </c>
      <c r="B820" s="4" t="s">
        <v>82</v>
      </c>
      <c r="C820" s="4" t="s">
        <v>12</v>
      </c>
      <c r="D820" s="4" t="s">
        <v>438</v>
      </c>
      <c r="E820" s="3" t="s">
        <v>39</v>
      </c>
      <c r="F820" s="4"/>
      <c r="G820" s="16" t="s">
        <v>149</v>
      </c>
      <c r="H820" s="16" t="s">
        <v>38</v>
      </c>
      <c r="I820" s="183">
        <v>10000</v>
      </c>
      <c r="J820" s="183">
        <v>10000</v>
      </c>
      <c r="K820" s="183">
        <v>6410</v>
      </c>
      <c r="L820" s="183">
        <f>M820+N820+O820</f>
        <v>3590</v>
      </c>
      <c r="M820" s="17">
        <v>1795</v>
      </c>
      <c r="N820" s="17">
        <v>1795</v>
      </c>
      <c r="O820" s="17">
        <v>0</v>
      </c>
      <c r="P820" s="17">
        <f t="shared" si="741"/>
        <v>10000</v>
      </c>
      <c r="Q820" s="183">
        <f t="shared" si="746"/>
        <v>100</v>
      </c>
    </row>
    <row r="821" spans="1:17" x14ac:dyDescent="0.25">
      <c r="A821" s="4" t="s">
        <v>255</v>
      </c>
      <c r="B821" s="4" t="s">
        <v>82</v>
      </c>
      <c r="C821" s="4" t="s">
        <v>12</v>
      </c>
      <c r="D821" s="4" t="s">
        <v>438</v>
      </c>
      <c r="E821" s="3" t="s">
        <v>197</v>
      </c>
      <c r="F821" s="4"/>
      <c r="G821" s="16" t="s">
        <v>149</v>
      </c>
      <c r="H821" s="16" t="s">
        <v>196</v>
      </c>
      <c r="I821" s="183">
        <v>67000</v>
      </c>
      <c r="J821" s="183">
        <v>45000</v>
      </c>
      <c r="K821" s="183">
        <v>33750</v>
      </c>
      <c r="L821" s="183">
        <f>M821+N821+O821</f>
        <v>11250</v>
      </c>
      <c r="M821" s="17">
        <v>3750</v>
      </c>
      <c r="N821" s="17">
        <v>3750</v>
      </c>
      <c r="O821" s="17">
        <v>3750</v>
      </c>
      <c r="P821" s="17">
        <f t="shared" si="741"/>
        <v>45000</v>
      </c>
      <c r="Q821" s="183">
        <f t="shared" si="746"/>
        <v>100</v>
      </c>
    </row>
    <row r="822" spans="1:17" x14ac:dyDescent="0.25">
      <c r="A822" s="1" t="s">
        <v>255</v>
      </c>
      <c r="B822" s="1" t="s">
        <v>82</v>
      </c>
      <c r="C822" s="1" t="s">
        <v>12</v>
      </c>
      <c r="D822" s="1" t="s">
        <v>438</v>
      </c>
      <c r="E822" s="1" t="s">
        <v>198</v>
      </c>
      <c r="F822" s="4" t="s">
        <v>1</v>
      </c>
      <c r="G822" s="16" t="s">
        <v>1</v>
      </c>
      <c r="H822" s="2" t="s">
        <v>199</v>
      </c>
      <c r="I822" s="185">
        <f t="shared" ref="I822:O822" si="754">SUM(I823:I825)</f>
        <v>47200</v>
      </c>
      <c r="J822" s="185">
        <f t="shared" si="754"/>
        <v>37200</v>
      </c>
      <c r="K822" s="185">
        <f t="shared" si="754"/>
        <v>27900</v>
      </c>
      <c r="L822" s="185">
        <f t="shared" si="754"/>
        <v>9300</v>
      </c>
      <c r="M822" s="15">
        <f t="shared" si="754"/>
        <v>3100</v>
      </c>
      <c r="N822" s="15">
        <f t="shared" si="754"/>
        <v>3100</v>
      </c>
      <c r="O822" s="15">
        <f t="shared" si="754"/>
        <v>3100</v>
      </c>
      <c r="P822" s="15">
        <f t="shared" si="741"/>
        <v>37200</v>
      </c>
      <c r="Q822" s="185">
        <f t="shared" si="746"/>
        <v>100</v>
      </c>
    </row>
    <row r="823" spans="1:17" x14ac:dyDescent="0.25">
      <c r="A823" s="4" t="s">
        <v>255</v>
      </c>
      <c r="B823" s="4" t="s">
        <v>82</v>
      </c>
      <c r="C823" s="4" t="s">
        <v>12</v>
      </c>
      <c r="D823" s="4" t="s">
        <v>438</v>
      </c>
      <c r="E823" s="3" t="s">
        <v>200</v>
      </c>
      <c r="F823" s="4" t="s">
        <v>445</v>
      </c>
      <c r="G823" s="16" t="s">
        <v>149</v>
      </c>
      <c r="H823" s="16" t="s">
        <v>446</v>
      </c>
      <c r="I823" s="183">
        <v>40000</v>
      </c>
      <c r="J823" s="183">
        <v>30000</v>
      </c>
      <c r="K823" s="183">
        <v>22500</v>
      </c>
      <c r="L823" s="183">
        <f>M823+N823+O823</f>
        <v>7500</v>
      </c>
      <c r="M823" s="17">
        <v>2500</v>
      </c>
      <c r="N823" s="17">
        <v>2500</v>
      </c>
      <c r="O823" s="17">
        <v>2500</v>
      </c>
      <c r="P823" s="17">
        <f t="shared" si="741"/>
        <v>30000</v>
      </c>
      <c r="Q823" s="183">
        <f t="shared" si="746"/>
        <v>100</v>
      </c>
    </row>
    <row r="824" spans="1:17" ht="22.5" x14ac:dyDescent="0.25">
      <c r="A824" s="4" t="s">
        <v>255</v>
      </c>
      <c r="B824" s="4" t="s">
        <v>82</v>
      </c>
      <c r="C824" s="4" t="s">
        <v>12</v>
      </c>
      <c r="D824" s="4" t="s">
        <v>438</v>
      </c>
      <c r="E824" s="3" t="s">
        <v>200</v>
      </c>
      <c r="F824" s="4" t="s">
        <v>447</v>
      </c>
      <c r="G824" s="16" t="s">
        <v>149</v>
      </c>
      <c r="H824" s="16" t="s">
        <v>448</v>
      </c>
      <c r="I824" s="183">
        <v>0</v>
      </c>
      <c r="J824" s="183">
        <v>0</v>
      </c>
      <c r="K824" s="183">
        <v>0</v>
      </c>
      <c r="L824" s="183">
        <f>M824+N824+O824</f>
        <v>0</v>
      </c>
      <c r="M824" s="17">
        <v>0</v>
      </c>
      <c r="N824" s="17">
        <v>0</v>
      </c>
      <c r="O824" s="17">
        <v>0</v>
      </c>
      <c r="P824" s="17">
        <f t="shared" si="741"/>
        <v>0</v>
      </c>
      <c r="Q824" s="161" t="str">
        <f t="shared" si="746"/>
        <v>-</v>
      </c>
    </row>
    <row r="825" spans="1:17" ht="22.5" x14ac:dyDescent="0.25">
      <c r="A825" s="4" t="s">
        <v>255</v>
      </c>
      <c r="B825" s="4" t="s">
        <v>82</v>
      </c>
      <c r="C825" s="4" t="s">
        <v>12</v>
      </c>
      <c r="D825" s="4" t="s">
        <v>438</v>
      </c>
      <c r="E825" s="3" t="s">
        <v>200</v>
      </c>
      <c r="F825" s="4" t="s">
        <v>449</v>
      </c>
      <c r="G825" s="16" t="s">
        <v>149</v>
      </c>
      <c r="H825" s="16" t="s">
        <v>450</v>
      </c>
      <c r="I825" s="183">
        <v>7200</v>
      </c>
      <c r="J825" s="183">
        <v>7200</v>
      </c>
      <c r="K825" s="183">
        <v>5400</v>
      </c>
      <c r="L825" s="183">
        <f>M825+N825+O825</f>
        <v>1800</v>
      </c>
      <c r="M825" s="17">
        <v>600</v>
      </c>
      <c r="N825" s="17">
        <v>600</v>
      </c>
      <c r="O825" s="17">
        <v>600</v>
      </c>
      <c r="P825" s="17">
        <f t="shared" si="741"/>
        <v>7200</v>
      </c>
      <c r="Q825" s="183">
        <f t="shared" si="746"/>
        <v>100</v>
      </c>
    </row>
    <row r="826" spans="1:17" x14ac:dyDescent="0.25">
      <c r="A826" s="1" t="s">
        <v>255</v>
      </c>
      <c r="B826" s="1" t="s">
        <v>82</v>
      </c>
      <c r="C826" s="1" t="s">
        <v>12</v>
      </c>
      <c r="D826" s="1" t="s">
        <v>438</v>
      </c>
      <c r="E826" s="1" t="s">
        <v>201</v>
      </c>
      <c r="F826" s="4" t="s">
        <v>1</v>
      </c>
      <c r="G826" s="16" t="s">
        <v>1</v>
      </c>
      <c r="H826" s="2" t="s">
        <v>202</v>
      </c>
      <c r="I826" s="185">
        <f t="shared" ref="I826:O826" si="755">SUM(I827:I828)</f>
        <v>60000</v>
      </c>
      <c r="J826" s="185">
        <f t="shared" si="755"/>
        <v>40000</v>
      </c>
      <c r="K826" s="185">
        <f t="shared" si="755"/>
        <v>30000</v>
      </c>
      <c r="L826" s="185">
        <f t="shared" si="755"/>
        <v>10000</v>
      </c>
      <c r="M826" s="15">
        <f t="shared" si="755"/>
        <v>4084</v>
      </c>
      <c r="N826" s="15">
        <f t="shared" si="755"/>
        <v>2959</v>
      </c>
      <c r="O826" s="15">
        <f t="shared" si="755"/>
        <v>2957</v>
      </c>
      <c r="P826" s="15">
        <f t="shared" si="741"/>
        <v>40000</v>
      </c>
      <c r="Q826" s="185">
        <f t="shared" si="746"/>
        <v>100</v>
      </c>
    </row>
    <row r="827" spans="1:17" x14ac:dyDescent="0.25">
      <c r="A827" s="4" t="s">
        <v>255</v>
      </c>
      <c r="B827" s="4" t="s">
        <v>82</v>
      </c>
      <c r="C827" s="4" t="s">
        <v>12</v>
      </c>
      <c r="D827" s="4" t="s">
        <v>438</v>
      </c>
      <c r="E827" s="3" t="s">
        <v>203</v>
      </c>
      <c r="F827" s="4" t="s">
        <v>451</v>
      </c>
      <c r="G827" s="16" t="s">
        <v>149</v>
      </c>
      <c r="H827" s="16" t="s">
        <v>452</v>
      </c>
      <c r="I827" s="183">
        <v>45000</v>
      </c>
      <c r="J827" s="183">
        <v>25000</v>
      </c>
      <c r="K827" s="183">
        <v>18750</v>
      </c>
      <c r="L827" s="183">
        <f>M827+N827+O827</f>
        <v>6250</v>
      </c>
      <c r="M827" s="17">
        <v>2084</v>
      </c>
      <c r="N827" s="17">
        <v>2084</v>
      </c>
      <c r="O827" s="17">
        <v>2082</v>
      </c>
      <c r="P827" s="17">
        <f t="shared" si="741"/>
        <v>25000</v>
      </c>
      <c r="Q827" s="183">
        <f t="shared" si="746"/>
        <v>100</v>
      </c>
    </row>
    <row r="828" spans="1:17" ht="22.5" x14ac:dyDescent="0.25">
      <c r="A828" s="4" t="s">
        <v>255</v>
      </c>
      <c r="B828" s="4" t="s">
        <v>82</v>
      </c>
      <c r="C828" s="4" t="s">
        <v>12</v>
      </c>
      <c r="D828" s="4" t="s">
        <v>438</v>
      </c>
      <c r="E828" s="3" t="s">
        <v>203</v>
      </c>
      <c r="F828" s="4" t="s">
        <v>453</v>
      </c>
      <c r="G828" s="16" t="s">
        <v>149</v>
      </c>
      <c r="H828" s="16" t="s">
        <v>454</v>
      </c>
      <c r="I828" s="183">
        <v>15000</v>
      </c>
      <c r="J828" s="183">
        <v>15000</v>
      </c>
      <c r="K828" s="183">
        <v>11250</v>
      </c>
      <c r="L828" s="183">
        <f>M828+N828+O828</f>
        <v>3750</v>
      </c>
      <c r="M828" s="17">
        <v>2000</v>
      </c>
      <c r="N828" s="17">
        <v>875</v>
      </c>
      <c r="O828" s="17">
        <v>875</v>
      </c>
      <c r="P828" s="17">
        <f t="shared" si="741"/>
        <v>15000</v>
      </c>
      <c r="Q828" s="183">
        <f t="shared" si="746"/>
        <v>100</v>
      </c>
    </row>
    <row r="829" spans="1:17" x14ac:dyDescent="0.25">
      <c r="A829" s="4" t="s">
        <v>255</v>
      </c>
      <c r="B829" s="4" t="s">
        <v>82</v>
      </c>
      <c r="C829" s="4" t="s">
        <v>12</v>
      </c>
      <c r="D829" s="4" t="s">
        <v>438</v>
      </c>
      <c r="E829" s="3" t="s">
        <v>206</v>
      </c>
      <c r="F829" s="4"/>
      <c r="G829" s="16" t="s">
        <v>149</v>
      </c>
      <c r="H829" s="16" t="s">
        <v>205</v>
      </c>
      <c r="I829" s="183">
        <v>44000</v>
      </c>
      <c r="J829" s="183">
        <v>38811</v>
      </c>
      <c r="K829" s="183">
        <v>29811</v>
      </c>
      <c r="L829" s="183">
        <f>M829+N829+O829</f>
        <v>9000</v>
      </c>
      <c r="M829" s="17">
        <v>3000</v>
      </c>
      <c r="N829" s="17">
        <v>3000</v>
      </c>
      <c r="O829" s="17">
        <v>3000</v>
      </c>
      <c r="P829" s="17">
        <f t="shared" si="741"/>
        <v>38811</v>
      </c>
      <c r="Q829" s="183">
        <f t="shared" si="746"/>
        <v>100</v>
      </c>
    </row>
    <row r="830" spans="1:17" x14ac:dyDescent="0.25">
      <c r="A830" s="4" t="s">
        <v>255</v>
      </c>
      <c r="B830" s="4" t="s">
        <v>82</v>
      </c>
      <c r="C830" s="4" t="s">
        <v>12</v>
      </c>
      <c r="D830" s="4" t="s">
        <v>438</v>
      </c>
      <c r="E830" s="3" t="s">
        <v>209</v>
      </c>
      <c r="F830" s="4"/>
      <c r="G830" s="16" t="s">
        <v>149</v>
      </c>
      <c r="H830" s="16" t="s">
        <v>208</v>
      </c>
      <c r="I830" s="183">
        <v>16000</v>
      </c>
      <c r="J830" s="183">
        <v>15018</v>
      </c>
      <c r="K830" s="183">
        <v>13267</v>
      </c>
      <c r="L830" s="183">
        <f>M830+N830+O830</f>
        <v>1751</v>
      </c>
      <c r="M830" s="17">
        <v>1751</v>
      </c>
      <c r="N830" s="17">
        <v>0</v>
      </c>
      <c r="O830" s="17">
        <v>0</v>
      </c>
      <c r="P830" s="17">
        <f t="shared" si="741"/>
        <v>15018</v>
      </c>
      <c r="Q830" s="183">
        <f t="shared" si="746"/>
        <v>100</v>
      </c>
    </row>
    <row r="831" spans="1:17" x14ac:dyDescent="0.25">
      <c r="A831" s="1" t="s">
        <v>255</v>
      </c>
      <c r="B831" s="1" t="s">
        <v>82</v>
      </c>
      <c r="C831" s="1" t="s">
        <v>12</v>
      </c>
      <c r="D831" s="1" t="s">
        <v>438</v>
      </c>
      <c r="E831" s="1" t="s">
        <v>210</v>
      </c>
      <c r="F831" s="4" t="s">
        <v>1</v>
      </c>
      <c r="G831" s="16" t="s">
        <v>1</v>
      </c>
      <c r="H831" s="2" t="s">
        <v>211</v>
      </c>
      <c r="I831" s="185">
        <f t="shared" ref="I831:O831" si="756">SUM(I832:I834)</f>
        <v>87000</v>
      </c>
      <c r="J831" s="185">
        <f t="shared" si="756"/>
        <v>53980</v>
      </c>
      <c r="K831" s="185">
        <f t="shared" si="756"/>
        <v>41250</v>
      </c>
      <c r="L831" s="185">
        <f t="shared" si="756"/>
        <v>12730</v>
      </c>
      <c r="M831" s="15">
        <f t="shared" si="756"/>
        <v>4243</v>
      </c>
      <c r="N831" s="15">
        <f t="shared" si="756"/>
        <v>4243</v>
      </c>
      <c r="O831" s="15">
        <f t="shared" si="756"/>
        <v>4244</v>
      </c>
      <c r="P831" s="15">
        <f t="shared" si="741"/>
        <v>53980</v>
      </c>
      <c r="Q831" s="185">
        <f t="shared" si="746"/>
        <v>100</v>
      </c>
    </row>
    <row r="832" spans="1:17" x14ac:dyDescent="0.25">
      <c r="A832" s="4" t="s">
        <v>255</v>
      </c>
      <c r="B832" s="4" t="s">
        <v>82</v>
      </c>
      <c r="C832" s="4" t="s">
        <v>12</v>
      </c>
      <c r="D832" s="4" t="s">
        <v>438</v>
      </c>
      <c r="E832" s="3" t="s">
        <v>212</v>
      </c>
      <c r="F832" s="4" t="s">
        <v>455</v>
      </c>
      <c r="G832" s="16" t="s">
        <v>149</v>
      </c>
      <c r="H832" s="16" t="s">
        <v>456</v>
      </c>
      <c r="I832" s="183">
        <v>18000</v>
      </c>
      <c r="J832" s="183">
        <v>12000</v>
      </c>
      <c r="K832" s="183">
        <v>9000</v>
      </c>
      <c r="L832" s="183">
        <f>M832+N832+O832</f>
        <v>3000</v>
      </c>
      <c r="M832" s="17">
        <v>1000</v>
      </c>
      <c r="N832" s="17">
        <v>1000</v>
      </c>
      <c r="O832" s="17">
        <v>1000</v>
      </c>
      <c r="P832" s="17">
        <f t="shared" si="741"/>
        <v>12000</v>
      </c>
      <c r="Q832" s="183">
        <f t="shared" si="746"/>
        <v>100</v>
      </c>
    </row>
    <row r="833" spans="1:17" ht="22.5" x14ac:dyDescent="0.25">
      <c r="A833" s="4" t="s">
        <v>255</v>
      </c>
      <c r="B833" s="4" t="s">
        <v>82</v>
      </c>
      <c r="C833" s="4" t="s">
        <v>12</v>
      </c>
      <c r="D833" s="4" t="s">
        <v>438</v>
      </c>
      <c r="E833" s="3" t="s">
        <v>212</v>
      </c>
      <c r="F833" s="4" t="s">
        <v>457</v>
      </c>
      <c r="G833" s="16" t="s">
        <v>149</v>
      </c>
      <c r="H833" s="16" t="s">
        <v>458</v>
      </c>
      <c r="I833" s="183">
        <v>65000</v>
      </c>
      <c r="J833" s="183">
        <v>37980</v>
      </c>
      <c r="K833" s="183">
        <v>28250</v>
      </c>
      <c r="L833" s="183">
        <f>M833+N833+O833</f>
        <v>9730</v>
      </c>
      <c r="M833" s="17">
        <v>3243</v>
      </c>
      <c r="N833" s="17">
        <v>3243</v>
      </c>
      <c r="O833" s="17">
        <v>3244</v>
      </c>
      <c r="P833" s="17">
        <f t="shared" si="741"/>
        <v>37980</v>
      </c>
      <c r="Q833" s="183">
        <f t="shared" si="746"/>
        <v>100</v>
      </c>
    </row>
    <row r="834" spans="1:17" x14ac:dyDescent="0.25">
      <c r="A834" s="4" t="s">
        <v>255</v>
      </c>
      <c r="B834" s="4" t="s">
        <v>82</v>
      </c>
      <c r="C834" s="4" t="s">
        <v>12</v>
      </c>
      <c r="D834" s="4" t="s">
        <v>438</v>
      </c>
      <c r="E834" s="3" t="s">
        <v>212</v>
      </c>
      <c r="F834" s="4" t="s">
        <v>459</v>
      </c>
      <c r="G834" s="16" t="s">
        <v>149</v>
      </c>
      <c r="H834" s="16" t="s">
        <v>460</v>
      </c>
      <c r="I834" s="183">
        <v>4000</v>
      </c>
      <c r="J834" s="183">
        <v>4000</v>
      </c>
      <c r="K834" s="183">
        <v>4000</v>
      </c>
      <c r="L834" s="183">
        <f>M834+N834+O834</f>
        <v>0</v>
      </c>
      <c r="M834" s="17">
        <v>0</v>
      </c>
      <c r="N834" s="17">
        <v>0</v>
      </c>
      <c r="O834" s="17">
        <v>0</v>
      </c>
      <c r="P834" s="17">
        <f t="shared" si="741"/>
        <v>4000</v>
      </c>
      <c r="Q834" s="183">
        <f t="shared" si="746"/>
        <v>100</v>
      </c>
    </row>
    <row r="835" spans="1:17" x14ac:dyDescent="0.25">
      <c r="A835" s="4" t="s">
        <v>255</v>
      </c>
      <c r="B835" s="4" t="s">
        <v>82</v>
      </c>
      <c r="C835" s="4" t="s">
        <v>12</v>
      </c>
      <c r="D835" s="4" t="s">
        <v>438</v>
      </c>
      <c r="E835" s="3" t="s">
        <v>215</v>
      </c>
      <c r="F835" s="4"/>
      <c r="G835" s="16" t="s">
        <v>149</v>
      </c>
      <c r="H835" s="16" t="s">
        <v>214</v>
      </c>
      <c r="I835" s="183">
        <v>16000</v>
      </c>
      <c r="J835" s="183">
        <v>9000</v>
      </c>
      <c r="K835" s="183">
        <v>6750</v>
      </c>
      <c r="L835" s="183">
        <f>M835+N835+O835</f>
        <v>2250</v>
      </c>
      <c r="M835" s="17">
        <v>750</v>
      </c>
      <c r="N835" s="17">
        <v>750</v>
      </c>
      <c r="O835" s="17">
        <v>750</v>
      </c>
      <c r="P835" s="17">
        <f t="shared" si="741"/>
        <v>9000</v>
      </c>
      <c r="Q835" s="183">
        <f t="shared" si="746"/>
        <v>100</v>
      </c>
    </row>
    <row r="836" spans="1:17" x14ac:dyDescent="0.25">
      <c r="A836" s="1" t="s">
        <v>255</v>
      </c>
      <c r="B836" s="1" t="s">
        <v>82</v>
      </c>
      <c r="C836" s="1" t="s">
        <v>12</v>
      </c>
      <c r="D836" s="1" t="s">
        <v>438</v>
      </c>
      <c r="E836" s="1" t="s">
        <v>40</v>
      </c>
      <c r="F836" s="4" t="s">
        <v>1</v>
      </c>
      <c r="G836" s="16" t="s">
        <v>1</v>
      </c>
      <c r="H836" s="2" t="s">
        <v>41</v>
      </c>
      <c r="I836" s="185">
        <f t="shared" ref="I836:O836" si="757">SUM(I837:I841)</f>
        <v>486058</v>
      </c>
      <c r="J836" s="185">
        <f t="shared" si="757"/>
        <v>279078</v>
      </c>
      <c r="K836" s="185">
        <f t="shared" si="757"/>
        <v>249003</v>
      </c>
      <c r="L836" s="185">
        <f t="shared" si="757"/>
        <v>30075</v>
      </c>
      <c r="M836" s="15">
        <f t="shared" si="757"/>
        <v>10024</v>
      </c>
      <c r="N836" s="15">
        <f t="shared" si="757"/>
        <v>10024</v>
      </c>
      <c r="O836" s="15">
        <f t="shared" si="757"/>
        <v>10027</v>
      </c>
      <c r="P836" s="15">
        <f t="shared" si="741"/>
        <v>279078</v>
      </c>
      <c r="Q836" s="185">
        <f t="shared" si="746"/>
        <v>100</v>
      </c>
    </row>
    <row r="837" spans="1:17" x14ac:dyDescent="0.25">
      <c r="A837" s="4" t="s">
        <v>255</v>
      </c>
      <c r="B837" s="4" t="s">
        <v>82</v>
      </c>
      <c r="C837" s="4" t="s">
        <v>12</v>
      </c>
      <c r="D837" s="4" t="s">
        <v>438</v>
      </c>
      <c r="E837" s="3" t="s">
        <v>42</v>
      </c>
      <c r="F837" s="4" t="s">
        <v>461</v>
      </c>
      <c r="G837" s="16" t="s">
        <v>149</v>
      </c>
      <c r="H837" s="16" t="s">
        <v>462</v>
      </c>
      <c r="I837" s="183">
        <v>193000</v>
      </c>
      <c r="J837" s="183">
        <v>101020</v>
      </c>
      <c r="K837" s="183">
        <v>89020</v>
      </c>
      <c r="L837" s="183">
        <f>M837+N837+O837</f>
        <v>12000</v>
      </c>
      <c r="M837" s="17">
        <v>4000</v>
      </c>
      <c r="N837" s="17">
        <v>4000</v>
      </c>
      <c r="O837" s="17">
        <v>4000</v>
      </c>
      <c r="P837" s="17">
        <f t="shared" si="741"/>
        <v>101020</v>
      </c>
      <c r="Q837" s="183">
        <f t="shared" si="746"/>
        <v>100</v>
      </c>
    </row>
    <row r="838" spans="1:17" ht="22.5" x14ac:dyDescent="0.25">
      <c r="A838" s="4" t="s">
        <v>255</v>
      </c>
      <c r="B838" s="4" t="s">
        <v>82</v>
      </c>
      <c r="C838" s="4" t="s">
        <v>12</v>
      </c>
      <c r="D838" s="4" t="s">
        <v>438</v>
      </c>
      <c r="E838" s="3" t="s">
        <v>42</v>
      </c>
      <c r="F838" s="4" t="s">
        <v>463</v>
      </c>
      <c r="G838" s="16" t="s">
        <v>149</v>
      </c>
      <c r="H838" s="16" t="s">
        <v>464</v>
      </c>
      <c r="I838" s="183">
        <v>130000</v>
      </c>
      <c r="J838" s="183">
        <v>115000</v>
      </c>
      <c r="K838" s="183">
        <v>111875</v>
      </c>
      <c r="L838" s="183">
        <f>M838+N838+O838</f>
        <v>3125</v>
      </c>
      <c r="M838" s="17">
        <v>1041</v>
      </c>
      <c r="N838" s="17">
        <v>1041</v>
      </c>
      <c r="O838" s="17">
        <v>1043</v>
      </c>
      <c r="P838" s="17">
        <f t="shared" si="741"/>
        <v>115000</v>
      </c>
      <c r="Q838" s="183">
        <f t="shared" si="746"/>
        <v>100</v>
      </c>
    </row>
    <row r="839" spans="1:17" x14ac:dyDescent="0.25">
      <c r="A839" s="4" t="s">
        <v>255</v>
      </c>
      <c r="B839" s="4" t="s">
        <v>82</v>
      </c>
      <c r="C839" s="4" t="s">
        <v>12</v>
      </c>
      <c r="D839" s="4" t="s">
        <v>438</v>
      </c>
      <c r="E839" s="3" t="s">
        <v>42</v>
      </c>
      <c r="F839" s="4" t="s">
        <v>465</v>
      </c>
      <c r="G839" s="16" t="s">
        <v>149</v>
      </c>
      <c r="H839" s="16" t="s">
        <v>466</v>
      </c>
      <c r="I839" s="183">
        <v>138000</v>
      </c>
      <c r="J839" s="183">
        <v>38000</v>
      </c>
      <c r="K839" s="183">
        <v>28279</v>
      </c>
      <c r="L839" s="183">
        <f>M839+N839+O839</f>
        <v>9721</v>
      </c>
      <c r="M839" s="17">
        <v>3240</v>
      </c>
      <c r="N839" s="17">
        <v>3240</v>
      </c>
      <c r="O839" s="17">
        <v>3241</v>
      </c>
      <c r="P839" s="17">
        <f t="shared" ref="P839:P866" si="758">K839+L839</f>
        <v>38000</v>
      </c>
      <c r="Q839" s="183">
        <f t="shared" si="746"/>
        <v>100</v>
      </c>
    </row>
    <row r="840" spans="1:17" ht="22.5" x14ac:dyDescent="0.25">
      <c r="A840" s="4" t="s">
        <v>255</v>
      </c>
      <c r="B840" s="4" t="s">
        <v>82</v>
      </c>
      <c r="C840" s="4" t="s">
        <v>12</v>
      </c>
      <c r="D840" s="4" t="s">
        <v>438</v>
      </c>
      <c r="E840" s="3" t="s">
        <v>42</v>
      </c>
      <c r="F840" s="4" t="s">
        <v>467</v>
      </c>
      <c r="G840" s="16" t="s">
        <v>149</v>
      </c>
      <c r="H840" s="16" t="s">
        <v>50</v>
      </c>
      <c r="I840" s="183">
        <v>7310</v>
      </c>
      <c r="J840" s="183">
        <v>7310</v>
      </c>
      <c r="K840" s="183">
        <v>6518</v>
      </c>
      <c r="L840" s="183">
        <f>M840+N840+O840</f>
        <v>792</v>
      </c>
      <c r="M840" s="17">
        <v>264</v>
      </c>
      <c r="N840" s="17">
        <v>264</v>
      </c>
      <c r="O840" s="17">
        <v>264</v>
      </c>
      <c r="P840" s="17">
        <f t="shared" si="758"/>
        <v>7310</v>
      </c>
      <c r="Q840" s="183">
        <f t="shared" ref="Q840:Q865" si="759">IF(J840=0,"-",P840/J840*100)</f>
        <v>100</v>
      </c>
    </row>
    <row r="841" spans="1:17" ht="22.5" x14ac:dyDescent="0.25">
      <c r="A841" s="4" t="s">
        <v>255</v>
      </c>
      <c r="B841" s="4" t="s">
        <v>82</v>
      </c>
      <c r="C841" s="4" t="s">
        <v>12</v>
      </c>
      <c r="D841" s="4" t="s">
        <v>438</v>
      </c>
      <c r="E841" s="3" t="s">
        <v>42</v>
      </c>
      <c r="F841" s="4" t="s">
        <v>468</v>
      </c>
      <c r="G841" s="16" t="s">
        <v>149</v>
      </c>
      <c r="H841" s="16" t="s">
        <v>56</v>
      </c>
      <c r="I841" s="183">
        <v>17748</v>
      </c>
      <c r="J841" s="183">
        <v>17748</v>
      </c>
      <c r="K841" s="183">
        <v>13311</v>
      </c>
      <c r="L841" s="183">
        <f>M841+N841+O841</f>
        <v>4437</v>
      </c>
      <c r="M841" s="17">
        <v>1479</v>
      </c>
      <c r="N841" s="17">
        <v>1479</v>
      </c>
      <c r="O841" s="17">
        <v>1479</v>
      </c>
      <c r="P841" s="17">
        <f t="shared" si="758"/>
        <v>17748</v>
      </c>
      <c r="Q841" s="183">
        <f t="shared" si="759"/>
        <v>100</v>
      </c>
    </row>
    <row r="842" spans="1:17" ht="22.5" x14ac:dyDescent="0.25">
      <c r="A842" s="1" t="s">
        <v>1</v>
      </c>
      <c r="B842" s="1" t="s">
        <v>1</v>
      </c>
      <c r="C842" s="1" t="s">
        <v>1</v>
      </c>
      <c r="D842" s="2" t="s">
        <v>1</v>
      </c>
      <c r="E842" s="2" t="s">
        <v>1</v>
      </c>
      <c r="F842" s="2" t="s">
        <v>1</v>
      </c>
      <c r="G842" s="2" t="s">
        <v>1</v>
      </c>
      <c r="H842" s="13" t="s">
        <v>57</v>
      </c>
      <c r="I842" s="184">
        <f t="shared" ref="I842:O842" si="760">SUM(I843)</f>
        <v>155100</v>
      </c>
      <c r="J842" s="184">
        <f t="shared" si="760"/>
        <v>49251</v>
      </c>
      <c r="K842" s="184">
        <f t="shared" si="760"/>
        <v>47152</v>
      </c>
      <c r="L842" s="184">
        <f t="shared" si="760"/>
        <v>1999</v>
      </c>
      <c r="M842" s="14">
        <f t="shared" si="760"/>
        <v>1250</v>
      </c>
      <c r="N842" s="14">
        <f t="shared" si="760"/>
        <v>375</v>
      </c>
      <c r="O842" s="14">
        <f t="shared" si="760"/>
        <v>374</v>
      </c>
      <c r="P842" s="14">
        <f t="shared" si="758"/>
        <v>49151</v>
      </c>
      <c r="Q842" s="184">
        <f t="shared" si="759"/>
        <v>99.796958437392135</v>
      </c>
    </row>
    <row r="843" spans="1:17" x14ac:dyDescent="0.25">
      <c r="A843" s="4" t="s">
        <v>255</v>
      </c>
      <c r="B843" s="4" t="s">
        <v>82</v>
      </c>
      <c r="C843" s="4" t="s">
        <v>12</v>
      </c>
      <c r="D843" s="4" t="s">
        <v>438</v>
      </c>
      <c r="E843" s="2" t="s">
        <v>58</v>
      </c>
      <c r="F843" s="2" t="s">
        <v>1</v>
      </c>
      <c r="G843" s="2" t="s">
        <v>1</v>
      </c>
      <c r="H843" s="2" t="s">
        <v>59</v>
      </c>
      <c r="I843" s="185">
        <f t="shared" ref="I843:L843" si="761">SUM(I844,I847)</f>
        <v>155100</v>
      </c>
      <c r="J843" s="185">
        <f t="shared" ref="J843" si="762">SUM(J844,J847)</f>
        <v>49251</v>
      </c>
      <c r="K843" s="185">
        <f t="shared" ref="K843" si="763">SUM(K844,K847)</f>
        <v>47152</v>
      </c>
      <c r="L843" s="185">
        <f t="shared" si="761"/>
        <v>1999</v>
      </c>
      <c r="M843" s="15">
        <f t="shared" ref="M843:O843" si="764">SUM(M844,M847)</f>
        <v>1250</v>
      </c>
      <c r="N843" s="15">
        <f t="shared" si="764"/>
        <v>375</v>
      </c>
      <c r="O843" s="15">
        <f t="shared" si="764"/>
        <v>374</v>
      </c>
      <c r="P843" s="15">
        <f t="shared" si="758"/>
        <v>49151</v>
      </c>
      <c r="Q843" s="185">
        <f t="shared" si="759"/>
        <v>99.796958437392135</v>
      </c>
    </row>
    <row r="844" spans="1:17" x14ac:dyDescent="0.25">
      <c r="A844" s="1" t="s">
        <v>255</v>
      </c>
      <c r="B844" s="1" t="s">
        <v>82</v>
      </c>
      <c r="C844" s="1" t="s">
        <v>12</v>
      </c>
      <c r="D844" s="1" t="s">
        <v>438</v>
      </c>
      <c r="E844" s="1" t="s">
        <v>60</v>
      </c>
      <c r="F844" s="4" t="s">
        <v>1</v>
      </c>
      <c r="G844" s="16" t="s">
        <v>1</v>
      </c>
      <c r="H844" s="2" t="s">
        <v>61</v>
      </c>
      <c r="I844" s="185">
        <f t="shared" ref="I844:L844" si="765">SUM(I845:I846)</f>
        <v>155000</v>
      </c>
      <c r="J844" s="185">
        <f t="shared" ref="J844" si="766">SUM(J845:J846)</f>
        <v>49151</v>
      </c>
      <c r="K844" s="185">
        <f t="shared" ref="K844" si="767">SUM(K845:K846)</f>
        <v>47152</v>
      </c>
      <c r="L844" s="185">
        <f t="shared" si="765"/>
        <v>1999</v>
      </c>
      <c r="M844" s="15">
        <f t="shared" ref="M844:O844" si="768">SUM(M845:M846)</f>
        <v>1250</v>
      </c>
      <c r="N844" s="15">
        <f t="shared" si="768"/>
        <v>375</v>
      </c>
      <c r="O844" s="15">
        <f t="shared" si="768"/>
        <v>374</v>
      </c>
      <c r="P844" s="15">
        <f t="shared" si="758"/>
        <v>49151</v>
      </c>
      <c r="Q844" s="185">
        <f t="shared" si="759"/>
        <v>100</v>
      </c>
    </row>
    <row r="845" spans="1:17" ht="22.5" x14ac:dyDescent="0.25">
      <c r="A845" s="4" t="s">
        <v>255</v>
      </c>
      <c r="B845" s="4" t="s">
        <v>82</v>
      </c>
      <c r="C845" s="4" t="s">
        <v>12</v>
      </c>
      <c r="D845" s="4" t="s">
        <v>438</v>
      </c>
      <c r="E845" s="3" t="s">
        <v>62</v>
      </c>
      <c r="F845" s="4" t="s">
        <v>469</v>
      </c>
      <c r="G845" s="16" t="s">
        <v>149</v>
      </c>
      <c r="H845" s="16" t="s">
        <v>470</v>
      </c>
      <c r="I845" s="183">
        <v>105000</v>
      </c>
      <c r="J845" s="183">
        <v>44151</v>
      </c>
      <c r="K845" s="183">
        <v>44151</v>
      </c>
      <c r="L845" s="183">
        <f>M845+N845+O845</f>
        <v>0</v>
      </c>
      <c r="M845" s="17">
        <v>0</v>
      </c>
      <c r="N845" s="17">
        <v>0</v>
      </c>
      <c r="O845" s="17">
        <v>0</v>
      </c>
      <c r="P845" s="17">
        <f t="shared" si="758"/>
        <v>44151</v>
      </c>
      <c r="Q845" s="183">
        <f t="shared" si="759"/>
        <v>100</v>
      </c>
    </row>
    <row r="846" spans="1:17" x14ac:dyDescent="0.25">
      <c r="A846" s="4" t="s">
        <v>255</v>
      </c>
      <c r="B846" s="4" t="s">
        <v>82</v>
      </c>
      <c r="C846" s="4" t="s">
        <v>12</v>
      </c>
      <c r="D846" s="4" t="s">
        <v>438</v>
      </c>
      <c r="E846" s="3" t="s">
        <v>62</v>
      </c>
      <c r="F846" s="4" t="s">
        <v>3315</v>
      </c>
      <c r="G846" s="16" t="s">
        <v>149</v>
      </c>
      <c r="H846" s="16" t="s">
        <v>471</v>
      </c>
      <c r="I846" s="183">
        <v>50000</v>
      </c>
      <c r="J846" s="183">
        <v>5000</v>
      </c>
      <c r="K846" s="183">
        <v>3001</v>
      </c>
      <c r="L846" s="183">
        <f>M846+N846+O846</f>
        <v>1999</v>
      </c>
      <c r="M846" s="17">
        <v>1250</v>
      </c>
      <c r="N846" s="17">
        <v>375</v>
      </c>
      <c r="O846" s="17">
        <v>374</v>
      </c>
      <c r="P846" s="17">
        <f t="shared" si="758"/>
        <v>5000</v>
      </c>
      <c r="Q846" s="183">
        <f t="shared" si="759"/>
        <v>100</v>
      </c>
    </row>
    <row r="847" spans="1:17" x14ac:dyDescent="0.25">
      <c r="A847" s="1" t="s">
        <v>255</v>
      </c>
      <c r="B847" s="1" t="s">
        <v>82</v>
      </c>
      <c r="C847" s="1" t="s">
        <v>12</v>
      </c>
      <c r="D847" s="1" t="s">
        <v>438</v>
      </c>
      <c r="E847" s="1" t="s">
        <v>67</v>
      </c>
      <c r="F847" s="4" t="s">
        <v>1</v>
      </c>
      <c r="G847" s="16" t="s">
        <v>1</v>
      </c>
      <c r="H847" s="2" t="s">
        <v>68</v>
      </c>
      <c r="I847" s="185">
        <f t="shared" ref="I847:O847" si="769">SUM(I848)</f>
        <v>100</v>
      </c>
      <c r="J847" s="185">
        <f t="shared" si="769"/>
        <v>100</v>
      </c>
      <c r="K847" s="185">
        <f t="shared" si="769"/>
        <v>0</v>
      </c>
      <c r="L847" s="185">
        <f t="shared" si="769"/>
        <v>0</v>
      </c>
      <c r="M847" s="15">
        <f t="shared" si="769"/>
        <v>0</v>
      </c>
      <c r="N847" s="15">
        <f t="shared" si="769"/>
        <v>0</v>
      </c>
      <c r="O847" s="15">
        <f t="shared" si="769"/>
        <v>0</v>
      </c>
      <c r="P847" s="15">
        <f t="shared" si="758"/>
        <v>0</v>
      </c>
      <c r="Q847" s="185">
        <f t="shared" si="759"/>
        <v>0</v>
      </c>
    </row>
    <row r="848" spans="1:17" ht="22.5" x14ac:dyDescent="0.25">
      <c r="A848" s="4" t="s">
        <v>255</v>
      </c>
      <c r="B848" s="4" t="s">
        <v>82</v>
      </c>
      <c r="C848" s="4" t="s">
        <v>12</v>
      </c>
      <c r="D848" s="4" t="s">
        <v>438</v>
      </c>
      <c r="E848" s="3" t="s">
        <v>69</v>
      </c>
      <c r="F848" s="4" t="s">
        <v>472</v>
      </c>
      <c r="G848" s="16" t="s">
        <v>149</v>
      </c>
      <c r="H848" s="16" t="s">
        <v>418</v>
      </c>
      <c r="I848" s="183">
        <v>100</v>
      </c>
      <c r="J848" s="183">
        <v>100</v>
      </c>
      <c r="K848" s="183">
        <v>0</v>
      </c>
      <c r="L848" s="183">
        <f>M848+N848+O848</f>
        <v>0</v>
      </c>
      <c r="M848" s="17"/>
      <c r="N848" s="17"/>
      <c r="O848" s="17"/>
      <c r="P848" s="17">
        <f t="shared" si="758"/>
        <v>0</v>
      </c>
      <c r="Q848" s="183">
        <f t="shared" si="759"/>
        <v>0</v>
      </c>
    </row>
    <row r="849" spans="1:17" ht="22.5" x14ac:dyDescent="0.25">
      <c r="A849" s="1" t="s">
        <v>1</v>
      </c>
      <c r="B849" s="1" t="s">
        <v>1</v>
      </c>
      <c r="C849" s="1" t="s">
        <v>1</v>
      </c>
      <c r="D849" s="2" t="s">
        <v>1</v>
      </c>
      <c r="E849" s="2" t="s">
        <v>1</v>
      </c>
      <c r="F849" s="2" t="s">
        <v>1</v>
      </c>
      <c r="G849" s="2" t="s">
        <v>1</v>
      </c>
      <c r="H849" s="13" t="s">
        <v>296</v>
      </c>
      <c r="I849" s="184">
        <f t="shared" ref="I849:O850" si="770">SUM(I850)</f>
        <v>3000000</v>
      </c>
      <c r="J849" s="184">
        <f t="shared" si="770"/>
        <v>50000</v>
      </c>
      <c r="K849" s="184">
        <f t="shared" si="770"/>
        <v>50000</v>
      </c>
      <c r="L849" s="184">
        <f t="shared" si="770"/>
        <v>0</v>
      </c>
      <c r="M849" s="14">
        <f t="shared" si="770"/>
        <v>0</v>
      </c>
      <c r="N849" s="14">
        <f t="shared" si="770"/>
        <v>0</v>
      </c>
      <c r="O849" s="14">
        <f t="shared" si="770"/>
        <v>0</v>
      </c>
      <c r="P849" s="14">
        <f t="shared" si="758"/>
        <v>50000</v>
      </c>
      <c r="Q849" s="184">
        <f t="shared" si="759"/>
        <v>100</v>
      </c>
    </row>
    <row r="850" spans="1:17" x14ac:dyDescent="0.25">
      <c r="A850" s="4" t="s">
        <v>255</v>
      </c>
      <c r="B850" s="4" t="s">
        <v>82</v>
      </c>
      <c r="C850" s="4" t="s">
        <v>12</v>
      </c>
      <c r="D850" s="4" t="s">
        <v>438</v>
      </c>
      <c r="E850" s="2" t="s">
        <v>297</v>
      </c>
      <c r="F850" s="2" t="s">
        <v>1</v>
      </c>
      <c r="G850" s="2" t="s">
        <v>1</v>
      </c>
      <c r="H850" s="2" t="s">
        <v>298</v>
      </c>
      <c r="I850" s="185">
        <f t="shared" si="770"/>
        <v>3000000</v>
      </c>
      <c r="J850" s="185">
        <f t="shared" si="770"/>
        <v>50000</v>
      </c>
      <c r="K850" s="185">
        <f t="shared" si="770"/>
        <v>50000</v>
      </c>
      <c r="L850" s="185">
        <f t="shared" si="770"/>
        <v>0</v>
      </c>
      <c r="M850" s="15">
        <f t="shared" si="770"/>
        <v>0</v>
      </c>
      <c r="N850" s="15">
        <f t="shared" si="770"/>
        <v>0</v>
      </c>
      <c r="O850" s="15">
        <f t="shared" si="770"/>
        <v>0</v>
      </c>
      <c r="P850" s="15">
        <f t="shared" si="758"/>
        <v>50000</v>
      </c>
      <c r="Q850" s="185">
        <f t="shared" si="759"/>
        <v>100</v>
      </c>
    </row>
    <row r="851" spans="1:17" x14ac:dyDescent="0.25">
      <c r="A851" s="1" t="s">
        <v>255</v>
      </c>
      <c r="B851" s="1" t="s">
        <v>82</v>
      </c>
      <c r="C851" s="1" t="s">
        <v>12</v>
      </c>
      <c r="D851" s="1" t="s">
        <v>438</v>
      </c>
      <c r="E851" s="1" t="s">
        <v>422</v>
      </c>
      <c r="F851" s="4" t="s">
        <v>1</v>
      </c>
      <c r="G851" s="16" t="s">
        <v>1</v>
      </c>
      <c r="H851" s="2" t="s">
        <v>423</v>
      </c>
      <c r="I851" s="185">
        <f t="shared" ref="I851:L851" si="771">SUM(I852:I853)</f>
        <v>3000000</v>
      </c>
      <c r="J851" s="185">
        <f t="shared" ref="J851" si="772">SUM(J852:J853)</f>
        <v>50000</v>
      </c>
      <c r="K851" s="185">
        <f t="shared" ref="K851" si="773">SUM(K852:K853)</f>
        <v>50000</v>
      </c>
      <c r="L851" s="185">
        <f t="shared" si="771"/>
        <v>0</v>
      </c>
      <c r="M851" s="15">
        <f t="shared" ref="M851:O851" si="774">SUM(M852:M853)</f>
        <v>0</v>
      </c>
      <c r="N851" s="15">
        <f t="shared" si="774"/>
        <v>0</v>
      </c>
      <c r="O851" s="15">
        <f t="shared" si="774"/>
        <v>0</v>
      </c>
      <c r="P851" s="15">
        <f t="shared" si="758"/>
        <v>50000</v>
      </c>
      <c r="Q851" s="185">
        <f t="shared" si="759"/>
        <v>100</v>
      </c>
    </row>
    <row r="852" spans="1:17" x14ac:dyDescent="0.25">
      <c r="A852" s="4" t="s">
        <v>255</v>
      </c>
      <c r="B852" s="4" t="s">
        <v>82</v>
      </c>
      <c r="C852" s="4" t="s">
        <v>12</v>
      </c>
      <c r="D852" s="4" t="s">
        <v>438</v>
      </c>
      <c r="E852" s="3" t="s">
        <v>424</v>
      </c>
      <c r="F852" s="4" t="s">
        <v>473</v>
      </c>
      <c r="G852" s="16" t="s">
        <v>149</v>
      </c>
      <c r="H852" s="16" t="s">
        <v>474</v>
      </c>
      <c r="I852" s="183">
        <v>2900000</v>
      </c>
      <c r="J852" s="183">
        <v>50000</v>
      </c>
      <c r="K852" s="183">
        <v>50000</v>
      </c>
      <c r="L852" s="183">
        <f>M852+N852+O852</f>
        <v>0</v>
      </c>
      <c r="M852" s="17">
        <v>0</v>
      </c>
      <c r="N852" s="17">
        <v>0</v>
      </c>
      <c r="O852" s="17">
        <v>0</v>
      </c>
      <c r="P852" s="17">
        <f t="shared" si="758"/>
        <v>50000</v>
      </c>
      <c r="Q852" s="183">
        <f t="shared" si="759"/>
        <v>100</v>
      </c>
    </row>
    <row r="853" spans="1:17" ht="22.5" x14ac:dyDescent="0.25">
      <c r="A853" s="4" t="s">
        <v>255</v>
      </c>
      <c r="B853" s="4" t="s">
        <v>82</v>
      </c>
      <c r="C853" s="4" t="s">
        <v>12</v>
      </c>
      <c r="D853" s="4" t="s">
        <v>438</v>
      </c>
      <c r="E853" s="3" t="s">
        <v>424</v>
      </c>
      <c r="F853" s="4" t="s">
        <v>3316</v>
      </c>
      <c r="G853" s="16" t="s">
        <v>149</v>
      </c>
      <c r="H853" s="16" t="s">
        <v>475</v>
      </c>
      <c r="I853" s="183">
        <v>100000</v>
      </c>
      <c r="J853" s="183">
        <v>0</v>
      </c>
      <c r="K853" s="183">
        <v>0</v>
      </c>
      <c r="L853" s="183">
        <f>M853+N853+O853</f>
        <v>0</v>
      </c>
      <c r="M853" s="17"/>
      <c r="N853" s="17"/>
      <c r="O853" s="17"/>
      <c r="P853" s="17">
        <f t="shared" si="758"/>
        <v>0</v>
      </c>
      <c r="Q853" s="161" t="str">
        <f t="shared" si="759"/>
        <v>-</v>
      </c>
    </row>
    <row r="854" spans="1:17" ht="22.5" x14ac:dyDescent="0.25">
      <c r="A854" s="1" t="s">
        <v>1</v>
      </c>
      <c r="B854" s="1" t="s">
        <v>1</v>
      </c>
      <c r="C854" s="1" t="s">
        <v>1</v>
      </c>
      <c r="D854" s="2" t="s">
        <v>1</v>
      </c>
      <c r="E854" s="2" t="s">
        <v>1</v>
      </c>
      <c r="F854" s="2" t="s">
        <v>1</v>
      </c>
      <c r="G854" s="2" t="s">
        <v>1</v>
      </c>
      <c r="H854" s="13" t="s">
        <v>70</v>
      </c>
      <c r="I854" s="184">
        <f t="shared" ref="I854:O854" si="775">SUM(I855)</f>
        <v>5545100</v>
      </c>
      <c r="J854" s="184">
        <f t="shared" si="775"/>
        <v>198355</v>
      </c>
      <c r="K854" s="184">
        <f t="shared" si="775"/>
        <v>154153</v>
      </c>
      <c r="L854" s="184">
        <f t="shared" si="775"/>
        <v>100</v>
      </c>
      <c r="M854" s="14">
        <f t="shared" si="775"/>
        <v>100</v>
      </c>
      <c r="N854" s="14">
        <f t="shared" si="775"/>
        <v>0</v>
      </c>
      <c r="O854" s="14">
        <f t="shared" si="775"/>
        <v>0</v>
      </c>
      <c r="P854" s="14">
        <f t="shared" si="758"/>
        <v>154253</v>
      </c>
      <c r="Q854" s="184">
        <f t="shared" si="759"/>
        <v>77.766126389554074</v>
      </c>
    </row>
    <row r="855" spans="1:17" x14ac:dyDescent="0.25">
      <c r="A855" s="4" t="s">
        <v>255</v>
      </c>
      <c r="B855" s="4" t="s">
        <v>82</v>
      </c>
      <c r="C855" s="4" t="s">
        <v>12</v>
      </c>
      <c r="D855" s="4" t="s">
        <v>438</v>
      </c>
      <c r="E855" s="2" t="s">
        <v>71</v>
      </c>
      <c r="F855" s="2" t="s">
        <v>1</v>
      </c>
      <c r="G855" s="2" t="s">
        <v>1</v>
      </c>
      <c r="H855" s="2" t="s">
        <v>72</v>
      </c>
      <c r="I855" s="185">
        <f t="shared" ref="I855:L855" si="776">SUM(I856,I858,I860,I862,I863)</f>
        <v>5545100</v>
      </c>
      <c r="J855" s="185">
        <f t="shared" ref="J855" si="777">SUM(J856,J858,J860,J862,J863)</f>
        <v>198355</v>
      </c>
      <c r="K855" s="185">
        <f t="shared" ref="K855" si="778">SUM(K856,K858,K860,K862,K863)</f>
        <v>154153</v>
      </c>
      <c r="L855" s="185">
        <f t="shared" si="776"/>
        <v>100</v>
      </c>
      <c r="M855" s="15">
        <f t="shared" ref="M855:O855" si="779">SUM(M856,M858,M860,M862,M863)</f>
        <v>100</v>
      </c>
      <c r="N855" s="15">
        <f t="shared" si="779"/>
        <v>0</v>
      </c>
      <c r="O855" s="15">
        <f t="shared" si="779"/>
        <v>0</v>
      </c>
      <c r="P855" s="15">
        <f t="shared" si="758"/>
        <v>154253</v>
      </c>
      <c r="Q855" s="185">
        <f t="shared" si="759"/>
        <v>77.766126389554074</v>
      </c>
    </row>
    <row r="856" spans="1:17" x14ac:dyDescent="0.25">
      <c r="A856" s="1" t="s">
        <v>255</v>
      </c>
      <c r="B856" s="1" t="s">
        <v>82</v>
      </c>
      <c r="C856" s="1" t="s">
        <v>12</v>
      </c>
      <c r="D856" s="1" t="s">
        <v>438</v>
      </c>
      <c r="E856" s="1" t="s">
        <v>476</v>
      </c>
      <c r="F856" s="4" t="s">
        <v>1</v>
      </c>
      <c r="G856" s="16" t="s">
        <v>1</v>
      </c>
      <c r="H856" s="2" t="s">
        <v>477</v>
      </c>
      <c r="I856" s="185">
        <f t="shared" ref="I856:O856" si="780">SUM(I857)</f>
        <v>100</v>
      </c>
      <c r="J856" s="185">
        <f t="shared" si="780"/>
        <v>100</v>
      </c>
      <c r="K856" s="185">
        <f t="shared" si="780"/>
        <v>0</v>
      </c>
      <c r="L856" s="185">
        <f t="shared" si="780"/>
        <v>100</v>
      </c>
      <c r="M856" s="15">
        <f t="shared" si="780"/>
        <v>100</v>
      </c>
      <c r="N856" s="15">
        <f t="shared" si="780"/>
        <v>0</v>
      </c>
      <c r="O856" s="15">
        <f t="shared" si="780"/>
        <v>0</v>
      </c>
      <c r="P856" s="15">
        <f t="shared" si="758"/>
        <v>100</v>
      </c>
      <c r="Q856" s="185">
        <f t="shared" si="759"/>
        <v>100</v>
      </c>
    </row>
    <row r="857" spans="1:17" x14ac:dyDescent="0.25">
      <c r="A857" s="4" t="s">
        <v>255</v>
      </c>
      <c r="B857" s="4" t="s">
        <v>82</v>
      </c>
      <c r="C857" s="4" t="s">
        <v>12</v>
      </c>
      <c r="D857" s="4" t="s">
        <v>438</v>
      </c>
      <c r="E857" s="3" t="s">
        <v>478</v>
      </c>
      <c r="F857" s="4" t="s">
        <v>479</v>
      </c>
      <c r="G857" s="16" t="s">
        <v>149</v>
      </c>
      <c r="H857" s="16" t="s">
        <v>480</v>
      </c>
      <c r="I857" s="183">
        <v>100</v>
      </c>
      <c r="J857" s="183">
        <v>100</v>
      </c>
      <c r="K857" s="183">
        <v>0</v>
      </c>
      <c r="L857" s="183">
        <f>M857+N857+O857</f>
        <v>100</v>
      </c>
      <c r="M857" s="17">
        <v>100</v>
      </c>
      <c r="N857" s="17"/>
      <c r="O857" s="17"/>
      <c r="P857" s="17">
        <f t="shared" si="758"/>
        <v>100</v>
      </c>
      <c r="Q857" s="183">
        <f t="shared" si="759"/>
        <v>100</v>
      </c>
    </row>
    <row r="858" spans="1:17" x14ac:dyDescent="0.25">
      <c r="A858" s="1" t="s">
        <v>255</v>
      </c>
      <c r="B858" s="1" t="s">
        <v>82</v>
      </c>
      <c r="C858" s="1" t="s">
        <v>12</v>
      </c>
      <c r="D858" s="1" t="s">
        <v>438</v>
      </c>
      <c r="E858" s="1" t="s">
        <v>481</v>
      </c>
      <c r="F858" s="4" t="s">
        <v>1</v>
      </c>
      <c r="G858" s="16" t="s">
        <v>1</v>
      </c>
      <c r="H858" s="2" t="s">
        <v>482</v>
      </c>
      <c r="I858" s="185">
        <f t="shared" ref="I858:O858" si="781">SUM(I859)</f>
        <v>185000</v>
      </c>
      <c r="J858" s="185">
        <f t="shared" si="781"/>
        <v>41235</v>
      </c>
      <c r="K858" s="185">
        <f t="shared" si="781"/>
        <v>32077</v>
      </c>
      <c r="L858" s="185">
        <f t="shared" si="781"/>
        <v>0</v>
      </c>
      <c r="M858" s="15">
        <f t="shared" si="781"/>
        <v>0</v>
      </c>
      <c r="N858" s="15">
        <f t="shared" si="781"/>
        <v>0</v>
      </c>
      <c r="O858" s="15">
        <f t="shared" si="781"/>
        <v>0</v>
      </c>
      <c r="P858" s="15">
        <f t="shared" si="758"/>
        <v>32077</v>
      </c>
      <c r="Q858" s="185">
        <f t="shared" si="759"/>
        <v>77.790711773978416</v>
      </c>
    </row>
    <row r="859" spans="1:17" x14ac:dyDescent="0.25">
      <c r="A859" s="4" t="s">
        <v>255</v>
      </c>
      <c r="B859" s="4" t="s">
        <v>82</v>
      </c>
      <c r="C859" s="4" t="s">
        <v>12</v>
      </c>
      <c r="D859" s="4" t="s">
        <v>438</v>
      </c>
      <c r="E859" s="3" t="s">
        <v>483</v>
      </c>
      <c r="F859" s="4" t="s">
        <v>484</v>
      </c>
      <c r="G859" s="16" t="s">
        <v>149</v>
      </c>
      <c r="H859" s="16" t="s">
        <v>485</v>
      </c>
      <c r="I859" s="183">
        <v>185000</v>
      </c>
      <c r="J859" s="183">
        <v>41235</v>
      </c>
      <c r="K859" s="183">
        <v>32077</v>
      </c>
      <c r="L859" s="183">
        <f>M859+N859+O859</f>
        <v>0</v>
      </c>
      <c r="M859" s="210"/>
      <c r="N859" s="210"/>
      <c r="O859" s="210"/>
      <c r="P859" s="17">
        <f t="shared" si="758"/>
        <v>32077</v>
      </c>
      <c r="Q859" s="183">
        <f t="shared" si="759"/>
        <v>77.790711773978416</v>
      </c>
    </row>
    <row r="860" spans="1:17" x14ac:dyDescent="0.25">
      <c r="A860" s="1" t="s">
        <v>255</v>
      </c>
      <c r="B860" s="1" t="s">
        <v>82</v>
      </c>
      <c r="C860" s="1" t="s">
        <v>12</v>
      </c>
      <c r="D860" s="1" t="s">
        <v>438</v>
      </c>
      <c r="E860" s="1" t="s">
        <v>73</v>
      </c>
      <c r="F860" s="4" t="s">
        <v>1</v>
      </c>
      <c r="G860" s="16" t="s">
        <v>1</v>
      </c>
      <c r="H860" s="2" t="s">
        <v>74</v>
      </c>
      <c r="I860" s="185">
        <f t="shared" ref="I860:O860" si="782">SUM(I861)</f>
        <v>1380000</v>
      </c>
      <c r="J860" s="185">
        <f t="shared" si="782"/>
        <v>47000</v>
      </c>
      <c r="K860" s="185">
        <f t="shared" si="782"/>
        <v>32890</v>
      </c>
      <c r="L860" s="185">
        <f t="shared" si="782"/>
        <v>0</v>
      </c>
      <c r="M860" s="15">
        <f t="shared" si="782"/>
        <v>0</v>
      </c>
      <c r="N860" s="15">
        <f t="shared" si="782"/>
        <v>0</v>
      </c>
      <c r="O860" s="15">
        <f t="shared" si="782"/>
        <v>0</v>
      </c>
      <c r="P860" s="15">
        <f t="shared" si="758"/>
        <v>32890</v>
      </c>
      <c r="Q860" s="185">
        <f t="shared" si="759"/>
        <v>69.978723404255319</v>
      </c>
    </row>
    <row r="861" spans="1:17" x14ac:dyDescent="0.25">
      <c r="A861" s="4" t="s">
        <v>255</v>
      </c>
      <c r="B861" s="4" t="s">
        <v>82</v>
      </c>
      <c r="C861" s="4" t="s">
        <v>12</v>
      </c>
      <c r="D861" s="4" t="s">
        <v>438</v>
      </c>
      <c r="E861" s="3" t="s">
        <v>75</v>
      </c>
      <c r="F861" s="4" t="s">
        <v>486</v>
      </c>
      <c r="G861" s="16" t="s">
        <v>149</v>
      </c>
      <c r="H861" s="16" t="s">
        <v>487</v>
      </c>
      <c r="I861" s="183">
        <v>1380000</v>
      </c>
      <c r="J861" s="183">
        <v>47000</v>
      </c>
      <c r="K861" s="183">
        <v>32890</v>
      </c>
      <c r="L861" s="183">
        <f>M861+N861+O861</f>
        <v>0</v>
      </c>
      <c r="M861" s="210"/>
      <c r="N861" s="210"/>
      <c r="O861" s="210"/>
      <c r="P861" s="17">
        <f t="shared" si="758"/>
        <v>32890</v>
      </c>
      <c r="Q861" s="183">
        <f t="shared" si="759"/>
        <v>69.978723404255319</v>
      </c>
    </row>
    <row r="862" spans="1:17" x14ac:dyDescent="0.25">
      <c r="A862" s="4" t="s">
        <v>255</v>
      </c>
      <c r="B862" s="4" t="s">
        <v>82</v>
      </c>
      <c r="C862" s="4" t="s">
        <v>12</v>
      </c>
      <c r="D862" s="4" t="s">
        <v>438</v>
      </c>
      <c r="E862" s="3" t="s">
        <v>183</v>
      </c>
      <c r="F862" s="4"/>
      <c r="G862" s="16" t="s">
        <v>149</v>
      </c>
      <c r="H862" s="16" t="s">
        <v>182</v>
      </c>
      <c r="I862" s="183">
        <v>280000</v>
      </c>
      <c r="J862" s="183">
        <v>110020</v>
      </c>
      <c r="K862" s="183">
        <v>89186</v>
      </c>
      <c r="L862" s="183">
        <f>M862+N862+O862</f>
        <v>0</v>
      </c>
      <c r="M862" s="210"/>
      <c r="N862" s="210"/>
      <c r="O862" s="210"/>
      <c r="P862" s="17">
        <f t="shared" si="758"/>
        <v>89186</v>
      </c>
      <c r="Q862" s="183">
        <f t="shared" si="759"/>
        <v>81.063443010361752</v>
      </c>
    </row>
    <row r="863" spans="1:17" x14ac:dyDescent="0.25">
      <c r="A863" s="1" t="s">
        <v>255</v>
      </c>
      <c r="B863" s="1" t="s">
        <v>82</v>
      </c>
      <c r="C863" s="1" t="s">
        <v>12</v>
      </c>
      <c r="D863" s="1" t="s">
        <v>438</v>
      </c>
      <c r="E863" s="1" t="s">
        <v>339</v>
      </c>
      <c r="F863" s="4" t="s">
        <v>1</v>
      </c>
      <c r="G863" s="16" t="s">
        <v>1</v>
      </c>
      <c r="H863" s="2" t="s">
        <v>340</v>
      </c>
      <c r="I863" s="185">
        <f t="shared" ref="I863:O863" si="783">SUM(I864)</f>
        <v>3700000</v>
      </c>
      <c r="J863" s="185">
        <f t="shared" si="783"/>
        <v>0</v>
      </c>
      <c r="K863" s="185">
        <f t="shared" si="783"/>
        <v>0</v>
      </c>
      <c r="L863" s="185">
        <f t="shared" si="783"/>
        <v>0</v>
      </c>
      <c r="M863" s="15">
        <f t="shared" si="783"/>
        <v>0</v>
      </c>
      <c r="N863" s="15">
        <f t="shared" si="783"/>
        <v>0</v>
      </c>
      <c r="O863" s="15">
        <f t="shared" si="783"/>
        <v>0</v>
      </c>
      <c r="P863" s="15">
        <f t="shared" si="758"/>
        <v>0</v>
      </c>
      <c r="Q863" s="164" t="str">
        <f t="shared" si="759"/>
        <v>-</v>
      </c>
    </row>
    <row r="864" spans="1:17" ht="22.5" x14ac:dyDescent="0.25">
      <c r="A864" s="4" t="s">
        <v>255</v>
      </c>
      <c r="B864" s="4" t="s">
        <v>82</v>
      </c>
      <c r="C864" s="4" t="s">
        <v>12</v>
      </c>
      <c r="D864" s="4" t="s">
        <v>438</v>
      </c>
      <c r="E864" s="3" t="s">
        <v>341</v>
      </c>
      <c r="F864" s="4" t="s">
        <v>488</v>
      </c>
      <c r="G864" s="16" t="s">
        <v>149</v>
      </c>
      <c r="H864" s="16" t="s">
        <v>489</v>
      </c>
      <c r="I864" s="183">
        <v>3700000</v>
      </c>
      <c r="J864" s="183">
        <v>0</v>
      </c>
      <c r="K864" s="183">
        <v>0</v>
      </c>
      <c r="L864" s="183">
        <f>M864+N864+O864</f>
        <v>0</v>
      </c>
      <c r="M864" s="17"/>
      <c r="N864" s="17"/>
      <c r="O864" s="17"/>
      <c r="P864" s="17">
        <f t="shared" si="758"/>
        <v>0</v>
      </c>
      <c r="Q864" s="161" t="str">
        <f t="shared" si="759"/>
        <v>-</v>
      </c>
    </row>
    <row r="865" spans="1:17" ht="22.5" x14ac:dyDescent="0.25">
      <c r="A865" s="16" t="s">
        <v>1</v>
      </c>
      <c r="B865" s="16" t="s">
        <v>1</v>
      </c>
      <c r="C865" s="16" t="s">
        <v>1</v>
      </c>
      <c r="D865" s="16" t="s">
        <v>1</v>
      </c>
      <c r="E865" s="16" t="s">
        <v>1</v>
      </c>
      <c r="F865" s="16" t="s">
        <v>1</v>
      </c>
      <c r="G865" s="16" t="s">
        <v>1</v>
      </c>
      <c r="H865" s="13" t="s">
        <v>490</v>
      </c>
      <c r="I865" s="184">
        <f t="shared" ref="I865:O865" si="784">SUM(I854,I849,I842,I808)</f>
        <v>12425033</v>
      </c>
      <c r="J865" s="184">
        <f t="shared" si="784"/>
        <v>3730914</v>
      </c>
      <c r="K865" s="184">
        <f t="shared" si="784"/>
        <v>3020087</v>
      </c>
      <c r="L865" s="184">
        <f t="shared" si="784"/>
        <v>666625</v>
      </c>
      <c r="M865" s="14">
        <f t="shared" si="784"/>
        <v>254271</v>
      </c>
      <c r="N865" s="14">
        <f t="shared" si="784"/>
        <v>258470</v>
      </c>
      <c r="O865" s="14">
        <f t="shared" si="784"/>
        <v>153884</v>
      </c>
      <c r="P865" s="14">
        <f t="shared" si="758"/>
        <v>3686712</v>
      </c>
      <c r="Q865" s="184">
        <f t="shared" si="759"/>
        <v>98.815250096893152</v>
      </c>
    </row>
    <row r="866" spans="1:17" ht="15.75" thickBot="1" x14ac:dyDescent="0.3">
      <c r="A866" s="16" t="s">
        <v>1</v>
      </c>
      <c r="B866" s="16" t="s">
        <v>1</v>
      </c>
      <c r="C866" s="16" t="s">
        <v>1</v>
      </c>
      <c r="D866" s="16" t="s">
        <v>1</v>
      </c>
      <c r="E866" s="16" t="s">
        <v>1</v>
      </c>
      <c r="F866" s="16" t="s">
        <v>1</v>
      </c>
      <c r="G866" s="16" t="s">
        <v>1</v>
      </c>
      <c r="H866" s="2" t="s">
        <v>77</v>
      </c>
      <c r="I866" s="185">
        <v>90</v>
      </c>
      <c r="J866" s="185">
        <v>90</v>
      </c>
      <c r="K866" s="185"/>
      <c r="L866" s="185">
        <f>M866+N866+O866</f>
        <v>0</v>
      </c>
      <c r="M866" s="16"/>
      <c r="N866" s="16"/>
      <c r="O866" s="16"/>
      <c r="P866" s="15">
        <f t="shared" si="758"/>
        <v>0</v>
      </c>
      <c r="Q866" s="164"/>
    </row>
    <row r="867" spans="1:17" ht="45.75" thickBot="1" x14ac:dyDescent="0.3">
      <c r="A867" s="212" t="s">
        <v>1</v>
      </c>
      <c r="B867" s="212" t="s">
        <v>1</v>
      </c>
      <c r="C867" s="212" t="s">
        <v>1</v>
      </c>
      <c r="D867" s="212" t="s">
        <v>1</v>
      </c>
      <c r="E867" s="212" t="s">
        <v>1</v>
      </c>
      <c r="F867" s="212" t="s">
        <v>1</v>
      </c>
      <c r="G867" s="214" t="s">
        <v>1</v>
      </c>
      <c r="H867" s="5" t="s">
        <v>78</v>
      </c>
      <c r="I867" s="109" t="s">
        <v>3374</v>
      </c>
      <c r="J867" s="109" t="s">
        <v>3433</v>
      </c>
      <c r="K867" s="109" t="s">
        <v>3437</v>
      </c>
      <c r="L867" s="109" t="s">
        <v>3434</v>
      </c>
      <c r="M867" s="5" t="s">
        <v>3439</v>
      </c>
      <c r="N867" s="5" t="s">
        <v>3440</v>
      </c>
      <c r="O867" s="5" t="s">
        <v>3441</v>
      </c>
      <c r="P867" s="5" t="s">
        <v>3438</v>
      </c>
      <c r="Q867" s="162" t="s">
        <v>3302</v>
      </c>
    </row>
    <row r="868" spans="1:17" x14ac:dyDescent="0.25">
      <c r="A868" s="213"/>
      <c r="B868" s="213"/>
      <c r="C868" s="213"/>
      <c r="D868" s="213"/>
      <c r="E868" s="213"/>
      <c r="F868" s="213"/>
      <c r="G868" s="215"/>
      <c r="H868" s="18" t="s">
        <v>1</v>
      </c>
      <c r="I868" s="110">
        <v>1</v>
      </c>
      <c r="J868" s="110">
        <v>2</v>
      </c>
      <c r="K868" s="110">
        <v>20</v>
      </c>
      <c r="L868" s="110" t="s">
        <v>3402</v>
      </c>
      <c r="M868" s="12">
        <v>5</v>
      </c>
      <c r="N868" s="12">
        <v>6</v>
      </c>
      <c r="O868" s="12">
        <v>7</v>
      </c>
      <c r="P868" s="12" t="s">
        <v>3303</v>
      </c>
      <c r="Q868" s="110">
        <v>9</v>
      </c>
    </row>
    <row r="869" spans="1:17" x14ac:dyDescent="0.25">
      <c r="A869" s="213"/>
      <c r="B869" s="213"/>
      <c r="C869" s="213"/>
      <c r="D869" s="213"/>
      <c r="E869" s="213"/>
      <c r="F869" s="213"/>
      <c r="G869" s="215"/>
      <c r="H869" s="19" t="s">
        <v>157</v>
      </c>
      <c r="I869" s="186">
        <f t="shared" ref="I869:L869" si="785">SUM(I865)</f>
        <v>12425033</v>
      </c>
      <c r="J869" s="186">
        <f t="shared" ref="J869" si="786">SUM(J865)</f>
        <v>3730914</v>
      </c>
      <c r="K869" s="186">
        <f t="shared" ref="K869" si="787">SUM(K865)</f>
        <v>3020087</v>
      </c>
      <c r="L869" s="186">
        <f t="shared" si="785"/>
        <v>666625</v>
      </c>
      <c r="M869" s="20">
        <f t="shared" ref="M869:O869" si="788">SUM(M865)</f>
        <v>254271</v>
      </c>
      <c r="N869" s="20">
        <f t="shared" si="788"/>
        <v>258470</v>
      </c>
      <c r="O869" s="20">
        <f t="shared" si="788"/>
        <v>153884</v>
      </c>
      <c r="P869" s="20">
        <f t="shared" ref="P869:P879" si="789">K869+L869</f>
        <v>3686712</v>
      </c>
      <c r="Q869" s="186">
        <f>IF(J869=0,"-",P869/J869*100)</f>
        <v>98.815250096893152</v>
      </c>
    </row>
    <row r="870" spans="1:17" x14ac:dyDescent="0.25">
      <c r="A870" s="213"/>
      <c r="B870" s="213"/>
      <c r="C870" s="213"/>
      <c r="D870" s="213"/>
      <c r="E870" s="213"/>
      <c r="F870" s="213"/>
      <c r="G870" s="215"/>
      <c r="H870" s="21" t="s">
        <v>80</v>
      </c>
      <c r="I870" s="186">
        <f t="shared" ref="I870:L870" si="790">SUM(I869)</f>
        <v>12425033</v>
      </c>
      <c r="J870" s="186">
        <f t="shared" ref="J870" si="791">SUM(J869)</f>
        <v>3730914</v>
      </c>
      <c r="K870" s="186">
        <f t="shared" ref="K870" si="792">SUM(K869)</f>
        <v>3020087</v>
      </c>
      <c r="L870" s="186">
        <f t="shared" si="790"/>
        <v>666625</v>
      </c>
      <c r="M870" s="20">
        <f t="shared" ref="M870:O870" si="793">SUM(M869)</f>
        <v>254271</v>
      </c>
      <c r="N870" s="20">
        <f t="shared" si="793"/>
        <v>258470</v>
      </c>
      <c r="O870" s="20">
        <f t="shared" si="793"/>
        <v>153884</v>
      </c>
      <c r="P870" s="20">
        <f t="shared" si="789"/>
        <v>3686712</v>
      </c>
      <c r="Q870" s="186">
        <f>IF(J870=0,"-",P870/J870*100)</f>
        <v>98.815250096893152</v>
      </c>
    </row>
    <row r="871" spans="1:17" x14ac:dyDescent="0.25">
      <c r="A871" s="216"/>
      <c r="B871" s="216"/>
      <c r="C871" s="216"/>
      <c r="D871" s="216"/>
      <c r="E871" s="216"/>
      <c r="F871" s="216"/>
      <c r="G871" s="217"/>
      <c r="J871" s="178">
        <v>0</v>
      </c>
      <c r="K871" s="178">
        <v>0</v>
      </c>
      <c r="L871" s="178">
        <f>M871+N871+O871</f>
        <v>0</v>
      </c>
      <c r="P871">
        <f t="shared" si="789"/>
        <v>0</v>
      </c>
      <c r="Q871" s="160" t="str">
        <f>IF(J871=0,"-",P871/J871*100)</f>
        <v>-</v>
      </c>
    </row>
    <row r="872" spans="1:17" x14ac:dyDescent="0.25">
      <c r="A872" s="16" t="s">
        <v>1</v>
      </c>
      <c r="B872" s="16" t="s">
        <v>1</v>
      </c>
      <c r="C872" s="16" t="s">
        <v>1</v>
      </c>
      <c r="D872" s="16" t="s">
        <v>1</v>
      </c>
      <c r="E872" s="16" t="s">
        <v>1</v>
      </c>
      <c r="F872" s="16" t="s">
        <v>1</v>
      </c>
      <c r="G872" s="16" t="s">
        <v>1</v>
      </c>
      <c r="H872" s="22" t="s">
        <v>1</v>
      </c>
      <c r="I872" s="187"/>
      <c r="J872" s="187"/>
      <c r="K872" s="187"/>
      <c r="L872" s="187">
        <f>M872+N872+O872</f>
        <v>0</v>
      </c>
      <c r="M872" s="22"/>
      <c r="N872" s="22"/>
      <c r="O872" s="22"/>
      <c r="P872" s="22">
        <f t="shared" si="789"/>
        <v>0</v>
      </c>
      <c r="Q872" s="166"/>
    </row>
    <row r="873" spans="1:17" x14ac:dyDescent="0.25">
      <c r="A873" s="16" t="s">
        <v>1</v>
      </c>
      <c r="B873" s="16" t="s">
        <v>1</v>
      </c>
      <c r="C873" s="16" t="s">
        <v>1</v>
      </c>
      <c r="D873" s="16" t="s">
        <v>1</v>
      </c>
      <c r="E873" s="16" t="s">
        <v>1</v>
      </c>
      <c r="F873" s="16" t="s">
        <v>1</v>
      </c>
      <c r="G873" s="16" t="s">
        <v>1</v>
      </c>
      <c r="H873" s="13" t="s">
        <v>491</v>
      </c>
      <c r="I873" s="184">
        <f t="shared" ref="I873:L873" si="794">SUM(I865)</f>
        <v>12425033</v>
      </c>
      <c r="J873" s="184">
        <f t="shared" ref="J873" si="795">SUM(J865)</f>
        <v>3730914</v>
      </c>
      <c r="K873" s="184">
        <f t="shared" ref="K873" si="796">SUM(K865)</f>
        <v>3020087</v>
      </c>
      <c r="L873" s="184">
        <f t="shared" si="794"/>
        <v>666625</v>
      </c>
      <c r="M873" s="14">
        <f t="shared" ref="M873:O873" si="797">SUM(M865)</f>
        <v>254271</v>
      </c>
      <c r="N873" s="14">
        <f t="shared" si="797"/>
        <v>258470</v>
      </c>
      <c r="O873" s="14">
        <f t="shared" si="797"/>
        <v>153884</v>
      </c>
      <c r="P873" s="14">
        <f t="shared" si="789"/>
        <v>3686712</v>
      </c>
      <c r="Q873" s="184">
        <f>IF(J873=0,"-",P873/J873*100)</f>
        <v>98.815250096893152</v>
      </c>
    </row>
    <row r="874" spans="1:17" x14ac:dyDescent="0.25">
      <c r="A874" s="16" t="s">
        <v>1</v>
      </c>
      <c r="B874" s="16" t="s">
        <v>1</v>
      </c>
      <c r="C874" s="16" t="s">
        <v>1</v>
      </c>
      <c r="D874" s="16" t="s">
        <v>1</v>
      </c>
      <c r="E874" s="16" t="s">
        <v>1</v>
      </c>
      <c r="F874" s="16" t="s">
        <v>1</v>
      </c>
      <c r="G874" s="16" t="s">
        <v>1</v>
      </c>
      <c r="H874" s="2" t="s">
        <v>77</v>
      </c>
      <c r="I874" s="185">
        <f t="shared" ref="I874:L874" si="798">SUM(I866)</f>
        <v>90</v>
      </c>
      <c r="J874" s="185">
        <f t="shared" ref="J874" si="799">SUM(J866)</f>
        <v>90</v>
      </c>
      <c r="K874" s="185">
        <f t="shared" ref="K874" si="800">SUM(K866)</f>
        <v>0</v>
      </c>
      <c r="L874" s="185">
        <f t="shared" si="798"/>
        <v>0</v>
      </c>
      <c r="M874" s="16">
        <f t="shared" ref="M874:O874" si="801">SUM(M866)</f>
        <v>0</v>
      </c>
      <c r="N874" s="16">
        <f t="shared" si="801"/>
        <v>0</v>
      </c>
      <c r="O874" s="16">
        <f t="shared" si="801"/>
        <v>0</v>
      </c>
      <c r="P874" s="15">
        <f t="shared" si="789"/>
        <v>0</v>
      </c>
      <c r="Q874" s="185">
        <f>IF(J874=0,"-",P874/J874*100)</f>
        <v>0</v>
      </c>
    </row>
    <row r="875" spans="1:17" x14ac:dyDescent="0.25">
      <c r="A875" s="16" t="s">
        <v>1</v>
      </c>
      <c r="B875" s="16" t="s">
        <v>1</v>
      </c>
      <c r="C875" s="16" t="s">
        <v>1</v>
      </c>
      <c r="D875" s="16" t="s">
        <v>1</v>
      </c>
      <c r="E875" s="16" t="s">
        <v>1</v>
      </c>
      <c r="F875" s="16" t="s">
        <v>1</v>
      </c>
      <c r="G875" s="16" t="s">
        <v>1</v>
      </c>
      <c r="H875" s="23" t="s">
        <v>1</v>
      </c>
      <c r="I875" s="179"/>
      <c r="J875" s="179"/>
      <c r="K875" s="179"/>
      <c r="L875" s="179">
        <f>M875+N875+O875</f>
        <v>0</v>
      </c>
      <c r="M875" s="24"/>
      <c r="N875" s="24"/>
      <c r="O875" s="24"/>
      <c r="P875" s="24">
        <f t="shared" si="789"/>
        <v>0</v>
      </c>
      <c r="Q875" s="167"/>
    </row>
    <row r="876" spans="1:17" x14ac:dyDescent="0.25">
      <c r="A876" s="16" t="s">
        <v>1</v>
      </c>
      <c r="B876" s="16" t="s">
        <v>1</v>
      </c>
      <c r="C876" s="16" t="s">
        <v>1</v>
      </c>
      <c r="D876" s="16" t="s">
        <v>1</v>
      </c>
      <c r="E876" s="16" t="s">
        <v>1</v>
      </c>
      <c r="F876" s="16" t="s">
        <v>1</v>
      </c>
      <c r="G876" s="16" t="s">
        <v>1</v>
      </c>
      <c r="H876" s="13" t="s">
        <v>492</v>
      </c>
      <c r="I876" s="188">
        <f t="shared" ref="I876:L876" si="802">SUM(I873,I801)</f>
        <v>55753833</v>
      </c>
      <c r="J876" s="188">
        <f t="shared" ref="J876" si="803">SUM(J873,J801)</f>
        <v>36207893</v>
      </c>
      <c r="K876" s="188">
        <f t="shared" ref="K876" si="804">SUM(K873,K801)</f>
        <v>28207562</v>
      </c>
      <c r="L876" s="188">
        <f t="shared" si="802"/>
        <v>4420369</v>
      </c>
      <c r="M876" s="25">
        <f t="shared" ref="M876:O876" si="805">SUM(M873,M801)</f>
        <v>1577668</v>
      </c>
      <c r="N876" s="25">
        <f t="shared" si="805"/>
        <v>1178844</v>
      </c>
      <c r="O876" s="25">
        <f t="shared" si="805"/>
        <v>1663857</v>
      </c>
      <c r="P876" s="25">
        <f t="shared" si="789"/>
        <v>32627931</v>
      </c>
      <c r="Q876" s="188">
        <f>IF(J876=0,"-",P876/J876*100)</f>
        <v>90.112758011077858</v>
      </c>
    </row>
    <row r="877" spans="1:17" x14ac:dyDescent="0.25">
      <c r="A877" s="16" t="s">
        <v>1</v>
      </c>
      <c r="B877" s="16" t="s">
        <v>1</v>
      </c>
      <c r="C877" s="16" t="s">
        <v>1</v>
      </c>
      <c r="D877" s="16" t="s">
        <v>1</v>
      </c>
      <c r="E877" s="16" t="s">
        <v>1</v>
      </c>
      <c r="F877" s="16" t="s">
        <v>1</v>
      </c>
      <c r="G877" s="16" t="s">
        <v>1</v>
      </c>
      <c r="H877" s="2" t="s">
        <v>112</v>
      </c>
      <c r="I877" s="185">
        <f t="shared" ref="I877:L877" si="806">SUM(I874,I802)</f>
        <v>117</v>
      </c>
      <c r="J877" s="185">
        <f t="shared" ref="J877" si="807">SUM(J874,J802)</f>
        <v>117</v>
      </c>
      <c r="K877" s="185">
        <f t="shared" ref="K877" si="808">SUM(K874,K802)</f>
        <v>0</v>
      </c>
      <c r="L877" s="185">
        <f t="shared" si="806"/>
        <v>0</v>
      </c>
      <c r="M877" s="16">
        <f t="shared" ref="M877:O877" si="809">SUM(M874,M802)</f>
        <v>0</v>
      </c>
      <c r="N877" s="16">
        <f t="shared" si="809"/>
        <v>0</v>
      </c>
      <c r="O877" s="16">
        <f t="shared" si="809"/>
        <v>0</v>
      </c>
      <c r="P877" s="15">
        <f t="shared" si="789"/>
        <v>0</v>
      </c>
      <c r="Q877" s="185">
        <f>IF(J877=0,"-",P877/J877*100)</f>
        <v>0</v>
      </c>
    </row>
    <row r="878" spans="1:17" x14ac:dyDescent="0.25">
      <c r="A878" s="1" t="s">
        <v>493</v>
      </c>
      <c r="B878" s="2" t="s">
        <v>1</v>
      </c>
      <c r="C878" s="2" t="s">
        <v>1</v>
      </c>
      <c r="D878" s="111" t="s">
        <v>1</v>
      </c>
      <c r="E878" s="111" t="s">
        <v>1</v>
      </c>
      <c r="F878" s="111" t="s">
        <v>1</v>
      </c>
      <c r="G878" s="2" t="s">
        <v>1</v>
      </c>
      <c r="H878" s="2" t="s">
        <v>494</v>
      </c>
      <c r="I878" s="183">
        <v>0</v>
      </c>
      <c r="J878" s="183"/>
      <c r="K878" s="183"/>
      <c r="L878" s="183">
        <f>M878+N878+O878</f>
        <v>0</v>
      </c>
      <c r="M878" s="3"/>
      <c r="N878" s="3"/>
      <c r="O878" s="3"/>
      <c r="P878" s="3">
        <f t="shared" si="789"/>
        <v>0</v>
      </c>
      <c r="Q878" s="161"/>
    </row>
    <row r="879" spans="1:17" ht="15.75" thickBot="1" x14ac:dyDescent="0.3">
      <c r="A879" s="1" t="s">
        <v>493</v>
      </c>
      <c r="B879" s="1" t="s">
        <v>3</v>
      </c>
      <c r="C879" s="4" t="s">
        <v>1</v>
      </c>
      <c r="D879" s="112" t="s">
        <v>1</v>
      </c>
      <c r="E879" s="111" t="s">
        <v>1</v>
      </c>
      <c r="F879" s="111" t="s">
        <v>1</v>
      </c>
      <c r="G879" s="2" t="s">
        <v>1</v>
      </c>
      <c r="H879" s="2" t="s">
        <v>1</v>
      </c>
      <c r="I879" s="183"/>
      <c r="J879" s="183"/>
      <c r="K879" s="183"/>
      <c r="L879" s="183">
        <f>M879+N879+O879</f>
        <v>0</v>
      </c>
      <c r="M879" s="3"/>
      <c r="N879" s="3"/>
      <c r="O879" s="3"/>
      <c r="P879" s="3">
        <f t="shared" si="789"/>
        <v>0</v>
      </c>
      <c r="Q879" s="161"/>
    </row>
    <row r="880" spans="1:17" ht="69.75" customHeight="1" thickBot="1" x14ac:dyDescent="0.3">
      <c r="A880" s="5" t="s">
        <v>4</v>
      </c>
      <c r="B880" s="5" t="s">
        <v>5</v>
      </c>
      <c r="C880" s="5" t="s">
        <v>6</v>
      </c>
      <c r="D880" s="113" t="s">
        <v>1</v>
      </c>
      <c r="E880" s="114" t="s">
        <v>7</v>
      </c>
      <c r="F880" s="114" t="s">
        <v>8</v>
      </c>
      <c r="G880" s="5" t="s">
        <v>9</v>
      </c>
      <c r="H880" s="5" t="s">
        <v>10</v>
      </c>
      <c r="I880" s="109" t="s">
        <v>3374</v>
      </c>
      <c r="J880" s="109" t="s">
        <v>3433</v>
      </c>
      <c r="K880" s="109" t="s">
        <v>3437</v>
      </c>
      <c r="L880" s="109" t="s">
        <v>3434</v>
      </c>
      <c r="M880" s="5" t="s">
        <v>3439</v>
      </c>
      <c r="N880" s="5" t="s">
        <v>3440</v>
      </c>
      <c r="O880" s="5" t="s">
        <v>3441</v>
      </c>
      <c r="P880" s="5" t="s">
        <v>3438</v>
      </c>
      <c r="Q880" s="162" t="s">
        <v>3302</v>
      </c>
    </row>
    <row r="881" spans="1:17" x14ac:dyDescent="0.25">
      <c r="A881" s="7" t="s">
        <v>1</v>
      </c>
      <c r="B881" s="7" t="s">
        <v>1</v>
      </c>
      <c r="C881" s="7" t="s">
        <v>1</v>
      </c>
      <c r="D881" s="115" t="s">
        <v>1</v>
      </c>
      <c r="E881" s="115" t="s">
        <v>1</v>
      </c>
      <c r="F881" s="108" t="s">
        <v>1</v>
      </c>
      <c r="G881" s="10" t="s">
        <v>1</v>
      </c>
      <c r="H881" s="11" t="s">
        <v>1</v>
      </c>
      <c r="I881" s="110">
        <v>1</v>
      </c>
      <c r="J881" s="110">
        <v>2</v>
      </c>
      <c r="K881" s="110">
        <v>20</v>
      </c>
      <c r="L881" s="110" t="s">
        <v>3402</v>
      </c>
      <c r="M881" s="12">
        <v>5</v>
      </c>
      <c r="N881" s="12">
        <v>6</v>
      </c>
      <c r="O881" s="12">
        <v>7</v>
      </c>
      <c r="P881" s="12" t="s">
        <v>3303</v>
      </c>
      <c r="Q881" s="110">
        <v>9</v>
      </c>
    </row>
    <row r="882" spans="1:17" x14ac:dyDescent="0.25">
      <c r="A882" s="1" t="s">
        <v>493</v>
      </c>
      <c r="B882" s="1" t="s">
        <v>3</v>
      </c>
      <c r="C882" s="4" t="s">
        <v>12</v>
      </c>
      <c r="D882" s="112" t="s">
        <v>495</v>
      </c>
      <c r="E882" s="111" t="s">
        <v>1</v>
      </c>
      <c r="F882" s="111" t="s">
        <v>1</v>
      </c>
      <c r="G882" s="2" t="s">
        <v>1</v>
      </c>
      <c r="H882" s="2" t="s">
        <v>494</v>
      </c>
      <c r="I882" s="183">
        <v>0</v>
      </c>
      <c r="J882" s="183"/>
      <c r="K882" s="183"/>
      <c r="L882" s="183">
        <f>M882+N882+O882</f>
        <v>0</v>
      </c>
      <c r="M882" s="3"/>
      <c r="N882" s="3"/>
      <c r="O882" s="3"/>
      <c r="P882" s="3">
        <f t="shared" ref="P882:P913" si="810">K882+L882</f>
        <v>0</v>
      </c>
      <c r="Q882" s="161"/>
    </row>
    <row r="883" spans="1:17" ht="33.75" x14ac:dyDescent="0.25">
      <c r="A883" s="1" t="s">
        <v>1</v>
      </c>
      <c r="B883" s="1" t="s">
        <v>1</v>
      </c>
      <c r="C883" s="1" t="s">
        <v>1</v>
      </c>
      <c r="D883" s="111" t="s">
        <v>1</v>
      </c>
      <c r="E883" s="111" t="s">
        <v>1</v>
      </c>
      <c r="F883" s="111" t="s">
        <v>1</v>
      </c>
      <c r="G883" s="2" t="s">
        <v>1</v>
      </c>
      <c r="H883" s="13" t="s">
        <v>14</v>
      </c>
      <c r="I883" s="184">
        <f t="shared" ref="I883:L883" si="811">SUM(I884,I892,I894)</f>
        <v>3071669</v>
      </c>
      <c r="J883" s="184">
        <f t="shared" ref="J883" si="812">SUM(J884,J892,J894)</f>
        <v>3091669</v>
      </c>
      <c r="K883" s="184">
        <f t="shared" ref="K883" si="813">SUM(K884,K892,K894)</f>
        <v>2595596</v>
      </c>
      <c r="L883" s="184">
        <f t="shared" si="811"/>
        <v>310039</v>
      </c>
      <c r="M883" s="14">
        <f t="shared" ref="M883:O883" si="814">SUM(M884,M892,M894)</f>
        <v>185267</v>
      </c>
      <c r="N883" s="14">
        <f t="shared" si="814"/>
        <v>106392</v>
      </c>
      <c r="O883" s="14">
        <f t="shared" si="814"/>
        <v>18380</v>
      </c>
      <c r="P883" s="14">
        <f t="shared" si="810"/>
        <v>2905635</v>
      </c>
      <c r="Q883" s="184">
        <f t="shared" ref="Q883:Q914" si="815">IF(J883=0,"-",P883/J883*100)</f>
        <v>93.982732304137343</v>
      </c>
    </row>
    <row r="884" spans="1:17" x14ac:dyDescent="0.25">
      <c r="A884" s="4" t="s">
        <v>493</v>
      </c>
      <c r="B884" s="4" t="s">
        <v>3</v>
      </c>
      <c r="C884" s="4" t="s">
        <v>12</v>
      </c>
      <c r="D884" s="112" t="s">
        <v>495</v>
      </c>
      <c r="E884" s="111" t="s">
        <v>15</v>
      </c>
      <c r="F884" s="111" t="s">
        <v>1</v>
      </c>
      <c r="G884" s="2" t="s">
        <v>1</v>
      </c>
      <c r="H884" s="2" t="s">
        <v>16</v>
      </c>
      <c r="I884" s="185">
        <f t="shared" ref="I884:L884" si="816">SUM(I885:I886)</f>
        <v>1155489</v>
      </c>
      <c r="J884" s="185">
        <f t="shared" ref="J884" si="817">SUM(J885:J886)</f>
        <v>1450489</v>
      </c>
      <c r="K884" s="185">
        <f t="shared" ref="K884" si="818">SUM(K885:K886)</f>
        <v>1260487</v>
      </c>
      <c r="L884" s="185">
        <f t="shared" si="816"/>
        <v>190002</v>
      </c>
      <c r="M884" s="15">
        <f t="shared" ref="M884:O884" si="819">SUM(M885:M886)</f>
        <v>91055</v>
      </c>
      <c r="N884" s="15">
        <f t="shared" si="819"/>
        <v>90972</v>
      </c>
      <c r="O884" s="15">
        <f t="shared" si="819"/>
        <v>7975</v>
      </c>
      <c r="P884" s="15">
        <f t="shared" si="810"/>
        <v>1450489</v>
      </c>
      <c r="Q884" s="185">
        <f t="shared" si="815"/>
        <v>100</v>
      </c>
    </row>
    <row r="885" spans="1:17" x14ac:dyDescent="0.25">
      <c r="A885" s="4" t="s">
        <v>493</v>
      </c>
      <c r="B885" s="4" t="s">
        <v>3</v>
      </c>
      <c r="C885" s="4" t="s">
        <v>12</v>
      </c>
      <c r="D885" s="112" t="s">
        <v>495</v>
      </c>
      <c r="E885" s="116">
        <v>6111</v>
      </c>
      <c r="F885" s="112"/>
      <c r="G885" s="117" t="s">
        <v>3375</v>
      </c>
      <c r="H885" s="16" t="s">
        <v>17</v>
      </c>
      <c r="I885" s="183">
        <v>1010239</v>
      </c>
      <c r="J885" s="183">
        <v>1280239</v>
      </c>
      <c r="K885" s="183">
        <v>1118721</v>
      </c>
      <c r="L885" s="183">
        <f>M885+N885+O885</f>
        <v>161518</v>
      </c>
      <c r="M885" s="17">
        <v>80800</v>
      </c>
      <c r="N885" s="17">
        <v>80718</v>
      </c>
      <c r="O885" s="17"/>
      <c r="P885" s="17">
        <f t="shared" si="810"/>
        <v>1280239</v>
      </c>
      <c r="Q885" s="183">
        <f t="shared" si="815"/>
        <v>100</v>
      </c>
    </row>
    <row r="886" spans="1:17" x14ac:dyDescent="0.25">
      <c r="A886" s="1" t="s">
        <v>493</v>
      </c>
      <c r="B886" s="1" t="s">
        <v>3</v>
      </c>
      <c r="C886" s="1" t="s">
        <v>12</v>
      </c>
      <c r="D886" s="118" t="s">
        <v>495</v>
      </c>
      <c r="E886" s="118" t="s">
        <v>20</v>
      </c>
      <c r="F886" s="112" t="s">
        <v>1</v>
      </c>
      <c r="G886" s="16" t="s">
        <v>1</v>
      </c>
      <c r="H886" s="2" t="s">
        <v>21</v>
      </c>
      <c r="I886" s="185">
        <f t="shared" ref="I886:O886" si="820">SUM(I887:I891)</f>
        <v>145250</v>
      </c>
      <c r="J886" s="185">
        <f t="shared" si="820"/>
        <v>170250</v>
      </c>
      <c r="K886" s="185">
        <f t="shared" si="820"/>
        <v>141766</v>
      </c>
      <c r="L886" s="185">
        <f t="shared" si="820"/>
        <v>28484</v>
      </c>
      <c r="M886" s="15">
        <f t="shared" si="820"/>
        <v>10255</v>
      </c>
      <c r="N886" s="15">
        <f t="shared" si="820"/>
        <v>10254</v>
      </c>
      <c r="O886" s="15">
        <f t="shared" si="820"/>
        <v>7975</v>
      </c>
      <c r="P886" s="15">
        <f t="shared" si="810"/>
        <v>170250</v>
      </c>
      <c r="Q886" s="185">
        <f t="shared" si="815"/>
        <v>100</v>
      </c>
    </row>
    <row r="887" spans="1:17" x14ac:dyDescent="0.25">
      <c r="A887" s="4" t="s">
        <v>493</v>
      </c>
      <c r="B887" s="4" t="s">
        <v>3</v>
      </c>
      <c r="C887" s="4" t="s">
        <v>12</v>
      </c>
      <c r="D887" s="112" t="s">
        <v>495</v>
      </c>
      <c r="E887" s="116">
        <v>6112</v>
      </c>
      <c r="F887" s="112" t="s">
        <v>496</v>
      </c>
      <c r="G887" s="117" t="s">
        <v>3375</v>
      </c>
      <c r="H887" s="16" t="s">
        <v>86</v>
      </c>
      <c r="I887" s="183">
        <v>20700</v>
      </c>
      <c r="J887" s="183">
        <v>21700</v>
      </c>
      <c r="K887" s="183">
        <v>17141</v>
      </c>
      <c r="L887" s="183">
        <f>M887+N887+O887</f>
        <v>4559</v>
      </c>
      <c r="M887" s="17">
        <v>2280</v>
      </c>
      <c r="N887" s="17">
        <v>2279</v>
      </c>
      <c r="O887" s="17"/>
      <c r="P887" s="17">
        <f t="shared" si="810"/>
        <v>21700</v>
      </c>
      <c r="Q887" s="183">
        <f t="shared" si="815"/>
        <v>100</v>
      </c>
    </row>
    <row r="888" spans="1:17" x14ac:dyDescent="0.25">
      <c r="A888" s="4" t="s">
        <v>493</v>
      </c>
      <c r="B888" s="4" t="s">
        <v>3</v>
      </c>
      <c r="C888" s="4" t="s">
        <v>12</v>
      </c>
      <c r="D888" s="112" t="s">
        <v>495</v>
      </c>
      <c r="E888" s="116">
        <v>6112</v>
      </c>
      <c r="F888" s="112" t="s">
        <v>497</v>
      </c>
      <c r="G888" s="117" t="s">
        <v>3375</v>
      </c>
      <c r="H888" s="16" t="s">
        <v>26</v>
      </c>
      <c r="I888" s="183">
        <v>95700</v>
      </c>
      <c r="J888" s="183">
        <v>99700</v>
      </c>
      <c r="K888" s="183">
        <v>75775</v>
      </c>
      <c r="L888" s="183">
        <f>M888+N888+O888</f>
        <v>23925</v>
      </c>
      <c r="M888" s="17">
        <v>7975</v>
      </c>
      <c r="N888" s="17">
        <v>7975</v>
      </c>
      <c r="O888" s="17">
        <v>7975</v>
      </c>
      <c r="P888" s="17">
        <f t="shared" si="810"/>
        <v>99700</v>
      </c>
      <c r="Q888" s="183">
        <f t="shared" si="815"/>
        <v>100</v>
      </c>
    </row>
    <row r="889" spans="1:17" x14ac:dyDescent="0.25">
      <c r="A889" s="4" t="s">
        <v>493</v>
      </c>
      <c r="B889" s="4" t="s">
        <v>3</v>
      </c>
      <c r="C889" s="4" t="s">
        <v>12</v>
      </c>
      <c r="D889" s="112" t="s">
        <v>495</v>
      </c>
      <c r="E889" s="116">
        <v>6112</v>
      </c>
      <c r="F889" s="112" t="s">
        <v>498</v>
      </c>
      <c r="G889" s="117" t="s">
        <v>3375</v>
      </c>
      <c r="H889" s="16" t="s">
        <v>28</v>
      </c>
      <c r="I889" s="183">
        <v>18850</v>
      </c>
      <c r="J889" s="183">
        <v>18850</v>
      </c>
      <c r="K889" s="183">
        <v>18850</v>
      </c>
      <c r="L889" s="183">
        <f>M889+N889+O889</f>
        <v>0</v>
      </c>
      <c r="M889" s="17"/>
      <c r="N889" s="17"/>
      <c r="O889" s="17"/>
      <c r="P889" s="17">
        <f t="shared" si="810"/>
        <v>18850</v>
      </c>
      <c r="Q889" s="183">
        <f t="shared" si="815"/>
        <v>100</v>
      </c>
    </row>
    <row r="890" spans="1:17" x14ac:dyDescent="0.25">
      <c r="A890" s="4" t="s">
        <v>493</v>
      </c>
      <c r="B890" s="4" t="s">
        <v>3</v>
      </c>
      <c r="C890" s="4" t="s">
        <v>12</v>
      </c>
      <c r="D890" s="112" t="s">
        <v>495</v>
      </c>
      <c r="E890" s="116">
        <v>6112</v>
      </c>
      <c r="F890" s="112" t="s">
        <v>499</v>
      </c>
      <c r="G890" s="117" t="s">
        <v>3375</v>
      </c>
      <c r="H890" s="16" t="s">
        <v>24</v>
      </c>
      <c r="I890" s="183">
        <v>0</v>
      </c>
      <c r="J890" s="183">
        <v>0</v>
      </c>
      <c r="K890" s="183">
        <v>0</v>
      </c>
      <c r="L890" s="183">
        <f>M890+N890+O890</f>
        <v>0</v>
      </c>
      <c r="M890" s="17"/>
      <c r="N890" s="17"/>
      <c r="O890" s="17"/>
      <c r="P890" s="17">
        <f t="shared" si="810"/>
        <v>0</v>
      </c>
      <c r="Q890" s="161" t="str">
        <f t="shared" si="815"/>
        <v>-</v>
      </c>
    </row>
    <row r="891" spans="1:17" x14ac:dyDescent="0.25">
      <c r="A891" s="4" t="s">
        <v>493</v>
      </c>
      <c r="B891" s="4" t="s">
        <v>3</v>
      </c>
      <c r="C891" s="4" t="s">
        <v>12</v>
      </c>
      <c r="D891" s="112" t="s">
        <v>495</v>
      </c>
      <c r="E891" s="116">
        <v>6112</v>
      </c>
      <c r="F891" s="112" t="s">
        <v>500</v>
      </c>
      <c r="G891" s="117" t="s">
        <v>3375</v>
      </c>
      <c r="H891" s="16" t="s">
        <v>30</v>
      </c>
      <c r="I891" s="183">
        <v>10000</v>
      </c>
      <c r="J891" s="183">
        <v>30000</v>
      </c>
      <c r="K891" s="183">
        <v>30000</v>
      </c>
      <c r="L891" s="183">
        <f>M891+N891+O891</f>
        <v>0</v>
      </c>
      <c r="M891" s="17"/>
      <c r="N891" s="17"/>
      <c r="O891" s="17"/>
      <c r="P891" s="17">
        <f t="shared" si="810"/>
        <v>30000</v>
      </c>
      <c r="Q891" s="183">
        <f t="shared" si="815"/>
        <v>100</v>
      </c>
    </row>
    <row r="892" spans="1:17" x14ac:dyDescent="0.25">
      <c r="A892" s="4" t="s">
        <v>493</v>
      </c>
      <c r="B892" s="4" t="s">
        <v>3</v>
      </c>
      <c r="C892" s="4" t="s">
        <v>12</v>
      </c>
      <c r="D892" s="112" t="s">
        <v>495</v>
      </c>
      <c r="E892" s="111" t="s">
        <v>31</v>
      </c>
      <c r="F892" s="111" t="s">
        <v>1</v>
      </c>
      <c r="G892" s="2" t="s">
        <v>1</v>
      </c>
      <c r="H892" s="2" t="s">
        <v>32</v>
      </c>
      <c r="I892" s="185">
        <f t="shared" ref="I892:O892" si="821">SUM(I893)</f>
        <v>106074</v>
      </c>
      <c r="J892" s="185">
        <f t="shared" si="821"/>
        <v>136074</v>
      </c>
      <c r="K892" s="185">
        <f t="shared" si="821"/>
        <v>118416</v>
      </c>
      <c r="L892" s="185">
        <f t="shared" si="821"/>
        <v>17658</v>
      </c>
      <c r="M892" s="15">
        <f t="shared" si="821"/>
        <v>17658</v>
      </c>
      <c r="N892" s="15">
        <f t="shared" si="821"/>
        <v>0</v>
      </c>
      <c r="O892" s="15">
        <f t="shared" si="821"/>
        <v>0</v>
      </c>
      <c r="P892" s="15">
        <f t="shared" si="810"/>
        <v>136074</v>
      </c>
      <c r="Q892" s="185">
        <f t="shared" si="815"/>
        <v>100</v>
      </c>
    </row>
    <row r="893" spans="1:17" x14ac:dyDescent="0.25">
      <c r="A893" s="4" t="s">
        <v>493</v>
      </c>
      <c r="B893" s="4" t="s">
        <v>3</v>
      </c>
      <c r="C893" s="4" t="s">
        <v>12</v>
      </c>
      <c r="D893" s="112" t="s">
        <v>495</v>
      </c>
      <c r="E893" s="116">
        <v>6121</v>
      </c>
      <c r="F893" s="112"/>
      <c r="G893" s="117" t="s">
        <v>3375</v>
      </c>
      <c r="H893" s="16" t="s">
        <v>33</v>
      </c>
      <c r="I893" s="183">
        <v>106074</v>
      </c>
      <c r="J893" s="183">
        <v>136074</v>
      </c>
      <c r="K893" s="183">
        <v>118416</v>
      </c>
      <c r="L893" s="183">
        <f>M893+N893+O893</f>
        <v>17658</v>
      </c>
      <c r="M893" s="17">
        <v>17658</v>
      </c>
      <c r="N893" s="17"/>
      <c r="O893" s="17"/>
      <c r="P893" s="17">
        <f t="shared" si="810"/>
        <v>136074</v>
      </c>
      <c r="Q893" s="183">
        <f t="shared" si="815"/>
        <v>100</v>
      </c>
    </row>
    <row r="894" spans="1:17" x14ac:dyDescent="0.25">
      <c r="A894" s="4" t="s">
        <v>493</v>
      </c>
      <c r="B894" s="4" t="s">
        <v>3</v>
      </c>
      <c r="C894" s="4" t="s">
        <v>12</v>
      </c>
      <c r="D894" s="112" t="s">
        <v>495</v>
      </c>
      <c r="E894" s="111" t="s">
        <v>35</v>
      </c>
      <c r="F894" s="111" t="s">
        <v>1</v>
      </c>
      <c r="G894" s="2" t="s">
        <v>1</v>
      </c>
      <c r="H894" s="2" t="s">
        <v>36</v>
      </c>
      <c r="I894" s="185">
        <f t="shared" ref="I894:O894" si="822">SUM(I895,I896,I898,I903,I904)</f>
        <v>1810106</v>
      </c>
      <c r="J894" s="185">
        <f t="shared" si="822"/>
        <v>1505106</v>
      </c>
      <c r="K894" s="185">
        <f t="shared" si="822"/>
        <v>1216693</v>
      </c>
      <c r="L894" s="185">
        <f t="shared" si="822"/>
        <v>102379</v>
      </c>
      <c r="M894" s="15">
        <f t="shared" si="822"/>
        <v>76554</v>
      </c>
      <c r="N894" s="15">
        <f t="shared" si="822"/>
        <v>15420</v>
      </c>
      <c r="O894" s="15">
        <f t="shared" si="822"/>
        <v>10405</v>
      </c>
      <c r="P894" s="15">
        <f t="shared" si="810"/>
        <v>1319072</v>
      </c>
      <c r="Q894" s="185">
        <f t="shared" si="815"/>
        <v>87.639807428845543</v>
      </c>
    </row>
    <row r="895" spans="1:17" x14ac:dyDescent="0.25">
      <c r="A895" s="4">
        <v>14</v>
      </c>
      <c r="B895" s="4" t="s">
        <v>3</v>
      </c>
      <c r="C895" s="4" t="s">
        <v>12</v>
      </c>
      <c r="D895" s="112" t="s">
        <v>495</v>
      </c>
      <c r="E895" s="116">
        <v>6131</v>
      </c>
      <c r="F895" s="112"/>
      <c r="G895" s="117" t="s">
        <v>3375</v>
      </c>
      <c r="H895" s="16" t="s">
        <v>38</v>
      </c>
      <c r="I895" s="183">
        <v>23000</v>
      </c>
      <c r="J895" s="183">
        <v>13000</v>
      </c>
      <c r="K895" s="183">
        <v>11866</v>
      </c>
      <c r="L895" s="183">
        <f>M895+N895+O895</f>
        <v>1134</v>
      </c>
      <c r="M895" s="17">
        <v>1134</v>
      </c>
      <c r="N895" s="17"/>
      <c r="O895" s="17"/>
      <c r="P895" s="17">
        <f t="shared" si="810"/>
        <v>13000</v>
      </c>
      <c r="Q895" s="183">
        <f t="shared" si="815"/>
        <v>100</v>
      </c>
    </row>
    <row r="896" spans="1:17" x14ac:dyDescent="0.25">
      <c r="A896" s="1" t="s">
        <v>493</v>
      </c>
      <c r="B896" s="1" t="s">
        <v>3</v>
      </c>
      <c r="C896" s="1" t="s">
        <v>12</v>
      </c>
      <c r="D896" s="118" t="s">
        <v>495</v>
      </c>
      <c r="E896" s="118" t="s">
        <v>195</v>
      </c>
      <c r="F896" s="112" t="s">
        <v>1</v>
      </c>
      <c r="G896" s="16" t="s">
        <v>1</v>
      </c>
      <c r="H896" s="2" t="s">
        <v>196</v>
      </c>
      <c r="I896" s="185">
        <f t="shared" ref="I896:O896" si="823">SUM(I897)</f>
        <v>200000</v>
      </c>
      <c r="J896" s="185">
        <f t="shared" si="823"/>
        <v>200000</v>
      </c>
      <c r="K896" s="185">
        <f t="shared" si="823"/>
        <v>160002</v>
      </c>
      <c r="L896" s="185">
        <f t="shared" si="823"/>
        <v>39998</v>
      </c>
      <c r="M896" s="15">
        <f t="shared" si="823"/>
        <v>15000</v>
      </c>
      <c r="N896" s="15">
        <f t="shared" si="823"/>
        <v>15000</v>
      </c>
      <c r="O896" s="15">
        <f t="shared" si="823"/>
        <v>9998</v>
      </c>
      <c r="P896" s="15">
        <f t="shared" si="810"/>
        <v>200000</v>
      </c>
      <c r="Q896" s="185">
        <f t="shared" si="815"/>
        <v>100</v>
      </c>
    </row>
    <row r="897" spans="1:17" x14ac:dyDescent="0.25">
      <c r="A897" s="4" t="s">
        <v>493</v>
      </c>
      <c r="B897" s="4" t="s">
        <v>3</v>
      </c>
      <c r="C897" s="4" t="s">
        <v>12</v>
      </c>
      <c r="D897" s="112" t="s">
        <v>495</v>
      </c>
      <c r="E897" s="116">
        <v>6132</v>
      </c>
      <c r="F897" s="112" t="s">
        <v>501</v>
      </c>
      <c r="G897" s="117" t="s">
        <v>3375</v>
      </c>
      <c r="H897" s="16" t="s">
        <v>502</v>
      </c>
      <c r="I897" s="183">
        <v>200000</v>
      </c>
      <c r="J897" s="183">
        <v>200000</v>
      </c>
      <c r="K897" s="183">
        <v>160002</v>
      </c>
      <c r="L897" s="183">
        <f>M897+N897+O897</f>
        <v>39998</v>
      </c>
      <c r="M897" s="17">
        <v>15000</v>
      </c>
      <c r="N897" s="17">
        <v>15000</v>
      </c>
      <c r="O897" s="17">
        <v>9998</v>
      </c>
      <c r="P897" s="17">
        <f t="shared" si="810"/>
        <v>200000</v>
      </c>
      <c r="Q897" s="183">
        <f t="shared" si="815"/>
        <v>100</v>
      </c>
    </row>
    <row r="898" spans="1:17" x14ac:dyDescent="0.25">
      <c r="A898" s="1" t="s">
        <v>493</v>
      </c>
      <c r="B898" s="1" t="s">
        <v>3</v>
      </c>
      <c r="C898" s="1" t="s">
        <v>12</v>
      </c>
      <c r="D898" s="118" t="s">
        <v>495</v>
      </c>
      <c r="E898" s="118" t="s">
        <v>210</v>
      </c>
      <c r="F898" s="112" t="s">
        <v>1</v>
      </c>
      <c r="G898" s="16" t="s">
        <v>1</v>
      </c>
      <c r="H898" s="2" t="s">
        <v>211</v>
      </c>
      <c r="I898" s="185">
        <f t="shared" ref="I898:O898" si="824">SUM(I899:I902)</f>
        <v>1210100</v>
      </c>
      <c r="J898" s="185">
        <f t="shared" si="824"/>
        <v>930100</v>
      </c>
      <c r="K898" s="185">
        <f t="shared" si="824"/>
        <v>684166</v>
      </c>
      <c r="L898" s="185">
        <f t="shared" si="824"/>
        <v>60000</v>
      </c>
      <c r="M898" s="15">
        <f t="shared" si="824"/>
        <v>60000</v>
      </c>
      <c r="N898" s="15">
        <f t="shared" si="824"/>
        <v>0</v>
      </c>
      <c r="O898" s="15">
        <f t="shared" si="824"/>
        <v>0</v>
      </c>
      <c r="P898" s="15">
        <f t="shared" si="810"/>
        <v>744166</v>
      </c>
      <c r="Q898" s="185">
        <f t="shared" si="815"/>
        <v>80.009246317600258</v>
      </c>
    </row>
    <row r="899" spans="1:17" x14ac:dyDescent="0.25">
      <c r="A899" s="4" t="s">
        <v>493</v>
      </c>
      <c r="B899" s="4" t="s">
        <v>3</v>
      </c>
      <c r="C899" s="4" t="s">
        <v>12</v>
      </c>
      <c r="D899" s="112" t="s">
        <v>495</v>
      </c>
      <c r="E899" s="116">
        <v>6137</v>
      </c>
      <c r="F899" s="112"/>
      <c r="G899" s="117" t="s">
        <v>3375</v>
      </c>
      <c r="H899" s="16" t="s">
        <v>211</v>
      </c>
      <c r="I899" s="183">
        <v>280000</v>
      </c>
      <c r="J899" s="183">
        <v>0</v>
      </c>
      <c r="K899" s="183">
        <v>0</v>
      </c>
      <c r="L899" s="183">
        <f>M899+N899+O899</f>
        <v>0</v>
      </c>
      <c r="M899" s="17"/>
      <c r="N899" s="17"/>
      <c r="O899" s="17"/>
      <c r="P899" s="17">
        <f t="shared" si="810"/>
        <v>0</v>
      </c>
      <c r="Q899" s="161" t="str">
        <f t="shared" si="815"/>
        <v>-</v>
      </c>
    </row>
    <row r="900" spans="1:17" x14ac:dyDescent="0.25">
      <c r="A900" s="4" t="s">
        <v>493</v>
      </c>
      <c r="B900" s="4" t="s">
        <v>3</v>
      </c>
      <c r="C900" s="4" t="s">
        <v>12</v>
      </c>
      <c r="D900" s="112" t="s">
        <v>495</v>
      </c>
      <c r="E900" s="116">
        <v>6137</v>
      </c>
      <c r="F900" s="112" t="s">
        <v>503</v>
      </c>
      <c r="G900" s="117" t="s">
        <v>3375</v>
      </c>
      <c r="H900" s="16" t="s">
        <v>504</v>
      </c>
      <c r="I900" s="183">
        <v>230000</v>
      </c>
      <c r="J900" s="183">
        <v>230000</v>
      </c>
      <c r="K900" s="183">
        <v>159169</v>
      </c>
      <c r="L900" s="183">
        <f>M900+N900+O900</f>
        <v>60000</v>
      </c>
      <c r="M900" s="208">
        <v>60000</v>
      </c>
      <c r="N900" s="17"/>
      <c r="O900" s="17"/>
      <c r="P900" s="17">
        <f t="shared" si="810"/>
        <v>219169</v>
      </c>
      <c r="Q900" s="183">
        <f t="shared" si="815"/>
        <v>95.290869565217392</v>
      </c>
    </row>
    <row r="901" spans="1:17" x14ac:dyDescent="0.25">
      <c r="A901" s="4" t="s">
        <v>493</v>
      </c>
      <c r="B901" s="4" t="s">
        <v>3</v>
      </c>
      <c r="C901" s="4" t="s">
        <v>12</v>
      </c>
      <c r="D901" s="112" t="s">
        <v>495</v>
      </c>
      <c r="E901" s="116">
        <v>6137</v>
      </c>
      <c r="F901" s="112" t="s">
        <v>505</v>
      </c>
      <c r="G901" s="117" t="s">
        <v>3375</v>
      </c>
      <c r="H901" s="16" t="s">
        <v>506</v>
      </c>
      <c r="I901" s="183">
        <v>700000</v>
      </c>
      <c r="J901" s="183">
        <v>700000</v>
      </c>
      <c r="K901" s="183">
        <v>524997</v>
      </c>
      <c r="L901" s="183">
        <f>M901+N901+O901</f>
        <v>0</v>
      </c>
      <c r="M901" s="210"/>
      <c r="N901" s="210"/>
      <c r="O901" s="210"/>
      <c r="P901" s="17">
        <f t="shared" si="810"/>
        <v>524997</v>
      </c>
      <c r="Q901" s="183">
        <f t="shared" si="815"/>
        <v>74.999571428571429</v>
      </c>
    </row>
    <row r="902" spans="1:17" ht="22.5" x14ac:dyDescent="0.25">
      <c r="A902" s="4" t="s">
        <v>493</v>
      </c>
      <c r="B902" s="4" t="s">
        <v>3</v>
      </c>
      <c r="C902" s="4" t="s">
        <v>12</v>
      </c>
      <c r="D902" s="112" t="s">
        <v>495</v>
      </c>
      <c r="E902" s="116">
        <v>6137</v>
      </c>
      <c r="F902" s="112" t="s">
        <v>507</v>
      </c>
      <c r="G902" s="117" t="s">
        <v>3375</v>
      </c>
      <c r="H902" s="16" t="s">
        <v>508</v>
      </c>
      <c r="I902" s="183">
        <v>100</v>
      </c>
      <c r="J902" s="183">
        <v>100</v>
      </c>
      <c r="K902" s="183">
        <v>0</v>
      </c>
      <c r="L902" s="183">
        <f>M902+N902+O902</f>
        <v>0</v>
      </c>
      <c r="M902" s="17"/>
      <c r="N902" s="17"/>
      <c r="O902" s="17"/>
      <c r="P902" s="17">
        <f t="shared" si="810"/>
        <v>0</v>
      </c>
      <c r="Q902" s="183">
        <f t="shared" si="815"/>
        <v>0</v>
      </c>
    </row>
    <row r="903" spans="1:17" x14ac:dyDescent="0.25">
      <c r="A903" s="4" t="s">
        <v>493</v>
      </c>
      <c r="B903" s="4" t="s">
        <v>3</v>
      </c>
      <c r="C903" s="4" t="s">
        <v>12</v>
      </c>
      <c r="D903" s="112" t="s">
        <v>495</v>
      </c>
      <c r="E903" s="116">
        <v>6138</v>
      </c>
      <c r="F903" s="112"/>
      <c r="G903" s="117" t="s">
        <v>3375</v>
      </c>
      <c r="H903" s="16" t="s">
        <v>214</v>
      </c>
      <c r="I903" s="183">
        <v>100</v>
      </c>
      <c r="J903" s="183">
        <v>10100</v>
      </c>
      <c r="K903" s="183">
        <v>10100</v>
      </c>
      <c r="L903" s="183">
        <f>M903+N903+O903</f>
        <v>0</v>
      </c>
      <c r="M903" s="17"/>
      <c r="N903" s="17"/>
      <c r="O903" s="17"/>
      <c r="P903" s="17">
        <f t="shared" si="810"/>
        <v>10100</v>
      </c>
      <c r="Q903" s="183">
        <f t="shared" si="815"/>
        <v>100</v>
      </c>
    </row>
    <row r="904" spans="1:17" x14ac:dyDescent="0.25">
      <c r="A904" s="1" t="s">
        <v>493</v>
      </c>
      <c r="B904" s="1" t="s">
        <v>3</v>
      </c>
      <c r="C904" s="1" t="s">
        <v>12</v>
      </c>
      <c r="D904" s="118" t="s">
        <v>495</v>
      </c>
      <c r="E904" s="118" t="s">
        <v>40</v>
      </c>
      <c r="F904" s="112" t="s">
        <v>1</v>
      </c>
      <c r="G904" s="16" t="s">
        <v>1</v>
      </c>
      <c r="H904" s="2" t="s">
        <v>41</v>
      </c>
      <c r="I904" s="185">
        <f t="shared" ref="I904:O904" si="825">SUM(I905:I910)</f>
        <v>376906</v>
      </c>
      <c r="J904" s="185">
        <f t="shared" si="825"/>
        <v>351906</v>
      </c>
      <c r="K904" s="185">
        <f t="shared" si="825"/>
        <v>350559</v>
      </c>
      <c r="L904" s="185">
        <f t="shared" si="825"/>
        <v>1247</v>
      </c>
      <c r="M904" s="15">
        <f t="shared" si="825"/>
        <v>420</v>
      </c>
      <c r="N904" s="15">
        <f t="shared" si="825"/>
        <v>420</v>
      </c>
      <c r="O904" s="15">
        <f t="shared" si="825"/>
        <v>407</v>
      </c>
      <c r="P904" s="15">
        <f t="shared" si="810"/>
        <v>351806</v>
      </c>
      <c r="Q904" s="185">
        <f t="shared" si="815"/>
        <v>99.971583320545832</v>
      </c>
    </row>
    <row r="905" spans="1:17" x14ac:dyDescent="0.25">
      <c r="A905" s="4" t="s">
        <v>493</v>
      </c>
      <c r="B905" s="4" t="s">
        <v>3</v>
      </c>
      <c r="C905" s="4" t="s">
        <v>12</v>
      </c>
      <c r="D905" s="112" t="s">
        <v>495</v>
      </c>
      <c r="E905" s="116">
        <v>6139</v>
      </c>
      <c r="F905" s="112" t="s">
        <v>509</v>
      </c>
      <c r="G905" s="117" t="s">
        <v>3375</v>
      </c>
      <c r="H905" s="16" t="s">
        <v>510</v>
      </c>
      <c r="I905" s="183">
        <v>348584</v>
      </c>
      <c r="J905" s="183">
        <v>343584</v>
      </c>
      <c r="K905" s="183">
        <v>343584</v>
      </c>
      <c r="L905" s="183">
        <f t="shared" ref="L905:L910" si="826">M905+N905+O905</f>
        <v>0</v>
      </c>
      <c r="M905" s="17"/>
      <c r="N905" s="17"/>
      <c r="O905" s="17"/>
      <c r="P905" s="17">
        <f t="shared" si="810"/>
        <v>343584</v>
      </c>
      <c r="Q905" s="183">
        <f t="shared" si="815"/>
        <v>100</v>
      </c>
    </row>
    <row r="906" spans="1:17" ht="22.5" x14ac:dyDescent="0.25">
      <c r="A906" s="4" t="s">
        <v>493</v>
      </c>
      <c r="B906" s="4" t="s">
        <v>3</v>
      </c>
      <c r="C906" s="4" t="s">
        <v>12</v>
      </c>
      <c r="D906" s="112" t="s">
        <v>495</v>
      </c>
      <c r="E906" s="116">
        <v>6139</v>
      </c>
      <c r="F906" s="112" t="s">
        <v>511</v>
      </c>
      <c r="G906" s="117" t="s">
        <v>3375</v>
      </c>
      <c r="H906" s="16" t="s">
        <v>336</v>
      </c>
      <c r="I906" s="183">
        <v>3222</v>
      </c>
      <c r="J906" s="183">
        <v>3222</v>
      </c>
      <c r="K906" s="183">
        <v>3222</v>
      </c>
      <c r="L906" s="183">
        <f t="shared" si="826"/>
        <v>0</v>
      </c>
      <c r="M906" s="17"/>
      <c r="N906" s="17"/>
      <c r="O906" s="17"/>
      <c r="P906" s="17">
        <f t="shared" si="810"/>
        <v>3222</v>
      </c>
      <c r="Q906" s="183">
        <f t="shared" si="815"/>
        <v>100</v>
      </c>
    </row>
    <row r="907" spans="1:17" x14ac:dyDescent="0.25">
      <c r="A907" s="4" t="s">
        <v>493</v>
      </c>
      <c r="B907" s="4" t="s">
        <v>3</v>
      </c>
      <c r="C907" s="4" t="s">
        <v>12</v>
      </c>
      <c r="D907" s="112" t="s">
        <v>495</v>
      </c>
      <c r="E907" s="116">
        <v>6139</v>
      </c>
      <c r="F907" s="112" t="s">
        <v>512</v>
      </c>
      <c r="G907" s="117" t="s">
        <v>3375</v>
      </c>
      <c r="H907" s="16" t="s">
        <v>513</v>
      </c>
      <c r="I907" s="183">
        <v>20000</v>
      </c>
      <c r="J907" s="183">
        <v>0</v>
      </c>
      <c r="K907" s="183">
        <v>0</v>
      </c>
      <c r="L907" s="183">
        <f t="shared" si="826"/>
        <v>0</v>
      </c>
      <c r="M907" s="17"/>
      <c r="N907" s="17"/>
      <c r="O907" s="17"/>
      <c r="P907" s="17">
        <f t="shared" si="810"/>
        <v>0</v>
      </c>
      <c r="Q907" s="161" t="str">
        <f t="shared" si="815"/>
        <v>-</v>
      </c>
    </row>
    <row r="908" spans="1:17" ht="22.5" x14ac:dyDescent="0.25">
      <c r="A908" s="4" t="s">
        <v>493</v>
      </c>
      <c r="B908" s="4" t="s">
        <v>3</v>
      </c>
      <c r="C908" s="4" t="s">
        <v>12</v>
      </c>
      <c r="D908" s="112" t="s">
        <v>495</v>
      </c>
      <c r="E908" s="116">
        <v>6139</v>
      </c>
      <c r="F908" s="112" t="s">
        <v>514</v>
      </c>
      <c r="G908" s="117" t="s">
        <v>3375</v>
      </c>
      <c r="H908" s="16" t="s">
        <v>56</v>
      </c>
      <c r="I908" s="183">
        <v>100</v>
      </c>
      <c r="J908" s="183">
        <v>100</v>
      </c>
      <c r="K908" s="183">
        <v>0</v>
      </c>
      <c r="L908" s="183">
        <f t="shared" si="826"/>
        <v>0</v>
      </c>
      <c r="M908" s="17"/>
      <c r="N908" s="17"/>
      <c r="O908" s="17"/>
      <c r="P908" s="17">
        <f t="shared" si="810"/>
        <v>0</v>
      </c>
      <c r="Q908" s="183">
        <f t="shared" si="815"/>
        <v>0</v>
      </c>
    </row>
    <row r="909" spans="1:17" x14ac:dyDescent="0.25">
      <c r="A909" s="4" t="s">
        <v>493</v>
      </c>
      <c r="B909" s="4" t="s">
        <v>3</v>
      </c>
      <c r="C909" s="4" t="s">
        <v>12</v>
      </c>
      <c r="D909" s="112" t="s">
        <v>495</v>
      </c>
      <c r="E909" s="116">
        <v>6139</v>
      </c>
      <c r="F909" s="112" t="s">
        <v>515</v>
      </c>
      <c r="G909" s="117" t="s">
        <v>3375</v>
      </c>
      <c r="H909" s="16" t="s">
        <v>516</v>
      </c>
      <c r="I909" s="183">
        <v>5000</v>
      </c>
      <c r="J909" s="183">
        <v>5000</v>
      </c>
      <c r="K909" s="183">
        <v>3753</v>
      </c>
      <c r="L909" s="183">
        <f t="shared" si="826"/>
        <v>1247</v>
      </c>
      <c r="M909" s="17">
        <v>420</v>
      </c>
      <c r="N909" s="17">
        <v>420</v>
      </c>
      <c r="O909" s="17">
        <v>407</v>
      </c>
      <c r="P909" s="17">
        <f t="shared" si="810"/>
        <v>5000</v>
      </c>
      <c r="Q909" s="183">
        <f t="shared" si="815"/>
        <v>100</v>
      </c>
    </row>
    <row r="910" spans="1:17" x14ac:dyDescent="0.25">
      <c r="A910" s="4" t="s">
        <v>493</v>
      </c>
      <c r="B910" s="4" t="s">
        <v>3</v>
      </c>
      <c r="C910" s="4" t="s">
        <v>12</v>
      </c>
      <c r="D910" s="112" t="s">
        <v>495</v>
      </c>
      <c r="E910" s="116">
        <v>6139</v>
      </c>
      <c r="F910" s="112" t="s">
        <v>517</v>
      </c>
      <c r="G910" s="117" t="s">
        <v>3375</v>
      </c>
      <c r="H910" s="16" t="s">
        <v>518</v>
      </c>
      <c r="I910" s="183">
        <v>0</v>
      </c>
      <c r="J910" s="183">
        <v>0</v>
      </c>
      <c r="K910" s="183">
        <v>0</v>
      </c>
      <c r="L910" s="183">
        <f t="shared" si="826"/>
        <v>0</v>
      </c>
      <c r="M910" s="17"/>
      <c r="N910" s="17"/>
      <c r="O910" s="17"/>
      <c r="P910" s="17">
        <f t="shared" si="810"/>
        <v>0</v>
      </c>
      <c r="Q910" s="161" t="str">
        <f t="shared" si="815"/>
        <v>-</v>
      </c>
    </row>
    <row r="911" spans="1:17" ht="22.5" x14ac:dyDescent="0.25">
      <c r="A911" s="1" t="s">
        <v>1</v>
      </c>
      <c r="B911" s="1" t="s">
        <v>1</v>
      </c>
      <c r="C911" s="1" t="s">
        <v>1</v>
      </c>
      <c r="D911" s="111" t="s">
        <v>1</v>
      </c>
      <c r="E911" s="111" t="s">
        <v>1</v>
      </c>
      <c r="F911" s="111" t="s">
        <v>1</v>
      </c>
      <c r="G911" s="2" t="s">
        <v>1</v>
      </c>
      <c r="H911" s="13" t="s">
        <v>57</v>
      </c>
      <c r="I911" s="184">
        <f t="shared" ref="I911:O911" si="827">SUM(I912)</f>
        <v>62886930</v>
      </c>
      <c r="J911" s="184">
        <f t="shared" si="827"/>
        <v>62686830</v>
      </c>
      <c r="K911" s="184">
        <f t="shared" si="827"/>
        <v>46083955</v>
      </c>
      <c r="L911" s="184">
        <f t="shared" si="827"/>
        <v>10502775</v>
      </c>
      <c r="M911" s="14">
        <f t="shared" si="827"/>
        <v>5502653</v>
      </c>
      <c r="N911" s="14">
        <f t="shared" si="827"/>
        <v>3000122</v>
      </c>
      <c r="O911" s="14">
        <f t="shared" si="827"/>
        <v>2000000</v>
      </c>
      <c r="P911" s="14">
        <f t="shared" si="810"/>
        <v>56586730</v>
      </c>
      <c r="Q911" s="184">
        <f t="shared" si="815"/>
        <v>90.268928896229085</v>
      </c>
    </row>
    <row r="912" spans="1:17" x14ac:dyDescent="0.25">
      <c r="A912" s="4" t="s">
        <v>493</v>
      </c>
      <c r="B912" s="4" t="s">
        <v>3</v>
      </c>
      <c r="C912" s="4" t="s">
        <v>12</v>
      </c>
      <c r="D912" s="112" t="s">
        <v>495</v>
      </c>
      <c r="E912" s="111" t="s">
        <v>58</v>
      </c>
      <c r="F912" s="111" t="s">
        <v>1</v>
      </c>
      <c r="G912" s="2" t="s">
        <v>1</v>
      </c>
      <c r="H912" s="2" t="s">
        <v>59</v>
      </c>
      <c r="I912" s="185">
        <f t="shared" ref="I912" si="828">SUM(I913,I916,I920,I921)</f>
        <v>62886930</v>
      </c>
      <c r="J912" s="185">
        <f t="shared" ref="J912" si="829">SUM(J913,J916,J920,J921)</f>
        <v>62686830</v>
      </c>
      <c r="K912" s="185">
        <f>SUM(K913,K916,K920,K921)</f>
        <v>46083955</v>
      </c>
      <c r="L912" s="185">
        <f t="shared" ref="L912" si="830">SUM(L913,L916,L920)</f>
        <v>10502775</v>
      </c>
      <c r="M912" s="15">
        <f t="shared" ref="M912:O912" si="831">SUM(M913,M916,M920)</f>
        <v>5502653</v>
      </c>
      <c r="N912" s="15">
        <f t="shared" si="831"/>
        <v>3000122</v>
      </c>
      <c r="O912" s="15">
        <f t="shared" si="831"/>
        <v>2000000</v>
      </c>
      <c r="P912" s="15">
        <f t="shared" si="810"/>
        <v>56586730</v>
      </c>
      <c r="Q912" s="185">
        <f t="shared" si="815"/>
        <v>90.268928896229085</v>
      </c>
    </row>
    <row r="913" spans="1:17" x14ac:dyDescent="0.25">
      <c r="A913" s="1" t="s">
        <v>493</v>
      </c>
      <c r="B913" s="1" t="s">
        <v>3</v>
      </c>
      <c r="C913" s="1" t="s">
        <v>12</v>
      </c>
      <c r="D913" s="118" t="s">
        <v>495</v>
      </c>
      <c r="E913" s="118" t="s">
        <v>281</v>
      </c>
      <c r="F913" s="112" t="s">
        <v>1</v>
      </c>
      <c r="G913" s="16" t="s">
        <v>1</v>
      </c>
      <c r="H913" s="2" t="s">
        <v>282</v>
      </c>
      <c r="I913" s="185">
        <f t="shared" ref="I913:L913" si="832">SUM(I914:I915)</f>
        <v>201100</v>
      </c>
      <c r="J913" s="185">
        <f t="shared" ref="J913" si="833">SUM(J914:J915)</f>
        <v>1100</v>
      </c>
      <c r="K913" s="185">
        <f>SUM(K914:K915)</f>
        <v>828</v>
      </c>
      <c r="L913" s="185">
        <f t="shared" si="832"/>
        <v>272</v>
      </c>
      <c r="M913" s="15">
        <f t="shared" ref="M913:O913" si="834">SUM(M914:M915)</f>
        <v>150</v>
      </c>
      <c r="N913" s="15">
        <f t="shared" si="834"/>
        <v>122</v>
      </c>
      <c r="O913" s="15">
        <f t="shared" si="834"/>
        <v>0</v>
      </c>
      <c r="P913" s="15">
        <f t="shared" si="810"/>
        <v>1100</v>
      </c>
      <c r="Q913" s="185">
        <f t="shared" si="815"/>
        <v>100</v>
      </c>
    </row>
    <row r="914" spans="1:17" x14ac:dyDescent="0.25">
      <c r="A914" s="4" t="s">
        <v>493</v>
      </c>
      <c r="B914" s="4" t="s">
        <v>3</v>
      </c>
      <c r="C914" s="4" t="s">
        <v>12</v>
      </c>
      <c r="D914" s="112" t="s">
        <v>495</v>
      </c>
      <c r="E914" s="116">
        <v>6141</v>
      </c>
      <c r="F914" s="112" t="s">
        <v>519</v>
      </c>
      <c r="G914" s="117" t="s">
        <v>3376</v>
      </c>
      <c r="H914" s="16" t="s">
        <v>396</v>
      </c>
      <c r="I914" s="183">
        <v>200000</v>
      </c>
      <c r="J914" s="183">
        <v>0</v>
      </c>
      <c r="K914" s="183">
        <v>0</v>
      </c>
      <c r="L914" s="183">
        <f>M914+N914+O914</f>
        <v>0</v>
      </c>
      <c r="M914" s="17"/>
      <c r="N914" s="17"/>
      <c r="O914" s="17"/>
      <c r="P914" s="17">
        <f t="shared" ref="P914:P945" si="835">K914+L914</f>
        <v>0</v>
      </c>
      <c r="Q914" s="161" t="str">
        <f t="shared" si="815"/>
        <v>-</v>
      </c>
    </row>
    <row r="915" spans="1:17" x14ac:dyDescent="0.25">
      <c r="A915" s="4" t="s">
        <v>493</v>
      </c>
      <c r="B915" s="4" t="s">
        <v>3</v>
      </c>
      <c r="C915" s="4" t="s">
        <v>12</v>
      </c>
      <c r="D915" s="112" t="s">
        <v>495</v>
      </c>
      <c r="E915" s="116">
        <v>6141</v>
      </c>
      <c r="F915" s="112" t="s">
        <v>521</v>
      </c>
      <c r="G915" s="117" t="s">
        <v>3376</v>
      </c>
      <c r="H915" s="16" t="s">
        <v>282</v>
      </c>
      <c r="I915" s="183">
        <v>1100</v>
      </c>
      <c r="J915" s="183">
        <v>1100</v>
      </c>
      <c r="K915" s="183">
        <v>828</v>
      </c>
      <c r="L915" s="183">
        <f>M915+N915+O915</f>
        <v>272</v>
      </c>
      <c r="M915" s="17">
        <v>150</v>
      </c>
      <c r="N915" s="17">
        <v>122</v>
      </c>
      <c r="O915" s="17"/>
      <c r="P915" s="17">
        <f t="shared" si="835"/>
        <v>1100</v>
      </c>
      <c r="Q915" s="183">
        <f t="shared" ref="Q915:Q946" si="836">IF(J915=0,"-",P915/J915*100)</f>
        <v>100</v>
      </c>
    </row>
    <row r="916" spans="1:17" x14ac:dyDescent="0.25">
      <c r="A916" s="1" t="s">
        <v>493</v>
      </c>
      <c r="B916" s="1" t="s">
        <v>3</v>
      </c>
      <c r="C916" s="1" t="s">
        <v>12</v>
      </c>
      <c r="D916" s="118" t="s">
        <v>495</v>
      </c>
      <c r="E916" s="118" t="s">
        <v>289</v>
      </c>
      <c r="F916" s="112" t="s">
        <v>1</v>
      </c>
      <c r="G916" s="16" t="s">
        <v>1</v>
      </c>
      <c r="H916" s="2" t="s">
        <v>290</v>
      </c>
      <c r="I916" s="185">
        <f t="shared" ref="I916:O916" si="837">SUM(I917:I919)</f>
        <v>62685730</v>
      </c>
      <c r="J916" s="185">
        <f t="shared" si="837"/>
        <v>62685630</v>
      </c>
      <c r="K916" s="185">
        <f t="shared" si="837"/>
        <v>46083127</v>
      </c>
      <c r="L916" s="185">
        <f t="shared" si="837"/>
        <v>10502503</v>
      </c>
      <c r="M916" s="15">
        <f t="shared" si="837"/>
        <v>5502503</v>
      </c>
      <c r="N916" s="15">
        <f t="shared" si="837"/>
        <v>3000000</v>
      </c>
      <c r="O916" s="15">
        <f t="shared" si="837"/>
        <v>2000000</v>
      </c>
      <c r="P916" s="15">
        <f t="shared" si="835"/>
        <v>56585630</v>
      </c>
      <c r="Q916" s="185">
        <f t="shared" si="836"/>
        <v>90.268902139134596</v>
      </c>
    </row>
    <row r="917" spans="1:17" x14ac:dyDescent="0.25">
      <c r="A917" s="4" t="s">
        <v>493</v>
      </c>
      <c r="B917" s="4" t="s">
        <v>3</v>
      </c>
      <c r="C917" s="4" t="s">
        <v>12</v>
      </c>
      <c r="D917" s="112" t="s">
        <v>495</v>
      </c>
      <c r="E917" s="116">
        <v>6144</v>
      </c>
      <c r="F917" s="112" t="s">
        <v>522</v>
      </c>
      <c r="G917" s="117" t="s">
        <v>3377</v>
      </c>
      <c r="H917" s="16" t="s">
        <v>523</v>
      </c>
      <c r="I917" s="183">
        <v>10000</v>
      </c>
      <c r="J917" s="183">
        <v>10000</v>
      </c>
      <c r="K917" s="183">
        <v>7497</v>
      </c>
      <c r="L917" s="183">
        <f>M917+N917+O917</f>
        <v>2503</v>
      </c>
      <c r="M917" s="17">
        <v>2503</v>
      </c>
      <c r="N917" s="17"/>
      <c r="O917" s="17"/>
      <c r="P917" s="17">
        <f t="shared" si="835"/>
        <v>10000</v>
      </c>
      <c r="Q917" s="183">
        <f t="shared" si="836"/>
        <v>100</v>
      </c>
    </row>
    <row r="918" spans="1:17" x14ac:dyDescent="0.25">
      <c r="A918" s="4" t="s">
        <v>493</v>
      </c>
      <c r="B918" s="4" t="s">
        <v>3</v>
      </c>
      <c r="C918" s="4" t="s">
        <v>12</v>
      </c>
      <c r="D918" s="112" t="s">
        <v>495</v>
      </c>
      <c r="E918" s="116">
        <v>6144</v>
      </c>
      <c r="F918" s="112" t="s">
        <v>524</v>
      </c>
      <c r="G918" s="117" t="s">
        <v>3377</v>
      </c>
      <c r="H918" s="16" t="s">
        <v>525</v>
      </c>
      <c r="I918" s="183">
        <v>25500100</v>
      </c>
      <c r="J918" s="183">
        <v>25500000</v>
      </c>
      <c r="K918" s="183">
        <v>19500000</v>
      </c>
      <c r="L918" s="183">
        <f>M918+N918+O918</f>
        <v>2500000</v>
      </c>
      <c r="M918" s="208">
        <v>2500000</v>
      </c>
      <c r="N918" s="17"/>
      <c r="O918" s="17"/>
      <c r="P918" s="17">
        <f t="shared" si="835"/>
        <v>22000000</v>
      </c>
      <c r="Q918" s="183">
        <f t="shared" si="836"/>
        <v>86.274509803921575</v>
      </c>
    </row>
    <row r="919" spans="1:17" x14ac:dyDescent="0.25">
      <c r="A919" s="4" t="s">
        <v>493</v>
      </c>
      <c r="B919" s="4" t="s">
        <v>3</v>
      </c>
      <c r="C919" s="4" t="s">
        <v>12</v>
      </c>
      <c r="D919" s="112" t="s">
        <v>495</v>
      </c>
      <c r="E919" s="116">
        <v>6144</v>
      </c>
      <c r="F919" s="112" t="s">
        <v>526</v>
      </c>
      <c r="G919" s="117" t="s">
        <v>3377</v>
      </c>
      <c r="H919" s="16" t="s">
        <v>527</v>
      </c>
      <c r="I919" s="183">
        <v>37175630</v>
      </c>
      <c r="J919" s="183">
        <v>37175630</v>
      </c>
      <c r="K919" s="183">
        <v>26575630</v>
      </c>
      <c r="L919" s="183">
        <f>M919+N919+O919</f>
        <v>8000000</v>
      </c>
      <c r="M919" s="208">
        <v>3000000</v>
      </c>
      <c r="N919" s="208">
        <v>3000000</v>
      </c>
      <c r="O919" s="208">
        <v>2000000</v>
      </c>
      <c r="P919" s="17">
        <f t="shared" si="835"/>
        <v>34575630</v>
      </c>
      <c r="Q919" s="183">
        <f t="shared" si="836"/>
        <v>93.006170978138101</v>
      </c>
    </row>
    <row r="920" spans="1:17" x14ac:dyDescent="0.25">
      <c r="A920" s="4" t="s">
        <v>493</v>
      </c>
      <c r="B920" s="4" t="s">
        <v>3</v>
      </c>
      <c r="C920" s="4" t="s">
        <v>12</v>
      </c>
      <c r="D920" s="112" t="s">
        <v>495</v>
      </c>
      <c r="E920" s="116">
        <v>6148</v>
      </c>
      <c r="F920" s="112"/>
      <c r="G920" s="117" t="s">
        <v>3375</v>
      </c>
      <c r="H920" s="16" t="s">
        <v>68</v>
      </c>
      <c r="I920" s="183">
        <v>100</v>
      </c>
      <c r="J920" s="183">
        <v>100</v>
      </c>
      <c r="K920" s="183">
        <v>0</v>
      </c>
      <c r="L920" s="183">
        <f>M920+N920+O920</f>
        <v>0</v>
      </c>
      <c r="M920" s="17"/>
      <c r="N920" s="17"/>
      <c r="O920" s="17"/>
      <c r="P920" s="17">
        <f t="shared" si="835"/>
        <v>0</v>
      </c>
      <c r="Q920" s="183">
        <f t="shared" si="836"/>
        <v>0</v>
      </c>
    </row>
    <row r="921" spans="1:17" s="124" customFormat="1" ht="22.5" x14ac:dyDescent="0.25">
      <c r="A921" s="119" t="s">
        <v>493</v>
      </c>
      <c r="B921" s="119" t="s">
        <v>3</v>
      </c>
      <c r="C921" s="119" t="s">
        <v>12</v>
      </c>
      <c r="D921" s="120" t="s">
        <v>495</v>
      </c>
      <c r="E921" s="121">
        <v>6148</v>
      </c>
      <c r="F921" s="120" t="s">
        <v>3378</v>
      </c>
      <c r="G921" s="122" t="s">
        <v>3375</v>
      </c>
      <c r="H921" s="123" t="s">
        <v>3379</v>
      </c>
      <c r="I921" s="183"/>
      <c r="J921" s="183">
        <v>0</v>
      </c>
      <c r="K921" s="183">
        <v>0</v>
      </c>
      <c r="L921" s="183">
        <f>M921+N921+O921</f>
        <v>0</v>
      </c>
      <c r="M921" s="181"/>
      <c r="N921" s="181"/>
      <c r="O921" s="181"/>
      <c r="P921" s="17">
        <f t="shared" si="835"/>
        <v>0</v>
      </c>
      <c r="Q921" s="161" t="str">
        <f t="shared" si="836"/>
        <v>-</v>
      </c>
    </row>
    <row r="922" spans="1:17" ht="22.5" x14ac:dyDescent="0.25">
      <c r="A922" s="1" t="s">
        <v>1</v>
      </c>
      <c r="B922" s="1" t="s">
        <v>1</v>
      </c>
      <c r="C922" s="1" t="s">
        <v>1</v>
      </c>
      <c r="D922" s="111" t="s">
        <v>1</v>
      </c>
      <c r="E922" s="111" t="s">
        <v>1</v>
      </c>
      <c r="F922" s="111" t="s">
        <v>1</v>
      </c>
      <c r="G922" s="2" t="s">
        <v>1</v>
      </c>
      <c r="H922" s="13" t="s">
        <v>296</v>
      </c>
      <c r="I922" s="184">
        <f t="shared" ref="I922:O922" si="838">SUM(I923)</f>
        <v>4001300</v>
      </c>
      <c r="J922" s="184">
        <f t="shared" si="838"/>
        <v>2054852</v>
      </c>
      <c r="K922" s="184">
        <f t="shared" si="838"/>
        <v>2054552</v>
      </c>
      <c r="L922" s="184">
        <f t="shared" si="838"/>
        <v>0</v>
      </c>
      <c r="M922" s="14">
        <f t="shared" si="838"/>
        <v>0</v>
      </c>
      <c r="N922" s="14">
        <f t="shared" si="838"/>
        <v>0</v>
      </c>
      <c r="O922" s="14">
        <f t="shared" si="838"/>
        <v>0</v>
      </c>
      <c r="P922" s="14">
        <f t="shared" si="835"/>
        <v>2054552</v>
      </c>
      <c r="Q922" s="184">
        <f t="shared" si="836"/>
        <v>99.985400408399244</v>
      </c>
    </row>
    <row r="923" spans="1:17" x14ac:dyDescent="0.25">
      <c r="A923" s="4" t="s">
        <v>493</v>
      </c>
      <c r="B923" s="4" t="s">
        <v>3</v>
      </c>
      <c r="C923" s="4" t="s">
        <v>12</v>
      </c>
      <c r="D923" s="112" t="s">
        <v>495</v>
      </c>
      <c r="E923" s="111" t="s">
        <v>297</v>
      </c>
      <c r="F923" s="111" t="s">
        <v>1</v>
      </c>
      <c r="G923" s="2" t="s">
        <v>1</v>
      </c>
      <c r="H923" s="2" t="s">
        <v>298</v>
      </c>
      <c r="I923" s="185">
        <f t="shared" ref="I923:L923" si="839">SUM(I924,I926,I934)</f>
        <v>4001300</v>
      </c>
      <c r="J923" s="185">
        <f t="shared" ref="J923" si="840">SUM(J924,J926,J934)</f>
        <v>2054852</v>
      </c>
      <c r="K923" s="185">
        <f t="shared" ref="K923" si="841">SUM(K924,K926,K934)</f>
        <v>2054552</v>
      </c>
      <c r="L923" s="185">
        <f t="shared" si="839"/>
        <v>0</v>
      </c>
      <c r="M923" s="15">
        <f t="shared" ref="M923:O923" si="842">SUM(M924,M926,M934)</f>
        <v>0</v>
      </c>
      <c r="N923" s="15">
        <f t="shared" si="842"/>
        <v>0</v>
      </c>
      <c r="O923" s="15">
        <f t="shared" si="842"/>
        <v>0</v>
      </c>
      <c r="P923" s="15">
        <f t="shared" si="835"/>
        <v>2054552</v>
      </c>
      <c r="Q923" s="185">
        <f t="shared" si="836"/>
        <v>99.985400408399244</v>
      </c>
    </row>
    <row r="924" spans="1:17" x14ac:dyDescent="0.25">
      <c r="A924" s="1" t="s">
        <v>493</v>
      </c>
      <c r="B924" s="1" t="s">
        <v>3</v>
      </c>
      <c r="C924" s="1" t="s">
        <v>12</v>
      </c>
      <c r="D924" s="118" t="s">
        <v>495</v>
      </c>
      <c r="E924" s="118" t="s">
        <v>299</v>
      </c>
      <c r="F924" s="112" t="s">
        <v>1</v>
      </c>
      <c r="G924" s="16" t="s">
        <v>1</v>
      </c>
      <c r="H924" s="2" t="s">
        <v>300</v>
      </c>
      <c r="I924" s="185">
        <f t="shared" ref="I924:O924" si="843">SUM(I925)</f>
        <v>100</v>
      </c>
      <c r="J924" s="185">
        <f t="shared" si="843"/>
        <v>1100100</v>
      </c>
      <c r="K924" s="185">
        <f t="shared" si="843"/>
        <v>1100000</v>
      </c>
      <c r="L924" s="185">
        <f t="shared" si="843"/>
        <v>0</v>
      </c>
      <c r="M924" s="15">
        <f t="shared" si="843"/>
        <v>0</v>
      </c>
      <c r="N924" s="15">
        <f t="shared" si="843"/>
        <v>0</v>
      </c>
      <c r="O924" s="15">
        <f t="shared" si="843"/>
        <v>0</v>
      </c>
      <c r="P924" s="15">
        <f t="shared" si="835"/>
        <v>1100000</v>
      </c>
      <c r="Q924" s="185">
        <f t="shared" si="836"/>
        <v>99.990909917280248</v>
      </c>
    </row>
    <row r="925" spans="1:17" x14ac:dyDescent="0.25">
      <c r="A925" s="4" t="s">
        <v>493</v>
      </c>
      <c r="B925" s="4" t="s">
        <v>3</v>
      </c>
      <c r="C925" s="4" t="s">
        <v>12</v>
      </c>
      <c r="D925" s="112" t="s">
        <v>495</v>
      </c>
      <c r="E925" s="116">
        <v>6151</v>
      </c>
      <c r="F925" s="112" t="s">
        <v>528</v>
      </c>
      <c r="G925" s="117" t="s">
        <v>3376</v>
      </c>
      <c r="H925" s="16" t="s">
        <v>303</v>
      </c>
      <c r="I925" s="183">
        <v>100</v>
      </c>
      <c r="J925" s="183">
        <v>1100100</v>
      </c>
      <c r="K925" s="183">
        <v>1100000</v>
      </c>
      <c r="L925" s="183">
        <f>M925+N925+O925</f>
        <v>0</v>
      </c>
      <c r="M925" s="17"/>
      <c r="N925" s="17"/>
      <c r="O925" s="17"/>
      <c r="P925" s="17">
        <f t="shared" si="835"/>
        <v>1100000</v>
      </c>
      <c r="Q925" s="183">
        <f t="shared" si="836"/>
        <v>99.990909917280248</v>
      </c>
    </row>
    <row r="926" spans="1:17" x14ac:dyDescent="0.25">
      <c r="A926" s="1" t="s">
        <v>493</v>
      </c>
      <c r="B926" s="1" t="s">
        <v>3</v>
      </c>
      <c r="C926" s="1" t="s">
        <v>12</v>
      </c>
      <c r="D926" s="118" t="s">
        <v>495</v>
      </c>
      <c r="E926" s="118" t="s">
        <v>304</v>
      </c>
      <c r="F926" s="112" t="s">
        <v>1</v>
      </c>
      <c r="G926" s="16" t="s">
        <v>1</v>
      </c>
      <c r="H926" s="2" t="s">
        <v>305</v>
      </c>
      <c r="I926" s="185">
        <f t="shared" ref="I926:O926" si="844">SUM(I927:I933)</f>
        <v>4001200</v>
      </c>
      <c r="J926" s="185">
        <f t="shared" si="844"/>
        <v>954752</v>
      </c>
      <c r="K926" s="185">
        <f t="shared" si="844"/>
        <v>954552</v>
      </c>
      <c r="L926" s="185">
        <f t="shared" si="844"/>
        <v>0</v>
      </c>
      <c r="M926" s="15">
        <f t="shared" si="844"/>
        <v>0</v>
      </c>
      <c r="N926" s="15">
        <f t="shared" si="844"/>
        <v>0</v>
      </c>
      <c r="O926" s="15">
        <f t="shared" si="844"/>
        <v>0</v>
      </c>
      <c r="P926" s="15">
        <f t="shared" si="835"/>
        <v>954552</v>
      </c>
      <c r="Q926" s="185">
        <f t="shared" si="836"/>
        <v>99.979052151762971</v>
      </c>
    </row>
    <row r="927" spans="1:17" x14ac:dyDescent="0.25">
      <c r="A927" s="4" t="s">
        <v>493</v>
      </c>
      <c r="B927" s="4" t="s">
        <v>3</v>
      </c>
      <c r="C927" s="4" t="s">
        <v>12</v>
      </c>
      <c r="D927" s="112" t="s">
        <v>495</v>
      </c>
      <c r="E927" s="116">
        <v>6153</v>
      </c>
      <c r="F927" s="112" t="s">
        <v>529</v>
      </c>
      <c r="G927" s="117" t="s">
        <v>3376</v>
      </c>
      <c r="H927" s="16" t="s">
        <v>530</v>
      </c>
      <c r="I927" s="183">
        <v>0</v>
      </c>
      <c r="J927" s="183">
        <v>0</v>
      </c>
      <c r="K927" s="183">
        <v>0</v>
      </c>
      <c r="L927" s="183">
        <f t="shared" ref="L927:L938" si="845">M927+N927+O927</f>
        <v>0</v>
      </c>
      <c r="M927" s="17"/>
      <c r="N927" s="17"/>
      <c r="O927" s="17"/>
      <c r="P927" s="17">
        <f t="shared" si="835"/>
        <v>0</v>
      </c>
      <c r="Q927" s="161" t="str">
        <f t="shared" si="836"/>
        <v>-</v>
      </c>
    </row>
    <row r="928" spans="1:17" x14ac:dyDescent="0.25">
      <c r="A928" s="4" t="s">
        <v>493</v>
      </c>
      <c r="B928" s="4" t="s">
        <v>3</v>
      </c>
      <c r="C928" s="4" t="s">
        <v>12</v>
      </c>
      <c r="D928" s="112" t="s">
        <v>495</v>
      </c>
      <c r="E928" s="116">
        <v>6153</v>
      </c>
      <c r="F928" s="112" t="s">
        <v>531</v>
      </c>
      <c r="G928" s="117" t="s">
        <v>3376</v>
      </c>
      <c r="H928" s="16" t="s">
        <v>532</v>
      </c>
      <c r="I928" s="183">
        <v>100</v>
      </c>
      <c r="J928" s="183">
        <v>100</v>
      </c>
      <c r="K928" s="183">
        <v>0</v>
      </c>
      <c r="L928" s="183">
        <f t="shared" si="845"/>
        <v>0</v>
      </c>
      <c r="M928" s="17"/>
      <c r="N928" s="17"/>
      <c r="O928" s="17"/>
      <c r="P928" s="17">
        <f t="shared" si="835"/>
        <v>0</v>
      </c>
      <c r="Q928" s="183">
        <f t="shared" si="836"/>
        <v>0</v>
      </c>
    </row>
    <row r="929" spans="1:17" ht="22.5" x14ac:dyDescent="0.25">
      <c r="A929" s="4" t="s">
        <v>493</v>
      </c>
      <c r="B929" s="4" t="s">
        <v>3</v>
      </c>
      <c r="C929" s="4" t="s">
        <v>12</v>
      </c>
      <c r="D929" s="112" t="s">
        <v>495</v>
      </c>
      <c r="E929" s="116">
        <v>6153</v>
      </c>
      <c r="F929" s="112" t="s">
        <v>533</v>
      </c>
      <c r="G929" s="117" t="s">
        <v>3376</v>
      </c>
      <c r="H929" s="16" t="s">
        <v>534</v>
      </c>
      <c r="I929" s="183">
        <v>0</v>
      </c>
      <c r="J929" s="183">
        <v>0</v>
      </c>
      <c r="K929" s="183">
        <v>0</v>
      </c>
      <c r="L929" s="183">
        <f t="shared" si="845"/>
        <v>0</v>
      </c>
      <c r="M929" s="17"/>
      <c r="N929" s="17"/>
      <c r="O929" s="17"/>
      <c r="P929" s="17">
        <f t="shared" si="835"/>
        <v>0</v>
      </c>
      <c r="Q929" s="161" t="str">
        <f t="shared" si="836"/>
        <v>-</v>
      </c>
    </row>
    <row r="930" spans="1:17" x14ac:dyDescent="0.25">
      <c r="A930" s="4" t="s">
        <v>493</v>
      </c>
      <c r="B930" s="4" t="s">
        <v>3</v>
      </c>
      <c r="C930" s="4" t="s">
        <v>12</v>
      </c>
      <c r="D930" s="112" t="s">
        <v>495</v>
      </c>
      <c r="E930" s="116">
        <v>6153</v>
      </c>
      <c r="F930" s="112" t="s">
        <v>535</v>
      </c>
      <c r="G930" s="117" t="s">
        <v>3376</v>
      </c>
      <c r="H930" s="16" t="s">
        <v>536</v>
      </c>
      <c r="I930" s="183">
        <v>0</v>
      </c>
      <c r="J930" s="183">
        <v>0</v>
      </c>
      <c r="K930" s="183">
        <v>0</v>
      </c>
      <c r="L930" s="183">
        <f t="shared" si="845"/>
        <v>0</v>
      </c>
      <c r="M930" s="17"/>
      <c r="N930" s="17"/>
      <c r="O930" s="17"/>
      <c r="P930" s="17">
        <f t="shared" si="835"/>
        <v>0</v>
      </c>
      <c r="Q930" s="161" t="str">
        <f t="shared" si="836"/>
        <v>-</v>
      </c>
    </row>
    <row r="931" spans="1:17" x14ac:dyDescent="0.25">
      <c r="A931" s="4" t="s">
        <v>493</v>
      </c>
      <c r="B931" s="4" t="s">
        <v>3</v>
      </c>
      <c r="C931" s="4" t="s">
        <v>12</v>
      </c>
      <c r="D931" s="112" t="s">
        <v>495</v>
      </c>
      <c r="E931" s="116">
        <v>6153</v>
      </c>
      <c r="F931" s="112" t="s">
        <v>537</v>
      </c>
      <c r="G931" s="117" t="s">
        <v>3376</v>
      </c>
      <c r="H931" s="16" t="s">
        <v>538</v>
      </c>
      <c r="I931" s="183">
        <v>100</v>
      </c>
      <c r="J931" s="183">
        <v>100</v>
      </c>
      <c r="K931" s="183">
        <v>0</v>
      </c>
      <c r="L931" s="183">
        <f t="shared" si="845"/>
        <v>0</v>
      </c>
      <c r="M931" s="104"/>
      <c r="N931" s="104"/>
      <c r="O931" s="104"/>
      <c r="P931" s="17">
        <f t="shared" si="835"/>
        <v>0</v>
      </c>
      <c r="Q931" s="183">
        <f t="shared" si="836"/>
        <v>0</v>
      </c>
    </row>
    <row r="932" spans="1:17" x14ac:dyDescent="0.25">
      <c r="A932" s="4" t="s">
        <v>493</v>
      </c>
      <c r="B932" s="4" t="s">
        <v>3</v>
      </c>
      <c r="C932" s="4" t="s">
        <v>12</v>
      </c>
      <c r="D932" s="112" t="s">
        <v>495</v>
      </c>
      <c r="E932" s="116">
        <v>6153</v>
      </c>
      <c r="F932" s="112" t="s">
        <v>539</v>
      </c>
      <c r="G932" s="117" t="s">
        <v>3376</v>
      </c>
      <c r="H932" s="16" t="s">
        <v>540</v>
      </c>
      <c r="I932" s="183">
        <v>0</v>
      </c>
      <c r="J932" s="183">
        <v>0</v>
      </c>
      <c r="K932" s="183">
        <v>0</v>
      </c>
      <c r="L932" s="183">
        <f t="shared" si="845"/>
        <v>0</v>
      </c>
      <c r="M932" s="17"/>
      <c r="N932" s="17"/>
      <c r="O932" s="17"/>
      <c r="P932" s="17">
        <f t="shared" si="835"/>
        <v>0</v>
      </c>
      <c r="Q932" s="161" t="str">
        <f t="shared" si="836"/>
        <v>-</v>
      </c>
    </row>
    <row r="933" spans="1:17" s="99" customFormat="1" x14ac:dyDescent="0.25">
      <c r="A933" s="101" t="s">
        <v>493</v>
      </c>
      <c r="B933" s="101" t="s">
        <v>3</v>
      </c>
      <c r="C933" s="101" t="s">
        <v>12</v>
      </c>
      <c r="D933" s="125" t="s">
        <v>495</v>
      </c>
      <c r="E933" s="126">
        <v>6153</v>
      </c>
      <c r="F933" s="125" t="s">
        <v>541</v>
      </c>
      <c r="G933" s="117" t="s">
        <v>3376</v>
      </c>
      <c r="H933" s="103" t="s">
        <v>542</v>
      </c>
      <c r="I933" s="183">
        <v>4001000</v>
      </c>
      <c r="J933" s="183">
        <v>954552</v>
      </c>
      <c r="K933" s="183">
        <v>954552</v>
      </c>
      <c r="L933" s="183">
        <f t="shared" si="845"/>
        <v>0</v>
      </c>
      <c r="M933" s="104"/>
      <c r="N933" s="104"/>
      <c r="O933" s="104"/>
      <c r="P933" s="17">
        <f t="shared" si="835"/>
        <v>954552</v>
      </c>
      <c r="Q933" s="183">
        <f t="shared" si="836"/>
        <v>100</v>
      </c>
    </row>
    <row r="934" spans="1:17" x14ac:dyDescent="0.25">
      <c r="A934" s="1" t="s">
        <v>493</v>
      </c>
      <c r="B934" s="1" t="s">
        <v>3</v>
      </c>
      <c r="C934" s="1" t="s">
        <v>12</v>
      </c>
      <c r="D934" s="118" t="s">
        <v>495</v>
      </c>
      <c r="E934" s="118" t="s">
        <v>309</v>
      </c>
      <c r="F934" s="112" t="s">
        <v>1</v>
      </c>
      <c r="G934" s="16" t="s">
        <v>1</v>
      </c>
      <c r="H934" s="2" t="s">
        <v>310</v>
      </c>
      <c r="I934" s="185">
        <v>0</v>
      </c>
      <c r="J934" s="185">
        <v>0</v>
      </c>
      <c r="K934" s="185">
        <v>0</v>
      </c>
      <c r="L934" s="185">
        <f t="shared" si="845"/>
        <v>0</v>
      </c>
      <c r="M934" s="15"/>
      <c r="N934" s="15"/>
      <c r="O934" s="15"/>
      <c r="P934" s="15">
        <f t="shared" si="835"/>
        <v>0</v>
      </c>
      <c r="Q934" s="164" t="str">
        <f t="shared" si="836"/>
        <v>-</v>
      </c>
    </row>
    <row r="935" spans="1:17" x14ac:dyDescent="0.25">
      <c r="A935" s="4" t="s">
        <v>493</v>
      </c>
      <c r="B935" s="4" t="s">
        <v>3</v>
      </c>
      <c r="C935" s="4" t="s">
        <v>12</v>
      </c>
      <c r="D935" s="112" t="s">
        <v>495</v>
      </c>
      <c r="E935" s="116">
        <v>6154</v>
      </c>
      <c r="F935" s="112" t="s">
        <v>543</v>
      </c>
      <c r="G935" s="117" t="s">
        <v>3376</v>
      </c>
      <c r="H935" s="16" t="s">
        <v>544</v>
      </c>
      <c r="I935" s="183">
        <v>0</v>
      </c>
      <c r="J935" s="183">
        <v>0</v>
      </c>
      <c r="K935" s="183">
        <v>0</v>
      </c>
      <c r="L935" s="183">
        <f t="shared" si="845"/>
        <v>0</v>
      </c>
      <c r="M935" s="17"/>
      <c r="N935" s="17"/>
      <c r="O935" s="17"/>
      <c r="P935" s="17">
        <f t="shared" si="835"/>
        <v>0</v>
      </c>
      <c r="Q935" s="161" t="str">
        <f t="shared" si="836"/>
        <v>-</v>
      </c>
    </row>
    <row r="936" spans="1:17" ht="22.5" x14ac:dyDescent="0.25">
      <c r="A936" s="4" t="s">
        <v>493</v>
      </c>
      <c r="B936" s="4" t="s">
        <v>3</v>
      </c>
      <c r="C936" s="4" t="s">
        <v>12</v>
      </c>
      <c r="D936" s="112" t="s">
        <v>495</v>
      </c>
      <c r="E936" s="116">
        <v>6154</v>
      </c>
      <c r="F936" s="112" t="s">
        <v>545</v>
      </c>
      <c r="G936" s="117" t="s">
        <v>3376</v>
      </c>
      <c r="H936" s="16" t="s">
        <v>546</v>
      </c>
      <c r="I936" s="183">
        <v>0</v>
      </c>
      <c r="J936" s="183">
        <v>0</v>
      </c>
      <c r="K936" s="183">
        <v>0</v>
      </c>
      <c r="L936" s="183">
        <f t="shared" si="845"/>
        <v>0</v>
      </c>
      <c r="M936" s="17"/>
      <c r="N936" s="17"/>
      <c r="O936" s="17"/>
      <c r="P936" s="17">
        <f t="shared" si="835"/>
        <v>0</v>
      </c>
      <c r="Q936" s="161" t="str">
        <f t="shared" si="836"/>
        <v>-</v>
      </c>
    </row>
    <row r="937" spans="1:17" x14ac:dyDescent="0.25">
      <c r="A937" s="4" t="s">
        <v>493</v>
      </c>
      <c r="B937" s="4" t="s">
        <v>3</v>
      </c>
      <c r="C937" s="4" t="s">
        <v>12</v>
      </c>
      <c r="D937" s="112" t="s">
        <v>495</v>
      </c>
      <c r="E937" s="116">
        <v>6154</v>
      </c>
      <c r="F937" s="112" t="s">
        <v>547</v>
      </c>
      <c r="G937" s="117" t="s">
        <v>3376</v>
      </c>
      <c r="H937" s="16" t="s">
        <v>548</v>
      </c>
      <c r="I937" s="183">
        <v>0</v>
      </c>
      <c r="J937" s="183">
        <v>0</v>
      </c>
      <c r="K937" s="183">
        <v>0</v>
      </c>
      <c r="L937" s="183">
        <f t="shared" si="845"/>
        <v>0</v>
      </c>
      <c r="M937" s="17"/>
      <c r="N937" s="17"/>
      <c r="O937" s="17"/>
      <c r="P937" s="17">
        <f t="shared" si="835"/>
        <v>0</v>
      </c>
      <c r="Q937" s="161" t="str">
        <f t="shared" si="836"/>
        <v>-</v>
      </c>
    </row>
    <row r="938" spans="1:17" x14ac:dyDescent="0.25">
      <c r="A938" s="4" t="s">
        <v>493</v>
      </c>
      <c r="B938" s="4" t="s">
        <v>3</v>
      </c>
      <c r="C938" s="4" t="s">
        <v>12</v>
      </c>
      <c r="D938" s="112" t="s">
        <v>495</v>
      </c>
      <c r="E938" s="116">
        <v>6154</v>
      </c>
      <c r="F938" s="112" t="s">
        <v>549</v>
      </c>
      <c r="G938" s="117" t="s">
        <v>3376</v>
      </c>
      <c r="H938" s="16" t="s">
        <v>550</v>
      </c>
      <c r="I938" s="183">
        <v>0</v>
      </c>
      <c r="J938" s="183">
        <v>0</v>
      </c>
      <c r="K938" s="183">
        <v>0</v>
      </c>
      <c r="L938" s="183">
        <f t="shared" si="845"/>
        <v>0</v>
      </c>
      <c r="M938" s="17"/>
      <c r="N938" s="17"/>
      <c r="O938" s="17"/>
      <c r="P938" s="17">
        <f t="shared" si="835"/>
        <v>0</v>
      </c>
      <c r="Q938" s="161" t="str">
        <f t="shared" si="836"/>
        <v>-</v>
      </c>
    </row>
    <row r="939" spans="1:17" ht="22.5" x14ac:dyDescent="0.25">
      <c r="A939" s="1" t="s">
        <v>1</v>
      </c>
      <c r="B939" s="1" t="s">
        <v>1</v>
      </c>
      <c r="C939" s="1" t="s">
        <v>1</v>
      </c>
      <c r="D939" s="111" t="s">
        <v>1</v>
      </c>
      <c r="E939" s="111" t="s">
        <v>1</v>
      </c>
      <c r="F939" s="111" t="s">
        <v>1</v>
      </c>
      <c r="G939" s="2" t="s">
        <v>1</v>
      </c>
      <c r="H939" s="13" t="s">
        <v>70</v>
      </c>
      <c r="I939" s="184">
        <f t="shared" ref="I939:O939" si="846">SUM(I940)</f>
        <v>18858745</v>
      </c>
      <c r="J939" s="184">
        <f t="shared" si="846"/>
        <v>2534745</v>
      </c>
      <c r="K939" s="184">
        <f t="shared" si="846"/>
        <v>1834016</v>
      </c>
      <c r="L939" s="184">
        <f t="shared" si="846"/>
        <v>0</v>
      </c>
      <c r="M939" s="14">
        <f t="shared" si="846"/>
        <v>0</v>
      </c>
      <c r="N939" s="14">
        <f t="shared" si="846"/>
        <v>0</v>
      </c>
      <c r="O939" s="14">
        <f t="shared" si="846"/>
        <v>0</v>
      </c>
      <c r="P939" s="14">
        <f t="shared" si="835"/>
        <v>1834016</v>
      </c>
      <c r="Q939" s="184">
        <f t="shared" si="836"/>
        <v>72.355049521746764</v>
      </c>
    </row>
    <row r="940" spans="1:17" x14ac:dyDescent="0.25">
      <c r="A940" s="4" t="s">
        <v>493</v>
      </c>
      <c r="B940" s="4" t="s">
        <v>3</v>
      </c>
      <c r="C940" s="4" t="s">
        <v>12</v>
      </c>
      <c r="D940" s="112" t="s">
        <v>495</v>
      </c>
      <c r="E940" s="111" t="s">
        <v>71</v>
      </c>
      <c r="F940" s="111" t="s">
        <v>1</v>
      </c>
      <c r="G940" s="2" t="s">
        <v>1</v>
      </c>
      <c r="H940" s="2" t="s">
        <v>72</v>
      </c>
      <c r="I940" s="185">
        <f t="shared" ref="I940:L940" si="847">SUM(I941,I943,I948,I954,I962)</f>
        <v>18858745</v>
      </c>
      <c r="J940" s="185">
        <f t="shared" ref="J940" si="848">SUM(J941,J943,J948,J954,J962)</f>
        <v>2534745</v>
      </c>
      <c r="K940" s="185">
        <f>SUM(K941,K943,K948,K954,K962)</f>
        <v>1834016</v>
      </c>
      <c r="L940" s="185">
        <f t="shared" si="847"/>
        <v>0</v>
      </c>
      <c r="M940" s="15">
        <f t="shared" ref="M940:O940" si="849">SUM(M941,M943,M948,M954,M962)</f>
        <v>0</v>
      </c>
      <c r="N940" s="15">
        <f t="shared" si="849"/>
        <v>0</v>
      </c>
      <c r="O940" s="15">
        <f t="shared" si="849"/>
        <v>0</v>
      </c>
      <c r="P940" s="15">
        <f t="shared" si="835"/>
        <v>1834016</v>
      </c>
      <c r="Q940" s="185">
        <f t="shared" si="836"/>
        <v>72.355049521746764</v>
      </c>
    </row>
    <row r="941" spans="1:17" x14ac:dyDescent="0.25">
      <c r="A941" s="1" t="s">
        <v>493</v>
      </c>
      <c r="B941" s="1" t="s">
        <v>3</v>
      </c>
      <c r="C941" s="1" t="s">
        <v>12</v>
      </c>
      <c r="D941" s="118" t="s">
        <v>495</v>
      </c>
      <c r="E941" s="118" t="s">
        <v>476</v>
      </c>
      <c r="F941" s="112" t="s">
        <v>1</v>
      </c>
      <c r="G941" s="16" t="s">
        <v>1</v>
      </c>
      <c r="H941" s="2" t="s">
        <v>477</v>
      </c>
      <c r="I941" s="185">
        <f t="shared" ref="I941:O941" si="850">SUM(I942)</f>
        <v>5000100</v>
      </c>
      <c r="J941" s="185">
        <f t="shared" si="850"/>
        <v>100</v>
      </c>
      <c r="K941" s="185">
        <f t="shared" si="850"/>
        <v>0</v>
      </c>
      <c r="L941" s="185">
        <f t="shared" si="850"/>
        <v>0</v>
      </c>
      <c r="M941" s="15">
        <f t="shared" si="850"/>
        <v>0</v>
      </c>
      <c r="N941" s="15">
        <f t="shared" si="850"/>
        <v>0</v>
      </c>
      <c r="O941" s="15">
        <f t="shared" si="850"/>
        <v>0</v>
      </c>
      <c r="P941" s="15">
        <f t="shared" si="835"/>
        <v>0</v>
      </c>
      <c r="Q941" s="185">
        <f t="shared" si="836"/>
        <v>0</v>
      </c>
    </row>
    <row r="942" spans="1:17" x14ac:dyDescent="0.25">
      <c r="A942" s="4" t="s">
        <v>493</v>
      </c>
      <c r="B942" s="4" t="s">
        <v>3</v>
      </c>
      <c r="C942" s="4" t="s">
        <v>12</v>
      </c>
      <c r="D942" s="112" t="s">
        <v>495</v>
      </c>
      <c r="E942" s="116">
        <v>8211</v>
      </c>
      <c r="F942" s="112" t="s">
        <v>551</v>
      </c>
      <c r="G942" s="117" t="s">
        <v>3376</v>
      </c>
      <c r="H942" s="16" t="s">
        <v>552</v>
      </c>
      <c r="I942" s="183">
        <v>5000100</v>
      </c>
      <c r="J942" s="183">
        <v>100</v>
      </c>
      <c r="K942" s="183">
        <v>0</v>
      </c>
      <c r="L942" s="183">
        <f>M942+N942+O942</f>
        <v>0</v>
      </c>
      <c r="M942" s="17"/>
      <c r="N942" s="17"/>
      <c r="O942" s="17"/>
      <c r="P942" s="17">
        <f t="shared" si="835"/>
        <v>0</v>
      </c>
      <c r="Q942" s="183">
        <f t="shared" si="836"/>
        <v>0</v>
      </c>
    </row>
    <row r="943" spans="1:17" x14ac:dyDescent="0.25">
      <c r="A943" s="1" t="s">
        <v>493</v>
      </c>
      <c r="B943" s="1" t="s">
        <v>3</v>
      </c>
      <c r="C943" s="1" t="s">
        <v>12</v>
      </c>
      <c r="D943" s="118" t="s">
        <v>495</v>
      </c>
      <c r="E943" s="118" t="s">
        <v>481</v>
      </c>
      <c r="F943" s="112" t="s">
        <v>1</v>
      </c>
      <c r="G943" s="16" t="s">
        <v>1</v>
      </c>
      <c r="H943" s="2" t="s">
        <v>482</v>
      </c>
      <c r="I943" s="185">
        <f t="shared" ref="I943:O943" si="851">SUM(I944:I947)</f>
        <v>200</v>
      </c>
      <c r="J943" s="185">
        <f t="shared" si="851"/>
        <v>200</v>
      </c>
      <c r="K943" s="185">
        <f>SUM(K944:K947)</f>
        <v>0</v>
      </c>
      <c r="L943" s="185">
        <f t="shared" si="851"/>
        <v>0</v>
      </c>
      <c r="M943" s="15">
        <f t="shared" si="851"/>
        <v>0</v>
      </c>
      <c r="N943" s="15">
        <f t="shared" si="851"/>
        <v>0</v>
      </c>
      <c r="O943" s="15">
        <f t="shared" si="851"/>
        <v>0</v>
      </c>
      <c r="P943" s="15">
        <f t="shared" si="835"/>
        <v>0</v>
      </c>
      <c r="Q943" s="185">
        <f t="shared" si="836"/>
        <v>0</v>
      </c>
    </row>
    <row r="944" spans="1:17" x14ac:dyDescent="0.25">
      <c r="A944" s="4" t="s">
        <v>493</v>
      </c>
      <c r="B944" s="4" t="s">
        <v>3</v>
      </c>
      <c r="C944" s="4" t="s">
        <v>12</v>
      </c>
      <c r="D944" s="112" t="s">
        <v>495</v>
      </c>
      <c r="E944" s="116">
        <v>8212</v>
      </c>
      <c r="F944" s="112" t="s">
        <v>553</v>
      </c>
      <c r="G944" s="117" t="s">
        <v>3376</v>
      </c>
      <c r="H944" s="16" t="s">
        <v>554</v>
      </c>
      <c r="I944" s="183">
        <v>100</v>
      </c>
      <c r="J944" s="183">
        <v>100</v>
      </c>
      <c r="K944" s="183">
        <v>0</v>
      </c>
      <c r="L944" s="183">
        <f>M944+N944+O944</f>
        <v>0</v>
      </c>
      <c r="M944" s="104"/>
      <c r="N944" s="104"/>
      <c r="O944" s="104"/>
      <c r="P944" s="17">
        <f t="shared" si="835"/>
        <v>0</v>
      </c>
      <c r="Q944" s="183">
        <f t="shared" si="836"/>
        <v>0</v>
      </c>
    </row>
    <row r="945" spans="1:17" x14ac:dyDescent="0.25">
      <c r="A945" s="4" t="s">
        <v>493</v>
      </c>
      <c r="B945" s="4" t="s">
        <v>3</v>
      </c>
      <c r="C945" s="4" t="s">
        <v>12</v>
      </c>
      <c r="D945" s="112" t="s">
        <v>495</v>
      </c>
      <c r="E945" s="116">
        <v>8212</v>
      </c>
      <c r="F945" s="112" t="s">
        <v>555</v>
      </c>
      <c r="G945" s="117" t="s">
        <v>3376</v>
      </c>
      <c r="H945" s="16" t="s">
        <v>556</v>
      </c>
      <c r="I945" s="183">
        <v>100</v>
      </c>
      <c r="J945" s="183">
        <v>100</v>
      </c>
      <c r="K945" s="183">
        <v>0</v>
      </c>
      <c r="L945" s="183">
        <f>M945+N945+O945</f>
        <v>0</v>
      </c>
      <c r="M945" s="104"/>
      <c r="N945" s="104"/>
      <c r="O945" s="104"/>
      <c r="P945" s="17">
        <f t="shared" si="835"/>
        <v>0</v>
      </c>
      <c r="Q945" s="183">
        <f t="shared" si="836"/>
        <v>0</v>
      </c>
    </row>
    <row r="946" spans="1:17" s="131" customFormat="1" ht="22.5" x14ac:dyDescent="0.25">
      <c r="A946" s="127" t="s">
        <v>493</v>
      </c>
      <c r="B946" s="127" t="s">
        <v>3</v>
      </c>
      <c r="C946" s="127" t="s">
        <v>12</v>
      </c>
      <c r="D946" s="127" t="s">
        <v>495</v>
      </c>
      <c r="E946" s="128">
        <v>8212</v>
      </c>
      <c r="F946" s="127" t="s">
        <v>3380</v>
      </c>
      <c r="G946" s="129" t="s">
        <v>3376</v>
      </c>
      <c r="H946" s="130" t="s">
        <v>546</v>
      </c>
      <c r="I946" s="183"/>
      <c r="J946" s="183">
        <v>0</v>
      </c>
      <c r="K946" s="183">
        <v>0</v>
      </c>
      <c r="L946" s="183">
        <f>M946+N946+O946</f>
        <v>0</v>
      </c>
      <c r="M946" s="181"/>
      <c r="N946" s="181"/>
      <c r="O946" s="181"/>
      <c r="P946" s="17">
        <f t="shared" ref="P946:P966" si="852">K946+L946</f>
        <v>0</v>
      </c>
      <c r="Q946" s="161" t="str">
        <f t="shared" si="836"/>
        <v>-</v>
      </c>
    </row>
    <row r="947" spans="1:17" s="131" customFormat="1" ht="22.5" x14ac:dyDescent="0.25">
      <c r="A947" s="132" t="s">
        <v>493</v>
      </c>
      <c r="B947" s="132" t="s">
        <v>3</v>
      </c>
      <c r="C947" s="132" t="s">
        <v>12</v>
      </c>
      <c r="D947" s="127" t="s">
        <v>495</v>
      </c>
      <c r="E947" s="128">
        <v>8212</v>
      </c>
      <c r="F947" s="127" t="s">
        <v>3381</v>
      </c>
      <c r="G947" s="129" t="s">
        <v>3376</v>
      </c>
      <c r="H947" s="130" t="s">
        <v>3382</v>
      </c>
      <c r="I947" s="183"/>
      <c r="J947" s="183">
        <v>0</v>
      </c>
      <c r="K947" s="183">
        <v>0</v>
      </c>
      <c r="L947" s="183">
        <f>M947+N947+O947</f>
        <v>0</v>
      </c>
      <c r="M947" s="181"/>
      <c r="N947" s="181"/>
      <c r="O947" s="181"/>
      <c r="P947" s="17">
        <f t="shared" si="852"/>
        <v>0</v>
      </c>
      <c r="Q947" s="161" t="str">
        <f t="shared" ref="Q947:Q965" si="853">IF(J947=0,"-",P947/J947*100)</f>
        <v>-</v>
      </c>
    </row>
    <row r="948" spans="1:17" x14ac:dyDescent="0.25">
      <c r="A948" s="1" t="s">
        <v>493</v>
      </c>
      <c r="B948" s="1" t="s">
        <v>3</v>
      </c>
      <c r="C948" s="1" t="s">
        <v>12</v>
      </c>
      <c r="D948" s="118" t="s">
        <v>495</v>
      </c>
      <c r="E948" s="118" t="s">
        <v>73</v>
      </c>
      <c r="F948" s="112" t="s">
        <v>1</v>
      </c>
      <c r="G948" s="16" t="s">
        <v>1</v>
      </c>
      <c r="H948" s="2" t="s">
        <v>74</v>
      </c>
      <c r="I948" s="185">
        <f t="shared" ref="I948:O948" si="854">SUM(I949:I953)</f>
        <v>11165000</v>
      </c>
      <c r="J948" s="185">
        <f t="shared" si="854"/>
        <v>2041000</v>
      </c>
      <c r="K948" s="185">
        <f t="shared" si="854"/>
        <v>1407669</v>
      </c>
      <c r="L948" s="185">
        <f t="shared" si="854"/>
        <v>0</v>
      </c>
      <c r="M948" s="15">
        <f t="shared" si="854"/>
        <v>0</v>
      </c>
      <c r="N948" s="15">
        <f t="shared" si="854"/>
        <v>0</v>
      </c>
      <c r="O948" s="15">
        <f t="shared" si="854"/>
        <v>0</v>
      </c>
      <c r="P948" s="15">
        <f t="shared" si="852"/>
        <v>1407669</v>
      </c>
      <c r="Q948" s="185">
        <f t="shared" si="853"/>
        <v>68.96957373836355</v>
      </c>
    </row>
    <row r="949" spans="1:17" s="99" customFormat="1" x14ac:dyDescent="0.25">
      <c r="A949" s="101" t="s">
        <v>493</v>
      </c>
      <c r="B949" s="101" t="s">
        <v>3</v>
      </c>
      <c r="C949" s="101" t="s">
        <v>12</v>
      </c>
      <c r="D949" s="125" t="s">
        <v>495</v>
      </c>
      <c r="E949" s="126">
        <v>8213</v>
      </c>
      <c r="F949" s="125" t="s">
        <v>557</v>
      </c>
      <c r="G949" s="117" t="s">
        <v>3376</v>
      </c>
      <c r="H949" s="103" t="s">
        <v>558</v>
      </c>
      <c r="I949" s="183">
        <v>11000000</v>
      </c>
      <c r="J949" s="183">
        <v>2000000</v>
      </c>
      <c r="K949" s="183">
        <v>1366669</v>
      </c>
      <c r="L949" s="183">
        <f>M949+N949+O949</f>
        <v>0</v>
      </c>
      <c r="M949" s="208"/>
      <c r="N949" s="104"/>
      <c r="O949" s="104"/>
      <c r="P949" s="17">
        <f t="shared" si="852"/>
        <v>1366669</v>
      </c>
      <c r="Q949" s="183">
        <f t="shared" si="853"/>
        <v>68.333449999999999</v>
      </c>
    </row>
    <row r="950" spans="1:17" x14ac:dyDescent="0.25">
      <c r="A950" s="4" t="s">
        <v>493</v>
      </c>
      <c r="B950" s="4" t="s">
        <v>3</v>
      </c>
      <c r="C950" s="4" t="s">
        <v>12</v>
      </c>
      <c r="D950" s="112" t="s">
        <v>495</v>
      </c>
      <c r="E950" s="116">
        <v>8213</v>
      </c>
      <c r="F950" s="112" t="s">
        <v>559</v>
      </c>
      <c r="G950" s="117" t="s">
        <v>3375</v>
      </c>
      <c r="H950" s="16" t="s">
        <v>74</v>
      </c>
      <c r="I950" s="183">
        <v>15000</v>
      </c>
      <c r="J950" s="183">
        <v>41000</v>
      </c>
      <c r="K950" s="183">
        <v>41000</v>
      </c>
      <c r="L950" s="183">
        <f>M950+N950+O950</f>
        <v>0</v>
      </c>
      <c r="M950" s="17"/>
      <c r="N950" s="17"/>
      <c r="O950" s="17"/>
      <c r="P950" s="17">
        <f t="shared" si="852"/>
        <v>41000</v>
      </c>
      <c r="Q950" s="183">
        <f t="shared" si="853"/>
        <v>100</v>
      </c>
    </row>
    <row r="951" spans="1:17" x14ac:dyDescent="0.25">
      <c r="A951" s="4" t="s">
        <v>493</v>
      </c>
      <c r="B951" s="4" t="s">
        <v>3</v>
      </c>
      <c r="C951" s="4" t="s">
        <v>12</v>
      </c>
      <c r="D951" s="112" t="s">
        <v>495</v>
      </c>
      <c r="E951" s="116">
        <v>8213</v>
      </c>
      <c r="F951" s="112" t="s">
        <v>560</v>
      </c>
      <c r="G951" s="117" t="s">
        <v>3376</v>
      </c>
      <c r="H951" s="16" t="s">
        <v>561</v>
      </c>
      <c r="I951" s="183">
        <v>150000</v>
      </c>
      <c r="J951" s="183">
        <v>0</v>
      </c>
      <c r="K951" s="183">
        <v>0</v>
      </c>
      <c r="L951" s="183">
        <f>M951+N951+O951</f>
        <v>0</v>
      </c>
      <c r="M951" s="17"/>
      <c r="N951" s="17"/>
      <c r="O951" s="17"/>
      <c r="P951" s="17">
        <f t="shared" si="852"/>
        <v>0</v>
      </c>
      <c r="Q951" s="161" t="str">
        <f t="shared" si="853"/>
        <v>-</v>
      </c>
    </row>
    <row r="952" spans="1:17" ht="22.5" x14ac:dyDescent="0.25">
      <c r="A952" s="4" t="s">
        <v>493</v>
      </c>
      <c r="B952" s="4" t="s">
        <v>3</v>
      </c>
      <c r="C952" s="4" t="s">
        <v>12</v>
      </c>
      <c r="D952" s="112" t="s">
        <v>495</v>
      </c>
      <c r="E952" s="116">
        <v>8213</v>
      </c>
      <c r="F952" s="112" t="s">
        <v>562</v>
      </c>
      <c r="G952" s="117" t="s">
        <v>3376</v>
      </c>
      <c r="H952" s="16" t="s">
        <v>563</v>
      </c>
      <c r="I952" s="183">
        <v>0</v>
      </c>
      <c r="J952" s="183">
        <v>0</v>
      </c>
      <c r="K952" s="183">
        <v>0</v>
      </c>
      <c r="L952" s="183">
        <f>M952+N952+O952</f>
        <v>0</v>
      </c>
      <c r="M952" s="17"/>
      <c r="N952" s="17"/>
      <c r="O952" s="17"/>
      <c r="P952" s="17">
        <f t="shared" si="852"/>
        <v>0</v>
      </c>
      <c r="Q952" s="161" t="str">
        <f t="shared" si="853"/>
        <v>-</v>
      </c>
    </row>
    <row r="953" spans="1:17" x14ac:dyDescent="0.25">
      <c r="A953" s="4" t="s">
        <v>493</v>
      </c>
      <c r="B953" s="4" t="s">
        <v>3</v>
      </c>
      <c r="C953" s="4" t="s">
        <v>12</v>
      </c>
      <c r="D953" s="112" t="s">
        <v>495</v>
      </c>
      <c r="E953" s="116">
        <v>8213</v>
      </c>
      <c r="F953" s="112" t="s">
        <v>564</v>
      </c>
      <c r="G953" s="117" t="s">
        <v>3375</v>
      </c>
      <c r="H953" s="16" t="s">
        <v>565</v>
      </c>
      <c r="I953" s="183">
        <v>0</v>
      </c>
      <c r="J953" s="183">
        <v>0</v>
      </c>
      <c r="K953" s="183">
        <v>0</v>
      </c>
      <c r="L953" s="183">
        <f>M953+N953+O953</f>
        <v>0</v>
      </c>
      <c r="M953" s="17"/>
      <c r="N953" s="17"/>
      <c r="O953" s="17"/>
      <c r="P953" s="17">
        <f t="shared" si="852"/>
        <v>0</v>
      </c>
      <c r="Q953" s="161" t="str">
        <f t="shared" si="853"/>
        <v>-</v>
      </c>
    </row>
    <row r="954" spans="1:17" x14ac:dyDescent="0.25">
      <c r="A954" s="1" t="s">
        <v>493</v>
      </c>
      <c r="B954" s="1" t="s">
        <v>3</v>
      </c>
      <c r="C954" s="1" t="s">
        <v>12</v>
      </c>
      <c r="D954" s="118" t="s">
        <v>495</v>
      </c>
      <c r="E954" s="118" t="s">
        <v>181</v>
      </c>
      <c r="F954" s="112" t="s">
        <v>1</v>
      </c>
      <c r="G954" s="16" t="s">
        <v>1</v>
      </c>
      <c r="H954" s="2" t="s">
        <v>182</v>
      </c>
      <c r="I954" s="185">
        <f t="shared" ref="I954:O954" si="855">SUM(I955:I961)</f>
        <v>2500000</v>
      </c>
      <c r="J954" s="185">
        <f t="shared" si="855"/>
        <v>100000</v>
      </c>
      <c r="K954" s="185">
        <f t="shared" si="855"/>
        <v>100000</v>
      </c>
      <c r="L954" s="185">
        <f t="shared" si="855"/>
        <v>0</v>
      </c>
      <c r="M954" s="15">
        <f t="shared" si="855"/>
        <v>0</v>
      </c>
      <c r="N954" s="15">
        <f t="shared" si="855"/>
        <v>0</v>
      </c>
      <c r="O954" s="15">
        <f t="shared" si="855"/>
        <v>0</v>
      </c>
      <c r="P954" s="15">
        <f t="shared" si="852"/>
        <v>100000</v>
      </c>
      <c r="Q954" s="185">
        <f t="shared" si="853"/>
        <v>100</v>
      </c>
    </row>
    <row r="955" spans="1:17" s="99" customFormat="1" x14ac:dyDescent="0.25">
      <c r="A955" s="101" t="s">
        <v>493</v>
      </c>
      <c r="B955" s="101" t="s">
        <v>3</v>
      </c>
      <c r="C955" s="101" t="s">
        <v>12</v>
      </c>
      <c r="D955" s="125" t="s">
        <v>495</v>
      </c>
      <c r="E955" s="126">
        <v>8215</v>
      </c>
      <c r="F955" s="125" t="s">
        <v>566</v>
      </c>
      <c r="G955" s="117" t="s">
        <v>3376</v>
      </c>
      <c r="H955" s="103" t="s">
        <v>567</v>
      </c>
      <c r="I955" s="183">
        <v>2000000</v>
      </c>
      <c r="J955" s="183">
        <v>0</v>
      </c>
      <c r="K955" s="183">
        <v>0</v>
      </c>
      <c r="L955" s="183">
        <f t="shared" ref="L955:L961" si="856">M955+N955+O955</f>
        <v>0</v>
      </c>
      <c r="M955" s="104"/>
      <c r="N955" s="104"/>
      <c r="O955" s="104"/>
      <c r="P955" s="17">
        <f t="shared" si="852"/>
        <v>0</v>
      </c>
      <c r="Q955" s="161" t="str">
        <f t="shared" si="853"/>
        <v>-</v>
      </c>
    </row>
    <row r="956" spans="1:17" ht="22.5" x14ac:dyDescent="0.25">
      <c r="A956" s="4" t="s">
        <v>493</v>
      </c>
      <c r="B956" s="4" t="s">
        <v>3</v>
      </c>
      <c r="C956" s="4" t="s">
        <v>12</v>
      </c>
      <c r="D956" s="112" t="s">
        <v>495</v>
      </c>
      <c r="E956" s="116">
        <v>8215</v>
      </c>
      <c r="F956" s="112" t="s">
        <v>568</v>
      </c>
      <c r="G956" s="117" t="s">
        <v>3376</v>
      </c>
      <c r="H956" s="16" t="s">
        <v>569</v>
      </c>
      <c r="I956" s="183">
        <v>0</v>
      </c>
      <c r="J956" s="183">
        <v>0</v>
      </c>
      <c r="K956" s="183">
        <v>0</v>
      </c>
      <c r="L956" s="183">
        <f t="shared" si="856"/>
        <v>0</v>
      </c>
      <c r="M956" s="17"/>
      <c r="N956" s="17"/>
      <c r="O956" s="17"/>
      <c r="P956" s="17">
        <f t="shared" si="852"/>
        <v>0</v>
      </c>
      <c r="Q956" s="161" t="str">
        <f t="shared" si="853"/>
        <v>-</v>
      </c>
    </row>
    <row r="957" spans="1:17" x14ac:dyDescent="0.25">
      <c r="A957" s="4" t="s">
        <v>493</v>
      </c>
      <c r="B957" s="4" t="s">
        <v>3</v>
      </c>
      <c r="C957" s="4" t="s">
        <v>12</v>
      </c>
      <c r="D957" s="112" t="s">
        <v>495</v>
      </c>
      <c r="E957" s="116">
        <v>8215</v>
      </c>
      <c r="F957" s="112" t="s">
        <v>570</v>
      </c>
      <c r="G957" s="117" t="s">
        <v>3376</v>
      </c>
      <c r="H957" s="16" t="s">
        <v>571</v>
      </c>
      <c r="I957" s="183">
        <v>0</v>
      </c>
      <c r="J957" s="183">
        <v>0</v>
      </c>
      <c r="K957" s="183">
        <v>0</v>
      </c>
      <c r="L957" s="183">
        <f t="shared" si="856"/>
        <v>0</v>
      </c>
      <c r="M957" s="17"/>
      <c r="N957" s="17"/>
      <c r="O957" s="17"/>
      <c r="P957" s="17">
        <f t="shared" si="852"/>
        <v>0</v>
      </c>
      <c r="Q957" s="161" t="str">
        <f t="shared" si="853"/>
        <v>-</v>
      </c>
    </row>
    <row r="958" spans="1:17" x14ac:dyDescent="0.25">
      <c r="A958" s="4" t="s">
        <v>493</v>
      </c>
      <c r="B958" s="4" t="s">
        <v>3</v>
      </c>
      <c r="C958" s="4" t="s">
        <v>12</v>
      </c>
      <c r="D958" s="112" t="s">
        <v>495</v>
      </c>
      <c r="E958" s="116">
        <v>8215</v>
      </c>
      <c r="F958" s="112" t="s">
        <v>572</v>
      </c>
      <c r="G958" s="117" t="s">
        <v>3376</v>
      </c>
      <c r="H958" s="16" t="s">
        <v>573</v>
      </c>
      <c r="I958" s="183">
        <v>0</v>
      </c>
      <c r="J958" s="183">
        <v>0</v>
      </c>
      <c r="K958" s="183">
        <v>0</v>
      </c>
      <c r="L958" s="183">
        <f t="shared" si="856"/>
        <v>0</v>
      </c>
      <c r="M958" s="17"/>
      <c r="N958" s="17"/>
      <c r="O958" s="17"/>
      <c r="P958" s="17">
        <f t="shared" si="852"/>
        <v>0</v>
      </c>
      <c r="Q958" s="161" t="str">
        <f t="shared" si="853"/>
        <v>-</v>
      </c>
    </row>
    <row r="959" spans="1:17" x14ac:dyDescent="0.25">
      <c r="A959" s="4" t="s">
        <v>493</v>
      </c>
      <c r="B959" s="4" t="s">
        <v>3</v>
      </c>
      <c r="C959" s="4" t="s">
        <v>12</v>
      </c>
      <c r="D959" s="112" t="s">
        <v>495</v>
      </c>
      <c r="E959" s="116">
        <v>8215</v>
      </c>
      <c r="F959" s="112" t="s">
        <v>574</v>
      </c>
      <c r="G959" s="117" t="s">
        <v>3376</v>
      </c>
      <c r="H959" s="16" t="s">
        <v>575</v>
      </c>
      <c r="I959" s="183">
        <v>0</v>
      </c>
      <c r="J959" s="183">
        <v>0</v>
      </c>
      <c r="K959" s="183">
        <v>0</v>
      </c>
      <c r="L959" s="183">
        <f t="shared" si="856"/>
        <v>0</v>
      </c>
      <c r="M959" s="17"/>
      <c r="N959" s="17"/>
      <c r="O959" s="17"/>
      <c r="P959" s="17">
        <f t="shared" si="852"/>
        <v>0</v>
      </c>
      <c r="Q959" s="161" t="str">
        <f t="shared" si="853"/>
        <v>-</v>
      </c>
    </row>
    <row r="960" spans="1:17" x14ac:dyDescent="0.25">
      <c r="A960" s="4" t="s">
        <v>493</v>
      </c>
      <c r="B960" s="4" t="s">
        <v>3</v>
      </c>
      <c r="C960" s="4" t="s">
        <v>12</v>
      </c>
      <c r="D960" s="112" t="s">
        <v>495</v>
      </c>
      <c r="E960" s="116">
        <v>8215</v>
      </c>
      <c r="F960" s="112" t="s">
        <v>576</v>
      </c>
      <c r="G960" s="117" t="s">
        <v>3376</v>
      </c>
      <c r="H960" s="16" t="s">
        <v>577</v>
      </c>
      <c r="I960" s="183">
        <v>100000</v>
      </c>
      <c r="J960" s="183">
        <v>0</v>
      </c>
      <c r="K960" s="183">
        <v>0</v>
      </c>
      <c r="L960" s="183">
        <f t="shared" si="856"/>
        <v>0</v>
      </c>
      <c r="M960" s="17"/>
      <c r="N960" s="17"/>
      <c r="O960" s="17"/>
      <c r="P960" s="17">
        <f t="shared" si="852"/>
        <v>0</v>
      </c>
      <c r="Q960" s="161" t="str">
        <f t="shared" si="853"/>
        <v>-</v>
      </c>
    </row>
    <row r="961" spans="1:17" x14ac:dyDescent="0.25">
      <c r="A961" s="4" t="s">
        <v>493</v>
      </c>
      <c r="B961" s="4" t="s">
        <v>3</v>
      </c>
      <c r="C961" s="4" t="s">
        <v>12</v>
      </c>
      <c r="D961" s="112" t="s">
        <v>495</v>
      </c>
      <c r="E961" s="116">
        <v>8215</v>
      </c>
      <c r="F961" s="112" t="s">
        <v>578</v>
      </c>
      <c r="G961" s="117" t="s">
        <v>3376</v>
      </c>
      <c r="H961" s="16" t="s">
        <v>579</v>
      </c>
      <c r="I961" s="183">
        <v>400000</v>
      </c>
      <c r="J961" s="183">
        <v>100000</v>
      </c>
      <c r="K961" s="183">
        <v>100000</v>
      </c>
      <c r="L961" s="183">
        <f t="shared" si="856"/>
        <v>0</v>
      </c>
      <c r="M961" s="17"/>
      <c r="N961" s="17"/>
      <c r="O961" s="17"/>
      <c r="P961" s="17">
        <f t="shared" si="852"/>
        <v>100000</v>
      </c>
      <c r="Q961" s="183">
        <f t="shared" si="853"/>
        <v>100</v>
      </c>
    </row>
    <row r="962" spans="1:17" x14ac:dyDescent="0.25">
      <c r="A962" s="1" t="s">
        <v>493</v>
      </c>
      <c r="B962" s="1" t="s">
        <v>3</v>
      </c>
      <c r="C962" s="1" t="s">
        <v>12</v>
      </c>
      <c r="D962" s="118" t="s">
        <v>495</v>
      </c>
      <c r="E962" s="118" t="s">
        <v>339</v>
      </c>
      <c r="F962" s="112" t="s">
        <v>1</v>
      </c>
      <c r="G962" s="16" t="s">
        <v>1</v>
      </c>
      <c r="H962" s="2" t="s">
        <v>340</v>
      </c>
      <c r="I962" s="185">
        <f t="shared" ref="I962:O962" si="857">SUM(I963:I964)</f>
        <v>193445</v>
      </c>
      <c r="J962" s="185">
        <f t="shared" si="857"/>
        <v>393445</v>
      </c>
      <c r="K962" s="185">
        <f t="shared" si="857"/>
        <v>326347</v>
      </c>
      <c r="L962" s="185">
        <f t="shared" si="857"/>
        <v>0</v>
      </c>
      <c r="M962" s="15">
        <f t="shared" si="857"/>
        <v>0</v>
      </c>
      <c r="N962" s="15">
        <f t="shared" si="857"/>
        <v>0</v>
      </c>
      <c r="O962" s="15">
        <f t="shared" si="857"/>
        <v>0</v>
      </c>
      <c r="P962" s="15">
        <f t="shared" si="852"/>
        <v>326347</v>
      </c>
      <c r="Q962" s="185">
        <f t="shared" si="853"/>
        <v>82.946028034413956</v>
      </c>
    </row>
    <row r="963" spans="1:17" x14ac:dyDescent="0.25">
      <c r="A963" s="4" t="s">
        <v>493</v>
      </c>
      <c r="B963" s="4" t="s">
        <v>3</v>
      </c>
      <c r="C963" s="4" t="s">
        <v>12</v>
      </c>
      <c r="D963" s="112" t="s">
        <v>495</v>
      </c>
      <c r="E963" s="116">
        <v>8216</v>
      </c>
      <c r="F963" s="112" t="s">
        <v>580</v>
      </c>
      <c r="G963" s="117" t="s">
        <v>3376</v>
      </c>
      <c r="H963" s="16" t="s">
        <v>581</v>
      </c>
      <c r="I963" s="183">
        <v>143445</v>
      </c>
      <c r="J963" s="183">
        <v>343445</v>
      </c>
      <c r="K963" s="183">
        <v>293678</v>
      </c>
      <c r="L963" s="183">
        <f>M963+N963+O963</f>
        <v>0</v>
      </c>
      <c r="M963" s="17"/>
      <c r="N963" s="17"/>
      <c r="O963" s="17"/>
      <c r="P963" s="17">
        <f t="shared" si="852"/>
        <v>293678</v>
      </c>
      <c r="Q963" s="183">
        <f t="shared" si="853"/>
        <v>85.509470220850503</v>
      </c>
    </row>
    <row r="964" spans="1:17" x14ac:dyDescent="0.25">
      <c r="A964" s="4" t="s">
        <v>493</v>
      </c>
      <c r="B964" s="4" t="s">
        <v>3</v>
      </c>
      <c r="C964" s="4" t="s">
        <v>12</v>
      </c>
      <c r="D964" s="112" t="s">
        <v>495</v>
      </c>
      <c r="E964" s="116">
        <v>8216</v>
      </c>
      <c r="F964" s="112" t="s">
        <v>582</v>
      </c>
      <c r="G964" s="117" t="s">
        <v>3376</v>
      </c>
      <c r="H964" s="16" t="s">
        <v>583</v>
      </c>
      <c r="I964" s="183">
        <v>50000</v>
      </c>
      <c r="J964" s="183">
        <v>50000</v>
      </c>
      <c r="K964" s="183">
        <v>32669</v>
      </c>
      <c r="L964" s="183">
        <f>M964+N964+O964</f>
        <v>0</v>
      </c>
      <c r="M964" s="208"/>
      <c r="N964" s="17"/>
      <c r="O964" s="17"/>
      <c r="P964" s="17">
        <f t="shared" si="852"/>
        <v>32669</v>
      </c>
      <c r="Q964" s="183">
        <f t="shared" si="853"/>
        <v>65.337999999999994</v>
      </c>
    </row>
    <row r="965" spans="1:17" x14ac:dyDescent="0.25">
      <c r="A965" s="16" t="s">
        <v>1</v>
      </c>
      <c r="B965" s="16" t="s">
        <v>1</v>
      </c>
      <c r="C965" s="16" t="s">
        <v>1</v>
      </c>
      <c r="D965" s="117" t="s">
        <v>1</v>
      </c>
      <c r="E965" s="117" t="s">
        <v>1</v>
      </c>
      <c r="F965" s="117" t="s">
        <v>1</v>
      </c>
      <c r="G965" s="16" t="s">
        <v>1</v>
      </c>
      <c r="H965" s="13" t="s">
        <v>584</v>
      </c>
      <c r="I965" s="184">
        <f t="shared" ref="I965:O965" si="858">SUM(I939,I922,I911,I883)</f>
        <v>88818644</v>
      </c>
      <c r="J965" s="184">
        <f t="shared" si="858"/>
        <v>70368096</v>
      </c>
      <c r="K965" s="184">
        <f t="shared" si="858"/>
        <v>52568119</v>
      </c>
      <c r="L965" s="184">
        <f t="shared" si="858"/>
        <v>10812814</v>
      </c>
      <c r="M965" s="14">
        <f t="shared" si="858"/>
        <v>5687920</v>
      </c>
      <c r="N965" s="14">
        <f t="shared" si="858"/>
        <v>3106514</v>
      </c>
      <c r="O965" s="14">
        <f t="shared" si="858"/>
        <v>2018380</v>
      </c>
      <c r="P965" s="14">
        <f t="shared" si="852"/>
        <v>63380933</v>
      </c>
      <c r="Q965" s="184">
        <f t="shared" si="853"/>
        <v>90.070552711842595</v>
      </c>
    </row>
    <row r="966" spans="1:17" ht="15.75" thickBot="1" x14ac:dyDescent="0.3">
      <c r="A966" s="16" t="s">
        <v>1</v>
      </c>
      <c r="B966" s="16" t="s">
        <v>1</v>
      </c>
      <c r="C966" s="16" t="s">
        <v>1</v>
      </c>
      <c r="D966" s="117" t="s">
        <v>1</v>
      </c>
      <c r="E966" s="117" t="s">
        <v>1</v>
      </c>
      <c r="F966" s="117" t="s">
        <v>1</v>
      </c>
      <c r="G966" s="16" t="s">
        <v>1</v>
      </c>
      <c r="H966" s="2" t="s">
        <v>77</v>
      </c>
      <c r="I966" s="185">
        <v>37</v>
      </c>
      <c r="J966" s="185">
        <v>37</v>
      </c>
      <c r="K966" s="185"/>
      <c r="L966" s="185">
        <f>M966+N966+O966</f>
        <v>0</v>
      </c>
      <c r="M966" s="16"/>
      <c r="N966" s="16"/>
      <c r="O966" s="16"/>
      <c r="P966" s="15">
        <f t="shared" si="852"/>
        <v>0</v>
      </c>
      <c r="Q966" s="164"/>
    </row>
    <row r="967" spans="1:17" ht="69.75" customHeight="1" thickBot="1" x14ac:dyDescent="0.3">
      <c r="A967" s="212" t="s">
        <v>1</v>
      </c>
      <c r="B967" s="212" t="s">
        <v>1</v>
      </c>
      <c r="C967" s="212" t="s">
        <v>1</v>
      </c>
      <c r="D967" s="220" t="s">
        <v>1</v>
      </c>
      <c r="E967" s="220" t="s">
        <v>1</v>
      </c>
      <c r="F967" s="220" t="s">
        <v>1</v>
      </c>
      <c r="G967" s="214" t="s">
        <v>1</v>
      </c>
      <c r="H967" s="5" t="s">
        <v>78</v>
      </c>
      <c r="I967" s="109" t="s">
        <v>3374</v>
      </c>
      <c r="J967" s="109" t="s">
        <v>3433</v>
      </c>
      <c r="K967" s="109" t="s">
        <v>3437</v>
      </c>
      <c r="L967" s="109" t="s">
        <v>3434</v>
      </c>
      <c r="M967" s="5" t="s">
        <v>3439</v>
      </c>
      <c r="N967" s="5" t="s">
        <v>3440</v>
      </c>
      <c r="O967" s="5" t="s">
        <v>3441</v>
      </c>
      <c r="P967" s="5" t="s">
        <v>3438</v>
      </c>
      <c r="Q967" s="162" t="s">
        <v>3302</v>
      </c>
    </row>
    <row r="968" spans="1:17" x14ac:dyDescent="0.25">
      <c r="A968" s="213"/>
      <c r="B968" s="213"/>
      <c r="C968" s="213"/>
      <c r="D968" s="221"/>
      <c r="E968" s="221"/>
      <c r="F968" s="221"/>
      <c r="G968" s="215"/>
      <c r="H968" s="18" t="s">
        <v>1</v>
      </c>
      <c r="I968" s="110">
        <v>1</v>
      </c>
      <c r="J968" s="110">
        <v>2</v>
      </c>
      <c r="K968" s="110">
        <v>20</v>
      </c>
      <c r="L968" s="110" t="s">
        <v>3402</v>
      </c>
      <c r="M968" s="12">
        <v>5</v>
      </c>
      <c r="N968" s="12">
        <v>6</v>
      </c>
      <c r="O968" s="12">
        <v>7</v>
      </c>
      <c r="P968" s="12" t="s">
        <v>3303</v>
      </c>
      <c r="Q968" s="110">
        <v>9</v>
      </c>
    </row>
    <row r="969" spans="1:17" x14ac:dyDescent="0.25">
      <c r="A969" s="213"/>
      <c r="B969" s="213"/>
      <c r="C969" s="213"/>
      <c r="D969" s="221"/>
      <c r="E969" s="221"/>
      <c r="F969" s="221"/>
      <c r="G969" s="215"/>
      <c r="H969" s="19" t="s">
        <v>585</v>
      </c>
      <c r="I969" s="186">
        <f t="shared" ref="I969:L969" si="859">SUM(I914,I915,I925,I927,I928,I929,I930,I931,I932,I933,I935,I936,I937,I938,I942,I944,I945,I949,I951,I952,I955,I956,I957,I958,I959,I960,I961,I963,I964)</f>
        <v>23046145</v>
      </c>
      <c r="J969" s="186">
        <f t="shared" ref="J969" si="860">SUM(J914,J915,J925,J927,J928,J929,J930,J931,J932,J933,J935,J936,J937,J938,J942,J944,J945,J949,J951,J952,J955,J956,J957,J958,J959,J960,J961,J963,J964)</f>
        <v>4549697</v>
      </c>
      <c r="K969" s="186">
        <f t="shared" ref="K969" si="861">SUM(K914,K915,K925,K927,K928,K929,K930,K931,K932,K933,K935,K936,K937,K938,K942,K944,K945,K949,K951,K952,K955,K956,K957,K958,K959,K960,K961,K963,K964)</f>
        <v>3848396</v>
      </c>
      <c r="L969" s="186">
        <f t="shared" si="859"/>
        <v>272</v>
      </c>
      <c r="M969" s="20">
        <f t="shared" ref="M969:O969" si="862">SUM(M914,M915,M925,M927,M928,M929,M930,M931,M932,M933,M935,M936,M937,M938,M942,M944,M945,M949,M951,M952,M955,M956,M957,M958,M959,M960,M961,M963,M964)</f>
        <v>150</v>
      </c>
      <c r="N969" s="20">
        <f t="shared" si="862"/>
        <v>122</v>
      </c>
      <c r="O969" s="20">
        <f t="shared" si="862"/>
        <v>0</v>
      </c>
      <c r="P969" s="20">
        <f t="shared" ref="P969:P977" si="863">K969+L969</f>
        <v>3848668</v>
      </c>
      <c r="Q969" s="186">
        <f>IF(J969=0,"-",P969/J969*100)</f>
        <v>84.591743142455428</v>
      </c>
    </row>
    <row r="970" spans="1:17" x14ac:dyDescent="0.25">
      <c r="A970" s="213"/>
      <c r="B970" s="213"/>
      <c r="C970" s="213"/>
      <c r="D970" s="221"/>
      <c r="E970" s="221"/>
      <c r="F970" s="221"/>
      <c r="G970" s="215"/>
      <c r="H970" s="19" t="s">
        <v>586</v>
      </c>
      <c r="I970" s="186">
        <f t="shared" ref="I970:L970" si="864">SUM(I885,I887,I888,I889,I890,I891,I893,I895,I897,I899,I900,I901,I902,I903,I905,I906,I907,I908,I909,I910,I920,I950,I953)</f>
        <v>3086769</v>
      </c>
      <c r="J970" s="186">
        <f t="shared" ref="J970" si="865">SUM(J885,J887,J888,J889,J890,J891,J893,J895,J897,J899,J900,J901,J902,J903,J905,J906,J907,J908,J909,J910,J920,J950,J953)</f>
        <v>3132769</v>
      </c>
      <c r="K970" s="186">
        <f t="shared" ref="K970" si="866">SUM(K885,K887,K888,K889,K890,K891,K893,K895,K897,K899,K900,K901,K902,K903,K905,K906,K907,K908,K909,K910,K920,K950,K953)</f>
        <v>2636596</v>
      </c>
      <c r="L970" s="186">
        <f t="shared" si="864"/>
        <v>310039</v>
      </c>
      <c r="M970" s="20">
        <f t="shared" ref="M970:O970" si="867">SUM(M885,M887,M888,M889,M890,M891,M893,M895,M897,M899,M900,M901,M902,M903,M905,M906,M907,M908,M909,M910,M920,M950,M953)</f>
        <v>185267</v>
      </c>
      <c r="N970" s="20">
        <f t="shared" si="867"/>
        <v>106392</v>
      </c>
      <c r="O970" s="20">
        <f t="shared" si="867"/>
        <v>18380</v>
      </c>
      <c r="P970" s="20">
        <f t="shared" si="863"/>
        <v>2946635</v>
      </c>
      <c r="Q970" s="186">
        <f>IF(J970=0,"-",P970/J970*100)</f>
        <v>94.058483086368639</v>
      </c>
    </row>
    <row r="971" spans="1:17" x14ac:dyDescent="0.25">
      <c r="A971" s="213"/>
      <c r="B971" s="213"/>
      <c r="C971" s="213"/>
      <c r="D971" s="221"/>
      <c r="E971" s="221"/>
      <c r="F971" s="221"/>
      <c r="G971" s="215"/>
      <c r="H971" s="19" t="s">
        <v>436</v>
      </c>
      <c r="I971" s="186">
        <f t="shared" ref="I971:L971" si="868">SUM(I919,I918,I917)</f>
        <v>62685730</v>
      </c>
      <c r="J971" s="186">
        <f t="shared" ref="J971" si="869">SUM(J919,J918,J917)</f>
        <v>62685630</v>
      </c>
      <c r="K971" s="186">
        <f t="shared" ref="K971" si="870">SUM(K919,K918,K917)</f>
        <v>46083127</v>
      </c>
      <c r="L971" s="186">
        <f t="shared" si="868"/>
        <v>10502503</v>
      </c>
      <c r="M971" s="20">
        <f t="shared" ref="M971:O971" si="871">SUM(M919,M918,M917)</f>
        <v>5502503</v>
      </c>
      <c r="N971" s="20">
        <f t="shared" si="871"/>
        <v>3000000</v>
      </c>
      <c r="O971" s="20">
        <f t="shared" si="871"/>
        <v>2000000</v>
      </c>
      <c r="P971" s="20">
        <f t="shared" si="863"/>
        <v>56585630</v>
      </c>
      <c r="Q971" s="186">
        <f>IF(J971=0,"-",P971/J971*100)</f>
        <v>90.268902139134596</v>
      </c>
    </row>
    <row r="972" spans="1:17" x14ac:dyDescent="0.25">
      <c r="A972" s="216"/>
      <c r="B972" s="216"/>
      <c r="C972" s="216"/>
      <c r="D972" s="222"/>
      <c r="E972" s="222"/>
      <c r="F972" s="222"/>
      <c r="G972" s="217"/>
      <c r="H972" s="21" t="s">
        <v>80</v>
      </c>
      <c r="I972" s="186">
        <f t="shared" ref="I972:L972" si="872">SUM(I969:I971)</f>
        <v>88818644</v>
      </c>
      <c r="J972" s="186">
        <f t="shared" ref="J972" si="873">SUM(J969:J971)</f>
        <v>70368096</v>
      </c>
      <c r="K972" s="186">
        <f t="shared" ref="K972" si="874">SUM(K969:K971)</f>
        <v>52568119</v>
      </c>
      <c r="L972" s="186">
        <f t="shared" si="872"/>
        <v>10812814</v>
      </c>
      <c r="M972" s="20">
        <f t="shared" ref="M972:O972" si="875">SUM(M969:M971)</f>
        <v>5687920</v>
      </c>
      <c r="N972" s="20">
        <f t="shared" si="875"/>
        <v>3106514</v>
      </c>
      <c r="O972" s="20">
        <f t="shared" si="875"/>
        <v>2018380</v>
      </c>
      <c r="P972" s="20">
        <f t="shared" si="863"/>
        <v>63380933</v>
      </c>
      <c r="Q972" s="186">
        <f>IF(J972=0,"-",P972/J972*100)</f>
        <v>90.070552711842595</v>
      </c>
    </row>
    <row r="973" spans="1:17" x14ac:dyDescent="0.25">
      <c r="A973" s="16" t="s">
        <v>1</v>
      </c>
      <c r="B973" s="16" t="s">
        <v>1</v>
      </c>
      <c r="C973" s="16" t="s">
        <v>1</v>
      </c>
      <c r="D973" s="117" t="s">
        <v>1</v>
      </c>
      <c r="E973" s="117" t="s">
        <v>1</v>
      </c>
      <c r="F973" s="117" t="s">
        <v>1</v>
      </c>
      <c r="G973" s="16" t="s">
        <v>1</v>
      </c>
      <c r="H973" s="22" t="s">
        <v>1</v>
      </c>
      <c r="I973" s="187"/>
      <c r="J973" s="187"/>
      <c r="K973" s="187"/>
      <c r="L973" s="187">
        <f>M973+N973+O973</f>
        <v>0</v>
      </c>
      <c r="M973" s="22"/>
      <c r="N973" s="22"/>
      <c r="O973" s="22"/>
      <c r="P973" s="22">
        <f t="shared" si="863"/>
        <v>0</v>
      </c>
      <c r="Q973" s="166"/>
    </row>
    <row r="974" spans="1:17" x14ac:dyDescent="0.25">
      <c r="A974" s="16" t="s">
        <v>1</v>
      </c>
      <c r="B974" s="16" t="s">
        <v>1</v>
      </c>
      <c r="C974" s="16" t="s">
        <v>1</v>
      </c>
      <c r="D974" s="117" t="s">
        <v>1</v>
      </c>
      <c r="E974" s="117" t="s">
        <v>1</v>
      </c>
      <c r="F974" s="117" t="s">
        <v>1</v>
      </c>
      <c r="G974" s="16" t="s">
        <v>1</v>
      </c>
      <c r="H974" s="13" t="s">
        <v>587</v>
      </c>
      <c r="I974" s="184">
        <f t="shared" ref="I974:L974" si="876">SUM(I965)</f>
        <v>88818644</v>
      </c>
      <c r="J974" s="184">
        <f t="shared" ref="J974" si="877">SUM(J965)</f>
        <v>70368096</v>
      </c>
      <c r="K974" s="184">
        <f t="shared" ref="K974" si="878">SUM(K965)</f>
        <v>52568119</v>
      </c>
      <c r="L974" s="184">
        <f t="shared" si="876"/>
        <v>10812814</v>
      </c>
      <c r="M974" s="14">
        <f t="shared" ref="M974:O974" si="879">SUM(M965)</f>
        <v>5687920</v>
      </c>
      <c r="N974" s="14">
        <f t="shared" si="879"/>
        <v>3106514</v>
      </c>
      <c r="O974" s="14">
        <f t="shared" si="879"/>
        <v>2018380</v>
      </c>
      <c r="P974" s="14">
        <f t="shared" si="863"/>
        <v>63380933</v>
      </c>
      <c r="Q974" s="184">
        <f>IF(J974=0,"-",P974/J974*100)</f>
        <v>90.070552711842595</v>
      </c>
    </row>
    <row r="975" spans="1:17" x14ac:dyDescent="0.25">
      <c r="A975" s="16" t="s">
        <v>1</v>
      </c>
      <c r="B975" s="16" t="s">
        <v>1</v>
      </c>
      <c r="C975" s="16" t="s">
        <v>1</v>
      </c>
      <c r="D975" s="117" t="s">
        <v>1</v>
      </c>
      <c r="E975" s="117" t="s">
        <v>1</v>
      </c>
      <c r="F975" s="117" t="s">
        <v>1</v>
      </c>
      <c r="G975" s="16" t="s">
        <v>1</v>
      </c>
      <c r="H975" s="2" t="s">
        <v>77</v>
      </c>
      <c r="I975" s="185">
        <f t="shared" ref="I975:L975" si="880">SUM(I966)</f>
        <v>37</v>
      </c>
      <c r="J975" s="185">
        <f t="shared" ref="J975" si="881">SUM(J966)</f>
        <v>37</v>
      </c>
      <c r="K975" s="185">
        <f t="shared" ref="K975" si="882">SUM(K966)</f>
        <v>0</v>
      </c>
      <c r="L975" s="185">
        <f t="shared" si="880"/>
        <v>0</v>
      </c>
      <c r="M975" s="16">
        <f t="shared" ref="M975:O975" si="883">SUM(M966)</f>
        <v>0</v>
      </c>
      <c r="N975" s="16">
        <f t="shared" si="883"/>
        <v>0</v>
      </c>
      <c r="O975" s="16">
        <f t="shared" si="883"/>
        <v>0</v>
      </c>
      <c r="P975" s="15">
        <f t="shared" si="863"/>
        <v>0</v>
      </c>
      <c r="Q975" s="185">
        <f>IF(J975=0,"-",P975/J975*100)</f>
        <v>0</v>
      </c>
    </row>
    <row r="976" spans="1:17" x14ac:dyDescent="0.25">
      <c r="A976" s="16" t="s">
        <v>1</v>
      </c>
      <c r="B976" s="16" t="s">
        <v>1</v>
      </c>
      <c r="C976" s="16" t="s">
        <v>1</v>
      </c>
      <c r="D976" s="117" t="s">
        <v>1</v>
      </c>
      <c r="E976" s="117" t="s">
        <v>1</v>
      </c>
      <c r="F976" s="117" t="s">
        <v>1</v>
      </c>
      <c r="G976" s="16" t="s">
        <v>1</v>
      </c>
      <c r="H976" s="23" t="s">
        <v>1</v>
      </c>
      <c r="I976" s="179"/>
      <c r="J976" s="179"/>
      <c r="K976" s="179"/>
      <c r="L976" s="179">
        <f>M976+N976+O976</f>
        <v>0</v>
      </c>
      <c r="M976" s="24"/>
      <c r="N976" s="24"/>
      <c r="O976" s="24"/>
      <c r="P976" s="24">
        <f t="shared" si="863"/>
        <v>0</v>
      </c>
      <c r="Q976" s="167"/>
    </row>
    <row r="977" spans="1:17" ht="15.75" thickBot="1" x14ac:dyDescent="0.3">
      <c r="A977" s="1" t="s">
        <v>493</v>
      </c>
      <c r="B977" s="1" t="s">
        <v>82</v>
      </c>
      <c r="C977" s="4" t="s">
        <v>1</v>
      </c>
      <c r="D977" s="112" t="s">
        <v>1</v>
      </c>
      <c r="E977" s="111" t="s">
        <v>1</v>
      </c>
      <c r="F977" s="111" t="s">
        <v>1</v>
      </c>
      <c r="G977" s="2" t="s">
        <v>1</v>
      </c>
      <c r="H977" s="2" t="s">
        <v>1</v>
      </c>
      <c r="I977" s="183"/>
      <c r="J977" s="183"/>
      <c r="K977" s="183"/>
      <c r="L977" s="183">
        <f>M977+N977+O977</f>
        <v>0</v>
      </c>
      <c r="M977" s="3"/>
      <c r="N977" s="3"/>
      <c r="O977" s="3"/>
      <c r="P977" s="3">
        <f t="shared" si="863"/>
        <v>0</v>
      </c>
      <c r="Q977" s="161"/>
    </row>
    <row r="978" spans="1:17" ht="45.75" thickBot="1" x14ac:dyDescent="0.3">
      <c r="A978" s="5" t="s">
        <v>4</v>
      </c>
      <c r="B978" s="5" t="s">
        <v>5</v>
      </c>
      <c r="C978" s="5" t="s">
        <v>6</v>
      </c>
      <c r="D978" s="113" t="s">
        <v>1</v>
      </c>
      <c r="E978" s="114" t="s">
        <v>7</v>
      </c>
      <c r="F978" s="114" t="s">
        <v>8</v>
      </c>
      <c r="G978" s="5" t="s">
        <v>9</v>
      </c>
      <c r="H978" s="5" t="s">
        <v>10</v>
      </c>
      <c r="I978" s="109" t="s">
        <v>3374</v>
      </c>
      <c r="J978" s="109" t="s">
        <v>3433</v>
      </c>
      <c r="K978" s="109" t="s">
        <v>3437</v>
      </c>
      <c r="L978" s="109" t="s">
        <v>3434</v>
      </c>
      <c r="M978" s="5" t="s">
        <v>3439</v>
      </c>
      <c r="N978" s="5" t="s">
        <v>3440</v>
      </c>
      <c r="O978" s="5" t="s">
        <v>3441</v>
      </c>
      <c r="P978" s="5" t="s">
        <v>3438</v>
      </c>
      <c r="Q978" s="162" t="s">
        <v>3302</v>
      </c>
    </row>
    <row r="979" spans="1:17" x14ac:dyDescent="0.25">
      <c r="A979" s="7" t="s">
        <v>1</v>
      </c>
      <c r="B979" s="7" t="s">
        <v>1</v>
      </c>
      <c r="C979" s="7" t="s">
        <v>1</v>
      </c>
      <c r="D979" s="115" t="s">
        <v>1</v>
      </c>
      <c r="E979" s="115" t="s">
        <v>1</v>
      </c>
      <c r="F979" s="108" t="s">
        <v>1</v>
      </c>
      <c r="G979" s="10" t="s">
        <v>1</v>
      </c>
      <c r="H979" s="11" t="s">
        <v>1</v>
      </c>
      <c r="I979" s="110">
        <v>1</v>
      </c>
      <c r="J979" s="110">
        <v>2</v>
      </c>
      <c r="K979" s="110">
        <v>20</v>
      </c>
      <c r="L979" s="110" t="s">
        <v>3402</v>
      </c>
      <c r="M979" s="12">
        <v>5</v>
      </c>
      <c r="N979" s="12">
        <v>6</v>
      </c>
      <c r="O979" s="12">
        <v>7</v>
      </c>
      <c r="P979" s="12" t="s">
        <v>3303</v>
      </c>
      <c r="Q979" s="110">
        <v>9</v>
      </c>
    </row>
    <row r="980" spans="1:17" ht="22.5" x14ac:dyDescent="0.25">
      <c r="A980" s="1" t="s">
        <v>493</v>
      </c>
      <c r="B980" s="1" t="s">
        <v>82</v>
      </c>
      <c r="C980" s="4" t="s">
        <v>12</v>
      </c>
      <c r="D980" s="4" t="s">
        <v>588</v>
      </c>
      <c r="E980" s="2" t="s">
        <v>1</v>
      </c>
      <c r="F980" s="2" t="s">
        <v>1</v>
      </c>
      <c r="G980" s="2" t="s">
        <v>1</v>
      </c>
      <c r="H980" s="2" t="s">
        <v>589</v>
      </c>
      <c r="I980" s="183">
        <v>0</v>
      </c>
      <c r="J980" s="183"/>
      <c r="K980" s="183"/>
      <c r="L980" s="183">
        <f>M980+N980+O980</f>
        <v>0</v>
      </c>
      <c r="M980" s="3"/>
      <c r="N980" s="3"/>
      <c r="O980" s="3"/>
      <c r="P980" s="3">
        <f t="shared" ref="P980:P1011" si="884">K980+L980</f>
        <v>0</v>
      </c>
      <c r="Q980" s="161"/>
    </row>
    <row r="981" spans="1:17" ht="33.75" x14ac:dyDescent="0.25">
      <c r="A981" s="1" t="s">
        <v>1</v>
      </c>
      <c r="B981" s="1" t="s">
        <v>1</v>
      </c>
      <c r="C981" s="1" t="s">
        <v>1</v>
      </c>
      <c r="D981" s="2" t="s">
        <v>1</v>
      </c>
      <c r="E981" s="2" t="s">
        <v>1</v>
      </c>
      <c r="F981" s="2" t="s">
        <v>1</v>
      </c>
      <c r="G981" s="2" t="s">
        <v>1</v>
      </c>
      <c r="H981" s="13" t="s">
        <v>14</v>
      </c>
      <c r="I981" s="184">
        <f t="shared" ref="I981:L981" si="885">SUM(I982,I990,I992)</f>
        <v>6917682</v>
      </c>
      <c r="J981" s="184">
        <f t="shared" ref="J981" si="886">SUM(J982,J990,J992)</f>
        <v>0</v>
      </c>
      <c r="K981" s="184">
        <f t="shared" ref="K981" si="887">SUM(K982,K990,K992)</f>
        <v>0</v>
      </c>
      <c r="L981" s="184">
        <f t="shared" si="885"/>
        <v>0</v>
      </c>
      <c r="M981" s="14">
        <f t="shared" ref="M981:O981" si="888">SUM(M982,M990,M992)</f>
        <v>0</v>
      </c>
      <c r="N981" s="14">
        <f t="shared" si="888"/>
        <v>0</v>
      </c>
      <c r="O981" s="14">
        <f t="shared" si="888"/>
        <v>0</v>
      </c>
      <c r="P981" s="14">
        <f t="shared" si="884"/>
        <v>0</v>
      </c>
      <c r="Q981" s="163" t="str">
        <f t="shared" ref="Q981:Q1012" si="889">IF(J981=0,"-",P981/J981*100)</f>
        <v>-</v>
      </c>
    </row>
    <row r="982" spans="1:17" x14ac:dyDescent="0.25">
      <c r="A982" s="4" t="s">
        <v>493</v>
      </c>
      <c r="B982" s="4" t="s">
        <v>82</v>
      </c>
      <c r="C982" s="4" t="s">
        <v>12</v>
      </c>
      <c r="D982" s="4" t="s">
        <v>588</v>
      </c>
      <c r="E982" s="2" t="s">
        <v>15</v>
      </c>
      <c r="F982" s="2" t="s">
        <v>1</v>
      </c>
      <c r="G982" s="2" t="s">
        <v>1</v>
      </c>
      <c r="H982" s="2" t="s">
        <v>16</v>
      </c>
      <c r="I982" s="185">
        <f t="shared" ref="I982:L982" si="890">SUM(I983:I984)</f>
        <v>882663</v>
      </c>
      <c r="J982" s="185">
        <f t="shared" ref="J982" si="891">SUM(J983:J984)</f>
        <v>0</v>
      </c>
      <c r="K982" s="185">
        <f t="shared" ref="K982" si="892">SUM(K983:K984)</f>
        <v>0</v>
      </c>
      <c r="L982" s="185">
        <f t="shared" si="890"/>
        <v>0</v>
      </c>
      <c r="M982" s="15">
        <f t="shared" ref="M982:O982" si="893">SUM(M983:M984)</f>
        <v>0</v>
      </c>
      <c r="N982" s="15">
        <f t="shared" si="893"/>
        <v>0</v>
      </c>
      <c r="O982" s="15">
        <f t="shared" si="893"/>
        <v>0</v>
      </c>
      <c r="P982" s="15">
        <f t="shared" si="884"/>
        <v>0</v>
      </c>
      <c r="Q982" s="164" t="str">
        <f t="shared" si="889"/>
        <v>-</v>
      </c>
    </row>
    <row r="983" spans="1:17" x14ac:dyDescent="0.25">
      <c r="A983" s="4" t="s">
        <v>493</v>
      </c>
      <c r="B983" s="4" t="s">
        <v>82</v>
      </c>
      <c r="C983" s="4" t="s">
        <v>12</v>
      </c>
      <c r="D983" s="4" t="s">
        <v>588</v>
      </c>
      <c r="E983" s="3" t="s">
        <v>18</v>
      </c>
      <c r="F983" s="4"/>
      <c r="G983" s="16" t="s">
        <v>520</v>
      </c>
      <c r="H983" s="16" t="s">
        <v>17</v>
      </c>
      <c r="I983" s="183">
        <v>757063</v>
      </c>
      <c r="J983" s="183">
        <v>0</v>
      </c>
      <c r="K983" s="183">
        <v>0</v>
      </c>
      <c r="L983" s="183">
        <f>M983+N983+O983</f>
        <v>0</v>
      </c>
      <c r="M983" s="17"/>
      <c r="N983" s="17"/>
      <c r="O983" s="17"/>
      <c r="P983" s="17">
        <f t="shared" si="884"/>
        <v>0</v>
      </c>
      <c r="Q983" s="161" t="str">
        <f t="shared" si="889"/>
        <v>-</v>
      </c>
    </row>
    <row r="984" spans="1:17" x14ac:dyDescent="0.25">
      <c r="A984" s="1" t="s">
        <v>493</v>
      </c>
      <c r="B984" s="1" t="s">
        <v>82</v>
      </c>
      <c r="C984" s="1" t="s">
        <v>12</v>
      </c>
      <c r="D984" s="1" t="s">
        <v>588</v>
      </c>
      <c r="E984" s="1" t="s">
        <v>20</v>
      </c>
      <c r="F984" s="4" t="s">
        <v>1</v>
      </c>
      <c r="G984" s="16" t="s">
        <v>1</v>
      </c>
      <c r="H984" s="2" t="s">
        <v>21</v>
      </c>
      <c r="I984" s="185">
        <f t="shared" ref="I984:O984" si="894">SUM(I985:I989)</f>
        <v>125600</v>
      </c>
      <c r="J984" s="185">
        <f t="shared" si="894"/>
        <v>0</v>
      </c>
      <c r="K984" s="185">
        <f t="shared" si="894"/>
        <v>0</v>
      </c>
      <c r="L984" s="185">
        <f t="shared" si="894"/>
        <v>0</v>
      </c>
      <c r="M984" s="15">
        <f t="shared" si="894"/>
        <v>0</v>
      </c>
      <c r="N984" s="15">
        <f t="shared" si="894"/>
        <v>0</v>
      </c>
      <c r="O984" s="15">
        <f t="shared" si="894"/>
        <v>0</v>
      </c>
      <c r="P984" s="15">
        <f t="shared" si="884"/>
        <v>0</v>
      </c>
      <c r="Q984" s="164" t="str">
        <f t="shared" si="889"/>
        <v>-</v>
      </c>
    </row>
    <row r="985" spans="1:17" x14ac:dyDescent="0.25">
      <c r="A985" s="4" t="s">
        <v>493</v>
      </c>
      <c r="B985" s="4" t="s">
        <v>82</v>
      </c>
      <c r="C985" s="4" t="s">
        <v>12</v>
      </c>
      <c r="D985" s="4" t="s">
        <v>588</v>
      </c>
      <c r="E985" s="3" t="s">
        <v>22</v>
      </c>
      <c r="F985" s="4" t="s">
        <v>590</v>
      </c>
      <c r="G985" s="16" t="s">
        <v>520</v>
      </c>
      <c r="H985" s="16" t="s">
        <v>86</v>
      </c>
      <c r="I985" s="183">
        <v>15000</v>
      </c>
      <c r="J985" s="183">
        <v>0</v>
      </c>
      <c r="K985" s="183">
        <v>0</v>
      </c>
      <c r="L985" s="183">
        <f>M985+N985+O985</f>
        <v>0</v>
      </c>
      <c r="M985" s="17"/>
      <c r="N985" s="17"/>
      <c r="O985" s="17"/>
      <c r="P985" s="17">
        <f t="shared" si="884"/>
        <v>0</v>
      </c>
      <c r="Q985" s="161" t="str">
        <f t="shared" si="889"/>
        <v>-</v>
      </c>
    </row>
    <row r="986" spans="1:17" x14ac:dyDescent="0.25">
      <c r="A986" s="4" t="s">
        <v>493</v>
      </c>
      <c r="B986" s="4" t="s">
        <v>82</v>
      </c>
      <c r="C986" s="4" t="s">
        <v>12</v>
      </c>
      <c r="D986" s="4" t="s">
        <v>588</v>
      </c>
      <c r="E986" s="3" t="s">
        <v>22</v>
      </c>
      <c r="F986" s="4" t="s">
        <v>591</v>
      </c>
      <c r="G986" s="16" t="s">
        <v>520</v>
      </c>
      <c r="H986" s="16" t="s">
        <v>26</v>
      </c>
      <c r="I986" s="183">
        <v>75500</v>
      </c>
      <c r="J986" s="183">
        <v>0</v>
      </c>
      <c r="K986" s="183">
        <v>0</v>
      </c>
      <c r="L986" s="183">
        <f>M986+N986+O986</f>
        <v>0</v>
      </c>
      <c r="M986" s="17"/>
      <c r="N986" s="17"/>
      <c r="O986" s="17"/>
      <c r="P986" s="17">
        <f t="shared" si="884"/>
        <v>0</v>
      </c>
      <c r="Q986" s="161" t="str">
        <f t="shared" si="889"/>
        <v>-</v>
      </c>
    </row>
    <row r="987" spans="1:17" x14ac:dyDescent="0.25">
      <c r="A987" s="4" t="s">
        <v>493</v>
      </c>
      <c r="B987" s="4" t="s">
        <v>82</v>
      </c>
      <c r="C987" s="4" t="s">
        <v>12</v>
      </c>
      <c r="D987" s="4" t="s">
        <v>588</v>
      </c>
      <c r="E987" s="3" t="s">
        <v>22</v>
      </c>
      <c r="F987" s="4" t="s">
        <v>592</v>
      </c>
      <c r="G987" s="16" t="s">
        <v>520</v>
      </c>
      <c r="H987" s="16" t="s">
        <v>28</v>
      </c>
      <c r="I987" s="183">
        <v>20000</v>
      </c>
      <c r="J987" s="183">
        <v>0</v>
      </c>
      <c r="K987" s="183">
        <v>0</v>
      </c>
      <c r="L987" s="183">
        <f>M987+N987+O987</f>
        <v>0</v>
      </c>
      <c r="M987" s="17"/>
      <c r="N987" s="17"/>
      <c r="O987" s="17"/>
      <c r="P987" s="17">
        <f t="shared" si="884"/>
        <v>0</v>
      </c>
      <c r="Q987" s="161" t="str">
        <f t="shared" si="889"/>
        <v>-</v>
      </c>
    </row>
    <row r="988" spans="1:17" x14ac:dyDescent="0.25">
      <c r="A988" s="4" t="s">
        <v>493</v>
      </c>
      <c r="B988" s="4" t="s">
        <v>82</v>
      </c>
      <c r="C988" s="4" t="s">
        <v>12</v>
      </c>
      <c r="D988" s="4" t="s">
        <v>588</v>
      </c>
      <c r="E988" s="3" t="s">
        <v>22</v>
      </c>
      <c r="F988" s="4" t="s">
        <v>593</v>
      </c>
      <c r="G988" s="16" t="s">
        <v>520</v>
      </c>
      <c r="H988" s="16" t="s">
        <v>30</v>
      </c>
      <c r="I988" s="183">
        <v>15000</v>
      </c>
      <c r="J988" s="183">
        <v>0</v>
      </c>
      <c r="K988" s="183">
        <v>0</v>
      </c>
      <c r="L988" s="183">
        <f>M988+N988+O988</f>
        <v>0</v>
      </c>
      <c r="M988" s="17"/>
      <c r="N988" s="17"/>
      <c r="O988" s="17"/>
      <c r="P988" s="17">
        <f t="shared" si="884"/>
        <v>0</v>
      </c>
      <c r="Q988" s="161" t="str">
        <f t="shared" si="889"/>
        <v>-</v>
      </c>
    </row>
    <row r="989" spans="1:17" x14ac:dyDescent="0.25">
      <c r="A989" s="4" t="s">
        <v>493</v>
      </c>
      <c r="B989" s="4" t="s">
        <v>82</v>
      </c>
      <c r="C989" s="4" t="s">
        <v>12</v>
      </c>
      <c r="D989" s="4" t="s">
        <v>588</v>
      </c>
      <c r="E989" s="3" t="s">
        <v>22</v>
      </c>
      <c r="F989" s="4" t="s">
        <v>594</v>
      </c>
      <c r="G989" s="16" t="s">
        <v>520</v>
      </c>
      <c r="H989" s="16" t="s">
        <v>24</v>
      </c>
      <c r="I989" s="183">
        <v>100</v>
      </c>
      <c r="J989" s="183">
        <v>0</v>
      </c>
      <c r="K989" s="183">
        <v>0</v>
      </c>
      <c r="L989" s="183">
        <f>M989+N989+O989</f>
        <v>0</v>
      </c>
      <c r="M989" s="17"/>
      <c r="N989" s="17"/>
      <c r="O989" s="17"/>
      <c r="P989" s="17">
        <f t="shared" si="884"/>
        <v>0</v>
      </c>
      <c r="Q989" s="161" t="str">
        <f t="shared" si="889"/>
        <v>-</v>
      </c>
    </row>
    <row r="990" spans="1:17" x14ac:dyDescent="0.25">
      <c r="A990" s="4" t="s">
        <v>493</v>
      </c>
      <c r="B990" s="4" t="s">
        <v>82</v>
      </c>
      <c r="C990" s="4" t="s">
        <v>12</v>
      </c>
      <c r="D990" s="4" t="s">
        <v>588</v>
      </c>
      <c r="E990" s="2" t="s">
        <v>31</v>
      </c>
      <c r="F990" s="2" t="s">
        <v>1</v>
      </c>
      <c r="G990" s="2" t="s">
        <v>1</v>
      </c>
      <c r="H990" s="2" t="s">
        <v>32</v>
      </c>
      <c r="I990" s="185">
        <f t="shared" ref="I990:O990" si="895">SUM(I991)</f>
        <v>79774</v>
      </c>
      <c r="J990" s="185">
        <f t="shared" si="895"/>
        <v>0</v>
      </c>
      <c r="K990" s="185">
        <f t="shared" si="895"/>
        <v>0</v>
      </c>
      <c r="L990" s="185">
        <f t="shared" si="895"/>
        <v>0</v>
      </c>
      <c r="M990" s="15">
        <f t="shared" si="895"/>
        <v>0</v>
      </c>
      <c r="N990" s="15">
        <f t="shared" si="895"/>
        <v>0</v>
      </c>
      <c r="O990" s="15">
        <f t="shared" si="895"/>
        <v>0</v>
      </c>
      <c r="P990" s="15">
        <f t="shared" si="884"/>
        <v>0</v>
      </c>
      <c r="Q990" s="164" t="str">
        <f t="shared" si="889"/>
        <v>-</v>
      </c>
    </row>
    <row r="991" spans="1:17" x14ac:dyDescent="0.25">
      <c r="A991" s="4" t="s">
        <v>493</v>
      </c>
      <c r="B991" s="4" t="s">
        <v>82</v>
      </c>
      <c r="C991" s="4" t="s">
        <v>12</v>
      </c>
      <c r="D991" s="4" t="s">
        <v>588</v>
      </c>
      <c r="E991" s="3" t="s">
        <v>34</v>
      </c>
      <c r="F991" s="4"/>
      <c r="G991" s="16" t="s">
        <v>520</v>
      </c>
      <c r="H991" s="16" t="s">
        <v>33</v>
      </c>
      <c r="I991" s="183">
        <v>79774</v>
      </c>
      <c r="J991" s="183">
        <v>0</v>
      </c>
      <c r="K991" s="183">
        <v>0</v>
      </c>
      <c r="L991" s="183">
        <f>M991+N991+O991</f>
        <v>0</v>
      </c>
      <c r="M991" s="17"/>
      <c r="N991" s="17"/>
      <c r="O991" s="17"/>
      <c r="P991" s="17">
        <f t="shared" si="884"/>
        <v>0</v>
      </c>
      <c r="Q991" s="161" t="str">
        <f t="shared" si="889"/>
        <v>-</v>
      </c>
    </row>
    <row r="992" spans="1:17" x14ac:dyDescent="0.25">
      <c r="A992" s="4" t="s">
        <v>493</v>
      </c>
      <c r="B992" s="4" t="s">
        <v>82</v>
      </c>
      <c r="C992" s="4" t="s">
        <v>12</v>
      </c>
      <c r="D992" s="4" t="s">
        <v>588</v>
      </c>
      <c r="E992" s="2" t="s">
        <v>35</v>
      </c>
      <c r="F992" s="2" t="s">
        <v>1</v>
      </c>
      <c r="G992" s="2" t="s">
        <v>1</v>
      </c>
      <c r="H992" s="2" t="s">
        <v>36</v>
      </c>
      <c r="I992" s="185">
        <f t="shared" ref="I992:O992" si="896">SUM(I993:I998,I1006,I1007)</f>
        <v>5955245</v>
      </c>
      <c r="J992" s="185">
        <f t="shared" si="896"/>
        <v>0</v>
      </c>
      <c r="K992" s="185">
        <f t="shared" si="896"/>
        <v>0</v>
      </c>
      <c r="L992" s="185">
        <f t="shared" si="896"/>
        <v>0</v>
      </c>
      <c r="M992" s="15">
        <f t="shared" si="896"/>
        <v>0</v>
      </c>
      <c r="N992" s="15">
        <f t="shared" si="896"/>
        <v>0</v>
      </c>
      <c r="O992" s="15">
        <f t="shared" si="896"/>
        <v>0</v>
      </c>
      <c r="P992" s="15">
        <f t="shared" si="884"/>
        <v>0</v>
      </c>
      <c r="Q992" s="164" t="str">
        <f t="shared" si="889"/>
        <v>-</v>
      </c>
    </row>
    <row r="993" spans="1:17" x14ac:dyDescent="0.25">
      <c r="A993" s="4" t="s">
        <v>493</v>
      </c>
      <c r="B993" s="4" t="s">
        <v>82</v>
      </c>
      <c r="C993" s="4" t="s">
        <v>12</v>
      </c>
      <c r="D993" s="4" t="s">
        <v>588</v>
      </c>
      <c r="E993" s="3" t="s">
        <v>39</v>
      </c>
      <c r="F993" s="4"/>
      <c r="G993" s="16" t="s">
        <v>520</v>
      </c>
      <c r="H993" s="16" t="s">
        <v>38</v>
      </c>
      <c r="I993" s="183">
        <v>20000</v>
      </c>
      <c r="J993" s="183">
        <v>0</v>
      </c>
      <c r="K993" s="183">
        <v>0</v>
      </c>
      <c r="L993" s="183">
        <f>M993+N993+O993</f>
        <v>0</v>
      </c>
      <c r="M993" s="17"/>
      <c r="N993" s="17"/>
      <c r="O993" s="17"/>
      <c r="P993" s="17">
        <f t="shared" si="884"/>
        <v>0</v>
      </c>
      <c r="Q993" s="161" t="str">
        <f t="shared" si="889"/>
        <v>-</v>
      </c>
    </row>
    <row r="994" spans="1:17" x14ac:dyDescent="0.25">
      <c r="A994" s="4" t="s">
        <v>493</v>
      </c>
      <c r="B994" s="4" t="s">
        <v>82</v>
      </c>
      <c r="C994" s="4" t="s">
        <v>12</v>
      </c>
      <c r="D994" s="4" t="s">
        <v>588</v>
      </c>
      <c r="E994" s="3" t="s">
        <v>197</v>
      </c>
      <c r="F994" s="4"/>
      <c r="G994" s="16" t="s">
        <v>520</v>
      </c>
      <c r="H994" s="16" t="s">
        <v>196</v>
      </c>
      <c r="I994" s="183">
        <v>17000</v>
      </c>
      <c r="J994" s="183">
        <v>0</v>
      </c>
      <c r="K994" s="183">
        <v>0</v>
      </c>
      <c r="L994" s="183">
        <f>M994+N994+O994</f>
        <v>0</v>
      </c>
      <c r="M994" s="17"/>
      <c r="N994" s="17"/>
      <c r="O994" s="17"/>
      <c r="P994" s="17">
        <f t="shared" si="884"/>
        <v>0</v>
      </c>
      <c r="Q994" s="161" t="str">
        <f t="shared" si="889"/>
        <v>-</v>
      </c>
    </row>
    <row r="995" spans="1:17" x14ac:dyDescent="0.25">
      <c r="A995" s="4" t="s">
        <v>493</v>
      </c>
      <c r="B995" s="4" t="s">
        <v>82</v>
      </c>
      <c r="C995" s="4" t="s">
        <v>12</v>
      </c>
      <c r="D995" s="4" t="s">
        <v>588</v>
      </c>
      <c r="E995" s="3" t="s">
        <v>200</v>
      </c>
      <c r="F995" s="4"/>
      <c r="G995" s="16" t="s">
        <v>520</v>
      </c>
      <c r="H995" s="16" t="s">
        <v>199</v>
      </c>
      <c r="I995" s="183">
        <v>18000</v>
      </c>
      <c r="J995" s="183">
        <v>0</v>
      </c>
      <c r="K995" s="183">
        <v>0</v>
      </c>
      <c r="L995" s="183">
        <f>M995+N995+O995</f>
        <v>0</v>
      </c>
      <c r="M995" s="17"/>
      <c r="N995" s="17"/>
      <c r="O995" s="17"/>
      <c r="P995" s="17">
        <f t="shared" si="884"/>
        <v>0</v>
      </c>
      <c r="Q995" s="161" t="str">
        <f t="shared" si="889"/>
        <v>-</v>
      </c>
    </row>
    <row r="996" spans="1:17" x14ac:dyDescent="0.25">
      <c r="A996" s="4" t="s">
        <v>493</v>
      </c>
      <c r="B996" s="4" t="s">
        <v>82</v>
      </c>
      <c r="C996" s="4" t="s">
        <v>12</v>
      </c>
      <c r="D996" s="4" t="s">
        <v>588</v>
      </c>
      <c r="E996" s="3" t="s">
        <v>203</v>
      </c>
      <c r="F996" s="4"/>
      <c r="G996" s="16" t="s">
        <v>520</v>
      </c>
      <c r="H996" s="16" t="s">
        <v>202</v>
      </c>
      <c r="I996" s="183">
        <v>15000</v>
      </c>
      <c r="J996" s="183">
        <v>0</v>
      </c>
      <c r="K996" s="183">
        <v>0</v>
      </c>
      <c r="L996" s="183">
        <f>M996+N996+O996</f>
        <v>0</v>
      </c>
      <c r="M996" s="17"/>
      <c r="N996" s="17"/>
      <c r="O996" s="17"/>
      <c r="P996" s="17">
        <f t="shared" si="884"/>
        <v>0</v>
      </c>
      <c r="Q996" s="161" t="str">
        <f t="shared" si="889"/>
        <v>-</v>
      </c>
    </row>
    <row r="997" spans="1:17" x14ac:dyDescent="0.25">
      <c r="A997" s="4" t="s">
        <v>493</v>
      </c>
      <c r="B997" s="4" t="s">
        <v>82</v>
      </c>
      <c r="C997" s="4" t="s">
        <v>12</v>
      </c>
      <c r="D997" s="4" t="s">
        <v>588</v>
      </c>
      <c r="E997" s="3" t="s">
        <v>206</v>
      </c>
      <c r="F997" s="4"/>
      <c r="G997" s="16" t="s">
        <v>520</v>
      </c>
      <c r="H997" s="16" t="s">
        <v>205</v>
      </c>
      <c r="I997" s="183">
        <v>3000</v>
      </c>
      <c r="J997" s="183">
        <v>0</v>
      </c>
      <c r="K997" s="183">
        <v>0</v>
      </c>
      <c r="L997" s="183">
        <f>M997+N997+O997</f>
        <v>0</v>
      </c>
      <c r="M997" s="17"/>
      <c r="N997" s="17"/>
      <c r="O997" s="17"/>
      <c r="P997" s="17">
        <f t="shared" si="884"/>
        <v>0</v>
      </c>
      <c r="Q997" s="161" t="str">
        <f t="shared" si="889"/>
        <v>-</v>
      </c>
    </row>
    <row r="998" spans="1:17" x14ac:dyDescent="0.25">
      <c r="A998" s="1" t="s">
        <v>493</v>
      </c>
      <c r="B998" s="1" t="s">
        <v>82</v>
      </c>
      <c r="C998" s="1" t="s">
        <v>12</v>
      </c>
      <c r="D998" s="1" t="s">
        <v>588</v>
      </c>
      <c r="E998" s="1" t="s">
        <v>210</v>
      </c>
      <c r="F998" s="4" t="s">
        <v>1</v>
      </c>
      <c r="G998" s="16" t="s">
        <v>1</v>
      </c>
      <c r="H998" s="2" t="s">
        <v>211</v>
      </c>
      <c r="I998" s="185">
        <f t="shared" ref="I998:O998" si="897">SUM(I999:I1005)</f>
        <v>5337000</v>
      </c>
      <c r="J998" s="185">
        <f t="shared" si="897"/>
        <v>0</v>
      </c>
      <c r="K998" s="185">
        <f t="shared" si="897"/>
        <v>0</v>
      </c>
      <c r="L998" s="185">
        <f t="shared" si="897"/>
        <v>0</v>
      </c>
      <c r="M998" s="15">
        <f t="shared" si="897"/>
        <v>0</v>
      </c>
      <c r="N998" s="15">
        <f t="shared" si="897"/>
        <v>0</v>
      </c>
      <c r="O998" s="15">
        <f t="shared" si="897"/>
        <v>0</v>
      </c>
      <c r="P998" s="15">
        <f t="shared" si="884"/>
        <v>0</v>
      </c>
      <c r="Q998" s="164" t="str">
        <f t="shared" si="889"/>
        <v>-</v>
      </c>
    </row>
    <row r="999" spans="1:17" x14ac:dyDescent="0.25">
      <c r="A999" s="4" t="s">
        <v>493</v>
      </c>
      <c r="B999" s="4" t="s">
        <v>82</v>
      </c>
      <c r="C999" s="4" t="s">
        <v>12</v>
      </c>
      <c r="D999" s="4" t="s">
        <v>588</v>
      </c>
      <c r="E999" s="3" t="s">
        <v>212</v>
      </c>
      <c r="F999" s="4" t="s">
        <v>595</v>
      </c>
      <c r="G999" s="16" t="s">
        <v>520</v>
      </c>
      <c r="H999" s="16" t="s">
        <v>596</v>
      </c>
      <c r="I999" s="183">
        <v>2500000</v>
      </c>
      <c r="J999" s="183">
        <v>0</v>
      </c>
      <c r="K999" s="183">
        <v>0</v>
      </c>
      <c r="L999" s="183">
        <f t="shared" ref="L999:L1006" si="898">M999+N999+O999</f>
        <v>0</v>
      </c>
      <c r="M999" s="17"/>
      <c r="N999" s="17"/>
      <c r="O999" s="17"/>
      <c r="P999" s="17">
        <f t="shared" si="884"/>
        <v>0</v>
      </c>
      <c r="Q999" s="161" t="str">
        <f t="shared" si="889"/>
        <v>-</v>
      </c>
    </row>
    <row r="1000" spans="1:17" x14ac:dyDescent="0.25">
      <c r="A1000" s="4" t="s">
        <v>493</v>
      </c>
      <c r="B1000" s="4" t="s">
        <v>82</v>
      </c>
      <c r="C1000" s="4" t="s">
        <v>12</v>
      </c>
      <c r="D1000" s="4" t="s">
        <v>588</v>
      </c>
      <c r="E1000" s="3" t="s">
        <v>212</v>
      </c>
      <c r="F1000" s="4" t="s">
        <v>597</v>
      </c>
      <c r="G1000" s="16" t="s">
        <v>520</v>
      </c>
      <c r="H1000" s="16" t="s">
        <v>598</v>
      </c>
      <c r="I1000" s="183">
        <v>2500000</v>
      </c>
      <c r="J1000" s="183">
        <v>0</v>
      </c>
      <c r="K1000" s="183">
        <v>0</v>
      </c>
      <c r="L1000" s="183">
        <f t="shared" si="898"/>
        <v>0</v>
      </c>
      <c r="M1000" s="17"/>
      <c r="N1000" s="17"/>
      <c r="O1000" s="17"/>
      <c r="P1000" s="17">
        <f t="shared" si="884"/>
        <v>0</v>
      </c>
      <c r="Q1000" s="161" t="str">
        <f t="shared" si="889"/>
        <v>-</v>
      </c>
    </row>
    <row r="1001" spans="1:17" x14ac:dyDescent="0.25">
      <c r="A1001" s="4" t="s">
        <v>493</v>
      </c>
      <c r="B1001" s="4" t="s">
        <v>82</v>
      </c>
      <c r="C1001" s="4" t="s">
        <v>12</v>
      </c>
      <c r="D1001" s="4" t="s">
        <v>588</v>
      </c>
      <c r="E1001" s="3" t="s">
        <v>212</v>
      </c>
      <c r="F1001" s="4" t="s">
        <v>599</v>
      </c>
      <c r="G1001" s="16" t="s">
        <v>520</v>
      </c>
      <c r="H1001" s="16" t="s">
        <v>600</v>
      </c>
      <c r="I1001" s="183">
        <v>70000</v>
      </c>
      <c r="J1001" s="183">
        <v>0</v>
      </c>
      <c r="K1001" s="183">
        <v>0</v>
      </c>
      <c r="L1001" s="183">
        <f t="shared" si="898"/>
        <v>0</v>
      </c>
      <c r="M1001" s="17"/>
      <c r="N1001" s="17"/>
      <c r="O1001" s="17"/>
      <c r="P1001" s="17">
        <f t="shared" si="884"/>
        <v>0</v>
      </c>
      <c r="Q1001" s="161" t="str">
        <f t="shared" si="889"/>
        <v>-</v>
      </c>
    </row>
    <row r="1002" spans="1:17" x14ac:dyDescent="0.25">
      <c r="A1002" s="4" t="s">
        <v>493</v>
      </c>
      <c r="B1002" s="4" t="s">
        <v>82</v>
      </c>
      <c r="C1002" s="4" t="s">
        <v>12</v>
      </c>
      <c r="D1002" s="4" t="s">
        <v>588</v>
      </c>
      <c r="E1002" s="3" t="s">
        <v>212</v>
      </c>
      <c r="F1002" s="4" t="s">
        <v>601</v>
      </c>
      <c r="G1002" s="16" t="s">
        <v>520</v>
      </c>
      <c r="H1002" s="16" t="s">
        <v>602</v>
      </c>
      <c r="I1002" s="183">
        <v>60000</v>
      </c>
      <c r="J1002" s="183">
        <v>0</v>
      </c>
      <c r="K1002" s="183">
        <v>0</v>
      </c>
      <c r="L1002" s="183">
        <f t="shared" si="898"/>
        <v>0</v>
      </c>
      <c r="M1002" s="17"/>
      <c r="N1002" s="17"/>
      <c r="O1002" s="17"/>
      <c r="P1002" s="17">
        <f t="shared" si="884"/>
        <v>0</v>
      </c>
      <c r="Q1002" s="161" t="str">
        <f t="shared" si="889"/>
        <v>-</v>
      </c>
    </row>
    <row r="1003" spans="1:17" x14ac:dyDescent="0.25">
      <c r="A1003" s="4" t="s">
        <v>493</v>
      </c>
      <c r="B1003" s="4" t="s">
        <v>82</v>
      </c>
      <c r="C1003" s="4" t="s">
        <v>12</v>
      </c>
      <c r="D1003" s="4" t="s">
        <v>588</v>
      </c>
      <c r="E1003" s="3" t="s">
        <v>212</v>
      </c>
      <c r="F1003" s="4" t="s">
        <v>603</v>
      </c>
      <c r="G1003" s="16" t="s">
        <v>520</v>
      </c>
      <c r="H1003" s="16" t="s">
        <v>604</v>
      </c>
      <c r="I1003" s="183">
        <v>130000</v>
      </c>
      <c r="J1003" s="183">
        <v>0</v>
      </c>
      <c r="K1003" s="183">
        <v>0</v>
      </c>
      <c r="L1003" s="183">
        <f t="shared" si="898"/>
        <v>0</v>
      </c>
      <c r="M1003" s="17"/>
      <c r="N1003" s="17"/>
      <c r="O1003" s="17"/>
      <c r="P1003" s="17">
        <f t="shared" si="884"/>
        <v>0</v>
      </c>
      <c r="Q1003" s="161" t="str">
        <f t="shared" si="889"/>
        <v>-</v>
      </c>
    </row>
    <row r="1004" spans="1:17" x14ac:dyDescent="0.25">
      <c r="A1004" s="4" t="s">
        <v>493</v>
      </c>
      <c r="B1004" s="4" t="s">
        <v>82</v>
      </c>
      <c r="C1004" s="4" t="s">
        <v>12</v>
      </c>
      <c r="D1004" s="4" t="s">
        <v>588</v>
      </c>
      <c r="E1004" s="3" t="s">
        <v>212</v>
      </c>
      <c r="F1004" s="4" t="s">
        <v>605</v>
      </c>
      <c r="G1004" s="16" t="s">
        <v>520</v>
      </c>
      <c r="H1004" s="16" t="s">
        <v>606</v>
      </c>
      <c r="I1004" s="183">
        <v>2000</v>
      </c>
      <c r="J1004" s="183">
        <v>0</v>
      </c>
      <c r="K1004" s="183">
        <v>0</v>
      </c>
      <c r="L1004" s="183">
        <f t="shared" si="898"/>
        <v>0</v>
      </c>
      <c r="M1004" s="17"/>
      <c r="N1004" s="17"/>
      <c r="O1004" s="17"/>
      <c r="P1004" s="17">
        <f t="shared" si="884"/>
        <v>0</v>
      </c>
      <c r="Q1004" s="161" t="str">
        <f t="shared" si="889"/>
        <v>-</v>
      </c>
    </row>
    <row r="1005" spans="1:17" x14ac:dyDescent="0.25">
      <c r="A1005" s="4" t="s">
        <v>493</v>
      </c>
      <c r="B1005" s="4" t="s">
        <v>82</v>
      </c>
      <c r="C1005" s="4" t="s">
        <v>12</v>
      </c>
      <c r="D1005" s="4" t="s">
        <v>588</v>
      </c>
      <c r="E1005" s="3" t="s">
        <v>212</v>
      </c>
      <c r="F1005" s="4" t="s">
        <v>607</v>
      </c>
      <c r="G1005" s="16" t="s">
        <v>520</v>
      </c>
      <c r="H1005" s="16" t="s">
        <v>608</v>
      </c>
      <c r="I1005" s="183">
        <v>75000</v>
      </c>
      <c r="J1005" s="183">
        <v>0</v>
      </c>
      <c r="K1005" s="183">
        <v>0</v>
      </c>
      <c r="L1005" s="183">
        <f t="shared" si="898"/>
        <v>0</v>
      </c>
      <c r="M1005" s="17"/>
      <c r="N1005" s="17"/>
      <c r="O1005" s="17"/>
      <c r="P1005" s="17">
        <f t="shared" si="884"/>
        <v>0</v>
      </c>
      <c r="Q1005" s="161" t="str">
        <f t="shared" si="889"/>
        <v>-</v>
      </c>
    </row>
    <row r="1006" spans="1:17" x14ac:dyDescent="0.25">
      <c r="A1006" s="4" t="s">
        <v>493</v>
      </c>
      <c r="B1006" s="4" t="s">
        <v>82</v>
      </c>
      <c r="C1006" s="4" t="s">
        <v>12</v>
      </c>
      <c r="D1006" s="4" t="s">
        <v>588</v>
      </c>
      <c r="E1006" s="3" t="s">
        <v>215</v>
      </c>
      <c r="F1006" s="4"/>
      <c r="G1006" s="16" t="s">
        <v>520</v>
      </c>
      <c r="H1006" s="16" t="s">
        <v>214</v>
      </c>
      <c r="I1006" s="183">
        <v>2000</v>
      </c>
      <c r="J1006" s="183">
        <v>0</v>
      </c>
      <c r="K1006" s="183">
        <v>0</v>
      </c>
      <c r="L1006" s="183">
        <f t="shared" si="898"/>
        <v>0</v>
      </c>
      <c r="M1006" s="17"/>
      <c r="N1006" s="17"/>
      <c r="O1006" s="17"/>
      <c r="P1006" s="17">
        <f t="shared" si="884"/>
        <v>0</v>
      </c>
      <c r="Q1006" s="161" t="str">
        <f t="shared" si="889"/>
        <v>-</v>
      </c>
    </row>
    <row r="1007" spans="1:17" x14ac:dyDescent="0.25">
      <c r="A1007" s="1" t="s">
        <v>493</v>
      </c>
      <c r="B1007" s="1" t="s">
        <v>82</v>
      </c>
      <c r="C1007" s="1" t="s">
        <v>12</v>
      </c>
      <c r="D1007" s="1" t="s">
        <v>588</v>
      </c>
      <c r="E1007" s="1" t="s">
        <v>40</v>
      </c>
      <c r="F1007" s="4" t="s">
        <v>1</v>
      </c>
      <c r="G1007" s="16" t="s">
        <v>1</v>
      </c>
      <c r="H1007" s="2" t="s">
        <v>41</v>
      </c>
      <c r="I1007" s="185">
        <f t="shared" ref="I1007:O1007" si="899">SUM(I1008:I1014)</f>
        <v>543245</v>
      </c>
      <c r="J1007" s="185">
        <f t="shared" si="899"/>
        <v>0</v>
      </c>
      <c r="K1007" s="185">
        <f t="shared" si="899"/>
        <v>0</v>
      </c>
      <c r="L1007" s="185">
        <f t="shared" si="899"/>
        <v>0</v>
      </c>
      <c r="M1007" s="15">
        <f t="shared" si="899"/>
        <v>0</v>
      </c>
      <c r="N1007" s="15">
        <f t="shared" si="899"/>
        <v>0</v>
      </c>
      <c r="O1007" s="15">
        <f t="shared" si="899"/>
        <v>0</v>
      </c>
      <c r="P1007" s="15">
        <f t="shared" si="884"/>
        <v>0</v>
      </c>
      <c r="Q1007" s="164" t="str">
        <f t="shared" si="889"/>
        <v>-</v>
      </c>
    </row>
    <row r="1008" spans="1:17" ht="22.5" x14ac:dyDescent="0.25">
      <c r="A1008" s="4" t="s">
        <v>493</v>
      </c>
      <c r="B1008" s="4" t="s">
        <v>82</v>
      </c>
      <c r="C1008" s="4" t="s">
        <v>12</v>
      </c>
      <c r="D1008" s="4" t="s">
        <v>588</v>
      </c>
      <c r="E1008" s="3" t="s">
        <v>42</v>
      </c>
      <c r="F1008" s="4" t="s">
        <v>609</v>
      </c>
      <c r="G1008" s="16" t="s">
        <v>520</v>
      </c>
      <c r="H1008" s="16" t="s">
        <v>50</v>
      </c>
      <c r="I1008" s="183">
        <v>3145</v>
      </c>
      <c r="J1008" s="183">
        <v>0</v>
      </c>
      <c r="K1008" s="183">
        <v>0</v>
      </c>
      <c r="L1008" s="183">
        <f t="shared" ref="L1008:L1014" si="900">M1008+N1008+O1008</f>
        <v>0</v>
      </c>
      <c r="M1008" s="17"/>
      <c r="N1008" s="17"/>
      <c r="O1008" s="17"/>
      <c r="P1008" s="17">
        <f t="shared" si="884"/>
        <v>0</v>
      </c>
      <c r="Q1008" s="161" t="str">
        <f t="shared" si="889"/>
        <v>-</v>
      </c>
    </row>
    <row r="1009" spans="1:17" x14ac:dyDescent="0.25">
      <c r="A1009" s="4" t="s">
        <v>493</v>
      </c>
      <c r="B1009" s="4" t="s">
        <v>82</v>
      </c>
      <c r="C1009" s="4" t="s">
        <v>12</v>
      </c>
      <c r="D1009" s="4" t="s">
        <v>588</v>
      </c>
      <c r="E1009" s="3" t="s">
        <v>42</v>
      </c>
      <c r="F1009" s="4" t="s">
        <v>610</v>
      </c>
      <c r="G1009" s="16" t="s">
        <v>520</v>
      </c>
      <c r="H1009" s="16" t="s">
        <v>611</v>
      </c>
      <c r="I1009" s="183">
        <v>10000</v>
      </c>
      <c r="J1009" s="183">
        <v>0</v>
      </c>
      <c r="K1009" s="183">
        <v>0</v>
      </c>
      <c r="L1009" s="183">
        <f t="shared" si="900"/>
        <v>0</v>
      </c>
      <c r="M1009" s="17"/>
      <c r="N1009" s="17"/>
      <c r="O1009" s="17"/>
      <c r="P1009" s="17">
        <f t="shared" si="884"/>
        <v>0</v>
      </c>
      <c r="Q1009" s="161" t="str">
        <f t="shared" si="889"/>
        <v>-</v>
      </c>
    </row>
    <row r="1010" spans="1:17" x14ac:dyDescent="0.25">
      <c r="A1010" s="4" t="s">
        <v>493</v>
      </c>
      <c r="B1010" s="4" t="s">
        <v>82</v>
      </c>
      <c r="C1010" s="4" t="s">
        <v>12</v>
      </c>
      <c r="D1010" s="4" t="s">
        <v>588</v>
      </c>
      <c r="E1010" s="3" t="s">
        <v>42</v>
      </c>
      <c r="F1010" s="4" t="s">
        <v>612</v>
      </c>
      <c r="G1010" s="16" t="s">
        <v>520</v>
      </c>
      <c r="H1010" s="16" t="s">
        <v>613</v>
      </c>
      <c r="I1010" s="183">
        <v>200000</v>
      </c>
      <c r="J1010" s="183">
        <v>0</v>
      </c>
      <c r="K1010" s="183">
        <v>0</v>
      </c>
      <c r="L1010" s="183">
        <f t="shared" si="900"/>
        <v>0</v>
      </c>
      <c r="M1010" s="17"/>
      <c r="N1010" s="17"/>
      <c r="O1010" s="17"/>
      <c r="P1010" s="17">
        <f t="shared" si="884"/>
        <v>0</v>
      </c>
      <c r="Q1010" s="161" t="str">
        <f t="shared" si="889"/>
        <v>-</v>
      </c>
    </row>
    <row r="1011" spans="1:17" ht="22.5" x14ac:dyDescent="0.25">
      <c r="A1011" s="4" t="s">
        <v>493</v>
      </c>
      <c r="B1011" s="4" t="s">
        <v>82</v>
      </c>
      <c r="C1011" s="4" t="s">
        <v>12</v>
      </c>
      <c r="D1011" s="4" t="s">
        <v>588</v>
      </c>
      <c r="E1011" s="3" t="s">
        <v>42</v>
      </c>
      <c r="F1011" s="4" t="s">
        <v>614</v>
      </c>
      <c r="G1011" s="16" t="s">
        <v>520</v>
      </c>
      <c r="H1011" s="16" t="s">
        <v>56</v>
      </c>
      <c r="I1011" s="183">
        <v>100</v>
      </c>
      <c r="J1011" s="183">
        <v>0</v>
      </c>
      <c r="K1011" s="183">
        <v>0</v>
      </c>
      <c r="L1011" s="183">
        <f t="shared" si="900"/>
        <v>0</v>
      </c>
      <c r="M1011" s="17"/>
      <c r="N1011" s="17"/>
      <c r="O1011" s="17"/>
      <c r="P1011" s="17">
        <f t="shared" si="884"/>
        <v>0</v>
      </c>
      <c r="Q1011" s="161" t="str">
        <f t="shared" si="889"/>
        <v>-</v>
      </c>
    </row>
    <row r="1012" spans="1:17" x14ac:dyDescent="0.25">
      <c r="A1012" s="4" t="s">
        <v>493</v>
      </c>
      <c r="B1012" s="4" t="s">
        <v>82</v>
      </c>
      <c r="C1012" s="4" t="s">
        <v>12</v>
      </c>
      <c r="D1012" s="4" t="s">
        <v>588</v>
      </c>
      <c r="E1012" s="3" t="s">
        <v>42</v>
      </c>
      <c r="F1012" s="4" t="s">
        <v>615</v>
      </c>
      <c r="G1012" s="16" t="s">
        <v>520</v>
      </c>
      <c r="H1012" s="16" t="s">
        <v>616</v>
      </c>
      <c r="I1012" s="183">
        <v>300000</v>
      </c>
      <c r="J1012" s="183">
        <v>0</v>
      </c>
      <c r="K1012" s="183">
        <v>0</v>
      </c>
      <c r="L1012" s="183">
        <f t="shared" si="900"/>
        <v>0</v>
      </c>
      <c r="M1012" s="17"/>
      <c r="N1012" s="17"/>
      <c r="O1012" s="17"/>
      <c r="P1012" s="17">
        <f t="shared" ref="P1012:P1038" si="901">K1012+L1012</f>
        <v>0</v>
      </c>
      <c r="Q1012" s="161" t="str">
        <f t="shared" si="889"/>
        <v>-</v>
      </c>
    </row>
    <row r="1013" spans="1:17" x14ac:dyDescent="0.25">
      <c r="A1013" s="4" t="s">
        <v>493</v>
      </c>
      <c r="B1013" s="4" t="s">
        <v>82</v>
      </c>
      <c r="C1013" s="4" t="s">
        <v>12</v>
      </c>
      <c r="D1013" s="4" t="s">
        <v>588</v>
      </c>
      <c r="E1013" s="3" t="s">
        <v>42</v>
      </c>
      <c r="F1013" s="4" t="s">
        <v>617</v>
      </c>
      <c r="G1013" s="16" t="s">
        <v>520</v>
      </c>
      <c r="H1013" s="16" t="s">
        <v>618</v>
      </c>
      <c r="I1013" s="183">
        <v>30000</v>
      </c>
      <c r="J1013" s="183">
        <v>0</v>
      </c>
      <c r="K1013" s="183">
        <v>0</v>
      </c>
      <c r="L1013" s="183">
        <f t="shared" si="900"/>
        <v>0</v>
      </c>
      <c r="M1013" s="17"/>
      <c r="N1013" s="17"/>
      <c r="O1013" s="17"/>
      <c r="P1013" s="17">
        <f t="shared" si="901"/>
        <v>0</v>
      </c>
      <c r="Q1013" s="161" t="str">
        <f t="shared" ref="Q1013:Q1037" si="902">IF(J1013=0,"-",P1013/J1013*100)</f>
        <v>-</v>
      </c>
    </row>
    <row r="1014" spans="1:17" x14ac:dyDescent="0.25">
      <c r="A1014" s="4" t="s">
        <v>493</v>
      </c>
      <c r="B1014" s="4" t="s">
        <v>82</v>
      </c>
      <c r="C1014" s="4" t="s">
        <v>12</v>
      </c>
      <c r="D1014" s="4" t="s">
        <v>588</v>
      </c>
      <c r="E1014" s="3" t="s">
        <v>42</v>
      </c>
      <c r="F1014" s="4" t="s">
        <v>619</v>
      </c>
      <c r="G1014" s="16" t="s">
        <v>520</v>
      </c>
      <c r="H1014" s="16" t="s">
        <v>620</v>
      </c>
      <c r="I1014" s="183">
        <v>0</v>
      </c>
      <c r="J1014" s="183">
        <v>0</v>
      </c>
      <c r="K1014" s="183">
        <v>0</v>
      </c>
      <c r="L1014" s="183">
        <f t="shared" si="900"/>
        <v>0</v>
      </c>
      <c r="M1014" s="17"/>
      <c r="N1014" s="17"/>
      <c r="O1014" s="17"/>
      <c r="P1014" s="17">
        <f t="shared" si="901"/>
        <v>0</v>
      </c>
      <c r="Q1014" s="161" t="str">
        <f t="shared" si="902"/>
        <v>-</v>
      </c>
    </row>
    <row r="1015" spans="1:17" ht="22.5" x14ac:dyDescent="0.25">
      <c r="A1015" s="1" t="s">
        <v>1</v>
      </c>
      <c r="B1015" s="1" t="s">
        <v>1</v>
      </c>
      <c r="C1015" s="1" t="s">
        <v>1</v>
      </c>
      <c r="D1015" s="2" t="s">
        <v>1</v>
      </c>
      <c r="E1015" s="2" t="s">
        <v>1</v>
      </c>
      <c r="F1015" s="2" t="s">
        <v>1</v>
      </c>
      <c r="G1015" s="2" t="s">
        <v>1</v>
      </c>
      <c r="H1015" s="13" t="s">
        <v>57</v>
      </c>
      <c r="I1015" s="184">
        <f t="shared" ref="I1015:O1015" si="903">SUM(I1016)</f>
        <v>80100</v>
      </c>
      <c r="J1015" s="184">
        <f t="shared" si="903"/>
        <v>0</v>
      </c>
      <c r="K1015" s="184">
        <f t="shared" si="903"/>
        <v>0</v>
      </c>
      <c r="L1015" s="184">
        <f t="shared" si="903"/>
        <v>0</v>
      </c>
      <c r="M1015" s="14">
        <f t="shared" si="903"/>
        <v>0</v>
      </c>
      <c r="N1015" s="14">
        <f t="shared" si="903"/>
        <v>0</v>
      </c>
      <c r="O1015" s="14">
        <f t="shared" si="903"/>
        <v>0</v>
      </c>
      <c r="P1015" s="14">
        <f t="shared" si="901"/>
        <v>0</v>
      </c>
      <c r="Q1015" s="163" t="str">
        <f t="shared" si="902"/>
        <v>-</v>
      </c>
    </row>
    <row r="1016" spans="1:17" x14ac:dyDescent="0.25">
      <c r="A1016" s="4" t="s">
        <v>493</v>
      </c>
      <c r="B1016" s="4" t="s">
        <v>82</v>
      </c>
      <c r="C1016" s="4" t="s">
        <v>12</v>
      </c>
      <c r="D1016" s="4" t="s">
        <v>588</v>
      </c>
      <c r="E1016" s="2" t="s">
        <v>58</v>
      </c>
      <c r="F1016" s="2" t="s">
        <v>1</v>
      </c>
      <c r="G1016" s="2" t="s">
        <v>1</v>
      </c>
      <c r="H1016" s="2" t="s">
        <v>59</v>
      </c>
      <c r="I1016" s="185">
        <f t="shared" ref="I1016:L1016" si="904">SUM(I1017,I1019)</f>
        <v>80100</v>
      </c>
      <c r="J1016" s="185">
        <f t="shared" ref="J1016" si="905">SUM(J1017,J1019)</f>
        <v>0</v>
      </c>
      <c r="K1016" s="185">
        <f t="shared" ref="K1016" si="906">SUM(K1017,K1019)</f>
        <v>0</v>
      </c>
      <c r="L1016" s="185">
        <f t="shared" si="904"/>
        <v>0</v>
      </c>
      <c r="M1016" s="15">
        <f t="shared" ref="M1016:O1016" si="907">SUM(M1017,M1019)</f>
        <v>0</v>
      </c>
      <c r="N1016" s="15">
        <f t="shared" si="907"/>
        <v>0</v>
      </c>
      <c r="O1016" s="15">
        <f t="shared" si="907"/>
        <v>0</v>
      </c>
      <c r="P1016" s="15">
        <f t="shared" si="901"/>
        <v>0</v>
      </c>
      <c r="Q1016" s="164" t="str">
        <f t="shared" si="902"/>
        <v>-</v>
      </c>
    </row>
    <row r="1017" spans="1:17" x14ac:dyDescent="0.25">
      <c r="A1017" s="1" t="s">
        <v>493</v>
      </c>
      <c r="B1017" s="1" t="s">
        <v>82</v>
      </c>
      <c r="C1017" s="1" t="s">
        <v>12</v>
      </c>
      <c r="D1017" s="1" t="s">
        <v>588</v>
      </c>
      <c r="E1017" s="1" t="s">
        <v>281</v>
      </c>
      <c r="F1017" s="4" t="s">
        <v>1</v>
      </c>
      <c r="G1017" s="16" t="s">
        <v>1</v>
      </c>
      <c r="H1017" s="2" t="s">
        <v>282</v>
      </c>
      <c r="I1017" s="185">
        <f t="shared" ref="I1017:O1017" si="908">SUM(I1018)</f>
        <v>0</v>
      </c>
      <c r="J1017" s="185">
        <f t="shared" si="908"/>
        <v>0</v>
      </c>
      <c r="K1017" s="185">
        <f t="shared" si="908"/>
        <v>0</v>
      </c>
      <c r="L1017" s="185">
        <f t="shared" si="908"/>
        <v>0</v>
      </c>
      <c r="M1017" s="15">
        <f t="shared" si="908"/>
        <v>0</v>
      </c>
      <c r="N1017" s="15">
        <f t="shared" si="908"/>
        <v>0</v>
      </c>
      <c r="O1017" s="15">
        <f t="shared" si="908"/>
        <v>0</v>
      </c>
      <c r="P1017" s="15">
        <f t="shared" si="901"/>
        <v>0</v>
      </c>
      <c r="Q1017" s="164" t="str">
        <f t="shared" si="902"/>
        <v>-</v>
      </c>
    </row>
    <row r="1018" spans="1:17" x14ac:dyDescent="0.25">
      <c r="A1018" s="4" t="s">
        <v>493</v>
      </c>
      <c r="B1018" s="4" t="s">
        <v>82</v>
      </c>
      <c r="C1018" s="4" t="s">
        <v>12</v>
      </c>
      <c r="D1018" s="4" t="s">
        <v>588</v>
      </c>
      <c r="E1018" s="3" t="s">
        <v>283</v>
      </c>
      <c r="F1018" s="4" t="s">
        <v>621</v>
      </c>
      <c r="G1018" s="16" t="s">
        <v>520</v>
      </c>
      <c r="H1018" s="16" t="s">
        <v>622</v>
      </c>
      <c r="I1018" s="183">
        <v>0</v>
      </c>
      <c r="J1018" s="183">
        <v>0</v>
      </c>
      <c r="K1018" s="183">
        <v>0</v>
      </c>
      <c r="L1018" s="183">
        <f>M1018+N1018+O1018</f>
        <v>0</v>
      </c>
      <c r="M1018" s="17"/>
      <c r="N1018" s="17"/>
      <c r="O1018" s="17"/>
      <c r="P1018" s="17">
        <f t="shared" si="901"/>
        <v>0</v>
      </c>
      <c r="Q1018" s="161" t="str">
        <f t="shared" si="902"/>
        <v>-</v>
      </c>
    </row>
    <row r="1019" spans="1:17" x14ac:dyDescent="0.25">
      <c r="A1019" s="1" t="s">
        <v>493</v>
      </c>
      <c r="B1019" s="1" t="s">
        <v>82</v>
      </c>
      <c r="C1019" s="1" t="s">
        <v>12</v>
      </c>
      <c r="D1019" s="1" t="s">
        <v>588</v>
      </c>
      <c r="E1019" s="1" t="s">
        <v>67</v>
      </c>
      <c r="F1019" s="4" t="s">
        <v>1</v>
      </c>
      <c r="G1019" s="16" t="s">
        <v>1</v>
      </c>
      <c r="H1019" s="2" t="s">
        <v>68</v>
      </c>
      <c r="I1019" s="185">
        <f t="shared" ref="I1019:O1019" si="909">SUM(I1020:I1021)</f>
        <v>80100</v>
      </c>
      <c r="J1019" s="185">
        <f t="shared" si="909"/>
        <v>0</v>
      </c>
      <c r="K1019" s="185">
        <f t="shared" si="909"/>
        <v>0</v>
      </c>
      <c r="L1019" s="185">
        <f t="shared" si="909"/>
        <v>0</v>
      </c>
      <c r="M1019" s="15">
        <f t="shared" si="909"/>
        <v>0</v>
      </c>
      <c r="N1019" s="15">
        <f t="shared" si="909"/>
        <v>0</v>
      </c>
      <c r="O1019" s="15">
        <f t="shared" si="909"/>
        <v>0</v>
      </c>
      <c r="P1019" s="15">
        <f t="shared" si="901"/>
        <v>0</v>
      </c>
      <c r="Q1019" s="164" t="str">
        <f t="shared" si="902"/>
        <v>-</v>
      </c>
    </row>
    <row r="1020" spans="1:17" ht="22.5" x14ac:dyDescent="0.25">
      <c r="A1020" s="4" t="s">
        <v>493</v>
      </c>
      <c r="B1020" s="4" t="s">
        <v>82</v>
      </c>
      <c r="C1020" s="4" t="s">
        <v>12</v>
      </c>
      <c r="D1020" s="4" t="s">
        <v>588</v>
      </c>
      <c r="E1020" s="3" t="s">
        <v>69</v>
      </c>
      <c r="F1020" s="4" t="s">
        <v>623</v>
      </c>
      <c r="G1020" s="16" t="s">
        <v>520</v>
      </c>
      <c r="H1020" s="16" t="s">
        <v>418</v>
      </c>
      <c r="I1020" s="183">
        <v>100</v>
      </c>
      <c r="J1020" s="183">
        <v>0</v>
      </c>
      <c r="K1020" s="183">
        <v>0</v>
      </c>
      <c r="L1020" s="183">
        <f>M1020+N1020+O1020</f>
        <v>0</v>
      </c>
      <c r="M1020" s="17"/>
      <c r="N1020" s="17"/>
      <c r="O1020" s="17"/>
      <c r="P1020" s="17">
        <f t="shared" si="901"/>
        <v>0</v>
      </c>
      <c r="Q1020" s="161" t="str">
        <f t="shared" si="902"/>
        <v>-</v>
      </c>
    </row>
    <row r="1021" spans="1:17" x14ac:dyDescent="0.25">
      <c r="A1021" s="4" t="s">
        <v>493</v>
      </c>
      <c r="B1021" s="4" t="s">
        <v>82</v>
      </c>
      <c r="C1021" s="4" t="s">
        <v>12</v>
      </c>
      <c r="D1021" s="4" t="s">
        <v>588</v>
      </c>
      <c r="E1021" s="3" t="s">
        <v>69</v>
      </c>
      <c r="F1021" s="4" t="s">
        <v>624</v>
      </c>
      <c r="G1021" s="16" t="s">
        <v>520</v>
      </c>
      <c r="H1021" s="16" t="s">
        <v>625</v>
      </c>
      <c r="I1021" s="183">
        <v>80000</v>
      </c>
      <c r="J1021" s="183">
        <v>0</v>
      </c>
      <c r="K1021" s="183">
        <v>0</v>
      </c>
      <c r="L1021" s="183">
        <f>M1021+N1021+O1021</f>
        <v>0</v>
      </c>
      <c r="M1021" s="17"/>
      <c r="N1021" s="17"/>
      <c r="O1021" s="17"/>
      <c r="P1021" s="17">
        <f t="shared" si="901"/>
        <v>0</v>
      </c>
      <c r="Q1021" s="161" t="str">
        <f t="shared" si="902"/>
        <v>-</v>
      </c>
    </row>
    <row r="1022" spans="1:17" ht="22.5" x14ac:dyDescent="0.25">
      <c r="A1022" s="1" t="s">
        <v>1</v>
      </c>
      <c r="B1022" s="1" t="s">
        <v>1</v>
      </c>
      <c r="C1022" s="1" t="s">
        <v>1</v>
      </c>
      <c r="D1022" s="2" t="s">
        <v>1</v>
      </c>
      <c r="E1022" s="2" t="s">
        <v>1</v>
      </c>
      <c r="F1022" s="2" t="s">
        <v>1</v>
      </c>
      <c r="G1022" s="2" t="s">
        <v>1</v>
      </c>
      <c r="H1022" s="13" t="s">
        <v>70</v>
      </c>
      <c r="I1022" s="184">
        <f t="shared" ref="I1022:O1022" si="910">SUM(I1023)</f>
        <v>15592218</v>
      </c>
      <c r="J1022" s="184">
        <f t="shared" si="910"/>
        <v>0</v>
      </c>
      <c r="K1022" s="184">
        <f t="shared" si="910"/>
        <v>0</v>
      </c>
      <c r="L1022" s="184">
        <f t="shared" si="910"/>
        <v>0</v>
      </c>
      <c r="M1022" s="14">
        <f t="shared" si="910"/>
        <v>0</v>
      </c>
      <c r="N1022" s="14">
        <f t="shared" si="910"/>
        <v>0</v>
      </c>
      <c r="O1022" s="14">
        <f t="shared" si="910"/>
        <v>0</v>
      </c>
      <c r="P1022" s="14">
        <f t="shared" si="901"/>
        <v>0</v>
      </c>
      <c r="Q1022" s="163" t="str">
        <f t="shared" si="902"/>
        <v>-</v>
      </c>
    </row>
    <row r="1023" spans="1:17" x14ac:dyDescent="0.25">
      <c r="A1023" s="4" t="s">
        <v>493</v>
      </c>
      <c r="B1023" s="4" t="s">
        <v>82</v>
      </c>
      <c r="C1023" s="4" t="s">
        <v>12</v>
      </c>
      <c r="D1023" s="4" t="s">
        <v>588</v>
      </c>
      <c r="E1023" s="2" t="s">
        <v>71</v>
      </c>
      <c r="F1023" s="2" t="s">
        <v>1</v>
      </c>
      <c r="G1023" s="2" t="s">
        <v>1</v>
      </c>
      <c r="H1023" s="2" t="s">
        <v>72</v>
      </c>
      <c r="I1023" s="185">
        <f t="shared" ref="I1023:L1023" si="911">SUM(I1024,I1026,I1030,I1033,I1035)</f>
        <v>15592218</v>
      </c>
      <c r="J1023" s="185">
        <f t="shared" ref="J1023" si="912">SUM(J1024,J1026,J1030,J1033,J1035)</f>
        <v>0</v>
      </c>
      <c r="K1023" s="185">
        <f t="shared" ref="K1023" si="913">SUM(K1024,K1026,K1030,K1033,K1035)</f>
        <v>0</v>
      </c>
      <c r="L1023" s="185">
        <f t="shared" si="911"/>
        <v>0</v>
      </c>
      <c r="M1023" s="15">
        <f t="shared" ref="M1023:O1023" si="914">SUM(M1024,M1026,M1030,M1033,M1035)</f>
        <v>0</v>
      </c>
      <c r="N1023" s="15">
        <f t="shared" si="914"/>
        <v>0</v>
      </c>
      <c r="O1023" s="15">
        <f t="shared" si="914"/>
        <v>0</v>
      </c>
      <c r="P1023" s="15">
        <f t="shared" si="901"/>
        <v>0</v>
      </c>
      <c r="Q1023" s="164" t="str">
        <f t="shared" si="902"/>
        <v>-</v>
      </c>
    </row>
    <row r="1024" spans="1:17" x14ac:dyDescent="0.25">
      <c r="A1024" s="1" t="s">
        <v>493</v>
      </c>
      <c r="B1024" s="1" t="s">
        <v>82</v>
      </c>
      <c r="C1024" s="1" t="s">
        <v>12</v>
      </c>
      <c r="D1024" s="1" t="s">
        <v>588</v>
      </c>
      <c r="E1024" s="1" t="s">
        <v>476</v>
      </c>
      <c r="F1024" s="4" t="s">
        <v>1</v>
      </c>
      <c r="G1024" s="16" t="s">
        <v>1</v>
      </c>
      <c r="H1024" s="2" t="s">
        <v>477</v>
      </c>
      <c r="I1024" s="185">
        <f t="shared" ref="I1024:O1024" si="915">SUM(I1025)</f>
        <v>500</v>
      </c>
      <c r="J1024" s="185">
        <f t="shared" si="915"/>
        <v>0</v>
      </c>
      <c r="K1024" s="185">
        <f t="shared" si="915"/>
        <v>0</v>
      </c>
      <c r="L1024" s="185">
        <f t="shared" si="915"/>
        <v>0</v>
      </c>
      <c r="M1024" s="15">
        <f t="shared" si="915"/>
        <v>0</v>
      </c>
      <c r="N1024" s="15">
        <f t="shared" si="915"/>
        <v>0</v>
      </c>
      <c r="O1024" s="15">
        <f t="shared" si="915"/>
        <v>0</v>
      </c>
      <c r="P1024" s="15">
        <f t="shared" si="901"/>
        <v>0</v>
      </c>
      <c r="Q1024" s="164" t="str">
        <f t="shared" si="902"/>
        <v>-</v>
      </c>
    </row>
    <row r="1025" spans="1:17" x14ac:dyDescent="0.25">
      <c r="A1025" s="4" t="s">
        <v>493</v>
      </c>
      <c r="B1025" s="4" t="s">
        <v>82</v>
      </c>
      <c r="C1025" s="4" t="s">
        <v>12</v>
      </c>
      <c r="D1025" s="4" t="s">
        <v>588</v>
      </c>
      <c r="E1025" s="3" t="s">
        <v>478</v>
      </c>
      <c r="F1025" s="4" t="s">
        <v>626</v>
      </c>
      <c r="G1025" s="16" t="s">
        <v>520</v>
      </c>
      <c r="H1025" s="16" t="s">
        <v>552</v>
      </c>
      <c r="I1025" s="183">
        <v>500</v>
      </c>
      <c r="J1025" s="183">
        <v>0</v>
      </c>
      <c r="K1025" s="183">
        <v>0</v>
      </c>
      <c r="L1025" s="183">
        <f>M1025+N1025+O1025</f>
        <v>0</v>
      </c>
      <c r="M1025" s="17"/>
      <c r="N1025" s="17"/>
      <c r="O1025" s="17"/>
      <c r="P1025" s="17">
        <f t="shared" si="901"/>
        <v>0</v>
      </c>
      <c r="Q1025" s="161" t="str">
        <f t="shared" si="902"/>
        <v>-</v>
      </c>
    </row>
    <row r="1026" spans="1:17" x14ac:dyDescent="0.25">
      <c r="A1026" s="1" t="s">
        <v>493</v>
      </c>
      <c r="B1026" s="1" t="s">
        <v>82</v>
      </c>
      <c r="C1026" s="1" t="s">
        <v>12</v>
      </c>
      <c r="D1026" s="1" t="s">
        <v>588</v>
      </c>
      <c r="E1026" s="1" t="s">
        <v>481</v>
      </c>
      <c r="F1026" s="4" t="s">
        <v>1</v>
      </c>
      <c r="G1026" s="16" t="s">
        <v>1</v>
      </c>
      <c r="H1026" s="2" t="s">
        <v>482</v>
      </c>
      <c r="I1026" s="185">
        <f t="shared" ref="I1026:O1026" si="916">SUM(I1027:I1029)</f>
        <v>1115000</v>
      </c>
      <c r="J1026" s="185">
        <f t="shared" si="916"/>
        <v>0</v>
      </c>
      <c r="K1026" s="185">
        <f t="shared" si="916"/>
        <v>0</v>
      </c>
      <c r="L1026" s="185">
        <f t="shared" si="916"/>
        <v>0</v>
      </c>
      <c r="M1026" s="15">
        <f t="shared" si="916"/>
        <v>0</v>
      </c>
      <c r="N1026" s="15">
        <f t="shared" si="916"/>
        <v>0</v>
      </c>
      <c r="O1026" s="15">
        <f t="shared" si="916"/>
        <v>0</v>
      </c>
      <c r="P1026" s="15">
        <f t="shared" si="901"/>
        <v>0</v>
      </c>
      <c r="Q1026" s="164" t="str">
        <f t="shared" si="902"/>
        <v>-</v>
      </c>
    </row>
    <row r="1027" spans="1:17" x14ac:dyDescent="0.25">
      <c r="A1027" s="4" t="s">
        <v>493</v>
      </c>
      <c r="B1027" s="4" t="s">
        <v>82</v>
      </c>
      <c r="C1027" s="4" t="s">
        <v>12</v>
      </c>
      <c r="D1027" s="4" t="s">
        <v>588</v>
      </c>
      <c r="E1027" s="3" t="s">
        <v>483</v>
      </c>
      <c r="F1027" s="4" t="s">
        <v>627</v>
      </c>
      <c r="G1027" s="16" t="s">
        <v>520</v>
      </c>
      <c r="H1027" s="16" t="s">
        <v>628</v>
      </c>
      <c r="I1027" s="183">
        <v>15000</v>
      </c>
      <c r="J1027" s="183">
        <v>0</v>
      </c>
      <c r="K1027" s="183">
        <v>0</v>
      </c>
      <c r="L1027" s="183">
        <f>M1027+N1027+O1027</f>
        <v>0</v>
      </c>
      <c r="M1027" s="17"/>
      <c r="N1027" s="17"/>
      <c r="O1027" s="17"/>
      <c r="P1027" s="17">
        <f t="shared" si="901"/>
        <v>0</v>
      </c>
      <c r="Q1027" s="161" t="str">
        <f t="shared" si="902"/>
        <v>-</v>
      </c>
    </row>
    <row r="1028" spans="1:17" x14ac:dyDescent="0.25">
      <c r="A1028" s="4" t="s">
        <v>493</v>
      </c>
      <c r="B1028" s="4" t="s">
        <v>82</v>
      </c>
      <c r="C1028" s="4" t="s">
        <v>12</v>
      </c>
      <c r="D1028" s="4" t="s">
        <v>588</v>
      </c>
      <c r="E1028" s="3" t="s">
        <v>483</v>
      </c>
      <c r="F1028" s="4" t="s">
        <v>629</v>
      </c>
      <c r="G1028" s="16" t="s">
        <v>520</v>
      </c>
      <c r="H1028" s="16" t="s">
        <v>630</v>
      </c>
      <c r="I1028" s="183">
        <v>0</v>
      </c>
      <c r="J1028" s="183">
        <v>0</v>
      </c>
      <c r="K1028" s="183">
        <v>0</v>
      </c>
      <c r="L1028" s="183">
        <f>M1028+N1028+O1028</f>
        <v>0</v>
      </c>
      <c r="M1028" s="17"/>
      <c r="N1028" s="17"/>
      <c r="O1028" s="17"/>
      <c r="P1028" s="17">
        <f t="shared" si="901"/>
        <v>0</v>
      </c>
      <c r="Q1028" s="161" t="str">
        <f t="shared" si="902"/>
        <v>-</v>
      </c>
    </row>
    <row r="1029" spans="1:17" x14ac:dyDescent="0.25">
      <c r="A1029" s="4" t="s">
        <v>493</v>
      </c>
      <c r="B1029" s="4" t="s">
        <v>82</v>
      </c>
      <c r="C1029" s="4" t="s">
        <v>12</v>
      </c>
      <c r="D1029" s="4" t="s">
        <v>588</v>
      </c>
      <c r="E1029" s="3" t="s">
        <v>483</v>
      </c>
      <c r="F1029" s="4" t="s">
        <v>631</v>
      </c>
      <c r="G1029" s="16" t="s">
        <v>520</v>
      </c>
      <c r="H1029" s="16" t="s">
        <v>554</v>
      </c>
      <c r="I1029" s="183">
        <v>1100000</v>
      </c>
      <c r="J1029" s="183">
        <v>0</v>
      </c>
      <c r="K1029" s="183">
        <v>0</v>
      </c>
      <c r="L1029" s="183">
        <f>M1029+N1029+O1029</f>
        <v>0</v>
      </c>
      <c r="M1029" s="17"/>
      <c r="N1029" s="17"/>
      <c r="O1029" s="17"/>
      <c r="P1029" s="17">
        <f t="shared" si="901"/>
        <v>0</v>
      </c>
      <c r="Q1029" s="161" t="str">
        <f t="shared" si="902"/>
        <v>-</v>
      </c>
    </row>
    <row r="1030" spans="1:17" x14ac:dyDescent="0.25">
      <c r="A1030" s="1" t="s">
        <v>493</v>
      </c>
      <c r="B1030" s="1" t="s">
        <v>82</v>
      </c>
      <c r="C1030" s="1" t="s">
        <v>12</v>
      </c>
      <c r="D1030" s="1" t="s">
        <v>588</v>
      </c>
      <c r="E1030" s="1" t="s">
        <v>73</v>
      </c>
      <c r="F1030" s="4" t="s">
        <v>1</v>
      </c>
      <c r="G1030" s="16" t="s">
        <v>1</v>
      </c>
      <c r="H1030" s="2" t="s">
        <v>74</v>
      </c>
      <c r="I1030" s="185">
        <f t="shared" ref="I1030:O1030" si="917">SUM(I1031:I1032)</f>
        <v>40100</v>
      </c>
      <c r="J1030" s="185">
        <f t="shared" si="917"/>
        <v>0</v>
      </c>
      <c r="K1030" s="185">
        <f t="shared" si="917"/>
        <v>0</v>
      </c>
      <c r="L1030" s="185">
        <f t="shared" si="917"/>
        <v>0</v>
      </c>
      <c r="M1030" s="15">
        <f t="shared" si="917"/>
        <v>0</v>
      </c>
      <c r="N1030" s="15">
        <f t="shared" si="917"/>
        <v>0</v>
      </c>
      <c r="O1030" s="15">
        <f t="shared" si="917"/>
        <v>0</v>
      </c>
      <c r="P1030" s="15">
        <f t="shared" si="901"/>
        <v>0</v>
      </c>
      <c r="Q1030" s="164" t="str">
        <f t="shared" si="902"/>
        <v>-</v>
      </c>
    </row>
    <row r="1031" spans="1:17" x14ac:dyDescent="0.25">
      <c r="A1031" s="4" t="s">
        <v>493</v>
      </c>
      <c r="B1031" s="4" t="s">
        <v>82</v>
      </c>
      <c r="C1031" s="4" t="s">
        <v>12</v>
      </c>
      <c r="D1031" s="4" t="s">
        <v>588</v>
      </c>
      <c r="E1031" s="3" t="s">
        <v>75</v>
      </c>
      <c r="F1031" s="4" t="s">
        <v>632</v>
      </c>
      <c r="G1031" s="16" t="s">
        <v>520</v>
      </c>
      <c r="H1031" s="16" t="s">
        <v>633</v>
      </c>
      <c r="I1031" s="183">
        <v>20000</v>
      </c>
      <c r="J1031" s="183">
        <v>0</v>
      </c>
      <c r="K1031" s="183">
        <v>0</v>
      </c>
      <c r="L1031" s="183">
        <f>M1031+N1031+O1031</f>
        <v>0</v>
      </c>
      <c r="M1031" s="17"/>
      <c r="N1031" s="17"/>
      <c r="O1031" s="17"/>
      <c r="P1031" s="17">
        <f t="shared" si="901"/>
        <v>0</v>
      </c>
      <c r="Q1031" s="161" t="str">
        <f t="shared" si="902"/>
        <v>-</v>
      </c>
    </row>
    <row r="1032" spans="1:17" x14ac:dyDescent="0.25">
      <c r="A1032" s="4" t="s">
        <v>493</v>
      </c>
      <c r="B1032" s="4" t="s">
        <v>82</v>
      </c>
      <c r="C1032" s="4" t="s">
        <v>12</v>
      </c>
      <c r="D1032" s="4" t="s">
        <v>588</v>
      </c>
      <c r="E1032" s="3" t="s">
        <v>75</v>
      </c>
      <c r="F1032" s="4" t="s">
        <v>634</v>
      </c>
      <c r="G1032" s="16" t="s">
        <v>520</v>
      </c>
      <c r="H1032" s="16" t="s">
        <v>635</v>
      </c>
      <c r="I1032" s="183">
        <v>20100</v>
      </c>
      <c r="J1032" s="183">
        <v>0</v>
      </c>
      <c r="K1032" s="183">
        <v>0</v>
      </c>
      <c r="L1032" s="183">
        <f>M1032+N1032+O1032</f>
        <v>0</v>
      </c>
      <c r="M1032" s="17"/>
      <c r="N1032" s="17"/>
      <c r="O1032" s="17"/>
      <c r="P1032" s="17">
        <f t="shared" si="901"/>
        <v>0</v>
      </c>
      <c r="Q1032" s="161" t="str">
        <f t="shared" si="902"/>
        <v>-</v>
      </c>
    </row>
    <row r="1033" spans="1:17" x14ac:dyDescent="0.25">
      <c r="A1033" s="1" t="s">
        <v>493</v>
      </c>
      <c r="B1033" s="1" t="s">
        <v>82</v>
      </c>
      <c r="C1033" s="1" t="s">
        <v>12</v>
      </c>
      <c r="D1033" s="1" t="s">
        <v>588</v>
      </c>
      <c r="E1033" s="1" t="s">
        <v>181</v>
      </c>
      <c r="F1033" s="4" t="s">
        <v>1</v>
      </c>
      <c r="G1033" s="16" t="s">
        <v>1</v>
      </c>
      <c r="H1033" s="2" t="s">
        <v>182</v>
      </c>
      <c r="I1033" s="185">
        <f t="shared" ref="I1033:O1033" si="918">SUM(I1034)</f>
        <v>300000</v>
      </c>
      <c r="J1033" s="185">
        <f t="shared" si="918"/>
        <v>0</v>
      </c>
      <c r="K1033" s="185">
        <f t="shared" si="918"/>
        <v>0</v>
      </c>
      <c r="L1033" s="185">
        <f t="shared" si="918"/>
        <v>0</v>
      </c>
      <c r="M1033" s="15">
        <f t="shared" si="918"/>
        <v>0</v>
      </c>
      <c r="N1033" s="15">
        <f t="shared" si="918"/>
        <v>0</v>
      </c>
      <c r="O1033" s="15">
        <f t="shared" si="918"/>
        <v>0</v>
      </c>
      <c r="P1033" s="15">
        <f t="shared" si="901"/>
        <v>0</v>
      </c>
      <c r="Q1033" s="164" t="str">
        <f t="shared" si="902"/>
        <v>-</v>
      </c>
    </row>
    <row r="1034" spans="1:17" x14ac:dyDescent="0.25">
      <c r="A1034" s="4" t="s">
        <v>493</v>
      </c>
      <c r="B1034" s="4" t="s">
        <v>82</v>
      </c>
      <c r="C1034" s="4" t="s">
        <v>12</v>
      </c>
      <c r="D1034" s="4" t="s">
        <v>588</v>
      </c>
      <c r="E1034" s="3" t="s">
        <v>183</v>
      </c>
      <c r="F1034" s="4" t="s">
        <v>636</v>
      </c>
      <c r="G1034" s="16" t="s">
        <v>520</v>
      </c>
      <c r="H1034" s="16" t="s">
        <v>637</v>
      </c>
      <c r="I1034" s="183">
        <v>300000</v>
      </c>
      <c r="J1034" s="183">
        <v>0</v>
      </c>
      <c r="K1034" s="183">
        <v>0</v>
      </c>
      <c r="L1034" s="183">
        <f>M1034+N1034+O1034</f>
        <v>0</v>
      </c>
      <c r="M1034" s="17"/>
      <c r="N1034" s="17"/>
      <c r="O1034" s="17"/>
      <c r="P1034" s="17">
        <f t="shared" si="901"/>
        <v>0</v>
      </c>
      <c r="Q1034" s="161" t="str">
        <f t="shared" si="902"/>
        <v>-</v>
      </c>
    </row>
    <row r="1035" spans="1:17" x14ac:dyDescent="0.25">
      <c r="A1035" s="1" t="s">
        <v>493</v>
      </c>
      <c r="B1035" s="1" t="s">
        <v>82</v>
      </c>
      <c r="C1035" s="1" t="s">
        <v>12</v>
      </c>
      <c r="D1035" s="1" t="s">
        <v>588</v>
      </c>
      <c r="E1035" s="1" t="s">
        <v>339</v>
      </c>
      <c r="F1035" s="4" t="s">
        <v>1</v>
      </c>
      <c r="G1035" s="16" t="s">
        <v>1</v>
      </c>
      <c r="H1035" s="2" t="s">
        <v>340</v>
      </c>
      <c r="I1035" s="185">
        <f t="shared" ref="I1035:O1035" si="919">SUM(I1036)</f>
        <v>14136618</v>
      </c>
      <c r="J1035" s="185">
        <f t="shared" si="919"/>
        <v>0</v>
      </c>
      <c r="K1035" s="185">
        <f t="shared" si="919"/>
        <v>0</v>
      </c>
      <c r="L1035" s="185">
        <f t="shared" si="919"/>
        <v>0</v>
      </c>
      <c r="M1035" s="15">
        <f t="shared" si="919"/>
        <v>0</v>
      </c>
      <c r="N1035" s="15">
        <f t="shared" si="919"/>
        <v>0</v>
      </c>
      <c r="O1035" s="15">
        <f t="shared" si="919"/>
        <v>0</v>
      </c>
      <c r="P1035" s="15">
        <f t="shared" si="901"/>
        <v>0</v>
      </c>
      <c r="Q1035" s="164" t="str">
        <f t="shared" si="902"/>
        <v>-</v>
      </c>
    </row>
    <row r="1036" spans="1:17" ht="22.5" x14ac:dyDescent="0.25">
      <c r="A1036" s="4" t="s">
        <v>493</v>
      </c>
      <c r="B1036" s="4" t="s">
        <v>82</v>
      </c>
      <c r="C1036" s="4" t="s">
        <v>12</v>
      </c>
      <c r="D1036" s="4" t="s">
        <v>588</v>
      </c>
      <c r="E1036" s="3" t="s">
        <v>341</v>
      </c>
      <c r="F1036" s="4" t="s">
        <v>638</v>
      </c>
      <c r="G1036" s="16" t="s">
        <v>520</v>
      </c>
      <c r="H1036" s="16" t="s">
        <v>639</v>
      </c>
      <c r="I1036" s="183">
        <v>14136618</v>
      </c>
      <c r="J1036" s="183">
        <v>0</v>
      </c>
      <c r="K1036" s="183">
        <v>0</v>
      </c>
      <c r="L1036" s="183">
        <f>M1036+N1036+O1036</f>
        <v>0</v>
      </c>
      <c r="M1036" s="17"/>
      <c r="N1036" s="17"/>
      <c r="O1036" s="17"/>
      <c r="P1036" s="17">
        <f t="shared" si="901"/>
        <v>0</v>
      </c>
      <c r="Q1036" s="161" t="str">
        <f t="shared" si="902"/>
        <v>-</v>
      </c>
    </row>
    <row r="1037" spans="1:17" ht="22.5" x14ac:dyDescent="0.25">
      <c r="A1037" s="16" t="s">
        <v>1</v>
      </c>
      <c r="B1037" s="16" t="s">
        <v>1</v>
      </c>
      <c r="C1037" s="16" t="s">
        <v>1</v>
      </c>
      <c r="D1037" s="16" t="s">
        <v>1</v>
      </c>
      <c r="E1037" s="16" t="s">
        <v>1</v>
      </c>
      <c r="F1037" s="16" t="s">
        <v>1</v>
      </c>
      <c r="G1037" s="16" t="s">
        <v>1</v>
      </c>
      <c r="H1037" s="13" t="s">
        <v>640</v>
      </c>
      <c r="I1037" s="184">
        <f t="shared" ref="I1037:O1037" si="920">SUM(I1015,I1022,I981)</f>
        <v>22590000</v>
      </c>
      <c r="J1037" s="184">
        <f t="shared" si="920"/>
        <v>0</v>
      </c>
      <c r="K1037" s="184">
        <f t="shared" si="920"/>
        <v>0</v>
      </c>
      <c r="L1037" s="184">
        <f t="shared" si="920"/>
        <v>0</v>
      </c>
      <c r="M1037" s="14">
        <f t="shared" si="920"/>
        <v>0</v>
      </c>
      <c r="N1037" s="14">
        <f t="shared" si="920"/>
        <v>0</v>
      </c>
      <c r="O1037" s="14">
        <f t="shared" si="920"/>
        <v>0</v>
      </c>
      <c r="P1037" s="14">
        <f t="shared" si="901"/>
        <v>0</v>
      </c>
      <c r="Q1037" s="163" t="str">
        <f t="shared" si="902"/>
        <v>-</v>
      </c>
    </row>
    <row r="1038" spans="1:17" ht="15.75" thickBot="1" x14ac:dyDescent="0.3">
      <c r="A1038" s="16" t="s">
        <v>1</v>
      </c>
      <c r="B1038" s="16" t="s">
        <v>1</v>
      </c>
      <c r="C1038" s="16" t="s">
        <v>1</v>
      </c>
      <c r="D1038" s="16" t="s">
        <v>1</v>
      </c>
      <c r="E1038" s="16" t="s">
        <v>1</v>
      </c>
      <c r="F1038" s="16" t="s">
        <v>1</v>
      </c>
      <c r="G1038" s="16" t="s">
        <v>1</v>
      </c>
      <c r="H1038" s="2" t="s">
        <v>77</v>
      </c>
      <c r="I1038" s="185">
        <v>24</v>
      </c>
      <c r="J1038" s="185">
        <v>24</v>
      </c>
      <c r="K1038" s="185"/>
      <c r="L1038" s="185">
        <f>M1038+N1038+O1038</f>
        <v>0</v>
      </c>
      <c r="M1038" s="16"/>
      <c r="N1038" s="16"/>
      <c r="O1038" s="16"/>
      <c r="P1038" s="15">
        <f t="shared" si="901"/>
        <v>0</v>
      </c>
      <c r="Q1038" s="164"/>
    </row>
    <row r="1039" spans="1:17" ht="45.75" thickBot="1" x14ac:dyDescent="0.3">
      <c r="A1039" s="212" t="s">
        <v>1</v>
      </c>
      <c r="B1039" s="212" t="s">
        <v>1</v>
      </c>
      <c r="C1039" s="212" t="s">
        <v>1</v>
      </c>
      <c r="D1039" s="212" t="s">
        <v>1</v>
      </c>
      <c r="E1039" s="212" t="s">
        <v>1</v>
      </c>
      <c r="F1039" s="212" t="s">
        <v>1</v>
      </c>
      <c r="G1039" s="214" t="s">
        <v>1</v>
      </c>
      <c r="H1039" s="5" t="s">
        <v>78</v>
      </c>
      <c r="I1039" s="109" t="s">
        <v>3374</v>
      </c>
      <c r="J1039" s="109" t="s">
        <v>3433</v>
      </c>
      <c r="K1039" s="109" t="s">
        <v>3437</v>
      </c>
      <c r="L1039" s="109" t="s">
        <v>3434</v>
      </c>
      <c r="M1039" s="5" t="s">
        <v>3439</v>
      </c>
      <c r="N1039" s="5" t="s">
        <v>3440</v>
      </c>
      <c r="O1039" s="5" t="s">
        <v>3441</v>
      </c>
      <c r="P1039" s="5" t="s">
        <v>3438</v>
      </c>
      <c r="Q1039" s="162" t="s">
        <v>3302</v>
      </c>
    </row>
    <row r="1040" spans="1:17" x14ac:dyDescent="0.25">
      <c r="A1040" s="213"/>
      <c r="B1040" s="213"/>
      <c r="C1040" s="213"/>
      <c r="D1040" s="213"/>
      <c r="E1040" s="213"/>
      <c r="F1040" s="213"/>
      <c r="G1040" s="215"/>
      <c r="H1040" s="18" t="s">
        <v>1</v>
      </c>
      <c r="I1040" s="110">
        <v>1</v>
      </c>
      <c r="J1040" s="110">
        <v>2</v>
      </c>
      <c r="K1040" s="110">
        <v>20</v>
      </c>
      <c r="L1040" s="110" t="s">
        <v>3402</v>
      </c>
      <c r="M1040" s="12">
        <v>5</v>
      </c>
      <c r="N1040" s="12">
        <v>6</v>
      </c>
      <c r="O1040" s="12">
        <v>7</v>
      </c>
      <c r="P1040" s="12" t="s">
        <v>3303</v>
      </c>
      <c r="Q1040" s="110">
        <v>9</v>
      </c>
    </row>
    <row r="1041" spans="1:17" x14ac:dyDescent="0.25">
      <c r="A1041" s="213"/>
      <c r="B1041" s="213"/>
      <c r="C1041" s="213"/>
      <c r="D1041" s="213"/>
      <c r="E1041" s="213"/>
      <c r="F1041" s="213"/>
      <c r="G1041" s="215"/>
      <c r="H1041" s="19" t="s">
        <v>585</v>
      </c>
      <c r="I1041" s="186">
        <f t="shared" ref="I1041:L1041" si="921">SUM(I1037)</f>
        <v>22590000</v>
      </c>
      <c r="J1041" s="186">
        <f t="shared" ref="J1041" si="922">SUM(J1037)</f>
        <v>0</v>
      </c>
      <c r="K1041" s="186">
        <f t="shared" ref="K1041" si="923">SUM(K1037)</f>
        <v>0</v>
      </c>
      <c r="L1041" s="186">
        <f t="shared" si="921"/>
        <v>0</v>
      </c>
      <c r="M1041" s="20">
        <f t="shared" ref="M1041:O1041" si="924">SUM(M1037)</f>
        <v>0</v>
      </c>
      <c r="N1041" s="20">
        <f t="shared" si="924"/>
        <v>0</v>
      </c>
      <c r="O1041" s="20">
        <f t="shared" si="924"/>
        <v>0</v>
      </c>
      <c r="P1041" s="20">
        <f t="shared" ref="P1041:P1051" si="925">K1041+L1041</f>
        <v>0</v>
      </c>
      <c r="Q1041" s="165" t="str">
        <f>IF(J1041=0,"-",P1041/J1041*100)</f>
        <v>-</v>
      </c>
    </row>
    <row r="1042" spans="1:17" x14ac:dyDescent="0.25">
      <c r="A1042" s="213"/>
      <c r="B1042" s="213"/>
      <c r="C1042" s="213"/>
      <c r="D1042" s="213"/>
      <c r="E1042" s="213"/>
      <c r="F1042" s="213"/>
      <c r="G1042" s="215"/>
      <c r="H1042" s="21" t="s">
        <v>80</v>
      </c>
      <c r="I1042" s="186">
        <f t="shared" ref="I1042:L1042" si="926">SUM(I1041)</f>
        <v>22590000</v>
      </c>
      <c r="J1042" s="186">
        <f t="shared" ref="J1042" si="927">SUM(J1041)</f>
        <v>0</v>
      </c>
      <c r="K1042" s="186">
        <f t="shared" ref="K1042" si="928">SUM(K1041)</f>
        <v>0</v>
      </c>
      <c r="L1042" s="186">
        <f t="shared" si="926"/>
        <v>0</v>
      </c>
      <c r="M1042" s="20">
        <f t="shared" ref="M1042:O1042" si="929">SUM(M1041)</f>
        <v>0</v>
      </c>
      <c r="N1042" s="20">
        <f t="shared" si="929"/>
        <v>0</v>
      </c>
      <c r="O1042" s="20">
        <f t="shared" si="929"/>
        <v>0</v>
      </c>
      <c r="P1042" s="20">
        <f t="shared" si="925"/>
        <v>0</v>
      </c>
      <c r="Q1042" s="165" t="str">
        <f>IF(J1042=0,"-",P1042/J1042*100)</f>
        <v>-</v>
      </c>
    </row>
    <row r="1043" spans="1:17" x14ac:dyDescent="0.25">
      <c r="A1043" s="216"/>
      <c r="B1043" s="216"/>
      <c r="C1043" s="216"/>
      <c r="D1043" s="216"/>
      <c r="E1043" s="216"/>
      <c r="F1043" s="216"/>
      <c r="G1043" s="217"/>
      <c r="J1043" s="178">
        <v>0</v>
      </c>
      <c r="K1043" s="178">
        <v>0</v>
      </c>
      <c r="L1043" s="178">
        <f>M1043+N1043+O1043</f>
        <v>0</v>
      </c>
      <c r="P1043">
        <f t="shared" si="925"/>
        <v>0</v>
      </c>
      <c r="Q1043" s="160" t="str">
        <f>IF(J1043=0,"-",P1043/J1043*100)</f>
        <v>-</v>
      </c>
    </row>
    <row r="1044" spans="1:17" x14ac:dyDescent="0.25">
      <c r="A1044" s="16" t="s">
        <v>1</v>
      </c>
      <c r="B1044" s="16" t="s">
        <v>1</v>
      </c>
      <c r="C1044" s="16" t="s">
        <v>1</v>
      </c>
      <c r="D1044" s="16" t="s">
        <v>1</v>
      </c>
      <c r="E1044" s="16" t="s">
        <v>1</v>
      </c>
      <c r="F1044" s="16" t="s">
        <v>1</v>
      </c>
      <c r="G1044" s="16" t="s">
        <v>1</v>
      </c>
      <c r="H1044" s="22" t="s">
        <v>1</v>
      </c>
      <c r="I1044" s="187"/>
      <c r="J1044" s="187"/>
      <c r="K1044" s="187"/>
      <c r="L1044" s="187">
        <f>M1044+N1044+O1044</f>
        <v>0</v>
      </c>
      <c r="M1044" s="22"/>
      <c r="N1044" s="22"/>
      <c r="O1044" s="22"/>
      <c r="P1044" s="22">
        <f t="shared" si="925"/>
        <v>0</v>
      </c>
      <c r="Q1044" s="166"/>
    </row>
    <row r="1045" spans="1:17" x14ac:dyDescent="0.25">
      <c r="A1045" s="16" t="s">
        <v>1</v>
      </c>
      <c r="B1045" s="16" t="s">
        <v>1</v>
      </c>
      <c r="C1045" s="16" t="s">
        <v>1</v>
      </c>
      <c r="D1045" s="16" t="s">
        <v>1</v>
      </c>
      <c r="E1045" s="16" t="s">
        <v>1</v>
      </c>
      <c r="F1045" s="16" t="s">
        <v>1</v>
      </c>
      <c r="G1045" s="16" t="s">
        <v>1</v>
      </c>
      <c r="H1045" s="13" t="s">
        <v>641</v>
      </c>
      <c r="I1045" s="184">
        <f t="shared" ref="I1045:L1045" si="930">SUM(I1037)</f>
        <v>22590000</v>
      </c>
      <c r="J1045" s="184">
        <f t="shared" ref="J1045" si="931">SUM(J1037)</f>
        <v>0</v>
      </c>
      <c r="K1045" s="184">
        <f t="shared" ref="K1045" si="932">SUM(K1037)</f>
        <v>0</v>
      </c>
      <c r="L1045" s="184">
        <f t="shared" si="930"/>
        <v>0</v>
      </c>
      <c r="M1045" s="14">
        <f t="shared" ref="M1045:O1045" si="933">SUM(M1037)</f>
        <v>0</v>
      </c>
      <c r="N1045" s="14">
        <f t="shared" si="933"/>
        <v>0</v>
      </c>
      <c r="O1045" s="14">
        <f t="shared" si="933"/>
        <v>0</v>
      </c>
      <c r="P1045" s="14">
        <f t="shared" si="925"/>
        <v>0</v>
      </c>
      <c r="Q1045" s="163" t="str">
        <f>IF(J1045=0,"-",P1045/J1045*100)</f>
        <v>-</v>
      </c>
    </row>
    <row r="1046" spans="1:17" x14ac:dyDescent="0.25">
      <c r="A1046" s="16" t="s">
        <v>1</v>
      </c>
      <c r="B1046" s="16" t="s">
        <v>1</v>
      </c>
      <c r="C1046" s="16" t="s">
        <v>1</v>
      </c>
      <c r="D1046" s="16" t="s">
        <v>1</v>
      </c>
      <c r="E1046" s="16" t="s">
        <v>1</v>
      </c>
      <c r="F1046" s="16" t="s">
        <v>1</v>
      </c>
      <c r="G1046" s="16" t="s">
        <v>1</v>
      </c>
      <c r="H1046" s="2" t="s">
        <v>77</v>
      </c>
      <c r="I1046" s="185">
        <f t="shared" ref="I1046:L1046" si="934">SUM(I1038)</f>
        <v>24</v>
      </c>
      <c r="J1046" s="185">
        <f t="shared" ref="J1046" si="935">SUM(J1038)</f>
        <v>24</v>
      </c>
      <c r="K1046" s="185">
        <f t="shared" ref="K1046" si="936">SUM(K1038)</f>
        <v>0</v>
      </c>
      <c r="L1046" s="185">
        <f t="shared" si="934"/>
        <v>0</v>
      </c>
      <c r="M1046" s="16">
        <f t="shared" ref="M1046:O1046" si="937">SUM(M1038)</f>
        <v>0</v>
      </c>
      <c r="N1046" s="16">
        <f t="shared" si="937"/>
        <v>0</v>
      </c>
      <c r="O1046" s="16">
        <f t="shared" si="937"/>
        <v>0</v>
      </c>
      <c r="P1046" s="15">
        <f t="shared" si="925"/>
        <v>0</v>
      </c>
      <c r="Q1046" s="185">
        <f>IF(J1046=0,"-",P1046/J1046*100)</f>
        <v>0</v>
      </c>
    </row>
    <row r="1047" spans="1:17" x14ac:dyDescent="0.25">
      <c r="A1047" s="16" t="s">
        <v>1</v>
      </c>
      <c r="B1047" s="16" t="s">
        <v>1</v>
      </c>
      <c r="C1047" s="16" t="s">
        <v>1</v>
      </c>
      <c r="D1047" s="16" t="s">
        <v>1</v>
      </c>
      <c r="E1047" s="16" t="s">
        <v>1</v>
      </c>
      <c r="F1047" s="16" t="s">
        <v>1</v>
      </c>
      <c r="G1047" s="16" t="s">
        <v>1</v>
      </c>
      <c r="H1047" s="23" t="s">
        <v>1</v>
      </c>
      <c r="I1047" s="179"/>
      <c r="J1047" s="179"/>
      <c r="K1047" s="179"/>
      <c r="L1047" s="179">
        <f>M1047+N1047+O1047</f>
        <v>0</v>
      </c>
      <c r="M1047" s="24"/>
      <c r="N1047" s="24"/>
      <c r="O1047" s="24"/>
      <c r="P1047" s="24">
        <f t="shared" si="925"/>
        <v>0</v>
      </c>
      <c r="Q1047" s="167"/>
    </row>
    <row r="1048" spans="1:17" x14ac:dyDescent="0.25">
      <c r="A1048" s="16" t="s">
        <v>1</v>
      </c>
      <c r="B1048" s="16" t="s">
        <v>1</v>
      </c>
      <c r="C1048" s="16" t="s">
        <v>1</v>
      </c>
      <c r="D1048" s="16" t="s">
        <v>1</v>
      </c>
      <c r="E1048" s="16" t="s">
        <v>1</v>
      </c>
      <c r="F1048" s="16" t="s">
        <v>1</v>
      </c>
      <c r="G1048" s="16" t="s">
        <v>1</v>
      </c>
      <c r="H1048" s="13" t="s">
        <v>642</v>
      </c>
      <c r="I1048" s="188">
        <f t="shared" ref="I1048:L1048" si="938">SUM(I1045,I974)</f>
        <v>111408644</v>
      </c>
      <c r="J1048" s="188">
        <f t="shared" ref="J1048" si="939">SUM(J1045,J974)</f>
        <v>70368096</v>
      </c>
      <c r="K1048" s="188">
        <f t="shared" ref="K1048" si="940">SUM(K1045,K974)</f>
        <v>52568119</v>
      </c>
      <c r="L1048" s="188">
        <f t="shared" si="938"/>
        <v>10812814</v>
      </c>
      <c r="M1048" s="25">
        <f t="shared" ref="M1048:O1048" si="941">SUM(M1045,M974)</f>
        <v>5687920</v>
      </c>
      <c r="N1048" s="25">
        <f t="shared" si="941"/>
        <v>3106514</v>
      </c>
      <c r="O1048" s="25">
        <f t="shared" si="941"/>
        <v>2018380</v>
      </c>
      <c r="P1048" s="25">
        <f t="shared" si="925"/>
        <v>63380933</v>
      </c>
      <c r="Q1048" s="188">
        <f>IF(J1048=0,"-",P1048/J1048*100)</f>
        <v>90.070552711842595</v>
      </c>
    </row>
    <row r="1049" spans="1:17" x14ac:dyDescent="0.25">
      <c r="A1049" s="16" t="s">
        <v>1</v>
      </c>
      <c r="B1049" s="16" t="s">
        <v>1</v>
      </c>
      <c r="C1049" s="16" t="s">
        <v>1</v>
      </c>
      <c r="D1049" s="16" t="s">
        <v>1</v>
      </c>
      <c r="E1049" s="16" t="s">
        <v>1</v>
      </c>
      <c r="F1049" s="16" t="s">
        <v>1</v>
      </c>
      <c r="G1049" s="16" t="s">
        <v>1</v>
      </c>
      <c r="H1049" s="2" t="s">
        <v>112</v>
      </c>
      <c r="I1049" s="185">
        <f t="shared" ref="I1049:L1049" si="942">SUM(I1046,I975)</f>
        <v>61</v>
      </c>
      <c r="J1049" s="185">
        <f t="shared" ref="J1049" si="943">SUM(J1046,J975)</f>
        <v>61</v>
      </c>
      <c r="K1049" s="185">
        <f t="shared" ref="K1049" si="944">SUM(K1046,K975)</f>
        <v>0</v>
      </c>
      <c r="L1049" s="185">
        <f t="shared" si="942"/>
        <v>0</v>
      </c>
      <c r="M1049" s="16">
        <f t="shared" ref="M1049:O1049" si="945">SUM(M1046,M975)</f>
        <v>0</v>
      </c>
      <c r="N1049" s="16">
        <f t="shared" si="945"/>
        <v>0</v>
      </c>
      <c r="O1049" s="16">
        <f t="shared" si="945"/>
        <v>0</v>
      </c>
      <c r="P1049" s="15">
        <f t="shared" si="925"/>
        <v>0</v>
      </c>
      <c r="Q1049" s="185">
        <f>IF(J1049=0,"-",P1049/J1049*100)</f>
        <v>0</v>
      </c>
    </row>
    <row r="1050" spans="1:17" x14ac:dyDescent="0.25">
      <c r="A1050" s="1" t="s">
        <v>643</v>
      </c>
      <c r="B1050" s="2" t="s">
        <v>1</v>
      </c>
      <c r="C1050" s="2" t="s">
        <v>1</v>
      </c>
      <c r="D1050" s="2" t="s">
        <v>1</v>
      </c>
      <c r="E1050" s="2" t="s">
        <v>1</v>
      </c>
      <c r="F1050" s="2" t="s">
        <v>1</v>
      </c>
      <c r="G1050" s="2" t="s">
        <v>1</v>
      </c>
      <c r="H1050" s="2" t="s">
        <v>644</v>
      </c>
      <c r="I1050" s="183">
        <v>0</v>
      </c>
      <c r="J1050" s="183"/>
      <c r="K1050" s="183"/>
      <c r="L1050" s="183">
        <f>M1050+N1050+O1050</f>
        <v>0</v>
      </c>
      <c r="M1050" s="3"/>
      <c r="N1050" s="3"/>
      <c r="O1050" s="3"/>
      <c r="P1050" s="3">
        <f t="shared" si="925"/>
        <v>0</v>
      </c>
      <c r="Q1050" s="161"/>
    </row>
    <row r="1051" spans="1:17" ht="15.75" thickBot="1" x14ac:dyDescent="0.3">
      <c r="A1051" s="1" t="s">
        <v>643</v>
      </c>
      <c r="B1051" s="1" t="s">
        <v>3</v>
      </c>
      <c r="C1051" s="4" t="s">
        <v>1</v>
      </c>
      <c r="D1051" s="4" t="s">
        <v>1</v>
      </c>
      <c r="E1051" s="2" t="s">
        <v>1</v>
      </c>
      <c r="F1051" s="2" t="s">
        <v>1</v>
      </c>
      <c r="G1051" s="2" t="s">
        <v>1</v>
      </c>
      <c r="H1051" s="2" t="s">
        <v>1</v>
      </c>
      <c r="I1051" s="183"/>
      <c r="J1051" s="183"/>
      <c r="K1051" s="183"/>
      <c r="L1051" s="183">
        <f>M1051+N1051+O1051</f>
        <v>0</v>
      </c>
      <c r="M1051" s="3"/>
      <c r="N1051" s="3"/>
      <c r="O1051" s="3"/>
      <c r="P1051" s="3">
        <f t="shared" si="925"/>
        <v>0</v>
      </c>
      <c r="Q1051" s="161"/>
    </row>
    <row r="1052" spans="1:17" ht="45.75" thickBot="1" x14ac:dyDescent="0.3">
      <c r="A1052" s="5" t="s">
        <v>4</v>
      </c>
      <c r="B1052" s="5" t="s">
        <v>5</v>
      </c>
      <c r="C1052" s="5" t="s">
        <v>6</v>
      </c>
      <c r="D1052" s="6" t="s">
        <v>1</v>
      </c>
      <c r="E1052" s="5" t="s">
        <v>7</v>
      </c>
      <c r="F1052" s="5" t="s">
        <v>8</v>
      </c>
      <c r="G1052" s="5" t="s">
        <v>9</v>
      </c>
      <c r="H1052" s="5" t="s">
        <v>10</v>
      </c>
      <c r="I1052" s="109" t="s">
        <v>3374</v>
      </c>
      <c r="J1052" s="109" t="s">
        <v>3433</v>
      </c>
      <c r="K1052" s="109" t="s">
        <v>3437</v>
      </c>
      <c r="L1052" s="109" t="s">
        <v>3434</v>
      </c>
      <c r="M1052" s="5" t="s">
        <v>3439</v>
      </c>
      <c r="N1052" s="5" t="s">
        <v>3440</v>
      </c>
      <c r="O1052" s="5" t="s">
        <v>3441</v>
      </c>
      <c r="P1052" s="5" t="s">
        <v>3438</v>
      </c>
      <c r="Q1052" s="162" t="s">
        <v>3302</v>
      </c>
    </row>
    <row r="1053" spans="1:17" x14ac:dyDescent="0.25">
      <c r="A1053" s="7" t="s">
        <v>1</v>
      </c>
      <c r="B1053" s="7" t="s">
        <v>1</v>
      </c>
      <c r="C1053" s="7" t="s">
        <v>1</v>
      </c>
      <c r="D1053" s="8" t="s">
        <v>1</v>
      </c>
      <c r="E1053" s="8" t="s">
        <v>1</v>
      </c>
      <c r="F1053" s="9" t="s">
        <v>1</v>
      </c>
      <c r="G1053" s="10" t="s">
        <v>1</v>
      </c>
      <c r="H1053" s="11" t="s">
        <v>1</v>
      </c>
      <c r="I1053" s="110">
        <v>1</v>
      </c>
      <c r="J1053" s="110">
        <v>2</v>
      </c>
      <c r="K1053" s="110">
        <v>20</v>
      </c>
      <c r="L1053" s="110" t="s">
        <v>3402</v>
      </c>
      <c r="M1053" s="12">
        <v>5</v>
      </c>
      <c r="N1053" s="12">
        <v>6</v>
      </c>
      <c r="O1053" s="12">
        <v>7</v>
      </c>
      <c r="P1053" s="12" t="s">
        <v>3303</v>
      </c>
      <c r="Q1053" s="110">
        <v>9</v>
      </c>
    </row>
    <row r="1054" spans="1:17" x14ac:dyDescent="0.25">
      <c r="A1054" s="1" t="s">
        <v>643</v>
      </c>
      <c r="B1054" s="1" t="s">
        <v>3</v>
      </c>
      <c r="C1054" s="4" t="s">
        <v>12</v>
      </c>
      <c r="D1054" s="4" t="s">
        <v>645</v>
      </c>
      <c r="E1054" s="2" t="s">
        <v>1</v>
      </c>
      <c r="F1054" s="2" t="s">
        <v>1</v>
      </c>
      <c r="G1054" s="2" t="s">
        <v>1</v>
      </c>
      <c r="H1054" s="2" t="s">
        <v>644</v>
      </c>
      <c r="I1054" s="183">
        <v>0</v>
      </c>
      <c r="J1054" s="183"/>
      <c r="K1054" s="183"/>
      <c r="L1054" s="183">
        <f>M1054+N1054+O1054</f>
        <v>0</v>
      </c>
      <c r="M1054" s="3"/>
      <c r="N1054" s="3"/>
      <c r="O1054" s="3"/>
      <c r="P1054" s="3">
        <f t="shared" ref="P1054:P1085" si="946">K1054+L1054</f>
        <v>0</v>
      </c>
      <c r="Q1054" s="161"/>
    </row>
    <row r="1055" spans="1:17" ht="33.75" x14ac:dyDescent="0.25">
      <c r="A1055" s="1" t="s">
        <v>1</v>
      </c>
      <c r="B1055" s="1" t="s">
        <v>1</v>
      </c>
      <c r="C1055" s="1" t="s">
        <v>1</v>
      </c>
      <c r="D1055" s="2" t="s">
        <v>1</v>
      </c>
      <c r="E1055" s="2" t="s">
        <v>1</v>
      </c>
      <c r="F1055" s="2" t="s">
        <v>1</v>
      </c>
      <c r="G1055" s="2" t="s">
        <v>1</v>
      </c>
      <c r="H1055" s="13" t="s">
        <v>14</v>
      </c>
      <c r="I1055" s="184">
        <f t="shared" ref="I1055:L1055" si="947">SUM(I1056,I1064,I1066)</f>
        <v>17024584</v>
      </c>
      <c r="J1055" s="184">
        <f t="shared" ref="J1055" si="948">SUM(J1056,J1064,J1066)</f>
        <v>16309644</v>
      </c>
      <c r="K1055" s="184">
        <f t="shared" ref="K1055" si="949">SUM(K1056,K1064,K1066)</f>
        <v>13187924</v>
      </c>
      <c r="L1055" s="184">
        <f t="shared" si="947"/>
        <v>2846719</v>
      </c>
      <c r="M1055" s="14">
        <f t="shared" ref="M1055:O1055" si="950">SUM(M1056,M1064,M1066)</f>
        <v>1188550</v>
      </c>
      <c r="N1055" s="14">
        <f t="shared" si="950"/>
        <v>1156818</v>
      </c>
      <c r="O1055" s="14">
        <f t="shared" si="950"/>
        <v>501351</v>
      </c>
      <c r="P1055" s="14">
        <f t="shared" si="946"/>
        <v>16034643</v>
      </c>
      <c r="Q1055" s="184">
        <f t="shared" ref="Q1055:Q1086" si="951">IF(J1055=0,"-",P1055/J1055*100)</f>
        <v>98.313874907386079</v>
      </c>
    </row>
    <row r="1056" spans="1:17" x14ac:dyDescent="0.25">
      <c r="A1056" s="4" t="s">
        <v>643</v>
      </c>
      <c r="B1056" s="4" t="s">
        <v>3</v>
      </c>
      <c r="C1056" s="4" t="s">
        <v>12</v>
      </c>
      <c r="D1056" s="4" t="s">
        <v>645</v>
      </c>
      <c r="E1056" s="2" t="s">
        <v>15</v>
      </c>
      <c r="F1056" s="2" t="s">
        <v>1</v>
      </c>
      <c r="G1056" s="2" t="s">
        <v>1</v>
      </c>
      <c r="H1056" s="2" t="s">
        <v>16</v>
      </c>
      <c r="I1056" s="185">
        <f t="shared" ref="I1056:L1056" si="952">SUM(I1057:I1058)</f>
        <v>10776578</v>
      </c>
      <c r="J1056" s="185">
        <f t="shared" ref="J1056" si="953">SUM(J1057:J1058)</f>
        <v>10776578</v>
      </c>
      <c r="K1056" s="185">
        <f t="shared" ref="K1056" si="954">SUM(K1057:K1058)</f>
        <v>8540341</v>
      </c>
      <c r="L1056" s="185">
        <f t="shared" si="952"/>
        <v>2236237</v>
      </c>
      <c r="M1056" s="15">
        <f t="shared" ref="M1056:O1056" si="955">SUM(M1057:M1058)</f>
        <v>976310</v>
      </c>
      <c r="N1056" s="15">
        <f t="shared" si="955"/>
        <v>923600</v>
      </c>
      <c r="O1056" s="15">
        <f t="shared" si="955"/>
        <v>336327</v>
      </c>
      <c r="P1056" s="15">
        <f t="shared" si="946"/>
        <v>10776578</v>
      </c>
      <c r="Q1056" s="185">
        <f t="shared" si="951"/>
        <v>100</v>
      </c>
    </row>
    <row r="1057" spans="1:17" x14ac:dyDescent="0.25">
      <c r="A1057" s="4" t="s">
        <v>643</v>
      </c>
      <c r="B1057" s="4" t="s">
        <v>3</v>
      </c>
      <c r="C1057" s="4" t="s">
        <v>12</v>
      </c>
      <c r="D1057" s="4" t="s">
        <v>645</v>
      </c>
      <c r="E1057" s="3" t="s">
        <v>18</v>
      </c>
      <c r="F1057" s="4"/>
      <c r="G1057" s="16" t="s">
        <v>265</v>
      </c>
      <c r="H1057" s="16" t="s">
        <v>17</v>
      </c>
      <c r="I1057" s="183">
        <v>9307259</v>
      </c>
      <c r="J1057" s="183">
        <v>9307259</v>
      </c>
      <c r="K1057" s="183">
        <v>7368032</v>
      </c>
      <c r="L1057" s="183">
        <f>M1057+N1057+O1057</f>
        <v>1939227</v>
      </c>
      <c r="M1057" s="17">
        <v>820000</v>
      </c>
      <c r="N1057" s="17">
        <v>820000</v>
      </c>
      <c r="O1057" s="17">
        <v>299227</v>
      </c>
      <c r="P1057" s="17">
        <f t="shared" si="946"/>
        <v>9307259</v>
      </c>
      <c r="Q1057" s="183">
        <f t="shared" si="951"/>
        <v>100</v>
      </c>
    </row>
    <row r="1058" spans="1:17" x14ac:dyDescent="0.25">
      <c r="A1058" s="1" t="s">
        <v>643</v>
      </c>
      <c r="B1058" s="1" t="s">
        <v>3</v>
      </c>
      <c r="C1058" s="1" t="s">
        <v>12</v>
      </c>
      <c r="D1058" s="1" t="s">
        <v>645</v>
      </c>
      <c r="E1058" s="1" t="s">
        <v>20</v>
      </c>
      <c r="F1058" s="4" t="s">
        <v>1</v>
      </c>
      <c r="G1058" s="16" t="s">
        <v>1</v>
      </c>
      <c r="H1058" s="2" t="s">
        <v>21</v>
      </c>
      <c r="I1058" s="185">
        <f t="shared" ref="I1058:O1058" si="956">SUM(I1059:I1063)</f>
        <v>1469319</v>
      </c>
      <c r="J1058" s="185">
        <f t="shared" si="956"/>
        <v>1469319</v>
      </c>
      <c r="K1058" s="185">
        <f t="shared" si="956"/>
        <v>1172309</v>
      </c>
      <c r="L1058" s="185">
        <f t="shared" si="956"/>
        <v>297010</v>
      </c>
      <c r="M1058" s="15">
        <f t="shared" si="956"/>
        <v>156310</v>
      </c>
      <c r="N1058" s="15">
        <f t="shared" si="956"/>
        <v>103600</v>
      </c>
      <c r="O1058" s="15">
        <f t="shared" si="956"/>
        <v>37100</v>
      </c>
      <c r="P1058" s="15">
        <f t="shared" si="946"/>
        <v>1469319</v>
      </c>
      <c r="Q1058" s="185">
        <f t="shared" si="951"/>
        <v>100</v>
      </c>
    </row>
    <row r="1059" spans="1:17" x14ac:dyDescent="0.25">
      <c r="A1059" s="4" t="s">
        <v>643</v>
      </c>
      <c r="B1059" s="4" t="s">
        <v>3</v>
      </c>
      <c r="C1059" s="4" t="s">
        <v>12</v>
      </c>
      <c r="D1059" s="4" t="s">
        <v>645</v>
      </c>
      <c r="E1059" s="3" t="s">
        <v>22</v>
      </c>
      <c r="F1059" s="4" t="s">
        <v>646</v>
      </c>
      <c r="G1059" s="16" t="s">
        <v>265</v>
      </c>
      <c r="H1059" s="16" t="s">
        <v>86</v>
      </c>
      <c r="I1059" s="183">
        <v>240000</v>
      </c>
      <c r="J1059" s="183">
        <v>240000</v>
      </c>
      <c r="K1059" s="183">
        <v>179000</v>
      </c>
      <c r="L1059" s="183">
        <f>M1059+N1059+O1059</f>
        <v>61000</v>
      </c>
      <c r="M1059" s="17">
        <v>21000</v>
      </c>
      <c r="N1059" s="17">
        <v>20000</v>
      </c>
      <c r="O1059" s="17">
        <v>20000</v>
      </c>
      <c r="P1059" s="17">
        <f t="shared" si="946"/>
        <v>240000</v>
      </c>
      <c r="Q1059" s="183">
        <f t="shared" si="951"/>
        <v>100</v>
      </c>
    </row>
    <row r="1060" spans="1:17" x14ac:dyDescent="0.25">
      <c r="A1060" s="4" t="s">
        <v>643</v>
      </c>
      <c r="B1060" s="4" t="s">
        <v>3</v>
      </c>
      <c r="C1060" s="4" t="s">
        <v>12</v>
      </c>
      <c r="D1060" s="4" t="s">
        <v>645</v>
      </c>
      <c r="E1060" s="3" t="s">
        <v>22</v>
      </c>
      <c r="F1060" s="4" t="s">
        <v>647</v>
      </c>
      <c r="G1060" s="16" t="s">
        <v>265</v>
      </c>
      <c r="H1060" s="16" t="s">
        <v>26</v>
      </c>
      <c r="I1060" s="183">
        <v>750500</v>
      </c>
      <c r="J1060" s="183">
        <v>750500</v>
      </c>
      <c r="K1060" s="183">
        <v>611000</v>
      </c>
      <c r="L1060" s="183">
        <f>M1060+N1060+O1060</f>
        <v>139500</v>
      </c>
      <c r="M1060" s="17">
        <v>62000</v>
      </c>
      <c r="N1060" s="17">
        <v>62000</v>
      </c>
      <c r="O1060" s="17">
        <v>15500</v>
      </c>
      <c r="P1060" s="17">
        <f t="shared" si="946"/>
        <v>750500</v>
      </c>
      <c r="Q1060" s="183">
        <f t="shared" si="951"/>
        <v>100</v>
      </c>
    </row>
    <row r="1061" spans="1:17" x14ac:dyDescent="0.25">
      <c r="A1061" s="4" t="s">
        <v>643</v>
      </c>
      <c r="B1061" s="4" t="s">
        <v>3</v>
      </c>
      <c r="C1061" s="4" t="s">
        <v>12</v>
      </c>
      <c r="D1061" s="4" t="s">
        <v>645</v>
      </c>
      <c r="E1061" s="3" t="s">
        <v>22</v>
      </c>
      <c r="F1061" s="4" t="s">
        <v>648</v>
      </c>
      <c r="G1061" s="16" t="s">
        <v>265</v>
      </c>
      <c r="H1061" s="16" t="s">
        <v>28</v>
      </c>
      <c r="I1061" s="183">
        <v>224919</v>
      </c>
      <c r="J1061" s="183">
        <v>224919</v>
      </c>
      <c r="K1061" s="183">
        <v>194034</v>
      </c>
      <c r="L1061" s="183">
        <f>M1061+N1061+O1061</f>
        <v>30885</v>
      </c>
      <c r="M1061" s="17">
        <v>30885</v>
      </c>
      <c r="N1061" s="17"/>
      <c r="O1061" s="17"/>
      <c r="P1061" s="17">
        <f t="shared" si="946"/>
        <v>224919</v>
      </c>
      <c r="Q1061" s="183">
        <f t="shared" si="951"/>
        <v>100</v>
      </c>
    </row>
    <row r="1062" spans="1:17" x14ac:dyDescent="0.25">
      <c r="A1062" s="4" t="s">
        <v>643</v>
      </c>
      <c r="B1062" s="4" t="s">
        <v>3</v>
      </c>
      <c r="C1062" s="4" t="s">
        <v>12</v>
      </c>
      <c r="D1062" s="4" t="s">
        <v>645</v>
      </c>
      <c r="E1062" s="3" t="s">
        <v>22</v>
      </c>
      <c r="F1062" s="4" t="s">
        <v>649</v>
      </c>
      <c r="G1062" s="16" t="s">
        <v>265</v>
      </c>
      <c r="H1062" s="16" t="s">
        <v>24</v>
      </c>
      <c r="I1062" s="183">
        <v>82100</v>
      </c>
      <c r="J1062" s="183">
        <v>82100</v>
      </c>
      <c r="K1062" s="183">
        <v>61275</v>
      </c>
      <c r="L1062" s="183">
        <f>M1062+N1062+O1062</f>
        <v>20825</v>
      </c>
      <c r="M1062" s="17">
        <v>20825</v>
      </c>
      <c r="N1062" s="17"/>
      <c r="O1062" s="17"/>
      <c r="P1062" s="17">
        <f t="shared" si="946"/>
        <v>82100</v>
      </c>
      <c r="Q1062" s="183">
        <f t="shared" si="951"/>
        <v>100</v>
      </c>
    </row>
    <row r="1063" spans="1:17" x14ac:dyDescent="0.25">
      <c r="A1063" s="4" t="s">
        <v>643</v>
      </c>
      <c r="B1063" s="4" t="s">
        <v>3</v>
      </c>
      <c r="C1063" s="4" t="s">
        <v>12</v>
      </c>
      <c r="D1063" s="4" t="s">
        <v>645</v>
      </c>
      <c r="E1063" s="3" t="s">
        <v>22</v>
      </c>
      <c r="F1063" s="4" t="s">
        <v>650</v>
      </c>
      <c r="G1063" s="16" t="s">
        <v>265</v>
      </c>
      <c r="H1063" s="16" t="s">
        <v>30</v>
      </c>
      <c r="I1063" s="183">
        <v>171800</v>
      </c>
      <c r="J1063" s="183">
        <v>171800</v>
      </c>
      <c r="K1063" s="183">
        <v>127000</v>
      </c>
      <c r="L1063" s="183">
        <f>M1063+N1063+O1063</f>
        <v>44800</v>
      </c>
      <c r="M1063" s="17">
        <v>21600</v>
      </c>
      <c r="N1063" s="17">
        <v>21600</v>
      </c>
      <c r="O1063" s="17">
        <v>1600</v>
      </c>
      <c r="P1063" s="17">
        <f t="shared" si="946"/>
        <v>171800</v>
      </c>
      <c r="Q1063" s="183">
        <f t="shared" si="951"/>
        <v>100</v>
      </c>
    </row>
    <row r="1064" spans="1:17" x14ac:dyDescent="0.25">
      <c r="A1064" s="4" t="s">
        <v>643</v>
      </c>
      <c r="B1064" s="4" t="s">
        <v>3</v>
      </c>
      <c r="C1064" s="4" t="s">
        <v>12</v>
      </c>
      <c r="D1064" s="4" t="s">
        <v>645</v>
      </c>
      <c r="E1064" s="2" t="s">
        <v>31</v>
      </c>
      <c r="F1064" s="2" t="s">
        <v>1</v>
      </c>
      <c r="G1064" s="2" t="s">
        <v>1</v>
      </c>
      <c r="H1064" s="2" t="s">
        <v>32</v>
      </c>
      <c r="I1064" s="185">
        <f t="shared" ref="I1064:O1064" si="957">SUM(I1065)</f>
        <v>977262</v>
      </c>
      <c r="J1064" s="185">
        <f t="shared" si="957"/>
        <v>977262</v>
      </c>
      <c r="K1064" s="185">
        <f t="shared" si="957"/>
        <v>774733</v>
      </c>
      <c r="L1064" s="185">
        <f t="shared" si="957"/>
        <v>202529</v>
      </c>
      <c r="M1064" s="15">
        <f t="shared" si="957"/>
        <v>86000</v>
      </c>
      <c r="N1064" s="15">
        <f t="shared" si="957"/>
        <v>86000</v>
      </c>
      <c r="O1064" s="15">
        <f t="shared" si="957"/>
        <v>30529</v>
      </c>
      <c r="P1064" s="15">
        <f t="shared" si="946"/>
        <v>977262</v>
      </c>
      <c r="Q1064" s="185">
        <f t="shared" si="951"/>
        <v>100</v>
      </c>
    </row>
    <row r="1065" spans="1:17" x14ac:dyDescent="0.25">
      <c r="A1065" s="4" t="s">
        <v>643</v>
      </c>
      <c r="B1065" s="4" t="s">
        <v>3</v>
      </c>
      <c r="C1065" s="4" t="s">
        <v>12</v>
      </c>
      <c r="D1065" s="4" t="s">
        <v>645</v>
      </c>
      <c r="E1065" s="3" t="s">
        <v>34</v>
      </c>
      <c r="F1065" s="4"/>
      <c r="G1065" s="16" t="s">
        <v>265</v>
      </c>
      <c r="H1065" s="16" t="s">
        <v>33</v>
      </c>
      <c r="I1065" s="183">
        <v>977262</v>
      </c>
      <c r="J1065" s="183">
        <v>977262</v>
      </c>
      <c r="K1065" s="183">
        <v>774733</v>
      </c>
      <c r="L1065" s="183">
        <f>M1065+N1065+O1065</f>
        <v>202529</v>
      </c>
      <c r="M1065" s="17">
        <v>86000</v>
      </c>
      <c r="N1065" s="17">
        <v>86000</v>
      </c>
      <c r="O1065" s="17">
        <v>30529</v>
      </c>
      <c r="P1065" s="17">
        <f t="shared" si="946"/>
        <v>977262</v>
      </c>
      <c r="Q1065" s="183">
        <f t="shared" si="951"/>
        <v>100</v>
      </c>
    </row>
    <row r="1066" spans="1:17" x14ac:dyDescent="0.25">
      <c r="A1066" s="4" t="s">
        <v>643</v>
      </c>
      <c r="B1066" s="4" t="s">
        <v>3</v>
      </c>
      <c r="C1066" s="4" t="s">
        <v>12</v>
      </c>
      <c r="D1066" s="4" t="s">
        <v>645</v>
      </c>
      <c r="E1066" s="2" t="s">
        <v>35</v>
      </c>
      <c r="F1066" s="2" t="s">
        <v>1</v>
      </c>
      <c r="G1066" s="2" t="s">
        <v>1</v>
      </c>
      <c r="H1066" s="2" t="s">
        <v>36</v>
      </c>
      <c r="I1066" s="185">
        <f t="shared" ref="I1066:O1066" si="958">SUM(I1067:I1075)</f>
        <v>5270744</v>
      </c>
      <c r="J1066" s="185">
        <f t="shared" si="958"/>
        <v>4555804</v>
      </c>
      <c r="K1066" s="185">
        <f t="shared" si="958"/>
        <v>3872850</v>
      </c>
      <c r="L1066" s="185">
        <f t="shared" si="958"/>
        <v>407953</v>
      </c>
      <c r="M1066" s="15">
        <f t="shared" si="958"/>
        <v>126240</v>
      </c>
      <c r="N1066" s="15">
        <f t="shared" si="958"/>
        <v>147218</v>
      </c>
      <c r="O1066" s="15">
        <f t="shared" si="958"/>
        <v>134495</v>
      </c>
      <c r="P1066" s="15">
        <f t="shared" si="946"/>
        <v>4280803</v>
      </c>
      <c r="Q1066" s="185">
        <f t="shared" si="951"/>
        <v>93.963721880923771</v>
      </c>
    </row>
    <row r="1067" spans="1:17" x14ac:dyDescent="0.25">
      <c r="A1067" s="4" t="s">
        <v>643</v>
      </c>
      <c r="B1067" s="4" t="s">
        <v>3</v>
      </c>
      <c r="C1067" s="4" t="s">
        <v>12</v>
      </c>
      <c r="D1067" s="4" t="s">
        <v>645</v>
      </c>
      <c r="E1067" s="3" t="s">
        <v>39</v>
      </c>
      <c r="F1067" s="4"/>
      <c r="G1067" s="16" t="s">
        <v>265</v>
      </c>
      <c r="H1067" s="16" t="s">
        <v>38</v>
      </c>
      <c r="I1067" s="183">
        <v>5000</v>
      </c>
      <c r="J1067" s="183">
        <v>13000</v>
      </c>
      <c r="K1067" s="183">
        <v>12100</v>
      </c>
      <c r="L1067" s="183">
        <f t="shared" ref="L1067:L1074" si="959">M1067+N1067+O1067</f>
        <v>900</v>
      </c>
      <c r="M1067" s="17">
        <v>500</v>
      </c>
      <c r="N1067" s="17">
        <v>400</v>
      </c>
      <c r="O1067" s="17"/>
      <c r="P1067" s="17">
        <f t="shared" si="946"/>
        <v>13000</v>
      </c>
      <c r="Q1067" s="183">
        <f t="shared" si="951"/>
        <v>100</v>
      </c>
    </row>
    <row r="1068" spans="1:17" x14ac:dyDescent="0.25">
      <c r="A1068" s="4" t="s">
        <v>643</v>
      </c>
      <c r="B1068" s="4" t="s">
        <v>3</v>
      </c>
      <c r="C1068" s="4" t="s">
        <v>12</v>
      </c>
      <c r="D1068" s="4" t="s">
        <v>645</v>
      </c>
      <c r="E1068" s="3" t="s">
        <v>197</v>
      </c>
      <c r="F1068" s="4"/>
      <c r="G1068" s="16" t="s">
        <v>265</v>
      </c>
      <c r="H1068" s="16" t="s">
        <v>196</v>
      </c>
      <c r="I1068" s="183">
        <v>729990</v>
      </c>
      <c r="J1068" s="183">
        <v>729990</v>
      </c>
      <c r="K1068" s="183">
        <v>550000</v>
      </c>
      <c r="L1068" s="183">
        <f t="shared" si="959"/>
        <v>179990</v>
      </c>
      <c r="M1068" s="17">
        <v>59000</v>
      </c>
      <c r="N1068" s="17">
        <v>60000</v>
      </c>
      <c r="O1068" s="17">
        <v>60990</v>
      </c>
      <c r="P1068" s="17">
        <f t="shared" si="946"/>
        <v>729990</v>
      </c>
      <c r="Q1068" s="183">
        <f t="shared" si="951"/>
        <v>100</v>
      </c>
    </row>
    <row r="1069" spans="1:17" x14ac:dyDescent="0.25">
      <c r="A1069" s="4" t="s">
        <v>643</v>
      </c>
      <c r="B1069" s="4" t="s">
        <v>3</v>
      </c>
      <c r="C1069" s="4" t="s">
        <v>12</v>
      </c>
      <c r="D1069" s="4" t="s">
        <v>645</v>
      </c>
      <c r="E1069" s="3" t="s">
        <v>200</v>
      </c>
      <c r="F1069" s="4"/>
      <c r="G1069" s="16" t="s">
        <v>265</v>
      </c>
      <c r="H1069" s="16" t="s">
        <v>199</v>
      </c>
      <c r="I1069" s="183">
        <v>1383412</v>
      </c>
      <c r="J1069" s="183">
        <v>1383412</v>
      </c>
      <c r="K1069" s="183">
        <v>1370000</v>
      </c>
      <c r="L1069" s="183">
        <f t="shared" si="959"/>
        <v>13412</v>
      </c>
      <c r="M1069" s="17">
        <v>13412</v>
      </c>
      <c r="N1069" s="17"/>
      <c r="O1069" s="17"/>
      <c r="P1069" s="17">
        <f t="shared" si="946"/>
        <v>1383412</v>
      </c>
      <c r="Q1069" s="183">
        <f t="shared" si="951"/>
        <v>100</v>
      </c>
    </row>
    <row r="1070" spans="1:17" x14ac:dyDescent="0.25">
      <c r="A1070" s="4" t="s">
        <v>643</v>
      </c>
      <c r="B1070" s="4" t="s">
        <v>3</v>
      </c>
      <c r="C1070" s="4" t="s">
        <v>12</v>
      </c>
      <c r="D1070" s="4" t="s">
        <v>645</v>
      </c>
      <c r="E1070" s="3" t="s">
        <v>203</v>
      </c>
      <c r="F1070" s="4"/>
      <c r="G1070" s="16" t="s">
        <v>265</v>
      </c>
      <c r="H1070" s="16" t="s">
        <v>202</v>
      </c>
      <c r="I1070" s="183">
        <v>470000</v>
      </c>
      <c r="J1070" s="183">
        <v>347060</v>
      </c>
      <c r="K1070" s="183">
        <v>272000</v>
      </c>
      <c r="L1070" s="183">
        <f t="shared" si="959"/>
        <v>75060</v>
      </c>
      <c r="M1070" s="17">
        <v>5000</v>
      </c>
      <c r="N1070" s="17">
        <v>40000</v>
      </c>
      <c r="O1070" s="17">
        <v>30060</v>
      </c>
      <c r="P1070" s="17">
        <f t="shared" si="946"/>
        <v>347060</v>
      </c>
      <c r="Q1070" s="183">
        <f t="shared" si="951"/>
        <v>100</v>
      </c>
    </row>
    <row r="1071" spans="1:17" x14ac:dyDescent="0.25">
      <c r="A1071" s="4" t="s">
        <v>643</v>
      </c>
      <c r="B1071" s="4" t="s">
        <v>3</v>
      </c>
      <c r="C1071" s="4" t="s">
        <v>12</v>
      </c>
      <c r="D1071" s="4" t="s">
        <v>645</v>
      </c>
      <c r="E1071" s="3" t="s">
        <v>206</v>
      </c>
      <c r="F1071" s="4"/>
      <c r="G1071" s="16" t="s">
        <v>265</v>
      </c>
      <c r="H1071" s="16" t="s">
        <v>205</v>
      </c>
      <c r="I1071" s="183">
        <v>59962</v>
      </c>
      <c r="J1071" s="183">
        <v>59962</v>
      </c>
      <c r="K1071" s="183">
        <v>45000</v>
      </c>
      <c r="L1071" s="183">
        <f t="shared" si="959"/>
        <v>14962</v>
      </c>
      <c r="M1071" s="17">
        <v>5000</v>
      </c>
      <c r="N1071" s="17">
        <v>5000</v>
      </c>
      <c r="O1071" s="17">
        <v>4962</v>
      </c>
      <c r="P1071" s="17">
        <f t="shared" si="946"/>
        <v>59962</v>
      </c>
      <c r="Q1071" s="183">
        <f t="shared" si="951"/>
        <v>100</v>
      </c>
    </row>
    <row r="1072" spans="1:17" x14ac:dyDescent="0.25">
      <c r="A1072" s="4" t="s">
        <v>643</v>
      </c>
      <c r="B1072" s="4" t="s">
        <v>3</v>
      </c>
      <c r="C1072" s="4" t="s">
        <v>12</v>
      </c>
      <c r="D1072" s="4" t="s">
        <v>645</v>
      </c>
      <c r="E1072" s="3" t="s">
        <v>209</v>
      </c>
      <c r="F1072" s="4"/>
      <c r="G1072" s="16" t="s">
        <v>265</v>
      </c>
      <c r="H1072" s="16" t="s">
        <v>208</v>
      </c>
      <c r="I1072" s="183">
        <v>498000</v>
      </c>
      <c r="J1072" s="183">
        <v>498000</v>
      </c>
      <c r="K1072" s="183">
        <v>373500</v>
      </c>
      <c r="L1072" s="183">
        <f t="shared" si="959"/>
        <v>74499</v>
      </c>
      <c r="M1072" s="210">
        <v>24833</v>
      </c>
      <c r="N1072" s="210">
        <v>24833</v>
      </c>
      <c r="O1072" s="210">
        <v>24833</v>
      </c>
      <c r="P1072" s="17">
        <f t="shared" si="946"/>
        <v>447999</v>
      </c>
      <c r="Q1072" s="183">
        <f t="shared" si="951"/>
        <v>89.959638554216866</v>
      </c>
    </row>
    <row r="1073" spans="1:17" x14ac:dyDescent="0.25">
      <c r="A1073" s="4" t="s">
        <v>643</v>
      </c>
      <c r="B1073" s="4" t="s">
        <v>3</v>
      </c>
      <c r="C1073" s="4" t="s">
        <v>12</v>
      </c>
      <c r="D1073" s="4" t="s">
        <v>645</v>
      </c>
      <c r="E1073" s="3" t="s">
        <v>212</v>
      </c>
      <c r="F1073" s="4"/>
      <c r="G1073" s="16" t="s">
        <v>265</v>
      </c>
      <c r="H1073" s="16" t="s">
        <v>211</v>
      </c>
      <c r="I1073" s="183">
        <v>129990</v>
      </c>
      <c r="J1073" s="183">
        <v>129990</v>
      </c>
      <c r="K1073" s="183">
        <v>98000</v>
      </c>
      <c r="L1073" s="183">
        <f t="shared" si="959"/>
        <v>31990</v>
      </c>
      <c r="M1073" s="17">
        <v>11000</v>
      </c>
      <c r="N1073" s="17">
        <v>10990</v>
      </c>
      <c r="O1073" s="17">
        <v>10000</v>
      </c>
      <c r="P1073" s="17">
        <f t="shared" si="946"/>
        <v>129990</v>
      </c>
      <c r="Q1073" s="183">
        <f t="shared" si="951"/>
        <v>100</v>
      </c>
    </row>
    <row r="1074" spans="1:17" x14ac:dyDescent="0.25">
      <c r="A1074" s="4" t="s">
        <v>643</v>
      </c>
      <c r="B1074" s="4" t="s">
        <v>3</v>
      </c>
      <c r="C1074" s="4" t="s">
        <v>12</v>
      </c>
      <c r="D1074" s="4" t="s">
        <v>645</v>
      </c>
      <c r="E1074" s="3" t="s">
        <v>215</v>
      </c>
      <c r="F1074" s="4"/>
      <c r="G1074" s="16" t="s">
        <v>265</v>
      </c>
      <c r="H1074" s="16" t="s">
        <v>214</v>
      </c>
      <c r="I1074" s="183">
        <v>47000</v>
      </c>
      <c r="J1074" s="183">
        <v>47000</v>
      </c>
      <c r="K1074" s="183">
        <v>35000</v>
      </c>
      <c r="L1074" s="183">
        <f t="shared" si="959"/>
        <v>12000</v>
      </c>
      <c r="M1074" s="17">
        <v>5000</v>
      </c>
      <c r="N1074" s="17">
        <v>3500</v>
      </c>
      <c r="O1074" s="17">
        <v>3500</v>
      </c>
      <c r="P1074" s="17">
        <f t="shared" si="946"/>
        <v>47000</v>
      </c>
      <c r="Q1074" s="183">
        <f t="shared" si="951"/>
        <v>100</v>
      </c>
    </row>
    <row r="1075" spans="1:17" x14ac:dyDescent="0.25">
      <c r="A1075" s="1" t="s">
        <v>643</v>
      </c>
      <c r="B1075" s="1" t="s">
        <v>3</v>
      </c>
      <c r="C1075" s="1" t="s">
        <v>12</v>
      </c>
      <c r="D1075" s="1" t="s">
        <v>645</v>
      </c>
      <c r="E1075" s="1" t="s">
        <v>40</v>
      </c>
      <c r="F1075" s="4" t="s">
        <v>1</v>
      </c>
      <c r="G1075" s="16" t="s">
        <v>1</v>
      </c>
      <c r="H1075" s="2" t="s">
        <v>41</v>
      </c>
      <c r="I1075" s="185">
        <f t="shared" ref="I1075:O1075" si="960">SUM(I1076:I1083)</f>
        <v>1947390</v>
      </c>
      <c r="J1075" s="185">
        <f t="shared" si="960"/>
        <v>1347390</v>
      </c>
      <c r="K1075" s="185">
        <f t="shared" si="960"/>
        <v>1117250</v>
      </c>
      <c r="L1075" s="185">
        <f t="shared" si="960"/>
        <v>5140</v>
      </c>
      <c r="M1075" s="15">
        <f t="shared" si="960"/>
        <v>2495</v>
      </c>
      <c r="N1075" s="15">
        <f t="shared" si="960"/>
        <v>2495</v>
      </c>
      <c r="O1075" s="15">
        <f t="shared" si="960"/>
        <v>150</v>
      </c>
      <c r="P1075" s="15">
        <f t="shared" si="946"/>
        <v>1122390</v>
      </c>
      <c r="Q1075" s="185">
        <f t="shared" si="951"/>
        <v>83.301048694142011</v>
      </c>
    </row>
    <row r="1076" spans="1:17" x14ac:dyDescent="0.25">
      <c r="A1076" s="4" t="s">
        <v>643</v>
      </c>
      <c r="B1076" s="4" t="s">
        <v>3</v>
      </c>
      <c r="C1076" s="4" t="s">
        <v>12</v>
      </c>
      <c r="D1076" s="4" t="s">
        <v>645</v>
      </c>
      <c r="E1076" s="3" t="s">
        <v>42</v>
      </c>
      <c r="F1076" s="4"/>
      <c r="G1076" s="16" t="s">
        <v>265</v>
      </c>
      <c r="H1076" s="16" t="s">
        <v>41</v>
      </c>
      <c r="I1076" s="183">
        <v>715000</v>
      </c>
      <c r="J1076" s="183">
        <v>615000</v>
      </c>
      <c r="K1076" s="183">
        <v>430000</v>
      </c>
      <c r="L1076" s="183">
        <f t="shared" ref="L1076:L1083" si="961">M1076+N1076+O1076</f>
        <v>0</v>
      </c>
      <c r="M1076" s="210"/>
      <c r="N1076" s="210"/>
      <c r="O1076" s="210"/>
      <c r="P1076" s="17">
        <f t="shared" si="946"/>
        <v>430000</v>
      </c>
      <c r="Q1076" s="183">
        <f t="shared" si="951"/>
        <v>69.918699186991873</v>
      </c>
    </row>
    <row r="1077" spans="1:17" ht="22.5" x14ac:dyDescent="0.25">
      <c r="A1077" s="4" t="s">
        <v>643</v>
      </c>
      <c r="B1077" s="4" t="s">
        <v>3</v>
      </c>
      <c r="C1077" s="4" t="s">
        <v>12</v>
      </c>
      <c r="D1077" s="4" t="s">
        <v>645</v>
      </c>
      <c r="E1077" s="3" t="s">
        <v>42</v>
      </c>
      <c r="F1077" s="4" t="s">
        <v>651</v>
      </c>
      <c r="G1077" s="16" t="s">
        <v>265</v>
      </c>
      <c r="H1077" s="16" t="s">
        <v>50</v>
      </c>
      <c r="I1077" s="183">
        <v>29690</v>
      </c>
      <c r="J1077" s="183">
        <v>29690</v>
      </c>
      <c r="K1077" s="183">
        <v>24700</v>
      </c>
      <c r="L1077" s="183">
        <f t="shared" si="961"/>
        <v>4990</v>
      </c>
      <c r="M1077" s="17">
        <v>2495</v>
      </c>
      <c r="N1077" s="17">
        <v>2495</v>
      </c>
      <c r="O1077" s="17"/>
      <c r="P1077" s="17">
        <f t="shared" si="946"/>
        <v>29690</v>
      </c>
      <c r="Q1077" s="183">
        <f t="shared" si="951"/>
        <v>100</v>
      </c>
    </row>
    <row r="1078" spans="1:17" ht="22.5" x14ac:dyDescent="0.25">
      <c r="A1078" s="4" t="s">
        <v>643</v>
      </c>
      <c r="B1078" s="4" t="s">
        <v>3</v>
      </c>
      <c r="C1078" s="4" t="s">
        <v>12</v>
      </c>
      <c r="D1078" s="4" t="s">
        <v>645</v>
      </c>
      <c r="E1078" s="3" t="s">
        <v>42</v>
      </c>
      <c r="F1078" s="4" t="s">
        <v>652</v>
      </c>
      <c r="G1078" s="16" t="s">
        <v>265</v>
      </c>
      <c r="H1078" s="16" t="s">
        <v>56</v>
      </c>
      <c r="I1078" s="183">
        <v>50</v>
      </c>
      <c r="J1078" s="183">
        <v>50</v>
      </c>
      <c r="K1078" s="183">
        <v>0</v>
      </c>
      <c r="L1078" s="183">
        <f t="shared" si="961"/>
        <v>50</v>
      </c>
      <c r="M1078" s="17"/>
      <c r="N1078" s="17"/>
      <c r="O1078" s="17">
        <v>50</v>
      </c>
      <c r="P1078" s="17">
        <f t="shared" si="946"/>
        <v>50</v>
      </c>
      <c r="Q1078" s="183">
        <f t="shared" si="951"/>
        <v>100</v>
      </c>
    </row>
    <row r="1079" spans="1:17" ht="22.5" x14ac:dyDescent="0.25">
      <c r="A1079" s="4" t="s">
        <v>643</v>
      </c>
      <c r="B1079" s="4" t="s">
        <v>3</v>
      </c>
      <c r="C1079" s="4" t="s">
        <v>12</v>
      </c>
      <c r="D1079" s="4" t="s">
        <v>645</v>
      </c>
      <c r="E1079" s="3" t="s">
        <v>42</v>
      </c>
      <c r="F1079" s="4" t="s">
        <v>653</v>
      </c>
      <c r="G1079" s="16" t="s">
        <v>265</v>
      </c>
      <c r="H1079" s="16" t="s">
        <v>654</v>
      </c>
      <c r="I1079" s="183">
        <v>50</v>
      </c>
      <c r="J1079" s="183">
        <v>50</v>
      </c>
      <c r="K1079" s="183">
        <v>0</v>
      </c>
      <c r="L1079" s="183">
        <f t="shared" si="961"/>
        <v>50</v>
      </c>
      <c r="M1079" s="17"/>
      <c r="N1079" s="17"/>
      <c r="O1079" s="17">
        <v>50</v>
      </c>
      <c r="P1079" s="17">
        <f t="shared" si="946"/>
        <v>50</v>
      </c>
      <c r="Q1079" s="183">
        <f t="shared" si="951"/>
        <v>100</v>
      </c>
    </row>
    <row r="1080" spans="1:17" x14ac:dyDescent="0.25">
      <c r="A1080" s="4" t="s">
        <v>643</v>
      </c>
      <c r="B1080" s="4" t="s">
        <v>3</v>
      </c>
      <c r="C1080" s="4" t="s">
        <v>12</v>
      </c>
      <c r="D1080" s="4" t="s">
        <v>645</v>
      </c>
      <c r="E1080" s="3" t="s">
        <v>42</v>
      </c>
      <c r="F1080" s="4" t="s">
        <v>655</v>
      </c>
      <c r="G1080" s="16" t="s">
        <v>265</v>
      </c>
      <c r="H1080" s="16" t="s">
        <v>656</v>
      </c>
      <c r="I1080" s="183">
        <v>50</v>
      </c>
      <c r="J1080" s="183">
        <v>500050</v>
      </c>
      <c r="K1080" s="183">
        <v>500000</v>
      </c>
      <c r="L1080" s="183">
        <f t="shared" si="961"/>
        <v>50</v>
      </c>
      <c r="M1080" s="17"/>
      <c r="N1080" s="17"/>
      <c r="O1080" s="17">
        <v>50</v>
      </c>
      <c r="P1080" s="17">
        <f t="shared" si="946"/>
        <v>500050</v>
      </c>
      <c r="Q1080" s="183">
        <f t="shared" si="951"/>
        <v>100</v>
      </c>
    </row>
    <row r="1081" spans="1:17" x14ac:dyDescent="0.25">
      <c r="A1081" s="4" t="s">
        <v>643</v>
      </c>
      <c r="B1081" s="4" t="s">
        <v>3</v>
      </c>
      <c r="C1081" s="4" t="s">
        <v>12</v>
      </c>
      <c r="D1081" s="4" t="s">
        <v>645</v>
      </c>
      <c r="E1081" s="3" t="s">
        <v>42</v>
      </c>
      <c r="F1081" s="4" t="s">
        <v>657</v>
      </c>
      <c r="G1081" s="16" t="s">
        <v>265</v>
      </c>
      <c r="H1081" s="16" t="s">
        <v>658</v>
      </c>
      <c r="I1081" s="183">
        <v>1000000</v>
      </c>
      <c r="J1081" s="183">
        <v>0</v>
      </c>
      <c r="K1081" s="183">
        <v>0</v>
      </c>
      <c r="L1081" s="183">
        <f t="shared" si="961"/>
        <v>0</v>
      </c>
      <c r="M1081" s="17"/>
      <c r="N1081" s="17"/>
      <c r="O1081" s="17"/>
      <c r="P1081" s="17">
        <f t="shared" si="946"/>
        <v>0</v>
      </c>
      <c r="Q1081" s="161" t="str">
        <f t="shared" si="951"/>
        <v>-</v>
      </c>
    </row>
    <row r="1082" spans="1:17" ht="22.5" x14ac:dyDescent="0.25">
      <c r="A1082" s="4" t="s">
        <v>643</v>
      </c>
      <c r="B1082" s="4" t="s">
        <v>3</v>
      </c>
      <c r="C1082" s="4" t="s">
        <v>12</v>
      </c>
      <c r="D1082" s="4" t="s">
        <v>645</v>
      </c>
      <c r="E1082" s="3" t="s">
        <v>42</v>
      </c>
      <c r="F1082" s="4" t="s">
        <v>3317</v>
      </c>
      <c r="G1082" s="16" t="s">
        <v>265</v>
      </c>
      <c r="H1082" s="16" t="s">
        <v>3264</v>
      </c>
      <c r="I1082" s="183">
        <v>100000</v>
      </c>
      <c r="J1082" s="183">
        <v>100000</v>
      </c>
      <c r="K1082" s="183">
        <v>60000</v>
      </c>
      <c r="L1082" s="183">
        <f t="shared" si="961"/>
        <v>0</v>
      </c>
      <c r="M1082" s="208"/>
      <c r="N1082" s="17"/>
      <c r="O1082" s="17"/>
      <c r="P1082" s="17">
        <f t="shared" si="946"/>
        <v>60000</v>
      </c>
      <c r="Q1082" s="183">
        <f t="shared" si="951"/>
        <v>60</v>
      </c>
    </row>
    <row r="1083" spans="1:17" ht="22.5" x14ac:dyDescent="0.25">
      <c r="A1083" s="4" t="s">
        <v>643</v>
      </c>
      <c r="B1083" s="4" t="s">
        <v>3</v>
      </c>
      <c r="C1083" s="4" t="s">
        <v>12</v>
      </c>
      <c r="D1083" s="4" t="s">
        <v>645</v>
      </c>
      <c r="E1083" s="3" t="s">
        <v>42</v>
      </c>
      <c r="F1083" s="4" t="s">
        <v>3318</v>
      </c>
      <c r="G1083" s="16" t="s">
        <v>265</v>
      </c>
      <c r="H1083" s="16" t="s">
        <v>3265</v>
      </c>
      <c r="I1083" s="183">
        <v>102550</v>
      </c>
      <c r="J1083" s="183">
        <v>102550</v>
      </c>
      <c r="K1083" s="183">
        <v>102550</v>
      </c>
      <c r="L1083" s="183">
        <f t="shared" si="961"/>
        <v>0</v>
      </c>
      <c r="M1083" s="17"/>
      <c r="N1083" s="17"/>
      <c r="O1083" s="17"/>
      <c r="P1083" s="17">
        <f t="shared" si="946"/>
        <v>102550</v>
      </c>
      <c r="Q1083" s="183">
        <f t="shared" si="951"/>
        <v>100</v>
      </c>
    </row>
    <row r="1084" spans="1:17" ht="22.5" x14ac:dyDescent="0.25">
      <c r="A1084" s="1" t="s">
        <v>1</v>
      </c>
      <c r="B1084" s="1" t="s">
        <v>1</v>
      </c>
      <c r="C1084" s="1" t="s">
        <v>1</v>
      </c>
      <c r="D1084" s="2" t="s">
        <v>1</v>
      </c>
      <c r="E1084" s="2" t="s">
        <v>1</v>
      </c>
      <c r="F1084" s="2" t="s">
        <v>1</v>
      </c>
      <c r="G1084" s="2" t="s">
        <v>1</v>
      </c>
      <c r="H1084" s="13" t="s">
        <v>57</v>
      </c>
      <c r="I1084" s="184">
        <f t="shared" ref="I1084:O1084" si="962">SUM(I1085)</f>
        <v>100050</v>
      </c>
      <c r="J1084" s="184">
        <f t="shared" si="962"/>
        <v>375700</v>
      </c>
      <c r="K1084" s="184">
        <f t="shared" si="962"/>
        <v>305650</v>
      </c>
      <c r="L1084" s="184">
        <f t="shared" si="962"/>
        <v>50</v>
      </c>
      <c r="M1084" s="14">
        <f t="shared" si="962"/>
        <v>0</v>
      </c>
      <c r="N1084" s="14">
        <f t="shared" si="962"/>
        <v>0</v>
      </c>
      <c r="O1084" s="14">
        <f t="shared" si="962"/>
        <v>50</v>
      </c>
      <c r="P1084" s="14">
        <f t="shared" si="946"/>
        <v>305700</v>
      </c>
      <c r="Q1084" s="184">
        <f t="shared" si="951"/>
        <v>81.368112856002128</v>
      </c>
    </row>
    <row r="1085" spans="1:17" x14ac:dyDescent="0.25">
      <c r="A1085" s="4" t="s">
        <v>643</v>
      </c>
      <c r="B1085" s="4" t="s">
        <v>3</v>
      </c>
      <c r="C1085" s="4" t="s">
        <v>12</v>
      </c>
      <c r="D1085" s="4" t="s">
        <v>645</v>
      </c>
      <c r="E1085" s="2" t="s">
        <v>58</v>
      </c>
      <c r="F1085" s="2" t="s">
        <v>1</v>
      </c>
      <c r="G1085" s="2" t="s">
        <v>1</v>
      </c>
      <c r="H1085" s="2" t="s">
        <v>59</v>
      </c>
      <c r="I1085" s="185">
        <f t="shared" ref="I1085:L1085" si="963">SUM(I1086,I1090,I1088)</f>
        <v>100050</v>
      </c>
      <c r="J1085" s="185">
        <f t="shared" ref="J1085" si="964">SUM(J1086,J1090,J1088)</f>
        <v>375700</v>
      </c>
      <c r="K1085" s="185">
        <f t="shared" ref="K1085" si="965">SUM(K1086,K1090,K1088)</f>
        <v>305650</v>
      </c>
      <c r="L1085" s="185">
        <f t="shared" si="963"/>
        <v>50</v>
      </c>
      <c r="M1085" s="15">
        <f t="shared" ref="M1085:O1085" si="966">SUM(M1086,M1090,M1088)</f>
        <v>0</v>
      </c>
      <c r="N1085" s="15">
        <f t="shared" si="966"/>
        <v>0</v>
      </c>
      <c r="O1085" s="15">
        <f t="shared" si="966"/>
        <v>50</v>
      </c>
      <c r="P1085" s="15">
        <f t="shared" si="946"/>
        <v>305700</v>
      </c>
      <c r="Q1085" s="185">
        <f t="shared" si="951"/>
        <v>81.368112856002128</v>
      </c>
    </row>
    <row r="1086" spans="1:17" x14ac:dyDescent="0.25">
      <c r="A1086" s="1" t="s">
        <v>643</v>
      </c>
      <c r="B1086" s="1" t="s">
        <v>3</v>
      </c>
      <c r="C1086" s="1" t="s">
        <v>12</v>
      </c>
      <c r="D1086" s="1" t="s">
        <v>645</v>
      </c>
      <c r="E1086" s="1" t="s">
        <v>281</v>
      </c>
      <c r="F1086" s="4" t="s">
        <v>1</v>
      </c>
      <c r="G1086" s="16" t="s">
        <v>1</v>
      </c>
      <c r="H1086" s="2" t="s">
        <v>282</v>
      </c>
      <c r="I1086" s="185">
        <f t="shared" ref="I1086:O1086" si="967">SUM(I1087)</f>
        <v>0</v>
      </c>
      <c r="J1086" s="185">
        <f t="shared" si="967"/>
        <v>0</v>
      </c>
      <c r="K1086" s="185">
        <f t="shared" si="967"/>
        <v>0</v>
      </c>
      <c r="L1086" s="185">
        <f t="shared" si="967"/>
        <v>0</v>
      </c>
      <c r="M1086" s="15">
        <f t="shared" si="967"/>
        <v>0</v>
      </c>
      <c r="N1086" s="15">
        <f t="shared" si="967"/>
        <v>0</v>
      </c>
      <c r="O1086" s="15">
        <f t="shared" si="967"/>
        <v>0</v>
      </c>
      <c r="P1086" s="15">
        <f t="shared" ref="P1086:P1118" si="968">K1086+L1086</f>
        <v>0</v>
      </c>
      <c r="Q1086" s="164" t="str">
        <f t="shared" si="951"/>
        <v>-</v>
      </c>
    </row>
    <row r="1087" spans="1:17" x14ac:dyDescent="0.25">
      <c r="A1087" s="4" t="s">
        <v>643</v>
      </c>
      <c r="B1087" s="4" t="s">
        <v>3</v>
      </c>
      <c r="C1087" s="4" t="s">
        <v>12</v>
      </c>
      <c r="D1087" s="4" t="s">
        <v>645</v>
      </c>
      <c r="E1087" s="3" t="s">
        <v>283</v>
      </c>
      <c r="F1087" s="4" t="s">
        <v>659</v>
      </c>
      <c r="G1087" s="16" t="s">
        <v>265</v>
      </c>
      <c r="H1087" s="16" t="s">
        <v>396</v>
      </c>
      <c r="I1087" s="183">
        <v>0</v>
      </c>
      <c r="J1087" s="183">
        <v>0</v>
      </c>
      <c r="K1087" s="183">
        <v>0</v>
      </c>
      <c r="L1087" s="183">
        <f>M1087+N1087+O1087</f>
        <v>0</v>
      </c>
      <c r="M1087" s="17"/>
      <c r="N1087" s="17"/>
      <c r="O1087" s="17"/>
      <c r="P1087" s="17">
        <f t="shared" si="968"/>
        <v>0</v>
      </c>
      <c r="Q1087" s="161" t="str">
        <f t="shared" ref="Q1087:Q1117" si="969">IF(J1087=0,"-",P1087/J1087*100)</f>
        <v>-</v>
      </c>
    </row>
    <row r="1088" spans="1:17" x14ac:dyDescent="0.25">
      <c r="A1088" s="1">
        <v>17</v>
      </c>
      <c r="B1088" s="1" t="s">
        <v>3</v>
      </c>
      <c r="C1088" s="1" t="s">
        <v>12</v>
      </c>
      <c r="D1088" s="1" t="s">
        <v>645</v>
      </c>
      <c r="E1088" s="1" t="s">
        <v>60</v>
      </c>
      <c r="F1088" s="4" t="s">
        <v>1</v>
      </c>
      <c r="G1088" s="16" t="s">
        <v>1</v>
      </c>
      <c r="H1088" s="2" t="s">
        <v>61</v>
      </c>
      <c r="I1088" s="185">
        <f t="shared" ref="I1088:O1088" si="970">SUM(I1089)</f>
        <v>50000</v>
      </c>
      <c r="J1088" s="185">
        <f t="shared" si="970"/>
        <v>50000</v>
      </c>
      <c r="K1088" s="185">
        <f t="shared" si="970"/>
        <v>0</v>
      </c>
      <c r="L1088" s="185">
        <f t="shared" si="970"/>
        <v>0</v>
      </c>
      <c r="M1088" s="15">
        <f t="shared" si="970"/>
        <v>0</v>
      </c>
      <c r="N1088" s="15">
        <f t="shared" si="970"/>
        <v>0</v>
      </c>
      <c r="O1088" s="15">
        <f t="shared" si="970"/>
        <v>0</v>
      </c>
      <c r="P1088" s="15">
        <f t="shared" si="968"/>
        <v>0</v>
      </c>
      <c r="Q1088" s="185">
        <f t="shared" si="969"/>
        <v>0</v>
      </c>
    </row>
    <row r="1089" spans="1:17" x14ac:dyDescent="0.25">
      <c r="A1089" s="4">
        <v>17</v>
      </c>
      <c r="B1089" s="4" t="s">
        <v>3</v>
      </c>
      <c r="C1089" s="4" t="s">
        <v>12</v>
      </c>
      <c r="D1089" s="4" t="s">
        <v>645</v>
      </c>
      <c r="E1089" s="3" t="s">
        <v>62</v>
      </c>
      <c r="F1089" s="4"/>
      <c r="G1089" s="16" t="s">
        <v>265</v>
      </c>
      <c r="H1089" s="16" t="s">
        <v>61</v>
      </c>
      <c r="I1089" s="183">
        <v>50000</v>
      </c>
      <c r="J1089" s="183">
        <v>50000</v>
      </c>
      <c r="K1089" s="183">
        <v>0</v>
      </c>
      <c r="L1089" s="183">
        <f>M1089+N1089+O1089</f>
        <v>0</v>
      </c>
      <c r="M1089" s="17"/>
      <c r="N1089" s="17"/>
      <c r="O1089" s="17"/>
      <c r="P1089" s="17">
        <f t="shared" si="968"/>
        <v>0</v>
      </c>
      <c r="Q1089" s="183">
        <f t="shared" si="969"/>
        <v>0</v>
      </c>
    </row>
    <row r="1090" spans="1:17" x14ac:dyDescent="0.25">
      <c r="A1090" s="1" t="s">
        <v>643</v>
      </c>
      <c r="B1090" s="1" t="s">
        <v>3</v>
      </c>
      <c r="C1090" s="1" t="s">
        <v>12</v>
      </c>
      <c r="D1090" s="1" t="s">
        <v>645</v>
      </c>
      <c r="E1090" s="1" t="s">
        <v>67</v>
      </c>
      <c r="F1090" s="4" t="s">
        <v>1</v>
      </c>
      <c r="G1090" s="16" t="s">
        <v>1</v>
      </c>
      <c r="H1090" s="2" t="s">
        <v>68</v>
      </c>
      <c r="I1090" s="185">
        <f t="shared" ref="I1090:O1090" si="971">SUM(I1091:I1092)</f>
        <v>50050</v>
      </c>
      <c r="J1090" s="185">
        <f t="shared" si="971"/>
        <v>325700</v>
      </c>
      <c r="K1090" s="185">
        <f t="shared" si="971"/>
        <v>305650</v>
      </c>
      <c r="L1090" s="185">
        <f t="shared" si="971"/>
        <v>50</v>
      </c>
      <c r="M1090" s="15">
        <f t="shared" si="971"/>
        <v>0</v>
      </c>
      <c r="N1090" s="15">
        <f t="shared" si="971"/>
        <v>0</v>
      </c>
      <c r="O1090" s="15">
        <f t="shared" si="971"/>
        <v>50</v>
      </c>
      <c r="P1090" s="15">
        <f t="shared" si="968"/>
        <v>305700</v>
      </c>
      <c r="Q1090" s="185">
        <f t="shared" si="969"/>
        <v>93.859379797359537</v>
      </c>
    </row>
    <row r="1091" spans="1:17" x14ac:dyDescent="0.25">
      <c r="A1091" s="4" t="s">
        <v>643</v>
      </c>
      <c r="B1091" s="4" t="s">
        <v>3</v>
      </c>
      <c r="C1091" s="4" t="s">
        <v>12</v>
      </c>
      <c r="D1091" s="4" t="s">
        <v>645</v>
      </c>
      <c r="E1091" s="3" t="s">
        <v>69</v>
      </c>
      <c r="F1091" s="4"/>
      <c r="G1091" s="16" t="s">
        <v>265</v>
      </c>
      <c r="H1091" s="16" t="s">
        <v>68</v>
      </c>
      <c r="I1091" s="183">
        <v>50000</v>
      </c>
      <c r="J1091" s="183">
        <v>30000</v>
      </c>
      <c r="K1091" s="183">
        <v>10000</v>
      </c>
      <c r="L1091" s="183">
        <f>M1091+N1091+O1091</f>
        <v>0</v>
      </c>
      <c r="M1091" s="17"/>
      <c r="N1091" s="17"/>
      <c r="O1091" s="17"/>
      <c r="P1091" s="17">
        <f t="shared" si="968"/>
        <v>10000</v>
      </c>
      <c r="Q1091" s="183">
        <f t="shared" si="969"/>
        <v>33.333333333333329</v>
      </c>
    </row>
    <row r="1092" spans="1:17" ht="22.5" x14ac:dyDescent="0.25">
      <c r="A1092" s="4" t="s">
        <v>643</v>
      </c>
      <c r="B1092" s="4" t="s">
        <v>3</v>
      </c>
      <c r="C1092" s="4" t="s">
        <v>12</v>
      </c>
      <c r="D1092" s="4" t="s">
        <v>645</v>
      </c>
      <c r="E1092" s="3" t="s">
        <v>69</v>
      </c>
      <c r="F1092" s="4" t="s">
        <v>660</v>
      </c>
      <c r="G1092" s="16" t="s">
        <v>265</v>
      </c>
      <c r="H1092" s="16" t="s">
        <v>418</v>
      </c>
      <c r="I1092" s="183">
        <v>50</v>
      </c>
      <c r="J1092" s="183">
        <v>295700</v>
      </c>
      <c r="K1092" s="183">
        <v>295650</v>
      </c>
      <c r="L1092" s="183">
        <f>M1092+N1092+O1092</f>
        <v>50</v>
      </c>
      <c r="M1092" s="17"/>
      <c r="N1092" s="17"/>
      <c r="O1092" s="17">
        <v>50</v>
      </c>
      <c r="P1092" s="17">
        <f t="shared" si="968"/>
        <v>295700</v>
      </c>
      <c r="Q1092" s="183">
        <f t="shared" si="969"/>
        <v>100</v>
      </c>
    </row>
    <row r="1093" spans="1:17" ht="22.5" x14ac:dyDescent="0.25">
      <c r="A1093" s="1" t="s">
        <v>1</v>
      </c>
      <c r="B1093" s="1" t="s">
        <v>1</v>
      </c>
      <c r="C1093" s="1" t="s">
        <v>1</v>
      </c>
      <c r="D1093" s="2" t="s">
        <v>1</v>
      </c>
      <c r="E1093" s="2" t="s">
        <v>1</v>
      </c>
      <c r="F1093" s="2" t="s">
        <v>1</v>
      </c>
      <c r="G1093" s="2" t="s">
        <v>1</v>
      </c>
      <c r="H1093" s="13" t="s">
        <v>296</v>
      </c>
      <c r="I1093" s="184">
        <f t="shared" ref="I1093:O1095" si="972">SUM(I1094)</f>
        <v>0</v>
      </c>
      <c r="J1093" s="184">
        <f t="shared" si="972"/>
        <v>0</v>
      </c>
      <c r="K1093" s="184">
        <f t="shared" si="972"/>
        <v>0</v>
      </c>
      <c r="L1093" s="184">
        <f t="shared" si="972"/>
        <v>0</v>
      </c>
      <c r="M1093" s="14">
        <f t="shared" si="972"/>
        <v>0</v>
      </c>
      <c r="N1093" s="14">
        <f t="shared" si="972"/>
        <v>0</v>
      </c>
      <c r="O1093" s="14">
        <f t="shared" si="972"/>
        <v>0</v>
      </c>
      <c r="P1093" s="14">
        <f t="shared" si="968"/>
        <v>0</v>
      </c>
      <c r="Q1093" s="163" t="str">
        <f t="shared" si="969"/>
        <v>-</v>
      </c>
    </row>
    <row r="1094" spans="1:17" x14ac:dyDescent="0.25">
      <c r="A1094" s="4" t="s">
        <v>643</v>
      </c>
      <c r="B1094" s="4" t="s">
        <v>3</v>
      </c>
      <c r="C1094" s="4" t="s">
        <v>12</v>
      </c>
      <c r="D1094" s="4" t="s">
        <v>645</v>
      </c>
      <c r="E1094" s="2" t="s">
        <v>297</v>
      </c>
      <c r="F1094" s="2" t="s">
        <v>1</v>
      </c>
      <c r="G1094" s="2" t="s">
        <v>1</v>
      </c>
      <c r="H1094" s="2" t="s">
        <v>298</v>
      </c>
      <c r="I1094" s="185">
        <f t="shared" si="972"/>
        <v>0</v>
      </c>
      <c r="J1094" s="185">
        <f t="shared" si="972"/>
        <v>0</v>
      </c>
      <c r="K1094" s="185">
        <f t="shared" si="972"/>
        <v>0</v>
      </c>
      <c r="L1094" s="185">
        <f t="shared" si="972"/>
        <v>0</v>
      </c>
      <c r="M1094" s="15">
        <f t="shared" si="972"/>
        <v>0</v>
      </c>
      <c r="N1094" s="15">
        <f t="shared" si="972"/>
        <v>0</v>
      </c>
      <c r="O1094" s="15">
        <f t="shared" si="972"/>
        <v>0</v>
      </c>
      <c r="P1094" s="15">
        <f t="shared" si="968"/>
        <v>0</v>
      </c>
      <c r="Q1094" s="164" t="str">
        <f t="shared" si="969"/>
        <v>-</v>
      </c>
    </row>
    <row r="1095" spans="1:17" x14ac:dyDescent="0.25">
      <c r="A1095" s="1" t="s">
        <v>643</v>
      </c>
      <c r="B1095" s="1" t="s">
        <v>3</v>
      </c>
      <c r="C1095" s="1" t="s">
        <v>12</v>
      </c>
      <c r="D1095" s="1" t="s">
        <v>645</v>
      </c>
      <c r="E1095" s="1" t="s">
        <v>299</v>
      </c>
      <c r="F1095" s="4" t="s">
        <v>1</v>
      </c>
      <c r="G1095" s="16" t="s">
        <v>1</v>
      </c>
      <c r="H1095" s="2" t="s">
        <v>300</v>
      </c>
      <c r="I1095" s="185">
        <f t="shared" si="972"/>
        <v>0</v>
      </c>
      <c r="J1095" s="185">
        <f t="shared" si="972"/>
        <v>0</v>
      </c>
      <c r="K1095" s="185">
        <f t="shared" si="972"/>
        <v>0</v>
      </c>
      <c r="L1095" s="185">
        <f t="shared" si="972"/>
        <v>0</v>
      </c>
      <c r="M1095" s="15">
        <f t="shared" si="972"/>
        <v>0</v>
      </c>
      <c r="N1095" s="15">
        <f t="shared" si="972"/>
        <v>0</v>
      </c>
      <c r="O1095" s="15">
        <f t="shared" si="972"/>
        <v>0</v>
      </c>
      <c r="P1095" s="15">
        <f t="shared" si="968"/>
        <v>0</v>
      </c>
      <c r="Q1095" s="164" t="str">
        <f t="shared" si="969"/>
        <v>-</v>
      </c>
    </row>
    <row r="1096" spans="1:17" x14ac:dyDescent="0.25">
      <c r="A1096" s="4" t="s">
        <v>643</v>
      </c>
      <c r="B1096" s="4" t="s">
        <v>3</v>
      </c>
      <c r="C1096" s="4" t="s">
        <v>12</v>
      </c>
      <c r="D1096" s="4" t="s">
        <v>645</v>
      </c>
      <c r="E1096" s="3" t="s">
        <v>301</v>
      </c>
      <c r="F1096" s="4" t="s">
        <v>661</v>
      </c>
      <c r="G1096" s="16" t="s">
        <v>265</v>
      </c>
      <c r="H1096" s="16" t="s">
        <v>303</v>
      </c>
      <c r="I1096" s="183">
        <v>0</v>
      </c>
      <c r="J1096" s="183">
        <v>0</v>
      </c>
      <c r="K1096" s="183">
        <v>0</v>
      </c>
      <c r="L1096" s="183">
        <f>M1096+N1096+O1096</f>
        <v>0</v>
      </c>
      <c r="M1096" s="17"/>
      <c r="N1096" s="17"/>
      <c r="O1096" s="17"/>
      <c r="P1096" s="17">
        <f t="shared" si="968"/>
        <v>0</v>
      </c>
      <c r="Q1096" s="161" t="str">
        <f t="shared" si="969"/>
        <v>-</v>
      </c>
    </row>
    <row r="1097" spans="1:17" ht="22.5" x14ac:dyDescent="0.25">
      <c r="A1097" s="1" t="s">
        <v>1</v>
      </c>
      <c r="B1097" s="1" t="s">
        <v>1</v>
      </c>
      <c r="C1097" s="1" t="s">
        <v>1</v>
      </c>
      <c r="D1097" s="2" t="s">
        <v>1</v>
      </c>
      <c r="E1097" s="2" t="s">
        <v>1</v>
      </c>
      <c r="F1097" s="2" t="s">
        <v>1</v>
      </c>
      <c r="G1097" s="2" t="s">
        <v>1</v>
      </c>
      <c r="H1097" s="13" t="s">
        <v>70</v>
      </c>
      <c r="I1097" s="184">
        <f t="shared" ref="I1097:O1097" si="973">SUM(I1098)</f>
        <v>8224550</v>
      </c>
      <c r="J1097" s="184">
        <f t="shared" si="973"/>
        <v>2834550</v>
      </c>
      <c r="K1097" s="184">
        <f t="shared" si="973"/>
        <v>1414040</v>
      </c>
      <c r="L1097" s="184">
        <f t="shared" si="973"/>
        <v>470100</v>
      </c>
      <c r="M1097" s="14">
        <f t="shared" si="973"/>
        <v>432650</v>
      </c>
      <c r="N1097" s="14">
        <f t="shared" si="973"/>
        <v>37350</v>
      </c>
      <c r="O1097" s="14">
        <f t="shared" si="973"/>
        <v>100</v>
      </c>
      <c r="P1097" s="14">
        <f t="shared" si="968"/>
        <v>1884140</v>
      </c>
      <c r="Q1097" s="184">
        <f t="shared" si="969"/>
        <v>66.470515602123797</v>
      </c>
    </row>
    <row r="1098" spans="1:17" x14ac:dyDescent="0.25">
      <c r="A1098" s="4" t="s">
        <v>643</v>
      </c>
      <c r="B1098" s="4" t="s">
        <v>3</v>
      </c>
      <c r="C1098" s="4" t="s">
        <v>12</v>
      </c>
      <c r="D1098" s="4" t="s">
        <v>645</v>
      </c>
      <c r="E1098" s="2" t="s">
        <v>71</v>
      </c>
      <c r="F1098" s="2" t="s">
        <v>1</v>
      </c>
      <c r="G1098" s="2" t="s">
        <v>1</v>
      </c>
      <c r="H1098" s="2" t="s">
        <v>72</v>
      </c>
      <c r="I1098" s="185">
        <f t="shared" ref="I1098:L1098" si="974">SUM(I1099,I1101,I1104,I1105)</f>
        <v>8224550</v>
      </c>
      <c r="J1098" s="185">
        <f t="shared" ref="J1098" si="975">SUM(J1099,J1101,J1104,J1105)</f>
        <v>2834550</v>
      </c>
      <c r="K1098" s="185">
        <f t="shared" ref="K1098" si="976">SUM(K1099,K1101,K1104,K1105)</f>
        <v>1414040</v>
      </c>
      <c r="L1098" s="185">
        <f t="shared" si="974"/>
        <v>470100</v>
      </c>
      <c r="M1098" s="15">
        <f t="shared" ref="M1098:O1098" si="977">SUM(M1099,M1101,M1104,M1105)</f>
        <v>432650</v>
      </c>
      <c r="N1098" s="15">
        <f t="shared" si="977"/>
        <v>37350</v>
      </c>
      <c r="O1098" s="15">
        <f t="shared" si="977"/>
        <v>100</v>
      </c>
      <c r="P1098" s="15">
        <f t="shared" si="968"/>
        <v>1884140</v>
      </c>
      <c r="Q1098" s="185">
        <f t="shared" si="969"/>
        <v>66.470515602123797</v>
      </c>
    </row>
    <row r="1099" spans="1:17" x14ac:dyDescent="0.25">
      <c r="A1099" s="1" t="s">
        <v>643</v>
      </c>
      <c r="B1099" s="1" t="s">
        <v>3</v>
      </c>
      <c r="C1099" s="1" t="s">
        <v>12</v>
      </c>
      <c r="D1099" s="1" t="s">
        <v>645</v>
      </c>
      <c r="E1099" s="1" t="s">
        <v>476</v>
      </c>
      <c r="F1099" s="4" t="s">
        <v>1</v>
      </c>
      <c r="G1099" s="16" t="s">
        <v>1</v>
      </c>
      <c r="H1099" s="2" t="s">
        <v>477</v>
      </c>
      <c r="I1099" s="185">
        <f t="shared" ref="I1099:O1099" si="978">SUM(I1100)</f>
        <v>100</v>
      </c>
      <c r="J1099" s="185">
        <f t="shared" si="978"/>
        <v>100</v>
      </c>
      <c r="K1099" s="185">
        <f t="shared" si="978"/>
        <v>0</v>
      </c>
      <c r="L1099" s="185">
        <f t="shared" si="978"/>
        <v>100</v>
      </c>
      <c r="M1099" s="15">
        <f t="shared" si="978"/>
        <v>0</v>
      </c>
      <c r="N1099" s="15">
        <f t="shared" si="978"/>
        <v>0</v>
      </c>
      <c r="O1099" s="15">
        <f t="shared" si="978"/>
        <v>100</v>
      </c>
      <c r="P1099" s="15">
        <f t="shared" si="968"/>
        <v>100</v>
      </c>
      <c r="Q1099" s="185">
        <f t="shared" si="969"/>
        <v>100</v>
      </c>
    </row>
    <row r="1100" spans="1:17" x14ac:dyDescent="0.25">
      <c r="A1100" s="4" t="s">
        <v>643</v>
      </c>
      <c r="B1100" s="4" t="s">
        <v>3</v>
      </c>
      <c r="C1100" s="4" t="s">
        <v>12</v>
      </c>
      <c r="D1100" s="4" t="s">
        <v>645</v>
      </c>
      <c r="E1100" s="3" t="s">
        <v>478</v>
      </c>
      <c r="F1100" s="4" t="s">
        <v>662</v>
      </c>
      <c r="G1100" s="16" t="s">
        <v>265</v>
      </c>
      <c r="H1100" s="16" t="s">
        <v>663</v>
      </c>
      <c r="I1100" s="183">
        <v>100</v>
      </c>
      <c r="J1100" s="183">
        <v>100</v>
      </c>
      <c r="K1100" s="183">
        <v>0</v>
      </c>
      <c r="L1100" s="183">
        <f>M1100+N1100+O1100</f>
        <v>100</v>
      </c>
      <c r="M1100" s="17"/>
      <c r="N1100" s="17"/>
      <c r="O1100" s="17">
        <v>100</v>
      </c>
      <c r="P1100" s="17">
        <f t="shared" si="968"/>
        <v>100</v>
      </c>
      <c r="Q1100" s="183">
        <f t="shared" si="969"/>
        <v>100</v>
      </c>
    </row>
    <row r="1101" spans="1:17" x14ac:dyDescent="0.25">
      <c r="A1101" s="1" t="s">
        <v>643</v>
      </c>
      <c r="B1101" s="1" t="s">
        <v>3</v>
      </c>
      <c r="C1101" s="1" t="s">
        <v>12</v>
      </c>
      <c r="D1101" s="1" t="s">
        <v>645</v>
      </c>
      <c r="E1101" s="1" t="s">
        <v>73</v>
      </c>
      <c r="F1101" s="4" t="s">
        <v>1</v>
      </c>
      <c r="G1101" s="16" t="s">
        <v>1</v>
      </c>
      <c r="H1101" s="2" t="s">
        <v>74</v>
      </c>
      <c r="I1101" s="185">
        <f t="shared" ref="I1101:O1101" si="979">SUM(I1102:I1103)</f>
        <v>1326550</v>
      </c>
      <c r="J1101" s="185">
        <f t="shared" si="979"/>
        <v>1326550</v>
      </c>
      <c r="K1101" s="185">
        <f t="shared" si="979"/>
        <v>476240</v>
      </c>
      <c r="L1101" s="185">
        <f t="shared" si="979"/>
        <v>200000</v>
      </c>
      <c r="M1101" s="15">
        <f t="shared" si="979"/>
        <v>200000</v>
      </c>
      <c r="N1101" s="15">
        <f t="shared" si="979"/>
        <v>0</v>
      </c>
      <c r="O1101" s="15">
        <f t="shared" si="979"/>
        <v>0</v>
      </c>
      <c r="P1101" s="15">
        <f t="shared" si="968"/>
        <v>676240</v>
      </c>
      <c r="Q1101" s="185">
        <f t="shared" si="969"/>
        <v>50.977347254155511</v>
      </c>
    </row>
    <row r="1102" spans="1:17" x14ac:dyDescent="0.25">
      <c r="A1102" s="4" t="s">
        <v>643</v>
      </c>
      <c r="B1102" s="4" t="s">
        <v>3</v>
      </c>
      <c r="C1102" s="4" t="s">
        <v>12</v>
      </c>
      <c r="D1102" s="4" t="s">
        <v>645</v>
      </c>
      <c r="E1102" s="3" t="s">
        <v>75</v>
      </c>
      <c r="F1102" s="4" t="s">
        <v>664</v>
      </c>
      <c r="G1102" s="16" t="s">
        <v>265</v>
      </c>
      <c r="H1102" s="16" t="s">
        <v>665</v>
      </c>
      <c r="I1102" s="183">
        <v>500000</v>
      </c>
      <c r="J1102" s="183">
        <v>500000</v>
      </c>
      <c r="K1102" s="183">
        <v>0</v>
      </c>
      <c r="L1102" s="183">
        <f>M1102+N1102+O1102</f>
        <v>0</v>
      </c>
      <c r="M1102" s="208"/>
      <c r="N1102" s="17"/>
      <c r="O1102" s="17"/>
      <c r="P1102" s="17">
        <f t="shared" si="968"/>
        <v>0</v>
      </c>
      <c r="Q1102" s="183">
        <f t="shared" si="969"/>
        <v>0</v>
      </c>
    </row>
    <row r="1103" spans="1:17" x14ac:dyDescent="0.25">
      <c r="A1103" s="4" t="s">
        <v>643</v>
      </c>
      <c r="B1103" s="4" t="s">
        <v>3</v>
      </c>
      <c r="C1103" s="4" t="s">
        <v>12</v>
      </c>
      <c r="D1103" s="4" t="s">
        <v>645</v>
      </c>
      <c r="E1103" s="3" t="s">
        <v>75</v>
      </c>
      <c r="F1103" s="4" t="s">
        <v>666</v>
      </c>
      <c r="G1103" s="16" t="s">
        <v>265</v>
      </c>
      <c r="H1103" s="16" t="s">
        <v>667</v>
      </c>
      <c r="I1103" s="183">
        <v>826550</v>
      </c>
      <c r="J1103" s="183">
        <v>826550</v>
      </c>
      <c r="K1103" s="183">
        <v>476240</v>
      </c>
      <c r="L1103" s="183">
        <f>M1103+N1103+O1103</f>
        <v>200000</v>
      </c>
      <c r="M1103" s="208">
        <v>200000</v>
      </c>
      <c r="N1103" s="17"/>
      <c r="O1103" s="17"/>
      <c r="P1103" s="17">
        <f t="shared" si="968"/>
        <v>676240</v>
      </c>
      <c r="Q1103" s="183">
        <f t="shared" si="969"/>
        <v>81.814772246083109</v>
      </c>
    </row>
    <row r="1104" spans="1:17" x14ac:dyDescent="0.25">
      <c r="A1104" s="4" t="s">
        <v>643</v>
      </c>
      <c r="B1104" s="4" t="s">
        <v>3</v>
      </c>
      <c r="C1104" s="4" t="s">
        <v>12</v>
      </c>
      <c r="D1104" s="4" t="s">
        <v>645</v>
      </c>
      <c r="E1104" s="3" t="s">
        <v>183</v>
      </c>
      <c r="F1104" s="4"/>
      <c r="G1104" s="16" t="s">
        <v>265</v>
      </c>
      <c r="H1104" s="16" t="s">
        <v>182</v>
      </c>
      <c r="I1104" s="183">
        <v>107500</v>
      </c>
      <c r="J1104" s="183">
        <v>107500</v>
      </c>
      <c r="K1104" s="183">
        <v>32800</v>
      </c>
      <c r="L1104" s="183">
        <f>M1104+N1104+O1104</f>
        <v>74700</v>
      </c>
      <c r="M1104" s="17">
        <v>37350</v>
      </c>
      <c r="N1104" s="17">
        <v>37350</v>
      </c>
      <c r="O1104" s="17"/>
      <c r="P1104" s="17">
        <f t="shared" si="968"/>
        <v>107500</v>
      </c>
      <c r="Q1104" s="183">
        <f t="shared" si="969"/>
        <v>100</v>
      </c>
    </row>
    <row r="1105" spans="1:17" x14ac:dyDescent="0.25">
      <c r="A1105" s="1" t="s">
        <v>643</v>
      </c>
      <c r="B1105" s="1" t="s">
        <v>3</v>
      </c>
      <c r="C1105" s="1" t="s">
        <v>12</v>
      </c>
      <c r="D1105" s="1" t="s">
        <v>645</v>
      </c>
      <c r="E1105" s="1" t="s">
        <v>339</v>
      </c>
      <c r="F1105" s="4" t="s">
        <v>1</v>
      </c>
      <c r="G1105" s="16" t="s">
        <v>1</v>
      </c>
      <c r="H1105" s="2" t="s">
        <v>340</v>
      </c>
      <c r="I1105" s="185">
        <f t="shared" ref="I1105:O1105" si="980">SUM(I1106:I1116)</f>
        <v>6790400</v>
      </c>
      <c r="J1105" s="185">
        <f t="shared" si="980"/>
        <v>1400400</v>
      </c>
      <c r="K1105" s="185">
        <f t="shared" si="980"/>
        <v>905000</v>
      </c>
      <c r="L1105" s="185">
        <f t="shared" si="980"/>
        <v>195300</v>
      </c>
      <c r="M1105" s="15">
        <f t="shared" si="980"/>
        <v>195300</v>
      </c>
      <c r="N1105" s="15">
        <f t="shared" si="980"/>
        <v>0</v>
      </c>
      <c r="O1105" s="15">
        <f t="shared" si="980"/>
        <v>0</v>
      </c>
      <c r="P1105" s="15">
        <f t="shared" si="968"/>
        <v>1100300</v>
      </c>
      <c r="Q1105" s="185">
        <f t="shared" si="969"/>
        <v>78.570408454727229</v>
      </c>
    </row>
    <row r="1106" spans="1:17" x14ac:dyDescent="0.25">
      <c r="A1106" s="4" t="s">
        <v>643</v>
      </c>
      <c r="B1106" s="4" t="s">
        <v>3</v>
      </c>
      <c r="C1106" s="4" t="s">
        <v>12</v>
      </c>
      <c r="D1106" s="4" t="s">
        <v>645</v>
      </c>
      <c r="E1106" s="3" t="s">
        <v>341</v>
      </c>
      <c r="F1106" s="4" t="s">
        <v>668</v>
      </c>
      <c r="G1106" s="16" t="s">
        <v>265</v>
      </c>
      <c r="H1106" s="16" t="s">
        <v>669</v>
      </c>
      <c r="I1106" s="183">
        <v>0</v>
      </c>
      <c r="J1106" s="183">
        <v>0</v>
      </c>
      <c r="K1106" s="183">
        <v>0</v>
      </c>
      <c r="L1106" s="183">
        <f t="shared" ref="L1106:L1116" si="981">M1106+N1106+O1106</f>
        <v>0</v>
      </c>
      <c r="M1106" s="17"/>
      <c r="N1106" s="17"/>
      <c r="O1106" s="17"/>
      <c r="P1106" s="17">
        <f t="shared" si="968"/>
        <v>0</v>
      </c>
      <c r="Q1106" s="161" t="str">
        <f t="shared" si="969"/>
        <v>-</v>
      </c>
    </row>
    <row r="1107" spans="1:17" x14ac:dyDescent="0.25">
      <c r="A1107" s="4" t="s">
        <v>643</v>
      </c>
      <c r="B1107" s="4" t="s">
        <v>3</v>
      </c>
      <c r="C1107" s="4" t="s">
        <v>12</v>
      </c>
      <c r="D1107" s="4" t="s">
        <v>645</v>
      </c>
      <c r="E1107" s="3" t="s">
        <v>341</v>
      </c>
      <c r="F1107" s="4" t="s">
        <v>670</v>
      </c>
      <c r="G1107" s="16" t="s">
        <v>265</v>
      </c>
      <c r="H1107" s="16" t="s">
        <v>671</v>
      </c>
      <c r="I1107" s="183">
        <v>490000</v>
      </c>
      <c r="J1107" s="183">
        <v>200000</v>
      </c>
      <c r="K1107" s="183">
        <v>5000</v>
      </c>
      <c r="L1107" s="183">
        <f t="shared" si="981"/>
        <v>95000</v>
      </c>
      <c r="M1107" s="210">
        <f>150000-55000</f>
        <v>95000</v>
      </c>
      <c r="N1107" s="17"/>
      <c r="O1107" s="17"/>
      <c r="P1107" s="17">
        <f t="shared" si="968"/>
        <v>100000</v>
      </c>
      <c r="Q1107" s="183">
        <f t="shared" si="969"/>
        <v>50</v>
      </c>
    </row>
    <row r="1108" spans="1:17" x14ac:dyDescent="0.25">
      <c r="A1108" s="4" t="s">
        <v>643</v>
      </c>
      <c r="B1108" s="4" t="s">
        <v>3</v>
      </c>
      <c r="C1108" s="4" t="s">
        <v>12</v>
      </c>
      <c r="D1108" s="4" t="s">
        <v>645</v>
      </c>
      <c r="E1108" s="3" t="s">
        <v>341</v>
      </c>
      <c r="F1108" s="4" t="s">
        <v>672</v>
      </c>
      <c r="G1108" s="16" t="s">
        <v>265</v>
      </c>
      <c r="H1108" s="16" t="s">
        <v>673</v>
      </c>
      <c r="I1108" s="183">
        <v>100</v>
      </c>
      <c r="J1108" s="183">
        <v>100</v>
      </c>
      <c r="K1108" s="183">
        <v>0</v>
      </c>
      <c r="L1108" s="183">
        <f t="shared" si="981"/>
        <v>100</v>
      </c>
      <c r="M1108" s="17">
        <v>100</v>
      </c>
      <c r="N1108" s="17"/>
      <c r="O1108" s="17"/>
      <c r="P1108" s="17">
        <f t="shared" si="968"/>
        <v>100</v>
      </c>
      <c r="Q1108" s="183">
        <f t="shared" si="969"/>
        <v>100</v>
      </c>
    </row>
    <row r="1109" spans="1:17" x14ac:dyDescent="0.25">
      <c r="A1109" s="4" t="s">
        <v>643</v>
      </c>
      <c r="B1109" s="4" t="s">
        <v>3</v>
      </c>
      <c r="C1109" s="4" t="s">
        <v>12</v>
      </c>
      <c r="D1109" s="4" t="s">
        <v>645</v>
      </c>
      <c r="E1109" s="3" t="s">
        <v>341</v>
      </c>
      <c r="F1109" s="4" t="s">
        <v>674</v>
      </c>
      <c r="G1109" s="16" t="s">
        <v>265</v>
      </c>
      <c r="H1109" s="16" t="s">
        <v>675</v>
      </c>
      <c r="I1109" s="183">
        <v>1000100</v>
      </c>
      <c r="J1109" s="183">
        <v>900100</v>
      </c>
      <c r="K1109" s="183">
        <v>900000</v>
      </c>
      <c r="L1109" s="183">
        <f t="shared" si="981"/>
        <v>0</v>
      </c>
      <c r="M1109" s="104"/>
      <c r="N1109" s="104"/>
      <c r="O1109" s="104"/>
      <c r="P1109" s="17">
        <f t="shared" si="968"/>
        <v>900000</v>
      </c>
      <c r="Q1109" s="183">
        <f t="shared" si="969"/>
        <v>99.988890123319635</v>
      </c>
    </row>
    <row r="1110" spans="1:17" x14ac:dyDescent="0.25">
      <c r="A1110" s="4" t="s">
        <v>643</v>
      </c>
      <c r="B1110" s="4" t="s">
        <v>3</v>
      </c>
      <c r="C1110" s="4" t="s">
        <v>12</v>
      </c>
      <c r="D1110" s="4" t="s">
        <v>645</v>
      </c>
      <c r="E1110" s="3" t="s">
        <v>341</v>
      </c>
      <c r="F1110" s="4" t="s">
        <v>676</v>
      </c>
      <c r="G1110" s="16" t="s">
        <v>265</v>
      </c>
      <c r="H1110" s="16" t="s">
        <v>677</v>
      </c>
      <c r="I1110" s="183">
        <v>100</v>
      </c>
      <c r="J1110" s="183">
        <v>100</v>
      </c>
      <c r="K1110" s="183">
        <v>0</v>
      </c>
      <c r="L1110" s="183">
        <f t="shared" si="981"/>
        <v>100</v>
      </c>
      <c r="M1110" s="17">
        <v>100</v>
      </c>
      <c r="N1110" s="17"/>
      <c r="O1110" s="17"/>
      <c r="P1110" s="17">
        <f t="shared" si="968"/>
        <v>100</v>
      </c>
      <c r="Q1110" s="183">
        <f t="shared" si="969"/>
        <v>100</v>
      </c>
    </row>
    <row r="1111" spans="1:17" x14ac:dyDescent="0.25">
      <c r="A1111" s="4" t="s">
        <v>643</v>
      </c>
      <c r="B1111" s="4" t="s">
        <v>3</v>
      </c>
      <c r="C1111" s="4" t="s">
        <v>12</v>
      </c>
      <c r="D1111" s="4" t="s">
        <v>645</v>
      </c>
      <c r="E1111" s="3" t="s">
        <v>341</v>
      </c>
      <c r="F1111" s="4" t="s">
        <v>678</v>
      </c>
      <c r="G1111" s="16" t="s">
        <v>265</v>
      </c>
      <c r="H1111" s="16" t="s">
        <v>3261</v>
      </c>
      <c r="I1111" s="183">
        <v>200000</v>
      </c>
      <c r="J1111" s="183">
        <v>100000</v>
      </c>
      <c r="K1111" s="183">
        <v>0</v>
      </c>
      <c r="L1111" s="183">
        <f t="shared" si="981"/>
        <v>50000</v>
      </c>
      <c r="M1111" s="208">
        <v>50000</v>
      </c>
      <c r="N1111" s="17"/>
      <c r="O1111" s="17"/>
      <c r="P1111" s="17">
        <f t="shared" si="968"/>
        <v>50000</v>
      </c>
      <c r="Q1111" s="183">
        <f t="shared" si="969"/>
        <v>50</v>
      </c>
    </row>
    <row r="1112" spans="1:17" x14ac:dyDescent="0.25">
      <c r="A1112" s="4" t="s">
        <v>643</v>
      </c>
      <c r="B1112" s="4" t="s">
        <v>3</v>
      </c>
      <c r="C1112" s="4" t="s">
        <v>12</v>
      </c>
      <c r="D1112" s="4" t="s">
        <v>645</v>
      </c>
      <c r="E1112" s="3" t="s">
        <v>341</v>
      </c>
      <c r="F1112" s="4" t="s">
        <v>679</v>
      </c>
      <c r="G1112" s="16" t="s">
        <v>265</v>
      </c>
      <c r="H1112" s="16" t="s">
        <v>680</v>
      </c>
      <c r="I1112" s="183">
        <v>2000100</v>
      </c>
      <c r="J1112" s="183">
        <v>100</v>
      </c>
      <c r="K1112" s="183">
        <v>0</v>
      </c>
      <c r="L1112" s="183">
        <f t="shared" si="981"/>
        <v>100</v>
      </c>
      <c r="M1112" s="17">
        <v>100</v>
      </c>
      <c r="N1112" s="17"/>
      <c r="O1112" s="17"/>
      <c r="P1112" s="17">
        <f t="shared" si="968"/>
        <v>100</v>
      </c>
      <c r="Q1112" s="183">
        <f t="shared" si="969"/>
        <v>100</v>
      </c>
    </row>
    <row r="1113" spans="1:17" x14ac:dyDescent="0.25">
      <c r="A1113" s="4" t="s">
        <v>643</v>
      </c>
      <c r="B1113" s="4" t="s">
        <v>3</v>
      </c>
      <c r="C1113" s="4" t="s">
        <v>12</v>
      </c>
      <c r="D1113" s="4" t="s">
        <v>645</v>
      </c>
      <c r="E1113" s="3" t="s">
        <v>341</v>
      </c>
      <c r="F1113" s="4" t="s">
        <v>3319</v>
      </c>
      <c r="G1113" s="16" t="s">
        <v>265</v>
      </c>
      <c r="H1113" s="16" t="s">
        <v>3262</v>
      </c>
      <c r="I1113" s="183">
        <v>100000</v>
      </c>
      <c r="J1113" s="183">
        <v>100000</v>
      </c>
      <c r="K1113" s="183">
        <v>0</v>
      </c>
      <c r="L1113" s="183">
        <f t="shared" si="981"/>
        <v>0</v>
      </c>
      <c r="M1113" s="210"/>
      <c r="N1113" s="17"/>
      <c r="O1113" s="17"/>
      <c r="P1113" s="17">
        <f t="shared" si="968"/>
        <v>0</v>
      </c>
      <c r="Q1113" s="183">
        <f t="shared" si="969"/>
        <v>0</v>
      </c>
    </row>
    <row r="1114" spans="1:17" x14ac:dyDescent="0.25">
      <c r="A1114" s="4" t="s">
        <v>643</v>
      </c>
      <c r="B1114" s="4" t="s">
        <v>3</v>
      </c>
      <c r="C1114" s="4" t="s">
        <v>12</v>
      </c>
      <c r="D1114" s="4" t="s">
        <v>645</v>
      </c>
      <c r="E1114" s="3" t="s">
        <v>341</v>
      </c>
      <c r="F1114" s="4" t="s">
        <v>3320</v>
      </c>
      <c r="G1114" s="16" t="s">
        <v>265</v>
      </c>
      <c r="H1114" s="16" t="s">
        <v>3263</v>
      </c>
      <c r="I1114" s="183">
        <v>900000</v>
      </c>
      <c r="J1114" s="183">
        <v>0</v>
      </c>
      <c r="K1114" s="183">
        <v>0</v>
      </c>
      <c r="L1114" s="183">
        <f t="shared" si="981"/>
        <v>0</v>
      </c>
      <c r="M1114" s="17"/>
      <c r="N1114" s="17"/>
      <c r="O1114" s="17"/>
      <c r="P1114" s="17">
        <f t="shared" si="968"/>
        <v>0</v>
      </c>
      <c r="Q1114" s="161" t="str">
        <f t="shared" si="969"/>
        <v>-</v>
      </c>
    </row>
    <row r="1115" spans="1:17" x14ac:dyDescent="0.25">
      <c r="A1115" s="4" t="s">
        <v>643</v>
      </c>
      <c r="B1115" s="4" t="s">
        <v>3</v>
      </c>
      <c r="C1115" s="4" t="s">
        <v>12</v>
      </c>
      <c r="D1115" s="4" t="s">
        <v>645</v>
      </c>
      <c r="E1115" s="3" t="s">
        <v>341</v>
      </c>
      <c r="F1115" s="4" t="s">
        <v>3321</v>
      </c>
      <c r="G1115" s="16" t="s">
        <v>265</v>
      </c>
      <c r="H1115" s="16" t="s">
        <v>3260</v>
      </c>
      <c r="I1115" s="183">
        <v>2000000</v>
      </c>
      <c r="J1115" s="183">
        <v>0</v>
      </c>
      <c r="K1115" s="183">
        <v>0</v>
      </c>
      <c r="L1115" s="183">
        <f t="shared" si="981"/>
        <v>0</v>
      </c>
      <c r="M1115" s="17"/>
      <c r="N1115" s="17"/>
      <c r="O1115" s="17"/>
      <c r="P1115" s="17">
        <f t="shared" si="968"/>
        <v>0</v>
      </c>
      <c r="Q1115" s="161" t="str">
        <f t="shared" si="969"/>
        <v>-</v>
      </c>
    </row>
    <row r="1116" spans="1:17" x14ac:dyDescent="0.25">
      <c r="A1116" s="4" t="s">
        <v>643</v>
      </c>
      <c r="B1116" s="4" t="s">
        <v>3</v>
      </c>
      <c r="C1116" s="4" t="s">
        <v>12</v>
      </c>
      <c r="D1116" s="4" t="s">
        <v>645</v>
      </c>
      <c r="E1116" s="3" t="s">
        <v>341</v>
      </c>
      <c r="F1116" s="4" t="s">
        <v>3322</v>
      </c>
      <c r="G1116" s="16" t="s">
        <v>265</v>
      </c>
      <c r="H1116" s="16" t="s">
        <v>681</v>
      </c>
      <c r="I1116" s="183">
        <v>100000</v>
      </c>
      <c r="J1116" s="183">
        <v>100000</v>
      </c>
      <c r="K1116" s="183">
        <v>0</v>
      </c>
      <c r="L1116" s="183">
        <f t="shared" si="981"/>
        <v>50000</v>
      </c>
      <c r="M1116" s="208">
        <v>50000</v>
      </c>
      <c r="N1116" s="17"/>
      <c r="O1116" s="17"/>
      <c r="P1116" s="17">
        <f t="shared" si="968"/>
        <v>50000</v>
      </c>
      <c r="Q1116" s="183">
        <f t="shared" si="969"/>
        <v>50</v>
      </c>
    </row>
    <row r="1117" spans="1:17" ht="22.5" x14ac:dyDescent="0.25">
      <c r="A1117" s="16" t="s">
        <v>1</v>
      </c>
      <c r="B1117" s="16" t="s">
        <v>1</v>
      </c>
      <c r="C1117" s="16" t="s">
        <v>1</v>
      </c>
      <c r="D1117" s="16" t="s">
        <v>1</v>
      </c>
      <c r="E1117" s="16" t="s">
        <v>1</v>
      </c>
      <c r="F1117" s="16" t="s">
        <v>1</v>
      </c>
      <c r="G1117" s="16" t="s">
        <v>1</v>
      </c>
      <c r="H1117" s="13" t="s">
        <v>682</v>
      </c>
      <c r="I1117" s="184">
        <f t="shared" ref="I1117:O1117" si="982">SUM(I1097,I1093,I1084,I1055)</f>
        <v>25349184</v>
      </c>
      <c r="J1117" s="184">
        <f t="shared" si="982"/>
        <v>19519894</v>
      </c>
      <c r="K1117" s="184">
        <f t="shared" si="982"/>
        <v>14907614</v>
      </c>
      <c r="L1117" s="184">
        <f t="shared" si="982"/>
        <v>3316869</v>
      </c>
      <c r="M1117" s="14">
        <f t="shared" si="982"/>
        <v>1621200</v>
      </c>
      <c r="N1117" s="14">
        <f t="shared" si="982"/>
        <v>1194168</v>
      </c>
      <c r="O1117" s="14">
        <f t="shared" si="982"/>
        <v>501501</v>
      </c>
      <c r="P1117" s="14">
        <f t="shared" si="968"/>
        <v>18224483</v>
      </c>
      <c r="Q1117" s="184">
        <f t="shared" si="969"/>
        <v>93.363637118111399</v>
      </c>
    </row>
    <row r="1118" spans="1:17" ht="15.75" thickBot="1" x14ac:dyDescent="0.3">
      <c r="A1118" s="16" t="s">
        <v>1</v>
      </c>
      <c r="B1118" s="16" t="s">
        <v>1</v>
      </c>
      <c r="C1118" s="16" t="s">
        <v>1</v>
      </c>
      <c r="D1118" s="16" t="s">
        <v>1</v>
      </c>
      <c r="E1118" s="16" t="s">
        <v>1</v>
      </c>
      <c r="F1118" s="16" t="s">
        <v>1</v>
      </c>
      <c r="G1118" s="16" t="s">
        <v>1</v>
      </c>
      <c r="H1118" s="2" t="s">
        <v>77</v>
      </c>
      <c r="I1118" s="185">
        <v>326</v>
      </c>
      <c r="J1118" s="185">
        <v>326</v>
      </c>
      <c r="K1118" s="185"/>
      <c r="L1118" s="185">
        <f>M1118+N1118+O1118</f>
        <v>0</v>
      </c>
      <c r="M1118" s="16"/>
      <c r="N1118" s="16"/>
      <c r="O1118" s="16"/>
      <c r="P1118" s="15">
        <f t="shared" si="968"/>
        <v>0</v>
      </c>
      <c r="Q1118" s="164"/>
    </row>
    <row r="1119" spans="1:17" ht="45.75" thickBot="1" x14ac:dyDescent="0.3">
      <c r="A1119" s="212" t="s">
        <v>1</v>
      </c>
      <c r="B1119" s="212" t="s">
        <v>1</v>
      </c>
      <c r="C1119" s="212" t="s">
        <v>1</v>
      </c>
      <c r="D1119" s="212" t="s">
        <v>1</v>
      </c>
      <c r="E1119" s="212" t="s">
        <v>1</v>
      </c>
      <c r="F1119" s="212" t="s">
        <v>1</v>
      </c>
      <c r="G1119" s="214" t="s">
        <v>1</v>
      </c>
      <c r="H1119" s="5" t="s">
        <v>78</v>
      </c>
      <c r="I1119" s="109" t="s">
        <v>3374</v>
      </c>
      <c r="J1119" s="109" t="s">
        <v>3433</v>
      </c>
      <c r="K1119" s="109" t="s">
        <v>3437</v>
      </c>
      <c r="L1119" s="109" t="s">
        <v>3434</v>
      </c>
      <c r="M1119" s="5" t="s">
        <v>3439</v>
      </c>
      <c r="N1119" s="5" t="s">
        <v>3440</v>
      </c>
      <c r="O1119" s="5" t="s">
        <v>3441</v>
      </c>
      <c r="P1119" s="5" t="s">
        <v>3438</v>
      </c>
      <c r="Q1119" s="162" t="s">
        <v>3302</v>
      </c>
    </row>
    <row r="1120" spans="1:17" x14ac:dyDescent="0.25">
      <c r="A1120" s="213"/>
      <c r="B1120" s="213"/>
      <c r="C1120" s="213"/>
      <c r="D1120" s="213"/>
      <c r="E1120" s="213"/>
      <c r="F1120" s="213"/>
      <c r="G1120" s="215"/>
      <c r="H1120" s="18" t="s">
        <v>1</v>
      </c>
      <c r="I1120" s="110">
        <v>1</v>
      </c>
      <c r="J1120" s="110">
        <v>2</v>
      </c>
      <c r="K1120" s="110">
        <v>20</v>
      </c>
      <c r="L1120" s="110" t="s">
        <v>3402</v>
      </c>
      <c r="M1120" s="12">
        <v>5</v>
      </c>
      <c r="N1120" s="12">
        <v>6</v>
      </c>
      <c r="O1120" s="12">
        <v>7</v>
      </c>
      <c r="P1120" s="12" t="s">
        <v>3303</v>
      </c>
      <c r="Q1120" s="110">
        <v>9</v>
      </c>
    </row>
    <row r="1121" spans="1:17" x14ac:dyDescent="0.25">
      <c r="A1121" s="213"/>
      <c r="B1121" s="213"/>
      <c r="C1121" s="213"/>
      <c r="D1121" s="213"/>
      <c r="E1121" s="213"/>
      <c r="F1121" s="213"/>
      <c r="G1121" s="215"/>
      <c r="H1121" s="19" t="s">
        <v>316</v>
      </c>
      <c r="I1121" s="186">
        <f t="shared" ref="I1121:L1121" si="983">SUM(I1117)</f>
        <v>25349184</v>
      </c>
      <c r="J1121" s="186">
        <f t="shared" ref="J1121" si="984">SUM(J1117)</f>
        <v>19519894</v>
      </c>
      <c r="K1121" s="186">
        <f t="shared" ref="K1121" si="985">SUM(K1117)</f>
        <v>14907614</v>
      </c>
      <c r="L1121" s="186">
        <f t="shared" si="983"/>
        <v>3316869</v>
      </c>
      <c r="M1121" s="20">
        <f t="shared" ref="M1121:O1121" si="986">SUM(M1117)</f>
        <v>1621200</v>
      </c>
      <c r="N1121" s="20">
        <f t="shared" si="986"/>
        <v>1194168</v>
      </c>
      <c r="O1121" s="20">
        <f t="shared" si="986"/>
        <v>501501</v>
      </c>
      <c r="P1121" s="20">
        <f t="shared" ref="P1121:P1128" si="987">K1121+L1121</f>
        <v>18224483</v>
      </c>
      <c r="Q1121" s="186">
        <f>IF(J1121=0,"-",P1121/J1121*100)</f>
        <v>93.363637118111399</v>
      </c>
    </row>
    <row r="1122" spans="1:17" x14ac:dyDescent="0.25">
      <c r="A1122" s="213"/>
      <c r="B1122" s="213"/>
      <c r="C1122" s="213"/>
      <c r="D1122" s="213"/>
      <c r="E1122" s="213"/>
      <c r="F1122" s="213"/>
      <c r="G1122" s="215"/>
      <c r="H1122" s="21" t="s">
        <v>80</v>
      </c>
      <c r="I1122" s="186">
        <f t="shared" ref="I1122:L1122" si="988">SUM(I1121)</f>
        <v>25349184</v>
      </c>
      <c r="J1122" s="186">
        <f t="shared" ref="J1122" si="989">SUM(J1121)</f>
        <v>19519894</v>
      </c>
      <c r="K1122" s="186">
        <f t="shared" ref="K1122" si="990">SUM(K1121)</f>
        <v>14907614</v>
      </c>
      <c r="L1122" s="186">
        <f t="shared" si="988"/>
        <v>3316869</v>
      </c>
      <c r="M1122" s="20">
        <f t="shared" ref="M1122:O1122" si="991">SUM(M1121)</f>
        <v>1621200</v>
      </c>
      <c r="N1122" s="20">
        <f t="shared" si="991"/>
        <v>1194168</v>
      </c>
      <c r="O1122" s="20">
        <f t="shared" si="991"/>
        <v>501501</v>
      </c>
      <c r="P1122" s="20">
        <f t="shared" si="987"/>
        <v>18224483</v>
      </c>
      <c r="Q1122" s="186">
        <f>IF(J1122=0,"-",P1122/J1122*100)</f>
        <v>93.363637118111399</v>
      </c>
    </row>
    <row r="1123" spans="1:17" x14ac:dyDescent="0.25">
      <c r="A1123" s="216"/>
      <c r="B1123" s="216"/>
      <c r="C1123" s="216"/>
      <c r="D1123" s="216"/>
      <c r="E1123" s="216"/>
      <c r="F1123" s="216"/>
      <c r="G1123" s="217"/>
      <c r="J1123" s="178">
        <v>0</v>
      </c>
      <c r="K1123" s="178">
        <v>0</v>
      </c>
      <c r="L1123" s="178">
        <f>M1123+N1123+O1123</f>
        <v>0</v>
      </c>
      <c r="P1123">
        <f t="shared" si="987"/>
        <v>0</v>
      </c>
      <c r="Q1123" s="160" t="str">
        <f>IF(J1123=0,"-",P1123/J1123*100)</f>
        <v>-</v>
      </c>
    </row>
    <row r="1124" spans="1:17" x14ac:dyDescent="0.25">
      <c r="A1124" s="16" t="s">
        <v>1</v>
      </c>
      <c r="B1124" s="16" t="s">
        <v>1</v>
      </c>
      <c r="C1124" s="16" t="s">
        <v>1</v>
      </c>
      <c r="D1124" s="16" t="s">
        <v>1</v>
      </c>
      <c r="E1124" s="16" t="s">
        <v>1</v>
      </c>
      <c r="F1124" s="16" t="s">
        <v>1</v>
      </c>
      <c r="G1124" s="16" t="s">
        <v>1</v>
      </c>
      <c r="H1124" s="22" t="s">
        <v>1</v>
      </c>
      <c r="I1124" s="187"/>
      <c r="J1124" s="187"/>
      <c r="K1124" s="187"/>
      <c r="L1124" s="187">
        <f>M1124+N1124+O1124</f>
        <v>0</v>
      </c>
      <c r="M1124" s="22"/>
      <c r="N1124" s="22"/>
      <c r="O1124" s="22"/>
      <c r="P1124" s="22">
        <f t="shared" si="987"/>
        <v>0</v>
      </c>
      <c r="Q1124" s="166"/>
    </row>
    <row r="1125" spans="1:17" x14ac:dyDescent="0.25">
      <c r="A1125" s="16" t="s">
        <v>1</v>
      </c>
      <c r="B1125" s="16" t="s">
        <v>1</v>
      </c>
      <c r="C1125" s="16" t="s">
        <v>1</v>
      </c>
      <c r="D1125" s="16" t="s">
        <v>1</v>
      </c>
      <c r="E1125" s="16" t="s">
        <v>1</v>
      </c>
      <c r="F1125" s="16" t="s">
        <v>1</v>
      </c>
      <c r="G1125" s="16" t="s">
        <v>1</v>
      </c>
      <c r="H1125" s="13" t="s">
        <v>683</v>
      </c>
      <c r="I1125" s="184">
        <f t="shared" ref="I1125:L1125" si="992">SUM(I1117)</f>
        <v>25349184</v>
      </c>
      <c r="J1125" s="184">
        <f t="shared" ref="J1125" si="993">SUM(J1117)</f>
        <v>19519894</v>
      </c>
      <c r="K1125" s="184">
        <f t="shared" ref="K1125" si="994">SUM(K1117)</f>
        <v>14907614</v>
      </c>
      <c r="L1125" s="184">
        <f t="shared" si="992"/>
        <v>3316869</v>
      </c>
      <c r="M1125" s="14">
        <f t="shared" ref="M1125:O1125" si="995">SUM(M1117)</f>
        <v>1621200</v>
      </c>
      <c r="N1125" s="14">
        <f t="shared" si="995"/>
        <v>1194168</v>
      </c>
      <c r="O1125" s="14">
        <f t="shared" si="995"/>
        <v>501501</v>
      </c>
      <c r="P1125" s="14">
        <f t="shared" si="987"/>
        <v>18224483</v>
      </c>
      <c r="Q1125" s="184">
        <f>IF(J1125=0,"-",P1125/J1125*100)</f>
        <v>93.363637118111399</v>
      </c>
    </row>
    <row r="1126" spans="1:17" x14ac:dyDescent="0.25">
      <c r="A1126" s="16" t="s">
        <v>1</v>
      </c>
      <c r="B1126" s="16" t="s">
        <v>1</v>
      </c>
      <c r="C1126" s="16" t="s">
        <v>1</v>
      </c>
      <c r="D1126" s="16" t="s">
        <v>1</v>
      </c>
      <c r="E1126" s="16" t="s">
        <v>1</v>
      </c>
      <c r="F1126" s="16" t="s">
        <v>1</v>
      </c>
      <c r="G1126" s="16" t="s">
        <v>1</v>
      </c>
      <c r="H1126" s="2" t="s">
        <v>77</v>
      </c>
      <c r="I1126" s="185">
        <f t="shared" ref="I1126:L1126" si="996">SUM(I1118)</f>
        <v>326</v>
      </c>
      <c r="J1126" s="185">
        <f t="shared" ref="J1126" si="997">SUM(J1118)</f>
        <v>326</v>
      </c>
      <c r="K1126" s="185">
        <f t="shared" ref="K1126" si="998">SUM(K1118)</f>
        <v>0</v>
      </c>
      <c r="L1126" s="185">
        <f t="shared" si="996"/>
        <v>0</v>
      </c>
      <c r="M1126" s="16">
        <f t="shared" ref="M1126:O1126" si="999">SUM(M1118)</f>
        <v>0</v>
      </c>
      <c r="N1126" s="16">
        <f t="shared" si="999"/>
        <v>0</v>
      </c>
      <c r="O1126" s="16">
        <f t="shared" si="999"/>
        <v>0</v>
      </c>
      <c r="P1126" s="15">
        <f t="shared" si="987"/>
        <v>0</v>
      </c>
      <c r="Q1126" s="185">
        <f>IF(J1126=0,"-",P1126/J1126*100)</f>
        <v>0</v>
      </c>
    </row>
    <row r="1127" spans="1:17" x14ac:dyDescent="0.25">
      <c r="A1127" s="16" t="s">
        <v>1</v>
      </c>
      <c r="B1127" s="16" t="s">
        <v>1</v>
      </c>
      <c r="C1127" s="16" t="s">
        <v>1</v>
      </c>
      <c r="D1127" s="16" t="s">
        <v>1</v>
      </c>
      <c r="E1127" s="16" t="s">
        <v>1</v>
      </c>
      <c r="F1127" s="16" t="s">
        <v>1</v>
      </c>
      <c r="G1127" s="16" t="s">
        <v>1</v>
      </c>
      <c r="H1127" s="23" t="s">
        <v>1</v>
      </c>
      <c r="I1127" s="179"/>
      <c r="J1127" s="179"/>
      <c r="K1127" s="179"/>
      <c r="L1127" s="179">
        <f>M1127+N1127+O1127</f>
        <v>0</v>
      </c>
      <c r="M1127" s="24"/>
      <c r="N1127" s="24"/>
      <c r="O1127" s="24"/>
      <c r="P1127" s="24">
        <f t="shared" si="987"/>
        <v>0</v>
      </c>
      <c r="Q1127" s="167"/>
    </row>
    <row r="1128" spans="1:17" ht="15.75" thickBot="1" x14ac:dyDescent="0.3">
      <c r="A1128" s="1" t="s">
        <v>643</v>
      </c>
      <c r="B1128" s="1" t="s">
        <v>82</v>
      </c>
      <c r="C1128" s="4" t="s">
        <v>1</v>
      </c>
      <c r="D1128" s="4" t="s">
        <v>1</v>
      </c>
      <c r="E1128" s="2" t="s">
        <v>1</v>
      </c>
      <c r="F1128" s="2" t="s">
        <v>1</v>
      </c>
      <c r="G1128" s="2" t="s">
        <v>1</v>
      </c>
      <c r="H1128" s="2" t="s">
        <v>1</v>
      </c>
      <c r="I1128" s="183"/>
      <c r="J1128" s="183"/>
      <c r="K1128" s="183"/>
      <c r="L1128" s="183">
        <f>M1128+N1128+O1128</f>
        <v>0</v>
      </c>
      <c r="M1128" s="3"/>
      <c r="N1128" s="3"/>
      <c r="O1128" s="3"/>
      <c r="P1128" s="3">
        <f t="shared" si="987"/>
        <v>0</v>
      </c>
      <c r="Q1128" s="161"/>
    </row>
    <row r="1129" spans="1:17" ht="45.75" thickBot="1" x14ac:dyDescent="0.3">
      <c r="A1129" s="5" t="s">
        <v>4</v>
      </c>
      <c r="B1129" s="5" t="s">
        <v>5</v>
      </c>
      <c r="C1129" s="5" t="s">
        <v>6</v>
      </c>
      <c r="D1129" s="6" t="s">
        <v>1</v>
      </c>
      <c r="E1129" s="5" t="s">
        <v>7</v>
      </c>
      <c r="F1129" s="5" t="s">
        <v>8</v>
      </c>
      <c r="G1129" s="5" t="s">
        <v>9</v>
      </c>
      <c r="H1129" s="5" t="s">
        <v>10</v>
      </c>
      <c r="I1129" s="109" t="s">
        <v>3374</v>
      </c>
      <c r="J1129" s="109" t="s">
        <v>3433</v>
      </c>
      <c r="K1129" s="109" t="s">
        <v>3437</v>
      </c>
      <c r="L1129" s="109" t="s">
        <v>3434</v>
      </c>
      <c r="M1129" s="5" t="s">
        <v>3439</v>
      </c>
      <c r="N1129" s="5" t="s">
        <v>3440</v>
      </c>
      <c r="O1129" s="5" t="s">
        <v>3441</v>
      </c>
      <c r="P1129" s="5" t="s">
        <v>3438</v>
      </c>
      <c r="Q1129" s="162" t="s">
        <v>3302</v>
      </c>
    </row>
    <row r="1130" spans="1:17" x14ac:dyDescent="0.25">
      <c r="A1130" s="7" t="s">
        <v>1</v>
      </c>
      <c r="B1130" s="7" t="s">
        <v>1</v>
      </c>
      <c r="C1130" s="7" t="s">
        <v>1</v>
      </c>
      <c r="D1130" s="8" t="s">
        <v>1</v>
      </c>
      <c r="E1130" s="8" t="s">
        <v>1</v>
      </c>
      <c r="F1130" s="9" t="s">
        <v>1</v>
      </c>
      <c r="G1130" s="10" t="s">
        <v>1</v>
      </c>
      <c r="H1130" s="11" t="s">
        <v>1</v>
      </c>
      <c r="I1130" s="110">
        <v>1</v>
      </c>
      <c r="J1130" s="110">
        <v>2</v>
      </c>
      <c r="K1130" s="110">
        <v>20</v>
      </c>
      <c r="L1130" s="110" t="s">
        <v>3402</v>
      </c>
      <c r="M1130" s="12">
        <v>5</v>
      </c>
      <c r="N1130" s="12">
        <v>6</v>
      </c>
      <c r="O1130" s="12">
        <v>7</v>
      </c>
      <c r="P1130" s="12" t="s">
        <v>3303</v>
      </c>
      <c r="Q1130" s="110">
        <v>9</v>
      </c>
    </row>
    <row r="1131" spans="1:17" x14ac:dyDescent="0.25">
      <c r="A1131" s="1" t="s">
        <v>643</v>
      </c>
      <c r="B1131" s="1" t="s">
        <v>82</v>
      </c>
      <c r="C1131" s="4" t="s">
        <v>12</v>
      </c>
      <c r="D1131" s="4" t="s">
        <v>684</v>
      </c>
      <c r="E1131" s="2" t="s">
        <v>1</v>
      </c>
      <c r="F1131" s="2" t="s">
        <v>1</v>
      </c>
      <c r="G1131" s="2" t="s">
        <v>1</v>
      </c>
      <c r="H1131" s="2" t="s">
        <v>685</v>
      </c>
      <c r="I1131" s="183">
        <v>0</v>
      </c>
      <c r="J1131" s="183"/>
      <c r="K1131" s="183"/>
      <c r="L1131" s="183">
        <f>M1131+N1131+O1131</f>
        <v>0</v>
      </c>
      <c r="M1131" s="3"/>
      <c r="N1131" s="3"/>
      <c r="O1131" s="3"/>
      <c r="P1131" s="3">
        <f t="shared" ref="P1131:P1174" si="1000">K1131+L1131</f>
        <v>0</v>
      </c>
      <c r="Q1131" s="161"/>
    </row>
    <row r="1132" spans="1:17" ht="33.75" x14ac:dyDescent="0.25">
      <c r="A1132" s="1" t="s">
        <v>1</v>
      </c>
      <c r="B1132" s="1" t="s">
        <v>1</v>
      </c>
      <c r="C1132" s="1" t="s">
        <v>1</v>
      </c>
      <c r="D1132" s="2" t="s">
        <v>1</v>
      </c>
      <c r="E1132" s="2" t="s">
        <v>1</v>
      </c>
      <c r="F1132" s="2" t="s">
        <v>1</v>
      </c>
      <c r="G1132" s="2" t="s">
        <v>1</v>
      </c>
      <c r="H1132" s="13" t="s">
        <v>14</v>
      </c>
      <c r="I1132" s="184">
        <f t="shared" ref="I1132:L1132" si="1001">SUM(I1133,I1141,I1143)</f>
        <v>98832833</v>
      </c>
      <c r="J1132" s="184">
        <f t="shared" ref="J1132" si="1002">SUM(J1133,J1141,J1143)</f>
        <v>98832833</v>
      </c>
      <c r="K1132" s="184">
        <f t="shared" ref="K1132" si="1003">SUM(K1133,K1141,K1143)</f>
        <v>70158151</v>
      </c>
      <c r="L1132" s="184">
        <f t="shared" si="1001"/>
        <v>25121356</v>
      </c>
      <c r="M1132" s="14">
        <f t="shared" ref="M1132:O1132" si="1004">SUM(M1133,M1141,M1143)</f>
        <v>7012093</v>
      </c>
      <c r="N1132" s="14">
        <f t="shared" si="1004"/>
        <v>7369980</v>
      </c>
      <c r="O1132" s="14">
        <f t="shared" si="1004"/>
        <v>10739283</v>
      </c>
      <c r="P1132" s="14">
        <f t="shared" si="1000"/>
        <v>95279507</v>
      </c>
      <c r="Q1132" s="184">
        <f t="shared" ref="Q1132:Q1174" si="1005">IF(J1132=0,"-",P1132/J1132*100)</f>
        <v>96.404710972921322</v>
      </c>
    </row>
    <row r="1133" spans="1:17" x14ac:dyDescent="0.25">
      <c r="A1133" s="4" t="s">
        <v>643</v>
      </c>
      <c r="B1133" s="4" t="s">
        <v>82</v>
      </c>
      <c r="C1133" s="4" t="s">
        <v>12</v>
      </c>
      <c r="D1133" s="4" t="s">
        <v>684</v>
      </c>
      <c r="E1133" s="2" t="s">
        <v>15</v>
      </c>
      <c r="F1133" s="2" t="s">
        <v>1</v>
      </c>
      <c r="G1133" s="2" t="s">
        <v>1</v>
      </c>
      <c r="H1133" s="2" t="s">
        <v>16</v>
      </c>
      <c r="I1133" s="185">
        <f t="shared" ref="I1133:L1133" si="1006">SUM(I1134:I1135)</f>
        <v>75220723</v>
      </c>
      <c r="J1133" s="185">
        <f t="shared" ref="J1133" si="1007">SUM(J1134:J1135)</f>
        <v>75220723</v>
      </c>
      <c r="K1133" s="185">
        <f t="shared" ref="K1133" si="1008">SUM(K1134:K1135)</f>
        <v>58671589</v>
      </c>
      <c r="L1133" s="185">
        <f t="shared" si="1006"/>
        <v>16549134</v>
      </c>
      <c r="M1133" s="15">
        <f t="shared" ref="M1133:O1133" si="1009">SUM(M1134:M1135)</f>
        <v>5950213</v>
      </c>
      <c r="N1133" s="15">
        <f t="shared" si="1009"/>
        <v>6190000</v>
      </c>
      <c r="O1133" s="15">
        <f t="shared" si="1009"/>
        <v>4408921</v>
      </c>
      <c r="P1133" s="15">
        <f t="shared" si="1000"/>
        <v>75220723</v>
      </c>
      <c r="Q1133" s="185">
        <f t="shared" si="1005"/>
        <v>100</v>
      </c>
    </row>
    <row r="1134" spans="1:17" x14ac:dyDescent="0.25">
      <c r="A1134" s="4" t="s">
        <v>643</v>
      </c>
      <c r="B1134" s="4" t="s">
        <v>82</v>
      </c>
      <c r="C1134" s="4" t="s">
        <v>12</v>
      </c>
      <c r="D1134" s="4" t="s">
        <v>684</v>
      </c>
      <c r="E1134" s="3" t="s">
        <v>18</v>
      </c>
      <c r="F1134" s="4"/>
      <c r="G1134" s="16" t="s">
        <v>265</v>
      </c>
      <c r="H1134" s="16" t="s">
        <v>17</v>
      </c>
      <c r="I1134" s="183">
        <v>67017923</v>
      </c>
      <c r="J1134" s="183">
        <v>66647923</v>
      </c>
      <c r="K1134" s="183">
        <v>51638144</v>
      </c>
      <c r="L1134" s="183">
        <f>M1134+N1134+O1134</f>
        <v>15009779</v>
      </c>
      <c r="M1134" s="17">
        <v>5500000</v>
      </c>
      <c r="N1134" s="17">
        <v>5700000</v>
      </c>
      <c r="O1134" s="17">
        <v>3809779</v>
      </c>
      <c r="P1134" s="17">
        <f t="shared" si="1000"/>
        <v>66647923</v>
      </c>
      <c r="Q1134" s="183">
        <f t="shared" si="1005"/>
        <v>100</v>
      </c>
    </row>
    <row r="1135" spans="1:17" x14ac:dyDescent="0.25">
      <c r="A1135" s="1" t="s">
        <v>643</v>
      </c>
      <c r="B1135" s="1" t="s">
        <v>82</v>
      </c>
      <c r="C1135" s="1" t="s">
        <v>12</v>
      </c>
      <c r="D1135" s="1" t="s">
        <v>684</v>
      </c>
      <c r="E1135" s="1" t="s">
        <v>20</v>
      </c>
      <c r="F1135" s="4" t="s">
        <v>1</v>
      </c>
      <c r="G1135" s="16" t="s">
        <v>1</v>
      </c>
      <c r="H1135" s="2" t="s">
        <v>21</v>
      </c>
      <c r="I1135" s="185">
        <f t="shared" ref="I1135:O1135" si="1010">SUM(I1136:I1140)</f>
        <v>8202800</v>
      </c>
      <c r="J1135" s="185">
        <f t="shared" si="1010"/>
        <v>8572800</v>
      </c>
      <c r="K1135" s="185">
        <f t="shared" si="1010"/>
        <v>7033445</v>
      </c>
      <c r="L1135" s="185">
        <f t="shared" si="1010"/>
        <v>1539355</v>
      </c>
      <c r="M1135" s="15">
        <f t="shared" si="1010"/>
        <v>450213</v>
      </c>
      <c r="N1135" s="15">
        <f t="shared" si="1010"/>
        <v>490000</v>
      </c>
      <c r="O1135" s="15">
        <f t="shared" si="1010"/>
        <v>599142</v>
      </c>
      <c r="P1135" s="15">
        <f t="shared" si="1000"/>
        <v>8572800</v>
      </c>
      <c r="Q1135" s="185">
        <f t="shared" si="1005"/>
        <v>100</v>
      </c>
    </row>
    <row r="1136" spans="1:17" x14ac:dyDescent="0.25">
      <c r="A1136" s="4" t="s">
        <v>643</v>
      </c>
      <c r="B1136" s="4" t="s">
        <v>82</v>
      </c>
      <c r="C1136" s="4" t="s">
        <v>12</v>
      </c>
      <c r="D1136" s="4" t="s">
        <v>684</v>
      </c>
      <c r="E1136" s="3" t="s">
        <v>22</v>
      </c>
      <c r="F1136" s="4" t="s">
        <v>686</v>
      </c>
      <c r="G1136" s="16" t="s">
        <v>265</v>
      </c>
      <c r="H1136" s="16" t="s">
        <v>86</v>
      </c>
      <c r="I1136" s="183">
        <v>1490000</v>
      </c>
      <c r="J1136" s="183">
        <v>1490000</v>
      </c>
      <c r="K1136" s="183">
        <v>1075000</v>
      </c>
      <c r="L1136" s="183">
        <f>M1136+N1136+O1136</f>
        <v>415000</v>
      </c>
      <c r="M1136" s="17">
        <v>100000</v>
      </c>
      <c r="N1136" s="17">
        <v>100000</v>
      </c>
      <c r="O1136" s="17">
        <v>215000</v>
      </c>
      <c r="P1136" s="17">
        <f t="shared" si="1000"/>
        <v>1490000</v>
      </c>
      <c r="Q1136" s="183">
        <f t="shared" si="1005"/>
        <v>100</v>
      </c>
    </row>
    <row r="1137" spans="1:17" x14ac:dyDescent="0.25">
      <c r="A1137" s="4" t="s">
        <v>643</v>
      </c>
      <c r="B1137" s="4" t="s">
        <v>82</v>
      </c>
      <c r="C1137" s="4" t="s">
        <v>12</v>
      </c>
      <c r="D1137" s="4" t="s">
        <v>684</v>
      </c>
      <c r="E1137" s="3" t="s">
        <v>22</v>
      </c>
      <c r="F1137" s="4" t="s">
        <v>687</v>
      </c>
      <c r="G1137" s="16" t="s">
        <v>265</v>
      </c>
      <c r="H1137" s="16" t="s">
        <v>26</v>
      </c>
      <c r="I1137" s="183">
        <v>4350000</v>
      </c>
      <c r="J1137" s="183">
        <v>4350000</v>
      </c>
      <c r="K1137" s="183">
        <v>3320000</v>
      </c>
      <c r="L1137" s="183">
        <f>M1137+N1137+O1137</f>
        <v>1030000</v>
      </c>
      <c r="M1137" s="17">
        <v>310000</v>
      </c>
      <c r="N1137" s="17">
        <v>390000</v>
      </c>
      <c r="O1137" s="17">
        <v>330000</v>
      </c>
      <c r="P1137" s="17">
        <f t="shared" si="1000"/>
        <v>4350000</v>
      </c>
      <c r="Q1137" s="183">
        <f t="shared" si="1005"/>
        <v>100</v>
      </c>
    </row>
    <row r="1138" spans="1:17" x14ac:dyDescent="0.25">
      <c r="A1138" s="4" t="s">
        <v>643</v>
      </c>
      <c r="B1138" s="4" t="s">
        <v>82</v>
      </c>
      <c r="C1138" s="4" t="s">
        <v>12</v>
      </c>
      <c r="D1138" s="4" t="s">
        <v>684</v>
      </c>
      <c r="E1138" s="3" t="s">
        <v>22</v>
      </c>
      <c r="F1138" s="4" t="s">
        <v>688</v>
      </c>
      <c r="G1138" s="16" t="s">
        <v>265</v>
      </c>
      <c r="H1138" s="16" t="s">
        <v>28</v>
      </c>
      <c r="I1138" s="183">
        <v>1120000</v>
      </c>
      <c r="J1138" s="183">
        <v>1120000</v>
      </c>
      <c r="K1138" s="183">
        <v>1065858</v>
      </c>
      <c r="L1138" s="183">
        <f>M1138+N1138+O1138</f>
        <v>54142</v>
      </c>
      <c r="M1138" s="17">
        <v>0</v>
      </c>
      <c r="N1138" s="17">
        <v>0</v>
      </c>
      <c r="O1138" s="17">
        <v>54142</v>
      </c>
      <c r="P1138" s="17">
        <f t="shared" si="1000"/>
        <v>1120000</v>
      </c>
      <c r="Q1138" s="183">
        <f t="shared" si="1005"/>
        <v>100</v>
      </c>
    </row>
    <row r="1139" spans="1:17" x14ac:dyDescent="0.25">
      <c r="A1139" s="4" t="s">
        <v>643</v>
      </c>
      <c r="B1139" s="4" t="s">
        <v>82</v>
      </c>
      <c r="C1139" s="4" t="s">
        <v>12</v>
      </c>
      <c r="D1139" s="4" t="s">
        <v>684</v>
      </c>
      <c r="E1139" s="3" t="s">
        <v>22</v>
      </c>
      <c r="F1139" s="4" t="s">
        <v>689</v>
      </c>
      <c r="G1139" s="16" t="s">
        <v>265</v>
      </c>
      <c r="H1139" s="16" t="s">
        <v>24</v>
      </c>
      <c r="I1139" s="183">
        <v>662800</v>
      </c>
      <c r="J1139" s="183">
        <v>1032800</v>
      </c>
      <c r="K1139" s="183">
        <v>1032587</v>
      </c>
      <c r="L1139" s="183">
        <f>M1139+N1139+O1139</f>
        <v>213</v>
      </c>
      <c r="M1139" s="17">
        <v>213</v>
      </c>
      <c r="N1139" s="17"/>
      <c r="O1139" s="17"/>
      <c r="P1139" s="17">
        <f t="shared" si="1000"/>
        <v>1032800</v>
      </c>
      <c r="Q1139" s="183">
        <f t="shared" si="1005"/>
        <v>100</v>
      </c>
    </row>
    <row r="1140" spans="1:17" x14ac:dyDescent="0.25">
      <c r="A1140" s="4" t="s">
        <v>643</v>
      </c>
      <c r="B1140" s="4" t="s">
        <v>82</v>
      </c>
      <c r="C1140" s="4" t="s">
        <v>12</v>
      </c>
      <c r="D1140" s="4" t="s">
        <v>684</v>
      </c>
      <c r="E1140" s="3" t="s">
        <v>22</v>
      </c>
      <c r="F1140" s="4" t="s">
        <v>690</v>
      </c>
      <c r="G1140" s="16" t="s">
        <v>265</v>
      </c>
      <c r="H1140" s="16" t="s">
        <v>30</v>
      </c>
      <c r="I1140" s="183">
        <v>580000</v>
      </c>
      <c r="J1140" s="183">
        <v>580000</v>
      </c>
      <c r="K1140" s="183">
        <v>540000</v>
      </c>
      <c r="L1140" s="183">
        <f>M1140+N1140+O1140</f>
        <v>40000</v>
      </c>
      <c r="M1140" s="17">
        <v>40000</v>
      </c>
      <c r="N1140" s="17"/>
      <c r="O1140" s="17"/>
      <c r="P1140" s="17">
        <f t="shared" si="1000"/>
        <v>580000</v>
      </c>
      <c r="Q1140" s="183">
        <f t="shared" si="1005"/>
        <v>100</v>
      </c>
    </row>
    <row r="1141" spans="1:17" x14ac:dyDescent="0.25">
      <c r="A1141" s="4" t="s">
        <v>643</v>
      </c>
      <c r="B1141" s="4" t="s">
        <v>82</v>
      </c>
      <c r="C1141" s="4" t="s">
        <v>12</v>
      </c>
      <c r="D1141" s="4" t="s">
        <v>684</v>
      </c>
      <c r="E1141" s="2" t="s">
        <v>31</v>
      </c>
      <c r="F1141" s="2" t="s">
        <v>1</v>
      </c>
      <c r="G1141" s="2" t="s">
        <v>1</v>
      </c>
      <c r="H1141" s="2" t="s">
        <v>32</v>
      </c>
      <c r="I1141" s="185">
        <f t="shared" ref="I1141:O1141" si="1011">SUM(I1142)</f>
        <v>10449926</v>
      </c>
      <c r="J1141" s="185">
        <f t="shared" si="1011"/>
        <v>10449926</v>
      </c>
      <c r="K1141" s="185">
        <f t="shared" si="1011"/>
        <v>8202153</v>
      </c>
      <c r="L1141" s="185">
        <f t="shared" si="1011"/>
        <v>2247773</v>
      </c>
      <c r="M1141" s="15">
        <f t="shared" si="1011"/>
        <v>750000</v>
      </c>
      <c r="N1141" s="15">
        <f t="shared" si="1011"/>
        <v>890000</v>
      </c>
      <c r="O1141" s="15">
        <f t="shared" si="1011"/>
        <v>607773</v>
      </c>
      <c r="P1141" s="15">
        <f t="shared" si="1000"/>
        <v>10449926</v>
      </c>
      <c r="Q1141" s="185">
        <f t="shared" si="1005"/>
        <v>100</v>
      </c>
    </row>
    <row r="1142" spans="1:17" x14ac:dyDescent="0.25">
      <c r="A1142" s="4" t="s">
        <v>643</v>
      </c>
      <c r="B1142" s="4" t="s">
        <v>82</v>
      </c>
      <c r="C1142" s="4" t="s">
        <v>12</v>
      </c>
      <c r="D1142" s="4" t="s">
        <v>684</v>
      </c>
      <c r="E1142" s="3" t="s">
        <v>34</v>
      </c>
      <c r="F1142" s="4"/>
      <c r="G1142" s="16" t="s">
        <v>265</v>
      </c>
      <c r="H1142" s="16" t="s">
        <v>33</v>
      </c>
      <c r="I1142" s="183">
        <v>10449926</v>
      </c>
      <c r="J1142" s="183">
        <v>10449926</v>
      </c>
      <c r="K1142" s="183">
        <v>8202153</v>
      </c>
      <c r="L1142" s="183">
        <f>M1142+N1142+O1142</f>
        <v>2247773</v>
      </c>
      <c r="M1142" s="17">
        <v>750000</v>
      </c>
      <c r="N1142" s="17">
        <v>890000</v>
      </c>
      <c r="O1142" s="17">
        <v>607773</v>
      </c>
      <c r="P1142" s="17">
        <f t="shared" si="1000"/>
        <v>10449926</v>
      </c>
      <c r="Q1142" s="183">
        <f t="shared" si="1005"/>
        <v>100</v>
      </c>
    </row>
    <row r="1143" spans="1:17" x14ac:dyDescent="0.25">
      <c r="A1143" s="4" t="s">
        <v>643</v>
      </c>
      <c r="B1143" s="4" t="s">
        <v>82</v>
      </c>
      <c r="C1143" s="4" t="s">
        <v>12</v>
      </c>
      <c r="D1143" s="4" t="s">
        <v>684</v>
      </c>
      <c r="E1143" s="2" t="s">
        <v>35</v>
      </c>
      <c r="F1143" s="2" t="s">
        <v>1</v>
      </c>
      <c r="G1143" s="2" t="s">
        <v>1</v>
      </c>
      <c r="H1143" s="2" t="s">
        <v>36</v>
      </c>
      <c r="I1143" s="185">
        <f t="shared" ref="I1143:O1143" si="1012">SUM(I1144:I1146,I1149,I1150,I1151,I1152,I1153)</f>
        <v>13162184</v>
      </c>
      <c r="J1143" s="185">
        <f t="shared" si="1012"/>
        <v>13162184</v>
      </c>
      <c r="K1143" s="185">
        <f t="shared" si="1012"/>
        <v>3284409</v>
      </c>
      <c r="L1143" s="185">
        <f t="shared" si="1012"/>
        <v>6324449</v>
      </c>
      <c r="M1143" s="15">
        <f t="shared" si="1012"/>
        <v>311880</v>
      </c>
      <c r="N1143" s="15">
        <f t="shared" si="1012"/>
        <v>289980</v>
      </c>
      <c r="O1143" s="15">
        <f t="shared" si="1012"/>
        <v>5722589</v>
      </c>
      <c r="P1143" s="15">
        <f t="shared" si="1000"/>
        <v>9608858</v>
      </c>
      <c r="Q1143" s="185">
        <f t="shared" si="1005"/>
        <v>73.003522819617174</v>
      </c>
    </row>
    <row r="1144" spans="1:17" x14ac:dyDescent="0.25">
      <c r="A1144" s="4" t="s">
        <v>643</v>
      </c>
      <c r="B1144" s="4" t="s">
        <v>82</v>
      </c>
      <c r="C1144" s="4" t="s">
        <v>12</v>
      </c>
      <c r="D1144" s="4" t="s">
        <v>684</v>
      </c>
      <c r="E1144" s="3" t="s">
        <v>39</v>
      </c>
      <c r="F1144" s="4"/>
      <c r="G1144" s="16" t="s">
        <v>265</v>
      </c>
      <c r="H1144" s="16" t="s">
        <v>38</v>
      </c>
      <c r="I1144" s="183">
        <v>178326</v>
      </c>
      <c r="J1144" s="183">
        <v>178326</v>
      </c>
      <c r="K1144" s="183">
        <v>80000</v>
      </c>
      <c r="L1144" s="183">
        <f>M1144+N1144+O1144</f>
        <v>60000</v>
      </c>
      <c r="M1144" s="17">
        <v>0</v>
      </c>
      <c r="N1144" s="17">
        <v>0</v>
      </c>
      <c r="O1144" s="208">
        <v>60000</v>
      </c>
      <c r="P1144" s="17">
        <f t="shared" si="1000"/>
        <v>140000</v>
      </c>
      <c r="Q1144" s="183">
        <f t="shared" si="1005"/>
        <v>78.507901259491035</v>
      </c>
    </row>
    <row r="1145" spans="1:17" x14ac:dyDescent="0.25">
      <c r="A1145" s="4" t="s">
        <v>643</v>
      </c>
      <c r="B1145" s="4" t="s">
        <v>82</v>
      </c>
      <c r="C1145" s="4" t="s">
        <v>12</v>
      </c>
      <c r="D1145" s="4" t="s">
        <v>684</v>
      </c>
      <c r="E1145" s="3" t="s">
        <v>200</v>
      </c>
      <c r="F1145" s="4"/>
      <c r="G1145" s="16" t="s">
        <v>265</v>
      </c>
      <c r="H1145" s="16" t="s">
        <v>199</v>
      </c>
      <c r="I1145" s="183">
        <v>45000</v>
      </c>
      <c r="J1145" s="183">
        <v>45000</v>
      </c>
      <c r="K1145" s="183">
        <v>33750</v>
      </c>
      <c r="L1145" s="183">
        <f>M1145+N1145+O1145</f>
        <v>11250</v>
      </c>
      <c r="M1145" s="17">
        <v>2630</v>
      </c>
      <c r="N1145" s="17">
        <v>2630</v>
      </c>
      <c r="O1145" s="17">
        <v>5990</v>
      </c>
      <c r="P1145" s="17">
        <f t="shared" si="1000"/>
        <v>45000</v>
      </c>
      <c r="Q1145" s="183">
        <f t="shared" si="1005"/>
        <v>100</v>
      </c>
    </row>
    <row r="1146" spans="1:17" x14ac:dyDescent="0.25">
      <c r="A1146" s="1" t="s">
        <v>643</v>
      </c>
      <c r="B1146" s="1" t="s">
        <v>82</v>
      </c>
      <c r="C1146" s="1" t="s">
        <v>12</v>
      </c>
      <c r="D1146" s="1" t="s">
        <v>684</v>
      </c>
      <c r="E1146" s="1" t="s">
        <v>201</v>
      </c>
      <c r="F1146" s="4" t="s">
        <v>1</v>
      </c>
      <c r="G1146" s="16" t="s">
        <v>1</v>
      </c>
      <c r="H1146" s="2" t="s">
        <v>202</v>
      </c>
      <c r="I1146" s="185">
        <f t="shared" ref="I1146:O1146" si="1013">SUM(I1147:I1148)</f>
        <v>7222110</v>
      </c>
      <c r="J1146" s="185">
        <f t="shared" si="1013"/>
        <v>7222110</v>
      </c>
      <c r="K1146" s="185">
        <f t="shared" si="1013"/>
        <v>670000</v>
      </c>
      <c r="L1146" s="185">
        <f t="shared" si="1013"/>
        <v>4052110</v>
      </c>
      <c r="M1146" s="15">
        <f t="shared" si="1013"/>
        <v>95000</v>
      </c>
      <c r="N1146" s="15">
        <f t="shared" si="1013"/>
        <v>74100</v>
      </c>
      <c r="O1146" s="15">
        <f t="shared" si="1013"/>
        <v>3883010</v>
      </c>
      <c r="P1146" s="15">
        <f t="shared" si="1000"/>
        <v>4722110</v>
      </c>
      <c r="Q1146" s="185">
        <f t="shared" si="1005"/>
        <v>65.384077506435105</v>
      </c>
    </row>
    <row r="1147" spans="1:17" x14ac:dyDescent="0.25">
      <c r="A1147" s="4" t="s">
        <v>643</v>
      </c>
      <c r="B1147" s="4" t="s">
        <v>82</v>
      </c>
      <c r="C1147" s="4" t="s">
        <v>12</v>
      </c>
      <c r="D1147" s="4" t="s">
        <v>684</v>
      </c>
      <c r="E1147" s="3" t="s">
        <v>203</v>
      </c>
      <c r="F1147" s="4"/>
      <c r="G1147" s="16" t="s">
        <v>265</v>
      </c>
      <c r="H1147" s="16" t="s">
        <v>202</v>
      </c>
      <c r="I1147" s="183">
        <v>750000</v>
      </c>
      <c r="J1147" s="183">
        <v>750000</v>
      </c>
      <c r="K1147" s="183">
        <v>550000</v>
      </c>
      <c r="L1147" s="183">
        <f t="shared" ref="L1147:L1152" si="1014">M1147+N1147+O1147</f>
        <v>200000</v>
      </c>
      <c r="M1147" s="17">
        <v>75000</v>
      </c>
      <c r="N1147" s="17">
        <v>74100</v>
      </c>
      <c r="O1147" s="17">
        <v>50900</v>
      </c>
      <c r="P1147" s="17">
        <f t="shared" si="1000"/>
        <v>750000</v>
      </c>
      <c r="Q1147" s="183">
        <f t="shared" si="1005"/>
        <v>100</v>
      </c>
    </row>
    <row r="1148" spans="1:17" ht="22.5" x14ac:dyDescent="0.25">
      <c r="A1148" s="4" t="s">
        <v>643</v>
      </c>
      <c r="B1148" s="4" t="s">
        <v>82</v>
      </c>
      <c r="C1148" s="4" t="s">
        <v>12</v>
      </c>
      <c r="D1148" s="4" t="s">
        <v>684</v>
      </c>
      <c r="E1148" s="3" t="s">
        <v>203</v>
      </c>
      <c r="F1148" s="4" t="s">
        <v>691</v>
      </c>
      <c r="G1148" s="16" t="s">
        <v>265</v>
      </c>
      <c r="H1148" s="16" t="s">
        <v>692</v>
      </c>
      <c r="I1148" s="183">
        <v>6472110</v>
      </c>
      <c r="J1148" s="183">
        <v>6472110</v>
      </c>
      <c r="K1148" s="183">
        <v>120000</v>
      </c>
      <c r="L1148" s="183">
        <f t="shared" si="1014"/>
        <v>3852110</v>
      </c>
      <c r="M1148" s="17">
        <v>20000</v>
      </c>
      <c r="N1148" s="17">
        <v>0</v>
      </c>
      <c r="O1148" s="210">
        <v>3832110</v>
      </c>
      <c r="P1148" s="17">
        <f t="shared" si="1000"/>
        <v>3972110</v>
      </c>
      <c r="Q1148" s="183">
        <f t="shared" si="1005"/>
        <v>61.372720797390642</v>
      </c>
    </row>
    <row r="1149" spans="1:17" x14ac:dyDescent="0.25">
      <c r="A1149" s="4" t="s">
        <v>643</v>
      </c>
      <c r="B1149" s="4" t="s">
        <v>82</v>
      </c>
      <c r="C1149" s="4" t="s">
        <v>12</v>
      </c>
      <c r="D1149" s="4" t="s">
        <v>684</v>
      </c>
      <c r="E1149" s="3" t="s">
        <v>206</v>
      </c>
      <c r="F1149" s="4"/>
      <c r="G1149" s="16" t="s">
        <v>265</v>
      </c>
      <c r="H1149" s="16" t="s">
        <v>205</v>
      </c>
      <c r="I1149" s="183">
        <v>1200000</v>
      </c>
      <c r="J1149" s="183">
        <v>1200000</v>
      </c>
      <c r="K1149" s="183">
        <v>905000</v>
      </c>
      <c r="L1149" s="183">
        <f t="shared" si="1014"/>
        <v>240000</v>
      </c>
      <c r="M1149" s="208">
        <v>80000</v>
      </c>
      <c r="N1149" s="208">
        <v>80000</v>
      </c>
      <c r="O1149" s="208">
        <v>80000</v>
      </c>
      <c r="P1149" s="17">
        <f t="shared" si="1000"/>
        <v>1145000</v>
      </c>
      <c r="Q1149" s="183">
        <f t="shared" si="1005"/>
        <v>95.416666666666671</v>
      </c>
    </row>
    <row r="1150" spans="1:17" x14ac:dyDescent="0.25">
      <c r="A1150" s="4" t="s">
        <v>643</v>
      </c>
      <c r="B1150" s="4" t="s">
        <v>82</v>
      </c>
      <c r="C1150" s="4" t="s">
        <v>12</v>
      </c>
      <c r="D1150" s="4" t="s">
        <v>684</v>
      </c>
      <c r="E1150" s="3" t="s">
        <v>209</v>
      </c>
      <c r="F1150" s="4"/>
      <c r="G1150" s="16" t="s">
        <v>265</v>
      </c>
      <c r="H1150" s="16" t="s">
        <v>208</v>
      </c>
      <c r="I1150" s="183">
        <v>110000</v>
      </c>
      <c r="J1150" s="183">
        <v>110000</v>
      </c>
      <c r="K1150" s="183">
        <v>83500</v>
      </c>
      <c r="L1150" s="183">
        <f t="shared" si="1014"/>
        <v>26500</v>
      </c>
      <c r="M1150" s="17">
        <v>8250</v>
      </c>
      <c r="N1150" s="17">
        <v>8250</v>
      </c>
      <c r="O1150" s="17">
        <v>10000</v>
      </c>
      <c r="P1150" s="17">
        <f t="shared" si="1000"/>
        <v>110000</v>
      </c>
      <c r="Q1150" s="183">
        <f t="shared" si="1005"/>
        <v>100</v>
      </c>
    </row>
    <row r="1151" spans="1:17" x14ac:dyDescent="0.25">
      <c r="A1151" s="4" t="s">
        <v>643</v>
      </c>
      <c r="B1151" s="4" t="s">
        <v>82</v>
      </c>
      <c r="C1151" s="4" t="s">
        <v>12</v>
      </c>
      <c r="D1151" s="4" t="s">
        <v>684</v>
      </c>
      <c r="E1151" s="3" t="s">
        <v>212</v>
      </c>
      <c r="F1151" s="4"/>
      <c r="G1151" s="16" t="s">
        <v>265</v>
      </c>
      <c r="H1151" s="16" t="s">
        <v>211</v>
      </c>
      <c r="I1151" s="183">
        <v>700000</v>
      </c>
      <c r="J1151" s="183">
        <v>700000</v>
      </c>
      <c r="K1151" s="183">
        <v>503000</v>
      </c>
      <c r="L1151" s="183">
        <f t="shared" si="1014"/>
        <v>137000</v>
      </c>
      <c r="M1151" s="208">
        <v>50000</v>
      </c>
      <c r="N1151" s="208">
        <v>50000</v>
      </c>
      <c r="O1151" s="17">
        <v>37000</v>
      </c>
      <c r="P1151" s="17">
        <f t="shared" si="1000"/>
        <v>640000</v>
      </c>
      <c r="Q1151" s="183">
        <f t="shared" si="1005"/>
        <v>91.428571428571431</v>
      </c>
    </row>
    <row r="1152" spans="1:17" x14ac:dyDescent="0.25">
      <c r="A1152" s="4" t="s">
        <v>643</v>
      </c>
      <c r="B1152" s="4" t="s">
        <v>82</v>
      </c>
      <c r="C1152" s="4" t="s">
        <v>12</v>
      </c>
      <c r="D1152" s="4" t="s">
        <v>684</v>
      </c>
      <c r="E1152" s="3" t="s">
        <v>215</v>
      </c>
      <c r="F1152" s="4"/>
      <c r="G1152" s="16" t="s">
        <v>265</v>
      </c>
      <c r="H1152" s="16" t="s">
        <v>214</v>
      </c>
      <c r="I1152" s="183">
        <v>350000</v>
      </c>
      <c r="J1152" s="183">
        <v>350000</v>
      </c>
      <c r="K1152" s="183">
        <v>245000</v>
      </c>
      <c r="L1152" s="183">
        <f t="shared" si="1014"/>
        <v>105000</v>
      </c>
      <c r="M1152" s="17">
        <v>35000</v>
      </c>
      <c r="N1152" s="17">
        <v>35000</v>
      </c>
      <c r="O1152" s="17">
        <v>35000</v>
      </c>
      <c r="P1152" s="17">
        <f t="shared" si="1000"/>
        <v>350000</v>
      </c>
      <c r="Q1152" s="183">
        <f t="shared" si="1005"/>
        <v>100</v>
      </c>
    </row>
    <row r="1153" spans="1:17" x14ac:dyDescent="0.25">
      <c r="A1153" s="1" t="s">
        <v>643</v>
      </c>
      <c r="B1153" s="1" t="s">
        <v>82</v>
      </c>
      <c r="C1153" s="1" t="s">
        <v>12</v>
      </c>
      <c r="D1153" s="1" t="s">
        <v>684</v>
      </c>
      <c r="E1153" s="1" t="s">
        <v>40</v>
      </c>
      <c r="F1153" s="4" t="s">
        <v>1</v>
      </c>
      <c r="G1153" s="16" t="s">
        <v>1</v>
      </c>
      <c r="H1153" s="2" t="s">
        <v>41</v>
      </c>
      <c r="I1153" s="185">
        <f t="shared" ref="I1153:O1153" si="1015">SUM(I1154:I1158)</f>
        <v>3356748</v>
      </c>
      <c r="J1153" s="185">
        <f t="shared" si="1015"/>
        <v>3356748</v>
      </c>
      <c r="K1153" s="185">
        <f t="shared" si="1015"/>
        <v>764159</v>
      </c>
      <c r="L1153" s="185">
        <f t="shared" si="1015"/>
        <v>1692589</v>
      </c>
      <c r="M1153" s="15">
        <f t="shared" si="1015"/>
        <v>41000</v>
      </c>
      <c r="N1153" s="15">
        <f t="shared" si="1015"/>
        <v>40000</v>
      </c>
      <c r="O1153" s="15">
        <f t="shared" si="1015"/>
        <v>1611589</v>
      </c>
      <c r="P1153" s="15">
        <f t="shared" si="1000"/>
        <v>2456748</v>
      </c>
      <c r="Q1153" s="185">
        <f t="shared" si="1005"/>
        <v>73.188335853629766</v>
      </c>
    </row>
    <row r="1154" spans="1:17" x14ac:dyDescent="0.25">
      <c r="A1154" s="4" t="s">
        <v>643</v>
      </c>
      <c r="B1154" s="4" t="s">
        <v>82</v>
      </c>
      <c r="C1154" s="4" t="s">
        <v>12</v>
      </c>
      <c r="D1154" s="4" t="s">
        <v>684</v>
      </c>
      <c r="E1154" s="3" t="s">
        <v>42</v>
      </c>
      <c r="F1154" s="4"/>
      <c r="G1154" s="16" t="s">
        <v>265</v>
      </c>
      <c r="H1154" s="16" t="s">
        <v>41</v>
      </c>
      <c r="I1154" s="183">
        <v>735000</v>
      </c>
      <c r="J1154" s="183">
        <v>735000</v>
      </c>
      <c r="K1154" s="183">
        <v>541750</v>
      </c>
      <c r="L1154" s="183">
        <f>M1154+N1154+O1154</f>
        <v>93250</v>
      </c>
      <c r="M1154" s="17">
        <v>20000</v>
      </c>
      <c r="N1154" s="17">
        <v>20000</v>
      </c>
      <c r="O1154" s="210">
        <v>53250</v>
      </c>
      <c r="P1154" s="17">
        <f t="shared" si="1000"/>
        <v>635000</v>
      </c>
      <c r="Q1154" s="183">
        <f t="shared" si="1005"/>
        <v>86.394557823129247</v>
      </c>
    </row>
    <row r="1155" spans="1:17" ht="22.5" x14ac:dyDescent="0.25">
      <c r="A1155" s="4" t="s">
        <v>643</v>
      </c>
      <c r="B1155" s="4" t="s">
        <v>82</v>
      </c>
      <c r="C1155" s="4" t="s">
        <v>12</v>
      </c>
      <c r="D1155" s="4" t="s">
        <v>684</v>
      </c>
      <c r="E1155" s="3" t="s">
        <v>42</v>
      </c>
      <c r="F1155" s="4" t="s">
        <v>693</v>
      </c>
      <c r="G1155" s="16" t="s">
        <v>265</v>
      </c>
      <c r="H1155" s="16" t="s">
        <v>50</v>
      </c>
      <c r="I1155" s="183">
        <v>205748</v>
      </c>
      <c r="J1155" s="183">
        <v>205748</v>
      </c>
      <c r="K1155" s="183">
        <v>171409</v>
      </c>
      <c r="L1155" s="183">
        <f>M1155+N1155+O1155</f>
        <v>34339</v>
      </c>
      <c r="M1155" s="17">
        <v>15000</v>
      </c>
      <c r="N1155" s="17">
        <v>17000</v>
      </c>
      <c r="O1155" s="17">
        <v>2339</v>
      </c>
      <c r="P1155" s="17">
        <f t="shared" si="1000"/>
        <v>205748</v>
      </c>
      <c r="Q1155" s="183">
        <f t="shared" si="1005"/>
        <v>100</v>
      </c>
    </row>
    <row r="1156" spans="1:17" x14ac:dyDescent="0.25">
      <c r="A1156" s="4" t="s">
        <v>643</v>
      </c>
      <c r="B1156" s="4" t="s">
        <v>82</v>
      </c>
      <c r="C1156" s="4" t="s">
        <v>12</v>
      </c>
      <c r="D1156" s="4" t="s">
        <v>684</v>
      </c>
      <c r="E1156" s="3" t="s">
        <v>42</v>
      </c>
      <c r="F1156" s="4" t="s">
        <v>694</v>
      </c>
      <c r="G1156" s="16" t="s">
        <v>265</v>
      </c>
      <c r="H1156" s="16" t="s">
        <v>695</v>
      </c>
      <c r="I1156" s="183">
        <v>2200000</v>
      </c>
      <c r="J1156" s="183">
        <v>2200000</v>
      </c>
      <c r="K1156" s="183">
        <v>0</v>
      </c>
      <c r="L1156" s="183">
        <f>M1156+N1156+O1156</f>
        <v>1500000</v>
      </c>
      <c r="M1156" s="17">
        <v>0</v>
      </c>
      <c r="N1156" s="17">
        <v>0</v>
      </c>
      <c r="O1156" s="208">
        <v>1500000</v>
      </c>
      <c r="P1156" s="17">
        <f t="shared" si="1000"/>
        <v>1500000</v>
      </c>
      <c r="Q1156" s="183">
        <f t="shared" si="1005"/>
        <v>68.181818181818173</v>
      </c>
    </row>
    <row r="1157" spans="1:17" ht="22.5" x14ac:dyDescent="0.25">
      <c r="A1157" s="4" t="s">
        <v>643</v>
      </c>
      <c r="B1157" s="4" t="s">
        <v>82</v>
      </c>
      <c r="C1157" s="4" t="s">
        <v>12</v>
      </c>
      <c r="D1157" s="4" t="s">
        <v>684</v>
      </c>
      <c r="E1157" s="3" t="s">
        <v>42</v>
      </c>
      <c r="F1157" s="4" t="s">
        <v>696</v>
      </c>
      <c r="G1157" s="16" t="s">
        <v>265</v>
      </c>
      <c r="H1157" s="16" t="s">
        <v>56</v>
      </c>
      <c r="I1157" s="183">
        <v>96000</v>
      </c>
      <c r="J1157" s="183">
        <v>96000</v>
      </c>
      <c r="K1157" s="183">
        <v>51000</v>
      </c>
      <c r="L1157" s="183">
        <f>M1157+N1157+O1157</f>
        <v>45000</v>
      </c>
      <c r="M1157" s="17">
        <v>3000</v>
      </c>
      <c r="N1157" s="17">
        <v>3000</v>
      </c>
      <c r="O1157" s="17">
        <v>39000</v>
      </c>
      <c r="P1157" s="17">
        <f t="shared" si="1000"/>
        <v>96000</v>
      </c>
      <c r="Q1157" s="183">
        <f t="shared" si="1005"/>
        <v>100</v>
      </c>
    </row>
    <row r="1158" spans="1:17" x14ac:dyDescent="0.25">
      <c r="A1158" s="4" t="s">
        <v>643</v>
      </c>
      <c r="B1158" s="4" t="s">
        <v>82</v>
      </c>
      <c r="C1158" s="4" t="s">
        <v>12</v>
      </c>
      <c r="D1158" s="4" t="s">
        <v>684</v>
      </c>
      <c r="E1158" s="3" t="s">
        <v>42</v>
      </c>
      <c r="F1158" s="4" t="s">
        <v>697</v>
      </c>
      <c r="G1158" s="16" t="s">
        <v>265</v>
      </c>
      <c r="H1158" s="16" t="s">
        <v>698</v>
      </c>
      <c r="I1158" s="183">
        <v>120000</v>
      </c>
      <c r="J1158" s="183">
        <v>120000</v>
      </c>
      <c r="K1158" s="183">
        <v>0</v>
      </c>
      <c r="L1158" s="183">
        <f>M1158+N1158+O1158</f>
        <v>20000</v>
      </c>
      <c r="M1158" s="17">
        <v>3000</v>
      </c>
      <c r="N1158" s="17">
        <v>0</v>
      </c>
      <c r="O1158" s="210">
        <v>17000</v>
      </c>
      <c r="P1158" s="17">
        <f t="shared" si="1000"/>
        <v>20000</v>
      </c>
      <c r="Q1158" s="183">
        <f t="shared" si="1005"/>
        <v>16.666666666666664</v>
      </c>
    </row>
    <row r="1159" spans="1:17" ht="22.5" x14ac:dyDescent="0.25">
      <c r="A1159" s="1" t="s">
        <v>1</v>
      </c>
      <c r="B1159" s="1" t="s">
        <v>1</v>
      </c>
      <c r="C1159" s="1" t="s">
        <v>1</v>
      </c>
      <c r="D1159" s="2" t="s">
        <v>1</v>
      </c>
      <c r="E1159" s="2" t="s">
        <v>1</v>
      </c>
      <c r="F1159" s="2" t="s">
        <v>1</v>
      </c>
      <c r="G1159" s="2" t="s">
        <v>1</v>
      </c>
      <c r="H1159" s="13" t="s">
        <v>57</v>
      </c>
      <c r="I1159" s="184">
        <f t="shared" ref="I1159:O1159" si="1016">SUM(I1160)</f>
        <v>12200</v>
      </c>
      <c r="J1159" s="184">
        <f t="shared" si="1016"/>
        <v>12200</v>
      </c>
      <c r="K1159" s="184">
        <f t="shared" si="1016"/>
        <v>8500</v>
      </c>
      <c r="L1159" s="184">
        <f t="shared" si="1016"/>
        <v>3700</v>
      </c>
      <c r="M1159" s="14">
        <f t="shared" si="1016"/>
        <v>0</v>
      </c>
      <c r="N1159" s="14">
        <f t="shared" si="1016"/>
        <v>0</v>
      </c>
      <c r="O1159" s="14">
        <f t="shared" si="1016"/>
        <v>3700</v>
      </c>
      <c r="P1159" s="14">
        <f t="shared" si="1000"/>
        <v>12200</v>
      </c>
      <c r="Q1159" s="184">
        <f t="shared" si="1005"/>
        <v>100</v>
      </c>
    </row>
    <row r="1160" spans="1:17" x14ac:dyDescent="0.25">
      <c r="A1160" s="4" t="s">
        <v>643</v>
      </c>
      <c r="B1160" s="4" t="s">
        <v>82</v>
      </c>
      <c r="C1160" s="4" t="s">
        <v>12</v>
      </c>
      <c r="D1160" s="4" t="s">
        <v>684</v>
      </c>
      <c r="E1160" s="2" t="s">
        <v>58</v>
      </c>
      <c r="F1160" s="2" t="s">
        <v>1</v>
      </c>
      <c r="G1160" s="2" t="s">
        <v>1</v>
      </c>
      <c r="H1160" s="2" t="s">
        <v>59</v>
      </c>
      <c r="I1160" s="185">
        <f t="shared" ref="I1160:L1160" si="1017">SUM(I1161,I1162)</f>
        <v>12200</v>
      </c>
      <c r="J1160" s="185">
        <f t="shared" ref="J1160" si="1018">SUM(J1161,J1162)</f>
        <v>12200</v>
      </c>
      <c r="K1160" s="185">
        <f t="shared" ref="K1160" si="1019">SUM(K1161,K1162)</f>
        <v>8500</v>
      </c>
      <c r="L1160" s="185">
        <f t="shared" si="1017"/>
        <v>3700</v>
      </c>
      <c r="M1160" s="15">
        <f t="shared" ref="M1160:O1160" si="1020">SUM(M1161,M1162)</f>
        <v>0</v>
      </c>
      <c r="N1160" s="15">
        <f t="shared" si="1020"/>
        <v>0</v>
      </c>
      <c r="O1160" s="15">
        <f t="shared" si="1020"/>
        <v>3700</v>
      </c>
      <c r="P1160" s="15">
        <f t="shared" si="1000"/>
        <v>12200</v>
      </c>
      <c r="Q1160" s="185">
        <f t="shared" si="1005"/>
        <v>100</v>
      </c>
    </row>
    <row r="1161" spans="1:17" x14ac:dyDescent="0.25">
      <c r="A1161" s="4" t="s">
        <v>643</v>
      </c>
      <c r="B1161" s="4" t="s">
        <v>82</v>
      </c>
      <c r="C1161" s="4" t="s">
        <v>12</v>
      </c>
      <c r="D1161" s="4" t="s">
        <v>684</v>
      </c>
      <c r="E1161" s="3" t="s">
        <v>105</v>
      </c>
      <c r="F1161" s="4"/>
      <c r="G1161" s="16" t="s">
        <v>265</v>
      </c>
      <c r="H1161" s="16" t="s">
        <v>104</v>
      </c>
      <c r="I1161" s="183">
        <v>12000</v>
      </c>
      <c r="J1161" s="183">
        <v>12000</v>
      </c>
      <c r="K1161" s="183">
        <v>8500</v>
      </c>
      <c r="L1161" s="183">
        <f>M1161+N1161+O1161</f>
        <v>3500</v>
      </c>
      <c r="M1161" s="17"/>
      <c r="N1161" s="17"/>
      <c r="O1161" s="17">
        <v>3500</v>
      </c>
      <c r="P1161" s="17">
        <f t="shared" si="1000"/>
        <v>12000</v>
      </c>
      <c r="Q1161" s="183">
        <f t="shared" si="1005"/>
        <v>100</v>
      </c>
    </row>
    <row r="1162" spans="1:17" x14ac:dyDescent="0.25">
      <c r="A1162" s="1" t="s">
        <v>643</v>
      </c>
      <c r="B1162" s="1" t="s">
        <v>82</v>
      </c>
      <c r="C1162" s="1" t="s">
        <v>12</v>
      </c>
      <c r="D1162" s="1" t="s">
        <v>684</v>
      </c>
      <c r="E1162" s="1" t="s">
        <v>67</v>
      </c>
      <c r="F1162" s="4" t="s">
        <v>1</v>
      </c>
      <c r="G1162" s="16" t="s">
        <v>1</v>
      </c>
      <c r="H1162" s="2" t="s">
        <v>68</v>
      </c>
      <c r="I1162" s="185">
        <f t="shared" ref="I1162:O1162" si="1021">SUM(I1163:I1164)</f>
        <v>200</v>
      </c>
      <c r="J1162" s="185">
        <f t="shared" si="1021"/>
        <v>200</v>
      </c>
      <c r="K1162" s="185">
        <f t="shared" si="1021"/>
        <v>0</v>
      </c>
      <c r="L1162" s="185">
        <f t="shared" si="1021"/>
        <v>200</v>
      </c>
      <c r="M1162" s="15">
        <f t="shared" si="1021"/>
        <v>0</v>
      </c>
      <c r="N1162" s="15">
        <f t="shared" si="1021"/>
        <v>0</v>
      </c>
      <c r="O1162" s="15">
        <f t="shared" si="1021"/>
        <v>200</v>
      </c>
      <c r="P1162" s="15">
        <f t="shared" si="1000"/>
        <v>200</v>
      </c>
      <c r="Q1162" s="185">
        <f t="shared" si="1005"/>
        <v>100</v>
      </c>
    </row>
    <row r="1163" spans="1:17" x14ac:dyDescent="0.25">
      <c r="A1163" s="4" t="s">
        <v>643</v>
      </c>
      <c r="B1163" s="4" t="s">
        <v>82</v>
      </c>
      <c r="C1163" s="4" t="s">
        <v>12</v>
      </c>
      <c r="D1163" s="4" t="s">
        <v>684</v>
      </c>
      <c r="E1163" s="3" t="s">
        <v>69</v>
      </c>
      <c r="F1163" s="4" t="s">
        <v>699</v>
      </c>
      <c r="G1163" s="16" t="s">
        <v>265</v>
      </c>
      <c r="H1163" s="16" t="s">
        <v>68</v>
      </c>
      <c r="I1163" s="183">
        <v>100</v>
      </c>
      <c r="J1163" s="183">
        <v>100</v>
      </c>
      <c r="K1163" s="183">
        <v>0</v>
      </c>
      <c r="L1163" s="183">
        <f>M1163+N1163+O1163</f>
        <v>100</v>
      </c>
      <c r="M1163" s="17"/>
      <c r="N1163" s="17"/>
      <c r="O1163" s="17">
        <v>100</v>
      </c>
      <c r="P1163" s="17">
        <f t="shared" si="1000"/>
        <v>100</v>
      </c>
      <c r="Q1163" s="183">
        <f t="shared" si="1005"/>
        <v>100</v>
      </c>
    </row>
    <row r="1164" spans="1:17" ht="22.5" x14ac:dyDescent="0.25">
      <c r="A1164" s="4" t="s">
        <v>643</v>
      </c>
      <c r="B1164" s="4" t="s">
        <v>82</v>
      </c>
      <c r="C1164" s="4" t="s">
        <v>12</v>
      </c>
      <c r="D1164" s="4" t="s">
        <v>684</v>
      </c>
      <c r="E1164" s="3" t="s">
        <v>69</v>
      </c>
      <c r="F1164" s="4" t="s">
        <v>700</v>
      </c>
      <c r="G1164" s="16" t="s">
        <v>265</v>
      </c>
      <c r="H1164" s="16" t="s">
        <v>418</v>
      </c>
      <c r="I1164" s="183">
        <v>100</v>
      </c>
      <c r="J1164" s="183">
        <v>100</v>
      </c>
      <c r="K1164" s="183">
        <v>0</v>
      </c>
      <c r="L1164" s="183">
        <f>M1164+N1164+O1164</f>
        <v>100</v>
      </c>
      <c r="M1164" s="17"/>
      <c r="N1164" s="17"/>
      <c r="O1164" s="17">
        <v>100</v>
      </c>
      <c r="P1164" s="17">
        <f t="shared" si="1000"/>
        <v>100</v>
      </c>
      <c r="Q1164" s="183">
        <f t="shared" si="1005"/>
        <v>100</v>
      </c>
    </row>
    <row r="1165" spans="1:17" ht="22.5" x14ac:dyDescent="0.25">
      <c r="A1165" s="1" t="s">
        <v>1</v>
      </c>
      <c r="B1165" s="1" t="s">
        <v>1</v>
      </c>
      <c r="C1165" s="1" t="s">
        <v>1</v>
      </c>
      <c r="D1165" s="2" t="s">
        <v>1</v>
      </c>
      <c r="E1165" s="2" t="s">
        <v>1</v>
      </c>
      <c r="F1165" s="2" t="s">
        <v>1</v>
      </c>
      <c r="G1165" s="2" t="s">
        <v>1</v>
      </c>
      <c r="H1165" s="13" t="s">
        <v>70</v>
      </c>
      <c r="I1165" s="184">
        <f t="shared" ref="I1165:O1165" si="1022">SUM(I1166)</f>
        <v>13650824</v>
      </c>
      <c r="J1165" s="184">
        <f t="shared" si="1022"/>
        <v>6357020</v>
      </c>
      <c r="K1165" s="184">
        <f t="shared" si="1022"/>
        <v>198020</v>
      </c>
      <c r="L1165" s="184">
        <f t="shared" si="1022"/>
        <v>5107200</v>
      </c>
      <c r="M1165" s="14">
        <f t="shared" si="1022"/>
        <v>7200</v>
      </c>
      <c r="N1165" s="14">
        <f t="shared" si="1022"/>
        <v>0</v>
      </c>
      <c r="O1165" s="14">
        <f t="shared" si="1022"/>
        <v>5100000</v>
      </c>
      <c r="P1165" s="14">
        <f t="shared" si="1000"/>
        <v>5305220</v>
      </c>
      <c r="Q1165" s="184">
        <f t="shared" si="1005"/>
        <v>83.454511705170034</v>
      </c>
    </row>
    <row r="1166" spans="1:17" x14ac:dyDescent="0.25">
      <c r="A1166" s="4" t="s">
        <v>643</v>
      </c>
      <c r="B1166" s="4" t="s">
        <v>82</v>
      </c>
      <c r="C1166" s="4" t="s">
        <v>12</v>
      </c>
      <c r="D1166" s="4" t="s">
        <v>684</v>
      </c>
      <c r="E1166" s="2" t="s">
        <v>71</v>
      </c>
      <c r="F1166" s="2" t="s">
        <v>1</v>
      </c>
      <c r="G1166" s="2" t="s">
        <v>1</v>
      </c>
      <c r="H1166" s="2" t="s">
        <v>72</v>
      </c>
      <c r="I1166" s="185">
        <f>SUM(I1167,I1174,I1173)</f>
        <v>13650824</v>
      </c>
      <c r="J1166" s="185">
        <f>SUM(J1167,J1174,J1173)</f>
        <v>6357020</v>
      </c>
      <c r="K1166" s="185">
        <f>SUM(K1167,K1174,K1173)</f>
        <v>198020</v>
      </c>
      <c r="L1166" s="185">
        <f t="shared" ref="L1166:O1166" si="1023">SUM(L1167,L1174,L1173)</f>
        <v>5107200</v>
      </c>
      <c r="M1166" s="15">
        <f t="shared" si="1023"/>
        <v>7200</v>
      </c>
      <c r="N1166" s="15">
        <f t="shared" si="1023"/>
        <v>0</v>
      </c>
      <c r="O1166" s="15">
        <f t="shared" si="1023"/>
        <v>5100000</v>
      </c>
      <c r="P1166" s="15">
        <f t="shared" si="1000"/>
        <v>5305220</v>
      </c>
      <c r="Q1166" s="185">
        <f t="shared" si="1005"/>
        <v>83.454511705170034</v>
      </c>
    </row>
    <row r="1167" spans="1:17" x14ac:dyDescent="0.25">
      <c r="A1167" s="1" t="s">
        <v>643</v>
      </c>
      <c r="B1167" s="1" t="s">
        <v>82</v>
      </c>
      <c r="C1167" s="1" t="s">
        <v>12</v>
      </c>
      <c r="D1167" s="1" t="s">
        <v>684</v>
      </c>
      <c r="E1167" s="1" t="s">
        <v>73</v>
      </c>
      <c r="F1167" s="4" t="s">
        <v>1</v>
      </c>
      <c r="G1167" s="16" t="s">
        <v>1</v>
      </c>
      <c r="H1167" s="2" t="s">
        <v>74</v>
      </c>
      <c r="I1167" s="185">
        <f>SUM(I1168:I1172)</f>
        <v>13450824</v>
      </c>
      <c r="J1167" s="185">
        <f>SUM(J1168:J1172)</f>
        <v>6150000</v>
      </c>
      <c r="K1167" s="185">
        <f>SUM(K1168:K1172)</f>
        <v>150000</v>
      </c>
      <c r="L1167" s="185">
        <f t="shared" ref="L1167:O1167" si="1024">SUM(L1168:L1172)</f>
        <v>5000000</v>
      </c>
      <c r="M1167" s="15">
        <f t="shared" si="1024"/>
        <v>0</v>
      </c>
      <c r="N1167" s="15">
        <f t="shared" si="1024"/>
        <v>0</v>
      </c>
      <c r="O1167" s="15">
        <f t="shared" si="1024"/>
        <v>5000000</v>
      </c>
      <c r="P1167" s="15">
        <f t="shared" si="1000"/>
        <v>5150000</v>
      </c>
      <c r="Q1167" s="185">
        <f t="shared" si="1005"/>
        <v>83.739837398373979</v>
      </c>
    </row>
    <row r="1168" spans="1:17" s="99" customFormat="1" x14ac:dyDescent="0.25">
      <c r="A1168" s="101" t="s">
        <v>643</v>
      </c>
      <c r="B1168" s="101" t="s">
        <v>82</v>
      </c>
      <c r="C1168" s="101" t="s">
        <v>12</v>
      </c>
      <c r="D1168" s="101" t="s">
        <v>684</v>
      </c>
      <c r="E1168" s="102" t="s">
        <v>75</v>
      </c>
      <c r="F1168" s="101" t="s">
        <v>701</v>
      </c>
      <c r="G1168" s="103" t="s">
        <v>265</v>
      </c>
      <c r="H1168" s="103" t="s">
        <v>667</v>
      </c>
      <c r="I1168" s="183">
        <v>11950000</v>
      </c>
      <c r="J1168" s="183">
        <v>6150000</v>
      </c>
      <c r="K1168" s="183">
        <v>150000</v>
      </c>
      <c r="L1168" s="183">
        <f t="shared" ref="L1168:L1174" si="1025">M1168+N1168+O1168</f>
        <v>5000000</v>
      </c>
      <c r="M1168" s="104">
        <v>0</v>
      </c>
      <c r="N1168" s="104">
        <v>0</v>
      </c>
      <c r="O1168" s="208">
        <v>5000000</v>
      </c>
      <c r="P1168" s="17">
        <f t="shared" si="1000"/>
        <v>5150000</v>
      </c>
      <c r="Q1168" s="183">
        <f t="shared" si="1005"/>
        <v>83.739837398373979</v>
      </c>
    </row>
    <row r="1169" spans="1:17" x14ac:dyDescent="0.25">
      <c r="A1169" s="4" t="s">
        <v>643</v>
      </c>
      <c r="B1169" s="4" t="s">
        <v>82</v>
      </c>
      <c r="C1169" s="4" t="s">
        <v>12</v>
      </c>
      <c r="D1169" s="4" t="s">
        <v>684</v>
      </c>
      <c r="E1169" s="3" t="s">
        <v>75</v>
      </c>
      <c r="F1169" s="4" t="s">
        <v>702</v>
      </c>
      <c r="G1169" s="16" t="s">
        <v>265</v>
      </c>
      <c r="H1169" s="16" t="s">
        <v>703</v>
      </c>
      <c r="I1169" s="183">
        <v>0</v>
      </c>
      <c r="J1169" s="183">
        <v>0</v>
      </c>
      <c r="K1169" s="183">
        <v>0</v>
      </c>
      <c r="L1169" s="183">
        <f t="shared" si="1025"/>
        <v>0</v>
      </c>
      <c r="M1169" s="17">
        <v>0</v>
      </c>
      <c r="N1169" s="17">
        <v>0</v>
      </c>
      <c r="O1169" s="17"/>
      <c r="P1169" s="17">
        <f t="shared" si="1000"/>
        <v>0</v>
      </c>
      <c r="Q1169" s="161" t="str">
        <f t="shared" si="1005"/>
        <v>-</v>
      </c>
    </row>
    <row r="1170" spans="1:17" x14ac:dyDescent="0.25">
      <c r="A1170" s="4" t="s">
        <v>643</v>
      </c>
      <c r="B1170" s="4" t="s">
        <v>82</v>
      </c>
      <c r="C1170" s="4" t="s">
        <v>12</v>
      </c>
      <c r="D1170" s="4" t="s">
        <v>684</v>
      </c>
      <c r="E1170" s="3" t="s">
        <v>75</v>
      </c>
      <c r="F1170" s="4" t="s">
        <v>704</v>
      </c>
      <c r="G1170" s="16" t="s">
        <v>265</v>
      </c>
      <c r="H1170" s="16" t="s">
        <v>705</v>
      </c>
      <c r="I1170" s="183">
        <v>1500824</v>
      </c>
      <c r="J1170" s="183">
        <v>0</v>
      </c>
      <c r="K1170" s="183">
        <v>0</v>
      </c>
      <c r="L1170" s="183">
        <f t="shared" si="1025"/>
        <v>0</v>
      </c>
      <c r="M1170" s="17">
        <v>0</v>
      </c>
      <c r="N1170" s="17">
        <v>0</v>
      </c>
      <c r="O1170" s="17"/>
      <c r="P1170" s="17">
        <f t="shared" si="1000"/>
        <v>0</v>
      </c>
      <c r="Q1170" s="161" t="str">
        <f t="shared" si="1005"/>
        <v>-</v>
      </c>
    </row>
    <row r="1171" spans="1:17" x14ac:dyDescent="0.25">
      <c r="A1171" s="4" t="s">
        <v>643</v>
      </c>
      <c r="B1171" s="4" t="s">
        <v>82</v>
      </c>
      <c r="C1171" s="4" t="s">
        <v>12</v>
      </c>
      <c r="D1171" s="4" t="s">
        <v>684</v>
      </c>
      <c r="E1171" s="3" t="s">
        <v>75</v>
      </c>
      <c r="F1171" s="4" t="s">
        <v>706</v>
      </c>
      <c r="G1171" s="16" t="s">
        <v>265</v>
      </c>
      <c r="H1171" s="16" t="s">
        <v>707</v>
      </c>
      <c r="I1171" s="183">
        <v>0</v>
      </c>
      <c r="J1171" s="183">
        <v>0</v>
      </c>
      <c r="K1171" s="183">
        <v>0</v>
      </c>
      <c r="L1171" s="183">
        <f t="shared" si="1025"/>
        <v>0</v>
      </c>
      <c r="M1171" s="17">
        <v>0</v>
      </c>
      <c r="N1171" s="17">
        <v>0</v>
      </c>
      <c r="O1171" s="17"/>
      <c r="P1171" s="17">
        <f t="shared" si="1000"/>
        <v>0</v>
      </c>
      <c r="Q1171" s="161" t="str">
        <f t="shared" si="1005"/>
        <v>-</v>
      </c>
    </row>
    <row r="1172" spans="1:17" x14ac:dyDescent="0.25">
      <c r="A1172" s="4" t="s">
        <v>643</v>
      </c>
      <c r="B1172" s="4" t="s">
        <v>82</v>
      </c>
      <c r="C1172" s="4" t="s">
        <v>12</v>
      </c>
      <c r="D1172" s="4" t="s">
        <v>684</v>
      </c>
      <c r="E1172" s="3" t="s">
        <v>75</v>
      </c>
      <c r="F1172" s="4" t="s">
        <v>708</v>
      </c>
      <c r="G1172" s="16" t="s">
        <v>265</v>
      </c>
      <c r="H1172" s="16" t="s">
        <v>709</v>
      </c>
      <c r="I1172" s="183">
        <v>0</v>
      </c>
      <c r="J1172" s="183">
        <v>0</v>
      </c>
      <c r="K1172" s="183">
        <v>0</v>
      </c>
      <c r="L1172" s="183">
        <f t="shared" si="1025"/>
        <v>0</v>
      </c>
      <c r="M1172" s="17">
        <v>0</v>
      </c>
      <c r="N1172" s="17">
        <v>0</v>
      </c>
      <c r="O1172" s="17"/>
      <c r="P1172" s="17">
        <f t="shared" si="1000"/>
        <v>0</v>
      </c>
      <c r="Q1172" s="161" t="str">
        <f t="shared" si="1005"/>
        <v>-</v>
      </c>
    </row>
    <row r="1173" spans="1:17" x14ac:dyDescent="0.25">
      <c r="A1173" s="4" t="s">
        <v>643</v>
      </c>
      <c r="B1173" s="4" t="s">
        <v>82</v>
      </c>
      <c r="C1173" s="4" t="s">
        <v>12</v>
      </c>
      <c r="D1173" s="4" t="s">
        <v>684</v>
      </c>
      <c r="E1173" s="3">
        <v>821400</v>
      </c>
      <c r="F1173" s="4"/>
      <c r="G1173" s="16" t="s">
        <v>3431</v>
      </c>
      <c r="H1173" s="16" t="s">
        <v>3432</v>
      </c>
      <c r="I1173" s="183"/>
      <c r="J1173" s="183">
        <v>7020</v>
      </c>
      <c r="K1173" s="183">
        <v>7020</v>
      </c>
      <c r="L1173" s="183">
        <f t="shared" si="1025"/>
        <v>0</v>
      </c>
      <c r="M1173" s="17"/>
      <c r="N1173" s="17"/>
      <c r="O1173" s="17"/>
      <c r="P1173" s="17">
        <f t="shared" si="1000"/>
        <v>7020</v>
      </c>
      <c r="Q1173" s="183">
        <f t="shared" si="1005"/>
        <v>100</v>
      </c>
    </row>
    <row r="1174" spans="1:17" x14ac:dyDescent="0.25">
      <c r="A1174" s="4" t="s">
        <v>643</v>
      </c>
      <c r="B1174" s="4" t="s">
        <v>82</v>
      </c>
      <c r="C1174" s="4" t="s">
        <v>12</v>
      </c>
      <c r="D1174" s="4" t="s">
        <v>684</v>
      </c>
      <c r="E1174" s="3" t="s">
        <v>183</v>
      </c>
      <c r="F1174" s="4"/>
      <c r="G1174" s="16" t="s">
        <v>265</v>
      </c>
      <c r="H1174" s="16" t="s">
        <v>182</v>
      </c>
      <c r="I1174" s="183">
        <v>200000</v>
      </c>
      <c r="J1174" s="183">
        <v>200000</v>
      </c>
      <c r="K1174" s="183">
        <v>41000</v>
      </c>
      <c r="L1174" s="183">
        <f t="shared" si="1025"/>
        <v>107200</v>
      </c>
      <c r="M1174" s="17">
        <v>7200</v>
      </c>
      <c r="N1174" s="17">
        <v>0</v>
      </c>
      <c r="O1174" s="208">
        <v>100000</v>
      </c>
      <c r="P1174" s="17">
        <f t="shared" si="1000"/>
        <v>148200</v>
      </c>
      <c r="Q1174" s="183">
        <f t="shared" si="1005"/>
        <v>74.099999999999994</v>
      </c>
    </row>
    <row r="1175" spans="1:17" x14ac:dyDescent="0.25">
      <c r="A1175" s="4"/>
      <c r="B1175" s="4"/>
      <c r="C1175" s="4"/>
      <c r="D1175" s="4"/>
      <c r="E1175" s="3"/>
      <c r="F1175" s="4"/>
      <c r="G1175" s="16"/>
      <c r="H1175" s="16"/>
      <c r="I1175" s="183"/>
      <c r="J1175" s="183"/>
      <c r="K1175" s="183"/>
      <c r="L1175" s="183"/>
      <c r="M1175" s="17"/>
      <c r="N1175" s="17"/>
      <c r="O1175" s="17"/>
      <c r="P1175" s="17"/>
      <c r="Q1175" s="161"/>
    </row>
    <row r="1176" spans="1:17" x14ac:dyDescent="0.25">
      <c r="A1176" s="16" t="s">
        <v>1</v>
      </c>
      <c r="B1176" s="16" t="s">
        <v>1</v>
      </c>
      <c r="C1176" s="16" t="s">
        <v>1</v>
      </c>
      <c r="D1176" s="16" t="s">
        <v>1</v>
      </c>
      <c r="E1176" s="16" t="s">
        <v>1</v>
      </c>
      <c r="F1176" s="16" t="s">
        <v>1</v>
      </c>
      <c r="G1176" s="16" t="s">
        <v>1</v>
      </c>
      <c r="H1176" s="13" t="s">
        <v>710</v>
      </c>
      <c r="I1176" s="184">
        <f t="shared" ref="I1176:O1176" si="1026">SUM(I1165,I1159,I1132)</f>
        <v>112495857</v>
      </c>
      <c r="J1176" s="184">
        <f t="shared" si="1026"/>
        <v>105202053</v>
      </c>
      <c r="K1176" s="184">
        <f t="shared" si="1026"/>
        <v>70364671</v>
      </c>
      <c r="L1176" s="184">
        <f t="shared" si="1026"/>
        <v>30232256</v>
      </c>
      <c r="M1176" s="14">
        <f t="shared" si="1026"/>
        <v>7019293</v>
      </c>
      <c r="N1176" s="14">
        <f t="shared" si="1026"/>
        <v>7369980</v>
      </c>
      <c r="O1176" s="14">
        <f t="shared" si="1026"/>
        <v>15842983</v>
      </c>
      <c r="P1176" s="14">
        <f>K1176+L1176</f>
        <v>100596927</v>
      </c>
      <c r="Q1176" s="184">
        <f>IF(J1176=0,"-",P1176/J1176*100)</f>
        <v>95.622589228368</v>
      </c>
    </row>
    <row r="1177" spans="1:17" ht="15.75" thickBot="1" x14ac:dyDescent="0.3">
      <c r="A1177" s="16" t="s">
        <v>1</v>
      </c>
      <c r="B1177" s="16" t="s">
        <v>1</v>
      </c>
      <c r="C1177" s="16" t="s">
        <v>1</v>
      </c>
      <c r="D1177" s="16" t="s">
        <v>1</v>
      </c>
      <c r="E1177" s="16" t="s">
        <v>1</v>
      </c>
      <c r="F1177" s="16" t="s">
        <v>1</v>
      </c>
      <c r="G1177" s="16" t="s">
        <v>1</v>
      </c>
      <c r="H1177" s="2" t="s">
        <v>77</v>
      </c>
      <c r="I1177" s="185">
        <v>1940</v>
      </c>
      <c r="J1177" s="185">
        <v>1940</v>
      </c>
      <c r="K1177" s="185"/>
      <c r="L1177" s="185">
        <f>M1177+N1177+O1177</f>
        <v>0</v>
      </c>
      <c r="M1177" s="16"/>
      <c r="N1177" s="16"/>
      <c r="O1177" s="16"/>
      <c r="P1177" s="15">
        <f>K1177+L1177</f>
        <v>0</v>
      </c>
      <c r="Q1177" s="164"/>
    </row>
    <row r="1178" spans="1:17" ht="45.75" thickBot="1" x14ac:dyDescent="0.3">
      <c r="A1178" s="212" t="s">
        <v>1</v>
      </c>
      <c r="B1178" s="212" t="s">
        <v>1</v>
      </c>
      <c r="C1178" s="212" t="s">
        <v>1</v>
      </c>
      <c r="D1178" s="212" t="s">
        <v>1</v>
      </c>
      <c r="E1178" s="212" t="s">
        <v>1</v>
      </c>
      <c r="F1178" s="212" t="s">
        <v>1</v>
      </c>
      <c r="G1178" s="214" t="s">
        <v>1</v>
      </c>
      <c r="H1178" s="5" t="s">
        <v>78</v>
      </c>
      <c r="I1178" s="109" t="s">
        <v>3374</v>
      </c>
      <c r="J1178" s="109" t="s">
        <v>3433</v>
      </c>
      <c r="K1178" s="109" t="s">
        <v>3437</v>
      </c>
      <c r="L1178" s="109" t="s">
        <v>3434</v>
      </c>
      <c r="M1178" s="5" t="s">
        <v>3439</v>
      </c>
      <c r="N1178" s="5" t="s">
        <v>3440</v>
      </c>
      <c r="O1178" s="5" t="s">
        <v>3441</v>
      </c>
      <c r="P1178" s="5" t="s">
        <v>3438</v>
      </c>
      <c r="Q1178" s="162" t="s">
        <v>3302</v>
      </c>
    </row>
    <row r="1179" spans="1:17" x14ac:dyDescent="0.25">
      <c r="A1179" s="213"/>
      <c r="B1179" s="213"/>
      <c r="C1179" s="213"/>
      <c r="D1179" s="213"/>
      <c r="E1179" s="213"/>
      <c r="F1179" s="213"/>
      <c r="G1179" s="215"/>
      <c r="H1179" s="18" t="s">
        <v>1</v>
      </c>
      <c r="I1179" s="110">
        <v>1</v>
      </c>
      <c r="J1179" s="110">
        <v>2</v>
      </c>
      <c r="K1179" s="110">
        <v>20</v>
      </c>
      <c r="L1179" s="110" t="s">
        <v>3402</v>
      </c>
      <c r="M1179" s="12">
        <v>5</v>
      </c>
      <c r="N1179" s="12">
        <v>6</v>
      </c>
      <c r="O1179" s="12">
        <v>7</v>
      </c>
      <c r="P1179" s="12" t="s">
        <v>3303</v>
      </c>
      <c r="Q1179" s="110">
        <v>9</v>
      </c>
    </row>
    <row r="1180" spans="1:17" x14ac:dyDescent="0.25">
      <c r="A1180" s="213"/>
      <c r="B1180" s="213"/>
      <c r="C1180" s="213"/>
      <c r="D1180" s="213"/>
      <c r="E1180" s="213"/>
      <c r="F1180" s="213"/>
      <c r="G1180" s="215"/>
      <c r="H1180" s="19" t="s">
        <v>316</v>
      </c>
      <c r="I1180" s="186">
        <f t="shared" ref="I1180:L1180" si="1027">SUM(I1176)</f>
        <v>112495857</v>
      </c>
      <c r="J1180" s="186">
        <f t="shared" ref="J1180" si="1028">SUM(J1176)</f>
        <v>105202053</v>
      </c>
      <c r="K1180" s="186">
        <f t="shared" ref="K1180" si="1029">SUM(K1176)</f>
        <v>70364671</v>
      </c>
      <c r="L1180" s="186">
        <f t="shared" si="1027"/>
        <v>30232256</v>
      </c>
      <c r="M1180" s="20">
        <f t="shared" ref="M1180:O1180" si="1030">SUM(M1176)</f>
        <v>7019293</v>
      </c>
      <c r="N1180" s="20">
        <f t="shared" si="1030"/>
        <v>7369980</v>
      </c>
      <c r="O1180" s="20">
        <f t="shared" si="1030"/>
        <v>15842983</v>
      </c>
      <c r="P1180" s="20">
        <f t="shared" ref="P1180:P1190" si="1031">K1180+L1180</f>
        <v>100596927</v>
      </c>
      <c r="Q1180" s="186">
        <f>IF(J1180=0,"-",P1180/J1180*100)</f>
        <v>95.622589228368</v>
      </c>
    </row>
    <row r="1181" spans="1:17" x14ac:dyDescent="0.25">
      <c r="A1181" s="213"/>
      <c r="B1181" s="213"/>
      <c r="C1181" s="213"/>
      <c r="D1181" s="213"/>
      <c r="E1181" s="213"/>
      <c r="F1181" s="213"/>
      <c r="G1181" s="215"/>
      <c r="H1181" s="21" t="s">
        <v>80</v>
      </c>
      <c r="I1181" s="186">
        <f t="shared" ref="I1181:L1181" si="1032">SUM(I1180)</f>
        <v>112495857</v>
      </c>
      <c r="J1181" s="186">
        <f t="shared" ref="J1181" si="1033">SUM(J1180)</f>
        <v>105202053</v>
      </c>
      <c r="K1181" s="186">
        <f t="shared" ref="K1181" si="1034">SUM(K1180)</f>
        <v>70364671</v>
      </c>
      <c r="L1181" s="186">
        <f t="shared" si="1032"/>
        <v>30232256</v>
      </c>
      <c r="M1181" s="20">
        <f t="shared" ref="M1181:O1181" si="1035">SUM(M1180)</f>
        <v>7019293</v>
      </c>
      <c r="N1181" s="20">
        <f t="shared" si="1035"/>
        <v>7369980</v>
      </c>
      <c r="O1181" s="20">
        <f t="shared" si="1035"/>
        <v>15842983</v>
      </c>
      <c r="P1181" s="20">
        <f t="shared" si="1031"/>
        <v>100596927</v>
      </c>
      <c r="Q1181" s="186">
        <f>IF(J1181=0,"-",P1181/J1181*100)</f>
        <v>95.622589228368</v>
      </c>
    </row>
    <row r="1182" spans="1:17" x14ac:dyDescent="0.25">
      <c r="A1182" s="216"/>
      <c r="B1182" s="216"/>
      <c r="C1182" s="216"/>
      <c r="D1182" s="216"/>
      <c r="E1182" s="216"/>
      <c r="F1182" s="216"/>
      <c r="G1182" s="217"/>
      <c r="J1182" s="178">
        <v>0</v>
      </c>
      <c r="K1182" s="178">
        <v>0</v>
      </c>
      <c r="L1182" s="178">
        <f>M1182+N1182+O1182</f>
        <v>0</v>
      </c>
      <c r="P1182">
        <f t="shared" si="1031"/>
        <v>0</v>
      </c>
      <c r="Q1182" s="160" t="str">
        <f>IF(J1182=0,"-",P1182/J1182*100)</f>
        <v>-</v>
      </c>
    </row>
    <row r="1183" spans="1:17" x14ac:dyDescent="0.25">
      <c r="A1183" s="16" t="s">
        <v>1</v>
      </c>
      <c r="B1183" s="16" t="s">
        <v>1</v>
      </c>
      <c r="C1183" s="16" t="s">
        <v>1</v>
      </c>
      <c r="D1183" s="16" t="s">
        <v>1</v>
      </c>
      <c r="E1183" s="16" t="s">
        <v>1</v>
      </c>
      <c r="F1183" s="16" t="s">
        <v>1</v>
      </c>
      <c r="G1183" s="16" t="s">
        <v>1</v>
      </c>
      <c r="H1183" s="22" t="s">
        <v>1</v>
      </c>
      <c r="I1183" s="187"/>
      <c r="J1183" s="187"/>
      <c r="K1183" s="187"/>
      <c r="L1183" s="187">
        <f>M1183+N1183+O1183</f>
        <v>0</v>
      </c>
      <c r="M1183" s="22"/>
      <c r="N1183" s="22"/>
      <c r="O1183" s="22"/>
      <c r="P1183" s="22">
        <f t="shared" si="1031"/>
        <v>0</v>
      </c>
      <c r="Q1183" s="166"/>
    </row>
    <row r="1184" spans="1:17" x14ac:dyDescent="0.25">
      <c r="A1184" s="16" t="s">
        <v>1</v>
      </c>
      <c r="B1184" s="16" t="s">
        <v>1</v>
      </c>
      <c r="C1184" s="16" t="s">
        <v>1</v>
      </c>
      <c r="D1184" s="16" t="s">
        <v>1</v>
      </c>
      <c r="E1184" s="16" t="s">
        <v>1</v>
      </c>
      <c r="F1184" s="16" t="s">
        <v>1</v>
      </c>
      <c r="G1184" s="16" t="s">
        <v>1</v>
      </c>
      <c r="H1184" s="13" t="s">
        <v>711</v>
      </c>
      <c r="I1184" s="184">
        <f t="shared" ref="I1184:L1184" si="1036">SUM(I1176)</f>
        <v>112495857</v>
      </c>
      <c r="J1184" s="184">
        <f t="shared" ref="J1184" si="1037">SUM(J1176)</f>
        <v>105202053</v>
      </c>
      <c r="K1184" s="184">
        <f t="shared" ref="K1184" si="1038">SUM(K1176)</f>
        <v>70364671</v>
      </c>
      <c r="L1184" s="184">
        <f t="shared" si="1036"/>
        <v>30232256</v>
      </c>
      <c r="M1184" s="14">
        <f t="shared" ref="M1184:O1184" si="1039">SUM(M1176)</f>
        <v>7019293</v>
      </c>
      <c r="N1184" s="14">
        <f t="shared" si="1039"/>
        <v>7369980</v>
      </c>
      <c r="O1184" s="14">
        <f t="shared" si="1039"/>
        <v>15842983</v>
      </c>
      <c r="P1184" s="14">
        <f t="shared" si="1031"/>
        <v>100596927</v>
      </c>
      <c r="Q1184" s="184">
        <f>IF(J1184=0,"-",P1184/J1184*100)</f>
        <v>95.622589228368</v>
      </c>
    </row>
    <row r="1185" spans="1:17" x14ac:dyDescent="0.25">
      <c r="A1185" s="16" t="s">
        <v>1</v>
      </c>
      <c r="B1185" s="16" t="s">
        <v>1</v>
      </c>
      <c r="C1185" s="16" t="s">
        <v>1</v>
      </c>
      <c r="D1185" s="16" t="s">
        <v>1</v>
      </c>
      <c r="E1185" s="16" t="s">
        <v>1</v>
      </c>
      <c r="F1185" s="16" t="s">
        <v>1</v>
      </c>
      <c r="G1185" s="16" t="s">
        <v>1</v>
      </c>
      <c r="H1185" s="2" t="s">
        <v>77</v>
      </c>
      <c r="I1185" s="185">
        <f t="shared" ref="I1185:L1185" si="1040">SUM(I1177)</f>
        <v>1940</v>
      </c>
      <c r="J1185" s="185">
        <f t="shared" ref="J1185" si="1041">SUM(J1177)</f>
        <v>1940</v>
      </c>
      <c r="K1185" s="185">
        <f t="shared" ref="K1185" si="1042">SUM(K1177)</f>
        <v>0</v>
      </c>
      <c r="L1185" s="185">
        <f t="shared" si="1040"/>
        <v>0</v>
      </c>
      <c r="M1185" s="16">
        <f t="shared" ref="M1185:O1185" si="1043">SUM(M1177)</f>
        <v>0</v>
      </c>
      <c r="N1185" s="16">
        <f t="shared" si="1043"/>
        <v>0</v>
      </c>
      <c r="O1185" s="16">
        <f t="shared" si="1043"/>
        <v>0</v>
      </c>
      <c r="P1185" s="15">
        <f t="shared" si="1031"/>
        <v>0</v>
      </c>
      <c r="Q1185" s="185">
        <f>IF(J1185=0,"-",P1185/J1185*100)</f>
        <v>0</v>
      </c>
    </row>
    <row r="1186" spans="1:17" x14ac:dyDescent="0.25">
      <c r="A1186" s="16" t="s">
        <v>1</v>
      </c>
      <c r="B1186" s="16" t="s">
        <v>1</v>
      </c>
      <c r="C1186" s="16" t="s">
        <v>1</v>
      </c>
      <c r="D1186" s="16" t="s">
        <v>1</v>
      </c>
      <c r="E1186" s="16" t="s">
        <v>1</v>
      </c>
      <c r="F1186" s="16" t="s">
        <v>1</v>
      </c>
      <c r="G1186" s="16" t="s">
        <v>1</v>
      </c>
      <c r="H1186" s="23" t="s">
        <v>1</v>
      </c>
      <c r="I1186" s="179"/>
      <c r="J1186" s="179"/>
      <c r="K1186" s="179"/>
      <c r="L1186" s="179">
        <f>M1186+N1186+O1186</f>
        <v>0</v>
      </c>
      <c r="M1186" s="24"/>
      <c r="N1186" s="24"/>
      <c r="O1186" s="24"/>
      <c r="P1186" s="24">
        <f t="shared" si="1031"/>
        <v>0</v>
      </c>
      <c r="Q1186" s="167"/>
    </row>
    <row r="1187" spans="1:17" x14ac:dyDescent="0.25">
      <c r="A1187" s="16" t="s">
        <v>1</v>
      </c>
      <c r="B1187" s="16" t="s">
        <v>1</v>
      </c>
      <c r="C1187" s="16" t="s">
        <v>1</v>
      </c>
      <c r="D1187" s="16" t="s">
        <v>1</v>
      </c>
      <c r="E1187" s="16" t="s">
        <v>1</v>
      </c>
      <c r="F1187" s="16" t="s">
        <v>1</v>
      </c>
      <c r="G1187" s="16" t="s">
        <v>1</v>
      </c>
      <c r="H1187" s="13" t="s">
        <v>712</v>
      </c>
      <c r="I1187" s="188">
        <f t="shared" ref="I1187:L1187" si="1044">SUM(I1184,I1125)</f>
        <v>137845041</v>
      </c>
      <c r="J1187" s="188">
        <f t="shared" ref="J1187" si="1045">SUM(J1184,J1125)</f>
        <v>124721947</v>
      </c>
      <c r="K1187" s="188">
        <f t="shared" ref="K1187" si="1046">SUM(K1184,K1125)</f>
        <v>85272285</v>
      </c>
      <c r="L1187" s="188">
        <f t="shared" si="1044"/>
        <v>33549125</v>
      </c>
      <c r="M1187" s="25">
        <f t="shared" ref="M1187:O1187" si="1047">SUM(M1184,M1125)</f>
        <v>8640493</v>
      </c>
      <c r="N1187" s="25">
        <f t="shared" si="1047"/>
        <v>8564148</v>
      </c>
      <c r="O1187" s="25">
        <f t="shared" si="1047"/>
        <v>16344484</v>
      </c>
      <c r="P1187" s="25">
        <f t="shared" si="1031"/>
        <v>118821410</v>
      </c>
      <c r="Q1187" s="188">
        <f>IF(J1187=0,"-",P1187/J1187*100)</f>
        <v>95.269046754056845</v>
      </c>
    </row>
    <row r="1188" spans="1:17" x14ac:dyDescent="0.25">
      <c r="A1188" s="16" t="s">
        <v>1</v>
      </c>
      <c r="B1188" s="16" t="s">
        <v>1</v>
      </c>
      <c r="C1188" s="16" t="s">
        <v>1</v>
      </c>
      <c r="D1188" s="16" t="s">
        <v>1</v>
      </c>
      <c r="E1188" s="16" t="s">
        <v>1</v>
      </c>
      <c r="F1188" s="16" t="s">
        <v>1</v>
      </c>
      <c r="G1188" s="16" t="s">
        <v>1</v>
      </c>
      <c r="H1188" s="2" t="s">
        <v>112</v>
      </c>
      <c r="I1188" s="185">
        <f t="shared" ref="I1188:L1188" si="1048">SUM(I1185,I1126)</f>
        <v>2266</v>
      </c>
      <c r="J1188" s="185">
        <f t="shared" ref="J1188" si="1049">SUM(J1185,J1126)</f>
        <v>2266</v>
      </c>
      <c r="K1188" s="185">
        <f t="shared" ref="K1188" si="1050">SUM(K1185,K1126)</f>
        <v>0</v>
      </c>
      <c r="L1188" s="185">
        <f t="shared" si="1048"/>
        <v>0</v>
      </c>
      <c r="M1188" s="16">
        <f t="shared" ref="M1188:O1188" si="1051">SUM(M1185,M1126)</f>
        <v>0</v>
      </c>
      <c r="N1188" s="16">
        <f t="shared" si="1051"/>
        <v>0</v>
      </c>
      <c r="O1188" s="16">
        <f t="shared" si="1051"/>
        <v>0</v>
      </c>
      <c r="P1188" s="15">
        <f t="shared" si="1031"/>
        <v>0</v>
      </c>
      <c r="Q1188" s="185">
        <f>IF(J1188=0,"-",P1188/J1188*100)</f>
        <v>0</v>
      </c>
    </row>
    <row r="1189" spans="1:17" x14ac:dyDescent="0.25">
      <c r="A1189" s="1" t="s">
        <v>713</v>
      </c>
      <c r="B1189" s="2" t="s">
        <v>1</v>
      </c>
      <c r="C1189" s="2" t="s">
        <v>1</v>
      </c>
      <c r="D1189" s="2" t="s">
        <v>1</v>
      </c>
      <c r="E1189" s="2" t="s">
        <v>1</v>
      </c>
      <c r="F1189" s="2" t="s">
        <v>1</v>
      </c>
      <c r="G1189" s="2" t="s">
        <v>1</v>
      </c>
      <c r="H1189" s="2" t="s">
        <v>714</v>
      </c>
      <c r="I1189" s="183">
        <v>0</v>
      </c>
      <c r="J1189" s="183"/>
      <c r="K1189" s="183"/>
      <c r="L1189" s="183">
        <f>M1189+N1189+O1189</f>
        <v>0</v>
      </c>
      <c r="M1189" s="3"/>
      <c r="N1189" s="3"/>
      <c r="O1189" s="3"/>
      <c r="P1189" s="3">
        <f t="shared" si="1031"/>
        <v>0</v>
      </c>
      <c r="Q1189" s="161"/>
    </row>
    <row r="1190" spans="1:17" ht="15.75" thickBot="1" x14ac:dyDescent="0.3">
      <c r="A1190" s="1" t="s">
        <v>713</v>
      </c>
      <c r="B1190" s="1" t="s">
        <v>3</v>
      </c>
      <c r="C1190" s="4" t="s">
        <v>1</v>
      </c>
      <c r="D1190" s="4" t="s">
        <v>1</v>
      </c>
      <c r="E1190" s="2" t="s">
        <v>1</v>
      </c>
      <c r="F1190" s="2" t="s">
        <v>1</v>
      </c>
      <c r="G1190" s="2" t="s">
        <v>1</v>
      </c>
      <c r="H1190" s="2" t="s">
        <v>1</v>
      </c>
      <c r="I1190" s="183"/>
      <c r="J1190" s="183"/>
      <c r="K1190" s="183"/>
      <c r="L1190" s="183">
        <f>M1190+N1190+O1190</f>
        <v>0</v>
      </c>
      <c r="M1190" s="3"/>
      <c r="N1190" s="3"/>
      <c r="O1190" s="3"/>
      <c r="P1190" s="3">
        <f t="shared" si="1031"/>
        <v>0</v>
      </c>
      <c r="Q1190" s="161"/>
    </row>
    <row r="1191" spans="1:17" ht="45.75" thickBot="1" x14ac:dyDescent="0.3">
      <c r="A1191" s="5" t="s">
        <v>4</v>
      </c>
      <c r="B1191" s="5" t="s">
        <v>5</v>
      </c>
      <c r="C1191" s="5" t="s">
        <v>6</v>
      </c>
      <c r="D1191" s="6" t="s">
        <v>1</v>
      </c>
      <c r="E1191" s="5" t="s">
        <v>7</v>
      </c>
      <c r="F1191" s="5" t="s">
        <v>8</v>
      </c>
      <c r="G1191" s="5" t="s">
        <v>9</v>
      </c>
      <c r="H1191" s="5" t="s">
        <v>10</v>
      </c>
      <c r="I1191" s="109" t="s">
        <v>3374</v>
      </c>
      <c r="J1191" s="109" t="s">
        <v>3433</v>
      </c>
      <c r="K1191" s="109" t="s">
        <v>3437</v>
      </c>
      <c r="L1191" s="109" t="s">
        <v>3434</v>
      </c>
      <c r="M1191" s="5" t="s">
        <v>3439</v>
      </c>
      <c r="N1191" s="5" t="s">
        <v>3440</v>
      </c>
      <c r="O1191" s="5" t="s">
        <v>3441</v>
      </c>
      <c r="P1191" s="5" t="s">
        <v>3438</v>
      </c>
      <c r="Q1191" s="162" t="s">
        <v>3302</v>
      </c>
    </row>
    <row r="1192" spans="1:17" x14ac:dyDescent="0.25">
      <c r="A1192" s="7" t="s">
        <v>1</v>
      </c>
      <c r="B1192" s="7" t="s">
        <v>1</v>
      </c>
      <c r="C1192" s="7" t="s">
        <v>1</v>
      </c>
      <c r="D1192" s="8" t="s">
        <v>1</v>
      </c>
      <c r="E1192" s="8" t="s">
        <v>1</v>
      </c>
      <c r="F1192" s="9" t="s">
        <v>1</v>
      </c>
      <c r="G1192" s="10" t="s">
        <v>1</v>
      </c>
      <c r="H1192" s="11" t="s">
        <v>1</v>
      </c>
      <c r="I1192" s="110">
        <v>1</v>
      </c>
      <c r="J1192" s="110">
        <v>2</v>
      </c>
      <c r="K1192" s="110">
        <v>20</v>
      </c>
      <c r="L1192" s="110" t="s">
        <v>3402</v>
      </c>
      <c r="M1192" s="12">
        <v>5</v>
      </c>
      <c r="N1192" s="12">
        <v>6</v>
      </c>
      <c r="O1192" s="12">
        <v>7</v>
      </c>
      <c r="P1192" s="12" t="s">
        <v>3303</v>
      </c>
      <c r="Q1192" s="110">
        <v>9</v>
      </c>
    </row>
    <row r="1193" spans="1:17" x14ac:dyDescent="0.25">
      <c r="A1193" s="1" t="s">
        <v>713</v>
      </c>
      <c r="B1193" s="1" t="s">
        <v>3</v>
      </c>
      <c r="C1193" s="4" t="s">
        <v>12</v>
      </c>
      <c r="D1193" s="4" t="s">
        <v>715</v>
      </c>
      <c r="E1193" s="2" t="s">
        <v>1</v>
      </c>
      <c r="F1193" s="2" t="s">
        <v>1</v>
      </c>
      <c r="G1193" s="2" t="s">
        <v>1</v>
      </c>
      <c r="H1193" s="2" t="s">
        <v>714</v>
      </c>
      <c r="I1193" s="183">
        <v>0</v>
      </c>
      <c r="J1193" s="183"/>
      <c r="K1193" s="183"/>
      <c r="L1193" s="183">
        <f>M1193+N1193+O1193</f>
        <v>0</v>
      </c>
      <c r="M1193" s="3"/>
      <c r="N1193" s="3"/>
      <c r="O1193" s="3"/>
      <c r="P1193" s="3">
        <f t="shared" ref="P1193:P1224" si="1052">K1193+L1193</f>
        <v>0</v>
      </c>
      <c r="Q1193" s="161"/>
    </row>
    <row r="1194" spans="1:17" ht="33.75" x14ac:dyDescent="0.25">
      <c r="A1194" s="1" t="s">
        <v>1</v>
      </c>
      <c r="B1194" s="1" t="s">
        <v>1</v>
      </c>
      <c r="C1194" s="1" t="s">
        <v>1</v>
      </c>
      <c r="D1194" s="2" t="s">
        <v>1</v>
      </c>
      <c r="E1194" s="2" t="s">
        <v>1</v>
      </c>
      <c r="F1194" s="2" t="s">
        <v>1</v>
      </c>
      <c r="G1194" s="2" t="s">
        <v>1</v>
      </c>
      <c r="H1194" s="13" t="s">
        <v>14</v>
      </c>
      <c r="I1194" s="184">
        <f t="shared" ref="I1194:L1194" si="1053">SUM(I1195,I1203,I1205)</f>
        <v>4209613</v>
      </c>
      <c r="J1194" s="184">
        <f t="shared" ref="J1194" si="1054">SUM(J1195,J1203,J1205)</f>
        <v>4104613</v>
      </c>
      <c r="K1194" s="184">
        <f t="shared" ref="K1194" si="1055">SUM(K1195,K1203,K1205)</f>
        <v>2729465</v>
      </c>
      <c r="L1194" s="184">
        <f t="shared" si="1053"/>
        <v>758569</v>
      </c>
      <c r="M1194" s="14">
        <f t="shared" ref="M1194:O1194" si="1056">SUM(M1195,M1203,M1205)</f>
        <v>257000</v>
      </c>
      <c r="N1194" s="14">
        <f t="shared" si="1056"/>
        <v>255200</v>
      </c>
      <c r="O1194" s="14">
        <f t="shared" si="1056"/>
        <v>246369</v>
      </c>
      <c r="P1194" s="14">
        <f t="shared" si="1052"/>
        <v>3488034</v>
      </c>
      <c r="Q1194" s="184">
        <f t="shared" ref="Q1194:Q1225" si="1057">IF(J1194=0,"-",P1194/J1194*100)</f>
        <v>84.978388949213965</v>
      </c>
    </row>
    <row r="1195" spans="1:17" x14ac:dyDescent="0.25">
      <c r="A1195" s="4" t="s">
        <v>713</v>
      </c>
      <c r="B1195" s="4" t="s">
        <v>3</v>
      </c>
      <c r="C1195" s="4" t="s">
        <v>12</v>
      </c>
      <c r="D1195" s="4" t="s">
        <v>715</v>
      </c>
      <c r="E1195" s="2" t="s">
        <v>15</v>
      </c>
      <c r="F1195" s="2" t="s">
        <v>1</v>
      </c>
      <c r="G1195" s="2" t="s">
        <v>1</v>
      </c>
      <c r="H1195" s="2" t="s">
        <v>16</v>
      </c>
      <c r="I1195" s="185">
        <f t="shared" ref="I1195:L1195" si="1058">SUM(I1196:I1197)</f>
        <v>3007348</v>
      </c>
      <c r="J1195" s="185">
        <f t="shared" ref="J1195" si="1059">SUM(J1196:J1197)</f>
        <v>3008848</v>
      </c>
      <c r="K1195" s="185">
        <f t="shared" ref="K1195" si="1060">SUM(K1196:K1197)</f>
        <v>2316164</v>
      </c>
      <c r="L1195" s="185">
        <f t="shared" si="1058"/>
        <v>689548</v>
      </c>
      <c r="M1195" s="15">
        <f t="shared" ref="M1195:O1195" si="1061">SUM(M1196:M1197)</f>
        <v>234000</v>
      </c>
      <c r="N1195" s="15">
        <f t="shared" si="1061"/>
        <v>232200</v>
      </c>
      <c r="O1195" s="15">
        <f t="shared" si="1061"/>
        <v>223348</v>
      </c>
      <c r="P1195" s="15">
        <f t="shared" si="1052"/>
        <v>3005712</v>
      </c>
      <c r="Q1195" s="185">
        <f t="shared" si="1057"/>
        <v>99.895774063694802</v>
      </c>
    </row>
    <row r="1196" spans="1:17" x14ac:dyDescent="0.25">
      <c r="A1196" s="4" t="s">
        <v>713</v>
      </c>
      <c r="B1196" s="4" t="s">
        <v>3</v>
      </c>
      <c r="C1196" s="4" t="s">
        <v>12</v>
      </c>
      <c r="D1196" s="4" t="s">
        <v>715</v>
      </c>
      <c r="E1196" s="3" t="s">
        <v>18</v>
      </c>
      <c r="F1196" s="4"/>
      <c r="G1196" s="16" t="s">
        <v>716</v>
      </c>
      <c r="H1196" s="16" t="s">
        <v>17</v>
      </c>
      <c r="I1196" s="183">
        <v>2657348</v>
      </c>
      <c r="J1196" s="183">
        <v>2657348</v>
      </c>
      <c r="K1196" s="183">
        <v>2000000</v>
      </c>
      <c r="L1196" s="183">
        <f>M1196+N1196+O1196</f>
        <v>657348</v>
      </c>
      <c r="M1196" s="17">
        <v>220000</v>
      </c>
      <c r="N1196" s="17">
        <v>220000</v>
      </c>
      <c r="O1196" s="17">
        <v>217348</v>
      </c>
      <c r="P1196" s="17">
        <f t="shared" si="1052"/>
        <v>2657348</v>
      </c>
      <c r="Q1196" s="183">
        <f t="shared" si="1057"/>
        <v>100</v>
      </c>
    </row>
    <row r="1197" spans="1:17" x14ac:dyDescent="0.25">
      <c r="A1197" s="1" t="s">
        <v>713</v>
      </c>
      <c r="B1197" s="1" t="s">
        <v>3</v>
      </c>
      <c r="C1197" s="1" t="s">
        <v>12</v>
      </c>
      <c r="D1197" s="1" t="s">
        <v>715</v>
      </c>
      <c r="E1197" s="1" t="s">
        <v>20</v>
      </c>
      <c r="F1197" s="4" t="s">
        <v>1</v>
      </c>
      <c r="G1197" s="16" t="s">
        <v>1</v>
      </c>
      <c r="H1197" s="2" t="s">
        <v>21</v>
      </c>
      <c r="I1197" s="185">
        <f t="shared" ref="I1197:O1197" si="1062">SUM(I1198:I1202)</f>
        <v>350000</v>
      </c>
      <c r="J1197" s="185">
        <f t="shared" si="1062"/>
        <v>351500</v>
      </c>
      <c r="K1197" s="185">
        <f t="shared" si="1062"/>
        <v>316164</v>
      </c>
      <c r="L1197" s="185">
        <f t="shared" si="1062"/>
        <v>32200</v>
      </c>
      <c r="M1197" s="15">
        <f t="shared" si="1062"/>
        <v>14000</v>
      </c>
      <c r="N1197" s="15">
        <f t="shared" si="1062"/>
        <v>12200</v>
      </c>
      <c r="O1197" s="15">
        <f t="shared" si="1062"/>
        <v>6000</v>
      </c>
      <c r="P1197" s="15">
        <f t="shared" si="1052"/>
        <v>348364</v>
      </c>
      <c r="Q1197" s="185">
        <f t="shared" si="1057"/>
        <v>99.107823613086779</v>
      </c>
    </row>
    <row r="1198" spans="1:17" x14ac:dyDescent="0.25">
      <c r="A1198" s="4" t="s">
        <v>713</v>
      </c>
      <c r="B1198" s="4" t="s">
        <v>3</v>
      </c>
      <c r="C1198" s="4" t="s">
        <v>12</v>
      </c>
      <c r="D1198" s="4" t="s">
        <v>715</v>
      </c>
      <c r="E1198" s="3" t="s">
        <v>22</v>
      </c>
      <c r="F1198" s="4" t="s">
        <v>717</v>
      </c>
      <c r="G1198" s="16" t="s">
        <v>716</v>
      </c>
      <c r="H1198" s="16" t="s">
        <v>86</v>
      </c>
      <c r="I1198" s="183">
        <v>60000</v>
      </c>
      <c r="J1198" s="183">
        <v>60000</v>
      </c>
      <c r="K1198" s="183">
        <v>49800</v>
      </c>
      <c r="L1198" s="183">
        <f>M1198+N1198+O1198</f>
        <v>10200</v>
      </c>
      <c r="M1198" s="17">
        <v>6000</v>
      </c>
      <c r="N1198" s="17">
        <v>4200</v>
      </c>
      <c r="O1198" s="17"/>
      <c r="P1198" s="17">
        <f t="shared" si="1052"/>
        <v>60000</v>
      </c>
      <c r="Q1198" s="183">
        <f t="shared" si="1057"/>
        <v>100</v>
      </c>
    </row>
    <row r="1199" spans="1:17" x14ac:dyDescent="0.25">
      <c r="A1199" s="4" t="s">
        <v>713</v>
      </c>
      <c r="B1199" s="4" t="s">
        <v>3</v>
      </c>
      <c r="C1199" s="4" t="s">
        <v>12</v>
      </c>
      <c r="D1199" s="4" t="s">
        <v>715</v>
      </c>
      <c r="E1199" s="3" t="s">
        <v>22</v>
      </c>
      <c r="F1199" s="4" t="s">
        <v>718</v>
      </c>
      <c r="G1199" s="16" t="s">
        <v>716</v>
      </c>
      <c r="H1199" s="16" t="s">
        <v>26</v>
      </c>
      <c r="I1199" s="183">
        <v>200000</v>
      </c>
      <c r="J1199" s="183">
        <v>200000</v>
      </c>
      <c r="K1199" s="183">
        <v>178000</v>
      </c>
      <c r="L1199" s="183">
        <f>M1199+N1199+O1199</f>
        <v>22000</v>
      </c>
      <c r="M1199" s="17">
        <v>8000</v>
      </c>
      <c r="N1199" s="17">
        <v>8000</v>
      </c>
      <c r="O1199" s="17">
        <v>6000</v>
      </c>
      <c r="P1199" s="17">
        <f t="shared" si="1052"/>
        <v>200000</v>
      </c>
      <c r="Q1199" s="183">
        <f t="shared" si="1057"/>
        <v>100</v>
      </c>
    </row>
    <row r="1200" spans="1:17" x14ac:dyDescent="0.25">
      <c r="A1200" s="4" t="s">
        <v>713</v>
      </c>
      <c r="B1200" s="4" t="s">
        <v>3</v>
      </c>
      <c r="C1200" s="4" t="s">
        <v>12</v>
      </c>
      <c r="D1200" s="4" t="s">
        <v>715</v>
      </c>
      <c r="E1200" s="3" t="s">
        <v>22</v>
      </c>
      <c r="F1200" s="4" t="s">
        <v>719</v>
      </c>
      <c r="G1200" s="16" t="s">
        <v>716</v>
      </c>
      <c r="H1200" s="16" t="s">
        <v>28</v>
      </c>
      <c r="I1200" s="183">
        <v>45000</v>
      </c>
      <c r="J1200" s="183">
        <v>45000</v>
      </c>
      <c r="K1200" s="183">
        <v>41864</v>
      </c>
      <c r="L1200" s="183">
        <f>M1200+N1200+O1200</f>
        <v>0</v>
      </c>
      <c r="M1200" s="17"/>
      <c r="N1200" s="17"/>
      <c r="O1200" s="17"/>
      <c r="P1200" s="17">
        <f t="shared" si="1052"/>
        <v>41864</v>
      </c>
      <c r="Q1200" s="183">
        <f t="shared" si="1057"/>
        <v>93.031111111111102</v>
      </c>
    </row>
    <row r="1201" spans="1:17" x14ac:dyDescent="0.25">
      <c r="A1201" s="4" t="s">
        <v>713</v>
      </c>
      <c r="B1201" s="4" t="s">
        <v>3</v>
      </c>
      <c r="C1201" s="4" t="s">
        <v>12</v>
      </c>
      <c r="D1201" s="4" t="s">
        <v>715</v>
      </c>
      <c r="E1201" s="3" t="s">
        <v>22</v>
      </c>
      <c r="F1201" s="4" t="s">
        <v>720</v>
      </c>
      <c r="G1201" s="16" t="s">
        <v>716</v>
      </c>
      <c r="H1201" s="16" t="s">
        <v>24</v>
      </c>
      <c r="I1201" s="183">
        <v>20000</v>
      </c>
      <c r="J1201" s="183">
        <v>21500</v>
      </c>
      <c r="K1201" s="183">
        <v>21500</v>
      </c>
      <c r="L1201" s="183">
        <f>M1201+N1201+O1201</f>
        <v>0</v>
      </c>
      <c r="M1201" s="17"/>
      <c r="N1201" s="17"/>
      <c r="O1201" s="17"/>
      <c r="P1201" s="17">
        <f t="shared" si="1052"/>
        <v>21500</v>
      </c>
      <c r="Q1201" s="183">
        <f t="shared" si="1057"/>
        <v>100</v>
      </c>
    </row>
    <row r="1202" spans="1:17" x14ac:dyDescent="0.25">
      <c r="A1202" s="4" t="s">
        <v>713</v>
      </c>
      <c r="B1202" s="4" t="s">
        <v>3</v>
      </c>
      <c r="C1202" s="4" t="s">
        <v>12</v>
      </c>
      <c r="D1202" s="4" t="s">
        <v>715</v>
      </c>
      <c r="E1202" s="3" t="s">
        <v>22</v>
      </c>
      <c r="F1202" s="4" t="s">
        <v>721</v>
      </c>
      <c r="G1202" s="16" t="s">
        <v>716</v>
      </c>
      <c r="H1202" s="16" t="s">
        <v>30</v>
      </c>
      <c r="I1202" s="183">
        <v>25000</v>
      </c>
      <c r="J1202" s="183">
        <v>25000</v>
      </c>
      <c r="K1202" s="183">
        <v>25000</v>
      </c>
      <c r="L1202" s="183">
        <f>M1202+N1202+O1202</f>
        <v>0</v>
      </c>
      <c r="M1202" s="17"/>
      <c r="N1202" s="17"/>
      <c r="O1202" s="17"/>
      <c r="P1202" s="17">
        <f t="shared" si="1052"/>
        <v>25000</v>
      </c>
      <c r="Q1202" s="183">
        <f t="shared" si="1057"/>
        <v>100</v>
      </c>
    </row>
    <row r="1203" spans="1:17" x14ac:dyDescent="0.25">
      <c r="A1203" s="4" t="s">
        <v>713</v>
      </c>
      <c r="B1203" s="4" t="s">
        <v>3</v>
      </c>
      <c r="C1203" s="4" t="s">
        <v>12</v>
      </c>
      <c r="D1203" s="4" t="s">
        <v>715</v>
      </c>
      <c r="E1203" s="2" t="s">
        <v>31</v>
      </c>
      <c r="F1203" s="2" t="s">
        <v>1</v>
      </c>
      <c r="G1203" s="2" t="s">
        <v>1</v>
      </c>
      <c r="H1203" s="2" t="s">
        <v>32</v>
      </c>
      <c r="I1203" s="185">
        <f t="shared" ref="I1203:O1203" si="1063">SUM(I1204)</f>
        <v>279021</v>
      </c>
      <c r="J1203" s="185">
        <f t="shared" si="1063"/>
        <v>279021</v>
      </c>
      <c r="K1203" s="185">
        <f t="shared" si="1063"/>
        <v>210000</v>
      </c>
      <c r="L1203" s="185">
        <f t="shared" si="1063"/>
        <v>69021</v>
      </c>
      <c r="M1203" s="15">
        <f t="shared" si="1063"/>
        <v>23000</v>
      </c>
      <c r="N1203" s="15">
        <f t="shared" si="1063"/>
        <v>23000</v>
      </c>
      <c r="O1203" s="15">
        <f t="shared" si="1063"/>
        <v>23021</v>
      </c>
      <c r="P1203" s="15">
        <f t="shared" si="1052"/>
        <v>279021</v>
      </c>
      <c r="Q1203" s="185">
        <f t="shared" si="1057"/>
        <v>100</v>
      </c>
    </row>
    <row r="1204" spans="1:17" x14ac:dyDescent="0.25">
      <c r="A1204" s="4" t="s">
        <v>713</v>
      </c>
      <c r="B1204" s="4" t="s">
        <v>3</v>
      </c>
      <c r="C1204" s="4" t="s">
        <v>12</v>
      </c>
      <c r="D1204" s="4" t="s">
        <v>715</v>
      </c>
      <c r="E1204" s="3" t="s">
        <v>34</v>
      </c>
      <c r="F1204" s="4"/>
      <c r="G1204" s="16" t="s">
        <v>716</v>
      </c>
      <c r="H1204" s="16" t="s">
        <v>33</v>
      </c>
      <c r="I1204" s="183">
        <v>279021</v>
      </c>
      <c r="J1204" s="183">
        <v>279021</v>
      </c>
      <c r="K1204" s="183">
        <v>210000</v>
      </c>
      <c r="L1204" s="183">
        <f>M1204+N1204+O1204</f>
        <v>69021</v>
      </c>
      <c r="M1204" s="17">
        <v>23000</v>
      </c>
      <c r="N1204" s="17">
        <v>23000</v>
      </c>
      <c r="O1204" s="17">
        <v>23021</v>
      </c>
      <c r="P1204" s="17">
        <f t="shared" si="1052"/>
        <v>279021</v>
      </c>
      <c r="Q1204" s="183">
        <f t="shared" si="1057"/>
        <v>100</v>
      </c>
    </row>
    <row r="1205" spans="1:17" x14ac:dyDescent="0.25">
      <c r="A1205" s="4" t="s">
        <v>713</v>
      </c>
      <c r="B1205" s="4" t="s">
        <v>3</v>
      </c>
      <c r="C1205" s="4" t="s">
        <v>12</v>
      </c>
      <c r="D1205" s="4" t="s">
        <v>715</v>
      </c>
      <c r="E1205" s="2" t="s">
        <v>35</v>
      </c>
      <c r="F1205" s="2" t="s">
        <v>1</v>
      </c>
      <c r="G1205" s="2" t="s">
        <v>1</v>
      </c>
      <c r="H1205" s="2" t="s">
        <v>36</v>
      </c>
      <c r="I1205" s="185">
        <f t="shared" ref="I1205:O1205" si="1064">SUM(I1206:I1213)</f>
        <v>923244</v>
      </c>
      <c r="J1205" s="185">
        <f t="shared" si="1064"/>
        <v>816744</v>
      </c>
      <c r="K1205" s="185">
        <f t="shared" si="1064"/>
        <v>203301</v>
      </c>
      <c r="L1205" s="185">
        <f t="shared" si="1064"/>
        <v>0</v>
      </c>
      <c r="M1205" s="15">
        <f t="shared" si="1064"/>
        <v>0</v>
      </c>
      <c r="N1205" s="15">
        <f t="shared" si="1064"/>
        <v>0</v>
      </c>
      <c r="O1205" s="15">
        <f t="shared" si="1064"/>
        <v>0</v>
      </c>
      <c r="P1205" s="15">
        <f t="shared" si="1052"/>
        <v>203301</v>
      </c>
      <c r="Q1205" s="185">
        <f t="shared" si="1057"/>
        <v>24.891642913813875</v>
      </c>
    </row>
    <row r="1206" spans="1:17" x14ac:dyDescent="0.25">
      <c r="A1206" s="4" t="s">
        <v>713</v>
      </c>
      <c r="B1206" s="4" t="s">
        <v>3</v>
      </c>
      <c r="C1206" s="4" t="s">
        <v>12</v>
      </c>
      <c r="D1206" s="4" t="s">
        <v>715</v>
      </c>
      <c r="E1206" s="3" t="s">
        <v>39</v>
      </c>
      <c r="F1206" s="4"/>
      <c r="G1206" s="16" t="s">
        <v>716</v>
      </c>
      <c r="H1206" s="16" t="s">
        <v>38</v>
      </c>
      <c r="I1206" s="183">
        <v>20000</v>
      </c>
      <c r="J1206" s="183">
        <v>20000</v>
      </c>
      <c r="K1206" s="183">
        <v>20000</v>
      </c>
      <c r="L1206" s="183">
        <f t="shared" ref="L1206:L1212" si="1065">M1206+N1206+O1206</f>
        <v>0</v>
      </c>
      <c r="M1206" s="17"/>
      <c r="N1206" s="17"/>
      <c r="O1206" s="17"/>
      <c r="P1206" s="17">
        <f t="shared" si="1052"/>
        <v>20000</v>
      </c>
      <c r="Q1206" s="183">
        <f t="shared" si="1057"/>
        <v>100</v>
      </c>
    </row>
    <row r="1207" spans="1:17" x14ac:dyDescent="0.25">
      <c r="A1207" s="4" t="s">
        <v>713</v>
      </c>
      <c r="B1207" s="4" t="s">
        <v>3</v>
      </c>
      <c r="C1207" s="4" t="s">
        <v>12</v>
      </c>
      <c r="D1207" s="4" t="s">
        <v>715</v>
      </c>
      <c r="E1207" s="3" t="s">
        <v>197</v>
      </c>
      <c r="F1207" s="4"/>
      <c r="G1207" s="16" t="s">
        <v>716</v>
      </c>
      <c r="H1207" s="16" t="s">
        <v>196</v>
      </c>
      <c r="I1207" s="183">
        <v>0</v>
      </c>
      <c r="J1207" s="183">
        <v>0</v>
      </c>
      <c r="K1207" s="183">
        <v>0</v>
      </c>
      <c r="L1207" s="183">
        <f t="shared" si="1065"/>
        <v>0</v>
      </c>
      <c r="M1207" s="17"/>
      <c r="N1207" s="17"/>
      <c r="O1207" s="17"/>
      <c r="P1207" s="17">
        <f t="shared" si="1052"/>
        <v>0</v>
      </c>
      <c r="Q1207" s="161" t="str">
        <f t="shared" si="1057"/>
        <v>-</v>
      </c>
    </row>
    <row r="1208" spans="1:17" x14ac:dyDescent="0.25">
      <c r="A1208" s="4" t="s">
        <v>713</v>
      </c>
      <c r="B1208" s="4" t="s">
        <v>3</v>
      </c>
      <c r="C1208" s="4" t="s">
        <v>12</v>
      </c>
      <c r="D1208" s="4" t="s">
        <v>715</v>
      </c>
      <c r="E1208" s="3" t="s">
        <v>200</v>
      </c>
      <c r="F1208" s="4"/>
      <c r="G1208" s="16" t="s">
        <v>716</v>
      </c>
      <c r="H1208" s="16" t="s">
        <v>199</v>
      </c>
      <c r="I1208" s="183">
        <v>0</v>
      </c>
      <c r="J1208" s="183">
        <v>0</v>
      </c>
      <c r="K1208" s="183">
        <v>0</v>
      </c>
      <c r="L1208" s="183">
        <f t="shared" si="1065"/>
        <v>0</v>
      </c>
      <c r="M1208" s="17"/>
      <c r="N1208" s="17"/>
      <c r="O1208" s="17"/>
      <c r="P1208" s="17">
        <f t="shared" si="1052"/>
        <v>0</v>
      </c>
      <c r="Q1208" s="161" t="str">
        <f t="shared" si="1057"/>
        <v>-</v>
      </c>
    </row>
    <row r="1209" spans="1:17" x14ac:dyDescent="0.25">
      <c r="A1209" s="4" t="s">
        <v>713</v>
      </c>
      <c r="B1209" s="4" t="s">
        <v>3</v>
      </c>
      <c r="C1209" s="4" t="s">
        <v>12</v>
      </c>
      <c r="D1209" s="4" t="s">
        <v>715</v>
      </c>
      <c r="E1209" s="3" t="s">
        <v>203</v>
      </c>
      <c r="F1209" s="4"/>
      <c r="G1209" s="16" t="s">
        <v>716</v>
      </c>
      <c r="H1209" s="16" t="s">
        <v>202</v>
      </c>
      <c r="I1209" s="183">
        <v>15000</v>
      </c>
      <c r="J1209" s="183">
        <v>15000</v>
      </c>
      <c r="K1209" s="183">
        <v>15000</v>
      </c>
      <c r="L1209" s="183">
        <f t="shared" si="1065"/>
        <v>0</v>
      </c>
      <c r="M1209" s="17"/>
      <c r="N1209" s="17"/>
      <c r="O1209" s="17"/>
      <c r="P1209" s="17">
        <f t="shared" si="1052"/>
        <v>15000</v>
      </c>
      <c r="Q1209" s="183">
        <f t="shared" si="1057"/>
        <v>100</v>
      </c>
    </row>
    <row r="1210" spans="1:17" x14ac:dyDescent="0.25">
      <c r="A1210" s="4" t="s">
        <v>713</v>
      </c>
      <c r="B1210" s="4" t="s">
        <v>3</v>
      </c>
      <c r="C1210" s="4" t="s">
        <v>12</v>
      </c>
      <c r="D1210" s="4" t="s">
        <v>715</v>
      </c>
      <c r="E1210" s="3" t="s">
        <v>209</v>
      </c>
      <c r="F1210" s="4"/>
      <c r="G1210" s="16" t="s">
        <v>716</v>
      </c>
      <c r="H1210" s="16" t="s">
        <v>208</v>
      </c>
      <c r="I1210" s="183">
        <v>0</v>
      </c>
      <c r="J1210" s="183">
        <v>0</v>
      </c>
      <c r="K1210" s="183">
        <v>0</v>
      </c>
      <c r="L1210" s="183">
        <f t="shared" si="1065"/>
        <v>0</v>
      </c>
      <c r="M1210" s="17"/>
      <c r="N1210" s="17"/>
      <c r="O1210" s="17"/>
      <c r="P1210" s="17">
        <f t="shared" si="1052"/>
        <v>0</v>
      </c>
      <c r="Q1210" s="161" t="str">
        <f t="shared" si="1057"/>
        <v>-</v>
      </c>
    </row>
    <row r="1211" spans="1:17" x14ac:dyDescent="0.25">
      <c r="A1211" s="4" t="s">
        <v>713</v>
      </c>
      <c r="B1211" s="4" t="s">
        <v>3</v>
      </c>
      <c r="C1211" s="4" t="s">
        <v>12</v>
      </c>
      <c r="D1211" s="4" t="s">
        <v>715</v>
      </c>
      <c r="E1211" s="3" t="s">
        <v>212</v>
      </c>
      <c r="F1211" s="4"/>
      <c r="G1211" s="16" t="s">
        <v>716</v>
      </c>
      <c r="H1211" s="16" t="s">
        <v>211</v>
      </c>
      <c r="I1211" s="183">
        <v>250000</v>
      </c>
      <c r="J1211" s="183">
        <v>250000</v>
      </c>
      <c r="K1211" s="183">
        <v>30000</v>
      </c>
      <c r="L1211" s="183">
        <f t="shared" si="1065"/>
        <v>0</v>
      </c>
      <c r="M1211" s="17"/>
      <c r="N1211" s="17"/>
      <c r="O1211" s="17"/>
      <c r="P1211" s="17">
        <f t="shared" si="1052"/>
        <v>30000</v>
      </c>
      <c r="Q1211" s="183">
        <f t="shared" si="1057"/>
        <v>12</v>
      </c>
    </row>
    <row r="1212" spans="1:17" x14ac:dyDescent="0.25">
      <c r="A1212" s="4" t="s">
        <v>713</v>
      </c>
      <c r="B1212" s="4" t="s">
        <v>3</v>
      </c>
      <c r="C1212" s="4" t="s">
        <v>12</v>
      </c>
      <c r="D1212" s="4" t="s">
        <v>715</v>
      </c>
      <c r="E1212" s="3" t="s">
        <v>215</v>
      </c>
      <c r="F1212" s="4"/>
      <c r="G1212" s="16" t="s">
        <v>716</v>
      </c>
      <c r="H1212" s="16" t="s">
        <v>214</v>
      </c>
      <c r="I1212" s="183">
        <v>100</v>
      </c>
      <c r="J1212" s="183">
        <v>100</v>
      </c>
      <c r="K1212" s="183">
        <v>0</v>
      </c>
      <c r="L1212" s="183">
        <f t="shared" si="1065"/>
        <v>0</v>
      </c>
      <c r="M1212" s="17"/>
      <c r="N1212" s="17"/>
      <c r="O1212" s="17"/>
      <c r="P1212" s="17">
        <f t="shared" si="1052"/>
        <v>0</v>
      </c>
      <c r="Q1212" s="183">
        <f t="shared" si="1057"/>
        <v>0</v>
      </c>
    </row>
    <row r="1213" spans="1:17" x14ac:dyDescent="0.25">
      <c r="A1213" s="1" t="s">
        <v>713</v>
      </c>
      <c r="B1213" s="1" t="s">
        <v>3</v>
      </c>
      <c r="C1213" s="1" t="s">
        <v>12</v>
      </c>
      <c r="D1213" s="1" t="s">
        <v>715</v>
      </c>
      <c r="E1213" s="1" t="s">
        <v>40</v>
      </c>
      <c r="F1213" s="4" t="s">
        <v>1</v>
      </c>
      <c r="G1213" s="16" t="s">
        <v>1</v>
      </c>
      <c r="H1213" s="2" t="s">
        <v>41</v>
      </c>
      <c r="I1213" s="185">
        <f t="shared" ref="I1213:O1213" si="1066">SUM(I1214:I1219)</f>
        <v>638144</v>
      </c>
      <c r="J1213" s="185">
        <f t="shared" si="1066"/>
        <v>531644</v>
      </c>
      <c r="K1213" s="185">
        <f t="shared" si="1066"/>
        <v>138301</v>
      </c>
      <c r="L1213" s="185">
        <f t="shared" si="1066"/>
        <v>0</v>
      </c>
      <c r="M1213" s="15">
        <f t="shared" si="1066"/>
        <v>0</v>
      </c>
      <c r="N1213" s="15">
        <f t="shared" si="1066"/>
        <v>0</v>
      </c>
      <c r="O1213" s="15">
        <f t="shared" si="1066"/>
        <v>0</v>
      </c>
      <c r="P1213" s="15">
        <f t="shared" si="1052"/>
        <v>138301</v>
      </c>
      <c r="Q1213" s="185">
        <f t="shared" si="1057"/>
        <v>26.013836326564395</v>
      </c>
    </row>
    <row r="1214" spans="1:17" x14ac:dyDescent="0.25">
      <c r="A1214" s="4" t="s">
        <v>713</v>
      </c>
      <c r="B1214" s="4" t="s">
        <v>3</v>
      </c>
      <c r="C1214" s="4" t="s">
        <v>12</v>
      </c>
      <c r="D1214" s="4" t="s">
        <v>715</v>
      </c>
      <c r="E1214" s="3" t="s">
        <v>42</v>
      </c>
      <c r="F1214" s="4"/>
      <c r="G1214" s="16" t="s">
        <v>716</v>
      </c>
      <c r="H1214" s="16" t="s">
        <v>41</v>
      </c>
      <c r="I1214" s="183">
        <v>150000</v>
      </c>
      <c r="J1214" s="183">
        <v>150000</v>
      </c>
      <c r="K1214" s="183">
        <v>130000</v>
      </c>
      <c r="L1214" s="183">
        <f t="shared" ref="L1214:L1219" si="1067">M1214+N1214+O1214</f>
        <v>0</v>
      </c>
      <c r="M1214" s="17"/>
      <c r="N1214" s="17"/>
      <c r="O1214" s="17"/>
      <c r="P1214" s="17">
        <f t="shared" si="1052"/>
        <v>130000</v>
      </c>
      <c r="Q1214" s="183">
        <f t="shared" si="1057"/>
        <v>86.666666666666671</v>
      </c>
    </row>
    <row r="1215" spans="1:17" ht="22.5" x14ac:dyDescent="0.25">
      <c r="A1215" s="4" t="s">
        <v>713</v>
      </c>
      <c r="B1215" s="4" t="s">
        <v>3</v>
      </c>
      <c r="C1215" s="4" t="s">
        <v>12</v>
      </c>
      <c r="D1215" s="4" t="s">
        <v>715</v>
      </c>
      <c r="E1215" s="3" t="s">
        <v>42</v>
      </c>
      <c r="F1215" s="4" t="s">
        <v>722</v>
      </c>
      <c r="G1215" s="16" t="s">
        <v>716</v>
      </c>
      <c r="H1215" s="16" t="s">
        <v>50</v>
      </c>
      <c r="I1215" s="183">
        <v>8477</v>
      </c>
      <c r="J1215" s="183">
        <v>8477</v>
      </c>
      <c r="K1215" s="183">
        <v>5301</v>
      </c>
      <c r="L1215" s="183">
        <f t="shared" si="1067"/>
        <v>0</v>
      </c>
      <c r="M1215" s="17"/>
      <c r="N1215" s="17"/>
      <c r="O1215" s="17"/>
      <c r="P1215" s="17">
        <f t="shared" si="1052"/>
        <v>5301</v>
      </c>
      <c r="Q1215" s="183">
        <f t="shared" si="1057"/>
        <v>62.533915300224137</v>
      </c>
    </row>
    <row r="1216" spans="1:17" x14ac:dyDescent="0.25">
      <c r="A1216" s="4" t="s">
        <v>713</v>
      </c>
      <c r="B1216" s="4" t="s">
        <v>3</v>
      </c>
      <c r="C1216" s="4" t="s">
        <v>12</v>
      </c>
      <c r="D1216" s="4" t="s">
        <v>715</v>
      </c>
      <c r="E1216" s="3" t="s">
        <v>42</v>
      </c>
      <c r="F1216" s="4" t="s">
        <v>723</v>
      </c>
      <c r="G1216" s="16" t="s">
        <v>716</v>
      </c>
      <c r="H1216" s="16" t="s">
        <v>3266</v>
      </c>
      <c r="I1216" s="183">
        <v>50000</v>
      </c>
      <c r="J1216" s="183">
        <v>30000</v>
      </c>
      <c r="K1216" s="183">
        <v>0</v>
      </c>
      <c r="L1216" s="183">
        <f t="shared" si="1067"/>
        <v>0</v>
      </c>
      <c r="M1216" s="17"/>
      <c r="N1216" s="17"/>
      <c r="O1216" s="17"/>
      <c r="P1216" s="17">
        <f t="shared" si="1052"/>
        <v>0</v>
      </c>
      <c r="Q1216" s="183">
        <f t="shared" si="1057"/>
        <v>0</v>
      </c>
    </row>
    <row r="1217" spans="1:17" ht="22.5" x14ac:dyDescent="0.25">
      <c r="A1217" s="4" t="s">
        <v>713</v>
      </c>
      <c r="B1217" s="4" t="s">
        <v>3</v>
      </c>
      <c r="C1217" s="4" t="s">
        <v>12</v>
      </c>
      <c r="D1217" s="4" t="s">
        <v>715</v>
      </c>
      <c r="E1217" s="3" t="s">
        <v>42</v>
      </c>
      <c r="F1217" s="4" t="s">
        <v>724</v>
      </c>
      <c r="G1217" s="16" t="s">
        <v>716</v>
      </c>
      <c r="H1217" s="16" t="s">
        <v>56</v>
      </c>
      <c r="I1217" s="183">
        <v>9667</v>
      </c>
      <c r="J1217" s="183">
        <v>9667</v>
      </c>
      <c r="K1217" s="183">
        <v>3000</v>
      </c>
      <c r="L1217" s="183">
        <f t="shared" si="1067"/>
        <v>0</v>
      </c>
      <c r="M1217" s="17"/>
      <c r="N1217" s="17"/>
      <c r="O1217" s="17"/>
      <c r="P1217" s="17">
        <f t="shared" si="1052"/>
        <v>3000</v>
      </c>
      <c r="Q1217" s="183">
        <f t="shared" si="1057"/>
        <v>31.033412640943414</v>
      </c>
    </row>
    <row r="1218" spans="1:17" x14ac:dyDescent="0.25">
      <c r="A1218" s="4" t="s">
        <v>713</v>
      </c>
      <c r="B1218" s="4" t="s">
        <v>3</v>
      </c>
      <c r="C1218" s="4" t="s">
        <v>12</v>
      </c>
      <c r="D1218" s="4" t="s">
        <v>715</v>
      </c>
      <c r="E1218" s="3" t="s">
        <v>42</v>
      </c>
      <c r="F1218" s="4" t="s">
        <v>725</v>
      </c>
      <c r="G1218" s="16" t="s">
        <v>716</v>
      </c>
      <c r="H1218" s="16" t="s">
        <v>726</v>
      </c>
      <c r="I1218" s="183">
        <v>0</v>
      </c>
      <c r="J1218" s="183">
        <v>0</v>
      </c>
      <c r="K1218" s="183">
        <v>0</v>
      </c>
      <c r="L1218" s="183">
        <f t="shared" si="1067"/>
        <v>0</v>
      </c>
      <c r="M1218" s="17"/>
      <c r="N1218" s="17"/>
      <c r="O1218" s="17"/>
      <c r="P1218" s="17">
        <f t="shared" si="1052"/>
        <v>0</v>
      </c>
      <c r="Q1218" s="161" t="str">
        <f t="shared" si="1057"/>
        <v>-</v>
      </c>
    </row>
    <row r="1219" spans="1:17" x14ac:dyDescent="0.25">
      <c r="A1219" s="4" t="s">
        <v>713</v>
      </c>
      <c r="B1219" s="4" t="s">
        <v>3</v>
      </c>
      <c r="C1219" s="4" t="s">
        <v>12</v>
      </c>
      <c r="D1219" s="4" t="s">
        <v>715</v>
      </c>
      <c r="E1219" s="3" t="s">
        <v>42</v>
      </c>
      <c r="F1219" s="4" t="s">
        <v>727</v>
      </c>
      <c r="G1219" s="16" t="s">
        <v>716</v>
      </c>
      <c r="H1219" s="16" t="s">
        <v>728</v>
      </c>
      <c r="I1219" s="183">
        <v>420000</v>
      </c>
      <c r="J1219" s="183">
        <v>333500</v>
      </c>
      <c r="K1219" s="183">
        <v>0</v>
      </c>
      <c r="L1219" s="183">
        <f t="shared" si="1067"/>
        <v>0</v>
      </c>
      <c r="M1219" s="17"/>
      <c r="N1219" s="17"/>
      <c r="O1219" s="17"/>
      <c r="P1219" s="17">
        <f t="shared" si="1052"/>
        <v>0</v>
      </c>
      <c r="Q1219" s="183">
        <f t="shared" si="1057"/>
        <v>0</v>
      </c>
    </row>
    <row r="1220" spans="1:17" ht="22.5" x14ac:dyDescent="0.25">
      <c r="A1220" s="1" t="s">
        <v>1</v>
      </c>
      <c r="B1220" s="1" t="s">
        <v>1</v>
      </c>
      <c r="C1220" s="1" t="s">
        <v>1</v>
      </c>
      <c r="D1220" s="2" t="s">
        <v>1</v>
      </c>
      <c r="E1220" s="2" t="s">
        <v>1</v>
      </c>
      <c r="F1220" s="2" t="s">
        <v>1</v>
      </c>
      <c r="G1220" s="2" t="s">
        <v>1</v>
      </c>
      <c r="H1220" s="13" t="s">
        <v>57</v>
      </c>
      <c r="I1220" s="184">
        <f t="shared" ref="I1220:O1220" si="1068">SUM(I1221)</f>
        <v>26344200</v>
      </c>
      <c r="J1220" s="184">
        <f t="shared" si="1068"/>
        <v>27997950</v>
      </c>
      <c r="K1220" s="184">
        <f t="shared" si="1068"/>
        <v>22865300</v>
      </c>
      <c r="L1220" s="184">
        <f t="shared" si="1068"/>
        <v>2777000</v>
      </c>
      <c r="M1220" s="14">
        <f t="shared" si="1068"/>
        <v>1045000</v>
      </c>
      <c r="N1220" s="14">
        <f t="shared" si="1068"/>
        <v>1692000</v>
      </c>
      <c r="O1220" s="14">
        <f t="shared" si="1068"/>
        <v>40000</v>
      </c>
      <c r="P1220" s="14">
        <f t="shared" si="1052"/>
        <v>25642300</v>
      </c>
      <c r="Q1220" s="184">
        <f t="shared" si="1057"/>
        <v>91.58634828621382</v>
      </c>
    </row>
    <row r="1221" spans="1:17" x14ac:dyDescent="0.25">
      <c r="A1221" s="4" t="s">
        <v>713</v>
      </c>
      <c r="B1221" s="4" t="s">
        <v>3</v>
      </c>
      <c r="C1221" s="4" t="s">
        <v>12</v>
      </c>
      <c r="D1221" s="4" t="s">
        <v>715</v>
      </c>
      <c r="E1221" s="2" t="s">
        <v>58</v>
      </c>
      <c r="F1221" s="2" t="s">
        <v>1</v>
      </c>
      <c r="G1221" s="2" t="s">
        <v>1</v>
      </c>
      <c r="H1221" s="2" t="s">
        <v>59</v>
      </c>
      <c r="I1221" s="185">
        <f t="shared" ref="I1221:L1221" si="1069">SUM(I1222,I1225,I1226,I1233,I1240,I1249,I1247)</f>
        <v>26344200</v>
      </c>
      <c r="J1221" s="185">
        <f t="shared" ref="J1221" si="1070">SUM(J1222,J1225,J1226,J1233,J1240,J1249,J1247)</f>
        <v>27997950</v>
      </c>
      <c r="K1221" s="185">
        <f t="shared" ref="K1221" si="1071">SUM(K1222,K1225,K1226,K1233,K1240,K1249,K1247)</f>
        <v>22865300</v>
      </c>
      <c r="L1221" s="185">
        <f t="shared" si="1069"/>
        <v>2777000</v>
      </c>
      <c r="M1221" s="15">
        <f t="shared" ref="M1221:O1221" si="1072">SUM(M1222,M1225,M1226,M1233,M1240,M1249,M1247)</f>
        <v>1045000</v>
      </c>
      <c r="N1221" s="15">
        <f t="shared" si="1072"/>
        <v>1692000</v>
      </c>
      <c r="O1221" s="15">
        <f t="shared" si="1072"/>
        <v>40000</v>
      </c>
      <c r="P1221" s="15">
        <f t="shared" si="1052"/>
        <v>25642300</v>
      </c>
      <c r="Q1221" s="185">
        <f t="shared" si="1057"/>
        <v>91.58634828621382</v>
      </c>
    </row>
    <row r="1222" spans="1:17" x14ac:dyDescent="0.25">
      <c r="A1222" s="1" t="s">
        <v>713</v>
      </c>
      <c r="B1222" s="1" t="s">
        <v>3</v>
      </c>
      <c r="C1222" s="1" t="s">
        <v>12</v>
      </c>
      <c r="D1222" s="1" t="s">
        <v>715</v>
      </c>
      <c r="E1222" s="1" t="s">
        <v>281</v>
      </c>
      <c r="F1222" s="4" t="s">
        <v>1</v>
      </c>
      <c r="G1222" s="16" t="s">
        <v>1</v>
      </c>
      <c r="H1222" s="2" t="s">
        <v>282</v>
      </c>
      <c r="I1222" s="185">
        <f t="shared" ref="I1222:L1222" si="1073">SUM(I1223:I1224)</f>
        <v>40100</v>
      </c>
      <c r="J1222" s="185">
        <f t="shared" ref="J1222" si="1074">SUM(J1223:J1224)</f>
        <v>5100</v>
      </c>
      <c r="K1222" s="185">
        <f t="shared" ref="K1222" si="1075">SUM(K1223:K1224)</f>
        <v>0</v>
      </c>
      <c r="L1222" s="185">
        <f t="shared" si="1073"/>
        <v>0</v>
      </c>
      <c r="M1222" s="15">
        <f t="shared" ref="M1222:O1222" si="1076">SUM(M1223:M1224)</f>
        <v>0</v>
      </c>
      <c r="N1222" s="15">
        <f t="shared" si="1076"/>
        <v>0</v>
      </c>
      <c r="O1222" s="15">
        <f t="shared" si="1076"/>
        <v>0</v>
      </c>
      <c r="P1222" s="15">
        <f t="shared" si="1052"/>
        <v>0</v>
      </c>
      <c r="Q1222" s="185">
        <f t="shared" si="1057"/>
        <v>0</v>
      </c>
    </row>
    <row r="1223" spans="1:17" x14ac:dyDescent="0.25">
      <c r="A1223" s="4" t="s">
        <v>713</v>
      </c>
      <c r="B1223" s="4" t="s">
        <v>3</v>
      </c>
      <c r="C1223" s="4" t="s">
        <v>12</v>
      </c>
      <c r="D1223" s="4" t="s">
        <v>715</v>
      </c>
      <c r="E1223" s="3" t="s">
        <v>283</v>
      </c>
      <c r="F1223" s="4" t="s">
        <v>729</v>
      </c>
      <c r="G1223" s="16" t="s">
        <v>730</v>
      </c>
      <c r="H1223" s="16" t="s">
        <v>396</v>
      </c>
      <c r="I1223" s="183">
        <v>100</v>
      </c>
      <c r="J1223" s="183">
        <v>100</v>
      </c>
      <c r="K1223" s="183">
        <v>0</v>
      </c>
      <c r="L1223" s="183">
        <f>M1223+N1223+O1223</f>
        <v>0</v>
      </c>
      <c r="M1223" s="17"/>
      <c r="N1223" s="17"/>
      <c r="O1223" s="17"/>
      <c r="P1223" s="17">
        <f t="shared" si="1052"/>
        <v>0</v>
      </c>
      <c r="Q1223" s="183">
        <f t="shared" si="1057"/>
        <v>0</v>
      </c>
    </row>
    <row r="1224" spans="1:17" x14ac:dyDescent="0.25">
      <c r="A1224" s="4" t="s">
        <v>713</v>
      </c>
      <c r="B1224" s="4" t="s">
        <v>3</v>
      </c>
      <c r="C1224" s="4" t="s">
        <v>12</v>
      </c>
      <c r="D1224" s="4" t="s">
        <v>715</v>
      </c>
      <c r="E1224" s="3" t="s">
        <v>283</v>
      </c>
      <c r="F1224" s="4" t="s">
        <v>731</v>
      </c>
      <c r="G1224" s="16" t="s">
        <v>730</v>
      </c>
      <c r="H1224" s="16" t="s">
        <v>732</v>
      </c>
      <c r="I1224" s="183">
        <v>40000</v>
      </c>
      <c r="J1224" s="183">
        <v>5000</v>
      </c>
      <c r="K1224" s="183">
        <v>0</v>
      </c>
      <c r="L1224" s="183">
        <f>M1224+N1224+O1224</f>
        <v>0</v>
      </c>
      <c r="M1224" s="17"/>
      <c r="N1224" s="17"/>
      <c r="O1224" s="17"/>
      <c r="P1224" s="17">
        <f t="shared" si="1052"/>
        <v>0</v>
      </c>
      <c r="Q1224" s="183">
        <f t="shared" si="1057"/>
        <v>0</v>
      </c>
    </row>
    <row r="1225" spans="1:17" x14ac:dyDescent="0.25">
      <c r="A1225" s="4" t="s">
        <v>713</v>
      </c>
      <c r="B1225" s="4" t="s">
        <v>3</v>
      </c>
      <c r="C1225" s="4" t="s">
        <v>12</v>
      </c>
      <c r="D1225" s="4" t="s">
        <v>715</v>
      </c>
      <c r="E1225" s="3" t="s">
        <v>105</v>
      </c>
      <c r="F1225" s="4"/>
      <c r="G1225" s="16" t="s">
        <v>733</v>
      </c>
      <c r="H1225" s="16" t="s">
        <v>104</v>
      </c>
      <c r="I1225" s="183">
        <v>5000</v>
      </c>
      <c r="J1225" s="183">
        <v>0</v>
      </c>
      <c r="K1225" s="183">
        <v>0</v>
      </c>
      <c r="L1225" s="183">
        <f>M1225+N1225+O1225</f>
        <v>0</v>
      </c>
      <c r="M1225" s="17"/>
      <c r="N1225" s="17"/>
      <c r="O1225" s="17"/>
      <c r="P1225" s="17">
        <f t="shared" ref="P1225:P1256" si="1077">K1225+L1225</f>
        <v>0</v>
      </c>
      <c r="Q1225" s="161" t="str">
        <f t="shared" si="1057"/>
        <v>-</v>
      </c>
    </row>
    <row r="1226" spans="1:17" x14ac:dyDescent="0.25">
      <c r="A1226" s="1" t="s">
        <v>713</v>
      </c>
      <c r="B1226" s="1" t="s">
        <v>3</v>
      </c>
      <c r="C1226" s="1" t="s">
        <v>12</v>
      </c>
      <c r="D1226" s="1" t="s">
        <v>715</v>
      </c>
      <c r="E1226" s="1" t="s">
        <v>60</v>
      </c>
      <c r="F1226" s="4" t="s">
        <v>1</v>
      </c>
      <c r="G1226" s="16" t="s">
        <v>1</v>
      </c>
      <c r="H1226" s="2" t="s">
        <v>61</v>
      </c>
      <c r="I1226" s="185">
        <f t="shared" ref="I1226:O1226" si="1078">SUM(I1227:I1232)</f>
        <v>1852000</v>
      </c>
      <c r="J1226" s="185">
        <f t="shared" si="1078"/>
        <v>1770000</v>
      </c>
      <c r="K1226" s="185">
        <f t="shared" si="1078"/>
        <v>1300000</v>
      </c>
      <c r="L1226" s="185">
        <f t="shared" si="1078"/>
        <v>0</v>
      </c>
      <c r="M1226" s="15">
        <f t="shared" si="1078"/>
        <v>0</v>
      </c>
      <c r="N1226" s="15">
        <f t="shared" si="1078"/>
        <v>0</v>
      </c>
      <c r="O1226" s="15">
        <f t="shared" si="1078"/>
        <v>0</v>
      </c>
      <c r="P1226" s="15">
        <f t="shared" si="1077"/>
        <v>1300000</v>
      </c>
      <c r="Q1226" s="185">
        <f t="shared" ref="Q1226:Q1257" si="1079">IF(J1226=0,"-",P1226/J1226*100)</f>
        <v>73.44632768361582</v>
      </c>
    </row>
    <row r="1227" spans="1:17" x14ac:dyDescent="0.25">
      <c r="A1227" s="4" t="s">
        <v>713</v>
      </c>
      <c r="B1227" s="4" t="s">
        <v>3</v>
      </c>
      <c r="C1227" s="4" t="s">
        <v>12</v>
      </c>
      <c r="D1227" s="4" t="s">
        <v>715</v>
      </c>
      <c r="E1227" s="3" t="s">
        <v>62</v>
      </c>
      <c r="F1227" s="4" t="s">
        <v>734</v>
      </c>
      <c r="G1227" s="16" t="s">
        <v>733</v>
      </c>
      <c r="H1227" s="16" t="s">
        <v>735</v>
      </c>
      <c r="I1227" s="183">
        <v>20000</v>
      </c>
      <c r="J1227" s="183">
        <v>0</v>
      </c>
      <c r="K1227" s="183">
        <v>0</v>
      </c>
      <c r="L1227" s="183">
        <f t="shared" ref="L1227:L1232" si="1080">M1227+N1227+O1227</f>
        <v>0</v>
      </c>
      <c r="M1227" s="17"/>
      <c r="N1227" s="17"/>
      <c r="O1227" s="17"/>
      <c r="P1227" s="17">
        <f t="shared" si="1077"/>
        <v>0</v>
      </c>
      <c r="Q1227" s="161" t="str">
        <f t="shared" si="1079"/>
        <v>-</v>
      </c>
    </row>
    <row r="1228" spans="1:17" x14ac:dyDescent="0.25">
      <c r="A1228" s="4" t="s">
        <v>713</v>
      </c>
      <c r="B1228" s="4" t="s">
        <v>3</v>
      </c>
      <c r="C1228" s="4" t="s">
        <v>12</v>
      </c>
      <c r="D1228" s="4" t="s">
        <v>715</v>
      </c>
      <c r="E1228" s="3" t="s">
        <v>62</v>
      </c>
      <c r="F1228" s="4" t="s">
        <v>736</v>
      </c>
      <c r="G1228" s="16" t="s">
        <v>737</v>
      </c>
      <c r="H1228" s="16" t="s">
        <v>738</v>
      </c>
      <c r="I1228" s="183">
        <v>300000</v>
      </c>
      <c r="J1228" s="183">
        <v>250000</v>
      </c>
      <c r="K1228" s="183">
        <v>250000</v>
      </c>
      <c r="L1228" s="183">
        <f t="shared" si="1080"/>
        <v>0</v>
      </c>
      <c r="M1228" s="17"/>
      <c r="N1228" s="17"/>
      <c r="O1228" s="17"/>
      <c r="P1228" s="17">
        <f t="shared" si="1077"/>
        <v>250000</v>
      </c>
      <c r="Q1228" s="183">
        <f t="shared" si="1079"/>
        <v>100</v>
      </c>
    </row>
    <row r="1229" spans="1:17" ht="22.5" x14ac:dyDescent="0.25">
      <c r="A1229" s="4" t="s">
        <v>713</v>
      </c>
      <c r="B1229" s="4" t="s">
        <v>3</v>
      </c>
      <c r="C1229" s="4" t="s">
        <v>12</v>
      </c>
      <c r="D1229" s="4" t="s">
        <v>715</v>
      </c>
      <c r="E1229" s="3" t="s">
        <v>62</v>
      </c>
      <c r="F1229" s="4" t="s">
        <v>739</v>
      </c>
      <c r="G1229" s="16" t="s">
        <v>733</v>
      </c>
      <c r="H1229" s="16" t="s">
        <v>740</v>
      </c>
      <c r="I1229" s="183">
        <v>22000</v>
      </c>
      <c r="J1229" s="183">
        <v>10000</v>
      </c>
      <c r="K1229" s="183">
        <v>10000</v>
      </c>
      <c r="L1229" s="183">
        <f t="shared" si="1080"/>
        <v>0</v>
      </c>
      <c r="M1229" s="17"/>
      <c r="N1229" s="17"/>
      <c r="O1229" s="17"/>
      <c r="P1229" s="17">
        <f t="shared" si="1077"/>
        <v>10000</v>
      </c>
      <c r="Q1229" s="183">
        <f t="shared" si="1079"/>
        <v>100</v>
      </c>
    </row>
    <row r="1230" spans="1:17" x14ac:dyDescent="0.25">
      <c r="A1230" s="4" t="s">
        <v>713</v>
      </c>
      <c r="B1230" s="4" t="s">
        <v>3</v>
      </c>
      <c r="C1230" s="4" t="s">
        <v>12</v>
      </c>
      <c r="D1230" s="4" t="s">
        <v>715</v>
      </c>
      <c r="E1230" s="3" t="s">
        <v>62</v>
      </c>
      <c r="F1230" s="4" t="s">
        <v>741</v>
      </c>
      <c r="G1230" s="16" t="s">
        <v>733</v>
      </c>
      <c r="H1230" s="16" t="s">
        <v>742</v>
      </c>
      <c r="I1230" s="183">
        <v>10000</v>
      </c>
      <c r="J1230" s="183">
        <v>10000</v>
      </c>
      <c r="K1230" s="183">
        <v>10000</v>
      </c>
      <c r="L1230" s="183">
        <f t="shared" si="1080"/>
        <v>0</v>
      </c>
      <c r="M1230" s="17"/>
      <c r="N1230" s="17"/>
      <c r="O1230" s="17"/>
      <c r="P1230" s="17">
        <f t="shared" si="1077"/>
        <v>10000</v>
      </c>
      <c r="Q1230" s="183">
        <f t="shared" si="1079"/>
        <v>100</v>
      </c>
    </row>
    <row r="1231" spans="1:17" x14ac:dyDescent="0.25">
      <c r="A1231" s="4" t="s">
        <v>713</v>
      </c>
      <c r="B1231" s="4" t="s">
        <v>3</v>
      </c>
      <c r="C1231" s="4" t="s">
        <v>12</v>
      </c>
      <c r="D1231" s="4" t="s">
        <v>715</v>
      </c>
      <c r="E1231" s="3" t="s">
        <v>62</v>
      </c>
      <c r="F1231" s="4" t="s">
        <v>743</v>
      </c>
      <c r="G1231" s="16" t="s">
        <v>716</v>
      </c>
      <c r="H1231" s="16" t="s">
        <v>744</v>
      </c>
      <c r="I1231" s="183">
        <v>0</v>
      </c>
      <c r="J1231" s="183">
        <v>0</v>
      </c>
      <c r="K1231" s="183">
        <v>0</v>
      </c>
      <c r="L1231" s="183">
        <f t="shared" si="1080"/>
        <v>0</v>
      </c>
      <c r="M1231" s="17"/>
      <c r="N1231" s="17"/>
      <c r="O1231" s="17"/>
      <c r="P1231" s="17">
        <f t="shared" si="1077"/>
        <v>0</v>
      </c>
      <c r="Q1231" s="161" t="str">
        <f t="shared" si="1079"/>
        <v>-</v>
      </c>
    </row>
    <row r="1232" spans="1:17" ht="22.5" x14ac:dyDescent="0.25">
      <c r="A1232" s="4" t="s">
        <v>713</v>
      </c>
      <c r="B1232" s="4" t="s">
        <v>3</v>
      </c>
      <c r="C1232" s="4" t="s">
        <v>12</v>
      </c>
      <c r="D1232" s="4" t="s">
        <v>715</v>
      </c>
      <c r="E1232" s="3" t="s">
        <v>62</v>
      </c>
      <c r="F1232" s="4" t="s">
        <v>745</v>
      </c>
      <c r="G1232" s="16" t="s">
        <v>730</v>
      </c>
      <c r="H1232" s="16" t="s">
        <v>746</v>
      </c>
      <c r="I1232" s="183">
        <v>1500000</v>
      </c>
      <c r="J1232" s="183">
        <v>1500000</v>
      </c>
      <c r="K1232" s="183">
        <v>1030000</v>
      </c>
      <c r="L1232" s="183">
        <f t="shared" si="1080"/>
        <v>0</v>
      </c>
      <c r="M1232" s="17"/>
      <c r="N1232" s="17"/>
      <c r="O1232" s="208"/>
      <c r="P1232" s="17">
        <f t="shared" si="1077"/>
        <v>1030000</v>
      </c>
      <c r="Q1232" s="183">
        <f t="shared" si="1079"/>
        <v>68.666666666666671</v>
      </c>
    </row>
    <row r="1233" spans="1:17" x14ac:dyDescent="0.25">
      <c r="A1233" s="1" t="s">
        <v>713</v>
      </c>
      <c r="B1233" s="1" t="s">
        <v>3</v>
      </c>
      <c r="C1233" s="1" t="s">
        <v>12</v>
      </c>
      <c r="D1233" s="1" t="s">
        <v>715</v>
      </c>
      <c r="E1233" s="1" t="s">
        <v>289</v>
      </c>
      <c r="F1233" s="4" t="s">
        <v>1</v>
      </c>
      <c r="G1233" s="16" t="s">
        <v>1</v>
      </c>
      <c r="H1233" s="2" t="s">
        <v>290</v>
      </c>
      <c r="I1233" s="185">
        <f t="shared" ref="I1233:O1233" si="1081">SUM(I1234:I1239)</f>
        <v>4480000</v>
      </c>
      <c r="J1233" s="185">
        <f t="shared" si="1081"/>
        <v>4740000</v>
      </c>
      <c r="K1233" s="185">
        <f t="shared" si="1081"/>
        <v>4363000</v>
      </c>
      <c r="L1233" s="185">
        <f t="shared" si="1081"/>
        <v>127000</v>
      </c>
      <c r="M1233" s="15">
        <f t="shared" si="1081"/>
        <v>45000</v>
      </c>
      <c r="N1233" s="15">
        <f t="shared" si="1081"/>
        <v>42000</v>
      </c>
      <c r="O1233" s="15">
        <f t="shared" si="1081"/>
        <v>40000</v>
      </c>
      <c r="P1233" s="15">
        <f t="shared" si="1077"/>
        <v>4490000</v>
      </c>
      <c r="Q1233" s="185">
        <f t="shared" si="1079"/>
        <v>94.725738396624465</v>
      </c>
    </row>
    <row r="1234" spans="1:17" ht="22.5" x14ac:dyDescent="0.25">
      <c r="A1234" s="4" t="s">
        <v>713</v>
      </c>
      <c r="B1234" s="4" t="s">
        <v>3</v>
      </c>
      <c r="C1234" s="4" t="s">
        <v>12</v>
      </c>
      <c r="D1234" s="4" t="s">
        <v>715</v>
      </c>
      <c r="E1234" s="3" t="s">
        <v>291</v>
      </c>
      <c r="F1234" s="4" t="s">
        <v>747</v>
      </c>
      <c r="G1234" s="16" t="s">
        <v>737</v>
      </c>
      <c r="H1234" s="16" t="s">
        <v>748</v>
      </c>
      <c r="I1234" s="183">
        <v>1000000</v>
      </c>
      <c r="J1234" s="183">
        <v>1310000</v>
      </c>
      <c r="K1234" s="183">
        <v>1310000</v>
      </c>
      <c r="L1234" s="183">
        <f t="shared" ref="L1234:L1239" si="1082">M1234+N1234+O1234</f>
        <v>0</v>
      </c>
      <c r="M1234" s="17"/>
      <c r="N1234" s="17"/>
      <c r="O1234" s="17"/>
      <c r="P1234" s="17">
        <f t="shared" si="1077"/>
        <v>1310000</v>
      </c>
      <c r="Q1234" s="183">
        <f t="shared" si="1079"/>
        <v>100</v>
      </c>
    </row>
    <row r="1235" spans="1:17" ht="22.5" x14ac:dyDescent="0.25">
      <c r="A1235" s="4" t="s">
        <v>713</v>
      </c>
      <c r="B1235" s="4" t="s">
        <v>3</v>
      </c>
      <c r="C1235" s="4" t="s">
        <v>12</v>
      </c>
      <c r="D1235" s="4" t="s">
        <v>715</v>
      </c>
      <c r="E1235" s="3" t="s">
        <v>291</v>
      </c>
      <c r="F1235" s="4" t="s">
        <v>749</v>
      </c>
      <c r="G1235" s="16" t="s">
        <v>737</v>
      </c>
      <c r="H1235" s="16" t="s">
        <v>750</v>
      </c>
      <c r="I1235" s="183">
        <v>1200000</v>
      </c>
      <c r="J1235" s="183">
        <v>1200000</v>
      </c>
      <c r="K1235" s="183">
        <v>1200000</v>
      </c>
      <c r="L1235" s="183">
        <f t="shared" si="1082"/>
        <v>0</v>
      </c>
      <c r="M1235" s="17"/>
      <c r="N1235" s="17"/>
      <c r="O1235" s="17"/>
      <c r="P1235" s="17">
        <f t="shared" si="1077"/>
        <v>1200000</v>
      </c>
      <c r="Q1235" s="183">
        <f t="shared" si="1079"/>
        <v>100</v>
      </c>
    </row>
    <row r="1236" spans="1:17" x14ac:dyDescent="0.25">
      <c r="A1236" s="4" t="s">
        <v>713</v>
      </c>
      <c r="B1236" s="4" t="s">
        <v>3</v>
      </c>
      <c r="C1236" s="4" t="s">
        <v>12</v>
      </c>
      <c r="D1236" s="4" t="s">
        <v>715</v>
      </c>
      <c r="E1236" s="3" t="s">
        <v>291</v>
      </c>
      <c r="F1236" s="4" t="s">
        <v>751</v>
      </c>
      <c r="G1236" s="16" t="s">
        <v>737</v>
      </c>
      <c r="H1236" s="16" t="s">
        <v>752</v>
      </c>
      <c r="I1236" s="183">
        <v>1250000</v>
      </c>
      <c r="J1236" s="183">
        <v>1200000</v>
      </c>
      <c r="K1236" s="183">
        <v>1000000</v>
      </c>
      <c r="L1236" s="183">
        <f t="shared" si="1082"/>
        <v>0</v>
      </c>
      <c r="M1236" s="17"/>
      <c r="N1236" s="17"/>
      <c r="O1236" s="17"/>
      <c r="P1236" s="17">
        <f t="shared" si="1077"/>
        <v>1000000</v>
      </c>
      <c r="Q1236" s="183">
        <f t="shared" si="1079"/>
        <v>83.333333333333343</v>
      </c>
    </row>
    <row r="1237" spans="1:17" ht="22.5" x14ac:dyDescent="0.25">
      <c r="A1237" s="4" t="s">
        <v>713</v>
      </c>
      <c r="B1237" s="4" t="s">
        <v>3</v>
      </c>
      <c r="C1237" s="4" t="s">
        <v>12</v>
      </c>
      <c r="D1237" s="4" t="s">
        <v>715</v>
      </c>
      <c r="E1237" s="3" t="s">
        <v>291</v>
      </c>
      <c r="F1237" s="4" t="s">
        <v>753</v>
      </c>
      <c r="G1237" s="16" t="s">
        <v>737</v>
      </c>
      <c r="H1237" s="16" t="s">
        <v>754</v>
      </c>
      <c r="I1237" s="183">
        <v>500000</v>
      </c>
      <c r="J1237" s="183">
        <v>500000</v>
      </c>
      <c r="K1237" s="183">
        <v>500000</v>
      </c>
      <c r="L1237" s="183">
        <f t="shared" si="1082"/>
        <v>0</v>
      </c>
      <c r="M1237" s="17"/>
      <c r="N1237" s="17"/>
      <c r="O1237" s="17"/>
      <c r="P1237" s="17">
        <f t="shared" si="1077"/>
        <v>500000</v>
      </c>
      <c r="Q1237" s="183">
        <f t="shared" si="1079"/>
        <v>100</v>
      </c>
    </row>
    <row r="1238" spans="1:17" ht="22.5" x14ac:dyDescent="0.25">
      <c r="A1238" s="4" t="s">
        <v>713</v>
      </c>
      <c r="B1238" s="4" t="s">
        <v>3</v>
      </c>
      <c r="C1238" s="4" t="s">
        <v>12</v>
      </c>
      <c r="D1238" s="4" t="s">
        <v>715</v>
      </c>
      <c r="E1238" s="3" t="s">
        <v>291</v>
      </c>
      <c r="F1238" s="4" t="s">
        <v>755</v>
      </c>
      <c r="G1238" s="16" t="s">
        <v>737</v>
      </c>
      <c r="H1238" s="16" t="s">
        <v>756</v>
      </c>
      <c r="I1238" s="183">
        <v>530000</v>
      </c>
      <c r="J1238" s="183">
        <v>530000</v>
      </c>
      <c r="K1238" s="183">
        <v>353000</v>
      </c>
      <c r="L1238" s="183">
        <f t="shared" si="1082"/>
        <v>127000</v>
      </c>
      <c r="M1238" s="17">
        <v>45000</v>
      </c>
      <c r="N1238" s="17">
        <v>42000</v>
      </c>
      <c r="O1238" s="17">
        <v>40000</v>
      </c>
      <c r="P1238" s="17">
        <f t="shared" si="1077"/>
        <v>480000</v>
      </c>
      <c r="Q1238" s="183">
        <f t="shared" si="1079"/>
        <v>90.566037735849065</v>
      </c>
    </row>
    <row r="1239" spans="1:17" ht="22.5" x14ac:dyDescent="0.25">
      <c r="A1239" s="4" t="s">
        <v>713</v>
      </c>
      <c r="B1239" s="4" t="s">
        <v>3</v>
      </c>
      <c r="C1239" s="4" t="s">
        <v>12</v>
      </c>
      <c r="D1239" s="4" t="s">
        <v>715</v>
      </c>
      <c r="E1239" s="3" t="s">
        <v>291</v>
      </c>
      <c r="F1239" s="4" t="s">
        <v>757</v>
      </c>
      <c r="G1239" s="16" t="s">
        <v>737</v>
      </c>
      <c r="H1239" s="16" t="s">
        <v>758</v>
      </c>
      <c r="I1239" s="183">
        <v>0</v>
      </c>
      <c r="J1239" s="183">
        <v>0</v>
      </c>
      <c r="K1239" s="183">
        <v>0</v>
      </c>
      <c r="L1239" s="183">
        <f t="shared" si="1082"/>
        <v>0</v>
      </c>
      <c r="M1239" s="17"/>
      <c r="N1239" s="17"/>
      <c r="O1239" s="17"/>
      <c r="P1239" s="17">
        <f t="shared" si="1077"/>
        <v>0</v>
      </c>
      <c r="Q1239" s="161" t="str">
        <f t="shared" si="1079"/>
        <v>-</v>
      </c>
    </row>
    <row r="1240" spans="1:17" x14ac:dyDescent="0.25">
      <c r="A1240" s="1" t="s">
        <v>713</v>
      </c>
      <c r="B1240" s="1" t="s">
        <v>3</v>
      </c>
      <c r="C1240" s="1" t="s">
        <v>12</v>
      </c>
      <c r="D1240" s="1" t="s">
        <v>715</v>
      </c>
      <c r="E1240" s="1" t="s">
        <v>759</v>
      </c>
      <c r="F1240" s="4" t="s">
        <v>1</v>
      </c>
      <c r="G1240" s="16" t="s">
        <v>1</v>
      </c>
      <c r="H1240" s="2" t="s">
        <v>760</v>
      </c>
      <c r="I1240" s="185">
        <f t="shared" ref="I1240:O1240" si="1083">SUM(I1241:I1246)</f>
        <v>19851000</v>
      </c>
      <c r="J1240" s="185">
        <f t="shared" si="1083"/>
        <v>21390450</v>
      </c>
      <c r="K1240" s="185">
        <f t="shared" si="1083"/>
        <v>17130000</v>
      </c>
      <c r="L1240" s="185">
        <f t="shared" si="1083"/>
        <v>2650000</v>
      </c>
      <c r="M1240" s="15">
        <f t="shared" si="1083"/>
        <v>1000000</v>
      </c>
      <c r="N1240" s="15">
        <f t="shared" si="1083"/>
        <v>1650000</v>
      </c>
      <c r="O1240" s="15">
        <f t="shared" si="1083"/>
        <v>0</v>
      </c>
      <c r="P1240" s="15">
        <f t="shared" si="1077"/>
        <v>19780000</v>
      </c>
      <c r="Q1240" s="185">
        <f t="shared" si="1079"/>
        <v>92.471172883225933</v>
      </c>
    </row>
    <row r="1241" spans="1:17" ht="22.5" x14ac:dyDescent="0.25">
      <c r="A1241" s="4" t="s">
        <v>713</v>
      </c>
      <c r="B1241" s="4" t="s">
        <v>3</v>
      </c>
      <c r="C1241" s="4" t="s">
        <v>12</v>
      </c>
      <c r="D1241" s="4" t="s">
        <v>715</v>
      </c>
      <c r="E1241" s="3" t="s">
        <v>761</v>
      </c>
      <c r="F1241" s="4" t="s">
        <v>762</v>
      </c>
      <c r="G1241" s="16" t="s">
        <v>730</v>
      </c>
      <c r="H1241" s="16" t="s">
        <v>763</v>
      </c>
      <c r="I1241" s="183">
        <v>1000</v>
      </c>
      <c r="J1241" s="183">
        <v>1000</v>
      </c>
      <c r="K1241" s="183">
        <v>0</v>
      </c>
      <c r="L1241" s="183">
        <f t="shared" ref="L1241:L1246" si="1084">M1241+N1241+O1241</f>
        <v>0</v>
      </c>
      <c r="M1241" s="17"/>
      <c r="N1241" s="17"/>
      <c r="O1241" s="17"/>
      <c r="P1241" s="17">
        <f t="shared" si="1077"/>
        <v>0</v>
      </c>
      <c r="Q1241" s="183">
        <f t="shared" si="1079"/>
        <v>0</v>
      </c>
    </row>
    <row r="1242" spans="1:17" ht="16.5" customHeight="1" x14ac:dyDescent="0.25">
      <c r="A1242" s="4" t="s">
        <v>713</v>
      </c>
      <c r="B1242" s="4" t="s">
        <v>3</v>
      </c>
      <c r="C1242" s="4" t="s">
        <v>12</v>
      </c>
      <c r="D1242" s="4" t="s">
        <v>715</v>
      </c>
      <c r="E1242" s="3" t="s">
        <v>761</v>
      </c>
      <c r="F1242" s="4" t="s">
        <v>764</v>
      </c>
      <c r="G1242" s="16" t="s">
        <v>730</v>
      </c>
      <c r="H1242" s="16" t="s">
        <v>765</v>
      </c>
      <c r="I1242" s="183">
        <v>0</v>
      </c>
      <c r="J1242" s="183">
        <v>0</v>
      </c>
      <c r="K1242" s="183">
        <v>0</v>
      </c>
      <c r="L1242" s="183">
        <f t="shared" si="1084"/>
        <v>0</v>
      </c>
      <c r="M1242" s="17"/>
      <c r="N1242" s="17"/>
      <c r="O1242" s="17"/>
      <c r="P1242" s="17">
        <f t="shared" si="1077"/>
        <v>0</v>
      </c>
      <c r="Q1242" s="161" t="str">
        <f t="shared" si="1079"/>
        <v>-</v>
      </c>
    </row>
    <row r="1243" spans="1:17" x14ac:dyDescent="0.25">
      <c r="A1243" s="4" t="s">
        <v>713</v>
      </c>
      <c r="B1243" s="4" t="s">
        <v>3</v>
      </c>
      <c r="C1243" s="4" t="s">
        <v>12</v>
      </c>
      <c r="D1243" s="4" t="s">
        <v>715</v>
      </c>
      <c r="E1243" s="3" t="s">
        <v>761</v>
      </c>
      <c r="F1243" s="4" t="s">
        <v>766</v>
      </c>
      <c r="G1243" s="16" t="s">
        <v>733</v>
      </c>
      <c r="H1243" s="16" t="s">
        <v>767</v>
      </c>
      <c r="I1243" s="183">
        <v>10000000</v>
      </c>
      <c r="J1243" s="183">
        <v>9539450</v>
      </c>
      <c r="K1243" s="183">
        <v>6750000</v>
      </c>
      <c r="L1243" s="183">
        <f t="shared" si="1084"/>
        <v>1650000</v>
      </c>
      <c r="M1243" s="208">
        <v>1000000</v>
      </c>
      <c r="N1243" s="17">
        <v>650000</v>
      </c>
      <c r="O1243" s="17"/>
      <c r="P1243" s="17">
        <f t="shared" si="1077"/>
        <v>8400000</v>
      </c>
      <c r="Q1243" s="183">
        <f t="shared" si="1079"/>
        <v>88.05539103407429</v>
      </c>
    </row>
    <row r="1244" spans="1:17" x14ac:dyDescent="0.25">
      <c r="A1244" s="4" t="s">
        <v>713</v>
      </c>
      <c r="B1244" s="4" t="s">
        <v>3</v>
      </c>
      <c r="C1244" s="4" t="s">
        <v>12</v>
      </c>
      <c r="D1244" s="4" t="s">
        <v>715</v>
      </c>
      <c r="E1244" s="3" t="s">
        <v>761</v>
      </c>
      <c r="F1244" s="4" t="s">
        <v>768</v>
      </c>
      <c r="G1244" s="16" t="s">
        <v>733</v>
      </c>
      <c r="H1244" s="16" t="s">
        <v>769</v>
      </c>
      <c r="I1244" s="183">
        <v>500000</v>
      </c>
      <c r="J1244" s="183">
        <v>0</v>
      </c>
      <c r="K1244" s="183">
        <v>0</v>
      </c>
      <c r="L1244" s="183">
        <f t="shared" si="1084"/>
        <v>0</v>
      </c>
      <c r="M1244" s="17"/>
      <c r="N1244" s="17"/>
      <c r="O1244" s="17"/>
      <c r="P1244" s="17">
        <f t="shared" si="1077"/>
        <v>0</v>
      </c>
      <c r="Q1244" s="161" t="str">
        <f t="shared" si="1079"/>
        <v>-</v>
      </c>
    </row>
    <row r="1245" spans="1:17" x14ac:dyDescent="0.25">
      <c r="A1245" s="4" t="s">
        <v>713</v>
      </c>
      <c r="B1245" s="4" t="s">
        <v>3</v>
      </c>
      <c r="C1245" s="4" t="s">
        <v>12</v>
      </c>
      <c r="D1245" s="4" t="s">
        <v>715</v>
      </c>
      <c r="E1245" s="3" t="s">
        <v>761</v>
      </c>
      <c r="F1245" s="4" t="s">
        <v>770</v>
      </c>
      <c r="G1245" s="16" t="s">
        <v>730</v>
      </c>
      <c r="H1245" s="16" t="s">
        <v>771</v>
      </c>
      <c r="I1245" s="183">
        <v>8850000</v>
      </c>
      <c r="J1245" s="183">
        <v>11350000</v>
      </c>
      <c r="K1245" s="183">
        <v>10100000</v>
      </c>
      <c r="L1245" s="183">
        <f t="shared" si="1084"/>
        <v>1000000</v>
      </c>
      <c r="M1245" s="17"/>
      <c r="N1245" s="208">
        <v>1000000</v>
      </c>
      <c r="O1245" s="17"/>
      <c r="P1245" s="17">
        <f t="shared" si="1077"/>
        <v>11100000</v>
      </c>
      <c r="Q1245" s="183">
        <f t="shared" si="1079"/>
        <v>97.797356828193841</v>
      </c>
    </row>
    <row r="1246" spans="1:17" x14ac:dyDescent="0.25">
      <c r="A1246" s="4" t="s">
        <v>713</v>
      </c>
      <c r="B1246" s="4" t="s">
        <v>3</v>
      </c>
      <c r="C1246" s="4" t="s">
        <v>12</v>
      </c>
      <c r="D1246" s="4" t="s">
        <v>715</v>
      </c>
      <c r="E1246" s="3" t="s">
        <v>761</v>
      </c>
      <c r="F1246" s="4" t="s">
        <v>772</v>
      </c>
      <c r="G1246" s="16" t="s">
        <v>730</v>
      </c>
      <c r="H1246" s="16" t="s">
        <v>773</v>
      </c>
      <c r="I1246" s="183">
        <v>500000</v>
      </c>
      <c r="J1246" s="183">
        <v>500000</v>
      </c>
      <c r="K1246" s="183">
        <v>280000</v>
      </c>
      <c r="L1246" s="183">
        <f t="shared" si="1084"/>
        <v>0</v>
      </c>
      <c r="M1246" s="17"/>
      <c r="N1246" s="17"/>
      <c r="O1246" s="210"/>
      <c r="P1246" s="17">
        <f t="shared" si="1077"/>
        <v>280000</v>
      </c>
      <c r="Q1246" s="183">
        <f t="shared" si="1079"/>
        <v>56.000000000000007</v>
      </c>
    </row>
    <row r="1247" spans="1:17" s="96" customFormat="1" x14ac:dyDescent="0.25">
      <c r="A1247" s="1" t="s">
        <v>713</v>
      </c>
      <c r="B1247" s="1" t="s">
        <v>3</v>
      </c>
      <c r="C1247" s="1" t="s">
        <v>12</v>
      </c>
      <c r="D1247" s="1" t="s">
        <v>715</v>
      </c>
      <c r="E1247" s="1">
        <v>614700</v>
      </c>
      <c r="F1247" s="1"/>
      <c r="G1247" s="2"/>
      <c r="H1247" s="2" t="s">
        <v>129</v>
      </c>
      <c r="I1247" s="185">
        <f t="shared" ref="I1247:O1247" si="1085">SUM(I1248)</f>
        <v>100000</v>
      </c>
      <c r="J1247" s="185">
        <f t="shared" si="1085"/>
        <v>70000</v>
      </c>
      <c r="K1247" s="185">
        <f t="shared" si="1085"/>
        <v>50000</v>
      </c>
      <c r="L1247" s="185">
        <f t="shared" si="1085"/>
        <v>0</v>
      </c>
      <c r="M1247" s="15">
        <f t="shared" si="1085"/>
        <v>0</v>
      </c>
      <c r="N1247" s="15">
        <f t="shared" si="1085"/>
        <v>0</v>
      </c>
      <c r="O1247" s="15">
        <f t="shared" si="1085"/>
        <v>0</v>
      </c>
      <c r="P1247" s="15">
        <f t="shared" si="1077"/>
        <v>50000</v>
      </c>
      <c r="Q1247" s="185">
        <f t="shared" si="1079"/>
        <v>71.428571428571431</v>
      </c>
    </row>
    <row r="1248" spans="1:17" x14ac:dyDescent="0.25">
      <c r="A1248" s="4" t="s">
        <v>713</v>
      </c>
      <c r="B1248" s="4" t="s">
        <v>3</v>
      </c>
      <c r="C1248" s="4" t="s">
        <v>12</v>
      </c>
      <c r="D1248" s="4" t="s">
        <v>715</v>
      </c>
      <c r="E1248" s="3">
        <v>614700</v>
      </c>
      <c r="F1248" s="4"/>
      <c r="G1248" s="16" t="s">
        <v>737</v>
      </c>
      <c r="H1248" s="16" t="s">
        <v>129</v>
      </c>
      <c r="I1248" s="183">
        <v>100000</v>
      </c>
      <c r="J1248" s="183">
        <v>70000</v>
      </c>
      <c r="K1248" s="183">
        <v>50000</v>
      </c>
      <c r="L1248" s="183">
        <f>M1248+N1248+O1248</f>
        <v>0</v>
      </c>
      <c r="M1248" s="17"/>
      <c r="N1248" s="17"/>
      <c r="O1248" s="210"/>
      <c r="P1248" s="17">
        <f t="shared" si="1077"/>
        <v>50000</v>
      </c>
      <c r="Q1248" s="183">
        <f t="shared" si="1079"/>
        <v>71.428571428571431</v>
      </c>
    </row>
    <row r="1249" spans="1:17" x14ac:dyDescent="0.25">
      <c r="A1249" s="1" t="s">
        <v>713</v>
      </c>
      <c r="B1249" s="1" t="s">
        <v>3</v>
      </c>
      <c r="C1249" s="1" t="s">
        <v>12</v>
      </c>
      <c r="D1249" s="1" t="s">
        <v>715</v>
      </c>
      <c r="E1249" s="1" t="s">
        <v>67</v>
      </c>
      <c r="F1249" s="4" t="s">
        <v>1</v>
      </c>
      <c r="G1249" s="16" t="s">
        <v>1</v>
      </c>
      <c r="H1249" s="2" t="s">
        <v>68</v>
      </c>
      <c r="I1249" s="185">
        <f t="shared" ref="I1249:O1249" si="1086">SUM(I1250:I1252)</f>
        <v>16100</v>
      </c>
      <c r="J1249" s="185">
        <f t="shared" si="1086"/>
        <v>22400</v>
      </c>
      <c r="K1249" s="185">
        <f t="shared" si="1086"/>
        <v>22300</v>
      </c>
      <c r="L1249" s="185">
        <f t="shared" si="1086"/>
        <v>0</v>
      </c>
      <c r="M1249" s="15">
        <f t="shared" si="1086"/>
        <v>0</v>
      </c>
      <c r="N1249" s="15">
        <f t="shared" si="1086"/>
        <v>0</v>
      </c>
      <c r="O1249" s="15">
        <f t="shared" si="1086"/>
        <v>0</v>
      </c>
      <c r="P1249" s="15">
        <f t="shared" si="1077"/>
        <v>22300</v>
      </c>
      <c r="Q1249" s="185">
        <f t="shared" si="1079"/>
        <v>99.553571428571431</v>
      </c>
    </row>
    <row r="1250" spans="1:17" x14ac:dyDescent="0.25">
      <c r="A1250" s="4" t="s">
        <v>713</v>
      </c>
      <c r="B1250" s="4" t="s">
        <v>3</v>
      </c>
      <c r="C1250" s="4" t="s">
        <v>12</v>
      </c>
      <c r="D1250" s="4" t="s">
        <v>715</v>
      </c>
      <c r="E1250" s="3" t="s">
        <v>69</v>
      </c>
      <c r="F1250" s="4"/>
      <c r="G1250" s="16" t="s">
        <v>716</v>
      </c>
      <c r="H1250" s="16" t="s">
        <v>68</v>
      </c>
      <c r="I1250" s="183">
        <v>100</v>
      </c>
      <c r="J1250" s="183">
        <v>6400</v>
      </c>
      <c r="K1250" s="183">
        <v>6300</v>
      </c>
      <c r="L1250" s="183">
        <f>M1250+N1250+O1250</f>
        <v>0</v>
      </c>
      <c r="M1250" s="17"/>
      <c r="N1250" s="17"/>
      <c r="O1250" s="17"/>
      <c r="P1250" s="17">
        <f t="shared" si="1077"/>
        <v>6300</v>
      </c>
      <c r="Q1250" s="183">
        <f t="shared" si="1079"/>
        <v>98.4375</v>
      </c>
    </row>
    <row r="1251" spans="1:17" x14ac:dyDescent="0.25">
      <c r="A1251" s="4" t="s">
        <v>713</v>
      </c>
      <c r="B1251" s="4" t="s">
        <v>3</v>
      </c>
      <c r="C1251" s="4" t="s">
        <v>12</v>
      </c>
      <c r="D1251" s="4" t="s">
        <v>715</v>
      </c>
      <c r="E1251" s="3" t="s">
        <v>69</v>
      </c>
      <c r="F1251" s="4" t="s">
        <v>774</v>
      </c>
      <c r="G1251" s="16" t="s">
        <v>716</v>
      </c>
      <c r="H1251" s="16" t="s">
        <v>775</v>
      </c>
      <c r="I1251" s="183">
        <v>0</v>
      </c>
      <c r="J1251" s="183">
        <v>0</v>
      </c>
      <c r="K1251" s="183">
        <v>0</v>
      </c>
      <c r="L1251" s="183">
        <f>M1251+N1251+O1251</f>
        <v>0</v>
      </c>
      <c r="M1251" s="17"/>
      <c r="N1251" s="17"/>
      <c r="O1251" s="17"/>
      <c r="P1251" s="17">
        <f t="shared" si="1077"/>
        <v>0</v>
      </c>
      <c r="Q1251" s="161" t="str">
        <f t="shared" si="1079"/>
        <v>-</v>
      </c>
    </row>
    <row r="1252" spans="1:17" ht="22.5" x14ac:dyDescent="0.25">
      <c r="A1252" s="4" t="s">
        <v>713</v>
      </c>
      <c r="B1252" s="4" t="s">
        <v>3</v>
      </c>
      <c r="C1252" s="4" t="s">
        <v>12</v>
      </c>
      <c r="D1252" s="4" t="s">
        <v>715</v>
      </c>
      <c r="E1252" s="3" t="s">
        <v>69</v>
      </c>
      <c r="F1252" s="4" t="s">
        <v>776</v>
      </c>
      <c r="G1252" s="16" t="s">
        <v>716</v>
      </c>
      <c r="H1252" s="16" t="s">
        <v>777</v>
      </c>
      <c r="I1252" s="183">
        <v>16000</v>
      </c>
      <c r="J1252" s="183">
        <v>16000</v>
      </c>
      <c r="K1252" s="183">
        <v>16000</v>
      </c>
      <c r="L1252" s="183">
        <f>M1252+N1252+O1252</f>
        <v>0</v>
      </c>
      <c r="M1252" s="17"/>
      <c r="N1252" s="17"/>
      <c r="O1252" s="17"/>
      <c r="P1252" s="17">
        <f t="shared" si="1077"/>
        <v>16000</v>
      </c>
      <c r="Q1252" s="183">
        <f t="shared" si="1079"/>
        <v>100</v>
      </c>
    </row>
    <row r="1253" spans="1:17" ht="22.5" x14ac:dyDescent="0.25">
      <c r="A1253" s="1" t="s">
        <v>1</v>
      </c>
      <c r="B1253" s="1" t="s">
        <v>1</v>
      </c>
      <c r="C1253" s="1" t="s">
        <v>1</v>
      </c>
      <c r="D1253" s="2" t="s">
        <v>1</v>
      </c>
      <c r="E1253" s="2" t="s">
        <v>1</v>
      </c>
      <c r="F1253" s="2" t="s">
        <v>1</v>
      </c>
      <c r="G1253" s="2" t="s">
        <v>1</v>
      </c>
      <c r="H1253" s="13" t="s">
        <v>296</v>
      </c>
      <c r="I1253" s="184">
        <f t="shared" ref="I1253:O1253" si="1087">SUM(I1254)</f>
        <v>29850200</v>
      </c>
      <c r="J1253" s="184">
        <f t="shared" si="1087"/>
        <v>2255950</v>
      </c>
      <c r="K1253" s="184">
        <f t="shared" si="1087"/>
        <v>980000</v>
      </c>
      <c r="L1253" s="184">
        <f t="shared" si="1087"/>
        <v>260000</v>
      </c>
      <c r="M1253" s="14">
        <f t="shared" si="1087"/>
        <v>260000</v>
      </c>
      <c r="N1253" s="14">
        <f t="shared" si="1087"/>
        <v>0</v>
      </c>
      <c r="O1253" s="14">
        <f t="shared" si="1087"/>
        <v>0</v>
      </c>
      <c r="P1253" s="14">
        <f t="shared" si="1077"/>
        <v>1240000</v>
      </c>
      <c r="Q1253" s="184">
        <f t="shared" si="1079"/>
        <v>54.965757219796544</v>
      </c>
    </row>
    <row r="1254" spans="1:17" x14ac:dyDescent="0.25">
      <c r="A1254" s="4" t="s">
        <v>713</v>
      </c>
      <c r="B1254" s="4" t="s">
        <v>3</v>
      </c>
      <c r="C1254" s="4" t="s">
        <v>12</v>
      </c>
      <c r="D1254" s="4" t="s">
        <v>715</v>
      </c>
      <c r="E1254" s="2" t="s">
        <v>297</v>
      </c>
      <c r="F1254" s="2" t="s">
        <v>1</v>
      </c>
      <c r="G1254" s="2" t="s">
        <v>1</v>
      </c>
      <c r="H1254" s="2" t="s">
        <v>298</v>
      </c>
      <c r="I1254" s="185">
        <f t="shared" ref="I1254:L1254" si="1088">SUM(I1255,I1260)</f>
        <v>29850200</v>
      </c>
      <c r="J1254" s="185">
        <f t="shared" ref="J1254" si="1089">SUM(J1255,J1260)</f>
        <v>2255950</v>
      </c>
      <c r="K1254" s="185">
        <f t="shared" ref="K1254" si="1090">SUM(K1255,K1260)</f>
        <v>980000</v>
      </c>
      <c r="L1254" s="185">
        <f t="shared" si="1088"/>
        <v>260000</v>
      </c>
      <c r="M1254" s="15">
        <f t="shared" ref="M1254:O1254" si="1091">SUM(M1255,M1260)</f>
        <v>260000</v>
      </c>
      <c r="N1254" s="15">
        <f t="shared" si="1091"/>
        <v>0</v>
      </c>
      <c r="O1254" s="15">
        <f t="shared" si="1091"/>
        <v>0</v>
      </c>
      <c r="P1254" s="15">
        <f t="shared" si="1077"/>
        <v>1240000</v>
      </c>
      <c r="Q1254" s="185">
        <f t="shared" si="1079"/>
        <v>54.965757219796544</v>
      </c>
    </row>
    <row r="1255" spans="1:17" x14ac:dyDescent="0.25">
      <c r="A1255" s="1" t="s">
        <v>713</v>
      </c>
      <c r="B1255" s="1" t="s">
        <v>3</v>
      </c>
      <c r="C1255" s="1" t="s">
        <v>12</v>
      </c>
      <c r="D1255" s="1" t="s">
        <v>715</v>
      </c>
      <c r="E1255" s="1" t="s">
        <v>299</v>
      </c>
      <c r="F1255" s="4" t="s">
        <v>1</v>
      </c>
      <c r="G1255" s="16" t="s">
        <v>1</v>
      </c>
      <c r="H1255" s="2" t="s">
        <v>300</v>
      </c>
      <c r="I1255" s="185">
        <f t="shared" ref="I1255:L1255" si="1092">SUM(I1256:I1259)</f>
        <v>10700100</v>
      </c>
      <c r="J1255" s="185">
        <f t="shared" ref="J1255" si="1093">SUM(J1256:J1259)</f>
        <v>1000100</v>
      </c>
      <c r="K1255" s="185">
        <f t="shared" ref="K1255" si="1094">SUM(K1256:K1259)</f>
        <v>300000</v>
      </c>
      <c r="L1255" s="185">
        <f t="shared" si="1092"/>
        <v>0</v>
      </c>
      <c r="M1255" s="15">
        <f t="shared" ref="M1255:O1255" si="1095">SUM(M1256:M1259)</f>
        <v>0</v>
      </c>
      <c r="N1255" s="15">
        <f t="shared" si="1095"/>
        <v>0</v>
      </c>
      <c r="O1255" s="15">
        <f t="shared" si="1095"/>
        <v>0</v>
      </c>
      <c r="P1255" s="15">
        <f t="shared" si="1077"/>
        <v>300000</v>
      </c>
      <c r="Q1255" s="185">
        <f t="shared" si="1079"/>
        <v>29.997000299970001</v>
      </c>
    </row>
    <row r="1256" spans="1:17" x14ac:dyDescent="0.25">
      <c r="A1256" s="4" t="s">
        <v>713</v>
      </c>
      <c r="B1256" s="4" t="s">
        <v>3</v>
      </c>
      <c r="C1256" s="4" t="s">
        <v>12</v>
      </c>
      <c r="D1256" s="4" t="s">
        <v>715</v>
      </c>
      <c r="E1256" s="3" t="s">
        <v>301</v>
      </c>
      <c r="F1256" s="4"/>
      <c r="G1256" s="16" t="s">
        <v>730</v>
      </c>
      <c r="H1256" s="16" t="s">
        <v>300</v>
      </c>
      <c r="I1256" s="183">
        <v>0</v>
      </c>
      <c r="J1256" s="183">
        <v>0</v>
      </c>
      <c r="K1256" s="183">
        <v>0</v>
      </c>
      <c r="L1256" s="183">
        <f>M1256+N1256+O1256</f>
        <v>0</v>
      </c>
      <c r="M1256" s="17"/>
      <c r="N1256" s="17"/>
      <c r="O1256" s="17"/>
      <c r="P1256" s="17">
        <f t="shared" si="1077"/>
        <v>0</v>
      </c>
      <c r="Q1256" s="161" t="str">
        <f t="shared" si="1079"/>
        <v>-</v>
      </c>
    </row>
    <row r="1257" spans="1:17" x14ac:dyDescent="0.25">
      <c r="A1257" s="4" t="s">
        <v>713</v>
      </c>
      <c r="B1257" s="4" t="s">
        <v>3</v>
      </c>
      <c r="C1257" s="4" t="s">
        <v>12</v>
      </c>
      <c r="D1257" s="4" t="s">
        <v>715</v>
      </c>
      <c r="E1257" s="3" t="s">
        <v>301</v>
      </c>
      <c r="F1257" s="4" t="s">
        <v>778</v>
      </c>
      <c r="G1257" s="16" t="s">
        <v>730</v>
      </c>
      <c r="H1257" s="16" t="s">
        <v>303</v>
      </c>
      <c r="I1257" s="183">
        <v>100</v>
      </c>
      <c r="J1257" s="183">
        <v>100</v>
      </c>
      <c r="K1257" s="183">
        <v>0</v>
      </c>
      <c r="L1257" s="183">
        <f>M1257+N1257+O1257</f>
        <v>0</v>
      </c>
      <c r="M1257" s="17"/>
      <c r="N1257" s="17"/>
      <c r="O1257" s="17"/>
      <c r="P1257" s="17">
        <f t="shared" ref="P1257:P1283" si="1096">K1257+L1257</f>
        <v>0</v>
      </c>
      <c r="Q1257" s="183">
        <f t="shared" si="1079"/>
        <v>0</v>
      </c>
    </row>
    <row r="1258" spans="1:17" ht="22.5" x14ac:dyDescent="0.25">
      <c r="A1258" s="4" t="s">
        <v>713</v>
      </c>
      <c r="B1258" s="4" t="s">
        <v>3</v>
      </c>
      <c r="C1258" s="4" t="s">
        <v>12</v>
      </c>
      <c r="D1258" s="4" t="s">
        <v>715</v>
      </c>
      <c r="E1258" s="3" t="s">
        <v>301</v>
      </c>
      <c r="F1258" s="4" t="s">
        <v>779</v>
      </c>
      <c r="G1258" s="16" t="s">
        <v>730</v>
      </c>
      <c r="H1258" s="16" t="s">
        <v>780</v>
      </c>
      <c r="I1258" s="183">
        <v>7500000</v>
      </c>
      <c r="J1258" s="183">
        <v>1000000</v>
      </c>
      <c r="K1258" s="183">
        <v>300000</v>
      </c>
      <c r="L1258" s="183">
        <f>M1258+N1258+O1258</f>
        <v>0</v>
      </c>
      <c r="M1258" s="17"/>
      <c r="N1258" s="17"/>
      <c r="O1258" s="210"/>
      <c r="P1258" s="17">
        <f t="shared" si="1096"/>
        <v>300000</v>
      </c>
      <c r="Q1258" s="183">
        <f t="shared" ref="Q1258:Q1282" si="1097">IF(J1258=0,"-",P1258/J1258*100)</f>
        <v>30</v>
      </c>
    </row>
    <row r="1259" spans="1:17" x14ac:dyDescent="0.25">
      <c r="A1259" s="4" t="s">
        <v>713</v>
      </c>
      <c r="B1259" s="4" t="s">
        <v>3</v>
      </c>
      <c r="C1259" s="4" t="s">
        <v>12</v>
      </c>
      <c r="D1259" s="4" t="s">
        <v>715</v>
      </c>
      <c r="E1259" s="3" t="s">
        <v>301</v>
      </c>
      <c r="F1259" s="4" t="s">
        <v>781</v>
      </c>
      <c r="G1259" s="16" t="s">
        <v>733</v>
      </c>
      <c r="H1259" s="16" t="s">
        <v>782</v>
      </c>
      <c r="I1259" s="183">
        <v>3200000</v>
      </c>
      <c r="J1259" s="183">
        <v>0</v>
      </c>
      <c r="K1259" s="183">
        <v>0</v>
      </c>
      <c r="L1259" s="183">
        <f>M1259+N1259+O1259</f>
        <v>0</v>
      </c>
      <c r="M1259" s="17"/>
      <c r="N1259" s="17"/>
      <c r="O1259" s="17"/>
      <c r="P1259" s="17">
        <f t="shared" si="1096"/>
        <v>0</v>
      </c>
      <c r="Q1259" s="161" t="str">
        <f t="shared" si="1097"/>
        <v>-</v>
      </c>
    </row>
    <row r="1260" spans="1:17" x14ac:dyDescent="0.25">
      <c r="A1260" s="1" t="s">
        <v>713</v>
      </c>
      <c r="B1260" s="1" t="s">
        <v>3</v>
      </c>
      <c r="C1260" s="1" t="s">
        <v>12</v>
      </c>
      <c r="D1260" s="1" t="s">
        <v>715</v>
      </c>
      <c r="E1260" s="1" t="s">
        <v>309</v>
      </c>
      <c r="F1260" s="4" t="s">
        <v>1</v>
      </c>
      <c r="G1260" s="16" t="s">
        <v>1</v>
      </c>
      <c r="H1260" s="2" t="s">
        <v>310</v>
      </c>
      <c r="I1260" s="185">
        <f t="shared" ref="I1260:O1260" si="1098">SUM(I1261:I1267)</f>
        <v>19150100</v>
      </c>
      <c r="J1260" s="185">
        <f t="shared" si="1098"/>
        <v>1255850</v>
      </c>
      <c r="K1260" s="185">
        <f t="shared" si="1098"/>
        <v>680000</v>
      </c>
      <c r="L1260" s="185">
        <f t="shared" si="1098"/>
        <v>260000</v>
      </c>
      <c r="M1260" s="15">
        <f t="shared" si="1098"/>
        <v>260000</v>
      </c>
      <c r="N1260" s="15">
        <f t="shared" si="1098"/>
        <v>0</v>
      </c>
      <c r="O1260" s="15">
        <f t="shared" si="1098"/>
        <v>0</v>
      </c>
      <c r="P1260" s="15">
        <f t="shared" si="1096"/>
        <v>940000</v>
      </c>
      <c r="Q1260" s="185">
        <f t="shared" si="1097"/>
        <v>74.849703388143482</v>
      </c>
    </row>
    <row r="1261" spans="1:17" x14ac:dyDescent="0.25">
      <c r="A1261" s="4" t="s">
        <v>713</v>
      </c>
      <c r="B1261" s="4" t="s">
        <v>3</v>
      </c>
      <c r="C1261" s="4" t="s">
        <v>12</v>
      </c>
      <c r="D1261" s="4" t="s">
        <v>715</v>
      </c>
      <c r="E1261" s="3" t="s">
        <v>311</v>
      </c>
      <c r="F1261" s="4" t="s">
        <v>783</v>
      </c>
      <c r="G1261" s="16" t="s">
        <v>730</v>
      </c>
      <c r="H1261" s="16" t="s">
        <v>784</v>
      </c>
      <c r="I1261" s="183">
        <v>11500000</v>
      </c>
      <c r="J1261" s="183">
        <v>690000</v>
      </c>
      <c r="K1261" s="183">
        <v>430000</v>
      </c>
      <c r="L1261" s="183">
        <f t="shared" ref="L1261:L1267" si="1099">M1261+N1261+O1261</f>
        <v>100000</v>
      </c>
      <c r="M1261" s="208">
        <v>100000</v>
      </c>
      <c r="N1261" s="17"/>
      <c r="O1261" s="17"/>
      <c r="P1261" s="17">
        <f t="shared" si="1096"/>
        <v>530000</v>
      </c>
      <c r="Q1261" s="183">
        <f t="shared" si="1097"/>
        <v>76.811594202898547</v>
      </c>
    </row>
    <row r="1262" spans="1:17" x14ac:dyDescent="0.25">
      <c r="A1262" s="4" t="s">
        <v>713</v>
      </c>
      <c r="B1262" s="4" t="s">
        <v>3</v>
      </c>
      <c r="C1262" s="4" t="s">
        <v>12</v>
      </c>
      <c r="D1262" s="4" t="s">
        <v>715</v>
      </c>
      <c r="E1262" s="3" t="s">
        <v>311</v>
      </c>
      <c r="F1262" s="4" t="s">
        <v>785</v>
      </c>
      <c r="G1262" s="16" t="s">
        <v>730</v>
      </c>
      <c r="H1262" s="16" t="s">
        <v>786</v>
      </c>
      <c r="I1262" s="183">
        <v>500000</v>
      </c>
      <c r="J1262" s="183">
        <v>500000</v>
      </c>
      <c r="K1262" s="183">
        <v>240000</v>
      </c>
      <c r="L1262" s="183">
        <f t="shared" si="1099"/>
        <v>160000</v>
      </c>
      <c r="M1262" s="210">
        <f>200000-40000</f>
        <v>160000</v>
      </c>
      <c r="N1262" s="104"/>
      <c r="O1262" s="104"/>
      <c r="P1262" s="17">
        <f t="shared" si="1096"/>
        <v>400000</v>
      </c>
      <c r="Q1262" s="183">
        <f t="shared" si="1097"/>
        <v>80</v>
      </c>
    </row>
    <row r="1263" spans="1:17" x14ac:dyDescent="0.25">
      <c r="A1263" s="4" t="s">
        <v>713</v>
      </c>
      <c r="B1263" s="4" t="s">
        <v>3</v>
      </c>
      <c r="C1263" s="4" t="s">
        <v>12</v>
      </c>
      <c r="D1263" s="4" t="s">
        <v>715</v>
      </c>
      <c r="E1263" s="3" t="s">
        <v>311</v>
      </c>
      <c r="F1263" s="4" t="s">
        <v>787</v>
      </c>
      <c r="G1263" s="16" t="s">
        <v>733</v>
      </c>
      <c r="H1263" s="16" t="s">
        <v>788</v>
      </c>
      <c r="I1263" s="183">
        <v>0</v>
      </c>
      <c r="J1263" s="183">
        <v>0</v>
      </c>
      <c r="K1263" s="183">
        <v>0</v>
      </c>
      <c r="L1263" s="183">
        <f t="shared" si="1099"/>
        <v>0</v>
      </c>
      <c r="M1263" s="17"/>
      <c r="N1263" s="17"/>
      <c r="O1263" s="17"/>
      <c r="P1263" s="17">
        <f t="shared" si="1096"/>
        <v>0</v>
      </c>
      <c r="Q1263" s="161" t="str">
        <f t="shared" si="1097"/>
        <v>-</v>
      </c>
    </row>
    <row r="1264" spans="1:17" s="99" customFormat="1" x14ac:dyDescent="0.25">
      <c r="A1264" s="101" t="s">
        <v>713</v>
      </c>
      <c r="B1264" s="101" t="s">
        <v>3</v>
      </c>
      <c r="C1264" s="101" t="s">
        <v>12</v>
      </c>
      <c r="D1264" s="101" t="s">
        <v>715</v>
      </c>
      <c r="E1264" s="102" t="s">
        <v>311</v>
      </c>
      <c r="F1264" s="101" t="s">
        <v>789</v>
      </c>
      <c r="G1264" s="103" t="s">
        <v>733</v>
      </c>
      <c r="H1264" s="103" t="s">
        <v>790</v>
      </c>
      <c r="I1264" s="183">
        <v>5640000</v>
      </c>
      <c r="J1264" s="183">
        <v>55750</v>
      </c>
      <c r="K1264" s="183">
        <v>0</v>
      </c>
      <c r="L1264" s="183">
        <f t="shared" si="1099"/>
        <v>0</v>
      </c>
      <c r="M1264" s="104"/>
      <c r="N1264" s="104"/>
      <c r="O1264" s="104"/>
      <c r="P1264" s="17">
        <f t="shared" si="1096"/>
        <v>0</v>
      </c>
      <c r="Q1264" s="183">
        <f t="shared" si="1097"/>
        <v>0</v>
      </c>
    </row>
    <row r="1265" spans="1:17" x14ac:dyDescent="0.25">
      <c r="A1265" s="4" t="s">
        <v>713</v>
      </c>
      <c r="B1265" s="4" t="s">
        <v>3</v>
      </c>
      <c r="C1265" s="4" t="s">
        <v>12</v>
      </c>
      <c r="D1265" s="4" t="s">
        <v>715</v>
      </c>
      <c r="E1265" s="3" t="s">
        <v>311</v>
      </c>
      <c r="F1265" s="4" t="s">
        <v>791</v>
      </c>
      <c r="G1265" s="16" t="s">
        <v>730</v>
      </c>
      <c r="H1265" s="16" t="s">
        <v>792</v>
      </c>
      <c r="I1265" s="183">
        <v>0</v>
      </c>
      <c r="J1265" s="183">
        <v>0</v>
      </c>
      <c r="K1265" s="183">
        <v>0</v>
      </c>
      <c r="L1265" s="183">
        <f t="shared" si="1099"/>
        <v>0</v>
      </c>
      <c r="M1265" s="17"/>
      <c r="N1265" s="17"/>
      <c r="O1265" s="17"/>
      <c r="P1265" s="17">
        <f t="shared" si="1096"/>
        <v>0</v>
      </c>
      <c r="Q1265" s="161" t="str">
        <f t="shared" si="1097"/>
        <v>-</v>
      </c>
    </row>
    <row r="1266" spans="1:17" x14ac:dyDescent="0.25">
      <c r="A1266" s="4" t="s">
        <v>713</v>
      </c>
      <c r="B1266" s="4" t="s">
        <v>3</v>
      </c>
      <c r="C1266" s="4" t="s">
        <v>12</v>
      </c>
      <c r="D1266" s="4" t="s">
        <v>715</v>
      </c>
      <c r="E1266" s="3" t="s">
        <v>311</v>
      </c>
      <c r="F1266" s="4" t="s">
        <v>793</v>
      </c>
      <c r="G1266" s="16" t="s">
        <v>733</v>
      </c>
      <c r="H1266" s="16" t="s">
        <v>794</v>
      </c>
      <c r="I1266" s="183">
        <v>1510000</v>
      </c>
      <c r="J1266" s="183">
        <v>10000</v>
      </c>
      <c r="K1266" s="183">
        <v>10000</v>
      </c>
      <c r="L1266" s="183">
        <f t="shared" si="1099"/>
        <v>0</v>
      </c>
      <c r="M1266" s="104"/>
      <c r="N1266" s="104"/>
      <c r="O1266" s="104"/>
      <c r="P1266" s="17">
        <f t="shared" si="1096"/>
        <v>10000</v>
      </c>
      <c r="Q1266" s="183">
        <f t="shared" si="1097"/>
        <v>100</v>
      </c>
    </row>
    <row r="1267" spans="1:17" x14ac:dyDescent="0.25">
      <c r="A1267" s="4" t="s">
        <v>713</v>
      </c>
      <c r="B1267" s="4" t="s">
        <v>3</v>
      </c>
      <c r="C1267" s="4" t="s">
        <v>12</v>
      </c>
      <c r="D1267" s="4" t="s">
        <v>715</v>
      </c>
      <c r="E1267" s="3" t="s">
        <v>311</v>
      </c>
      <c r="F1267" s="4" t="s">
        <v>795</v>
      </c>
      <c r="G1267" s="16" t="s">
        <v>730</v>
      </c>
      <c r="H1267" s="16" t="s">
        <v>796</v>
      </c>
      <c r="I1267" s="183">
        <v>100</v>
      </c>
      <c r="J1267" s="183">
        <v>100</v>
      </c>
      <c r="K1267" s="183">
        <v>0</v>
      </c>
      <c r="L1267" s="183">
        <f t="shared" si="1099"/>
        <v>0</v>
      </c>
      <c r="M1267" s="17"/>
      <c r="N1267" s="17"/>
      <c r="O1267" s="17"/>
      <c r="P1267" s="17">
        <f t="shared" si="1096"/>
        <v>0</v>
      </c>
      <c r="Q1267" s="183">
        <f t="shared" si="1097"/>
        <v>0</v>
      </c>
    </row>
    <row r="1268" spans="1:17" ht="22.5" x14ac:dyDescent="0.25">
      <c r="A1268" s="1" t="s">
        <v>1</v>
      </c>
      <c r="B1268" s="1" t="s">
        <v>1</v>
      </c>
      <c r="C1268" s="1" t="s">
        <v>1</v>
      </c>
      <c r="D1268" s="2" t="s">
        <v>1</v>
      </c>
      <c r="E1268" s="2" t="s">
        <v>1</v>
      </c>
      <c r="F1268" s="2" t="s">
        <v>1</v>
      </c>
      <c r="G1268" s="2" t="s">
        <v>1</v>
      </c>
      <c r="H1268" s="13" t="s">
        <v>70</v>
      </c>
      <c r="I1268" s="184">
        <f t="shared" ref="I1268:O1268" si="1100">SUM(I1269)</f>
        <v>700100</v>
      </c>
      <c r="J1268" s="184">
        <f t="shared" si="1100"/>
        <v>760100</v>
      </c>
      <c r="K1268" s="184">
        <f t="shared" si="1100"/>
        <v>510000</v>
      </c>
      <c r="L1268" s="184">
        <f t="shared" si="1100"/>
        <v>0</v>
      </c>
      <c r="M1268" s="14">
        <f t="shared" si="1100"/>
        <v>0</v>
      </c>
      <c r="N1268" s="14">
        <f t="shared" si="1100"/>
        <v>0</v>
      </c>
      <c r="O1268" s="14">
        <f t="shared" si="1100"/>
        <v>0</v>
      </c>
      <c r="P1268" s="14">
        <f t="shared" si="1096"/>
        <v>510000</v>
      </c>
      <c r="Q1268" s="184">
        <f t="shared" si="1097"/>
        <v>67.096434679647416</v>
      </c>
    </row>
    <row r="1269" spans="1:17" x14ac:dyDescent="0.25">
      <c r="A1269" s="4" t="s">
        <v>713</v>
      </c>
      <c r="B1269" s="4" t="s">
        <v>3</v>
      </c>
      <c r="C1269" s="4" t="s">
        <v>12</v>
      </c>
      <c r="D1269" s="4" t="s">
        <v>715</v>
      </c>
      <c r="E1269" s="2" t="s">
        <v>71</v>
      </c>
      <c r="F1269" s="2" t="s">
        <v>1</v>
      </c>
      <c r="G1269" s="2" t="s">
        <v>1</v>
      </c>
      <c r="H1269" s="2" t="s">
        <v>72</v>
      </c>
      <c r="I1269" s="185">
        <f t="shared" ref="I1269:L1269" si="1101">SUM(I1270,I1271)</f>
        <v>700100</v>
      </c>
      <c r="J1269" s="185">
        <f t="shared" ref="J1269" si="1102">SUM(J1270,J1271)</f>
        <v>760100</v>
      </c>
      <c r="K1269" s="185">
        <f t="shared" ref="K1269" si="1103">SUM(K1270,K1271)</f>
        <v>510000</v>
      </c>
      <c r="L1269" s="185">
        <f t="shared" si="1101"/>
        <v>0</v>
      </c>
      <c r="M1269" s="15">
        <f t="shared" ref="M1269:O1269" si="1104">SUM(M1270,M1271)</f>
        <v>0</v>
      </c>
      <c r="N1269" s="15">
        <f t="shared" si="1104"/>
        <v>0</v>
      </c>
      <c r="O1269" s="15">
        <f t="shared" si="1104"/>
        <v>0</v>
      </c>
      <c r="P1269" s="15">
        <f t="shared" si="1096"/>
        <v>510000</v>
      </c>
      <c r="Q1269" s="185">
        <f t="shared" si="1097"/>
        <v>67.096434679647416</v>
      </c>
    </row>
    <row r="1270" spans="1:17" x14ac:dyDescent="0.25">
      <c r="A1270" s="4" t="s">
        <v>713</v>
      </c>
      <c r="B1270" s="4" t="s">
        <v>3</v>
      </c>
      <c r="C1270" s="4" t="s">
        <v>12</v>
      </c>
      <c r="D1270" s="4" t="s">
        <v>715</v>
      </c>
      <c r="E1270" s="3" t="s">
        <v>75</v>
      </c>
      <c r="F1270" s="4"/>
      <c r="G1270" s="16" t="s">
        <v>716</v>
      </c>
      <c r="H1270" s="16" t="s">
        <v>74</v>
      </c>
      <c r="I1270" s="183">
        <v>50000</v>
      </c>
      <c r="J1270" s="183">
        <v>110000</v>
      </c>
      <c r="K1270" s="183">
        <v>110000</v>
      </c>
      <c r="L1270" s="183">
        <f>M1270+N1270+O1270</f>
        <v>0</v>
      </c>
      <c r="M1270" s="17"/>
      <c r="N1270" s="17"/>
      <c r="O1270" s="17"/>
      <c r="P1270" s="17">
        <f t="shared" si="1096"/>
        <v>110000</v>
      </c>
      <c r="Q1270" s="183">
        <f t="shared" si="1097"/>
        <v>100</v>
      </c>
    </row>
    <row r="1271" spans="1:17" x14ac:dyDescent="0.25">
      <c r="A1271" s="1" t="s">
        <v>713</v>
      </c>
      <c r="B1271" s="1" t="s">
        <v>3</v>
      </c>
      <c r="C1271" s="1" t="s">
        <v>12</v>
      </c>
      <c r="D1271" s="1" t="s">
        <v>715</v>
      </c>
      <c r="E1271" s="1" t="s">
        <v>181</v>
      </c>
      <c r="F1271" s="4" t="s">
        <v>1</v>
      </c>
      <c r="G1271" s="16" t="s">
        <v>1</v>
      </c>
      <c r="H1271" s="2" t="s">
        <v>182</v>
      </c>
      <c r="I1271" s="185">
        <f t="shared" ref="I1271:O1271" si="1105">SUM(I1272:I1281)</f>
        <v>650100</v>
      </c>
      <c r="J1271" s="185">
        <f t="shared" si="1105"/>
        <v>650100</v>
      </c>
      <c r="K1271" s="185">
        <f t="shared" si="1105"/>
        <v>400000</v>
      </c>
      <c r="L1271" s="185">
        <f t="shared" si="1105"/>
        <v>0</v>
      </c>
      <c r="M1271" s="15">
        <f t="shared" si="1105"/>
        <v>0</v>
      </c>
      <c r="N1271" s="15">
        <f t="shared" si="1105"/>
        <v>0</v>
      </c>
      <c r="O1271" s="15">
        <f t="shared" si="1105"/>
        <v>0</v>
      </c>
      <c r="P1271" s="15">
        <f t="shared" si="1096"/>
        <v>400000</v>
      </c>
      <c r="Q1271" s="185">
        <f t="shared" si="1097"/>
        <v>61.528995539147822</v>
      </c>
    </row>
    <row r="1272" spans="1:17" x14ac:dyDescent="0.25">
      <c r="A1272" s="4" t="s">
        <v>713</v>
      </c>
      <c r="B1272" s="4" t="s">
        <v>3</v>
      </c>
      <c r="C1272" s="4" t="s">
        <v>12</v>
      </c>
      <c r="D1272" s="4" t="s">
        <v>715</v>
      </c>
      <c r="E1272" s="3" t="s">
        <v>183</v>
      </c>
      <c r="F1272" s="4"/>
      <c r="G1272" s="16" t="s">
        <v>716</v>
      </c>
      <c r="H1272" s="16" t="s">
        <v>182</v>
      </c>
      <c r="I1272" s="183">
        <v>100</v>
      </c>
      <c r="J1272" s="183">
        <v>100</v>
      </c>
      <c r="K1272" s="183">
        <v>0</v>
      </c>
      <c r="L1272" s="183">
        <f t="shared" ref="L1272:L1281" si="1106">M1272+N1272+O1272</f>
        <v>0</v>
      </c>
      <c r="M1272" s="17"/>
      <c r="N1272" s="17"/>
      <c r="O1272" s="17"/>
      <c r="P1272" s="17">
        <f t="shared" si="1096"/>
        <v>0</v>
      </c>
      <c r="Q1272" s="183">
        <f t="shared" si="1097"/>
        <v>0</v>
      </c>
    </row>
    <row r="1273" spans="1:17" ht="22.5" x14ac:dyDescent="0.25">
      <c r="A1273" s="4" t="s">
        <v>713</v>
      </c>
      <c r="B1273" s="4" t="s">
        <v>3</v>
      </c>
      <c r="C1273" s="4" t="s">
        <v>12</v>
      </c>
      <c r="D1273" s="4" t="s">
        <v>715</v>
      </c>
      <c r="E1273" s="3" t="s">
        <v>183</v>
      </c>
      <c r="F1273" s="4" t="s">
        <v>797</v>
      </c>
      <c r="G1273" s="16" t="s">
        <v>733</v>
      </c>
      <c r="H1273" s="16" t="s">
        <v>798</v>
      </c>
      <c r="I1273" s="183">
        <v>0</v>
      </c>
      <c r="J1273" s="183">
        <v>0</v>
      </c>
      <c r="K1273" s="183">
        <v>0</v>
      </c>
      <c r="L1273" s="183">
        <f t="shared" si="1106"/>
        <v>0</v>
      </c>
      <c r="M1273" s="17"/>
      <c r="N1273" s="17"/>
      <c r="O1273" s="17"/>
      <c r="P1273" s="17">
        <f t="shared" si="1096"/>
        <v>0</v>
      </c>
      <c r="Q1273" s="161" t="str">
        <f t="shared" si="1097"/>
        <v>-</v>
      </c>
    </row>
    <row r="1274" spans="1:17" x14ac:dyDescent="0.25">
      <c r="A1274" s="4" t="s">
        <v>713</v>
      </c>
      <c r="B1274" s="4" t="s">
        <v>3</v>
      </c>
      <c r="C1274" s="4" t="s">
        <v>12</v>
      </c>
      <c r="D1274" s="4" t="s">
        <v>715</v>
      </c>
      <c r="E1274" s="3" t="s">
        <v>183</v>
      </c>
      <c r="F1274" s="4" t="s">
        <v>799</v>
      </c>
      <c r="G1274" s="16" t="s">
        <v>716</v>
      </c>
      <c r="H1274" s="16" t="s">
        <v>800</v>
      </c>
      <c r="I1274" s="183">
        <v>0</v>
      </c>
      <c r="J1274" s="183">
        <v>0</v>
      </c>
      <c r="K1274" s="183">
        <v>0</v>
      </c>
      <c r="L1274" s="183">
        <f t="shared" si="1106"/>
        <v>0</v>
      </c>
      <c r="M1274" s="17"/>
      <c r="N1274" s="17"/>
      <c r="O1274" s="17"/>
      <c r="P1274" s="17">
        <f t="shared" si="1096"/>
        <v>0</v>
      </c>
      <c r="Q1274" s="161" t="str">
        <f t="shared" si="1097"/>
        <v>-</v>
      </c>
    </row>
    <row r="1275" spans="1:17" ht="22.5" x14ac:dyDescent="0.25">
      <c r="A1275" s="4" t="s">
        <v>713</v>
      </c>
      <c r="B1275" s="4" t="s">
        <v>3</v>
      </c>
      <c r="C1275" s="4" t="s">
        <v>12</v>
      </c>
      <c r="D1275" s="4" t="s">
        <v>715</v>
      </c>
      <c r="E1275" s="3" t="s">
        <v>183</v>
      </c>
      <c r="F1275" s="4" t="s">
        <v>801</v>
      </c>
      <c r="G1275" s="16" t="s">
        <v>716</v>
      </c>
      <c r="H1275" s="16" t="s">
        <v>802</v>
      </c>
      <c r="I1275" s="183">
        <v>250000</v>
      </c>
      <c r="J1275" s="183">
        <v>250000</v>
      </c>
      <c r="K1275" s="183">
        <v>100000</v>
      </c>
      <c r="L1275" s="183">
        <f t="shared" si="1106"/>
        <v>0</v>
      </c>
      <c r="M1275" s="17"/>
      <c r="N1275" s="17"/>
      <c r="O1275" s="208"/>
      <c r="P1275" s="17">
        <f t="shared" si="1096"/>
        <v>100000</v>
      </c>
      <c r="Q1275" s="183">
        <f t="shared" si="1097"/>
        <v>40</v>
      </c>
    </row>
    <row r="1276" spans="1:17" x14ac:dyDescent="0.25">
      <c r="A1276" s="4" t="s">
        <v>713</v>
      </c>
      <c r="B1276" s="4" t="s">
        <v>3</v>
      </c>
      <c r="C1276" s="4" t="s">
        <v>12</v>
      </c>
      <c r="D1276" s="4" t="s">
        <v>715</v>
      </c>
      <c r="E1276" s="3" t="s">
        <v>183</v>
      </c>
      <c r="F1276" s="4" t="s">
        <v>803</v>
      </c>
      <c r="G1276" s="16" t="s">
        <v>716</v>
      </c>
      <c r="H1276" s="16" t="s">
        <v>804</v>
      </c>
      <c r="I1276" s="183">
        <v>400000</v>
      </c>
      <c r="J1276" s="183">
        <v>400000</v>
      </c>
      <c r="K1276" s="183">
        <v>300000</v>
      </c>
      <c r="L1276" s="183">
        <f t="shared" si="1106"/>
        <v>0</v>
      </c>
      <c r="M1276" s="17"/>
      <c r="N1276" s="17"/>
      <c r="O1276" s="208"/>
      <c r="P1276" s="17">
        <f t="shared" si="1096"/>
        <v>300000</v>
      </c>
      <c r="Q1276" s="183">
        <f t="shared" si="1097"/>
        <v>75</v>
      </c>
    </row>
    <row r="1277" spans="1:17" ht="22.5" x14ac:dyDescent="0.25">
      <c r="A1277" s="4" t="s">
        <v>713</v>
      </c>
      <c r="B1277" s="4" t="s">
        <v>3</v>
      </c>
      <c r="C1277" s="4" t="s">
        <v>12</v>
      </c>
      <c r="D1277" s="4" t="s">
        <v>715</v>
      </c>
      <c r="E1277" s="3" t="s">
        <v>183</v>
      </c>
      <c r="F1277" s="4" t="s">
        <v>3323</v>
      </c>
      <c r="G1277" s="16" t="s">
        <v>733</v>
      </c>
      <c r="H1277" s="16" t="s">
        <v>805</v>
      </c>
      <c r="I1277" s="183">
        <v>0</v>
      </c>
      <c r="J1277" s="183">
        <v>0</v>
      </c>
      <c r="K1277" s="183">
        <v>0</v>
      </c>
      <c r="L1277" s="183">
        <f t="shared" si="1106"/>
        <v>0</v>
      </c>
      <c r="M1277" s="17"/>
      <c r="N1277" s="17"/>
      <c r="O1277" s="17"/>
      <c r="P1277" s="17">
        <f t="shared" si="1096"/>
        <v>0</v>
      </c>
      <c r="Q1277" s="161" t="str">
        <f t="shared" si="1097"/>
        <v>-</v>
      </c>
    </row>
    <row r="1278" spans="1:17" ht="22.5" x14ac:dyDescent="0.25">
      <c r="A1278" s="4" t="s">
        <v>713</v>
      </c>
      <c r="B1278" s="4" t="s">
        <v>3</v>
      </c>
      <c r="C1278" s="4" t="s">
        <v>12</v>
      </c>
      <c r="D1278" s="4" t="s">
        <v>715</v>
      </c>
      <c r="E1278" s="3" t="s">
        <v>183</v>
      </c>
      <c r="F1278" s="4" t="s">
        <v>3324</v>
      </c>
      <c r="G1278" s="16" t="s">
        <v>733</v>
      </c>
      <c r="H1278" s="16" t="s">
        <v>806</v>
      </c>
      <c r="I1278" s="183">
        <v>0</v>
      </c>
      <c r="J1278" s="183">
        <v>0</v>
      </c>
      <c r="K1278" s="183">
        <v>0</v>
      </c>
      <c r="L1278" s="183">
        <f t="shared" si="1106"/>
        <v>0</v>
      </c>
      <c r="M1278" s="17"/>
      <c r="N1278" s="17"/>
      <c r="O1278" s="17"/>
      <c r="P1278" s="17">
        <f t="shared" si="1096"/>
        <v>0</v>
      </c>
      <c r="Q1278" s="161" t="str">
        <f t="shared" si="1097"/>
        <v>-</v>
      </c>
    </row>
    <row r="1279" spans="1:17" ht="22.5" x14ac:dyDescent="0.25">
      <c r="A1279" s="4" t="s">
        <v>713</v>
      </c>
      <c r="B1279" s="4" t="s">
        <v>3</v>
      </c>
      <c r="C1279" s="4" t="s">
        <v>12</v>
      </c>
      <c r="D1279" s="4" t="s">
        <v>715</v>
      </c>
      <c r="E1279" s="3" t="s">
        <v>183</v>
      </c>
      <c r="F1279" s="4" t="s">
        <v>3325</v>
      </c>
      <c r="G1279" s="16" t="s">
        <v>733</v>
      </c>
      <c r="H1279" s="16" t="s">
        <v>807</v>
      </c>
      <c r="I1279" s="183">
        <v>0</v>
      </c>
      <c r="J1279" s="183">
        <v>0</v>
      </c>
      <c r="K1279" s="183">
        <v>0</v>
      </c>
      <c r="L1279" s="183">
        <f t="shared" si="1106"/>
        <v>0</v>
      </c>
      <c r="M1279" s="17"/>
      <c r="N1279" s="17"/>
      <c r="O1279" s="17"/>
      <c r="P1279" s="17">
        <f t="shared" si="1096"/>
        <v>0</v>
      </c>
      <c r="Q1279" s="161" t="str">
        <f t="shared" si="1097"/>
        <v>-</v>
      </c>
    </row>
    <row r="1280" spans="1:17" x14ac:dyDescent="0.25">
      <c r="A1280" s="4" t="s">
        <v>713</v>
      </c>
      <c r="B1280" s="4" t="s">
        <v>3</v>
      </c>
      <c r="C1280" s="4" t="s">
        <v>12</v>
      </c>
      <c r="D1280" s="4" t="s">
        <v>715</v>
      </c>
      <c r="E1280" s="3" t="s">
        <v>183</v>
      </c>
      <c r="F1280" s="4" t="s">
        <v>3326</v>
      </c>
      <c r="G1280" s="16" t="s">
        <v>733</v>
      </c>
      <c r="H1280" s="16" t="s">
        <v>808</v>
      </c>
      <c r="I1280" s="183">
        <v>0</v>
      </c>
      <c r="J1280" s="183">
        <v>0</v>
      </c>
      <c r="K1280" s="183">
        <v>0</v>
      </c>
      <c r="L1280" s="183">
        <f t="shared" si="1106"/>
        <v>0</v>
      </c>
      <c r="M1280" s="17"/>
      <c r="N1280" s="17"/>
      <c r="O1280" s="17"/>
      <c r="P1280" s="17">
        <f t="shared" si="1096"/>
        <v>0</v>
      </c>
      <c r="Q1280" s="161" t="str">
        <f t="shared" si="1097"/>
        <v>-</v>
      </c>
    </row>
    <row r="1281" spans="1:17" x14ac:dyDescent="0.25">
      <c r="A1281" s="4" t="s">
        <v>713</v>
      </c>
      <c r="B1281" s="4" t="s">
        <v>3</v>
      </c>
      <c r="C1281" s="4" t="s">
        <v>12</v>
      </c>
      <c r="D1281" s="4" t="s">
        <v>715</v>
      </c>
      <c r="E1281" s="3" t="s">
        <v>183</v>
      </c>
      <c r="F1281" s="4" t="s">
        <v>3327</v>
      </c>
      <c r="G1281" s="16" t="s">
        <v>716</v>
      </c>
      <c r="H1281" s="16" t="s">
        <v>804</v>
      </c>
      <c r="I1281" s="183">
        <v>0</v>
      </c>
      <c r="J1281" s="183">
        <v>0</v>
      </c>
      <c r="K1281" s="183">
        <v>0</v>
      </c>
      <c r="L1281" s="183">
        <f t="shared" si="1106"/>
        <v>0</v>
      </c>
      <c r="M1281" s="17"/>
      <c r="N1281" s="17"/>
      <c r="O1281" s="17"/>
      <c r="P1281" s="17">
        <f t="shared" si="1096"/>
        <v>0</v>
      </c>
      <c r="Q1281" s="161" t="str">
        <f t="shared" si="1097"/>
        <v>-</v>
      </c>
    </row>
    <row r="1282" spans="1:17" x14ac:dyDescent="0.25">
      <c r="A1282" s="16" t="s">
        <v>1</v>
      </c>
      <c r="B1282" s="16" t="s">
        <v>1</v>
      </c>
      <c r="C1282" s="16" t="s">
        <v>1</v>
      </c>
      <c r="D1282" s="16" t="s">
        <v>1</v>
      </c>
      <c r="E1282" s="16" t="s">
        <v>1</v>
      </c>
      <c r="F1282" s="16" t="s">
        <v>1</v>
      </c>
      <c r="G1282" s="16" t="s">
        <v>1</v>
      </c>
      <c r="H1282" s="13" t="s">
        <v>809</v>
      </c>
      <c r="I1282" s="184">
        <f t="shared" ref="I1282:O1282" si="1107">SUM(I1268,I1253,I1220,I1194)</f>
        <v>61104113</v>
      </c>
      <c r="J1282" s="184">
        <f t="shared" si="1107"/>
        <v>35118613</v>
      </c>
      <c r="K1282" s="184">
        <f t="shared" si="1107"/>
        <v>27084765</v>
      </c>
      <c r="L1282" s="184">
        <f t="shared" si="1107"/>
        <v>3795569</v>
      </c>
      <c r="M1282" s="14">
        <f t="shared" si="1107"/>
        <v>1562000</v>
      </c>
      <c r="N1282" s="14">
        <f t="shared" si="1107"/>
        <v>1947200</v>
      </c>
      <c r="O1282" s="14">
        <f t="shared" si="1107"/>
        <v>286369</v>
      </c>
      <c r="P1282" s="14">
        <f t="shared" si="1096"/>
        <v>30880334</v>
      </c>
      <c r="Q1282" s="184">
        <f t="shared" si="1097"/>
        <v>87.931530781127378</v>
      </c>
    </row>
    <row r="1283" spans="1:17" ht="15.75" thickBot="1" x14ac:dyDescent="0.3">
      <c r="A1283" s="16" t="s">
        <v>1</v>
      </c>
      <c r="B1283" s="16" t="s">
        <v>1</v>
      </c>
      <c r="C1283" s="16" t="s">
        <v>1</v>
      </c>
      <c r="D1283" s="16" t="s">
        <v>1</v>
      </c>
      <c r="E1283" s="16" t="s">
        <v>1</v>
      </c>
      <c r="F1283" s="16" t="s">
        <v>1</v>
      </c>
      <c r="G1283" s="16" t="s">
        <v>1</v>
      </c>
      <c r="H1283" s="2" t="s">
        <v>77</v>
      </c>
      <c r="I1283" s="185">
        <v>76</v>
      </c>
      <c r="J1283" s="185">
        <v>76</v>
      </c>
      <c r="K1283" s="185"/>
      <c r="L1283" s="185">
        <f>M1283+N1283+O1283</f>
        <v>0</v>
      </c>
      <c r="M1283" s="16"/>
      <c r="N1283" s="16"/>
      <c r="O1283" s="16"/>
      <c r="P1283" s="15">
        <f t="shared" si="1096"/>
        <v>0</v>
      </c>
      <c r="Q1283" s="164"/>
    </row>
    <row r="1284" spans="1:17" ht="45.75" thickBot="1" x14ac:dyDescent="0.3">
      <c r="A1284" s="212" t="s">
        <v>1</v>
      </c>
      <c r="B1284" s="212" t="s">
        <v>1</v>
      </c>
      <c r="C1284" s="212" t="s">
        <v>1</v>
      </c>
      <c r="D1284" s="212" t="s">
        <v>1</v>
      </c>
      <c r="E1284" s="212" t="s">
        <v>1</v>
      </c>
      <c r="F1284" s="212" t="s">
        <v>1</v>
      </c>
      <c r="G1284" s="214" t="s">
        <v>1</v>
      </c>
      <c r="H1284" s="5" t="s">
        <v>78</v>
      </c>
      <c r="I1284" s="109" t="s">
        <v>3374</v>
      </c>
      <c r="J1284" s="109" t="s">
        <v>3433</v>
      </c>
      <c r="K1284" s="109" t="s">
        <v>3437</v>
      </c>
      <c r="L1284" s="109" t="s">
        <v>3434</v>
      </c>
      <c r="M1284" s="5" t="s">
        <v>3439</v>
      </c>
      <c r="N1284" s="5" t="s">
        <v>3440</v>
      </c>
      <c r="O1284" s="5" t="s">
        <v>3441</v>
      </c>
      <c r="P1284" s="5" t="s">
        <v>3438</v>
      </c>
      <c r="Q1284" s="162" t="s">
        <v>3302</v>
      </c>
    </row>
    <row r="1285" spans="1:17" x14ac:dyDescent="0.25">
      <c r="A1285" s="213"/>
      <c r="B1285" s="213"/>
      <c r="C1285" s="213"/>
      <c r="D1285" s="213"/>
      <c r="E1285" s="213"/>
      <c r="F1285" s="213"/>
      <c r="G1285" s="215"/>
      <c r="H1285" s="18" t="s">
        <v>1</v>
      </c>
      <c r="I1285" s="110">
        <v>1</v>
      </c>
      <c r="J1285" s="110">
        <v>2</v>
      </c>
      <c r="K1285" s="110">
        <v>20</v>
      </c>
      <c r="L1285" s="110" t="s">
        <v>3402</v>
      </c>
      <c r="M1285" s="12">
        <v>5</v>
      </c>
      <c r="N1285" s="12">
        <v>6</v>
      </c>
      <c r="O1285" s="12">
        <v>7</v>
      </c>
      <c r="P1285" s="12" t="s">
        <v>3303</v>
      </c>
      <c r="Q1285" s="110">
        <v>9</v>
      </c>
    </row>
    <row r="1286" spans="1:17" x14ac:dyDescent="0.25">
      <c r="A1286" s="213"/>
      <c r="B1286" s="213"/>
      <c r="C1286" s="213"/>
      <c r="D1286" s="213"/>
      <c r="E1286" s="213"/>
      <c r="F1286" s="213"/>
      <c r="G1286" s="215"/>
      <c r="H1286" s="19" t="s">
        <v>810</v>
      </c>
      <c r="I1286" s="186">
        <f t="shared" ref="I1286:L1286" si="1108">SUM(I1196,I1198,I1199,I1200,I1201,I1202,I1204,I1206,I1207,I1208,I1209,I1210,I1211,I1212,I1214,I1215,I1216,I1217,I1218,I1219,I1231,I1250,I1251,I1252,I1270,I1272,I1274,I1275,I1276,I1281)</f>
        <v>4925813</v>
      </c>
      <c r="J1286" s="186">
        <f t="shared" ref="J1286" si="1109">SUM(J1196,J1198,J1199,J1200,J1201,J1202,J1204,J1206,J1207,J1208,J1209,J1210,J1211,J1212,J1214,J1215,J1216,J1217,J1218,J1219,J1231,J1250,J1251,J1252,J1270,J1272,J1274,J1275,J1276,J1281)</f>
        <v>4887113</v>
      </c>
      <c r="K1286" s="186">
        <f t="shared" ref="K1286" si="1110">SUM(K1196,K1198,K1199,K1200,K1201,K1202,K1204,K1206,K1207,K1208,K1209,K1210,K1211,K1212,K1214,K1215,K1216,K1217,K1218,K1219,K1231,K1250,K1251,K1252,K1270,K1272,K1274,K1275,K1276,K1281)</f>
        <v>3261765</v>
      </c>
      <c r="L1286" s="186">
        <f t="shared" si="1108"/>
        <v>758569</v>
      </c>
      <c r="M1286" s="20">
        <f t="shared" ref="M1286:O1286" si="1111">SUM(M1196,M1198,M1199,M1200,M1201,M1202,M1204,M1206,M1207,M1208,M1209,M1210,M1211,M1212,M1214,M1215,M1216,M1217,M1218,M1219,M1231,M1250,M1251,M1252,M1270,M1272,M1274,M1275,M1276,M1281)</f>
        <v>257000</v>
      </c>
      <c r="N1286" s="20">
        <f t="shared" si="1111"/>
        <v>255200</v>
      </c>
      <c r="O1286" s="20">
        <f t="shared" si="1111"/>
        <v>246369</v>
      </c>
      <c r="P1286" s="20">
        <f t="shared" ref="P1286:P1295" si="1112">K1286+L1286</f>
        <v>4020334</v>
      </c>
      <c r="Q1286" s="186">
        <f>IF(J1286=0,"-",P1286/J1286*100)</f>
        <v>82.263986938710033</v>
      </c>
    </row>
    <row r="1287" spans="1:17" x14ac:dyDescent="0.25">
      <c r="A1287" s="213"/>
      <c r="B1287" s="213"/>
      <c r="C1287" s="213"/>
      <c r="D1287" s="213"/>
      <c r="E1287" s="213"/>
      <c r="F1287" s="213"/>
      <c r="G1287" s="215"/>
      <c r="H1287" s="19" t="s">
        <v>811</v>
      </c>
      <c r="I1287" s="186">
        <f t="shared" ref="I1287:L1287" si="1113">SUM(I1225,I1227,I1229,I1230,I1244,I1259,I1263,I1264,I1266,I1273,I1277,I1278,I1279,I1280,I1243)</f>
        <v>20907000</v>
      </c>
      <c r="J1287" s="186">
        <f t="shared" ref="J1287" si="1114">SUM(J1225,J1227,J1229,J1230,J1244,J1259,J1263,J1264,J1266,J1273,J1277,J1278,J1279,J1280,J1243)</f>
        <v>9625200</v>
      </c>
      <c r="K1287" s="186">
        <f t="shared" ref="K1287" si="1115">SUM(K1225,K1227,K1229,K1230,K1244,K1259,K1263,K1264,K1266,K1273,K1277,K1278,K1279,K1280,K1243)</f>
        <v>6780000</v>
      </c>
      <c r="L1287" s="186">
        <f t="shared" si="1113"/>
        <v>1650000</v>
      </c>
      <c r="M1287" s="20">
        <f t="shared" ref="M1287:O1287" si="1116">SUM(M1225,M1227,M1229,M1230,M1244,M1259,M1263,M1264,M1266,M1273,M1277,M1278,M1279,M1280,M1243)</f>
        <v>1000000</v>
      </c>
      <c r="N1287" s="20">
        <f t="shared" si="1116"/>
        <v>650000</v>
      </c>
      <c r="O1287" s="20">
        <f t="shared" si="1116"/>
        <v>0</v>
      </c>
      <c r="P1287" s="20">
        <f t="shared" si="1112"/>
        <v>8430000</v>
      </c>
      <c r="Q1287" s="186">
        <f>IF(J1287=0,"-",P1287/J1287*100)</f>
        <v>87.582595686323401</v>
      </c>
    </row>
    <row r="1288" spans="1:17" x14ac:dyDescent="0.25">
      <c r="A1288" s="213"/>
      <c r="B1288" s="213"/>
      <c r="C1288" s="213"/>
      <c r="D1288" s="213"/>
      <c r="E1288" s="213"/>
      <c r="F1288" s="213"/>
      <c r="G1288" s="215"/>
      <c r="H1288" s="19" t="s">
        <v>812</v>
      </c>
      <c r="I1288" s="186">
        <f t="shared" ref="I1288:L1288" si="1117">SUM(I1223,I1224,I1232,I1241,I1242,I1245,I1246,I1256,I1257,I1258,I1261,I1262,I1265,I1267)</f>
        <v>30391300</v>
      </c>
      <c r="J1288" s="186">
        <f t="shared" ref="J1288" si="1118">SUM(J1223,J1224,J1232,J1241,J1242,J1245,J1246,J1256,J1257,J1258,J1261,J1262,J1265,J1267)</f>
        <v>15546300</v>
      </c>
      <c r="K1288" s="186">
        <f t="shared" ref="K1288" si="1119">SUM(K1223,K1224,K1232,K1241,K1242,K1245,K1246,K1256,K1257,K1258,K1261,K1262,K1265,K1267)</f>
        <v>12380000</v>
      </c>
      <c r="L1288" s="186">
        <f t="shared" si="1117"/>
        <v>1260000</v>
      </c>
      <c r="M1288" s="20">
        <f t="shared" ref="M1288:O1288" si="1120">SUM(M1223,M1224,M1232,M1241,M1242,M1245,M1246,M1256,M1257,M1258,M1261,M1262,M1265,M1267)</f>
        <v>260000</v>
      </c>
      <c r="N1288" s="20">
        <f t="shared" si="1120"/>
        <v>1000000</v>
      </c>
      <c r="O1288" s="20">
        <f t="shared" si="1120"/>
        <v>0</v>
      </c>
      <c r="P1288" s="20">
        <f t="shared" si="1112"/>
        <v>13640000</v>
      </c>
      <c r="Q1288" s="186">
        <f>IF(J1288=0,"-",P1288/J1288*100)</f>
        <v>87.737918347130829</v>
      </c>
    </row>
    <row r="1289" spans="1:17" x14ac:dyDescent="0.25">
      <c r="A1289" s="213"/>
      <c r="B1289" s="213"/>
      <c r="C1289" s="213"/>
      <c r="D1289" s="213"/>
      <c r="E1289" s="213"/>
      <c r="F1289" s="213"/>
      <c r="G1289" s="215"/>
      <c r="H1289" s="19" t="s">
        <v>813</v>
      </c>
      <c r="I1289" s="186">
        <f t="shared" ref="I1289:L1289" si="1121">SUM(I1228,I1234,I1235,I1236,I1237,I1238,I1239,I1248)</f>
        <v>4880000</v>
      </c>
      <c r="J1289" s="186">
        <f t="shared" ref="J1289" si="1122">SUM(J1228,J1234,J1235,J1236,J1237,J1238,J1239,J1248)</f>
        <v>5060000</v>
      </c>
      <c r="K1289" s="186">
        <f t="shared" ref="K1289" si="1123">SUM(K1228,K1234,K1235,K1236,K1237,K1238,K1239,K1248)</f>
        <v>4663000</v>
      </c>
      <c r="L1289" s="186">
        <f t="shared" si="1121"/>
        <v>127000</v>
      </c>
      <c r="M1289" s="20">
        <f t="shared" ref="M1289:O1289" si="1124">SUM(M1228,M1234,M1235,M1236,M1237,M1238,M1239,M1248)</f>
        <v>45000</v>
      </c>
      <c r="N1289" s="20">
        <f t="shared" si="1124"/>
        <v>42000</v>
      </c>
      <c r="O1289" s="20">
        <f t="shared" si="1124"/>
        <v>40000</v>
      </c>
      <c r="P1289" s="20">
        <f t="shared" si="1112"/>
        <v>4790000</v>
      </c>
      <c r="Q1289" s="186">
        <f>IF(J1289=0,"-",P1289/J1289*100)</f>
        <v>94.664031620553359</v>
      </c>
    </row>
    <row r="1290" spans="1:17" x14ac:dyDescent="0.25">
      <c r="A1290" s="216"/>
      <c r="B1290" s="216"/>
      <c r="C1290" s="216"/>
      <c r="D1290" s="216"/>
      <c r="E1290" s="216"/>
      <c r="F1290" s="216"/>
      <c r="G1290" s="217"/>
      <c r="H1290" s="21" t="s">
        <v>80</v>
      </c>
      <c r="I1290" s="186">
        <f t="shared" ref="I1290:L1290" si="1125">SUM(I1286:I1289)</f>
        <v>61104113</v>
      </c>
      <c r="J1290" s="186">
        <f t="shared" ref="J1290" si="1126">SUM(J1286:J1289)</f>
        <v>35118613</v>
      </c>
      <c r="K1290" s="186">
        <f t="shared" ref="K1290" si="1127">SUM(K1286:K1289)</f>
        <v>27084765</v>
      </c>
      <c r="L1290" s="186">
        <f t="shared" si="1125"/>
        <v>3795569</v>
      </c>
      <c r="M1290" s="20">
        <f t="shared" ref="M1290:O1290" si="1128">SUM(M1286:M1289)</f>
        <v>1562000</v>
      </c>
      <c r="N1290" s="20">
        <f t="shared" si="1128"/>
        <v>1947200</v>
      </c>
      <c r="O1290" s="20">
        <f t="shared" si="1128"/>
        <v>286369</v>
      </c>
      <c r="P1290" s="20">
        <f t="shared" si="1112"/>
        <v>30880334</v>
      </c>
      <c r="Q1290" s="186">
        <f>IF(J1290=0,"-",P1290/J1290*100)</f>
        <v>87.931530781127378</v>
      </c>
    </row>
    <row r="1291" spans="1:17" x14ac:dyDescent="0.25">
      <c r="A1291" s="16" t="s">
        <v>1</v>
      </c>
      <c r="B1291" s="16" t="s">
        <v>1</v>
      </c>
      <c r="C1291" s="16" t="s">
        <v>1</v>
      </c>
      <c r="D1291" s="16" t="s">
        <v>1</v>
      </c>
      <c r="E1291" s="16" t="s">
        <v>1</v>
      </c>
      <c r="F1291" s="16" t="s">
        <v>1</v>
      </c>
      <c r="G1291" s="16" t="s">
        <v>1</v>
      </c>
      <c r="H1291" s="22" t="s">
        <v>1</v>
      </c>
      <c r="I1291" s="187"/>
      <c r="J1291" s="187"/>
      <c r="K1291" s="187"/>
      <c r="L1291" s="187">
        <f>M1291+N1291+O1291</f>
        <v>0</v>
      </c>
      <c r="M1291" s="22"/>
      <c r="N1291" s="22"/>
      <c r="O1291" s="22"/>
      <c r="P1291" s="22">
        <f t="shared" si="1112"/>
        <v>0</v>
      </c>
      <c r="Q1291" s="166"/>
    </row>
    <row r="1292" spans="1:17" x14ac:dyDescent="0.25">
      <c r="A1292" s="16" t="s">
        <v>1</v>
      </c>
      <c r="B1292" s="16" t="s">
        <v>1</v>
      </c>
      <c r="C1292" s="16" t="s">
        <v>1</v>
      </c>
      <c r="D1292" s="16" t="s">
        <v>1</v>
      </c>
      <c r="E1292" s="16" t="s">
        <v>1</v>
      </c>
      <c r="F1292" s="16" t="s">
        <v>1</v>
      </c>
      <c r="G1292" s="16" t="s">
        <v>1</v>
      </c>
      <c r="H1292" s="13" t="s">
        <v>814</v>
      </c>
      <c r="I1292" s="184">
        <f t="shared" ref="I1292:L1292" si="1129">SUM(I1282)</f>
        <v>61104113</v>
      </c>
      <c r="J1292" s="184">
        <f t="shared" ref="J1292" si="1130">SUM(J1282)</f>
        <v>35118613</v>
      </c>
      <c r="K1292" s="184">
        <f t="shared" ref="K1292" si="1131">SUM(K1282)</f>
        <v>27084765</v>
      </c>
      <c r="L1292" s="184">
        <f t="shared" si="1129"/>
        <v>3795569</v>
      </c>
      <c r="M1292" s="14">
        <f t="shared" ref="M1292:O1292" si="1132">SUM(M1282)</f>
        <v>1562000</v>
      </c>
      <c r="N1292" s="14">
        <f t="shared" si="1132"/>
        <v>1947200</v>
      </c>
      <c r="O1292" s="14">
        <f t="shared" si="1132"/>
        <v>286369</v>
      </c>
      <c r="P1292" s="14">
        <f t="shared" si="1112"/>
        <v>30880334</v>
      </c>
      <c r="Q1292" s="184">
        <f>IF(J1292=0,"-",P1292/J1292*100)</f>
        <v>87.931530781127378</v>
      </c>
    </row>
    <row r="1293" spans="1:17" x14ac:dyDescent="0.25">
      <c r="A1293" s="16" t="s">
        <v>1</v>
      </c>
      <c r="B1293" s="16" t="s">
        <v>1</v>
      </c>
      <c r="C1293" s="16" t="s">
        <v>1</v>
      </c>
      <c r="D1293" s="16" t="s">
        <v>1</v>
      </c>
      <c r="E1293" s="16" t="s">
        <v>1</v>
      </c>
      <c r="F1293" s="16" t="s">
        <v>1</v>
      </c>
      <c r="G1293" s="16" t="s">
        <v>1</v>
      </c>
      <c r="H1293" s="2" t="s">
        <v>77</v>
      </c>
      <c r="I1293" s="185">
        <f t="shared" ref="I1293:L1293" si="1133">SUM(I1283)</f>
        <v>76</v>
      </c>
      <c r="J1293" s="185">
        <f t="shared" ref="J1293" si="1134">SUM(J1283)</f>
        <v>76</v>
      </c>
      <c r="K1293" s="185">
        <f t="shared" ref="K1293" si="1135">SUM(K1283)</f>
        <v>0</v>
      </c>
      <c r="L1293" s="185">
        <f t="shared" si="1133"/>
        <v>0</v>
      </c>
      <c r="M1293" s="16">
        <f t="shared" ref="M1293:O1293" si="1136">SUM(M1283)</f>
        <v>0</v>
      </c>
      <c r="N1293" s="16">
        <f t="shared" si="1136"/>
        <v>0</v>
      </c>
      <c r="O1293" s="16">
        <f t="shared" si="1136"/>
        <v>0</v>
      </c>
      <c r="P1293" s="15">
        <f t="shared" si="1112"/>
        <v>0</v>
      </c>
      <c r="Q1293" s="185">
        <f>IF(J1293=0,"-",P1293/J1293*100)</f>
        <v>0</v>
      </c>
    </row>
    <row r="1294" spans="1:17" x14ac:dyDescent="0.25">
      <c r="A1294" s="16" t="s">
        <v>1</v>
      </c>
      <c r="B1294" s="16" t="s">
        <v>1</v>
      </c>
      <c r="C1294" s="16" t="s">
        <v>1</v>
      </c>
      <c r="D1294" s="16" t="s">
        <v>1</v>
      </c>
      <c r="E1294" s="16" t="s">
        <v>1</v>
      </c>
      <c r="F1294" s="16" t="s">
        <v>1</v>
      </c>
      <c r="G1294" s="16" t="s">
        <v>1</v>
      </c>
      <c r="H1294" s="23" t="s">
        <v>1</v>
      </c>
      <c r="I1294" s="179"/>
      <c r="J1294" s="179"/>
      <c r="K1294" s="179"/>
      <c r="L1294" s="179">
        <f>M1294+N1294+O1294</f>
        <v>0</v>
      </c>
      <c r="M1294" s="24"/>
      <c r="N1294" s="24"/>
      <c r="O1294" s="24"/>
      <c r="P1294" s="24">
        <f t="shared" si="1112"/>
        <v>0</v>
      </c>
      <c r="Q1294" s="167"/>
    </row>
    <row r="1295" spans="1:17" ht="15.75" thickBot="1" x14ac:dyDescent="0.3">
      <c r="A1295" s="1" t="s">
        <v>713</v>
      </c>
      <c r="B1295" s="1" t="s">
        <v>94</v>
      </c>
      <c r="C1295" s="4" t="s">
        <v>1</v>
      </c>
      <c r="D1295" s="4" t="s">
        <v>1</v>
      </c>
      <c r="E1295" s="2" t="s">
        <v>1</v>
      </c>
      <c r="F1295" s="2" t="s">
        <v>1</v>
      </c>
      <c r="G1295" s="2" t="s">
        <v>1</v>
      </c>
      <c r="H1295" s="2" t="s">
        <v>1</v>
      </c>
      <c r="I1295" s="183"/>
      <c r="J1295" s="183"/>
      <c r="K1295" s="183"/>
      <c r="L1295" s="183">
        <f>M1295+N1295+O1295</f>
        <v>0</v>
      </c>
      <c r="M1295" s="3"/>
      <c r="N1295" s="3"/>
      <c r="O1295" s="3"/>
      <c r="P1295" s="3">
        <f t="shared" si="1112"/>
        <v>0</v>
      </c>
      <c r="Q1295" s="161"/>
    </row>
    <row r="1296" spans="1:17" ht="45.75" thickBot="1" x14ac:dyDescent="0.3">
      <c r="A1296" s="5" t="s">
        <v>4</v>
      </c>
      <c r="B1296" s="5" t="s">
        <v>5</v>
      </c>
      <c r="C1296" s="5" t="s">
        <v>6</v>
      </c>
      <c r="D1296" s="6" t="s">
        <v>1</v>
      </c>
      <c r="E1296" s="5" t="s">
        <v>7</v>
      </c>
      <c r="F1296" s="5" t="s">
        <v>8</v>
      </c>
      <c r="G1296" s="5" t="s">
        <v>9</v>
      </c>
      <c r="H1296" s="5" t="s">
        <v>10</v>
      </c>
      <c r="I1296" s="109" t="s">
        <v>3374</v>
      </c>
      <c r="J1296" s="109" t="s">
        <v>3433</v>
      </c>
      <c r="K1296" s="109" t="s">
        <v>3437</v>
      </c>
      <c r="L1296" s="109" t="s">
        <v>3434</v>
      </c>
      <c r="M1296" s="5" t="s">
        <v>3439</v>
      </c>
      <c r="N1296" s="5" t="s">
        <v>3440</v>
      </c>
      <c r="O1296" s="5" t="s">
        <v>3441</v>
      </c>
      <c r="P1296" s="5" t="s">
        <v>3438</v>
      </c>
      <c r="Q1296" s="162" t="s">
        <v>3302</v>
      </c>
    </row>
    <row r="1297" spans="1:17" x14ac:dyDescent="0.25">
      <c r="A1297" s="7" t="s">
        <v>1</v>
      </c>
      <c r="B1297" s="7" t="s">
        <v>1</v>
      </c>
      <c r="C1297" s="7" t="s">
        <v>1</v>
      </c>
      <c r="D1297" s="8" t="s">
        <v>1</v>
      </c>
      <c r="E1297" s="8" t="s">
        <v>1</v>
      </c>
      <c r="F1297" s="9" t="s">
        <v>1</v>
      </c>
      <c r="G1297" s="10" t="s">
        <v>1</v>
      </c>
      <c r="H1297" s="11" t="s">
        <v>1</v>
      </c>
      <c r="I1297" s="110">
        <v>1</v>
      </c>
      <c r="J1297" s="110">
        <v>2</v>
      </c>
      <c r="K1297" s="110">
        <v>20</v>
      </c>
      <c r="L1297" s="110" t="s">
        <v>3402</v>
      </c>
      <c r="M1297" s="12">
        <v>5</v>
      </c>
      <c r="N1297" s="12">
        <v>6</v>
      </c>
      <c r="O1297" s="12">
        <v>7</v>
      </c>
      <c r="P1297" s="12" t="s">
        <v>3303</v>
      </c>
      <c r="Q1297" s="110">
        <v>9</v>
      </c>
    </row>
    <row r="1298" spans="1:17" x14ac:dyDescent="0.25">
      <c r="A1298" s="1" t="s">
        <v>713</v>
      </c>
      <c r="B1298" s="1" t="s">
        <v>94</v>
      </c>
      <c r="C1298" s="4" t="s">
        <v>12</v>
      </c>
      <c r="D1298" s="4" t="s">
        <v>815</v>
      </c>
      <c r="E1298" s="2" t="s">
        <v>1</v>
      </c>
      <c r="F1298" s="2" t="s">
        <v>1</v>
      </c>
      <c r="G1298" s="2" t="s">
        <v>1</v>
      </c>
      <c r="H1298" s="2" t="s">
        <v>816</v>
      </c>
      <c r="I1298" s="183">
        <v>0</v>
      </c>
      <c r="J1298" s="183"/>
      <c r="K1298" s="183"/>
      <c r="L1298" s="183">
        <f>M1298+N1298+O1298</f>
        <v>0</v>
      </c>
      <c r="M1298" s="3"/>
      <c r="N1298" s="3"/>
      <c r="O1298" s="3"/>
      <c r="P1298" s="3">
        <f t="shared" ref="P1298:P1331" si="1137">K1298+L1298</f>
        <v>0</v>
      </c>
      <c r="Q1298" s="161"/>
    </row>
    <row r="1299" spans="1:17" ht="33.75" x14ac:dyDescent="0.25">
      <c r="A1299" s="1" t="s">
        <v>1</v>
      </c>
      <c r="B1299" s="1" t="s">
        <v>1</v>
      </c>
      <c r="C1299" s="1" t="s">
        <v>1</v>
      </c>
      <c r="D1299" s="2" t="s">
        <v>1</v>
      </c>
      <c r="E1299" s="2" t="s">
        <v>1</v>
      </c>
      <c r="F1299" s="2" t="s">
        <v>1</v>
      </c>
      <c r="G1299" s="2" t="s">
        <v>1</v>
      </c>
      <c r="H1299" s="13" t="s">
        <v>14</v>
      </c>
      <c r="I1299" s="184">
        <f t="shared" ref="I1299:L1299" si="1138">SUM(I1300,I1308,I1310)</f>
        <v>4712753</v>
      </c>
      <c r="J1299" s="184">
        <f t="shared" ref="J1299" si="1139">SUM(J1300,J1308,J1310)</f>
        <v>2712753</v>
      </c>
      <c r="K1299" s="184">
        <f t="shared" ref="K1299" si="1140">SUM(K1300,K1308,K1310)</f>
        <v>2158995</v>
      </c>
      <c r="L1299" s="184">
        <f t="shared" si="1138"/>
        <v>352681</v>
      </c>
      <c r="M1299" s="14">
        <f t="shared" ref="M1299:O1299" si="1141">SUM(M1300,M1308,M1310)</f>
        <v>120440</v>
      </c>
      <c r="N1299" s="14">
        <f t="shared" si="1141"/>
        <v>118939</v>
      </c>
      <c r="O1299" s="14">
        <f t="shared" si="1141"/>
        <v>113302</v>
      </c>
      <c r="P1299" s="14">
        <f t="shared" si="1137"/>
        <v>2511676</v>
      </c>
      <c r="Q1299" s="184">
        <f t="shared" ref="Q1299:Q1330" si="1142">IF(J1299=0,"-",P1299/J1299*100)</f>
        <v>92.587714399357395</v>
      </c>
    </row>
    <row r="1300" spans="1:17" x14ac:dyDescent="0.25">
      <c r="A1300" s="4" t="s">
        <v>713</v>
      </c>
      <c r="B1300" s="4" t="s">
        <v>94</v>
      </c>
      <c r="C1300" s="4" t="s">
        <v>12</v>
      </c>
      <c r="D1300" s="4" t="s">
        <v>815</v>
      </c>
      <c r="E1300" s="2" t="s">
        <v>15</v>
      </c>
      <c r="F1300" s="2" t="s">
        <v>1</v>
      </c>
      <c r="G1300" s="2" t="s">
        <v>1</v>
      </c>
      <c r="H1300" s="2" t="s">
        <v>16</v>
      </c>
      <c r="I1300" s="185">
        <f t="shared" ref="I1300:L1300" si="1143">SUM(I1301:I1302)</f>
        <v>897771</v>
      </c>
      <c r="J1300" s="185">
        <f t="shared" ref="J1300" si="1144">SUM(J1301:J1302)</f>
        <v>997771</v>
      </c>
      <c r="K1300" s="185">
        <f t="shared" ref="K1300" si="1145">SUM(K1301:K1302)</f>
        <v>704018</v>
      </c>
      <c r="L1300" s="185">
        <f t="shared" si="1143"/>
        <v>283221</v>
      </c>
      <c r="M1300" s="15">
        <f t="shared" ref="M1300:O1300" si="1146">SUM(M1301:M1302)</f>
        <v>94406</v>
      </c>
      <c r="N1300" s="15">
        <f t="shared" si="1146"/>
        <v>94406</v>
      </c>
      <c r="O1300" s="15">
        <f t="shared" si="1146"/>
        <v>94409</v>
      </c>
      <c r="P1300" s="15">
        <f t="shared" si="1137"/>
        <v>987239</v>
      </c>
      <c r="Q1300" s="185">
        <f t="shared" si="1142"/>
        <v>98.944447172748056</v>
      </c>
    </row>
    <row r="1301" spans="1:17" x14ac:dyDescent="0.25">
      <c r="A1301" s="4" t="s">
        <v>713</v>
      </c>
      <c r="B1301" s="4" t="s">
        <v>94</v>
      </c>
      <c r="C1301" s="4" t="s">
        <v>12</v>
      </c>
      <c r="D1301" s="4" t="s">
        <v>815</v>
      </c>
      <c r="E1301" s="3" t="s">
        <v>18</v>
      </c>
      <c r="F1301" s="4"/>
      <c r="G1301" s="16" t="s">
        <v>730</v>
      </c>
      <c r="H1301" s="16" t="s">
        <v>17</v>
      </c>
      <c r="I1301" s="183">
        <v>766295</v>
      </c>
      <c r="J1301" s="183">
        <v>866295</v>
      </c>
      <c r="K1301" s="183">
        <v>638000</v>
      </c>
      <c r="L1301" s="183">
        <f>M1301+N1301+O1301</f>
        <v>228295</v>
      </c>
      <c r="M1301" s="17">
        <v>76098</v>
      </c>
      <c r="N1301" s="17">
        <v>76098</v>
      </c>
      <c r="O1301" s="17">
        <v>76099</v>
      </c>
      <c r="P1301" s="17">
        <f t="shared" si="1137"/>
        <v>866295</v>
      </c>
      <c r="Q1301" s="183">
        <f t="shared" si="1142"/>
        <v>100</v>
      </c>
    </row>
    <row r="1302" spans="1:17" x14ac:dyDescent="0.25">
      <c r="A1302" s="1" t="s">
        <v>713</v>
      </c>
      <c r="B1302" s="1" t="s">
        <v>94</v>
      </c>
      <c r="C1302" s="1" t="s">
        <v>12</v>
      </c>
      <c r="D1302" s="1" t="s">
        <v>815</v>
      </c>
      <c r="E1302" s="1" t="s">
        <v>20</v>
      </c>
      <c r="F1302" s="4" t="s">
        <v>1</v>
      </c>
      <c r="G1302" s="16" t="s">
        <v>1</v>
      </c>
      <c r="H1302" s="2" t="s">
        <v>21</v>
      </c>
      <c r="I1302" s="185">
        <f t="shared" ref="I1302:O1302" si="1147">SUM(I1303:I1307)</f>
        <v>131476</v>
      </c>
      <c r="J1302" s="185">
        <f t="shared" si="1147"/>
        <v>131476</v>
      </c>
      <c r="K1302" s="185">
        <f t="shared" si="1147"/>
        <v>66018</v>
      </c>
      <c r="L1302" s="185">
        <f t="shared" si="1147"/>
        <v>54926</v>
      </c>
      <c r="M1302" s="15">
        <f t="shared" si="1147"/>
        <v>18308</v>
      </c>
      <c r="N1302" s="15">
        <f t="shared" si="1147"/>
        <v>18308</v>
      </c>
      <c r="O1302" s="15">
        <f t="shared" si="1147"/>
        <v>18310</v>
      </c>
      <c r="P1302" s="15">
        <f t="shared" si="1137"/>
        <v>120944</v>
      </c>
      <c r="Q1302" s="185">
        <f t="shared" si="1142"/>
        <v>91.9894125163528</v>
      </c>
    </row>
    <row r="1303" spans="1:17" x14ac:dyDescent="0.25">
      <c r="A1303" s="4" t="s">
        <v>713</v>
      </c>
      <c r="B1303" s="4" t="s">
        <v>94</v>
      </c>
      <c r="C1303" s="4" t="s">
        <v>12</v>
      </c>
      <c r="D1303" s="4" t="s">
        <v>815</v>
      </c>
      <c r="E1303" s="3" t="s">
        <v>22</v>
      </c>
      <c r="F1303" s="4" t="s">
        <v>817</v>
      </c>
      <c r="G1303" s="16" t="s">
        <v>730</v>
      </c>
      <c r="H1303" s="16" t="s">
        <v>86</v>
      </c>
      <c r="I1303" s="183">
        <v>19816</v>
      </c>
      <c r="J1303" s="183">
        <v>19816</v>
      </c>
      <c r="K1303" s="183">
        <v>6650</v>
      </c>
      <c r="L1303" s="183">
        <f>M1303+N1303+O1303</f>
        <v>13166</v>
      </c>
      <c r="M1303" s="17">
        <v>4388</v>
      </c>
      <c r="N1303" s="17">
        <v>4388</v>
      </c>
      <c r="O1303" s="17">
        <v>4390</v>
      </c>
      <c r="P1303" s="17">
        <f t="shared" si="1137"/>
        <v>19816</v>
      </c>
      <c r="Q1303" s="183">
        <f t="shared" si="1142"/>
        <v>100</v>
      </c>
    </row>
    <row r="1304" spans="1:17" x14ac:dyDescent="0.25">
      <c r="A1304" s="4" t="s">
        <v>713</v>
      </c>
      <c r="B1304" s="4" t="s">
        <v>94</v>
      </c>
      <c r="C1304" s="4" t="s">
        <v>12</v>
      </c>
      <c r="D1304" s="4" t="s">
        <v>815</v>
      </c>
      <c r="E1304" s="3" t="s">
        <v>22</v>
      </c>
      <c r="F1304" s="4" t="s">
        <v>818</v>
      </c>
      <c r="G1304" s="16" t="s">
        <v>730</v>
      </c>
      <c r="H1304" s="16" t="s">
        <v>26</v>
      </c>
      <c r="I1304" s="183">
        <v>78160</v>
      </c>
      <c r="J1304" s="183">
        <v>78160</v>
      </c>
      <c r="K1304" s="183">
        <v>36400</v>
      </c>
      <c r="L1304" s="183">
        <f>M1304+N1304+O1304</f>
        <v>41760</v>
      </c>
      <c r="M1304" s="17">
        <v>13920</v>
      </c>
      <c r="N1304" s="17">
        <v>13920</v>
      </c>
      <c r="O1304" s="17">
        <v>13920</v>
      </c>
      <c r="P1304" s="17">
        <f t="shared" si="1137"/>
        <v>78160</v>
      </c>
      <c r="Q1304" s="183">
        <f t="shared" si="1142"/>
        <v>100</v>
      </c>
    </row>
    <row r="1305" spans="1:17" x14ac:dyDescent="0.25">
      <c r="A1305" s="4" t="s">
        <v>713</v>
      </c>
      <c r="B1305" s="4" t="s">
        <v>94</v>
      </c>
      <c r="C1305" s="4" t="s">
        <v>12</v>
      </c>
      <c r="D1305" s="4" t="s">
        <v>815</v>
      </c>
      <c r="E1305" s="3" t="s">
        <v>22</v>
      </c>
      <c r="F1305" s="4" t="s">
        <v>819</v>
      </c>
      <c r="G1305" s="16" t="s">
        <v>730</v>
      </c>
      <c r="H1305" s="16" t="s">
        <v>28</v>
      </c>
      <c r="I1305" s="183">
        <v>17500</v>
      </c>
      <c r="J1305" s="183">
        <v>10500</v>
      </c>
      <c r="K1305" s="183">
        <v>9968</v>
      </c>
      <c r="L1305" s="183">
        <f>M1305+N1305+O1305</f>
        <v>0</v>
      </c>
      <c r="M1305" s="17"/>
      <c r="N1305" s="17"/>
      <c r="O1305" s="17"/>
      <c r="P1305" s="17">
        <f t="shared" si="1137"/>
        <v>9968</v>
      </c>
      <c r="Q1305" s="183">
        <f t="shared" si="1142"/>
        <v>94.933333333333337</v>
      </c>
    </row>
    <row r="1306" spans="1:17" x14ac:dyDescent="0.25">
      <c r="A1306" s="4" t="s">
        <v>713</v>
      </c>
      <c r="B1306" s="4" t="s">
        <v>94</v>
      </c>
      <c r="C1306" s="4" t="s">
        <v>12</v>
      </c>
      <c r="D1306" s="4" t="s">
        <v>815</v>
      </c>
      <c r="E1306" s="3" t="s">
        <v>22</v>
      </c>
      <c r="F1306" s="4" t="s">
        <v>820</v>
      </c>
      <c r="G1306" s="16" t="s">
        <v>730</v>
      </c>
      <c r="H1306" s="16" t="s">
        <v>24</v>
      </c>
      <c r="I1306" s="183">
        <v>6000</v>
      </c>
      <c r="J1306" s="183">
        <v>13000</v>
      </c>
      <c r="K1306" s="183">
        <v>13000</v>
      </c>
      <c r="L1306" s="183">
        <f>M1306+N1306+O1306</f>
        <v>0</v>
      </c>
      <c r="M1306" s="17"/>
      <c r="N1306" s="17"/>
      <c r="O1306" s="17"/>
      <c r="P1306" s="17">
        <f t="shared" si="1137"/>
        <v>13000</v>
      </c>
      <c r="Q1306" s="183">
        <f t="shared" si="1142"/>
        <v>100</v>
      </c>
    </row>
    <row r="1307" spans="1:17" x14ac:dyDescent="0.25">
      <c r="A1307" s="4" t="s">
        <v>713</v>
      </c>
      <c r="B1307" s="4" t="s">
        <v>94</v>
      </c>
      <c r="C1307" s="4" t="s">
        <v>12</v>
      </c>
      <c r="D1307" s="4" t="s">
        <v>815</v>
      </c>
      <c r="E1307" s="3" t="s">
        <v>22</v>
      </c>
      <c r="F1307" s="4" t="s">
        <v>821</v>
      </c>
      <c r="G1307" s="16" t="s">
        <v>730</v>
      </c>
      <c r="H1307" s="16" t="s">
        <v>30</v>
      </c>
      <c r="I1307" s="183">
        <v>10000</v>
      </c>
      <c r="J1307" s="183">
        <v>10000</v>
      </c>
      <c r="K1307" s="183">
        <v>0</v>
      </c>
      <c r="L1307" s="183">
        <f>M1307+N1307+O1307</f>
        <v>0</v>
      </c>
      <c r="M1307" s="17"/>
      <c r="N1307" s="17"/>
      <c r="O1307" s="17"/>
      <c r="P1307" s="17">
        <f t="shared" si="1137"/>
        <v>0</v>
      </c>
      <c r="Q1307" s="183">
        <f t="shared" si="1142"/>
        <v>0</v>
      </c>
    </row>
    <row r="1308" spans="1:17" x14ac:dyDescent="0.25">
      <c r="A1308" s="4" t="s">
        <v>713</v>
      </c>
      <c r="B1308" s="4" t="s">
        <v>94</v>
      </c>
      <c r="C1308" s="4" t="s">
        <v>12</v>
      </c>
      <c r="D1308" s="4" t="s">
        <v>815</v>
      </c>
      <c r="E1308" s="2" t="s">
        <v>31</v>
      </c>
      <c r="F1308" s="2" t="s">
        <v>1</v>
      </c>
      <c r="G1308" s="2" t="s">
        <v>1</v>
      </c>
      <c r="H1308" s="2" t="s">
        <v>32</v>
      </c>
      <c r="I1308" s="185">
        <f t="shared" ref="I1308:O1308" si="1148">SUM(I1309)</f>
        <v>68100</v>
      </c>
      <c r="J1308" s="185">
        <f t="shared" si="1148"/>
        <v>88100</v>
      </c>
      <c r="K1308" s="185">
        <f t="shared" si="1148"/>
        <v>79000</v>
      </c>
      <c r="L1308" s="185">
        <f t="shared" si="1148"/>
        <v>9100</v>
      </c>
      <c r="M1308" s="15">
        <f t="shared" si="1148"/>
        <v>3034</v>
      </c>
      <c r="N1308" s="15">
        <f t="shared" si="1148"/>
        <v>3033</v>
      </c>
      <c r="O1308" s="15">
        <f t="shared" si="1148"/>
        <v>3033</v>
      </c>
      <c r="P1308" s="15">
        <f t="shared" si="1137"/>
        <v>88100</v>
      </c>
      <c r="Q1308" s="185">
        <f t="shared" si="1142"/>
        <v>100</v>
      </c>
    </row>
    <row r="1309" spans="1:17" x14ac:dyDescent="0.25">
      <c r="A1309" s="4" t="s">
        <v>713</v>
      </c>
      <c r="B1309" s="4" t="s">
        <v>94</v>
      </c>
      <c r="C1309" s="4" t="s">
        <v>12</v>
      </c>
      <c r="D1309" s="4" t="s">
        <v>815</v>
      </c>
      <c r="E1309" s="3" t="s">
        <v>34</v>
      </c>
      <c r="F1309" s="4"/>
      <c r="G1309" s="16" t="s">
        <v>730</v>
      </c>
      <c r="H1309" s="16" t="s">
        <v>33</v>
      </c>
      <c r="I1309" s="183">
        <v>68100</v>
      </c>
      <c r="J1309" s="183">
        <v>88100</v>
      </c>
      <c r="K1309" s="183">
        <v>79000</v>
      </c>
      <c r="L1309" s="183">
        <f>M1309+N1309+O1309</f>
        <v>9100</v>
      </c>
      <c r="M1309" s="17">
        <v>3034</v>
      </c>
      <c r="N1309" s="17">
        <v>3033</v>
      </c>
      <c r="O1309" s="17">
        <v>3033</v>
      </c>
      <c r="P1309" s="17">
        <f t="shared" si="1137"/>
        <v>88100</v>
      </c>
      <c r="Q1309" s="183">
        <f t="shared" si="1142"/>
        <v>100</v>
      </c>
    </row>
    <row r="1310" spans="1:17" x14ac:dyDescent="0.25">
      <c r="A1310" s="4" t="s">
        <v>713</v>
      </c>
      <c r="B1310" s="4" t="s">
        <v>94</v>
      </c>
      <c r="C1310" s="4" t="s">
        <v>12</v>
      </c>
      <c r="D1310" s="4" t="s">
        <v>815</v>
      </c>
      <c r="E1310" s="2" t="s">
        <v>35</v>
      </c>
      <c r="F1310" s="2" t="s">
        <v>1</v>
      </c>
      <c r="G1310" s="2" t="s">
        <v>1</v>
      </c>
      <c r="H1310" s="2" t="s">
        <v>36</v>
      </c>
      <c r="I1310" s="185">
        <f t="shared" ref="I1310:O1310" si="1149">SUM(I1311:I1319)</f>
        <v>3746882</v>
      </c>
      <c r="J1310" s="185">
        <f t="shared" si="1149"/>
        <v>1626882</v>
      </c>
      <c r="K1310" s="185">
        <f t="shared" si="1149"/>
        <v>1375977</v>
      </c>
      <c r="L1310" s="185">
        <f t="shared" si="1149"/>
        <v>60360</v>
      </c>
      <c r="M1310" s="15">
        <f t="shared" si="1149"/>
        <v>23000</v>
      </c>
      <c r="N1310" s="15">
        <f t="shared" si="1149"/>
        <v>21500</v>
      </c>
      <c r="O1310" s="15">
        <f t="shared" si="1149"/>
        <v>15860</v>
      </c>
      <c r="P1310" s="15">
        <f t="shared" si="1137"/>
        <v>1436337</v>
      </c>
      <c r="Q1310" s="185">
        <f t="shared" si="1142"/>
        <v>88.287718470054983</v>
      </c>
    </row>
    <row r="1311" spans="1:17" x14ac:dyDescent="0.25">
      <c r="A1311" s="4" t="s">
        <v>713</v>
      </c>
      <c r="B1311" s="4" t="s">
        <v>94</v>
      </c>
      <c r="C1311" s="4" t="s">
        <v>12</v>
      </c>
      <c r="D1311" s="4" t="s">
        <v>815</v>
      </c>
      <c r="E1311" s="3" t="s">
        <v>39</v>
      </c>
      <c r="F1311" s="4"/>
      <c r="G1311" s="16" t="s">
        <v>730</v>
      </c>
      <c r="H1311" s="16" t="s">
        <v>38</v>
      </c>
      <c r="I1311" s="183">
        <v>38500</v>
      </c>
      <c r="J1311" s="183">
        <v>38500</v>
      </c>
      <c r="K1311" s="183">
        <v>25700</v>
      </c>
      <c r="L1311" s="183">
        <f t="shared" ref="L1311:L1318" si="1150">M1311+N1311+O1311</f>
        <v>12800</v>
      </c>
      <c r="M1311" s="17">
        <v>4300</v>
      </c>
      <c r="N1311" s="17">
        <v>4300</v>
      </c>
      <c r="O1311" s="17">
        <v>4200</v>
      </c>
      <c r="P1311" s="17">
        <f t="shared" si="1137"/>
        <v>38500</v>
      </c>
      <c r="Q1311" s="183">
        <f t="shared" si="1142"/>
        <v>100</v>
      </c>
    </row>
    <row r="1312" spans="1:17" x14ac:dyDescent="0.25">
      <c r="A1312" s="4" t="s">
        <v>713</v>
      </c>
      <c r="B1312" s="4" t="s">
        <v>94</v>
      </c>
      <c r="C1312" s="4" t="s">
        <v>12</v>
      </c>
      <c r="D1312" s="4" t="s">
        <v>815</v>
      </c>
      <c r="E1312" s="3" t="s">
        <v>197</v>
      </c>
      <c r="F1312" s="4"/>
      <c r="G1312" s="16" t="s">
        <v>730</v>
      </c>
      <c r="H1312" s="16" t="s">
        <v>196</v>
      </c>
      <c r="I1312" s="183">
        <v>25000</v>
      </c>
      <c r="J1312" s="183">
        <v>25000</v>
      </c>
      <c r="K1312" s="183">
        <v>18400</v>
      </c>
      <c r="L1312" s="183">
        <f t="shared" si="1150"/>
        <v>6600</v>
      </c>
      <c r="M1312" s="17">
        <v>2200</v>
      </c>
      <c r="N1312" s="17">
        <v>2200</v>
      </c>
      <c r="O1312" s="17">
        <v>2200</v>
      </c>
      <c r="P1312" s="17">
        <f t="shared" si="1137"/>
        <v>25000</v>
      </c>
      <c r="Q1312" s="183">
        <f t="shared" si="1142"/>
        <v>100</v>
      </c>
    </row>
    <row r="1313" spans="1:17" x14ac:dyDescent="0.25">
      <c r="A1313" s="4" t="s">
        <v>713</v>
      </c>
      <c r="B1313" s="4" t="s">
        <v>94</v>
      </c>
      <c r="C1313" s="4" t="s">
        <v>12</v>
      </c>
      <c r="D1313" s="4" t="s">
        <v>815</v>
      </c>
      <c r="E1313" s="3" t="s">
        <v>200</v>
      </c>
      <c r="F1313" s="4"/>
      <c r="G1313" s="16" t="s">
        <v>730</v>
      </c>
      <c r="H1313" s="16" t="s">
        <v>199</v>
      </c>
      <c r="I1313" s="183">
        <v>20000</v>
      </c>
      <c r="J1313" s="183">
        <v>20000</v>
      </c>
      <c r="K1313" s="183">
        <v>18500</v>
      </c>
      <c r="L1313" s="183">
        <f t="shared" si="1150"/>
        <v>1500</v>
      </c>
      <c r="M1313" s="17">
        <v>1500</v>
      </c>
      <c r="N1313" s="17"/>
      <c r="O1313" s="17"/>
      <c r="P1313" s="17">
        <f t="shared" si="1137"/>
        <v>20000</v>
      </c>
      <c r="Q1313" s="183">
        <f t="shared" si="1142"/>
        <v>100</v>
      </c>
    </row>
    <row r="1314" spans="1:17" x14ac:dyDescent="0.25">
      <c r="A1314" s="4" t="s">
        <v>713</v>
      </c>
      <c r="B1314" s="4" t="s">
        <v>94</v>
      </c>
      <c r="C1314" s="4" t="s">
        <v>12</v>
      </c>
      <c r="D1314" s="4" t="s">
        <v>815</v>
      </c>
      <c r="E1314" s="3" t="s">
        <v>203</v>
      </c>
      <c r="F1314" s="4"/>
      <c r="G1314" s="16" t="s">
        <v>730</v>
      </c>
      <c r="H1314" s="16" t="s">
        <v>202</v>
      </c>
      <c r="I1314" s="183">
        <v>206385</v>
      </c>
      <c r="J1314" s="183">
        <v>206385</v>
      </c>
      <c r="K1314" s="183">
        <v>196385</v>
      </c>
      <c r="L1314" s="183">
        <f t="shared" si="1150"/>
        <v>0</v>
      </c>
      <c r="M1314" s="210"/>
      <c r="N1314" s="210"/>
      <c r="O1314" s="17"/>
      <c r="P1314" s="17">
        <f t="shared" si="1137"/>
        <v>196385</v>
      </c>
      <c r="Q1314" s="183">
        <f t="shared" si="1142"/>
        <v>95.154686629357755</v>
      </c>
    </row>
    <row r="1315" spans="1:17" x14ac:dyDescent="0.25">
      <c r="A1315" s="4" t="s">
        <v>713</v>
      </c>
      <c r="B1315" s="4" t="s">
        <v>94</v>
      </c>
      <c r="C1315" s="4" t="s">
        <v>12</v>
      </c>
      <c r="D1315" s="4" t="s">
        <v>815</v>
      </c>
      <c r="E1315" s="3" t="s">
        <v>206</v>
      </c>
      <c r="F1315" s="4"/>
      <c r="G1315" s="16" t="s">
        <v>730</v>
      </c>
      <c r="H1315" s="16" t="s">
        <v>205</v>
      </c>
      <c r="I1315" s="183">
        <v>1000</v>
      </c>
      <c r="J1315" s="183">
        <v>4000</v>
      </c>
      <c r="K1315" s="183">
        <v>4000</v>
      </c>
      <c r="L1315" s="183">
        <f t="shared" si="1150"/>
        <v>0</v>
      </c>
      <c r="M1315" s="17"/>
      <c r="N1315" s="17"/>
      <c r="O1315" s="17"/>
      <c r="P1315" s="17">
        <f t="shared" si="1137"/>
        <v>4000</v>
      </c>
      <c r="Q1315" s="183">
        <f t="shared" si="1142"/>
        <v>100</v>
      </c>
    </row>
    <row r="1316" spans="1:17" x14ac:dyDescent="0.25">
      <c r="A1316" s="4" t="s">
        <v>713</v>
      </c>
      <c r="B1316" s="4" t="s">
        <v>94</v>
      </c>
      <c r="C1316" s="4" t="s">
        <v>12</v>
      </c>
      <c r="D1316" s="4" t="s">
        <v>815</v>
      </c>
      <c r="E1316" s="3" t="s">
        <v>209</v>
      </c>
      <c r="F1316" s="4"/>
      <c r="G1316" s="16" t="s">
        <v>730</v>
      </c>
      <c r="H1316" s="16" t="s">
        <v>208</v>
      </c>
      <c r="I1316" s="183">
        <v>156000</v>
      </c>
      <c r="J1316" s="183">
        <v>156000</v>
      </c>
      <c r="K1316" s="183">
        <v>116540</v>
      </c>
      <c r="L1316" s="183">
        <f t="shared" si="1150"/>
        <v>39460</v>
      </c>
      <c r="M1316" s="17">
        <v>15000</v>
      </c>
      <c r="N1316" s="17">
        <v>15000</v>
      </c>
      <c r="O1316" s="17">
        <v>9460</v>
      </c>
      <c r="P1316" s="17">
        <f t="shared" si="1137"/>
        <v>156000</v>
      </c>
      <c r="Q1316" s="183">
        <f t="shared" si="1142"/>
        <v>100</v>
      </c>
    </row>
    <row r="1317" spans="1:17" x14ac:dyDescent="0.25">
      <c r="A1317" s="4" t="s">
        <v>713</v>
      </c>
      <c r="B1317" s="4" t="s">
        <v>94</v>
      </c>
      <c r="C1317" s="4" t="s">
        <v>12</v>
      </c>
      <c r="D1317" s="4" t="s">
        <v>815</v>
      </c>
      <c r="E1317" s="3" t="s">
        <v>212</v>
      </c>
      <c r="F1317" s="4"/>
      <c r="G1317" s="16" t="s">
        <v>730</v>
      </c>
      <c r="H1317" s="16" t="s">
        <v>211</v>
      </c>
      <c r="I1317" s="183">
        <v>10000</v>
      </c>
      <c r="J1317" s="183">
        <v>10000</v>
      </c>
      <c r="K1317" s="183">
        <v>10000</v>
      </c>
      <c r="L1317" s="183">
        <f t="shared" si="1150"/>
        <v>0</v>
      </c>
      <c r="M1317" s="17"/>
      <c r="N1317" s="17"/>
      <c r="O1317" s="17"/>
      <c r="P1317" s="17">
        <f t="shared" si="1137"/>
        <v>10000</v>
      </c>
      <c r="Q1317" s="183">
        <f t="shared" si="1142"/>
        <v>100</v>
      </c>
    </row>
    <row r="1318" spans="1:17" x14ac:dyDescent="0.25">
      <c r="A1318" s="4" t="s">
        <v>713</v>
      </c>
      <c r="B1318" s="4" t="s">
        <v>94</v>
      </c>
      <c r="C1318" s="4" t="s">
        <v>12</v>
      </c>
      <c r="D1318" s="4" t="s">
        <v>815</v>
      </c>
      <c r="E1318" s="3" t="s">
        <v>215</v>
      </c>
      <c r="F1318" s="4"/>
      <c r="G1318" s="16" t="s">
        <v>730</v>
      </c>
      <c r="H1318" s="16" t="s">
        <v>214</v>
      </c>
      <c r="I1318" s="183">
        <v>2000</v>
      </c>
      <c r="J1318" s="183">
        <v>3000</v>
      </c>
      <c r="K1318" s="183">
        <v>3000</v>
      </c>
      <c r="L1318" s="183">
        <f t="shared" si="1150"/>
        <v>0</v>
      </c>
      <c r="M1318" s="17"/>
      <c r="N1318" s="17"/>
      <c r="O1318" s="17"/>
      <c r="P1318" s="17">
        <f t="shared" si="1137"/>
        <v>3000</v>
      </c>
      <c r="Q1318" s="183">
        <f t="shared" si="1142"/>
        <v>100</v>
      </c>
    </row>
    <row r="1319" spans="1:17" x14ac:dyDescent="0.25">
      <c r="A1319" s="1" t="s">
        <v>713</v>
      </c>
      <c r="B1319" s="1" t="s">
        <v>94</v>
      </c>
      <c r="C1319" s="1" t="s">
        <v>12</v>
      </c>
      <c r="D1319" s="1" t="s">
        <v>815</v>
      </c>
      <c r="E1319" s="1" t="s">
        <v>40</v>
      </c>
      <c r="F1319" s="4" t="s">
        <v>1</v>
      </c>
      <c r="G1319" s="16" t="s">
        <v>1</v>
      </c>
      <c r="H1319" s="2" t="s">
        <v>41</v>
      </c>
      <c r="I1319" s="185">
        <f t="shared" ref="I1319:O1319" si="1151">SUM(I1320:I1322)</f>
        <v>3287997</v>
      </c>
      <c r="J1319" s="185">
        <f t="shared" si="1151"/>
        <v>1163997</v>
      </c>
      <c r="K1319" s="185">
        <f t="shared" si="1151"/>
        <v>983452</v>
      </c>
      <c r="L1319" s="185">
        <f t="shared" si="1151"/>
        <v>0</v>
      </c>
      <c r="M1319" s="15">
        <f t="shared" si="1151"/>
        <v>0</v>
      </c>
      <c r="N1319" s="15">
        <f t="shared" si="1151"/>
        <v>0</v>
      </c>
      <c r="O1319" s="15">
        <f t="shared" si="1151"/>
        <v>0</v>
      </c>
      <c r="P1319" s="15">
        <f t="shared" si="1137"/>
        <v>983452</v>
      </c>
      <c r="Q1319" s="185">
        <f t="shared" si="1142"/>
        <v>84.489221192150836</v>
      </c>
    </row>
    <row r="1320" spans="1:17" x14ac:dyDescent="0.25">
      <c r="A1320" s="4" t="s">
        <v>713</v>
      </c>
      <c r="B1320" s="4" t="s">
        <v>94</v>
      </c>
      <c r="C1320" s="4" t="s">
        <v>12</v>
      </c>
      <c r="D1320" s="4" t="s">
        <v>815</v>
      </c>
      <c r="E1320" s="3" t="s">
        <v>42</v>
      </c>
      <c r="F1320" s="4"/>
      <c r="G1320" s="16" t="s">
        <v>730</v>
      </c>
      <c r="H1320" s="16" t="s">
        <v>41</v>
      </c>
      <c r="I1320" s="183">
        <v>3286000</v>
      </c>
      <c r="J1320" s="183">
        <v>1162000</v>
      </c>
      <c r="K1320" s="183">
        <v>981455</v>
      </c>
      <c r="L1320" s="183">
        <f>M1320+N1320+O1320</f>
        <v>0</v>
      </c>
      <c r="M1320" s="210"/>
      <c r="N1320" s="17"/>
      <c r="O1320" s="17"/>
      <c r="P1320" s="17">
        <f t="shared" si="1137"/>
        <v>981455</v>
      </c>
      <c r="Q1320" s="183">
        <f t="shared" si="1142"/>
        <v>84.46256454388984</v>
      </c>
    </row>
    <row r="1321" spans="1:17" ht="22.5" x14ac:dyDescent="0.25">
      <c r="A1321" s="4" t="s">
        <v>713</v>
      </c>
      <c r="B1321" s="4" t="s">
        <v>94</v>
      </c>
      <c r="C1321" s="4" t="s">
        <v>12</v>
      </c>
      <c r="D1321" s="4" t="s">
        <v>815</v>
      </c>
      <c r="E1321" s="3" t="s">
        <v>42</v>
      </c>
      <c r="F1321" s="4" t="s">
        <v>822</v>
      </c>
      <c r="G1321" s="16" t="s">
        <v>730</v>
      </c>
      <c r="H1321" s="16" t="s">
        <v>50</v>
      </c>
      <c r="I1321" s="183">
        <v>1997</v>
      </c>
      <c r="J1321" s="183">
        <v>1997</v>
      </c>
      <c r="K1321" s="183">
        <v>1997</v>
      </c>
      <c r="L1321" s="183">
        <f>M1321+N1321+O1321</f>
        <v>0</v>
      </c>
      <c r="M1321" s="17"/>
      <c r="N1321" s="17"/>
      <c r="O1321" s="17"/>
      <c r="P1321" s="17">
        <f t="shared" si="1137"/>
        <v>1997</v>
      </c>
      <c r="Q1321" s="183">
        <f t="shared" si="1142"/>
        <v>100</v>
      </c>
    </row>
    <row r="1322" spans="1:17" ht="22.5" x14ac:dyDescent="0.25">
      <c r="A1322" s="4" t="s">
        <v>713</v>
      </c>
      <c r="B1322" s="4" t="s">
        <v>94</v>
      </c>
      <c r="C1322" s="4" t="s">
        <v>12</v>
      </c>
      <c r="D1322" s="4" t="s">
        <v>815</v>
      </c>
      <c r="E1322" s="3" t="s">
        <v>42</v>
      </c>
      <c r="F1322" s="4" t="s">
        <v>823</v>
      </c>
      <c r="G1322" s="16" t="s">
        <v>730</v>
      </c>
      <c r="H1322" s="16" t="s">
        <v>824</v>
      </c>
      <c r="I1322" s="183">
        <v>0</v>
      </c>
      <c r="J1322" s="183">
        <v>0</v>
      </c>
      <c r="K1322" s="183">
        <v>0</v>
      </c>
      <c r="L1322" s="183">
        <f>M1322+N1322+O1322</f>
        <v>0</v>
      </c>
      <c r="M1322" s="17"/>
      <c r="N1322" s="17"/>
      <c r="O1322" s="17"/>
      <c r="P1322" s="17">
        <f t="shared" si="1137"/>
        <v>0</v>
      </c>
      <c r="Q1322" s="161" t="str">
        <f t="shared" si="1142"/>
        <v>-</v>
      </c>
    </row>
    <row r="1323" spans="1:17" ht="22.5" x14ac:dyDescent="0.25">
      <c r="A1323" s="1" t="s">
        <v>1</v>
      </c>
      <c r="B1323" s="1" t="s">
        <v>1</v>
      </c>
      <c r="C1323" s="1" t="s">
        <v>1</v>
      </c>
      <c r="D1323" s="2" t="s">
        <v>1</v>
      </c>
      <c r="E1323" s="2" t="s">
        <v>1</v>
      </c>
      <c r="F1323" s="2" t="s">
        <v>1</v>
      </c>
      <c r="G1323" s="2" t="s">
        <v>1</v>
      </c>
      <c r="H1323" s="13" t="s">
        <v>70</v>
      </c>
      <c r="I1323" s="184">
        <f t="shared" ref="I1323:O1323" si="1152">SUM(I1324)</f>
        <v>1650000</v>
      </c>
      <c r="J1323" s="184">
        <f t="shared" si="1152"/>
        <v>1650000</v>
      </c>
      <c r="K1323" s="184">
        <f t="shared" si="1152"/>
        <v>1082929</v>
      </c>
      <c r="L1323" s="184">
        <f t="shared" si="1152"/>
        <v>5980</v>
      </c>
      <c r="M1323" s="14">
        <f t="shared" si="1152"/>
        <v>5980</v>
      </c>
      <c r="N1323" s="14">
        <f t="shared" si="1152"/>
        <v>0</v>
      </c>
      <c r="O1323" s="14">
        <f t="shared" si="1152"/>
        <v>0</v>
      </c>
      <c r="P1323" s="14">
        <f t="shared" si="1137"/>
        <v>1088909</v>
      </c>
      <c r="Q1323" s="184">
        <f t="shared" si="1142"/>
        <v>65.994484848484845</v>
      </c>
    </row>
    <row r="1324" spans="1:17" x14ac:dyDescent="0.25">
      <c r="A1324" s="4" t="s">
        <v>713</v>
      </c>
      <c r="B1324" s="4" t="s">
        <v>94</v>
      </c>
      <c r="C1324" s="4" t="s">
        <v>12</v>
      </c>
      <c r="D1324" s="4" t="s">
        <v>815</v>
      </c>
      <c r="E1324" s="2" t="s">
        <v>71</v>
      </c>
      <c r="F1324" s="2" t="s">
        <v>1</v>
      </c>
      <c r="G1324" s="2" t="s">
        <v>1</v>
      </c>
      <c r="H1324" s="2" t="s">
        <v>72</v>
      </c>
      <c r="I1324" s="185">
        <f t="shared" ref="I1324:L1324" si="1153">SUM(I1325,I1328,I1329)</f>
        <v>1650000</v>
      </c>
      <c r="J1324" s="185">
        <f t="shared" ref="J1324" si="1154">SUM(J1325,J1328,J1329)</f>
        <v>1650000</v>
      </c>
      <c r="K1324" s="185">
        <f t="shared" ref="K1324" si="1155">SUM(K1325,K1328,K1329)</f>
        <v>1082929</v>
      </c>
      <c r="L1324" s="185">
        <f t="shared" si="1153"/>
        <v>5980</v>
      </c>
      <c r="M1324" s="15">
        <f t="shared" ref="M1324:O1324" si="1156">SUM(M1325,M1328,M1329)</f>
        <v>5980</v>
      </c>
      <c r="N1324" s="15">
        <f t="shared" si="1156"/>
        <v>0</v>
      </c>
      <c r="O1324" s="15">
        <f t="shared" si="1156"/>
        <v>0</v>
      </c>
      <c r="P1324" s="15">
        <f t="shared" si="1137"/>
        <v>1088909</v>
      </c>
      <c r="Q1324" s="185">
        <f t="shared" si="1142"/>
        <v>65.994484848484845</v>
      </c>
    </row>
    <row r="1325" spans="1:17" x14ac:dyDescent="0.25">
      <c r="A1325" s="1" t="s">
        <v>713</v>
      </c>
      <c r="B1325" s="1" t="s">
        <v>94</v>
      </c>
      <c r="C1325" s="1" t="s">
        <v>12</v>
      </c>
      <c r="D1325" s="1" t="s">
        <v>815</v>
      </c>
      <c r="E1325" s="1" t="s">
        <v>73</v>
      </c>
      <c r="F1325" s="4" t="s">
        <v>1</v>
      </c>
      <c r="G1325" s="16" t="s">
        <v>1</v>
      </c>
      <c r="H1325" s="2" t="s">
        <v>74</v>
      </c>
      <c r="I1325" s="185">
        <f t="shared" ref="I1325:L1325" si="1157">SUM(I1326:I1327)</f>
        <v>1500000</v>
      </c>
      <c r="J1325" s="185">
        <f t="shared" ref="J1325" si="1158">SUM(J1326:J1327)</f>
        <v>1500000</v>
      </c>
      <c r="K1325" s="185">
        <f t="shared" ref="K1325" si="1159">SUM(K1326:K1327)</f>
        <v>1038909</v>
      </c>
      <c r="L1325" s="185">
        <f t="shared" si="1157"/>
        <v>0</v>
      </c>
      <c r="M1325" s="15">
        <f t="shared" ref="M1325:O1325" si="1160">SUM(M1326:M1327)</f>
        <v>0</v>
      </c>
      <c r="N1325" s="15">
        <f t="shared" si="1160"/>
        <v>0</v>
      </c>
      <c r="O1325" s="15">
        <f t="shared" si="1160"/>
        <v>0</v>
      </c>
      <c r="P1325" s="15">
        <f t="shared" si="1137"/>
        <v>1038909</v>
      </c>
      <c r="Q1325" s="185">
        <f t="shared" si="1142"/>
        <v>69.260600000000011</v>
      </c>
    </row>
    <row r="1326" spans="1:17" x14ac:dyDescent="0.25">
      <c r="A1326" s="4" t="s">
        <v>713</v>
      </c>
      <c r="B1326" s="4" t="s">
        <v>94</v>
      </c>
      <c r="C1326" s="4" t="s">
        <v>12</v>
      </c>
      <c r="D1326" s="4" t="s">
        <v>815</v>
      </c>
      <c r="E1326" s="3" t="s">
        <v>75</v>
      </c>
      <c r="F1326" s="4"/>
      <c r="G1326" s="16" t="s">
        <v>730</v>
      </c>
      <c r="H1326" s="16" t="s">
        <v>3278</v>
      </c>
      <c r="I1326" s="183">
        <v>1500000</v>
      </c>
      <c r="J1326" s="183">
        <v>1500000</v>
      </c>
      <c r="K1326" s="183">
        <v>1038909</v>
      </c>
      <c r="L1326" s="183">
        <f>M1326+N1326+O1326</f>
        <v>0</v>
      </c>
      <c r="M1326" s="210"/>
      <c r="N1326" s="210"/>
      <c r="O1326" s="104"/>
      <c r="P1326" s="17">
        <f t="shared" si="1137"/>
        <v>1038909</v>
      </c>
      <c r="Q1326" s="183">
        <f t="shared" si="1142"/>
        <v>69.260600000000011</v>
      </c>
    </row>
    <row r="1327" spans="1:17" x14ac:dyDescent="0.25">
      <c r="A1327" s="4" t="s">
        <v>713</v>
      </c>
      <c r="B1327" s="4" t="s">
        <v>94</v>
      </c>
      <c r="C1327" s="4" t="s">
        <v>12</v>
      </c>
      <c r="D1327" s="4" t="s">
        <v>815</v>
      </c>
      <c r="E1327" s="3" t="s">
        <v>75</v>
      </c>
      <c r="F1327" s="4" t="s">
        <v>825</v>
      </c>
      <c r="G1327" s="16" t="s">
        <v>730</v>
      </c>
      <c r="H1327" s="16" t="s">
        <v>826</v>
      </c>
      <c r="I1327" s="183">
        <v>0</v>
      </c>
      <c r="J1327" s="183">
        <v>0</v>
      </c>
      <c r="K1327" s="183">
        <v>0</v>
      </c>
      <c r="L1327" s="183">
        <f>M1327+N1327+O1327</f>
        <v>0</v>
      </c>
      <c r="M1327" s="17"/>
      <c r="N1327" s="17"/>
      <c r="O1327" s="17"/>
      <c r="P1327" s="17">
        <f t="shared" si="1137"/>
        <v>0</v>
      </c>
      <c r="Q1327" s="161" t="str">
        <f t="shared" si="1142"/>
        <v>-</v>
      </c>
    </row>
    <row r="1328" spans="1:17" x14ac:dyDescent="0.25">
      <c r="A1328" s="4" t="s">
        <v>713</v>
      </c>
      <c r="B1328" s="4" t="s">
        <v>94</v>
      </c>
      <c r="C1328" s="4" t="s">
        <v>12</v>
      </c>
      <c r="D1328" s="4" t="s">
        <v>815</v>
      </c>
      <c r="E1328" s="3" t="s">
        <v>183</v>
      </c>
      <c r="F1328" s="4"/>
      <c r="G1328" s="16" t="s">
        <v>730</v>
      </c>
      <c r="H1328" s="16" t="s">
        <v>182</v>
      </c>
      <c r="I1328" s="183">
        <v>0</v>
      </c>
      <c r="J1328" s="183">
        <v>0</v>
      </c>
      <c r="K1328" s="183">
        <v>0</v>
      </c>
      <c r="L1328" s="183">
        <f>M1328+N1328+O1328</f>
        <v>0</v>
      </c>
      <c r="M1328" s="17"/>
      <c r="N1328" s="17"/>
      <c r="O1328" s="17"/>
      <c r="P1328" s="17">
        <f t="shared" si="1137"/>
        <v>0</v>
      </c>
      <c r="Q1328" s="161" t="str">
        <f t="shared" si="1142"/>
        <v>-</v>
      </c>
    </row>
    <row r="1329" spans="1:17" x14ac:dyDescent="0.25">
      <c r="A1329" s="4" t="s">
        <v>713</v>
      </c>
      <c r="B1329" s="4" t="s">
        <v>94</v>
      </c>
      <c r="C1329" s="4" t="s">
        <v>12</v>
      </c>
      <c r="D1329" s="4" t="s">
        <v>815</v>
      </c>
      <c r="E1329" s="3" t="s">
        <v>341</v>
      </c>
      <c r="F1329" s="4"/>
      <c r="G1329" s="16" t="s">
        <v>730</v>
      </c>
      <c r="H1329" s="16" t="s">
        <v>340</v>
      </c>
      <c r="I1329" s="183">
        <v>150000</v>
      </c>
      <c r="J1329" s="183">
        <v>150000</v>
      </c>
      <c r="K1329" s="183">
        <v>44020</v>
      </c>
      <c r="L1329" s="183">
        <f>M1329+N1329+O1329</f>
        <v>5980</v>
      </c>
      <c r="M1329" s="210">
        <v>5980</v>
      </c>
      <c r="N1329" s="210"/>
      <c r="O1329" s="17"/>
      <c r="P1329" s="17">
        <f t="shared" si="1137"/>
        <v>50000</v>
      </c>
      <c r="Q1329" s="183">
        <f t="shared" si="1142"/>
        <v>33.333333333333329</v>
      </c>
    </row>
    <row r="1330" spans="1:17" ht="22.5" x14ac:dyDescent="0.25">
      <c r="A1330" s="16" t="s">
        <v>1</v>
      </c>
      <c r="B1330" s="16" t="s">
        <v>1</v>
      </c>
      <c r="C1330" s="16" t="s">
        <v>1</v>
      </c>
      <c r="D1330" s="16" t="s">
        <v>1</v>
      </c>
      <c r="E1330" s="16" t="s">
        <v>1</v>
      </c>
      <c r="F1330" s="16" t="s">
        <v>1</v>
      </c>
      <c r="G1330" s="16" t="s">
        <v>1</v>
      </c>
      <c r="H1330" s="13" t="s">
        <v>827</v>
      </c>
      <c r="I1330" s="184">
        <f t="shared" ref="I1330:O1330" si="1161">SUM(I1323,I1299)</f>
        <v>6362753</v>
      </c>
      <c r="J1330" s="184">
        <f t="shared" si="1161"/>
        <v>4362753</v>
      </c>
      <c r="K1330" s="184">
        <f t="shared" si="1161"/>
        <v>3241924</v>
      </c>
      <c r="L1330" s="184">
        <f t="shared" si="1161"/>
        <v>358661</v>
      </c>
      <c r="M1330" s="14">
        <f t="shared" si="1161"/>
        <v>126420</v>
      </c>
      <c r="N1330" s="14">
        <f t="shared" si="1161"/>
        <v>118939</v>
      </c>
      <c r="O1330" s="14">
        <f t="shared" si="1161"/>
        <v>113302</v>
      </c>
      <c r="P1330" s="14">
        <f t="shared" si="1137"/>
        <v>3600585</v>
      </c>
      <c r="Q1330" s="184">
        <f t="shared" si="1142"/>
        <v>82.530113439839482</v>
      </c>
    </row>
    <row r="1331" spans="1:17" ht="15.75" thickBot="1" x14ac:dyDescent="0.3">
      <c r="A1331" s="16" t="s">
        <v>1</v>
      </c>
      <c r="B1331" s="16" t="s">
        <v>1</v>
      </c>
      <c r="C1331" s="16" t="s">
        <v>1</v>
      </c>
      <c r="D1331" s="16" t="s">
        <v>1</v>
      </c>
      <c r="E1331" s="16" t="s">
        <v>1</v>
      </c>
      <c r="F1331" s="16" t="s">
        <v>1</v>
      </c>
      <c r="G1331" s="16" t="s">
        <v>1</v>
      </c>
      <c r="H1331" s="2" t="s">
        <v>77</v>
      </c>
      <c r="I1331" s="185">
        <v>21</v>
      </c>
      <c r="J1331" s="185">
        <v>21</v>
      </c>
      <c r="K1331" s="185"/>
      <c r="L1331" s="185">
        <f>M1331+N1331+O1331</f>
        <v>0</v>
      </c>
      <c r="M1331" s="16"/>
      <c r="N1331" s="16"/>
      <c r="O1331" s="16"/>
      <c r="P1331" s="15">
        <f t="shared" si="1137"/>
        <v>0</v>
      </c>
      <c r="Q1331" s="164"/>
    </row>
    <row r="1332" spans="1:17" ht="45.75" thickBot="1" x14ac:dyDescent="0.3">
      <c r="A1332" s="212" t="s">
        <v>1</v>
      </c>
      <c r="B1332" s="212" t="s">
        <v>1</v>
      </c>
      <c r="C1332" s="212" t="s">
        <v>1</v>
      </c>
      <c r="D1332" s="212" t="s">
        <v>1</v>
      </c>
      <c r="E1332" s="212" t="s">
        <v>1</v>
      </c>
      <c r="F1332" s="212" t="s">
        <v>1</v>
      </c>
      <c r="G1332" s="214" t="s">
        <v>1</v>
      </c>
      <c r="H1332" s="5" t="s">
        <v>78</v>
      </c>
      <c r="I1332" s="109" t="s">
        <v>3374</v>
      </c>
      <c r="J1332" s="109" t="s">
        <v>3433</v>
      </c>
      <c r="K1332" s="109" t="s">
        <v>3437</v>
      </c>
      <c r="L1332" s="109" t="s">
        <v>3434</v>
      </c>
      <c r="M1332" s="5" t="s">
        <v>3439</v>
      </c>
      <c r="N1332" s="5" t="s">
        <v>3440</v>
      </c>
      <c r="O1332" s="5" t="s">
        <v>3441</v>
      </c>
      <c r="P1332" s="5" t="s">
        <v>3438</v>
      </c>
      <c r="Q1332" s="162" t="s">
        <v>3302</v>
      </c>
    </row>
    <row r="1333" spans="1:17" x14ac:dyDescent="0.25">
      <c r="A1333" s="213"/>
      <c r="B1333" s="213"/>
      <c r="C1333" s="213"/>
      <c r="D1333" s="213"/>
      <c r="E1333" s="213"/>
      <c r="F1333" s="213"/>
      <c r="G1333" s="215"/>
      <c r="H1333" s="18" t="s">
        <v>1</v>
      </c>
      <c r="I1333" s="110">
        <v>1</v>
      </c>
      <c r="J1333" s="110">
        <v>2</v>
      </c>
      <c r="K1333" s="110">
        <v>20</v>
      </c>
      <c r="L1333" s="110" t="s">
        <v>3402</v>
      </c>
      <c r="M1333" s="12">
        <v>5</v>
      </c>
      <c r="N1333" s="12">
        <v>6</v>
      </c>
      <c r="O1333" s="12">
        <v>7</v>
      </c>
      <c r="P1333" s="12" t="s">
        <v>3303</v>
      </c>
      <c r="Q1333" s="110">
        <v>9</v>
      </c>
    </row>
    <row r="1334" spans="1:17" x14ac:dyDescent="0.25">
      <c r="A1334" s="213"/>
      <c r="B1334" s="213"/>
      <c r="C1334" s="213"/>
      <c r="D1334" s="213"/>
      <c r="E1334" s="213"/>
      <c r="F1334" s="213"/>
      <c r="G1334" s="215"/>
      <c r="H1334" s="19" t="s">
        <v>812</v>
      </c>
      <c r="I1334" s="186">
        <f t="shared" ref="I1334:L1334" si="1162">SUM(I1330)</f>
        <v>6362753</v>
      </c>
      <c r="J1334" s="186">
        <f t="shared" ref="J1334" si="1163">SUM(J1330)</f>
        <v>4362753</v>
      </c>
      <c r="K1334" s="186">
        <f t="shared" ref="K1334" si="1164">SUM(K1330)</f>
        <v>3241924</v>
      </c>
      <c r="L1334" s="186">
        <f t="shared" si="1162"/>
        <v>358661</v>
      </c>
      <c r="M1334" s="20">
        <f t="shared" ref="M1334:O1334" si="1165">SUM(M1330)</f>
        <v>126420</v>
      </c>
      <c r="N1334" s="20">
        <f t="shared" si="1165"/>
        <v>118939</v>
      </c>
      <c r="O1334" s="20">
        <f t="shared" si="1165"/>
        <v>113302</v>
      </c>
      <c r="P1334" s="20">
        <f t="shared" ref="P1334:P1342" si="1166">K1334+L1334</f>
        <v>3600585</v>
      </c>
      <c r="Q1334" s="186">
        <f>IF(J1334=0,"-",P1334/J1334*100)</f>
        <v>82.530113439839482</v>
      </c>
    </row>
    <row r="1335" spans="1:17" x14ac:dyDescent="0.25">
      <c r="A1335" s="216"/>
      <c r="B1335" s="216"/>
      <c r="C1335" s="216"/>
      <c r="D1335" s="216"/>
      <c r="E1335" s="216"/>
      <c r="F1335" s="216"/>
      <c r="G1335" s="217"/>
      <c r="H1335" s="21" t="s">
        <v>80</v>
      </c>
      <c r="I1335" s="186">
        <f t="shared" ref="I1335:L1335" si="1167">SUM(I1334)</f>
        <v>6362753</v>
      </c>
      <c r="J1335" s="186">
        <f t="shared" ref="J1335" si="1168">SUM(J1334)</f>
        <v>4362753</v>
      </c>
      <c r="K1335" s="186">
        <f t="shared" ref="K1335" si="1169">SUM(K1334)</f>
        <v>3241924</v>
      </c>
      <c r="L1335" s="186">
        <f t="shared" si="1167"/>
        <v>358661</v>
      </c>
      <c r="M1335" s="20">
        <f t="shared" ref="M1335:O1335" si="1170">SUM(M1334)</f>
        <v>126420</v>
      </c>
      <c r="N1335" s="20">
        <f t="shared" si="1170"/>
        <v>118939</v>
      </c>
      <c r="O1335" s="20">
        <f t="shared" si="1170"/>
        <v>113302</v>
      </c>
      <c r="P1335" s="20">
        <f t="shared" si="1166"/>
        <v>3600585</v>
      </c>
      <c r="Q1335" s="186">
        <f>IF(J1335=0,"-",P1335/J1335*100)</f>
        <v>82.530113439839482</v>
      </c>
    </row>
    <row r="1336" spans="1:17" x14ac:dyDescent="0.25">
      <c r="A1336" s="16" t="s">
        <v>1</v>
      </c>
      <c r="B1336" s="16" t="s">
        <v>1</v>
      </c>
      <c r="C1336" s="16" t="s">
        <v>1</v>
      </c>
      <c r="D1336" s="16" t="s">
        <v>1</v>
      </c>
      <c r="E1336" s="16" t="s">
        <v>1</v>
      </c>
      <c r="F1336" s="16" t="s">
        <v>1</v>
      </c>
      <c r="G1336" s="16" t="s">
        <v>1</v>
      </c>
      <c r="H1336" s="13" t="s">
        <v>828</v>
      </c>
      <c r="I1336" s="184">
        <f t="shared" ref="I1336:L1336" si="1171">SUM(I1330)</f>
        <v>6362753</v>
      </c>
      <c r="J1336" s="184">
        <f t="shared" ref="J1336" si="1172">SUM(J1330)</f>
        <v>4362753</v>
      </c>
      <c r="K1336" s="184">
        <f t="shared" ref="K1336" si="1173">SUM(K1330)</f>
        <v>3241924</v>
      </c>
      <c r="L1336" s="184">
        <f t="shared" si="1171"/>
        <v>358661</v>
      </c>
      <c r="M1336" s="14">
        <f t="shared" ref="M1336:O1336" si="1174">SUM(M1330)</f>
        <v>126420</v>
      </c>
      <c r="N1336" s="14">
        <f t="shared" si="1174"/>
        <v>118939</v>
      </c>
      <c r="O1336" s="14">
        <f t="shared" si="1174"/>
        <v>113302</v>
      </c>
      <c r="P1336" s="14">
        <f t="shared" si="1166"/>
        <v>3600585</v>
      </c>
      <c r="Q1336" s="184">
        <f>IF(J1336=0,"-",P1336/J1336*100)</f>
        <v>82.530113439839482</v>
      </c>
    </row>
    <row r="1337" spans="1:17" x14ac:dyDescent="0.25">
      <c r="A1337" s="16" t="s">
        <v>1</v>
      </c>
      <c r="B1337" s="16" t="s">
        <v>1</v>
      </c>
      <c r="C1337" s="16" t="s">
        <v>1</v>
      </c>
      <c r="D1337" s="16" t="s">
        <v>1</v>
      </c>
      <c r="E1337" s="16" t="s">
        <v>1</v>
      </c>
      <c r="F1337" s="16" t="s">
        <v>1</v>
      </c>
      <c r="G1337" s="16" t="s">
        <v>1</v>
      </c>
      <c r="H1337" s="2" t="s">
        <v>77</v>
      </c>
      <c r="I1337" s="185">
        <f t="shared" ref="I1337:L1337" si="1175">SUM(I1331)</f>
        <v>21</v>
      </c>
      <c r="J1337" s="185">
        <f t="shared" ref="J1337" si="1176">SUM(J1331)</f>
        <v>21</v>
      </c>
      <c r="K1337" s="185">
        <f t="shared" ref="K1337" si="1177">SUM(K1331)</f>
        <v>0</v>
      </c>
      <c r="L1337" s="185">
        <f t="shared" si="1175"/>
        <v>0</v>
      </c>
      <c r="M1337" s="16">
        <f t="shared" ref="M1337:O1337" si="1178">SUM(M1331)</f>
        <v>0</v>
      </c>
      <c r="N1337" s="16">
        <f t="shared" si="1178"/>
        <v>0</v>
      </c>
      <c r="O1337" s="16">
        <f t="shared" si="1178"/>
        <v>0</v>
      </c>
      <c r="P1337" s="15">
        <f t="shared" si="1166"/>
        <v>0</v>
      </c>
      <c r="Q1337" s="185">
        <f>IF(J1337=0,"-",P1337/J1337*100)</f>
        <v>0</v>
      </c>
    </row>
    <row r="1338" spans="1:17" x14ac:dyDescent="0.25">
      <c r="A1338" s="16" t="s">
        <v>1</v>
      </c>
      <c r="B1338" s="16" t="s">
        <v>1</v>
      </c>
      <c r="C1338" s="16" t="s">
        <v>1</v>
      </c>
      <c r="D1338" s="16" t="s">
        <v>1</v>
      </c>
      <c r="E1338" s="16" t="s">
        <v>1</v>
      </c>
      <c r="F1338" s="16" t="s">
        <v>1</v>
      </c>
      <c r="G1338" s="16" t="s">
        <v>1</v>
      </c>
      <c r="H1338" s="23" t="s">
        <v>1</v>
      </c>
      <c r="I1338" s="179"/>
      <c r="J1338" s="179"/>
      <c r="K1338" s="179"/>
      <c r="L1338" s="179">
        <f>M1338+N1338+O1338</f>
        <v>0</v>
      </c>
      <c r="M1338" s="24"/>
      <c r="N1338" s="24"/>
      <c r="O1338" s="24"/>
      <c r="P1338" s="24">
        <f t="shared" si="1166"/>
        <v>0</v>
      </c>
      <c r="Q1338" s="167"/>
    </row>
    <row r="1339" spans="1:17" x14ac:dyDescent="0.25">
      <c r="A1339" s="16" t="s">
        <v>1</v>
      </c>
      <c r="B1339" s="16" t="s">
        <v>1</v>
      </c>
      <c r="C1339" s="16" t="s">
        <v>1</v>
      </c>
      <c r="D1339" s="16" t="s">
        <v>1</v>
      </c>
      <c r="E1339" s="16" t="s">
        <v>1</v>
      </c>
      <c r="F1339" s="16" t="s">
        <v>1</v>
      </c>
      <c r="G1339" s="16" t="s">
        <v>1</v>
      </c>
      <c r="H1339" s="13" t="s">
        <v>829</v>
      </c>
      <c r="I1339" s="188">
        <f t="shared" ref="I1339:L1339" si="1179">SUM(I1336,I1292)</f>
        <v>67466866</v>
      </c>
      <c r="J1339" s="188">
        <f t="shared" ref="J1339" si="1180">SUM(J1336,J1292)</f>
        <v>39481366</v>
      </c>
      <c r="K1339" s="188">
        <f t="shared" ref="K1339" si="1181">SUM(K1336,K1292)</f>
        <v>30326689</v>
      </c>
      <c r="L1339" s="188">
        <f t="shared" si="1179"/>
        <v>4154230</v>
      </c>
      <c r="M1339" s="25">
        <f t="shared" ref="M1339:O1339" si="1182">SUM(M1336,M1292)</f>
        <v>1688420</v>
      </c>
      <c r="N1339" s="25">
        <f t="shared" si="1182"/>
        <v>2066139</v>
      </c>
      <c r="O1339" s="25">
        <f t="shared" si="1182"/>
        <v>399671</v>
      </c>
      <c r="P1339" s="25">
        <f t="shared" si="1166"/>
        <v>34480919</v>
      </c>
      <c r="Q1339" s="188">
        <f>IF(J1339=0,"-",P1339/J1339*100)</f>
        <v>87.334665674941434</v>
      </c>
    </row>
    <row r="1340" spans="1:17" x14ac:dyDescent="0.25">
      <c r="A1340" s="16" t="s">
        <v>1</v>
      </c>
      <c r="B1340" s="16" t="s">
        <v>1</v>
      </c>
      <c r="C1340" s="16" t="s">
        <v>1</v>
      </c>
      <c r="D1340" s="16" t="s">
        <v>1</v>
      </c>
      <c r="E1340" s="16" t="s">
        <v>1</v>
      </c>
      <c r="F1340" s="16" t="s">
        <v>1</v>
      </c>
      <c r="G1340" s="16" t="s">
        <v>1</v>
      </c>
      <c r="H1340" s="2" t="s">
        <v>112</v>
      </c>
      <c r="I1340" s="185">
        <f t="shared" ref="I1340:L1340" si="1183">SUM(I1337,I1293)</f>
        <v>97</v>
      </c>
      <c r="J1340" s="185">
        <f t="shared" ref="J1340" si="1184">SUM(J1337,J1293)</f>
        <v>97</v>
      </c>
      <c r="K1340" s="185">
        <f t="shared" ref="K1340" si="1185">SUM(K1337,K1293)</f>
        <v>0</v>
      </c>
      <c r="L1340" s="185">
        <f t="shared" si="1183"/>
        <v>0</v>
      </c>
      <c r="M1340" s="16">
        <f t="shared" ref="M1340:O1340" si="1186">SUM(M1337,M1293)</f>
        <v>0</v>
      </c>
      <c r="N1340" s="16">
        <f t="shared" si="1186"/>
        <v>0</v>
      </c>
      <c r="O1340" s="16">
        <f t="shared" si="1186"/>
        <v>0</v>
      </c>
      <c r="P1340" s="15">
        <f t="shared" si="1166"/>
        <v>0</v>
      </c>
      <c r="Q1340" s="185">
        <f>IF(J1340=0,"-",P1340/J1340*100)</f>
        <v>0</v>
      </c>
    </row>
    <row r="1341" spans="1:17" x14ac:dyDescent="0.25">
      <c r="A1341" s="1" t="s">
        <v>830</v>
      </c>
      <c r="B1341" s="2" t="s">
        <v>1</v>
      </c>
      <c r="C1341" s="2" t="s">
        <v>1</v>
      </c>
      <c r="D1341" s="2" t="s">
        <v>1</v>
      </c>
      <c r="E1341" s="2" t="s">
        <v>1</v>
      </c>
      <c r="F1341" s="2" t="s">
        <v>1</v>
      </c>
      <c r="G1341" s="2" t="s">
        <v>1</v>
      </c>
      <c r="H1341" s="2" t="s">
        <v>831</v>
      </c>
      <c r="I1341" s="183">
        <v>0</v>
      </c>
      <c r="J1341" s="183"/>
      <c r="K1341" s="183"/>
      <c r="L1341" s="183">
        <f>M1341+N1341+O1341</f>
        <v>0</v>
      </c>
      <c r="M1341" s="3"/>
      <c r="N1341" s="3"/>
      <c r="O1341" s="3"/>
      <c r="P1341" s="3">
        <f t="shared" si="1166"/>
        <v>0</v>
      </c>
      <c r="Q1341" s="161"/>
    </row>
    <row r="1342" spans="1:17" ht="15.75" thickBot="1" x14ac:dyDescent="0.3">
      <c r="A1342" s="1" t="s">
        <v>830</v>
      </c>
      <c r="B1342" s="1" t="s">
        <v>3</v>
      </c>
      <c r="C1342" s="4" t="s">
        <v>1</v>
      </c>
      <c r="D1342" s="4" t="s">
        <v>1</v>
      </c>
      <c r="E1342" s="2" t="s">
        <v>1</v>
      </c>
      <c r="F1342" s="2" t="s">
        <v>1</v>
      </c>
      <c r="G1342" s="2" t="s">
        <v>1</v>
      </c>
      <c r="H1342" s="2" t="s">
        <v>1</v>
      </c>
      <c r="I1342" s="183"/>
      <c r="J1342" s="183"/>
      <c r="K1342" s="183"/>
      <c r="L1342" s="183">
        <f>M1342+N1342+O1342</f>
        <v>0</v>
      </c>
      <c r="M1342" s="3"/>
      <c r="N1342" s="3"/>
      <c r="O1342" s="3"/>
      <c r="P1342" s="3">
        <f t="shared" si="1166"/>
        <v>0</v>
      </c>
      <c r="Q1342" s="161"/>
    </row>
    <row r="1343" spans="1:17" ht="45.75" thickBot="1" x14ac:dyDescent="0.3">
      <c r="A1343" s="5" t="s">
        <v>4</v>
      </c>
      <c r="B1343" s="5" t="s">
        <v>5</v>
      </c>
      <c r="C1343" s="5" t="s">
        <v>6</v>
      </c>
      <c r="D1343" s="6" t="s">
        <v>1</v>
      </c>
      <c r="E1343" s="5" t="s">
        <v>7</v>
      </c>
      <c r="F1343" s="5" t="s">
        <v>8</v>
      </c>
      <c r="G1343" s="5" t="s">
        <v>9</v>
      </c>
      <c r="H1343" s="5" t="s">
        <v>10</v>
      </c>
      <c r="I1343" s="109" t="s">
        <v>3374</v>
      </c>
      <c r="J1343" s="109" t="s">
        <v>3433</v>
      </c>
      <c r="K1343" s="109" t="s">
        <v>3437</v>
      </c>
      <c r="L1343" s="109" t="s">
        <v>3434</v>
      </c>
      <c r="M1343" s="5" t="s">
        <v>3439</v>
      </c>
      <c r="N1343" s="5" t="s">
        <v>3440</v>
      </c>
      <c r="O1343" s="5" t="s">
        <v>3441</v>
      </c>
      <c r="P1343" s="5" t="s">
        <v>3438</v>
      </c>
      <c r="Q1343" s="162" t="s">
        <v>3302</v>
      </c>
    </row>
    <row r="1344" spans="1:17" x14ac:dyDescent="0.25">
      <c r="A1344" s="7" t="s">
        <v>1</v>
      </c>
      <c r="B1344" s="7" t="s">
        <v>1</v>
      </c>
      <c r="C1344" s="7" t="s">
        <v>1</v>
      </c>
      <c r="D1344" s="8" t="s">
        <v>1</v>
      </c>
      <c r="E1344" s="8" t="s">
        <v>1</v>
      </c>
      <c r="F1344" s="9" t="s">
        <v>1</v>
      </c>
      <c r="G1344" s="10" t="s">
        <v>1</v>
      </c>
      <c r="H1344" s="11" t="s">
        <v>1</v>
      </c>
      <c r="I1344" s="110">
        <v>1</v>
      </c>
      <c r="J1344" s="110">
        <v>2</v>
      </c>
      <c r="K1344" s="110">
        <v>20</v>
      </c>
      <c r="L1344" s="110" t="s">
        <v>3402</v>
      </c>
      <c r="M1344" s="12">
        <v>5</v>
      </c>
      <c r="N1344" s="12">
        <v>6</v>
      </c>
      <c r="O1344" s="12">
        <v>7</v>
      </c>
      <c r="P1344" s="12" t="s">
        <v>3303</v>
      </c>
      <c r="Q1344" s="110">
        <v>9</v>
      </c>
    </row>
    <row r="1345" spans="1:17" x14ac:dyDescent="0.25">
      <c r="A1345" s="1" t="s">
        <v>830</v>
      </c>
      <c r="B1345" s="1" t="s">
        <v>3</v>
      </c>
      <c r="C1345" s="4" t="s">
        <v>12</v>
      </c>
      <c r="D1345" s="4" t="s">
        <v>832</v>
      </c>
      <c r="E1345" s="2" t="s">
        <v>1</v>
      </c>
      <c r="F1345" s="2" t="s">
        <v>1</v>
      </c>
      <c r="G1345" s="2" t="s">
        <v>1</v>
      </c>
      <c r="H1345" s="2" t="s">
        <v>831</v>
      </c>
      <c r="I1345" s="183">
        <v>0</v>
      </c>
      <c r="J1345" s="183"/>
      <c r="K1345" s="183"/>
      <c r="L1345" s="183">
        <f>M1345+N1345+O1345</f>
        <v>0</v>
      </c>
      <c r="M1345" s="3"/>
      <c r="N1345" s="3"/>
      <c r="O1345" s="3"/>
      <c r="P1345" s="3">
        <f t="shared" ref="P1345:P1376" si="1187">K1345+L1345</f>
        <v>0</v>
      </c>
      <c r="Q1345" s="161"/>
    </row>
    <row r="1346" spans="1:17" ht="33.75" x14ac:dyDescent="0.25">
      <c r="A1346" s="1" t="s">
        <v>1</v>
      </c>
      <c r="B1346" s="1" t="s">
        <v>1</v>
      </c>
      <c r="C1346" s="1" t="s">
        <v>1</v>
      </c>
      <c r="D1346" s="2" t="s">
        <v>1</v>
      </c>
      <c r="E1346" s="2" t="s">
        <v>1</v>
      </c>
      <c r="F1346" s="2" t="s">
        <v>1</v>
      </c>
      <c r="G1346" s="2" t="s">
        <v>1</v>
      </c>
      <c r="H1346" s="13" t="s">
        <v>14</v>
      </c>
      <c r="I1346" s="184">
        <f t="shared" ref="I1346:L1346" si="1188">SUM(I1347,I1355,I1357)</f>
        <v>5183976</v>
      </c>
      <c r="J1346" s="184">
        <f t="shared" ref="J1346" si="1189">SUM(J1347,J1355,J1357)</f>
        <v>5201976</v>
      </c>
      <c r="K1346" s="184">
        <f t="shared" ref="K1346" si="1190">SUM(K1347,K1355,K1357)</f>
        <v>4092463</v>
      </c>
      <c r="L1346" s="184">
        <f t="shared" si="1188"/>
        <v>930718</v>
      </c>
      <c r="M1346" s="14">
        <f t="shared" ref="M1346:O1346" si="1191">SUM(M1347,M1355,M1357)</f>
        <v>471335</v>
      </c>
      <c r="N1346" s="14">
        <f t="shared" si="1191"/>
        <v>258835</v>
      </c>
      <c r="O1346" s="14">
        <f t="shared" si="1191"/>
        <v>200548</v>
      </c>
      <c r="P1346" s="14">
        <f t="shared" si="1187"/>
        <v>5023181</v>
      </c>
      <c r="Q1346" s="184">
        <f t="shared" ref="Q1346:Q1377" si="1192">IF(J1346=0,"-",P1346/J1346*100)</f>
        <v>96.562940697919402</v>
      </c>
    </row>
    <row r="1347" spans="1:17" x14ac:dyDescent="0.25">
      <c r="A1347" s="4" t="s">
        <v>830</v>
      </c>
      <c r="B1347" s="4" t="s">
        <v>3</v>
      </c>
      <c r="C1347" s="4" t="s">
        <v>12</v>
      </c>
      <c r="D1347" s="4" t="s">
        <v>832</v>
      </c>
      <c r="E1347" s="2" t="s">
        <v>15</v>
      </c>
      <c r="F1347" s="2" t="s">
        <v>1</v>
      </c>
      <c r="G1347" s="2" t="s">
        <v>1</v>
      </c>
      <c r="H1347" s="2" t="s">
        <v>16</v>
      </c>
      <c r="I1347" s="185">
        <f t="shared" ref="I1347:L1347" si="1193">SUM(I1348:I1349)</f>
        <v>2744393</v>
      </c>
      <c r="J1347" s="185">
        <f t="shared" ref="J1347" si="1194">SUM(J1348:J1349)</f>
        <v>2762393</v>
      </c>
      <c r="K1347" s="185">
        <f t="shared" ref="K1347" si="1195">SUM(K1348:K1349)</f>
        <v>2169448</v>
      </c>
      <c r="L1347" s="185">
        <f t="shared" si="1193"/>
        <v>592485</v>
      </c>
      <c r="M1347" s="15">
        <f t="shared" ref="M1347:O1347" si="1196">SUM(M1348:M1349)</f>
        <v>229590</v>
      </c>
      <c r="N1347" s="15">
        <f t="shared" si="1196"/>
        <v>229590</v>
      </c>
      <c r="O1347" s="15">
        <f t="shared" si="1196"/>
        <v>133305</v>
      </c>
      <c r="P1347" s="15">
        <f t="shared" si="1187"/>
        <v>2761933</v>
      </c>
      <c r="Q1347" s="185">
        <f t="shared" si="1192"/>
        <v>99.983347771298298</v>
      </c>
    </row>
    <row r="1348" spans="1:17" x14ac:dyDescent="0.25">
      <c r="A1348" s="4" t="s">
        <v>830</v>
      </c>
      <c r="B1348" s="4" t="s">
        <v>3</v>
      </c>
      <c r="C1348" s="4" t="s">
        <v>12</v>
      </c>
      <c r="D1348" s="4" t="s">
        <v>832</v>
      </c>
      <c r="E1348" s="3" t="s">
        <v>18</v>
      </c>
      <c r="F1348" s="4"/>
      <c r="G1348" s="16" t="s">
        <v>19</v>
      </c>
      <c r="H1348" s="16" t="s">
        <v>17</v>
      </c>
      <c r="I1348" s="183">
        <v>2423716</v>
      </c>
      <c r="J1348" s="183">
        <v>2423716</v>
      </c>
      <c r="K1348" s="183">
        <v>1890000</v>
      </c>
      <c r="L1348" s="183">
        <f>M1348+N1348+O1348</f>
        <v>533716</v>
      </c>
      <c r="M1348" s="17">
        <v>210000</v>
      </c>
      <c r="N1348" s="17">
        <v>210000</v>
      </c>
      <c r="O1348" s="17">
        <v>113716</v>
      </c>
      <c r="P1348" s="17">
        <f t="shared" si="1187"/>
        <v>2423716</v>
      </c>
      <c r="Q1348" s="183">
        <f t="shared" si="1192"/>
        <v>100</v>
      </c>
    </row>
    <row r="1349" spans="1:17" x14ac:dyDescent="0.25">
      <c r="A1349" s="1" t="s">
        <v>830</v>
      </c>
      <c r="B1349" s="1" t="s">
        <v>3</v>
      </c>
      <c r="C1349" s="1" t="s">
        <v>12</v>
      </c>
      <c r="D1349" s="1" t="s">
        <v>832</v>
      </c>
      <c r="E1349" s="1" t="s">
        <v>20</v>
      </c>
      <c r="F1349" s="4" t="s">
        <v>1</v>
      </c>
      <c r="G1349" s="16" t="s">
        <v>1</v>
      </c>
      <c r="H1349" s="2" t="s">
        <v>21</v>
      </c>
      <c r="I1349" s="185">
        <f t="shared" ref="I1349:O1349" si="1197">SUM(I1350:I1354)</f>
        <v>320677</v>
      </c>
      <c r="J1349" s="185">
        <f t="shared" si="1197"/>
        <v>338677</v>
      </c>
      <c r="K1349" s="185">
        <f t="shared" si="1197"/>
        <v>279448</v>
      </c>
      <c r="L1349" s="185">
        <f t="shared" si="1197"/>
        <v>58769</v>
      </c>
      <c r="M1349" s="15">
        <f t="shared" si="1197"/>
        <v>19590</v>
      </c>
      <c r="N1349" s="15">
        <f t="shared" si="1197"/>
        <v>19590</v>
      </c>
      <c r="O1349" s="15">
        <f t="shared" si="1197"/>
        <v>19589</v>
      </c>
      <c r="P1349" s="15">
        <f t="shared" si="1187"/>
        <v>338217</v>
      </c>
      <c r="Q1349" s="185">
        <f t="shared" si="1192"/>
        <v>99.864177372540794</v>
      </c>
    </row>
    <row r="1350" spans="1:17" x14ac:dyDescent="0.25">
      <c r="A1350" s="4" t="s">
        <v>830</v>
      </c>
      <c r="B1350" s="4" t="s">
        <v>3</v>
      </c>
      <c r="C1350" s="4" t="s">
        <v>12</v>
      </c>
      <c r="D1350" s="4" t="s">
        <v>832</v>
      </c>
      <c r="E1350" s="3" t="s">
        <v>22</v>
      </c>
      <c r="F1350" s="4" t="s">
        <v>833</v>
      </c>
      <c r="G1350" s="16" t="s">
        <v>19</v>
      </c>
      <c r="H1350" s="16" t="s">
        <v>86</v>
      </c>
      <c r="I1350" s="183">
        <v>58510</v>
      </c>
      <c r="J1350" s="183">
        <v>58510</v>
      </c>
      <c r="K1350" s="183">
        <v>48000</v>
      </c>
      <c r="L1350" s="183">
        <f>M1350+N1350+O1350</f>
        <v>10509</v>
      </c>
      <c r="M1350" s="17">
        <v>3503</v>
      </c>
      <c r="N1350" s="17">
        <v>3503</v>
      </c>
      <c r="O1350" s="17">
        <v>3503</v>
      </c>
      <c r="P1350" s="17">
        <f t="shared" si="1187"/>
        <v>58509</v>
      </c>
      <c r="Q1350" s="183">
        <f t="shared" si="1192"/>
        <v>99.998290890446071</v>
      </c>
    </row>
    <row r="1351" spans="1:17" x14ac:dyDescent="0.25">
      <c r="A1351" s="4" t="s">
        <v>830</v>
      </c>
      <c r="B1351" s="4" t="s">
        <v>3</v>
      </c>
      <c r="C1351" s="4" t="s">
        <v>12</v>
      </c>
      <c r="D1351" s="4" t="s">
        <v>832</v>
      </c>
      <c r="E1351" s="3" t="s">
        <v>22</v>
      </c>
      <c r="F1351" s="4" t="s">
        <v>834</v>
      </c>
      <c r="G1351" s="16" t="s">
        <v>19</v>
      </c>
      <c r="H1351" s="16" t="s">
        <v>26</v>
      </c>
      <c r="I1351" s="183">
        <v>188760</v>
      </c>
      <c r="J1351" s="183">
        <v>188760</v>
      </c>
      <c r="K1351" s="183">
        <v>140500</v>
      </c>
      <c r="L1351" s="183">
        <f>M1351+N1351+O1351</f>
        <v>48260</v>
      </c>
      <c r="M1351" s="17">
        <v>16087</v>
      </c>
      <c r="N1351" s="17">
        <v>16087</v>
      </c>
      <c r="O1351" s="17">
        <v>16086</v>
      </c>
      <c r="P1351" s="17">
        <f t="shared" si="1187"/>
        <v>188760</v>
      </c>
      <c r="Q1351" s="183">
        <f t="shared" si="1192"/>
        <v>100</v>
      </c>
    </row>
    <row r="1352" spans="1:17" x14ac:dyDescent="0.25">
      <c r="A1352" s="4" t="s">
        <v>830</v>
      </c>
      <c r="B1352" s="4" t="s">
        <v>3</v>
      </c>
      <c r="C1352" s="4" t="s">
        <v>12</v>
      </c>
      <c r="D1352" s="4" t="s">
        <v>832</v>
      </c>
      <c r="E1352" s="3" t="s">
        <v>22</v>
      </c>
      <c r="F1352" s="4" t="s">
        <v>835</v>
      </c>
      <c r="G1352" s="16" t="s">
        <v>19</v>
      </c>
      <c r="H1352" s="16" t="s">
        <v>28</v>
      </c>
      <c r="I1352" s="183">
        <v>39000</v>
      </c>
      <c r="J1352" s="183">
        <v>39000</v>
      </c>
      <c r="K1352" s="183">
        <v>38541</v>
      </c>
      <c r="L1352" s="183">
        <f>M1352+N1352+O1352</f>
        <v>0</v>
      </c>
      <c r="M1352" s="17"/>
      <c r="N1352" s="17"/>
      <c r="O1352" s="17"/>
      <c r="P1352" s="17">
        <f t="shared" si="1187"/>
        <v>38541</v>
      </c>
      <c r="Q1352" s="183">
        <f t="shared" si="1192"/>
        <v>98.823076923076925</v>
      </c>
    </row>
    <row r="1353" spans="1:17" x14ac:dyDescent="0.25">
      <c r="A1353" s="4" t="s">
        <v>830</v>
      </c>
      <c r="B1353" s="4" t="s">
        <v>3</v>
      </c>
      <c r="C1353" s="4" t="s">
        <v>12</v>
      </c>
      <c r="D1353" s="4" t="s">
        <v>832</v>
      </c>
      <c r="E1353" s="3" t="s">
        <v>22</v>
      </c>
      <c r="F1353" s="4" t="s">
        <v>836</v>
      </c>
      <c r="G1353" s="16" t="s">
        <v>19</v>
      </c>
      <c r="H1353" s="16" t="s">
        <v>24</v>
      </c>
      <c r="I1353" s="183">
        <v>15000</v>
      </c>
      <c r="J1353" s="183">
        <v>26000</v>
      </c>
      <c r="K1353" s="183">
        <v>26000</v>
      </c>
      <c r="L1353" s="183">
        <f>M1353+N1353+O1353</f>
        <v>0</v>
      </c>
      <c r="M1353" s="17"/>
      <c r="N1353" s="17"/>
      <c r="O1353" s="17"/>
      <c r="P1353" s="17">
        <f t="shared" si="1187"/>
        <v>26000</v>
      </c>
      <c r="Q1353" s="183">
        <f t="shared" si="1192"/>
        <v>100</v>
      </c>
    </row>
    <row r="1354" spans="1:17" x14ac:dyDescent="0.25">
      <c r="A1354" s="4" t="s">
        <v>830</v>
      </c>
      <c r="B1354" s="4" t="s">
        <v>3</v>
      </c>
      <c r="C1354" s="4" t="s">
        <v>12</v>
      </c>
      <c r="D1354" s="4" t="s">
        <v>832</v>
      </c>
      <c r="E1354" s="3" t="s">
        <v>22</v>
      </c>
      <c r="F1354" s="4" t="s">
        <v>837</v>
      </c>
      <c r="G1354" s="16" t="s">
        <v>19</v>
      </c>
      <c r="H1354" s="16" t="s">
        <v>30</v>
      </c>
      <c r="I1354" s="183">
        <v>19407</v>
      </c>
      <c r="J1354" s="183">
        <v>26407</v>
      </c>
      <c r="K1354" s="183">
        <v>26407</v>
      </c>
      <c r="L1354" s="183">
        <f>M1354+N1354+O1354</f>
        <v>0</v>
      </c>
      <c r="M1354" s="17"/>
      <c r="N1354" s="17"/>
      <c r="O1354" s="17"/>
      <c r="P1354" s="17">
        <f t="shared" si="1187"/>
        <v>26407</v>
      </c>
      <c r="Q1354" s="183">
        <f t="shared" si="1192"/>
        <v>100</v>
      </c>
    </row>
    <row r="1355" spans="1:17" x14ac:dyDescent="0.25">
      <c r="A1355" s="4" t="s">
        <v>830</v>
      </c>
      <c r="B1355" s="4" t="s">
        <v>3</v>
      </c>
      <c r="C1355" s="4" t="s">
        <v>12</v>
      </c>
      <c r="D1355" s="4" t="s">
        <v>832</v>
      </c>
      <c r="E1355" s="2" t="s">
        <v>31</v>
      </c>
      <c r="F1355" s="2" t="s">
        <v>1</v>
      </c>
      <c r="G1355" s="2" t="s">
        <v>1</v>
      </c>
      <c r="H1355" s="2" t="s">
        <v>32</v>
      </c>
      <c r="I1355" s="185">
        <f t="shared" ref="I1355:O1355" si="1198">SUM(I1356)</f>
        <v>233490</v>
      </c>
      <c r="J1355" s="185">
        <f t="shared" si="1198"/>
        <v>233490</v>
      </c>
      <c r="K1355" s="185">
        <f t="shared" si="1198"/>
        <v>201000</v>
      </c>
      <c r="L1355" s="185">
        <f t="shared" si="1198"/>
        <v>32490</v>
      </c>
      <c r="M1355" s="15">
        <f t="shared" si="1198"/>
        <v>10830</v>
      </c>
      <c r="N1355" s="15">
        <f t="shared" si="1198"/>
        <v>10830</v>
      </c>
      <c r="O1355" s="15">
        <f t="shared" si="1198"/>
        <v>10830</v>
      </c>
      <c r="P1355" s="15">
        <f t="shared" si="1187"/>
        <v>233490</v>
      </c>
      <c r="Q1355" s="185">
        <f t="shared" si="1192"/>
        <v>100</v>
      </c>
    </row>
    <row r="1356" spans="1:17" x14ac:dyDescent="0.25">
      <c r="A1356" s="4" t="s">
        <v>830</v>
      </c>
      <c r="B1356" s="4" t="s">
        <v>3</v>
      </c>
      <c r="C1356" s="4" t="s">
        <v>12</v>
      </c>
      <c r="D1356" s="4" t="s">
        <v>832</v>
      </c>
      <c r="E1356" s="3" t="s">
        <v>34</v>
      </c>
      <c r="F1356" s="4"/>
      <c r="G1356" s="16" t="s">
        <v>19</v>
      </c>
      <c r="H1356" s="16" t="s">
        <v>33</v>
      </c>
      <c r="I1356" s="183">
        <v>233490</v>
      </c>
      <c r="J1356" s="183">
        <v>233490</v>
      </c>
      <c r="K1356" s="183">
        <v>201000</v>
      </c>
      <c r="L1356" s="183">
        <f>M1356+N1356+O1356</f>
        <v>32490</v>
      </c>
      <c r="M1356" s="17">
        <v>10830</v>
      </c>
      <c r="N1356" s="17">
        <v>10830</v>
      </c>
      <c r="O1356" s="17">
        <v>10830</v>
      </c>
      <c r="P1356" s="17">
        <f t="shared" si="1187"/>
        <v>233490</v>
      </c>
      <c r="Q1356" s="183">
        <f t="shared" si="1192"/>
        <v>100</v>
      </c>
    </row>
    <row r="1357" spans="1:17" x14ac:dyDescent="0.25">
      <c r="A1357" s="4" t="s">
        <v>830</v>
      </c>
      <c r="B1357" s="4" t="s">
        <v>3</v>
      </c>
      <c r="C1357" s="4" t="s">
        <v>12</v>
      </c>
      <c r="D1357" s="4" t="s">
        <v>832</v>
      </c>
      <c r="E1357" s="2" t="s">
        <v>35</v>
      </c>
      <c r="F1357" s="2" t="s">
        <v>1</v>
      </c>
      <c r="G1357" s="2" t="s">
        <v>1</v>
      </c>
      <c r="H1357" s="2" t="s">
        <v>36</v>
      </c>
      <c r="I1357" s="185">
        <f t="shared" ref="I1357:O1357" si="1199">SUM(I1358:I1366)</f>
        <v>2206093</v>
      </c>
      <c r="J1357" s="185">
        <f t="shared" si="1199"/>
        <v>2206093</v>
      </c>
      <c r="K1357" s="185">
        <f t="shared" si="1199"/>
        <v>1722015</v>
      </c>
      <c r="L1357" s="185">
        <f t="shared" si="1199"/>
        <v>305743</v>
      </c>
      <c r="M1357" s="15">
        <f t="shared" si="1199"/>
        <v>230915</v>
      </c>
      <c r="N1357" s="15">
        <f t="shared" si="1199"/>
        <v>18415</v>
      </c>
      <c r="O1357" s="15">
        <f t="shared" si="1199"/>
        <v>56413</v>
      </c>
      <c r="P1357" s="15">
        <f t="shared" si="1187"/>
        <v>2027758</v>
      </c>
      <c r="Q1357" s="185">
        <f t="shared" si="1192"/>
        <v>91.916251944047687</v>
      </c>
    </row>
    <row r="1358" spans="1:17" x14ac:dyDescent="0.25">
      <c r="A1358" s="4" t="s">
        <v>830</v>
      </c>
      <c r="B1358" s="4" t="s">
        <v>3</v>
      </c>
      <c r="C1358" s="4" t="s">
        <v>12</v>
      </c>
      <c r="D1358" s="4" t="s">
        <v>832</v>
      </c>
      <c r="E1358" s="3" t="s">
        <v>39</v>
      </c>
      <c r="F1358" s="4"/>
      <c r="G1358" s="16" t="s">
        <v>19</v>
      </c>
      <c r="H1358" s="16" t="s">
        <v>38</v>
      </c>
      <c r="I1358" s="183">
        <v>25000</v>
      </c>
      <c r="J1358" s="183">
        <v>25000</v>
      </c>
      <c r="K1358" s="183">
        <v>25000</v>
      </c>
      <c r="L1358" s="183">
        <f t="shared" ref="L1358:L1365" si="1200">M1358+N1358+O1358</f>
        <v>0</v>
      </c>
      <c r="M1358" s="17"/>
      <c r="N1358" s="17"/>
      <c r="O1358" s="17"/>
      <c r="P1358" s="17">
        <f t="shared" si="1187"/>
        <v>25000</v>
      </c>
      <c r="Q1358" s="183">
        <f t="shared" si="1192"/>
        <v>100</v>
      </c>
    </row>
    <row r="1359" spans="1:17" x14ac:dyDescent="0.25">
      <c r="A1359" s="4" t="s">
        <v>830</v>
      </c>
      <c r="B1359" s="4" t="s">
        <v>3</v>
      </c>
      <c r="C1359" s="4" t="s">
        <v>12</v>
      </c>
      <c r="D1359" s="4" t="s">
        <v>832</v>
      </c>
      <c r="E1359" s="3" t="s">
        <v>197</v>
      </c>
      <c r="F1359" s="4"/>
      <c r="G1359" s="16" t="s">
        <v>19</v>
      </c>
      <c r="H1359" s="16" t="s">
        <v>196</v>
      </c>
      <c r="I1359" s="183">
        <v>0</v>
      </c>
      <c r="J1359" s="183">
        <v>0</v>
      </c>
      <c r="K1359" s="183">
        <v>0</v>
      </c>
      <c r="L1359" s="183">
        <f t="shared" si="1200"/>
        <v>0</v>
      </c>
      <c r="M1359" s="17"/>
      <c r="N1359" s="17"/>
      <c r="O1359" s="17"/>
      <c r="P1359" s="17">
        <f t="shared" si="1187"/>
        <v>0</v>
      </c>
      <c r="Q1359" s="161" t="str">
        <f t="shared" si="1192"/>
        <v>-</v>
      </c>
    </row>
    <row r="1360" spans="1:17" x14ac:dyDescent="0.25">
      <c r="A1360" s="4" t="s">
        <v>830</v>
      </c>
      <c r="B1360" s="4" t="s">
        <v>3</v>
      </c>
      <c r="C1360" s="4" t="s">
        <v>12</v>
      </c>
      <c r="D1360" s="4" t="s">
        <v>832</v>
      </c>
      <c r="E1360" s="3" t="s">
        <v>200</v>
      </c>
      <c r="F1360" s="4"/>
      <c r="G1360" s="16" t="s">
        <v>19</v>
      </c>
      <c r="H1360" s="16" t="s">
        <v>199</v>
      </c>
      <c r="I1360" s="183">
        <v>0</v>
      </c>
      <c r="J1360" s="183">
        <v>0</v>
      </c>
      <c r="K1360" s="183">
        <v>0</v>
      </c>
      <c r="L1360" s="183">
        <f t="shared" si="1200"/>
        <v>0</v>
      </c>
      <c r="M1360" s="17"/>
      <c r="N1360" s="17"/>
      <c r="O1360" s="17"/>
      <c r="P1360" s="17">
        <f t="shared" si="1187"/>
        <v>0</v>
      </c>
      <c r="Q1360" s="161" t="str">
        <f t="shared" si="1192"/>
        <v>-</v>
      </c>
    </row>
    <row r="1361" spans="1:17" x14ac:dyDescent="0.25">
      <c r="A1361" s="4" t="s">
        <v>830</v>
      </c>
      <c r="B1361" s="4" t="s">
        <v>3</v>
      </c>
      <c r="C1361" s="4" t="s">
        <v>12</v>
      </c>
      <c r="D1361" s="4" t="s">
        <v>832</v>
      </c>
      <c r="E1361" s="3" t="s">
        <v>203</v>
      </c>
      <c r="F1361" s="4"/>
      <c r="G1361" s="16" t="s">
        <v>19</v>
      </c>
      <c r="H1361" s="16" t="s">
        <v>202</v>
      </c>
      <c r="I1361" s="183">
        <v>0</v>
      </c>
      <c r="J1361" s="183">
        <v>0</v>
      </c>
      <c r="K1361" s="183">
        <v>0</v>
      </c>
      <c r="L1361" s="183">
        <f t="shared" si="1200"/>
        <v>0</v>
      </c>
      <c r="M1361" s="17"/>
      <c r="N1361" s="17"/>
      <c r="O1361" s="17"/>
      <c r="P1361" s="17">
        <f t="shared" si="1187"/>
        <v>0</v>
      </c>
      <c r="Q1361" s="161" t="str">
        <f t="shared" si="1192"/>
        <v>-</v>
      </c>
    </row>
    <row r="1362" spans="1:17" x14ac:dyDescent="0.25">
      <c r="A1362" s="4" t="s">
        <v>830</v>
      </c>
      <c r="B1362" s="4" t="s">
        <v>3</v>
      </c>
      <c r="C1362" s="4" t="s">
        <v>12</v>
      </c>
      <c r="D1362" s="4" t="s">
        <v>832</v>
      </c>
      <c r="E1362" s="3" t="s">
        <v>206</v>
      </c>
      <c r="F1362" s="4"/>
      <c r="G1362" s="16" t="s">
        <v>19</v>
      </c>
      <c r="H1362" s="16" t="s">
        <v>205</v>
      </c>
      <c r="I1362" s="183">
        <v>0</v>
      </c>
      <c r="J1362" s="183">
        <v>0</v>
      </c>
      <c r="K1362" s="183">
        <v>0</v>
      </c>
      <c r="L1362" s="183">
        <f t="shared" si="1200"/>
        <v>0</v>
      </c>
      <c r="M1362" s="17"/>
      <c r="N1362" s="17"/>
      <c r="O1362" s="17"/>
      <c r="P1362" s="17">
        <f t="shared" si="1187"/>
        <v>0</v>
      </c>
      <c r="Q1362" s="161" t="str">
        <f t="shared" si="1192"/>
        <v>-</v>
      </c>
    </row>
    <row r="1363" spans="1:17" x14ac:dyDescent="0.25">
      <c r="A1363" s="4" t="s">
        <v>830</v>
      </c>
      <c r="B1363" s="4" t="s">
        <v>3</v>
      </c>
      <c r="C1363" s="4" t="s">
        <v>12</v>
      </c>
      <c r="D1363" s="4" t="s">
        <v>832</v>
      </c>
      <c r="E1363" s="3" t="s">
        <v>209</v>
      </c>
      <c r="F1363" s="4"/>
      <c r="G1363" s="16" t="s">
        <v>19</v>
      </c>
      <c r="H1363" s="16" t="s">
        <v>208</v>
      </c>
      <c r="I1363" s="183">
        <v>0</v>
      </c>
      <c r="J1363" s="183">
        <v>0</v>
      </c>
      <c r="K1363" s="183">
        <v>0</v>
      </c>
      <c r="L1363" s="183">
        <f t="shared" si="1200"/>
        <v>0</v>
      </c>
      <c r="M1363" s="17"/>
      <c r="N1363" s="17"/>
      <c r="O1363" s="17"/>
      <c r="P1363" s="17">
        <f t="shared" si="1187"/>
        <v>0</v>
      </c>
      <c r="Q1363" s="161" t="str">
        <f t="shared" si="1192"/>
        <v>-</v>
      </c>
    </row>
    <row r="1364" spans="1:17" x14ac:dyDescent="0.25">
      <c r="A1364" s="4" t="s">
        <v>830</v>
      </c>
      <c r="B1364" s="4" t="s">
        <v>3</v>
      </c>
      <c r="C1364" s="4" t="s">
        <v>12</v>
      </c>
      <c r="D1364" s="4" t="s">
        <v>832</v>
      </c>
      <c r="E1364" s="3" t="s">
        <v>212</v>
      </c>
      <c r="F1364" s="4"/>
      <c r="G1364" s="16" t="s">
        <v>19</v>
      </c>
      <c r="H1364" s="16" t="s">
        <v>211</v>
      </c>
      <c r="I1364" s="183">
        <v>0</v>
      </c>
      <c r="J1364" s="183">
        <v>0</v>
      </c>
      <c r="K1364" s="183">
        <v>0</v>
      </c>
      <c r="L1364" s="183">
        <f t="shared" si="1200"/>
        <v>0</v>
      </c>
      <c r="M1364" s="17"/>
      <c r="N1364" s="17"/>
      <c r="O1364" s="17"/>
      <c r="P1364" s="17">
        <f t="shared" si="1187"/>
        <v>0</v>
      </c>
      <c r="Q1364" s="161" t="str">
        <f t="shared" si="1192"/>
        <v>-</v>
      </c>
    </row>
    <row r="1365" spans="1:17" x14ac:dyDescent="0.25">
      <c r="A1365" s="4" t="s">
        <v>830</v>
      </c>
      <c r="B1365" s="4" t="s">
        <v>3</v>
      </c>
      <c r="C1365" s="4" t="s">
        <v>12</v>
      </c>
      <c r="D1365" s="4" t="s">
        <v>832</v>
      </c>
      <c r="E1365" s="3" t="s">
        <v>215</v>
      </c>
      <c r="F1365" s="4"/>
      <c r="G1365" s="16" t="s">
        <v>19</v>
      </c>
      <c r="H1365" s="16" t="s">
        <v>214</v>
      </c>
      <c r="I1365" s="183">
        <v>1200000</v>
      </c>
      <c r="J1365" s="183">
        <v>1200000</v>
      </c>
      <c r="K1365" s="183">
        <v>945668</v>
      </c>
      <c r="L1365" s="183">
        <f t="shared" si="1200"/>
        <v>202000</v>
      </c>
      <c r="M1365" s="17">
        <v>163000</v>
      </c>
      <c r="N1365" s="17">
        <v>500</v>
      </c>
      <c r="O1365" s="17">
        <v>38500</v>
      </c>
      <c r="P1365" s="17">
        <f t="shared" si="1187"/>
        <v>1147668</v>
      </c>
      <c r="Q1365" s="183">
        <f t="shared" si="1192"/>
        <v>95.638999999999996</v>
      </c>
    </row>
    <row r="1366" spans="1:17" x14ac:dyDescent="0.25">
      <c r="A1366" s="1" t="s">
        <v>830</v>
      </c>
      <c r="B1366" s="1" t="s">
        <v>3</v>
      </c>
      <c r="C1366" s="1" t="s">
        <v>12</v>
      </c>
      <c r="D1366" s="1" t="s">
        <v>832</v>
      </c>
      <c r="E1366" s="1" t="s">
        <v>40</v>
      </c>
      <c r="F1366" s="4" t="s">
        <v>1</v>
      </c>
      <c r="G1366" s="16" t="s">
        <v>1</v>
      </c>
      <c r="H1366" s="2" t="s">
        <v>41</v>
      </c>
      <c r="I1366" s="185">
        <f t="shared" ref="I1366:O1366" si="1201">SUM(I1367:I1372)</f>
        <v>981093</v>
      </c>
      <c r="J1366" s="185">
        <f t="shared" si="1201"/>
        <v>981093</v>
      </c>
      <c r="K1366" s="185">
        <f t="shared" si="1201"/>
        <v>751347</v>
      </c>
      <c r="L1366" s="185">
        <f t="shared" si="1201"/>
        <v>103743</v>
      </c>
      <c r="M1366" s="15">
        <f t="shared" si="1201"/>
        <v>67915</v>
      </c>
      <c r="N1366" s="15">
        <f t="shared" si="1201"/>
        <v>17915</v>
      </c>
      <c r="O1366" s="15">
        <f t="shared" si="1201"/>
        <v>17913</v>
      </c>
      <c r="P1366" s="15">
        <f t="shared" si="1187"/>
        <v>855090</v>
      </c>
      <c r="Q1366" s="185">
        <f t="shared" si="1192"/>
        <v>87.156875036311547</v>
      </c>
    </row>
    <row r="1367" spans="1:17" x14ac:dyDescent="0.25">
      <c r="A1367" s="4" t="s">
        <v>830</v>
      </c>
      <c r="B1367" s="4" t="s">
        <v>3</v>
      </c>
      <c r="C1367" s="4" t="s">
        <v>12</v>
      </c>
      <c r="D1367" s="4" t="s">
        <v>832</v>
      </c>
      <c r="E1367" s="3" t="s">
        <v>42</v>
      </c>
      <c r="F1367" s="4" t="s">
        <v>838</v>
      </c>
      <c r="G1367" s="16" t="s">
        <v>19</v>
      </c>
      <c r="H1367" s="16" t="s">
        <v>839</v>
      </c>
      <c r="I1367" s="183">
        <v>110000</v>
      </c>
      <c r="J1367" s="183">
        <v>110000</v>
      </c>
      <c r="K1367" s="183">
        <v>90000</v>
      </c>
      <c r="L1367" s="183">
        <f t="shared" ref="L1367:L1372" si="1202">M1367+N1367+O1367</f>
        <v>20000</v>
      </c>
      <c r="M1367" s="17">
        <v>6667</v>
      </c>
      <c r="N1367" s="17">
        <v>6667</v>
      </c>
      <c r="O1367" s="17">
        <v>6666</v>
      </c>
      <c r="P1367" s="17">
        <f t="shared" si="1187"/>
        <v>110000</v>
      </c>
      <c r="Q1367" s="183">
        <f t="shared" si="1192"/>
        <v>100</v>
      </c>
    </row>
    <row r="1368" spans="1:17" x14ac:dyDescent="0.25">
      <c r="A1368" s="4" t="s">
        <v>830</v>
      </c>
      <c r="B1368" s="4" t="s">
        <v>3</v>
      </c>
      <c r="C1368" s="4" t="s">
        <v>12</v>
      </c>
      <c r="D1368" s="4" t="s">
        <v>832</v>
      </c>
      <c r="E1368" s="3" t="s">
        <v>42</v>
      </c>
      <c r="F1368" s="4" t="s">
        <v>840</v>
      </c>
      <c r="G1368" s="16" t="s">
        <v>19</v>
      </c>
      <c r="H1368" s="16" t="s">
        <v>841</v>
      </c>
      <c r="I1368" s="183">
        <v>100000</v>
      </c>
      <c r="J1368" s="183">
        <v>100000</v>
      </c>
      <c r="K1368" s="183">
        <v>81000</v>
      </c>
      <c r="L1368" s="183">
        <f t="shared" si="1202"/>
        <v>18999</v>
      </c>
      <c r="M1368" s="17">
        <v>6333</v>
      </c>
      <c r="N1368" s="17">
        <v>6333</v>
      </c>
      <c r="O1368" s="17">
        <v>6333</v>
      </c>
      <c r="P1368" s="17">
        <f t="shared" si="1187"/>
        <v>99999</v>
      </c>
      <c r="Q1368" s="183">
        <f t="shared" si="1192"/>
        <v>99.999000000000009</v>
      </c>
    </row>
    <row r="1369" spans="1:17" x14ac:dyDescent="0.25">
      <c r="A1369" s="4" t="s">
        <v>830</v>
      </c>
      <c r="B1369" s="4" t="s">
        <v>3</v>
      </c>
      <c r="C1369" s="4" t="s">
        <v>12</v>
      </c>
      <c r="D1369" s="4" t="s">
        <v>832</v>
      </c>
      <c r="E1369" s="3" t="s">
        <v>42</v>
      </c>
      <c r="F1369" s="4" t="s">
        <v>842</v>
      </c>
      <c r="G1369" s="16" t="s">
        <v>19</v>
      </c>
      <c r="H1369" s="16" t="s">
        <v>843</v>
      </c>
      <c r="I1369" s="183">
        <v>700000</v>
      </c>
      <c r="J1369" s="183">
        <v>700000</v>
      </c>
      <c r="K1369" s="183">
        <v>540000</v>
      </c>
      <c r="L1369" s="183">
        <f t="shared" si="1202"/>
        <v>59999</v>
      </c>
      <c r="M1369" s="17">
        <v>53333</v>
      </c>
      <c r="N1369" s="210">
        <v>3333</v>
      </c>
      <c r="O1369" s="210">
        <v>3333</v>
      </c>
      <c r="P1369" s="17">
        <f t="shared" si="1187"/>
        <v>599999</v>
      </c>
      <c r="Q1369" s="183">
        <f t="shared" si="1192"/>
        <v>85.714142857142861</v>
      </c>
    </row>
    <row r="1370" spans="1:17" x14ac:dyDescent="0.25">
      <c r="A1370" s="4" t="s">
        <v>830</v>
      </c>
      <c r="B1370" s="4" t="s">
        <v>3</v>
      </c>
      <c r="C1370" s="4" t="s">
        <v>12</v>
      </c>
      <c r="D1370" s="4" t="s">
        <v>832</v>
      </c>
      <c r="E1370" s="3" t="s">
        <v>42</v>
      </c>
      <c r="F1370" s="4" t="s">
        <v>844</v>
      </c>
      <c r="G1370" s="16" t="s">
        <v>19</v>
      </c>
      <c r="H1370" s="16" t="s">
        <v>845</v>
      </c>
      <c r="I1370" s="183">
        <v>50000</v>
      </c>
      <c r="J1370" s="183">
        <v>50000</v>
      </c>
      <c r="K1370" s="183">
        <v>24000</v>
      </c>
      <c r="L1370" s="183">
        <f t="shared" si="1202"/>
        <v>0</v>
      </c>
      <c r="M1370" s="210"/>
      <c r="N1370" s="210"/>
      <c r="O1370" s="210"/>
      <c r="P1370" s="17">
        <f t="shared" si="1187"/>
        <v>24000</v>
      </c>
      <c r="Q1370" s="183">
        <f t="shared" si="1192"/>
        <v>48</v>
      </c>
    </row>
    <row r="1371" spans="1:17" ht="22.5" x14ac:dyDescent="0.25">
      <c r="A1371" s="4" t="s">
        <v>830</v>
      </c>
      <c r="B1371" s="4" t="s">
        <v>3</v>
      </c>
      <c r="C1371" s="4" t="s">
        <v>12</v>
      </c>
      <c r="D1371" s="4" t="s">
        <v>832</v>
      </c>
      <c r="E1371" s="3" t="s">
        <v>42</v>
      </c>
      <c r="F1371" s="4" t="s">
        <v>846</v>
      </c>
      <c r="G1371" s="16" t="s">
        <v>19</v>
      </c>
      <c r="H1371" s="16" t="s">
        <v>50</v>
      </c>
      <c r="I1371" s="183">
        <v>7093</v>
      </c>
      <c r="J1371" s="183">
        <v>7093</v>
      </c>
      <c r="K1371" s="183">
        <v>5847</v>
      </c>
      <c r="L1371" s="183">
        <f t="shared" si="1202"/>
        <v>1245</v>
      </c>
      <c r="M1371" s="17">
        <v>415</v>
      </c>
      <c r="N1371" s="17">
        <v>415</v>
      </c>
      <c r="O1371" s="17">
        <v>415</v>
      </c>
      <c r="P1371" s="17">
        <f t="shared" si="1187"/>
        <v>7092</v>
      </c>
      <c r="Q1371" s="183">
        <f t="shared" si="1192"/>
        <v>99.985901593119976</v>
      </c>
    </row>
    <row r="1372" spans="1:17" ht="22.5" x14ac:dyDescent="0.25">
      <c r="A1372" s="4" t="s">
        <v>830</v>
      </c>
      <c r="B1372" s="4" t="s">
        <v>3</v>
      </c>
      <c r="C1372" s="4" t="s">
        <v>12</v>
      </c>
      <c r="D1372" s="4" t="s">
        <v>832</v>
      </c>
      <c r="E1372" s="3" t="s">
        <v>42</v>
      </c>
      <c r="F1372" s="4" t="s">
        <v>847</v>
      </c>
      <c r="G1372" s="16" t="s">
        <v>19</v>
      </c>
      <c r="H1372" s="16" t="s">
        <v>56</v>
      </c>
      <c r="I1372" s="183">
        <v>14000</v>
      </c>
      <c r="J1372" s="183">
        <v>14000</v>
      </c>
      <c r="K1372" s="183">
        <v>10500</v>
      </c>
      <c r="L1372" s="183">
        <f t="shared" si="1202"/>
        <v>3500</v>
      </c>
      <c r="M1372" s="17">
        <v>1167</v>
      </c>
      <c r="N1372" s="17">
        <v>1167</v>
      </c>
      <c r="O1372" s="17">
        <v>1166</v>
      </c>
      <c r="P1372" s="17">
        <f t="shared" si="1187"/>
        <v>14000</v>
      </c>
      <c r="Q1372" s="183">
        <f t="shared" si="1192"/>
        <v>100</v>
      </c>
    </row>
    <row r="1373" spans="1:17" ht="22.5" x14ac:dyDescent="0.25">
      <c r="A1373" s="1" t="s">
        <v>1</v>
      </c>
      <c r="B1373" s="1" t="s">
        <v>1</v>
      </c>
      <c r="C1373" s="1" t="s">
        <v>1</v>
      </c>
      <c r="D1373" s="2" t="s">
        <v>1</v>
      </c>
      <c r="E1373" s="2" t="s">
        <v>1</v>
      </c>
      <c r="F1373" s="2" t="s">
        <v>1</v>
      </c>
      <c r="G1373" s="2" t="s">
        <v>1</v>
      </c>
      <c r="H1373" s="13" t="s">
        <v>57</v>
      </c>
      <c r="I1373" s="184">
        <f t="shared" ref="I1373:O1373" si="1203">SUM(I1374)</f>
        <v>6450000</v>
      </c>
      <c r="J1373" s="184">
        <f t="shared" si="1203"/>
        <v>6450000</v>
      </c>
      <c r="K1373" s="184">
        <f t="shared" si="1203"/>
        <v>4925000</v>
      </c>
      <c r="L1373" s="184">
        <f t="shared" si="1203"/>
        <v>1050000</v>
      </c>
      <c r="M1373" s="14">
        <f t="shared" si="1203"/>
        <v>350000</v>
      </c>
      <c r="N1373" s="14">
        <f t="shared" si="1203"/>
        <v>350000</v>
      </c>
      <c r="O1373" s="14">
        <f t="shared" si="1203"/>
        <v>350000</v>
      </c>
      <c r="P1373" s="14">
        <f t="shared" si="1187"/>
        <v>5975000</v>
      </c>
      <c r="Q1373" s="184">
        <f t="shared" si="1192"/>
        <v>92.63565891472868</v>
      </c>
    </row>
    <row r="1374" spans="1:17" x14ac:dyDescent="0.25">
      <c r="A1374" s="4" t="s">
        <v>830</v>
      </c>
      <c r="B1374" s="4" t="s">
        <v>3</v>
      </c>
      <c r="C1374" s="4" t="s">
        <v>12</v>
      </c>
      <c r="D1374" s="4" t="s">
        <v>832</v>
      </c>
      <c r="E1374" s="2" t="s">
        <v>58</v>
      </c>
      <c r="F1374" s="2" t="s">
        <v>1</v>
      </c>
      <c r="G1374" s="2" t="s">
        <v>1</v>
      </c>
      <c r="H1374" s="2" t="s">
        <v>59</v>
      </c>
      <c r="I1374" s="185">
        <f t="shared" ref="I1374:L1374" si="1204">SUM(I1375,I1377)</f>
        <v>6450000</v>
      </c>
      <c r="J1374" s="185">
        <f t="shared" ref="J1374" si="1205">SUM(J1375,J1377)</f>
        <v>6450000</v>
      </c>
      <c r="K1374" s="185">
        <f t="shared" ref="K1374" si="1206">SUM(K1375,K1377)</f>
        <v>4925000</v>
      </c>
      <c r="L1374" s="185">
        <f t="shared" si="1204"/>
        <v>1050000</v>
      </c>
      <c r="M1374" s="15">
        <f t="shared" ref="M1374:O1374" si="1207">SUM(M1375,M1377)</f>
        <v>350000</v>
      </c>
      <c r="N1374" s="15">
        <f t="shared" si="1207"/>
        <v>350000</v>
      </c>
      <c r="O1374" s="15">
        <f t="shared" si="1207"/>
        <v>350000</v>
      </c>
      <c r="P1374" s="15">
        <f t="shared" si="1187"/>
        <v>5975000</v>
      </c>
      <c r="Q1374" s="185">
        <f t="shared" si="1192"/>
        <v>92.63565891472868</v>
      </c>
    </row>
    <row r="1375" spans="1:17" x14ac:dyDescent="0.25">
      <c r="A1375" s="1" t="s">
        <v>830</v>
      </c>
      <c r="B1375" s="1" t="s">
        <v>3</v>
      </c>
      <c r="C1375" s="1" t="s">
        <v>12</v>
      </c>
      <c r="D1375" s="1" t="s">
        <v>832</v>
      </c>
      <c r="E1375" s="1" t="s">
        <v>759</v>
      </c>
      <c r="F1375" s="4" t="s">
        <v>1</v>
      </c>
      <c r="G1375" s="16" t="s">
        <v>1</v>
      </c>
      <c r="H1375" s="2" t="s">
        <v>760</v>
      </c>
      <c r="I1375" s="185">
        <f t="shared" ref="I1375:O1375" si="1208">SUM(I1376)</f>
        <v>400000</v>
      </c>
      <c r="J1375" s="185">
        <f t="shared" si="1208"/>
        <v>400000</v>
      </c>
      <c r="K1375" s="185">
        <f t="shared" si="1208"/>
        <v>400000</v>
      </c>
      <c r="L1375" s="185">
        <f t="shared" si="1208"/>
        <v>0</v>
      </c>
      <c r="M1375" s="15">
        <f t="shared" si="1208"/>
        <v>0</v>
      </c>
      <c r="N1375" s="15">
        <f t="shared" si="1208"/>
        <v>0</v>
      </c>
      <c r="O1375" s="15">
        <f t="shared" si="1208"/>
        <v>0</v>
      </c>
      <c r="P1375" s="15">
        <f t="shared" si="1187"/>
        <v>400000</v>
      </c>
      <c r="Q1375" s="185">
        <f t="shared" si="1192"/>
        <v>100</v>
      </c>
    </row>
    <row r="1376" spans="1:17" x14ac:dyDescent="0.25">
      <c r="A1376" s="4" t="s">
        <v>830</v>
      </c>
      <c r="B1376" s="4" t="s">
        <v>3</v>
      </c>
      <c r="C1376" s="4" t="s">
        <v>12</v>
      </c>
      <c r="D1376" s="4" t="s">
        <v>832</v>
      </c>
      <c r="E1376" s="3" t="s">
        <v>761</v>
      </c>
      <c r="F1376" s="4" t="s">
        <v>848</v>
      </c>
      <c r="G1376" s="16" t="s">
        <v>716</v>
      </c>
      <c r="H1376" s="16" t="s">
        <v>849</v>
      </c>
      <c r="I1376" s="183">
        <v>400000</v>
      </c>
      <c r="J1376" s="183">
        <v>400000</v>
      </c>
      <c r="K1376" s="183">
        <v>400000</v>
      </c>
      <c r="L1376" s="183">
        <f>M1376+N1376+O1376</f>
        <v>0</v>
      </c>
      <c r="M1376" s="17"/>
      <c r="N1376" s="17"/>
      <c r="O1376" s="17"/>
      <c r="P1376" s="17">
        <f t="shared" si="1187"/>
        <v>400000</v>
      </c>
      <c r="Q1376" s="183">
        <f t="shared" si="1192"/>
        <v>100</v>
      </c>
    </row>
    <row r="1377" spans="1:17" x14ac:dyDescent="0.25">
      <c r="A1377" s="1" t="s">
        <v>830</v>
      </c>
      <c r="B1377" s="1" t="s">
        <v>3</v>
      </c>
      <c r="C1377" s="1" t="s">
        <v>12</v>
      </c>
      <c r="D1377" s="1" t="s">
        <v>832</v>
      </c>
      <c r="E1377" s="1" t="s">
        <v>67</v>
      </c>
      <c r="F1377" s="4" t="s">
        <v>1</v>
      </c>
      <c r="G1377" s="16" t="s">
        <v>1</v>
      </c>
      <c r="H1377" s="2" t="s">
        <v>68</v>
      </c>
      <c r="I1377" s="185">
        <f t="shared" ref="I1377:O1377" si="1209">SUM(I1378:I1380)</f>
        <v>6050000</v>
      </c>
      <c r="J1377" s="185">
        <f t="shared" si="1209"/>
        <v>6050000</v>
      </c>
      <c r="K1377" s="185">
        <f t="shared" si="1209"/>
        <v>4525000</v>
      </c>
      <c r="L1377" s="185">
        <f t="shared" si="1209"/>
        <v>1050000</v>
      </c>
      <c r="M1377" s="15">
        <f t="shared" si="1209"/>
        <v>350000</v>
      </c>
      <c r="N1377" s="15">
        <f t="shared" si="1209"/>
        <v>350000</v>
      </c>
      <c r="O1377" s="15">
        <f t="shared" si="1209"/>
        <v>350000</v>
      </c>
      <c r="P1377" s="15">
        <f t="shared" ref="P1377:P1399" si="1210">K1377+L1377</f>
        <v>5575000</v>
      </c>
      <c r="Q1377" s="185">
        <f t="shared" si="1192"/>
        <v>92.148760330578511</v>
      </c>
    </row>
    <row r="1378" spans="1:17" x14ac:dyDescent="0.25">
      <c r="A1378" s="4" t="s">
        <v>830</v>
      </c>
      <c r="B1378" s="4" t="s">
        <v>3</v>
      </c>
      <c r="C1378" s="4" t="s">
        <v>12</v>
      </c>
      <c r="D1378" s="4" t="s">
        <v>832</v>
      </c>
      <c r="E1378" s="3" t="s">
        <v>69</v>
      </c>
      <c r="F1378" s="4"/>
      <c r="G1378" s="16" t="s">
        <v>19</v>
      </c>
      <c r="H1378" s="16" t="s">
        <v>68</v>
      </c>
      <c r="I1378" s="183">
        <v>6000000</v>
      </c>
      <c r="J1378" s="183">
        <v>6000000</v>
      </c>
      <c r="K1378" s="183">
        <v>4500000</v>
      </c>
      <c r="L1378" s="183">
        <f>M1378+N1378+O1378</f>
        <v>1050000</v>
      </c>
      <c r="M1378" s="208">
        <v>350000</v>
      </c>
      <c r="N1378" s="208">
        <v>350000</v>
      </c>
      <c r="O1378" s="208">
        <v>350000</v>
      </c>
      <c r="P1378" s="17">
        <f t="shared" si="1210"/>
        <v>5550000</v>
      </c>
      <c r="Q1378" s="183">
        <f t="shared" ref="Q1378:Q1398" si="1211">IF(J1378=0,"-",P1378/J1378*100)</f>
        <v>92.5</v>
      </c>
    </row>
    <row r="1379" spans="1:17" ht="22.5" x14ac:dyDescent="0.25">
      <c r="A1379" s="4" t="s">
        <v>830</v>
      </c>
      <c r="B1379" s="4" t="s">
        <v>3</v>
      </c>
      <c r="C1379" s="4" t="s">
        <v>12</v>
      </c>
      <c r="D1379" s="4" t="s">
        <v>832</v>
      </c>
      <c r="E1379" s="3" t="s">
        <v>69</v>
      </c>
      <c r="F1379" s="4" t="s">
        <v>850</v>
      </c>
      <c r="G1379" s="16" t="s">
        <v>19</v>
      </c>
      <c r="H1379" s="16" t="s">
        <v>418</v>
      </c>
      <c r="I1379" s="183">
        <v>0</v>
      </c>
      <c r="J1379" s="183">
        <v>0</v>
      </c>
      <c r="K1379" s="183">
        <v>0</v>
      </c>
      <c r="L1379" s="183">
        <f>M1379+N1379+O1379</f>
        <v>0</v>
      </c>
      <c r="M1379" s="17"/>
      <c r="N1379" s="17"/>
      <c r="O1379" s="17"/>
      <c r="P1379" s="17">
        <f t="shared" si="1210"/>
        <v>0</v>
      </c>
      <c r="Q1379" s="161" t="str">
        <f t="shared" si="1211"/>
        <v>-</v>
      </c>
    </row>
    <row r="1380" spans="1:17" x14ac:dyDescent="0.25">
      <c r="A1380" s="4" t="s">
        <v>830</v>
      </c>
      <c r="B1380" s="4" t="s">
        <v>3</v>
      </c>
      <c r="C1380" s="4" t="s">
        <v>12</v>
      </c>
      <c r="D1380" s="4" t="s">
        <v>832</v>
      </c>
      <c r="E1380" s="3" t="s">
        <v>69</v>
      </c>
      <c r="F1380" s="4" t="s">
        <v>851</v>
      </c>
      <c r="G1380" s="16" t="s">
        <v>19</v>
      </c>
      <c r="H1380" s="16" t="s">
        <v>852</v>
      </c>
      <c r="I1380" s="183">
        <v>50000</v>
      </c>
      <c r="J1380" s="183">
        <v>50000</v>
      </c>
      <c r="K1380" s="183">
        <v>25000</v>
      </c>
      <c r="L1380" s="183">
        <f>M1380+N1380+O1380</f>
        <v>0</v>
      </c>
      <c r="M1380" s="210"/>
      <c r="N1380" s="17"/>
      <c r="O1380" s="17"/>
      <c r="P1380" s="17">
        <f t="shared" si="1210"/>
        <v>25000</v>
      </c>
      <c r="Q1380" s="183">
        <f t="shared" si="1211"/>
        <v>50</v>
      </c>
    </row>
    <row r="1381" spans="1:17" ht="22.5" x14ac:dyDescent="0.25">
      <c r="A1381" s="1" t="s">
        <v>1</v>
      </c>
      <c r="B1381" s="1" t="s">
        <v>1</v>
      </c>
      <c r="C1381" s="1" t="s">
        <v>1</v>
      </c>
      <c r="D1381" s="2" t="s">
        <v>1</v>
      </c>
      <c r="E1381" s="2" t="s">
        <v>1</v>
      </c>
      <c r="F1381" s="2" t="s">
        <v>1</v>
      </c>
      <c r="G1381" s="2" t="s">
        <v>1</v>
      </c>
      <c r="H1381" s="13" t="s">
        <v>853</v>
      </c>
      <c r="I1381" s="184">
        <f t="shared" ref="I1381:O1381" si="1212">SUM(I1382)</f>
        <v>32530203</v>
      </c>
      <c r="J1381" s="184">
        <f t="shared" si="1212"/>
        <v>32235107</v>
      </c>
      <c r="K1381" s="184">
        <f t="shared" si="1212"/>
        <v>18976490</v>
      </c>
      <c r="L1381" s="184">
        <f t="shared" si="1212"/>
        <v>4567104</v>
      </c>
      <c r="M1381" s="14">
        <f t="shared" si="1212"/>
        <v>988074</v>
      </c>
      <c r="N1381" s="14">
        <f t="shared" si="1212"/>
        <v>1421794</v>
      </c>
      <c r="O1381" s="14">
        <f t="shared" si="1212"/>
        <v>2157236</v>
      </c>
      <c r="P1381" s="14">
        <f t="shared" si="1210"/>
        <v>23543594</v>
      </c>
      <c r="Q1381" s="184">
        <f t="shared" si="1211"/>
        <v>73.037120677154874</v>
      </c>
    </row>
    <row r="1382" spans="1:17" x14ac:dyDescent="0.25">
      <c r="A1382" s="4" t="s">
        <v>830</v>
      </c>
      <c r="B1382" s="4" t="s">
        <v>3</v>
      </c>
      <c r="C1382" s="4" t="s">
        <v>12</v>
      </c>
      <c r="D1382" s="4" t="s">
        <v>832</v>
      </c>
      <c r="E1382" s="2" t="s">
        <v>854</v>
      </c>
      <c r="F1382" s="2" t="s">
        <v>1</v>
      </c>
      <c r="G1382" s="2" t="s">
        <v>1</v>
      </c>
      <c r="H1382" s="2" t="s">
        <v>855</v>
      </c>
      <c r="I1382" s="185">
        <f t="shared" ref="I1382:L1382" si="1213">SUM(I1383:I1385)</f>
        <v>32530203</v>
      </c>
      <c r="J1382" s="185">
        <f t="shared" ref="J1382" si="1214">SUM(J1383:J1385)</f>
        <v>32235107</v>
      </c>
      <c r="K1382" s="185">
        <f t="shared" ref="K1382" si="1215">SUM(K1383:K1385)</f>
        <v>18976490</v>
      </c>
      <c r="L1382" s="185">
        <f t="shared" si="1213"/>
        <v>4567104</v>
      </c>
      <c r="M1382" s="15">
        <f t="shared" ref="M1382:O1382" si="1216">SUM(M1383:M1385)</f>
        <v>988074</v>
      </c>
      <c r="N1382" s="15">
        <f t="shared" si="1216"/>
        <v>1421794</v>
      </c>
      <c r="O1382" s="15">
        <f t="shared" si="1216"/>
        <v>2157236</v>
      </c>
      <c r="P1382" s="15">
        <f t="shared" si="1210"/>
        <v>23543594</v>
      </c>
      <c r="Q1382" s="185">
        <f t="shared" si="1211"/>
        <v>73.037120677154874</v>
      </c>
    </row>
    <row r="1383" spans="1:17" x14ac:dyDescent="0.25">
      <c r="A1383" s="4" t="s">
        <v>830</v>
      </c>
      <c r="B1383" s="4" t="s">
        <v>3</v>
      </c>
      <c r="C1383" s="4" t="s">
        <v>12</v>
      </c>
      <c r="D1383" s="4" t="s">
        <v>832</v>
      </c>
      <c r="E1383" s="3" t="s">
        <v>856</v>
      </c>
      <c r="F1383" s="4"/>
      <c r="G1383" s="16" t="s">
        <v>860</v>
      </c>
      <c r="H1383" s="16" t="s">
        <v>857</v>
      </c>
      <c r="I1383" s="183">
        <v>21747721</v>
      </c>
      <c r="J1383" s="183">
        <v>21747721</v>
      </c>
      <c r="K1383" s="183">
        <v>12219924</v>
      </c>
      <c r="L1383" s="183">
        <f>M1383+N1383+O1383</f>
        <v>2300474</v>
      </c>
      <c r="M1383" s="17">
        <v>887449</v>
      </c>
      <c r="N1383" s="17">
        <v>755789</v>
      </c>
      <c r="O1383" s="17">
        <v>657236</v>
      </c>
      <c r="P1383" s="17">
        <f t="shared" si="1210"/>
        <v>14520398</v>
      </c>
      <c r="Q1383" s="183">
        <f t="shared" si="1211"/>
        <v>66.767446575206662</v>
      </c>
    </row>
    <row r="1384" spans="1:17" x14ac:dyDescent="0.25">
      <c r="A1384" s="4" t="s">
        <v>830</v>
      </c>
      <c r="B1384" s="4" t="s">
        <v>3</v>
      </c>
      <c r="C1384" s="4" t="s">
        <v>12</v>
      </c>
      <c r="D1384" s="4" t="s">
        <v>832</v>
      </c>
      <c r="E1384" s="3" t="s">
        <v>859</v>
      </c>
      <c r="F1384" s="4"/>
      <c r="G1384" s="16" t="s">
        <v>860</v>
      </c>
      <c r="H1384" s="16" t="s">
        <v>858</v>
      </c>
      <c r="I1384" s="183">
        <v>406566</v>
      </c>
      <c r="J1384" s="183">
        <v>406566</v>
      </c>
      <c r="K1384" s="183">
        <v>406566</v>
      </c>
      <c r="L1384" s="183">
        <f>M1384+N1384+O1384</f>
        <v>0</v>
      </c>
      <c r="M1384" s="17"/>
      <c r="N1384" s="17"/>
      <c r="O1384" s="17"/>
      <c r="P1384" s="17">
        <f t="shared" si="1210"/>
        <v>406566</v>
      </c>
      <c r="Q1384" s="183">
        <f t="shared" si="1211"/>
        <v>100</v>
      </c>
    </row>
    <row r="1385" spans="1:17" x14ac:dyDescent="0.25">
      <c r="A1385" s="4" t="s">
        <v>830</v>
      </c>
      <c r="B1385" s="4" t="s">
        <v>3</v>
      </c>
      <c r="C1385" s="4" t="s">
        <v>12</v>
      </c>
      <c r="D1385" s="4" t="s">
        <v>832</v>
      </c>
      <c r="E1385" s="3" t="s">
        <v>862</v>
      </c>
      <c r="F1385" s="4"/>
      <c r="G1385" s="16" t="s">
        <v>860</v>
      </c>
      <c r="H1385" s="16" t="s">
        <v>861</v>
      </c>
      <c r="I1385" s="183">
        <v>10375916</v>
      </c>
      <c r="J1385" s="183">
        <v>10080820</v>
      </c>
      <c r="K1385" s="183">
        <v>6350000</v>
      </c>
      <c r="L1385" s="183">
        <f>M1385+N1385+O1385</f>
        <v>2266630</v>
      </c>
      <c r="M1385" s="17">
        <v>100625</v>
      </c>
      <c r="N1385" s="17">
        <v>666005</v>
      </c>
      <c r="O1385" s="208">
        <v>1500000</v>
      </c>
      <c r="P1385" s="17">
        <f t="shared" si="1210"/>
        <v>8616630</v>
      </c>
      <c r="Q1385" s="183">
        <f t="shared" si="1211"/>
        <v>85.475487113151502</v>
      </c>
    </row>
    <row r="1386" spans="1:17" ht="22.5" x14ac:dyDescent="0.25">
      <c r="A1386" s="1" t="s">
        <v>1</v>
      </c>
      <c r="B1386" s="1" t="s">
        <v>1</v>
      </c>
      <c r="C1386" s="1" t="s">
        <v>1</v>
      </c>
      <c r="D1386" s="2" t="s">
        <v>1</v>
      </c>
      <c r="E1386" s="2" t="s">
        <v>1</v>
      </c>
      <c r="F1386" s="2" t="s">
        <v>1</v>
      </c>
      <c r="G1386" s="2" t="s">
        <v>1</v>
      </c>
      <c r="H1386" s="13" t="s">
        <v>70</v>
      </c>
      <c r="I1386" s="184">
        <f t="shared" ref="I1386:O1386" si="1217">SUM(I1387)</f>
        <v>600000</v>
      </c>
      <c r="J1386" s="184">
        <f t="shared" si="1217"/>
        <v>600000</v>
      </c>
      <c r="K1386" s="184">
        <f t="shared" si="1217"/>
        <v>425000</v>
      </c>
      <c r="L1386" s="184">
        <f t="shared" si="1217"/>
        <v>45000</v>
      </c>
      <c r="M1386" s="14">
        <f t="shared" si="1217"/>
        <v>45000</v>
      </c>
      <c r="N1386" s="14">
        <f t="shared" si="1217"/>
        <v>0</v>
      </c>
      <c r="O1386" s="14">
        <f t="shared" si="1217"/>
        <v>0</v>
      </c>
      <c r="P1386" s="14">
        <f t="shared" si="1210"/>
        <v>470000</v>
      </c>
      <c r="Q1386" s="184">
        <f t="shared" si="1211"/>
        <v>78.333333333333329</v>
      </c>
    </row>
    <row r="1387" spans="1:17" x14ac:dyDescent="0.25">
      <c r="A1387" s="4" t="s">
        <v>830</v>
      </c>
      <c r="B1387" s="4" t="s">
        <v>3</v>
      </c>
      <c r="C1387" s="4" t="s">
        <v>12</v>
      </c>
      <c r="D1387" s="4" t="s">
        <v>832</v>
      </c>
      <c r="E1387" s="2" t="s">
        <v>71</v>
      </c>
      <c r="F1387" s="2" t="s">
        <v>1</v>
      </c>
      <c r="G1387" s="2" t="s">
        <v>1</v>
      </c>
      <c r="H1387" s="2" t="s">
        <v>72</v>
      </c>
      <c r="I1387" s="185">
        <f t="shared" ref="I1387:L1387" si="1218">SUM(I1388:I1389)</f>
        <v>600000</v>
      </c>
      <c r="J1387" s="185">
        <f t="shared" ref="J1387" si="1219">SUM(J1388:J1389)</f>
        <v>600000</v>
      </c>
      <c r="K1387" s="185">
        <f t="shared" ref="K1387" si="1220">SUM(K1388:K1389)</f>
        <v>425000</v>
      </c>
      <c r="L1387" s="185">
        <f t="shared" si="1218"/>
        <v>45000</v>
      </c>
      <c r="M1387" s="15">
        <f t="shared" ref="M1387:O1387" si="1221">SUM(M1388:M1389)</f>
        <v>45000</v>
      </c>
      <c r="N1387" s="15">
        <f t="shared" si="1221"/>
        <v>0</v>
      </c>
      <c r="O1387" s="15">
        <f t="shared" si="1221"/>
        <v>0</v>
      </c>
      <c r="P1387" s="15">
        <f t="shared" si="1210"/>
        <v>470000</v>
      </c>
      <c r="Q1387" s="185">
        <f t="shared" si="1211"/>
        <v>78.333333333333329</v>
      </c>
    </row>
    <row r="1388" spans="1:17" x14ac:dyDescent="0.25">
      <c r="A1388" s="4" t="s">
        <v>830</v>
      </c>
      <c r="B1388" s="4" t="s">
        <v>3</v>
      </c>
      <c r="C1388" s="4" t="s">
        <v>12</v>
      </c>
      <c r="D1388" s="4" t="s">
        <v>832</v>
      </c>
      <c r="E1388" s="3" t="s">
        <v>75</v>
      </c>
      <c r="F1388" s="4"/>
      <c r="G1388" s="16" t="s">
        <v>19</v>
      </c>
      <c r="H1388" s="16" t="s">
        <v>74</v>
      </c>
      <c r="I1388" s="183">
        <v>100000</v>
      </c>
      <c r="J1388" s="183">
        <v>100000</v>
      </c>
      <c r="K1388" s="183">
        <v>50000</v>
      </c>
      <c r="L1388" s="183">
        <f>M1388+N1388+O1388</f>
        <v>20000</v>
      </c>
      <c r="M1388" s="17">
        <v>20000</v>
      </c>
      <c r="N1388" s="17"/>
      <c r="O1388" s="208"/>
      <c r="P1388" s="17">
        <f t="shared" si="1210"/>
        <v>70000</v>
      </c>
      <c r="Q1388" s="183">
        <f t="shared" si="1211"/>
        <v>70</v>
      </c>
    </row>
    <row r="1389" spans="1:17" x14ac:dyDescent="0.25">
      <c r="A1389" s="4" t="s">
        <v>830</v>
      </c>
      <c r="B1389" s="4" t="s">
        <v>3</v>
      </c>
      <c r="C1389" s="4" t="s">
        <v>12</v>
      </c>
      <c r="D1389" s="4" t="s">
        <v>832</v>
      </c>
      <c r="E1389" s="3" t="s">
        <v>183</v>
      </c>
      <c r="F1389" s="4"/>
      <c r="G1389" s="16" t="s">
        <v>19</v>
      </c>
      <c r="H1389" s="16" t="s">
        <v>182</v>
      </c>
      <c r="I1389" s="183">
        <v>500000</v>
      </c>
      <c r="J1389" s="183">
        <v>500000</v>
      </c>
      <c r="K1389" s="183">
        <v>375000</v>
      </c>
      <c r="L1389" s="183">
        <f>M1389+N1389+O1389</f>
        <v>25000</v>
      </c>
      <c r="M1389" s="210">
        <v>25000</v>
      </c>
      <c r="N1389" s="210"/>
      <c r="O1389" s="210"/>
      <c r="P1389" s="17">
        <f t="shared" si="1210"/>
        <v>400000</v>
      </c>
      <c r="Q1389" s="183">
        <f t="shared" si="1211"/>
        <v>80</v>
      </c>
    </row>
    <row r="1390" spans="1:17" ht="22.5" x14ac:dyDescent="0.25">
      <c r="A1390" s="1" t="s">
        <v>1</v>
      </c>
      <c r="B1390" s="1" t="s">
        <v>1</v>
      </c>
      <c r="C1390" s="1" t="s">
        <v>1</v>
      </c>
      <c r="D1390" s="2" t="s">
        <v>1</v>
      </c>
      <c r="E1390" s="2" t="s">
        <v>1</v>
      </c>
      <c r="F1390" s="2" t="s">
        <v>1</v>
      </c>
      <c r="G1390" s="2" t="s">
        <v>1</v>
      </c>
      <c r="H1390" s="13" t="s">
        <v>863</v>
      </c>
      <c r="I1390" s="184">
        <f t="shared" ref="I1390:O1391" si="1222">SUM(I1391)</f>
        <v>100</v>
      </c>
      <c r="J1390" s="184">
        <f t="shared" si="1222"/>
        <v>100</v>
      </c>
      <c r="K1390" s="184">
        <f t="shared" si="1222"/>
        <v>50</v>
      </c>
      <c r="L1390" s="184">
        <f t="shared" si="1222"/>
        <v>50</v>
      </c>
      <c r="M1390" s="14">
        <f t="shared" si="1222"/>
        <v>50</v>
      </c>
      <c r="N1390" s="14">
        <f t="shared" si="1222"/>
        <v>0</v>
      </c>
      <c r="O1390" s="14">
        <f t="shared" si="1222"/>
        <v>0</v>
      </c>
      <c r="P1390" s="14">
        <f t="shared" si="1210"/>
        <v>100</v>
      </c>
      <c r="Q1390" s="184">
        <f t="shared" si="1211"/>
        <v>100</v>
      </c>
    </row>
    <row r="1391" spans="1:17" x14ac:dyDescent="0.25">
      <c r="A1391" s="4" t="s">
        <v>830</v>
      </c>
      <c r="B1391" s="4" t="s">
        <v>3</v>
      </c>
      <c r="C1391" s="4" t="s">
        <v>12</v>
      </c>
      <c r="D1391" s="4" t="s">
        <v>832</v>
      </c>
      <c r="E1391" s="2" t="s">
        <v>864</v>
      </c>
      <c r="F1391" s="2" t="s">
        <v>1</v>
      </c>
      <c r="G1391" s="2" t="s">
        <v>1</v>
      </c>
      <c r="H1391" s="2" t="s">
        <v>865</v>
      </c>
      <c r="I1391" s="185">
        <f t="shared" si="1222"/>
        <v>100</v>
      </c>
      <c r="J1391" s="185">
        <f t="shared" si="1222"/>
        <v>100</v>
      </c>
      <c r="K1391" s="185">
        <f t="shared" si="1222"/>
        <v>50</v>
      </c>
      <c r="L1391" s="185">
        <f t="shared" si="1222"/>
        <v>50</v>
      </c>
      <c r="M1391" s="15">
        <f t="shared" si="1222"/>
        <v>50</v>
      </c>
      <c r="N1391" s="15">
        <f t="shared" si="1222"/>
        <v>0</v>
      </c>
      <c r="O1391" s="15">
        <f t="shared" si="1222"/>
        <v>0</v>
      </c>
      <c r="P1391" s="15">
        <f t="shared" si="1210"/>
        <v>100</v>
      </c>
      <c r="Q1391" s="185">
        <f t="shared" si="1211"/>
        <v>100</v>
      </c>
    </row>
    <row r="1392" spans="1:17" x14ac:dyDescent="0.25">
      <c r="A1392" s="4" t="s">
        <v>830</v>
      </c>
      <c r="B1392" s="4" t="s">
        <v>3</v>
      </c>
      <c r="C1392" s="4" t="s">
        <v>12</v>
      </c>
      <c r="D1392" s="4" t="s">
        <v>832</v>
      </c>
      <c r="E1392" s="3" t="s">
        <v>867</v>
      </c>
      <c r="F1392" s="4"/>
      <c r="G1392" s="16" t="s">
        <v>19</v>
      </c>
      <c r="H1392" s="16" t="s">
        <v>866</v>
      </c>
      <c r="I1392" s="183">
        <v>100</v>
      </c>
      <c r="J1392" s="183">
        <v>100</v>
      </c>
      <c r="K1392" s="183">
        <v>50</v>
      </c>
      <c r="L1392" s="183">
        <f>M1392+N1392+O1392</f>
        <v>50</v>
      </c>
      <c r="M1392" s="17">
        <v>50</v>
      </c>
      <c r="N1392" s="17"/>
      <c r="O1392" s="17"/>
      <c r="P1392" s="17">
        <f t="shared" si="1210"/>
        <v>100</v>
      </c>
      <c r="Q1392" s="183">
        <f t="shared" si="1211"/>
        <v>100</v>
      </c>
    </row>
    <row r="1393" spans="1:17" ht="22.5" x14ac:dyDescent="0.25">
      <c r="A1393" s="1" t="s">
        <v>1</v>
      </c>
      <c r="B1393" s="1" t="s">
        <v>1</v>
      </c>
      <c r="C1393" s="1" t="s">
        <v>1</v>
      </c>
      <c r="D1393" s="2" t="s">
        <v>1</v>
      </c>
      <c r="E1393" s="2" t="s">
        <v>1</v>
      </c>
      <c r="F1393" s="2" t="s">
        <v>1</v>
      </c>
      <c r="G1393" s="2" t="s">
        <v>1</v>
      </c>
      <c r="H1393" s="13" t="s">
        <v>868</v>
      </c>
      <c r="I1393" s="184">
        <f t="shared" ref="I1393:O1393" si="1223">SUM(I1394)</f>
        <v>54736416</v>
      </c>
      <c r="J1393" s="184">
        <f t="shared" si="1223"/>
        <v>47741403</v>
      </c>
      <c r="K1393" s="184">
        <f t="shared" si="1223"/>
        <v>33000640</v>
      </c>
      <c r="L1393" s="184">
        <f t="shared" si="1223"/>
        <v>10206212</v>
      </c>
      <c r="M1393" s="14">
        <f t="shared" si="1223"/>
        <v>1652575</v>
      </c>
      <c r="N1393" s="14">
        <f t="shared" si="1223"/>
        <v>4072080</v>
      </c>
      <c r="O1393" s="14">
        <f t="shared" si="1223"/>
        <v>4481557</v>
      </c>
      <c r="P1393" s="14">
        <f t="shared" si="1210"/>
        <v>43206852</v>
      </c>
      <c r="Q1393" s="184">
        <f t="shared" si="1211"/>
        <v>90.5018480500039</v>
      </c>
    </row>
    <row r="1394" spans="1:17" x14ac:dyDescent="0.25">
      <c r="A1394" s="4" t="s">
        <v>830</v>
      </c>
      <c r="B1394" s="4" t="s">
        <v>3</v>
      </c>
      <c r="C1394" s="4" t="s">
        <v>12</v>
      </c>
      <c r="D1394" s="4" t="s">
        <v>832</v>
      </c>
      <c r="E1394" s="2" t="s">
        <v>869</v>
      </c>
      <c r="F1394" s="2" t="s">
        <v>1</v>
      </c>
      <c r="G1394" s="2" t="s">
        <v>1</v>
      </c>
      <c r="H1394" s="2" t="s">
        <v>870</v>
      </c>
      <c r="I1394" s="185">
        <f t="shared" ref="I1394:L1394" si="1224">SUM(I1395:I1397)</f>
        <v>54736416</v>
      </c>
      <c r="J1394" s="185">
        <f t="shared" ref="J1394" si="1225">SUM(J1395:J1397)</f>
        <v>47741403</v>
      </c>
      <c r="K1394" s="185">
        <f t="shared" ref="K1394" si="1226">SUM(K1395:K1397)</f>
        <v>33000640</v>
      </c>
      <c r="L1394" s="185">
        <f t="shared" si="1224"/>
        <v>10206212</v>
      </c>
      <c r="M1394" s="15">
        <f t="shared" ref="M1394:O1394" si="1227">SUM(M1395:M1397)</f>
        <v>1652575</v>
      </c>
      <c r="N1394" s="15">
        <f t="shared" si="1227"/>
        <v>4072080</v>
      </c>
      <c r="O1394" s="15">
        <f t="shared" si="1227"/>
        <v>4481557</v>
      </c>
      <c r="P1394" s="15">
        <f t="shared" si="1210"/>
        <v>43206852</v>
      </c>
      <c r="Q1394" s="185">
        <f t="shared" si="1211"/>
        <v>90.5018480500039</v>
      </c>
    </row>
    <row r="1395" spans="1:17" x14ac:dyDescent="0.25">
      <c r="A1395" s="4" t="s">
        <v>830</v>
      </c>
      <c r="B1395" s="4" t="s">
        <v>3</v>
      </c>
      <c r="C1395" s="4" t="s">
        <v>12</v>
      </c>
      <c r="D1395" s="4" t="s">
        <v>832</v>
      </c>
      <c r="E1395" s="3" t="s">
        <v>872</v>
      </c>
      <c r="F1395" s="4"/>
      <c r="G1395" s="16" t="s">
        <v>19</v>
      </c>
      <c r="H1395" s="16" t="s">
        <v>871</v>
      </c>
      <c r="I1395" s="183">
        <v>29196625</v>
      </c>
      <c r="J1395" s="183">
        <v>23783667</v>
      </c>
      <c r="K1395" s="183">
        <v>16913160</v>
      </c>
      <c r="L1395" s="183">
        <f>M1395+N1395+O1395</f>
        <v>4041985</v>
      </c>
      <c r="M1395" s="17">
        <v>1289223</v>
      </c>
      <c r="N1395" s="17">
        <v>752762</v>
      </c>
      <c r="O1395" s="208">
        <v>2000000</v>
      </c>
      <c r="P1395" s="17">
        <f t="shared" si="1210"/>
        <v>20955145</v>
      </c>
      <c r="Q1395" s="183">
        <f t="shared" si="1211"/>
        <v>88.107292285920408</v>
      </c>
    </row>
    <row r="1396" spans="1:17" x14ac:dyDescent="0.25">
      <c r="A1396" s="4" t="s">
        <v>830</v>
      </c>
      <c r="B1396" s="4" t="s">
        <v>3</v>
      </c>
      <c r="C1396" s="4" t="s">
        <v>12</v>
      </c>
      <c r="D1396" s="4" t="s">
        <v>832</v>
      </c>
      <c r="E1396" s="3" t="s">
        <v>874</v>
      </c>
      <c r="F1396" s="4"/>
      <c r="G1396" s="16" t="s">
        <v>19</v>
      </c>
      <c r="H1396" s="16" t="s">
        <v>873</v>
      </c>
      <c r="I1396" s="183">
        <v>1582055</v>
      </c>
      <c r="J1396" s="183">
        <v>0</v>
      </c>
      <c r="K1396" s="183">
        <v>0</v>
      </c>
      <c r="L1396" s="183">
        <f>M1396+N1396+O1396</f>
        <v>0</v>
      </c>
      <c r="M1396" s="17"/>
      <c r="N1396" s="17"/>
      <c r="O1396" s="17"/>
      <c r="P1396" s="17">
        <f t="shared" si="1210"/>
        <v>0</v>
      </c>
      <c r="Q1396" s="161" t="str">
        <f t="shared" si="1211"/>
        <v>-</v>
      </c>
    </row>
    <row r="1397" spans="1:17" x14ac:dyDescent="0.25">
      <c r="A1397" s="4" t="s">
        <v>830</v>
      </c>
      <c r="B1397" s="4" t="s">
        <v>3</v>
      </c>
      <c r="C1397" s="4" t="s">
        <v>12</v>
      </c>
      <c r="D1397" s="4" t="s">
        <v>832</v>
      </c>
      <c r="E1397" s="3" t="s">
        <v>876</v>
      </c>
      <c r="F1397" s="4"/>
      <c r="G1397" s="16" t="s">
        <v>19</v>
      </c>
      <c r="H1397" s="16" t="s">
        <v>875</v>
      </c>
      <c r="I1397" s="183">
        <v>23957736</v>
      </c>
      <c r="J1397" s="183">
        <v>23957736</v>
      </c>
      <c r="K1397" s="183">
        <v>16087480</v>
      </c>
      <c r="L1397" s="183">
        <f>M1397+N1397+O1397</f>
        <v>6164227</v>
      </c>
      <c r="M1397" s="17">
        <v>363352</v>
      </c>
      <c r="N1397" s="208">
        <v>3319318</v>
      </c>
      <c r="O1397" s="208">
        <v>2481557</v>
      </c>
      <c r="P1397" s="17">
        <f t="shared" si="1210"/>
        <v>22251707</v>
      </c>
      <c r="Q1397" s="183">
        <f t="shared" si="1211"/>
        <v>92.879005762481057</v>
      </c>
    </row>
    <row r="1398" spans="1:17" x14ac:dyDescent="0.25">
      <c r="A1398" s="16" t="s">
        <v>1</v>
      </c>
      <c r="B1398" s="16" t="s">
        <v>1</v>
      </c>
      <c r="C1398" s="16" t="s">
        <v>1</v>
      </c>
      <c r="D1398" s="16" t="s">
        <v>1</v>
      </c>
      <c r="E1398" s="16" t="s">
        <v>1</v>
      </c>
      <c r="F1398" s="16" t="s">
        <v>1</v>
      </c>
      <c r="G1398" s="16" t="s">
        <v>1</v>
      </c>
      <c r="H1398" s="13" t="s">
        <v>877</v>
      </c>
      <c r="I1398" s="184">
        <f t="shared" ref="I1398:O1398" si="1228">SUM(I1393,I1390,I1386,I1381,I1373,I1346)</f>
        <v>99500695</v>
      </c>
      <c r="J1398" s="184">
        <f t="shared" si="1228"/>
        <v>92228586</v>
      </c>
      <c r="K1398" s="184">
        <f t="shared" si="1228"/>
        <v>61419643</v>
      </c>
      <c r="L1398" s="184">
        <f t="shared" si="1228"/>
        <v>16799084</v>
      </c>
      <c r="M1398" s="14">
        <f t="shared" si="1228"/>
        <v>3507034</v>
      </c>
      <c r="N1398" s="14">
        <f t="shared" si="1228"/>
        <v>6102709</v>
      </c>
      <c r="O1398" s="14">
        <f t="shared" si="1228"/>
        <v>7189341</v>
      </c>
      <c r="P1398" s="14">
        <f t="shared" si="1210"/>
        <v>78218727</v>
      </c>
      <c r="Q1398" s="184">
        <f t="shared" si="1211"/>
        <v>84.809634834908991</v>
      </c>
    </row>
    <row r="1399" spans="1:17" ht="15.75" thickBot="1" x14ac:dyDescent="0.3">
      <c r="A1399" s="16" t="s">
        <v>1</v>
      </c>
      <c r="B1399" s="16" t="s">
        <v>1</v>
      </c>
      <c r="C1399" s="16" t="s">
        <v>1</v>
      </c>
      <c r="D1399" s="16" t="s">
        <v>1</v>
      </c>
      <c r="E1399" s="16" t="s">
        <v>1</v>
      </c>
      <c r="F1399" s="16" t="s">
        <v>1</v>
      </c>
      <c r="G1399" s="16" t="s">
        <v>1</v>
      </c>
      <c r="H1399" s="2" t="s">
        <v>77</v>
      </c>
      <c r="I1399" s="185">
        <v>67</v>
      </c>
      <c r="J1399" s="185">
        <v>67</v>
      </c>
      <c r="K1399" s="185"/>
      <c r="L1399" s="185">
        <f>M1399+N1399+O1399</f>
        <v>0</v>
      </c>
      <c r="M1399" s="16"/>
      <c r="N1399" s="16"/>
      <c r="O1399" s="16"/>
      <c r="P1399" s="15">
        <f t="shared" si="1210"/>
        <v>0</v>
      </c>
      <c r="Q1399" s="164"/>
    </row>
    <row r="1400" spans="1:17" ht="45.75" thickBot="1" x14ac:dyDescent="0.3">
      <c r="A1400" s="212" t="s">
        <v>1</v>
      </c>
      <c r="B1400" s="212" t="s">
        <v>1</v>
      </c>
      <c r="C1400" s="212" t="s">
        <v>1</v>
      </c>
      <c r="D1400" s="212" t="s">
        <v>1</v>
      </c>
      <c r="E1400" s="212" t="s">
        <v>1</v>
      </c>
      <c r="F1400" s="212" t="s">
        <v>1</v>
      </c>
      <c r="G1400" s="214" t="s">
        <v>1</v>
      </c>
      <c r="H1400" s="5" t="s">
        <v>78</v>
      </c>
      <c r="I1400" s="109" t="s">
        <v>3374</v>
      </c>
      <c r="J1400" s="109" t="s">
        <v>3433</v>
      </c>
      <c r="K1400" s="109" t="s">
        <v>3437</v>
      </c>
      <c r="L1400" s="109" t="s">
        <v>3434</v>
      </c>
      <c r="M1400" s="5" t="s">
        <v>3439</v>
      </c>
      <c r="N1400" s="5" t="s">
        <v>3440</v>
      </c>
      <c r="O1400" s="5" t="s">
        <v>3441</v>
      </c>
      <c r="P1400" s="5" t="s">
        <v>3438</v>
      </c>
      <c r="Q1400" s="162" t="s">
        <v>3302</v>
      </c>
    </row>
    <row r="1401" spans="1:17" x14ac:dyDescent="0.25">
      <c r="A1401" s="213"/>
      <c r="B1401" s="213"/>
      <c r="C1401" s="213"/>
      <c r="D1401" s="213"/>
      <c r="E1401" s="213"/>
      <c r="F1401" s="213"/>
      <c r="G1401" s="215"/>
      <c r="H1401" s="18" t="s">
        <v>1</v>
      </c>
      <c r="I1401" s="110">
        <v>1</v>
      </c>
      <c r="J1401" s="110">
        <v>2</v>
      </c>
      <c r="K1401" s="110">
        <v>20</v>
      </c>
      <c r="L1401" s="110" t="s">
        <v>3402</v>
      </c>
      <c r="M1401" s="12">
        <v>5</v>
      </c>
      <c r="N1401" s="12">
        <v>6</v>
      </c>
      <c r="O1401" s="12">
        <v>7</v>
      </c>
      <c r="P1401" s="12" t="s">
        <v>3303</v>
      </c>
      <c r="Q1401" s="110">
        <v>9</v>
      </c>
    </row>
    <row r="1402" spans="1:17" ht="22.5" x14ac:dyDescent="0.25">
      <c r="A1402" s="213"/>
      <c r="B1402" s="213"/>
      <c r="C1402" s="213"/>
      <c r="D1402" s="213"/>
      <c r="E1402" s="213"/>
      <c r="F1402" s="213"/>
      <c r="G1402" s="215"/>
      <c r="H1402" s="19" t="s">
        <v>79</v>
      </c>
      <c r="I1402" s="186">
        <f t="shared" ref="I1402:L1402" si="1229">SUM(I1348,I1350,I1351,I1352,I1353,I1354,I1356,I1358,I1359,I1360,I1361,I1362,I1363,I1364,I1365,I1367,I1368,I1369,I1370,I1371,I1372,I1378,I1379,I1380,I1388,I1389,I1392,I1395,I1396,I1397)</f>
        <v>66570492</v>
      </c>
      <c r="J1402" s="186">
        <f t="shared" ref="J1402" si="1230">SUM(J1348,J1350,J1351,J1352,J1353,J1354,J1356,J1358,J1359,J1360,J1361,J1362,J1363,J1364,J1365,J1367,J1368,J1369,J1370,J1371,J1372,J1378,J1379,J1380,J1388,J1389,J1392,J1395,J1396,J1397)</f>
        <v>59593479</v>
      </c>
      <c r="K1402" s="186">
        <f t="shared" ref="K1402" si="1231">SUM(K1348,K1350,K1351,K1352,K1353,K1354,K1356,K1358,K1359,K1360,K1361,K1362,K1363,K1364,K1365,K1367,K1368,K1369,K1370,K1371,K1372,K1378,K1379,K1380,K1388,K1389,K1392,K1395,K1396,K1397)</f>
        <v>42043153</v>
      </c>
      <c r="L1402" s="186">
        <f t="shared" si="1229"/>
        <v>12231980</v>
      </c>
      <c r="M1402" s="20">
        <f t="shared" ref="M1402:O1402" si="1232">SUM(M1348,M1350,M1351,M1352,M1353,M1354,M1356,M1358,M1359,M1360,M1361,M1362,M1363,M1364,M1365,M1367,M1368,M1369,M1370,M1371,M1372,M1378,M1379,M1380,M1388,M1389,M1392,M1395,M1396,M1397)</f>
        <v>2518960</v>
      </c>
      <c r="N1402" s="20">
        <f t="shared" si="1232"/>
        <v>4680915</v>
      </c>
      <c r="O1402" s="20">
        <f t="shared" si="1232"/>
        <v>5032105</v>
      </c>
      <c r="P1402" s="20">
        <f t="shared" ref="P1402:P1414" si="1233">K1402+L1402</f>
        <v>54275133</v>
      </c>
      <c r="Q1402" s="186">
        <f>IF(J1402=0,"-",P1402/J1402*100)</f>
        <v>91.075624230631007</v>
      </c>
    </row>
    <row r="1403" spans="1:17" x14ac:dyDescent="0.25">
      <c r="A1403" s="213"/>
      <c r="B1403" s="213"/>
      <c r="C1403" s="213"/>
      <c r="D1403" s="213"/>
      <c r="E1403" s="213"/>
      <c r="F1403" s="213"/>
      <c r="G1403" s="215"/>
      <c r="H1403" s="19" t="s">
        <v>878</v>
      </c>
      <c r="I1403" s="186">
        <f t="shared" ref="I1403:L1403" si="1234">SUM(I1385,I1384,I1383)</f>
        <v>32530203</v>
      </c>
      <c r="J1403" s="186">
        <f t="shared" ref="J1403" si="1235">SUM(J1385,J1384,J1383)</f>
        <v>32235107</v>
      </c>
      <c r="K1403" s="186">
        <f t="shared" ref="K1403" si="1236">SUM(K1385,K1384,K1383)</f>
        <v>18976490</v>
      </c>
      <c r="L1403" s="186">
        <f t="shared" si="1234"/>
        <v>4567104</v>
      </c>
      <c r="M1403" s="20">
        <f t="shared" ref="M1403:O1403" si="1237">SUM(M1385,M1384,M1383)</f>
        <v>988074</v>
      </c>
      <c r="N1403" s="20">
        <f t="shared" si="1237"/>
        <v>1421794</v>
      </c>
      <c r="O1403" s="20">
        <f t="shared" si="1237"/>
        <v>2157236</v>
      </c>
      <c r="P1403" s="20">
        <f t="shared" si="1233"/>
        <v>23543594</v>
      </c>
      <c r="Q1403" s="186">
        <f>IF(J1403=0,"-",P1403/J1403*100)</f>
        <v>73.037120677154874</v>
      </c>
    </row>
    <row r="1404" spans="1:17" x14ac:dyDescent="0.25">
      <c r="A1404" s="213"/>
      <c r="B1404" s="213"/>
      <c r="C1404" s="213"/>
      <c r="D1404" s="213"/>
      <c r="E1404" s="213"/>
      <c r="F1404" s="213"/>
      <c r="G1404" s="215"/>
      <c r="H1404" s="19" t="s">
        <v>810</v>
      </c>
      <c r="I1404" s="186">
        <f t="shared" ref="I1404:L1404" si="1238">SUM(I1376)</f>
        <v>400000</v>
      </c>
      <c r="J1404" s="186">
        <f t="shared" ref="J1404" si="1239">SUM(J1376)</f>
        <v>400000</v>
      </c>
      <c r="K1404" s="186">
        <f t="shared" ref="K1404" si="1240">SUM(K1376)</f>
        <v>400000</v>
      </c>
      <c r="L1404" s="186">
        <f t="shared" si="1238"/>
        <v>0</v>
      </c>
      <c r="M1404" s="20">
        <f t="shared" ref="M1404:O1404" si="1241">SUM(M1376)</f>
        <v>0</v>
      </c>
      <c r="N1404" s="20">
        <f t="shared" si="1241"/>
        <v>0</v>
      </c>
      <c r="O1404" s="20">
        <f t="shared" si="1241"/>
        <v>0</v>
      </c>
      <c r="P1404" s="20">
        <f t="shared" si="1233"/>
        <v>400000</v>
      </c>
      <c r="Q1404" s="186">
        <f>IF(J1404=0,"-",P1404/J1404*100)</f>
        <v>100</v>
      </c>
    </row>
    <row r="1405" spans="1:17" x14ac:dyDescent="0.25">
      <c r="A1405" s="216"/>
      <c r="B1405" s="216"/>
      <c r="C1405" s="216"/>
      <c r="D1405" s="216"/>
      <c r="E1405" s="216"/>
      <c r="F1405" s="216"/>
      <c r="G1405" s="217"/>
      <c r="H1405" s="21" t="s">
        <v>80</v>
      </c>
      <c r="I1405" s="186">
        <f t="shared" ref="I1405:L1405" si="1242">SUM(I1402:I1404)</f>
        <v>99500695</v>
      </c>
      <c r="J1405" s="186">
        <f t="shared" ref="J1405" si="1243">SUM(J1402:J1404)</f>
        <v>92228586</v>
      </c>
      <c r="K1405" s="186">
        <f t="shared" ref="K1405" si="1244">SUM(K1402:K1404)</f>
        <v>61419643</v>
      </c>
      <c r="L1405" s="186">
        <f t="shared" si="1242"/>
        <v>16799084</v>
      </c>
      <c r="M1405" s="20">
        <f t="shared" ref="M1405:O1405" si="1245">SUM(M1402:M1404)</f>
        <v>3507034</v>
      </c>
      <c r="N1405" s="20">
        <f t="shared" si="1245"/>
        <v>6102709</v>
      </c>
      <c r="O1405" s="20">
        <f t="shared" si="1245"/>
        <v>7189341</v>
      </c>
      <c r="P1405" s="20">
        <f t="shared" si="1233"/>
        <v>78218727</v>
      </c>
      <c r="Q1405" s="186">
        <f>IF(J1405=0,"-",P1405/J1405*100)</f>
        <v>84.809634834908991</v>
      </c>
    </row>
    <row r="1406" spans="1:17" x14ac:dyDescent="0.25">
      <c r="J1406" s="178">
        <v>0</v>
      </c>
      <c r="K1406" s="178">
        <v>0</v>
      </c>
      <c r="L1406" s="178">
        <f>M1406+N1406+O1406</f>
        <v>0</v>
      </c>
      <c r="P1406">
        <f t="shared" si="1233"/>
        <v>0</v>
      </c>
      <c r="Q1406" s="160" t="str">
        <f>IF(J1406=0,"-",P1406/J1406*100)</f>
        <v>-</v>
      </c>
    </row>
    <row r="1407" spans="1:17" x14ac:dyDescent="0.25">
      <c r="A1407" s="16" t="s">
        <v>1</v>
      </c>
      <c r="B1407" s="16" t="s">
        <v>1</v>
      </c>
      <c r="C1407" s="16" t="s">
        <v>1</v>
      </c>
      <c r="D1407" s="16" t="s">
        <v>1</v>
      </c>
      <c r="E1407" s="16" t="s">
        <v>1</v>
      </c>
      <c r="F1407" s="16" t="s">
        <v>1</v>
      </c>
      <c r="G1407" s="16" t="s">
        <v>1</v>
      </c>
      <c r="H1407" s="22" t="s">
        <v>1</v>
      </c>
      <c r="I1407" s="187"/>
      <c r="J1407" s="187"/>
      <c r="K1407" s="187"/>
      <c r="L1407" s="187">
        <f>M1407+N1407+O1407</f>
        <v>0</v>
      </c>
      <c r="M1407" s="22"/>
      <c r="N1407" s="22"/>
      <c r="O1407" s="22"/>
      <c r="P1407" s="22">
        <f t="shared" si="1233"/>
        <v>0</v>
      </c>
      <c r="Q1407" s="166"/>
    </row>
    <row r="1408" spans="1:17" x14ac:dyDescent="0.25">
      <c r="A1408" s="16" t="s">
        <v>1</v>
      </c>
      <c r="B1408" s="16" t="s">
        <v>1</v>
      </c>
      <c r="C1408" s="16" t="s">
        <v>1</v>
      </c>
      <c r="D1408" s="16" t="s">
        <v>1</v>
      </c>
      <c r="E1408" s="16" t="s">
        <v>1</v>
      </c>
      <c r="F1408" s="16" t="s">
        <v>1</v>
      </c>
      <c r="G1408" s="16" t="s">
        <v>1</v>
      </c>
      <c r="H1408" s="13" t="s">
        <v>879</v>
      </c>
      <c r="I1408" s="184">
        <f t="shared" ref="I1408:L1408" si="1246">SUM(I1398)</f>
        <v>99500695</v>
      </c>
      <c r="J1408" s="184">
        <f t="shared" ref="J1408" si="1247">SUM(J1398)</f>
        <v>92228586</v>
      </c>
      <c r="K1408" s="184">
        <f t="shared" ref="K1408" si="1248">SUM(K1398)</f>
        <v>61419643</v>
      </c>
      <c r="L1408" s="184">
        <f t="shared" si="1246"/>
        <v>16799084</v>
      </c>
      <c r="M1408" s="14">
        <f t="shared" ref="M1408:O1408" si="1249">SUM(M1398)</f>
        <v>3507034</v>
      </c>
      <c r="N1408" s="14">
        <f t="shared" si="1249"/>
        <v>6102709</v>
      </c>
      <c r="O1408" s="14">
        <f t="shared" si="1249"/>
        <v>7189341</v>
      </c>
      <c r="P1408" s="14">
        <f t="shared" si="1233"/>
        <v>78218727</v>
      </c>
      <c r="Q1408" s="184">
        <f>IF(J1408=0,"-",P1408/J1408*100)</f>
        <v>84.809634834908991</v>
      </c>
    </row>
    <row r="1409" spans="1:17" x14ac:dyDescent="0.25">
      <c r="A1409" s="16" t="s">
        <v>1</v>
      </c>
      <c r="B1409" s="16" t="s">
        <v>1</v>
      </c>
      <c r="C1409" s="16" t="s">
        <v>1</v>
      </c>
      <c r="D1409" s="16" t="s">
        <v>1</v>
      </c>
      <c r="E1409" s="16" t="s">
        <v>1</v>
      </c>
      <c r="F1409" s="16" t="s">
        <v>1</v>
      </c>
      <c r="G1409" s="16" t="s">
        <v>1</v>
      </c>
      <c r="H1409" s="2" t="s">
        <v>77</v>
      </c>
      <c r="I1409" s="185">
        <f t="shared" ref="I1409:L1409" si="1250">SUM(I1399)</f>
        <v>67</v>
      </c>
      <c r="J1409" s="185">
        <f t="shared" ref="J1409" si="1251">SUM(J1399)</f>
        <v>67</v>
      </c>
      <c r="K1409" s="185">
        <f t="shared" ref="K1409" si="1252">SUM(K1399)</f>
        <v>0</v>
      </c>
      <c r="L1409" s="185">
        <f t="shared" si="1250"/>
        <v>0</v>
      </c>
      <c r="M1409" s="16">
        <f t="shared" ref="M1409:O1409" si="1253">SUM(M1399)</f>
        <v>0</v>
      </c>
      <c r="N1409" s="16">
        <f t="shared" si="1253"/>
        <v>0</v>
      </c>
      <c r="O1409" s="16">
        <f t="shared" si="1253"/>
        <v>0</v>
      </c>
      <c r="P1409" s="15">
        <f t="shared" si="1233"/>
        <v>0</v>
      </c>
      <c r="Q1409" s="185">
        <f>IF(J1409=0,"-",P1409/J1409*100)</f>
        <v>0</v>
      </c>
    </row>
    <row r="1410" spans="1:17" x14ac:dyDescent="0.25">
      <c r="A1410" s="16" t="s">
        <v>1</v>
      </c>
      <c r="B1410" s="16" t="s">
        <v>1</v>
      </c>
      <c r="C1410" s="16" t="s">
        <v>1</v>
      </c>
      <c r="D1410" s="16" t="s">
        <v>1</v>
      </c>
      <c r="E1410" s="16" t="s">
        <v>1</v>
      </c>
      <c r="F1410" s="16" t="s">
        <v>1</v>
      </c>
      <c r="G1410" s="16" t="s">
        <v>1</v>
      </c>
      <c r="H1410" s="23" t="s">
        <v>1</v>
      </c>
      <c r="I1410" s="179"/>
      <c r="J1410" s="179"/>
      <c r="K1410" s="179"/>
      <c r="L1410" s="179">
        <f>M1410+N1410+O1410</f>
        <v>0</v>
      </c>
      <c r="M1410" s="24"/>
      <c r="N1410" s="24"/>
      <c r="O1410" s="24"/>
      <c r="P1410" s="24">
        <f t="shared" si="1233"/>
        <v>0</v>
      </c>
      <c r="Q1410" s="167"/>
    </row>
    <row r="1411" spans="1:17" x14ac:dyDescent="0.25">
      <c r="A1411" s="16" t="s">
        <v>1</v>
      </c>
      <c r="B1411" s="16" t="s">
        <v>1</v>
      </c>
      <c r="C1411" s="16" t="s">
        <v>1</v>
      </c>
      <c r="D1411" s="16" t="s">
        <v>1</v>
      </c>
      <c r="E1411" s="16" t="s">
        <v>1</v>
      </c>
      <c r="F1411" s="16" t="s">
        <v>1</v>
      </c>
      <c r="G1411" s="16" t="s">
        <v>1</v>
      </c>
      <c r="H1411" s="13" t="s">
        <v>880</v>
      </c>
      <c r="I1411" s="188">
        <f t="shared" ref="I1411:L1411" si="1254">SUM(I1408)</f>
        <v>99500695</v>
      </c>
      <c r="J1411" s="188">
        <f t="shared" ref="J1411" si="1255">SUM(J1408)</f>
        <v>92228586</v>
      </c>
      <c r="K1411" s="188">
        <f t="shared" ref="K1411" si="1256">SUM(K1408)</f>
        <v>61419643</v>
      </c>
      <c r="L1411" s="188">
        <f t="shared" si="1254"/>
        <v>16799084</v>
      </c>
      <c r="M1411" s="25">
        <f t="shared" ref="M1411:O1411" si="1257">SUM(M1408)</f>
        <v>3507034</v>
      </c>
      <c r="N1411" s="25">
        <f t="shared" si="1257"/>
        <v>6102709</v>
      </c>
      <c r="O1411" s="25">
        <f t="shared" si="1257"/>
        <v>7189341</v>
      </c>
      <c r="P1411" s="25">
        <f t="shared" si="1233"/>
        <v>78218727</v>
      </c>
      <c r="Q1411" s="188">
        <f>IF(J1411=0,"-",P1411/J1411*100)</f>
        <v>84.809634834908991</v>
      </c>
    </row>
    <row r="1412" spans="1:17" x14ac:dyDescent="0.25">
      <c r="A1412" s="16" t="s">
        <v>1</v>
      </c>
      <c r="B1412" s="16" t="s">
        <v>1</v>
      </c>
      <c r="C1412" s="16" t="s">
        <v>1</v>
      </c>
      <c r="D1412" s="16" t="s">
        <v>1</v>
      </c>
      <c r="E1412" s="16" t="s">
        <v>1</v>
      </c>
      <c r="F1412" s="16" t="s">
        <v>1</v>
      </c>
      <c r="G1412" s="16" t="s">
        <v>1</v>
      </c>
      <c r="H1412" s="2" t="s">
        <v>112</v>
      </c>
      <c r="I1412" s="185">
        <f t="shared" ref="I1412:L1412" si="1258">SUM(I1409)</f>
        <v>67</v>
      </c>
      <c r="J1412" s="185">
        <f t="shared" ref="J1412" si="1259">SUM(J1409)</f>
        <v>67</v>
      </c>
      <c r="K1412" s="185">
        <f t="shared" ref="K1412" si="1260">SUM(K1409)</f>
        <v>0</v>
      </c>
      <c r="L1412" s="185">
        <f t="shared" si="1258"/>
        <v>0</v>
      </c>
      <c r="M1412" s="16">
        <f t="shared" ref="M1412:O1412" si="1261">SUM(M1409)</f>
        <v>0</v>
      </c>
      <c r="N1412" s="16">
        <f t="shared" si="1261"/>
        <v>0</v>
      </c>
      <c r="O1412" s="16">
        <f t="shared" si="1261"/>
        <v>0</v>
      </c>
      <c r="P1412" s="15">
        <f t="shared" si="1233"/>
        <v>0</v>
      </c>
      <c r="Q1412" s="185">
        <f>IF(J1412=0,"-",P1412/J1412*100)</f>
        <v>0</v>
      </c>
    </row>
    <row r="1413" spans="1:17" x14ac:dyDescent="0.25">
      <c r="A1413" s="1" t="s">
        <v>881</v>
      </c>
      <c r="B1413" s="2" t="s">
        <v>1</v>
      </c>
      <c r="C1413" s="2" t="s">
        <v>1</v>
      </c>
      <c r="D1413" s="111" t="s">
        <v>1</v>
      </c>
      <c r="E1413" s="111" t="s">
        <v>1</v>
      </c>
      <c r="F1413" s="111" t="s">
        <v>1</v>
      </c>
      <c r="G1413" s="2" t="s">
        <v>1</v>
      </c>
      <c r="H1413" s="2" t="s">
        <v>882</v>
      </c>
      <c r="I1413" s="183">
        <v>0</v>
      </c>
      <c r="J1413" s="183"/>
      <c r="K1413" s="183"/>
      <c r="L1413" s="183">
        <f>M1413+N1413+O1413</f>
        <v>0</v>
      </c>
      <c r="M1413" s="3"/>
      <c r="N1413" s="3"/>
      <c r="O1413" s="3"/>
      <c r="P1413" s="3">
        <f t="shared" si="1233"/>
        <v>0</v>
      </c>
      <c r="Q1413" s="161"/>
    </row>
    <row r="1414" spans="1:17" ht="15.75" thickBot="1" x14ac:dyDescent="0.3">
      <c r="A1414" s="1" t="s">
        <v>881</v>
      </c>
      <c r="B1414" s="1" t="s">
        <v>3</v>
      </c>
      <c r="C1414" s="4" t="s">
        <v>1</v>
      </c>
      <c r="D1414" s="112" t="s">
        <v>1</v>
      </c>
      <c r="E1414" s="111" t="s">
        <v>1</v>
      </c>
      <c r="F1414" s="111" t="s">
        <v>1</v>
      </c>
      <c r="G1414" s="2" t="s">
        <v>1</v>
      </c>
      <c r="H1414" s="2" t="s">
        <v>1</v>
      </c>
      <c r="I1414" s="183"/>
      <c r="J1414" s="183"/>
      <c r="K1414" s="183"/>
      <c r="L1414" s="183">
        <f>M1414+N1414+O1414</f>
        <v>0</v>
      </c>
      <c r="M1414" s="3"/>
      <c r="N1414" s="3"/>
      <c r="O1414" s="3"/>
      <c r="P1414" s="3">
        <f t="shared" si="1233"/>
        <v>0</v>
      </c>
      <c r="Q1414" s="161"/>
    </row>
    <row r="1415" spans="1:17" ht="69.75" customHeight="1" thickBot="1" x14ac:dyDescent="0.3">
      <c r="A1415" s="5" t="s">
        <v>4</v>
      </c>
      <c r="B1415" s="5" t="s">
        <v>5</v>
      </c>
      <c r="C1415" s="5" t="s">
        <v>6</v>
      </c>
      <c r="D1415" s="113" t="s">
        <v>1</v>
      </c>
      <c r="E1415" s="114" t="s">
        <v>7</v>
      </c>
      <c r="F1415" s="114" t="s">
        <v>8</v>
      </c>
      <c r="G1415" s="5" t="s">
        <v>9</v>
      </c>
      <c r="H1415" s="5" t="s">
        <v>10</v>
      </c>
      <c r="I1415" s="109" t="s">
        <v>3374</v>
      </c>
      <c r="J1415" s="109" t="s">
        <v>3433</v>
      </c>
      <c r="K1415" s="109" t="s">
        <v>3437</v>
      </c>
      <c r="L1415" s="109" t="s">
        <v>3434</v>
      </c>
      <c r="M1415" s="5" t="s">
        <v>3439</v>
      </c>
      <c r="N1415" s="5" t="s">
        <v>3440</v>
      </c>
      <c r="O1415" s="5" t="s">
        <v>3441</v>
      </c>
      <c r="P1415" s="5" t="s">
        <v>3438</v>
      </c>
      <c r="Q1415" s="162" t="s">
        <v>3302</v>
      </c>
    </row>
    <row r="1416" spans="1:17" x14ac:dyDescent="0.25">
      <c r="A1416" s="7" t="s">
        <v>1</v>
      </c>
      <c r="B1416" s="7" t="s">
        <v>1</v>
      </c>
      <c r="C1416" s="7" t="s">
        <v>1</v>
      </c>
      <c r="D1416" s="115" t="s">
        <v>1</v>
      </c>
      <c r="E1416" s="115" t="s">
        <v>1</v>
      </c>
      <c r="F1416" s="108" t="s">
        <v>1</v>
      </c>
      <c r="G1416" s="10" t="s">
        <v>1</v>
      </c>
      <c r="H1416" s="11" t="s">
        <v>1</v>
      </c>
      <c r="I1416" s="110">
        <v>1</v>
      </c>
      <c r="J1416" s="110">
        <v>2</v>
      </c>
      <c r="K1416" s="110">
        <v>20</v>
      </c>
      <c r="L1416" s="110" t="s">
        <v>3402</v>
      </c>
      <c r="M1416" s="12">
        <v>5</v>
      </c>
      <c r="N1416" s="12">
        <v>6</v>
      </c>
      <c r="O1416" s="12">
        <v>7</v>
      </c>
      <c r="P1416" s="12" t="s">
        <v>3303</v>
      </c>
      <c r="Q1416" s="110">
        <v>9</v>
      </c>
    </row>
    <row r="1417" spans="1:17" x14ac:dyDescent="0.25">
      <c r="A1417" s="1" t="s">
        <v>881</v>
      </c>
      <c r="B1417" s="1" t="s">
        <v>3</v>
      </c>
      <c r="C1417" s="4" t="s">
        <v>12</v>
      </c>
      <c r="D1417" s="112" t="s">
        <v>883</v>
      </c>
      <c r="E1417" s="111" t="s">
        <v>1</v>
      </c>
      <c r="F1417" s="111" t="s">
        <v>1</v>
      </c>
      <c r="G1417" s="2" t="s">
        <v>1</v>
      </c>
      <c r="H1417" s="2" t="s">
        <v>882</v>
      </c>
      <c r="I1417" s="183">
        <v>0</v>
      </c>
      <c r="J1417" s="183"/>
      <c r="K1417" s="183"/>
      <c r="L1417" s="183">
        <f>M1417+N1417+O1417</f>
        <v>0</v>
      </c>
      <c r="M1417" s="3"/>
      <c r="N1417" s="3"/>
      <c r="O1417" s="3"/>
      <c r="P1417" s="3">
        <f t="shared" ref="P1417:P1448" si="1262">K1417+L1417</f>
        <v>0</v>
      </c>
      <c r="Q1417" s="161"/>
    </row>
    <row r="1418" spans="1:17" ht="33.75" x14ac:dyDescent="0.25">
      <c r="A1418" s="1" t="s">
        <v>1</v>
      </c>
      <c r="B1418" s="1" t="s">
        <v>1</v>
      </c>
      <c r="C1418" s="1" t="s">
        <v>1</v>
      </c>
      <c r="D1418" s="111" t="s">
        <v>1</v>
      </c>
      <c r="E1418" s="111" t="s">
        <v>1</v>
      </c>
      <c r="F1418" s="111" t="s">
        <v>1</v>
      </c>
      <c r="G1418" s="2" t="s">
        <v>1</v>
      </c>
      <c r="H1418" s="13" t="s">
        <v>14</v>
      </c>
      <c r="I1418" s="184">
        <f t="shared" ref="I1418:L1418" si="1263">SUM(I1419,I1427,I1429)</f>
        <v>1979902</v>
      </c>
      <c r="J1418" s="184">
        <f t="shared" ref="J1418" si="1264">SUM(J1419,J1427,J1429)</f>
        <v>1979902</v>
      </c>
      <c r="K1418" s="184">
        <f t="shared" ref="K1418" si="1265">SUM(K1419,K1427,K1429)</f>
        <v>1488380</v>
      </c>
      <c r="L1418" s="184">
        <f t="shared" si="1263"/>
        <v>349593</v>
      </c>
      <c r="M1418" s="14">
        <f t="shared" ref="M1418:O1418" si="1266">SUM(M1419,M1427,M1429)</f>
        <v>107853</v>
      </c>
      <c r="N1418" s="14">
        <f t="shared" si="1266"/>
        <v>120920</v>
      </c>
      <c r="O1418" s="14">
        <f t="shared" si="1266"/>
        <v>120820</v>
      </c>
      <c r="P1418" s="14">
        <f t="shared" si="1262"/>
        <v>1837973</v>
      </c>
      <c r="Q1418" s="184">
        <f t="shared" ref="Q1418:Q1449" si="1267">IF(J1418=0,"-",P1418/J1418*100)</f>
        <v>92.831513883010373</v>
      </c>
    </row>
    <row r="1419" spans="1:17" x14ac:dyDescent="0.25">
      <c r="A1419" s="4" t="s">
        <v>881</v>
      </c>
      <c r="B1419" s="4" t="s">
        <v>3</v>
      </c>
      <c r="C1419" s="4" t="s">
        <v>12</v>
      </c>
      <c r="D1419" s="112" t="s">
        <v>883</v>
      </c>
      <c r="E1419" s="111" t="s">
        <v>15</v>
      </c>
      <c r="F1419" s="111" t="s">
        <v>1</v>
      </c>
      <c r="G1419" s="2" t="s">
        <v>1</v>
      </c>
      <c r="H1419" s="2" t="s">
        <v>16</v>
      </c>
      <c r="I1419" s="185">
        <f t="shared" ref="I1419:L1419" si="1268">SUM(I1420:I1421)</f>
        <v>1475979</v>
      </c>
      <c r="J1419" s="185">
        <f t="shared" ref="J1419" si="1269">SUM(J1420:J1421)</f>
        <v>1475979</v>
      </c>
      <c r="K1419" s="185">
        <f t="shared" ref="K1419" si="1270">SUM(K1420:K1421)</f>
        <v>1121020</v>
      </c>
      <c r="L1419" s="185">
        <f t="shared" si="1268"/>
        <v>306262</v>
      </c>
      <c r="M1419" s="15">
        <f t="shared" ref="M1419:O1419" si="1271">SUM(M1420:M1421)</f>
        <v>100482</v>
      </c>
      <c r="N1419" s="15">
        <f t="shared" si="1271"/>
        <v>102890</v>
      </c>
      <c r="O1419" s="15">
        <f t="shared" si="1271"/>
        <v>102890</v>
      </c>
      <c r="P1419" s="15">
        <f t="shared" si="1262"/>
        <v>1427282</v>
      </c>
      <c r="Q1419" s="185">
        <f t="shared" si="1267"/>
        <v>96.700698316168456</v>
      </c>
    </row>
    <row r="1420" spans="1:17" x14ac:dyDescent="0.25">
      <c r="A1420" s="4" t="s">
        <v>881</v>
      </c>
      <c r="B1420" s="4" t="s">
        <v>3</v>
      </c>
      <c r="C1420" s="4" t="s">
        <v>12</v>
      </c>
      <c r="D1420" s="112" t="s">
        <v>883</v>
      </c>
      <c r="E1420" s="116">
        <v>6111</v>
      </c>
      <c r="F1420" s="112"/>
      <c r="G1420" s="117" t="s">
        <v>3383</v>
      </c>
      <c r="H1420" s="16" t="s">
        <v>17</v>
      </c>
      <c r="I1420" s="183">
        <v>1288991</v>
      </c>
      <c r="J1420" s="183">
        <v>1288991</v>
      </c>
      <c r="K1420" s="183">
        <v>1015399</v>
      </c>
      <c r="L1420" s="183">
        <f>M1420+N1420+O1420</f>
        <v>273592</v>
      </c>
      <c r="M1420" s="17">
        <v>90092</v>
      </c>
      <c r="N1420" s="17">
        <v>91000</v>
      </c>
      <c r="O1420" s="17">
        <v>92500</v>
      </c>
      <c r="P1420" s="17">
        <f t="shared" si="1262"/>
        <v>1288991</v>
      </c>
      <c r="Q1420" s="183">
        <f t="shared" si="1267"/>
        <v>100</v>
      </c>
    </row>
    <row r="1421" spans="1:17" x14ac:dyDescent="0.25">
      <c r="A1421" s="1" t="s">
        <v>881</v>
      </c>
      <c r="B1421" s="1" t="s">
        <v>3</v>
      </c>
      <c r="C1421" s="1" t="s">
        <v>12</v>
      </c>
      <c r="D1421" s="118" t="s">
        <v>883</v>
      </c>
      <c r="E1421" s="118" t="s">
        <v>20</v>
      </c>
      <c r="F1421" s="112" t="s">
        <v>1</v>
      </c>
      <c r="G1421" s="16" t="s">
        <v>1</v>
      </c>
      <c r="H1421" s="2" t="s">
        <v>21</v>
      </c>
      <c r="I1421" s="185">
        <f t="shared" ref="I1421:O1421" si="1272">SUM(I1422:I1426)</f>
        <v>186988</v>
      </c>
      <c r="J1421" s="185">
        <f t="shared" si="1272"/>
        <v>186988</v>
      </c>
      <c r="K1421" s="185">
        <f t="shared" si="1272"/>
        <v>105621</v>
      </c>
      <c r="L1421" s="185">
        <f t="shared" si="1272"/>
        <v>32670</v>
      </c>
      <c r="M1421" s="15">
        <f t="shared" si="1272"/>
        <v>10390</v>
      </c>
      <c r="N1421" s="15">
        <f t="shared" si="1272"/>
        <v>11890</v>
      </c>
      <c r="O1421" s="15">
        <f t="shared" si="1272"/>
        <v>10390</v>
      </c>
      <c r="P1421" s="15">
        <f t="shared" si="1262"/>
        <v>138291</v>
      </c>
      <c r="Q1421" s="185">
        <f t="shared" si="1267"/>
        <v>73.957152330630834</v>
      </c>
    </row>
    <row r="1422" spans="1:17" x14ac:dyDescent="0.25">
      <c r="A1422" s="4" t="s">
        <v>881</v>
      </c>
      <c r="B1422" s="4" t="s">
        <v>3</v>
      </c>
      <c r="C1422" s="4" t="s">
        <v>12</v>
      </c>
      <c r="D1422" s="112" t="s">
        <v>883</v>
      </c>
      <c r="E1422" s="116">
        <v>6112</v>
      </c>
      <c r="F1422" s="112" t="s">
        <v>884</v>
      </c>
      <c r="G1422" s="117" t="s">
        <v>3383</v>
      </c>
      <c r="H1422" s="16" t="s">
        <v>86</v>
      </c>
      <c r="I1422" s="183">
        <v>22368</v>
      </c>
      <c r="J1422" s="183">
        <v>22368</v>
      </c>
      <c r="K1422" s="183">
        <v>12910</v>
      </c>
      <c r="L1422" s="183">
        <f>M1422+N1422+O1422</f>
        <v>4170</v>
      </c>
      <c r="M1422" s="17">
        <v>1390</v>
      </c>
      <c r="N1422" s="17">
        <v>1390</v>
      </c>
      <c r="O1422" s="17">
        <v>1390</v>
      </c>
      <c r="P1422" s="17">
        <f t="shared" si="1262"/>
        <v>17080</v>
      </c>
      <c r="Q1422" s="183">
        <f t="shared" si="1267"/>
        <v>76.359084406294713</v>
      </c>
    </row>
    <row r="1423" spans="1:17" x14ac:dyDescent="0.25">
      <c r="A1423" s="4" t="s">
        <v>881</v>
      </c>
      <c r="B1423" s="4" t="s">
        <v>3</v>
      </c>
      <c r="C1423" s="4" t="s">
        <v>12</v>
      </c>
      <c r="D1423" s="112" t="s">
        <v>883</v>
      </c>
      <c r="E1423" s="116">
        <v>6112</v>
      </c>
      <c r="F1423" s="112" t="s">
        <v>885</v>
      </c>
      <c r="G1423" s="117" t="s">
        <v>3383</v>
      </c>
      <c r="H1423" s="16" t="s">
        <v>26</v>
      </c>
      <c r="I1423" s="183">
        <v>120120</v>
      </c>
      <c r="J1423" s="183">
        <v>120120</v>
      </c>
      <c r="K1423" s="183">
        <v>72098</v>
      </c>
      <c r="L1423" s="183">
        <f>M1423+N1423+O1423</f>
        <v>27000</v>
      </c>
      <c r="M1423" s="17">
        <v>9000</v>
      </c>
      <c r="N1423" s="17">
        <v>9000</v>
      </c>
      <c r="O1423" s="17">
        <v>9000</v>
      </c>
      <c r="P1423" s="17">
        <f t="shared" si="1262"/>
        <v>99098</v>
      </c>
      <c r="Q1423" s="183">
        <f t="shared" si="1267"/>
        <v>82.499167499167498</v>
      </c>
    </row>
    <row r="1424" spans="1:17" x14ac:dyDescent="0.25">
      <c r="A1424" s="4" t="s">
        <v>881</v>
      </c>
      <c r="B1424" s="4" t="s">
        <v>3</v>
      </c>
      <c r="C1424" s="4" t="s">
        <v>12</v>
      </c>
      <c r="D1424" s="112" t="s">
        <v>883</v>
      </c>
      <c r="E1424" s="116">
        <v>6112</v>
      </c>
      <c r="F1424" s="112" t="s">
        <v>886</v>
      </c>
      <c r="G1424" s="117" t="s">
        <v>3383</v>
      </c>
      <c r="H1424" s="16" t="s">
        <v>28</v>
      </c>
      <c r="I1424" s="183">
        <v>24500</v>
      </c>
      <c r="J1424" s="183">
        <v>24500</v>
      </c>
      <c r="K1424" s="183">
        <v>16613</v>
      </c>
      <c r="L1424" s="183">
        <f>M1424+N1424+O1424</f>
        <v>1500</v>
      </c>
      <c r="M1424" s="17">
        <v>0</v>
      </c>
      <c r="N1424" s="17">
        <v>1500</v>
      </c>
      <c r="O1424" s="17">
        <v>0</v>
      </c>
      <c r="P1424" s="17">
        <f t="shared" si="1262"/>
        <v>18113</v>
      </c>
      <c r="Q1424" s="183">
        <f t="shared" si="1267"/>
        <v>73.930612244897958</v>
      </c>
    </row>
    <row r="1425" spans="1:17" x14ac:dyDescent="0.25">
      <c r="A1425" s="4" t="s">
        <v>881</v>
      </c>
      <c r="B1425" s="4" t="s">
        <v>3</v>
      </c>
      <c r="C1425" s="4" t="s">
        <v>12</v>
      </c>
      <c r="D1425" s="112" t="s">
        <v>883</v>
      </c>
      <c r="E1425" s="116">
        <v>6112</v>
      </c>
      <c r="F1425" s="112" t="s">
        <v>887</v>
      </c>
      <c r="G1425" s="117" t="s">
        <v>3383</v>
      </c>
      <c r="H1425" s="16" t="s">
        <v>24</v>
      </c>
      <c r="I1425" s="183">
        <v>0</v>
      </c>
      <c r="J1425" s="183">
        <v>0</v>
      </c>
      <c r="K1425" s="183">
        <v>0</v>
      </c>
      <c r="L1425" s="183">
        <f>M1425+N1425+O1425</f>
        <v>0</v>
      </c>
      <c r="M1425" s="17"/>
      <c r="N1425" s="17"/>
      <c r="O1425" s="17"/>
      <c r="P1425" s="17">
        <f t="shared" si="1262"/>
        <v>0</v>
      </c>
      <c r="Q1425" s="161" t="str">
        <f t="shared" si="1267"/>
        <v>-</v>
      </c>
    </row>
    <row r="1426" spans="1:17" x14ac:dyDescent="0.25">
      <c r="A1426" s="4" t="s">
        <v>881</v>
      </c>
      <c r="B1426" s="4" t="s">
        <v>3</v>
      </c>
      <c r="C1426" s="4" t="s">
        <v>12</v>
      </c>
      <c r="D1426" s="112" t="s">
        <v>883</v>
      </c>
      <c r="E1426" s="116">
        <v>6112</v>
      </c>
      <c r="F1426" s="112" t="s">
        <v>888</v>
      </c>
      <c r="G1426" s="117" t="s">
        <v>3383</v>
      </c>
      <c r="H1426" s="16" t="s">
        <v>30</v>
      </c>
      <c r="I1426" s="183">
        <v>20000</v>
      </c>
      <c r="J1426" s="183">
        <v>20000</v>
      </c>
      <c r="K1426" s="183">
        <v>4000</v>
      </c>
      <c r="L1426" s="183">
        <f>M1426+N1426+O1426</f>
        <v>0</v>
      </c>
      <c r="M1426" s="17"/>
      <c r="N1426" s="17"/>
      <c r="O1426" s="17"/>
      <c r="P1426" s="17">
        <f t="shared" si="1262"/>
        <v>4000</v>
      </c>
      <c r="Q1426" s="183">
        <f t="shared" si="1267"/>
        <v>20</v>
      </c>
    </row>
    <row r="1427" spans="1:17" x14ac:dyDescent="0.25">
      <c r="A1427" s="4" t="s">
        <v>881</v>
      </c>
      <c r="B1427" s="4" t="s">
        <v>3</v>
      </c>
      <c r="C1427" s="4" t="s">
        <v>12</v>
      </c>
      <c r="D1427" s="112" t="s">
        <v>883</v>
      </c>
      <c r="E1427" s="111" t="s">
        <v>31</v>
      </c>
      <c r="F1427" s="111" t="s">
        <v>1</v>
      </c>
      <c r="G1427" s="2" t="s">
        <v>1</v>
      </c>
      <c r="H1427" s="2" t="s">
        <v>32</v>
      </c>
      <c r="I1427" s="185">
        <f t="shared" ref="I1427:O1427" si="1273">SUM(I1428)</f>
        <v>139754</v>
      </c>
      <c r="J1427" s="185">
        <f t="shared" si="1273"/>
        <v>139754</v>
      </c>
      <c r="K1427" s="185">
        <f t="shared" si="1273"/>
        <v>106617</v>
      </c>
      <c r="L1427" s="185">
        <f t="shared" si="1273"/>
        <v>22000</v>
      </c>
      <c r="M1427" s="15">
        <f t="shared" si="1273"/>
        <v>0</v>
      </c>
      <c r="N1427" s="15">
        <f t="shared" si="1273"/>
        <v>11000</v>
      </c>
      <c r="O1427" s="15">
        <f t="shared" si="1273"/>
        <v>11000</v>
      </c>
      <c r="P1427" s="15">
        <f t="shared" si="1262"/>
        <v>128617</v>
      </c>
      <c r="Q1427" s="185">
        <f t="shared" si="1267"/>
        <v>92.030997323869073</v>
      </c>
    </row>
    <row r="1428" spans="1:17" x14ac:dyDescent="0.25">
      <c r="A1428" s="4" t="s">
        <v>881</v>
      </c>
      <c r="B1428" s="4" t="s">
        <v>3</v>
      </c>
      <c r="C1428" s="4" t="s">
        <v>12</v>
      </c>
      <c r="D1428" s="112" t="s">
        <v>883</v>
      </c>
      <c r="E1428" s="116">
        <v>6121</v>
      </c>
      <c r="F1428" s="112"/>
      <c r="G1428" s="117" t="s">
        <v>3383</v>
      </c>
      <c r="H1428" s="16" t="s">
        <v>33</v>
      </c>
      <c r="I1428" s="183">
        <v>139754</v>
      </c>
      <c r="J1428" s="183">
        <v>139754</v>
      </c>
      <c r="K1428" s="183">
        <v>106617</v>
      </c>
      <c r="L1428" s="183">
        <f>M1428+N1428+O1428</f>
        <v>22000</v>
      </c>
      <c r="M1428" s="17">
        <v>0</v>
      </c>
      <c r="N1428" s="17">
        <v>11000</v>
      </c>
      <c r="O1428" s="17">
        <v>11000</v>
      </c>
      <c r="P1428" s="17">
        <f t="shared" si="1262"/>
        <v>128617</v>
      </c>
      <c r="Q1428" s="183">
        <f t="shared" si="1267"/>
        <v>92.030997323869073</v>
      </c>
    </row>
    <row r="1429" spans="1:17" x14ac:dyDescent="0.25">
      <c r="A1429" s="4" t="s">
        <v>881</v>
      </c>
      <c r="B1429" s="4" t="s">
        <v>3</v>
      </c>
      <c r="C1429" s="4" t="s">
        <v>12</v>
      </c>
      <c r="D1429" s="112" t="s">
        <v>883</v>
      </c>
      <c r="E1429" s="111" t="s">
        <v>35</v>
      </c>
      <c r="F1429" s="111" t="s">
        <v>1</v>
      </c>
      <c r="G1429" s="2" t="s">
        <v>1</v>
      </c>
      <c r="H1429" s="2" t="s">
        <v>36</v>
      </c>
      <c r="I1429" s="185">
        <f t="shared" ref="I1429:O1429" si="1274">SUM(I1430:I1431)</f>
        <v>364169</v>
      </c>
      <c r="J1429" s="185">
        <f t="shared" si="1274"/>
        <v>364169</v>
      </c>
      <c r="K1429" s="185">
        <f t="shared" si="1274"/>
        <v>260743</v>
      </c>
      <c r="L1429" s="185">
        <f t="shared" si="1274"/>
        <v>21331</v>
      </c>
      <c r="M1429" s="15">
        <f t="shared" si="1274"/>
        <v>7371</v>
      </c>
      <c r="N1429" s="15">
        <f t="shared" si="1274"/>
        <v>7030</v>
      </c>
      <c r="O1429" s="15">
        <f t="shared" si="1274"/>
        <v>6930</v>
      </c>
      <c r="P1429" s="15">
        <f t="shared" si="1262"/>
        <v>282074</v>
      </c>
      <c r="Q1429" s="185">
        <f t="shared" si="1267"/>
        <v>77.456895013029666</v>
      </c>
    </row>
    <row r="1430" spans="1:17" x14ac:dyDescent="0.25">
      <c r="A1430" s="4" t="s">
        <v>881</v>
      </c>
      <c r="B1430" s="4" t="s">
        <v>3</v>
      </c>
      <c r="C1430" s="4" t="s">
        <v>12</v>
      </c>
      <c r="D1430" s="112" t="s">
        <v>883</v>
      </c>
      <c r="E1430" s="116">
        <v>6131</v>
      </c>
      <c r="F1430" s="112"/>
      <c r="G1430" s="117" t="s">
        <v>3383</v>
      </c>
      <c r="H1430" s="16" t="s">
        <v>38</v>
      </c>
      <c r="I1430" s="183">
        <v>25000</v>
      </c>
      <c r="J1430" s="183">
        <v>25000</v>
      </c>
      <c r="K1430" s="183">
        <v>18000</v>
      </c>
      <c r="L1430" s="183">
        <f>M1430+N1430+O1430</f>
        <v>0</v>
      </c>
      <c r="M1430" s="17">
        <v>0</v>
      </c>
      <c r="N1430" s="17">
        <v>0</v>
      </c>
      <c r="O1430" s="17">
        <v>0</v>
      </c>
      <c r="P1430" s="17">
        <f t="shared" si="1262"/>
        <v>18000</v>
      </c>
      <c r="Q1430" s="183">
        <f t="shared" si="1267"/>
        <v>72</v>
      </c>
    </row>
    <row r="1431" spans="1:17" x14ac:dyDescent="0.25">
      <c r="A1431" s="1" t="s">
        <v>881</v>
      </c>
      <c r="B1431" s="1" t="s">
        <v>3</v>
      </c>
      <c r="C1431" s="1" t="s">
        <v>12</v>
      </c>
      <c r="D1431" s="118" t="s">
        <v>883</v>
      </c>
      <c r="E1431" s="118" t="s">
        <v>40</v>
      </c>
      <c r="F1431" s="112" t="s">
        <v>1</v>
      </c>
      <c r="G1431" s="16" t="s">
        <v>1</v>
      </c>
      <c r="H1431" s="2" t="s">
        <v>41</v>
      </c>
      <c r="I1431" s="185">
        <f t="shared" ref="I1431:O1431" si="1275">SUM(I1432:I1436)</f>
        <v>339169</v>
      </c>
      <c r="J1431" s="185">
        <f t="shared" si="1275"/>
        <v>339169</v>
      </c>
      <c r="K1431" s="185">
        <f t="shared" si="1275"/>
        <v>242743</v>
      </c>
      <c r="L1431" s="185">
        <f t="shared" si="1275"/>
        <v>21331</v>
      </c>
      <c r="M1431" s="15">
        <f t="shared" si="1275"/>
        <v>7371</v>
      </c>
      <c r="N1431" s="15">
        <f t="shared" si="1275"/>
        <v>7030</v>
      </c>
      <c r="O1431" s="15">
        <f t="shared" si="1275"/>
        <v>6930</v>
      </c>
      <c r="P1431" s="15">
        <f t="shared" si="1262"/>
        <v>264074</v>
      </c>
      <c r="Q1431" s="185">
        <f t="shared" si="1267"/>
        <v>77.859120379515815</v>
      </c>
    </row>
    <row r="1432" spans="1:17" ht="22.5" x14ac:dyDescent="0.25">
      <c r="A1432" s="4" t="s">
        <v>881</v>
      </c>
      <c r="B1432" s="4" t="s">
        <v>3</v>
      </c>
      <c r="C1432" s="4" t="s">
        <v>12</v>
      </c>
      <c r="D1432" s="112" t="s">
        <v>883</v>
      </c>
      <c r="E1432" s="116">
        <v>6139</v>
      </c>
      <c r="F1432" s="112" t="s">
        <v>889</v>
      </c>
      <c r="G1432" s="117" t="s">
        <v>3383</v>
      </c>
      <c r="H1432" s="16" t="s">
        <v>890</v>
      </c>
      <c r="I1432" s="183">
        <v>50000</v>
      </c>
      <c r="J1432" s="183">
        <v>50000</v>
      </c>
      <c r="K1432" s="183">
        <v>38100</v>
      </c>
      <c r="L1432" s="183">
        <f>M1432+N1432+O1432</f>
        <v>11900</v>
      </c>
      <c r="M1432" s="17">
        <v>4000</v>
      </c>
      <c r="N1432" s="17">
        <v>4000</v>
      </c>
      <c r="O1432" s="17">
        <v>3900</v>
      </c>
      <c r="P1432" s="17">
        <f t="shared" si="1262"/>
        <v>50000</v>
      </c>
      <c r="Q1432" s="183">
        <f t="shared" si="1267"/>
        <v>100</v>
      </c>
    </row>
    <row r="1433" spans="1:17" x14ac:dyDescent="0.25">
      <c r="A1433" s="4" t="s">
        <v>881</v>
      </c>
      <c r="B1433" s="4" t="s">
        <v>3</v>
      </c>
      <c r="C1433" s="4" t="s">
        <v>12</v>
      </c>
      <c r="D1433" s="112" t="s">
        <v>883</v>
      </c>
      <c r="E1433" s="116">
        <v>6139</v>
      </c>
      <c r="F1433" s="112" t="s">
        <v>891</v>
      </c>
      <c r="G1433" s="117" t="s">
        <v>3383</v>
      </c>
      <c r="H1433" s="16" t="s">
        <v>276</v>
      </c>
      <c r="I1433" s="183">
        <v>250000</v>
      </c>
      <c r="J1433" s="183">
        <v>250000</v>
      </c>
      <c r="K1433" s="183">
        <v>175000</v>
      </c>
      <c r="L1433" s="183">
        <f>M1433+N1433+O1433</f>
        <v>0</v>
      </c>
      <c r="M1433" s="17">
        <v>0</v>
      </c>
      <c r="N1433" s="210"/>
      <c r="O1433" s="210"/>
      <c r="P1433" s="17">
        <f t="shared" si="1262"/>
        <v>175000</v>
      </c>
      <c r="Q1433" s="183">
        <f t="shared" si="1267"/>
        <v>70</v>
      </c>
    </row>
    <row r="1434" spans="1:17" ht="22.5" x14ac:dyDescent="0.25">
      <c r="A1434" s="4" t="s">
        <v>881</v>
      </c>
      <c r="B1434" s="4" t="s">
        <v>3</v>
      </c>
      <c r="C1434" s="4" t="s">
        <v>12</v>
      </c>
      <c r="D1434" s="112" t="s">
        <v>883</v>
      </c>
      <c r="E1434" s="116">
        <v>6139</v>
      </c>
      <c r="F1434" s="112" t="s">
        <v>892</v>
      </c>
      <c r="G1434" s="117" t="s">
        <v>3383</v>
      </c>
      <c r="H1434" s="16" t="s">
        <v>50</v>
      </c>
      <c r="I1434" s="183">
        <v>2969</v>
      </c>
      <c r="J1434" s="183">
        <v>2969</v>
      </c>
      <c r="K1434" s="183">
        <v>2628</v>
      </c>
      <c r="L1434" s="183">
        <f>M1434+N1434+O1434</f>
        <v>341</v>
      </c>
      <c r="M1434" s="17">
        <v>341</v>
      </c>
      <c r="N1434" s="17"/>
      <c r="O1434" s="17"/>
      <c r="P1434" s="17">
        <f t="shared" si="1262"/>
        <v>2969</v>
      </c>
      <c r="Q1434" s="183">
        <f t="shared" si="1267"/>
        <v>100</v>
      </c>
    </row>
    <row r="1435" spans="1:17" ht="22.5" x14ac:dyDescent="0.25">
      <c r="A1435" s="4" t="s">
        <v>881</v>
      </c>
      <c r="B1435" s="4" t="s">
        <v>3</v>
      </c>
      <c r="C1435" s="4" t="s">
        <v>12</v>
      </c>
      <c r="D1435" s="112" t="s">
        <v>883</v>
      </c>
      <c r="E1435" s="116">
        <v>6139</v>
      </c>
      <c r="F1435" s="112" t="s">
        <v>893</v>
      </c>
      <c r="G1435" s="117" t="s">
        <v>3383</v>
      </c>
      <c r="H1435" s="16" t="s">
        <v>894</v>
      </c>
      <c r="I1435" s="183">
        <v>32000</v>
      </c>
      <c r="J1435" s="183">
        <v>32000</v>
      </c>
      <c r="K1435" s="183">
        <v>23925</v>
      </c>
      <c r="L1435" s="183">
        <f>M1435+N1435+O1435</f>
        <v>7980</v>
      </c>
      <c r="M1435" s="17">
        <v>2660</v>
      </c>
      <c r="N1435" s="17">
        <v>2660</v>
      </c>
      <c r="O1435" s="17">
        <v>2660</v>
      </c>
      <c r="P1435" s="17">
        <f t="shared" si="1262"/>
        <v>31905</v>
      </c>
      <c r="Q1435" s="183">
        <f t="shared" si="1267"/>
        <v>99.703125</v>
      </c>
    </row>
    <row r="1436" spans="1:17" ht="22.5" x14ac:dyDescent="0.25">
      <c r="A1436" s="4" t="s">
        <v>881</v>
      </c>
      <c r="B1436" s="4" t="s">
        <v>3</v>
      </c>
      <c r="C1436" s="4" t="s">
        <v>12</v>
      </c>
      <c r="D1436" s="112" t="s">
        <v>883</v>
      </c>
      <c r="E1436" s="116">
        <v>6139</v>
      </c>
      <c r="F1436" s="112" t="s">
        <v>895</v>
      </c>
      <c r="G1436" s="117" t="s">
        <v>3383</v>
      </c>
      <c r="H1436" s="16" t="s">
        <v>56</v>
      </c>
      <c r="I1436" s="183">
        <v>4200</v>
      </c>
      <c r="J1436" s="183">
        <v>4200</v>
      </c>
      <c r="K1436" s="183">
        <v>3090</v>
      </c>
      <c r="L1436" s="183">
        <f>M1436+N1436+O1436</f>
        <v>1110</v>
      </c>
      <c r="M1436" s="17">
        <v>370</v>
      </c>
      <c r="N1436" s="17">
        <v>370</v>
      </c>
      <c r="O1436" s="17">
        <v>370</v>
      </c>
      <c r="P1436" s="17">
        <f t="shared" si="1262"/>
        <v>4200</v>
      </c>
      <c r="Q1436" s="183">
        <f t="shared" si="1267"/>
        <v>100</v>
      </c>
    </row>
    <row r="1437" spans="1:17" ht="22.5" x14ac:dyDescent="0.25">
      <c r="A1437" s="1" t="s">
        <v>1</v>
      </c>
      <c r="B1437" s="1" t="s">
        <v>1</v>
      </c>
      <c r="C1437" s="1" t="s">
        <v>1</v>
      </c>
      <c r="D1437" s="111" t="s">
        <v>1</v>
      </c>
      <c r="E1437" s="111" t="s">
        <v>1</v>
      </c>
      <c r="F1437" s="111" t="s">
        <v>1</v>
      </c>
      <c r="G1437" s="2" t="s">
        <v>1</v>
      </c>
      <c r="H1437" s="13" t="s">
        <v>57</v>
      </c>
      <c r="I1437" s="184">
        <f t="shared" ref="I1437:O1437" si="1276">SUM(I1438)</f>
        <v>6490300</v>
      </c>
      <c r="J1437" s="184">
        <f t="shared" si="1276"/>
        <v>6280425</v>
      </c>
      <c r="K1437" s="184">
        <f t="shared" si="1276"/>
        <v>4778200</v>
      </c>
      <c r="L1437" s="184">
        <f t="shared" si="1276"/>
        <v>717400</v>
      </c>
      <c r="M1437" s="14">
        <f t="shared" si="1276"/>
        <v>260500</v>
      </c>
      <c r="N1437" s="14">
        <f t="shared" si="1276"/>
        <v>256400</v>
      </c>
      <c r="O1437" s="14">
        <f t="shared" si="1276"/>
        <v>200500</v>
      </c>
      <c r="P1437" s="14">
        <f t="shared" si="1262"/>
        <v>5495600</v>
      </c>
      <c r="Q1437" s="184">
        <f t="shared" si="1267"/>
        <v>87.50363231787658</v>
      </c>
    </row>
    <row r="1438" spans="1:17" x14ac:dyDescent="0.25">
      <c r="A1438" s="4" t="s">
        <v>881</v>
      </c>
      <c r="B1438" s="4" t="s">
        <v>3</v>
      </c>
      <c r="C1438" s="4" t="s">
        <v>12</v>
      </c>
      <c r="D1438" s="112" t="s">
        <v>883</v>
      </c>
      <c r="E1438" s="111" t="s">
        <v>58</v>
      </c>
      <c r="F1438" s="111" t="s">
        <v>1</v>
      </c>
      <c r="G1438" s="2" t="s">
        <v>1</v>
      </c>
      <c r="H1438" s="2" t="s">
        <v>59</v>
      </c>
      <c r="I1438" s="185">
        <f t="shared" ref="I1438:L1438" si="1277">SUM(I1439,I1441,I1444,I1451)</f>
        <v>6490300</v>
      </c>
      <c r="J1438" s="185">
        <f t="shared" ref="J1438" si="1278">SUM(J1439,J1441,J1444,J1451)</f>
        <v>6280425</v>
      </c>
      <c r="K1438" s="185">
        <f t="shared" ref="K1438" si="1279">SUM(K1439,K1441,K1444,K1451)</f>
        <v>4778200</v>
      </c>
      <c r="L1438" s="185">
        <f t="shared" si="1277"/>
        <v>717400</v>
      </c>
      <c r="M1438" s="15">
        <f t="shared" ref="M1438:O1438" si="1280">SUM(M1439,M1441,M1444,M1451)</f>
        <v>260500</v>
      </c>
      <c r="N1438" s="15">
        <f t="shared" si="1280"/>
        <v>256400</v>
      </c>
      <c r="O1438" s="15">
        <f t="shared" si="1280"/>
        <v>200500</v>
      </c>
      <c r="P1438" s="15">
        <f t="shared" si="1262"/>
        <v>5495600</v>
      </c>
      <c r="Q1438" s="185">
        <f t="shared" si="1267"/>
        <v>87.50363231787658</v>
      </c>
    </row>
    <row r="1439" spans="1:17" x14ac:dyDescent="0.25">
      <c r="A1439" s="1" t="s">
        <v>881</v>
      </c>
      <c r="B1439" s="1" t="s">
        <v>3</v>
      </c>
      <c r="C1439" s="1" t="s">
        <v>12</v>
      </c>
      <c r="D1439" s="118" t="s">
        <v>883</v>
      </c>
      <c r="E1439" s="118" t="s">
        <v>281</v>
      </c>
      <c r="F1439" s="112" t="s">
        <v>1</v>
      </c>
      <c r="G1439" s="16" t="s">
        <v>1</v>
      </c>
      <c r="H1439" s="2" t="s">
        <v>282</v>
      </c>
      <c r="I1439" s="185">
        <f t="shared" ref="I1439:O1439" si="1281">SUM(I1440)</f>
        <v>100</v>
      </c>
      <c r="J1439" s="185">
        <f t="shared" si="1281"/>
        <v>100</v>
      </c>
      <c r="K1439" s="185">
        <f t="shared" si="1281"/>
        <v>0</v>
      </c>
      <c r="L1439" s="185">
        <f t="shared" si="1281"/>
        <v>0</v>
      </c>
      <c r="M1439" s="15">
        <f t="shared" si="1281"/>
        <v>0</v>
      </c>
      <c r="N1439" s="15">
        <f t="shared" si="1281"/>
        <v>0</v>
      </c>
      <c r="O1439" s="15">
        <f t="shared" si="1281"/>
        <v>0</v>
      </c>
      <c r="P1439" s="15">
        <f t="shared" si="1262"/>
        <v>0</v>
      </c>
      <c r="Q1439" s="185">
        <f t="shared" si="1267"/>
        <v>0</v>
      </c>
    </row>
    <row r="1440" spans="1:17" x14ac:dyDescent="0.25">
      <c r="A1440" s="4" t="s">
        <v>881</v>
      </c>
      <c r="B1440" s="4" t="s">
        <v>3</v>
      </c>
      <c r="C1440" s="4" t="s">
        <v>12</v>
      </c>
      <c r="D1440" s="112" t="s">
        <v>883</v>
      </c>
      <c r="E1440" s="116">
        <v>6141</v>
      </c>
      <c r="F1440" s="112" t="s">
        <v>896</v>
      </c>
      <c r="G1440" s="117" t="s">
        <v>3383</v>
      </c>
      <c r="H1440" s="16" t="s">
        <v>396</v>
      </c>
      <c r="I1440" s="183">
        <v>100</v>
      </c>
      <c r="J1440" s="183">
        <v>100</v>
      </c>
      <c r="K1440" s="183">
        <v>0</v>
      </c>
      <c r="L1440" s="183">
        <f>M1440+N1440+O1440</f>
        <v>0</v>
      </c>
      <c r="M1440" s="17"/>
      <c r="N1440" s="17"/>
      <c r="O1440" s="17"/>
      <c r="P1440" s="17">
        <f t="shared" si="1262"/>
        <v>0</v>
      </c>
      <c r="Q1440" s="183">
        <f t="shared" si="1267"/>
        <v>0</v>
      </c>
    </row>
    <row r="1441" spans="1:17" x14ac:dyDescent="0.25">
      <c r="A1441" s="1" t="s">
        <v>881</v>
      </c>
      <c r="B1441" s="1" t="s">
        <v>3</v>
      </c>
      <c r="C1441" s="1" t="s">
        <v>12</v>
      </c>
      <c r="D1441" s="118" t="s">
        <v>883</v>
      </c>
      <c r="E1441" s="118" t="s">
        <v>103</v>
      </c>
      <c r="F1441" s="112" t="s">
        <v>1</v>
      </c>
      <c r="G1441" s="16" t="s">
        <v>1</v>
      </c>
      <c r="H1441" s="2" t="s">
        <v>104</v>
      </c>
      <c r="I1441" s="185">
        <f t="shared" ref="I1441:O1441" si="1282">SUM(I1442:I1443)</f>
        <v>3970000</v>
      </c>
      <c r="J1441" s="185">
        <f t="shared" si="1282"/>
        <v>3965000</v>
      </c>
      <c r="K1441" s="185">
        <f t="shared" si="1282"/>
        <v>2988200</v>
      </c>
      <c r="L1441" s="185">
        <f t="shared" si="1282"/>
        <v>601500</v>
      </c>
      <c r="M1441" s="15">
        <f t="shared" si="1282"/>
        <v>200500</v>
      </c>
      <c r="N1441" s="15">
        <f t="shared" si="1282"/>
        <v>200500</v>
      </c>
      <c r="O1441" s="15">
        <f t="shared" si="1282"/>
        <v>200500</v>
      </c>
      <c r="P1441" s="15">
        <f t="shared" si="1262"/>
        <v>3589700</v>
      </c>
      <c r="Q1441" s="185">
        <f t="shared" si="1267"/>
        <v>90.53467843631779</v>
      </c>
    </row>
    <row r="1442" spans="1:17" x14ac:dyDescent="0.25">
      <c r="A1442" s="4" t="s">
        <v>881</v>
      </c>
      <c r="B1442" s="4" t="s">
        <v>3</v>
      </c>
      <c r="C1442" s="4" t="s">
        <v>12</v>
      </c>
      <c r="D1442" s="112" t="s">
        <v>883</v>
      </c>
      <c r="E1442" s="116">
        <v>6142</v>
      </c>
      <c r="F1442" s="112" t="s">
        <v>897</v>
      </c>
      <c r="G1442" s="117" t="s">
        <v>3383</v>
      </c>
      <c r="H1442" s="16" t="s">
        <v>898</v>
      </c>
      <c r="I1442" s="183">
        <v>20000</v>
      </c>
      <c r="J1442" s="183">
        <v>20000</v>
      </c>
      <c r="K1442" s="183">
        <v>8200</v>
      </c>
      <c r="L1442" s="183">
        <f>M1442+N1442+O1442</f>
        <v>1500</v>
      </c>
      <c r="M1442" s="17">
        <v>500</v>
      </c>
      <c r="N1442" s="17">
        <v>500</v>
      </c>
      <c r="O1442" s="17">
        <v>500</v>
      </c>
      <c r="P1442" s="17">
        <f t="shared" si="1262"/>
        <v>9700</v>
      </c>
      <c r="Q1442" s="183">
        <f t="shared" si="1267"/>
        <v>48.5</v>
      </c>
    </row>
    <row r="1443" spans="1:17" ht="22.5" x14ac:dyDescent="0.25">
      <c r="A1443" s="4" t="s">
        <v>881</v>
      </c>
      <c r="B1443" s="4" t="s">
        <v>3</v>
      </c>
      <c r="C1443" s="4" t="s">
        <v>12</v>
      </c>
      <c r="D1443" s="112" t="s">
        <v>883</v>
      </c>
      <c r="E1443" s="116">
        <v>6142</v>
      </c>
      <c r="F1443" s="112" t="s">
        <v>899</v>
      </c>
      <c r="G1443" s="117" t="s">
        <v>3384</v>
      </c>
      <c r="H1443" s="16" t="s">
        <v>900</v>
      </c>
      <c r="I1443" s="183">
        <v>3950000</v>
      </c>
      <c r="J1443" s="183">
        <v>3945000</v>
      </c>
      <c r="K1443" s="183">
        <v>2980000</v>
      </c>
      <c r="L1443" s="183">
        <f>M1443+N1443+O1443</f>
        <v>600000</v>
      </c>
      <c r="M1443" s="208">
        <v>200000</v>
      </c>
      <c r="N1443" s="208">
        <v>200000</v>
      </c>
      <c r="O1443" s="208">
        <v>200000</v>
      </c>
      <c r="P1443" s="17">
        <f t="shared" si="1262"/>
        <v>3580000</v>
      </c>
      <c r="Q1443" s="183">
        <f t="shared" si="1267"/>
        <v>90.747782002534848</v>
      </c>
    </row>
    <row r="1444" spans="1:17" x14ac:dyDescent="0.25">
      <c r="A1444" s="1" t="s">
        <v>881</v>
      </c>
      <c r="B1444" s="1" t="s">
        <v>3</v>
      </c>
      <c r="C1444" s="1" t="s">
        <v>12</v>
      </c>
      <c r="D1444" s="118" t="s">
        <v>883</v>
      </c>
      <c r="E1444" s="118" t="s">
        <v>60</v>
      </c>
      <c r="F1444" s="112" t="s">
        <v>1</v>
      </c>
      <c r="G1444" s="16" t="s">
        <v>1</v>
      </c>
      <c r="H1444" s="2" t="s">
        <v>61</v>
      </c>
      <c r="I1444" s="185">
        <f t="shared" ref="I1444:O1444" si="1283">SUM(I1445:I1450)</f>
        <v>2520100</v>
      </c>
      <c r="J1444" s="185">
        <f t="shared" si="1283"/>
        <v>2315225</v>
      </c>
      <c r="K1444" s="185">
        <f t="shared" si="1283"/>
        <v>1790000</v>
      </c>
      <c r="L1444" s="185">
        <f t="shared" si="1283"/>
        <v>115900</v>
      </c>
      <c r="M1444" s="15">
        <f t="shared" si="1283"/>
        <v>60000</v>
      </c>
      <c r="N1444" s="15">
        <f t="shared" si="1283"/>
        <v>55900</v>
      </c>
      <c r="O1444" s="15">
        <f t="shared" si="1283"/>
        <v>0</v>
      </c>
      <c r="P1444" s="15">
        <f t="shared" si="1262"/>
        <v>1905900</v>
      </c>
      <c r="Q1444" s="185">
        <f t="shared" si="1267"/>
        <v>82.320292844108025</v>
      </c>
    </row>
    <row r="1445" spans="1:17" x14ac:dyDescent="0.25">
      <c r="A1445" s="4" t="s">
        <v>881</v>
      </c>
      <c r="B1445" s="4" t="s">
        <v>3</v>
      </c>
      <c r="C1445" s="4" t="s">
        <v>12</v>
      </c>
      <c r="D1445" s="112" t="s">
        <v>883</v>
      </c>
      <c r="E1445" s="116">
        <v>6143</v>
      </c>
      <c r="F1445" s="112" t="s">
        <v>901</v>
      </c>
      <c r="G1445" s="117" t="s">
        <v>3385</v>
      </c>
      <c r="H1445" s="16" t="s">
        <v>286</v>
      </c>
      <c r="I1445" s="183">
        <v>0</v>
      </c>
      <c r="J1445" s="183">
        <v>0</v>
      </c>
      <c r="K1445" s="183">
        <v>0</v>
      </c>
      <c r="L1445" s="183">
        <f t="shared" ref="L1445:L1451" si="1284">M1445+N1445+O1445</f>
        <v>0</v>
      </c>
      <c r="M1445" s="17"/>
      <c r="N1445" s="17"/>
      <c r="O1445" s="17"/>
      <c r="P1445" s="17">
        <f t="shared" si="1262"/>
        <v>0</v>
      </c>
      <c r="Q1445" s="161" t="str">
        <f t="shared" si="1267"/>
        <v>-</v>
      </c>
    </row>
    <row r="1446" spans="1:17" x14ac:dyDescent="0.25">
      <c r="A1446" s="4" t="s">
        <v>881</v>
      </c>
      <c r="B1446" s="4" t="s">
        <v>3</v>
      </c>
      <c r="C1446" s="4" t="s">
        <v>12</v>
      </c>
      <c r="D1446" s="112" t="s">
        <v>883</v>
      </c>
      <c r="E1446" s="116">
        <v>6143</v>
      </c>
      <c r="F1446" s="112" t="s">
        <v>902</v>
      </c>
      <c r="G1446" s="117" t="s">
        <v>3385</v>
      </c>
      <c r="H1446" s="16" t="s">
        <v>903</v>
      </c>
      <c r="I1446" s="183">
        <v>0</v>
      </c>
      <c r="J1446" s="183">
        <v>0</v>
      </c>
      <c r="K1446" s="183">
        <v>0</v>
      </c>
      <c r="L1446" s="183">
        <f t="shared" si="1284"/>
        <v>0</v>
      </c>
      <c r="M1446" s="17"/>
      <c r="N1446" s="17"/>
      <c r="O1446" s="17"/>
      <c r="P1446" s="17">
        <f t="shared" si="1262"/>
        <v>0</v>
      </c>
      <c r="Q1446" s="161" t="str">
        <f t="shared" si="1267"/>
        <v>-</v>
      </c>
    </row>
    <row r="1447" spans="1:17" ht="22.5" x14ac:dyDescent="0.25">
      <c r="A1447" s="4" t="s">
        <v>881</v>
      </c>
      <c r="B1447" s="4" t="s">
        <v>3</v>
      </c>
      <c r="C1447" s="4" t="s">
        <v>12</v>
      </c>
      <c r="D1447" s="112" t="s">
        <v>883</v>
      </c>
      <c r="E1447" s="116">
        <v>6143</v>
      </c>
      <c r="F1447" s="112" t="s">
        <v>904</v>
      </c>
      <c r="G1447" s="117" t="s">
        <v>3384</v>
      </c>
      <c r="H1447" s="16" t="s">
        <v>905</v>
      </c>
      <c r="I1447" s="183">
        <v>0</v>
      </c>
      <c r="J1447" s="183">
        <v>0</v>
      </c>
      <c r="K1447" s="183">
        <v>0</v>
      </c>
      <c r="L1447" s="183">
        <f t="shared" si="1284"/>
        <v>0</v>
      </c>
      <c r="M1447" s="17"/>
      <c r="N1447" s="17"/>
      <c r="O1447" s="17"/>
      <c r="P1447" s="17">
        <f t="shared" si="1262"/>
        <v>0</v>
      </c>
      <c r="Q1447" s="161" t="str">
        <f t="shared" si="1267"/>
        <v>-</v>
      </c>
    </row>
    <row r="1448" spans="1:17" ht="22.5" x14ac:dyDescent="0.25">
      <c r="A1448" s="4" t="s">
        <v>881</v>
      </c>
      <c r="B1448" s="4" t="s">
        <v>3</v>
      </c>
      <c r="C1448" s="4" t="s">
        <v>12</v>
      </c>
      <c r="D1448" s="112" t="s">
        <v>883</v>
      </c>
      <c r="E1448" s="116">
        <v>6143</v>
      </c>
      <c r="F1448" s="112" t="s">
        <v>906</v>
      </c>
      <c r="G1448" s="117" t="s">
        <v>3384</v>
      </c>
      <c r="H1448" s="16" t="s">
        <v>907</v>
      </c>
      <c r="I1448" s="183">
        <v>100</v>
      </c>
      <c r="J1448" s="183">
        <v>100</v>
      </c>
      <c r="K1448" s="183">
        <v>0</v>
      </c>
      <c r="L1448" s="183">
        <f t="shared" si="1284"/>
        <v>0</v>
      </c>
      <c r="M1448" s="17"/>
      <c r="N1448" s="17"/>
      <c r="O1448" s="17"/>
      <c r="P1448" s="17">
        <f t="shared" si="1262"/>
        <v>0</v>
      </c>
      <c r="Q1448" s="183">
        <f t="shared" si="1267"/>
        <v>0</v>
      </c>
    </row>
    <row r="1449" spans="1:17" x14ac:dyDescent="0.25">
      <c r="A1449" s="4" t="s">
        <v>881</v>
      </c>
      <c r="B1449" s="4" t="s">
        <v>3</v>
      </c>
      <c r="C1449" s="4" t="s">
        <v>12</v>
      </c>
      <c r="D1449" s="112" t="s">
        <v>883</v>
      </c>
      <c r="E1449" s="116">
        <v>6143</v>
      </c>
      <c r="F1449" s="112" t="s">
        <v>908</v>
      </c>
      <c r="G1449" s="117" t="s">
        <v>3385</v>
      </c>
      <c r="H1449" s="16" t="s">
        <v>909</v>
      </c>
      <c r="I1449" s="183">
        <v>0</v>
      </c>
      <c r="J1449" s="183">
        <v>0</v>
      </c>
      <c r="K1449" s="183">
        <v>0</v>
      </c>
      <c r="L1449" s="183">
        <f t="shared" si="1284"/>
        <v>0</v>
      </c>
      <c r="M1449" s="17"/>
      <c r="N1449" s="17"/>
      <c r="O1449" s="17"/>
      <c r="P1449" s="17">
        <f t="shared" ref="P1449:P1480" si="1285">K1449+L1449</f>
        <v>0</v>
      </c>
      <c r="Q1449" s="161" t="str">
        <f t="shared" si="1267"/>
        <v>-</v>
      </c>
    </row>
    <row r="1450" spans="1:17" ht="22.5" x14ac:dyDescent="0.25">
      <c r="A1450" s="4" t="s">
        <v>881</v>
      </c>
      <c r="B1450" s="4" t="s">
        <v>3</v>
      </c>
      <c r="C1450" s="4" t="s">
        <v>12</v>
      </c>
      <c r="D1450" s="112" t="s">
        <v>883</v>
      </c>
      <c r="E1450" s="116">
        <v>6143</v>
      </c>
      <c r="F1450" s="112" t="s">
        <v>910</v>
      </c>
      <c r="G1450" s="117" t="s">
        <v>3385</v>
      </c>
      <c r="H1450" s="16" t="s">
        <v>911</v>
      </c>
      <c r="I1450" s="183">
        <v>2520000</v>
      </c>
      <c r="J1450" s="183">
        <v>2315125</v>
      </c>
      <c r="K1450" s="183">
        <v>1790000</v>
      </c>
      <c r="L1450" s="183">
        <f t="shared" si="1284"/>
        <v>115900</v>
      </c>
      <c r="M1450" s="17">
        <v>60000</v>
      </c>
      <c r="N1450" s="210">
        <v>55900</v>
      </c>
      <c r="O1450" s="210"/>
      <c r="P1450" s="17">
        <f t="shared" si="1285"/>
        <v>1905900</v>
      </c>
      <c r="Q1450" s="183">
        <f t="shared" ref="Q1450:Q1481" si="1286">IF(J1450=0,"-",P1450/J1450*100)</f>
        <v>82.323848604287036</v>
      </c>
    </row>
    <row r="1451" spans="1:17" x14ac:dyDescent="0.25">
      <c r="A1451" s="4" t="s">
        <v>881</v>
      </c>
      <c r="B1451" s="4" t="s">
        <v>3</v>
      </c>
      <c r="C1451" s="4" t="s">
        <v>12</v>
      </c>
      <c r="D1451" s="112" t="s">
        <v>883</v>
      </c>
      <c r="E1451" s="116">
        <v>6148</v>
      </c>
      <c r="F1451" s="112"/>
      <c r="G1451" s="117" t="s">
        <v>3383</v>
      </c>
      <c r="H1451" s="16" t="s">
        <v>68</v>
      </c>
      <c r="I1451" s="183">
        <v>100</v>
      </c>
      <c r="J1451" s="183">
        <v>100</v>
      </c>
      <c r="K1451" s="183">
        <v>0</v>
      </c>
      <c r="L1451" s="183">
        <f t="shared" si="1284"/>
        <v>0</v>
      </c>
      <c r="M1451" s="17"/>
      <c r="N1451" s="17"/>
      <c r="O1451" s="17"/>
      <c r="P1451" s="17">
        <f t="shared" si="1285"/>
        <v>0</v>
      </c>
      <c r="Q1451" s="183">
        <f t="shared" si="1286"/>
        <v>0</v>
      </c>
    </row>
    <row r="1452" spans="1:17" ht="22.5" x14ac:dyDescent="0.25">
      <c r="A1452" s="1" t="s">
        <v>1</v>
      </c>
      <c r="B1452" s="1" t="s">
        <v>1</v>
      </c>
      <c r="C1452" s="1" t="s">
        <v>1</v>
      </c>
      <c r="D1452" s="111" t="s">
        <v>1</v>
      </c>
      <c r="E1452" s="111" t="s">
        <v>1</v>
      </c>
      <c r="F1452" s="111" t="s">
        <v>1</v>
      </c>
      <c r="G1452" s="2" t="s">
        <v>1</v>
      </c>
      <c r="H1452" s="13" t="s">
        <v>296</v>
      </c>
      <c r="I1452" s="184">
        <f t="shared" ref="I1452:O1452" si="1287">SUM(I1453)</f>
        <v>6924124</v>
      </c>
      <c r="J1452" s="184">
        <f t="shared" si="1287"/>
        <v>1288999</v>
      </c>
      <c r="K1452" s="184">
        <f t="shared" si="1287"/>
        <v>688899</v>
      </c>
      <c r="L1452" s="184">
        <f t="shared" si="1287"/>
        <v>0</v>
      </c>
      <c r="M1452" s="14">
        <f t="shared" si="1287"/>
        <v>0</v>
      </c>
      <c r="N1452" s="14">
        <f t="shared" si="1287"/>
        <v>0</v>
      </c>
      <c r="O1452" s="14">
        <f t="shared" si="1287"/>
        <v>0</v>
      </c>
      <c r="P1452" s="14">
        <f t="shared" si="1285"/>
        <v>688899</v>
      </c>
      <c r="Q1452" s="184">
        <f t="shared" si="1286"/>
        <v>53.444494526372786</v>
      </c>
    </row>
    <row r="1453" spans="1:17" x14ac:dyDescent="0.25">
      <c r="A1453" s="4" t="s">
        <v>881</v>
      </c>
      <c r="B1453" s="4" t="s">
        <v>3</v>
      </c>
      <c r="C1453" s="4" t="s">
        <v>12</v>
      </c>
      <c r="D1453" s="112" t="s">
        <v>883</v>
      </c>
      <c r="E1453" s="111" t="s">
        <v>297</v>
      </c>
      <c r="F1453" s="111" t="s">
        <v>1</v>
      </c>
      <c r="G1453" s="2" t="s">
        <v>1</v>
      </c>
      <c r="H1453" s="2" t="s">
        <v>298</v>
      </c>
      <c r="I1453" s="185">
        <f t="shared" ref="I1453:L1453" si="1288">SUM(I1454,I1456)</f>
        <v>6924124</v>
      </c>
      <c r="J1453" s="185">
        <f t="shared" ref="J1453" si="1289">SUM(J1454,J1456)</f>
        <v>1288999</v>
      </c>
      <c r="K1453" s="185">
        <f t="shared" ref="K1453" si="1290">SUM(K1454,K1456)</f>
        <v>688899</v>
      </c>
      <c r="L1453" s="185">
        <f t="shared" si="1288"/>
        <v>0</v>
      </c>
      <c r="M1453" s="15">
        <f t="shared" ref="M1453:O1453" si="1291">SUM(M1454,M1456)</f>
        <v>0</v>
      </c>
      <c r="N1453" s="15">
        <f t="shared" si="1291"/>
        <v>0</v>
      </c>
      <c r="O1453" s="15">
        <f t="shared" si="1291"/>
        <v>0</v>
      </c>
      <c r="P1453" s="15">
        <f t="shared" si="1285"/>
        <v>688899</v>
      </c>
      <c r="Q1453" s="185">
        <f t="shared" si="1286"/>
        <v>53.444494526372786</v>
      </c>
    </row>
    <row r="1454" spans="1:17" x14ac:dyDescent="0.25">
      <c r="A1454" s="1" t="s">
        <v>881</v>
      </c>
      <c r="B1454" s="1" t="s">
        <v>3</v>
      </c>
      <c r="C1454" s="1" t="s">
        <v>12</v>
      </c>
      <c r="D1454" s="118" t="s">
        <v>883</v>
      </c>
      <c r="E1454" s="118" t="s">
        <v>299</v>
      </c>
      <c r="F1454" s="112" t="s">
        <v>1</v>
      </c>
      <c r="G1454" s="16" t="s">
        <v>1</v>
      </c>
      <c r="H1454" s="2" t="s">
        <v>300</v>
      </c>
      <c r="I1454" s="185">
        <f t="shared" ref="I1454:O1454" si="1292">SUM(I1455)</f>
        <v>600000</v>
      </c>
      <c r="J1454" s="185">
        <f t="shared" si="1292"/>
        <v>600000</v>
      </c>
      <c r="K1454" s="185">
        <f t="shared" si="1292"/>
        <v>0</v>
      </c>
      <c r="L1454" s="185">
        <f t="shared" si="1292"/>
        <v>0</v>
      </c>
      <c r="M1454" s="15">
        <f t="shared" si="1292"/>
        <v>0</v>
      </c>
      <c r="N1454" s="15">
        <f t="shared" si="1292"/>
        <v>0</v>
      </c>
      <c r="O1454" s="15">
        <f t="shared" si="1292"/>
        <v>0</v>
      </c>
      <c r="P1454" s="15">
        <f t="shared" si="1285"/>
        <v>0</v>
      </c>
      <c r="Q1454" s="185">
        <f t="shared" si="1286"/>
        <v>0</v>
      </c>
    </row>
    <row r="1455" spans="1:17" x14ac:dyDescent="0.25">
      <c r="A1455" s="4" t="s">
        <v>881</v>
      </c>
      <c r="B1455" s="4" t="s">
        <v>3</v>
      </c>
      <c r="C1455" s="4" t="s">
        <v>12</v>
      </c>
      <c r="D1455" s="112" t="s">
        <v>883</v>
      </c>
      <c r="E1455" s="116">
        <v>6151</v>
      </c>
      <c r="F1455" s="112" t="s">
        <v>912</v>
      </c>
      <c r="G1455" s="117" t="s">
        <v>3386</v>
      </c>
      <c r="H1455" s="16" t="s">
        <v>303</v>
      </c>
      <c r="I1455" s="183">
        <v>600000</v>
      </c>
      <c r="J1455" s="183">
        <v>600000</v>
      </c>
      <c r="K1455" s="183">
        <v>0</v>
      </c>
      <c r="L1455" s="183">
        <f>M1455+N1455+O1455</f>
        <v>0</v>
      </c>
      <c r="M1455" s="17"/>
      <c r="N1455" s="17"/>
      <c r="O1455" s="208"/>
      <c r="P1455" s="17">
        <f t="shared" si="1285"/>
        <v>0</v>
      </c>
      <c r="Q1455" s="183">
        <f t="shared" si="1286"/>
        <v>0</v>
      </c>
    </row>
    <row r="1456" spans="1:17" x14ac:dyDescent="0.25">
      <c r="A1456" s="1" t="s">
        <v>881</v>
      </c>
      <c r="B1456" s="1" t="s">
        <v>3</v>
      </c>
      <c r="C1456" s="1" t="s">
        <v>12</v>
      </c>
      <c r="D1456" s="118" t="s">
        <v>883</v>
      </c>
      <c r="E1456" s="118" t="s">
        <v>304</v>
      </c>
      <c r="F1456" s="112" t="s">
        <v>1</v>
      </c>
      <c r="G1456" s="16" t="s">
        <v>1</v>
      </c>
      <c r="H1456" s="2" t="s">
        <v>305</v>
      </c>
      <c r="I1456" s="185">
        <f t="shared" ref="I1456:O1456" si="1293">SUM(I1457:I1487)</f>
        <v>6324124</v>
      </c>
      <c r="J1456" s="185">
        <f t="shared" si="1293"/>
        <v>688999</v>
      </c>
      <c r="K1456" s="185">
        <f>SUM(K1457:K1487)</f>
        <v>688899</v>
      </c>
      <c r="L1456" s="185">
        <f t="shared" si="1293"/>
        <v>0</v>
      </c>
      <c r="M1456" s="15">
        <f t="shared" si="1293"/>
        <v>0</v>
      </c>
      <c r="N1456" s="15">
        <f t="shared" si="1293"/>
        <v>0</v>
      </c>
      <c r="O1456" s="15">
        <f t="shared" si="1293"/>
        <v>0</v>
      </c>
      <c r="P1456" s="15">
        <f t="shared" si="1285"/>
        <v>688899</v>
      </c>
      <c r="Q1456" s="185">
        <f t="shared" si="1286"/>
        <v>99.985486190836269</v>
      </c>
    </row>
    <row r="1457" spans="1:17" x14ac:dyDescent="0.25">
      <c r="A1457" s="4" t="s">
        <v>881</v>
      </c>
      <c r="B1457" s="4" t="s">
        <v>3</v>
      </c>
      <c r="C1457" s="4" t="s">
        <v>12</v>
      </c>
      <c r="D1457" s="112" t="s">
        <v>883</v>
      </c>
      <c r="E1457" s="116">
        <v>6153</v>
      </c>
      <c r="F1457" s="112" t="s">
        <v>913</v>
      </c>
      <c r="G1457" s="117" t="s">
        <v>3386</v>
      </c>
      <c r="H1457" s="16" t="s">
        <v>914</v>
      </c>
      <c r="I1457" s="183">
        <v>0</v>
      </c>
      <c r="J1457" s="183">
        <v>0</v>
      </c>
      <c r="K1457" s="183">
        <v>0</v>
      </c>
      <c r="L1457" s="183">
        <f t="shared" ref="L1457:L1488" si="1294">M1457+N1457+O1457</f>
        <v>0</v>
      </c>
      <c r="M1457" s="104"/>
      <c r="N1457" s="104"/>
      <c r="O1457" s="104"/>
      <c r="P1457" s="17">
        <f t="shared" si="1285"/>
        <v>0</v>
      </c>
      <c r="Q1457" s="161" t="str">
        <f t="shared" si="1286"/>
        <v>-</v>
      </c>
    </row>
    <row r="1458" spans="1:17" ht="22.5" x14ac:dyDescent="0.25">
      <c r="A1458" s="4" t="s">
        <v>881</v>
      </c>
      <c r="B1458" s="4" t="s">
        <v>3</v>
      </c>
      <c r="C1458" s="4" t="s">
        <v>12</v>
      </c>
      <c r="D1458" s="112" t="s">
        <v>883</v>
      </c>
      <c r="E1458" s="116">
        <v>6153</v>
      </c>
      <c r="F1458" s="125" t="s">
        <v>3268</v>
      </c>
      <c r="G1458" s="117" t="s">
        <v>3386</v>
      </c>
      <c r="H1458" s="16" t="s">
        <v>3269</v>
      </c>
      <c r="I1458" s="183">
        <v>1350000</v>
      </c>
      <c r="J1458" s="183">
        <v>0</v>
      </c>
      <c r="K1458" s="183">
        <v>0</v>
      </c>
      <c r="L1458" s="183">
        <f t="shared" si="1294"/>
        <v>0</v>
      </c>
      <c r="M1458" s="104"/>
      <c r="N1458" s="104"/>
      <c r="O1458" s="104"/>
      <c r="P1458" s="17">
        <f t="shared" si="1285"/>
        <v>0</v>
      </c>
      <c r="Q1458" s="161" t="str">
        <f t="shared" si="1286"/>
        <v>-</v>
      </c>
    </row>
    <row r="1459" spans="1:17" s="131" customFormat="1" x14ac:dyDescent="0.25">
      <c r="A1459" s="127" t="s">
        <v>881</v>
      </c>
      <c r="B1459" s="127" t="s">
        <v>3</v>
      </c>
      <c r="C1459" s="127" t="s">
        <v>12</v>
      </c>
      <c r="D1459" s="127" t="s">
        <v>883</v>
      </c>
      <c r="E1459" s="128">
        <v>6153</v>
      </c>
      <c r="F1459" s="127" t="s">
        <v>3387</v>
      </c>
      <c r="G1459" s="129" t="s">
        <v>3386</v>
      </c>
      <c r="H1459" s="130" t="s">
        <v>3388</v>
      </c>
      <c r="I1459" s="183"/>
      <c r="J1459" s="183">
        <v>0</v>
      </c>
      <c r="K1459" s="183">
        <v>0</v>
      </c>
      <c r="L1459" s="183">
        <f t="shared" si="1294"/>
        <v>0</v>
      </c>
      <c r="M1459" s="181"/>
      <c r="N1459" s="181"/>
      <c r="O1459" s="181"/>
      <c r="P1459" s="17">
        <f t="shared" si="1285"/>
        <v>0</v>
      </c>
      <c r="Q1459" s="161" t="str">
        <f t="shared" si="1286"/>
        <v>-</v>
      </c>
    </row>
    <row r="1460" spans="1:17" ht="22.5" x14ac:dyDescent="0.25">
      <c r="A1460" s="4" t="s">
        <v>881</v>
      </c>
      <c r="B1460" s="4" t="s">
        <v>3</v>
      </c>
      <c r="C1460" s="4" t="s">
        <v>12</v>
      </c>
      <c r="D1460" s="112" t="s">
        <v>883</v>
      </c>
      <c r="E1460" s="116">
        <v>6153</v>
      </c>
      <c r="F1460" s="112" t="s">
        <v>915</v>
      </c>
      <c r="G1460" s="117" t="s">
        <v>3386</v>
      </c>
      <c r="H1460" s="16" t="s">
        <v>916</v>
      </c>
      <c r="I1460" s="183">
        <v>0</v>
      </c>
      <c r="J1460" s="183">
        <v>0</v>
      </c>
      <c r="K1460" s="183">
        <v>0</v>
      </c>
      <c r="L1460" s="183">
        <f t="shared" si="1294"/>
        <v>0</v>
      </c>
      <c r="M1460" s="104"/>
      <c r="N1460" s="104"/>
      <c r="O1460" s="104"/>
      <c r="P1460" s="17">
        <f t="shared" si="1285"/>
        <v>0</v>
      </c>
      <c r="Q1460" s="161" t="str">
        <f t="shared" si="1286"/>
        <v>-</v>
      </c>
    </row>
    <row r="1461" spans="1:17" ht="22.5" x14ac:dyDescent="0.25">
      <c r="A1461" s="4" t="s">
        <v>881</v>
      </c>
      <c r="B1461" s="4" t="s">
        <v>3</v>
      </c>
      <c r="C1461" s="4" t="s">
        <v>12</v>
      </c>
      <c r="D1461" s="112" t="s">
        <v>883</v>
      </c>
      <c r="E1461" s="116">
        <v>6153</v>
      </c>
      <c r="F1461" s="112" t="s">
        <v>917</v>
      </c>
      <c r="G1461" s="117" t="s">
        <v>3386</v>
      </c>
      <c r="H1461" s="16" t="s">
        <v>918</v>
      </c>
      <c r="I1461" s="183">
        <v>484024</v>
      </c>
      <c r="J1461" s="183">
        <v>688899</v>
      </c>
      <c r="K1461" s="183">
        <v>688899</v>
      </c>
      <c r="L1461" s="183">
        <f t="shared" si="1294"/>
        <v>0</v>
      </c>
      <c r="M1461" s="17"/>
      <c r="N1461" s="17"/>
      <c r="O1461" s="17"/>
      <c r="P1461" s="17">
        <f t="shared" si="1285"/>
        <v>688899</v>
      </c>
      <c r="Q1461" s="183">
        <f t="shared" si="1286"/>
        <v>100</v>
      </c>
    </row>
    <row r="1462" spans="1:17" ht="33.75" x14ac:dyDescent="0.25">
      <c r="A1462" s="4" t="s">
        <v>881</v>
      </c>
      <c r="B1462" s="4" t="s">
        <v>3</v>
      </c>
      <c r="C1462" s="4" t="s">
        <v>12</v>
      </c>
      <c r="D1462" s="112" t="s">
        <v>883</v>
      </c>
      <c r="E1462" s="116">
        <v>6153</v>
      </c>
      <c r="F1462" s="112" t="s">
        <v>919</v>
      </c>
      <c r="G1462" s="117" t="s">
        <v>3386</v>
      </c>
      <c r="H1462" s="16" t="s">
        <v>920</v>
      </c>
      <c r="I1462" s="183">
        <v>0</v>
      </c>
      <c r="J1462" s="183">
        <v>0</v>
      </c>
      <c r="K1462" s="183">
        <v>0</v>
      </c>
      <c r="L1462" s="183">
        <f t="shared" si="1294"/>
        <v>0</v>
      </c>
      <c r="M1462" s="17"/>
      <c r="N1462" s="17"/>
      <c r="O1462" s="17"/>
      <c r="P1462" s="17">
        <f t="shared" si="1285"/>
        <v>0</v>
      </c>
      <c r="Q1462" s="161" t="str">
        <f t="shared" si="1286"/>
        <v>-</v>
      </c>
    </row>
    <row r="1463" spans="1:17" ht="22.5" x14ac:dyDescent="0.25">
      <c r="A1463" s="4" t="s">
        <v>881</v>
      </c>
      <c r="B1463" s="4" t="s">
        <v>3</v>
      </c>
      <c r="C1463" s="4" t="s">
        <v>12</v>
      </c>
      <c r="D1463" s="112" t="s">
        <v>883</v>
      </c>
      <c r="E1463" s="116">
        <v>6153</v>
      </c>
      <c r="F1463" s="112" t="s">
        <v>921</v>
      </c>
      <c r="G1463" s="117" t="s">
        <v>3386</v>
      </c>
      <c r="H1463" s="16" t="s">
        <v>922</v>
      </c>
      <c r="I1463" s="183">
        <v>0</v>
      </c>
      <c r="J1463" s="183">
        <v>0</v>
      </c>
      <c r="K1463" s="183">
        <v>0</v>
      </c>
      <c r="L1463" s="183">
        <f t="shared" si="1294"/>
        <v>0</v>
      </c>
      <c r="M1463" s="17"/>
      <c r="N1463" s="17"/>
      <c r="O1463" s="17"/>
      <c r="P1463" s="17">
        <f t="shared" si="1285"/>
        <v>0</v>
      </c>
      <c r="Q1463" s="161" t="str">
        <f t="shared" si="1286"/>
        <v>-</v>
      </c>
    </row>
    <row r="1464" spans="1:17" ht="22.5" x14ac:dyDescent="0.25">
      <c r="A1464" s="4" t="s">
        <v>881</v>
      </c>
      <c r="B1464" s="4" t="s">
        <v>3</v>
      </c>
      <c r="C1464" s="4" t="s">
        <v>12</v>
      </c>
      <c r="D1464" s="112" t="s">
        <v>883</v>
      </c>
      <c r="E1464" s="116">
        <v>6153</v>
      </c>
      <c r="F1464" s="112" t="s">
        <v>923</v>
      </c>
      <c r="G1464" s="117" t="s">
        <v>3386</v>
      </c>
      <c r="H1464" s="16" t="s">
        <v>924</v>
      </c>
      <c r="I1464" s="183">
        <v>0</v>
      </c>
      <c r="J1464" s="183">
        <v>0</v>
      </c>
      <c r="K1464" s="183">
        <v>0</v>
      </c>
      <c r="L1464" s="183">
        <f t="shared" si="1294"/>
        <v>0</v>
      </c>
      <c r="M1464" s="17"/>
      <c r="N1464" s="17"/>
      <c r="O1464" s="17"/>
      <c r="P1464" s="17">
        <f t="shared" si="1285"/>
        <v>0</v>
      </c>
      <c r="Q1464" s="161" t="str">
        <f t="shared" si="1286"/>
        <v>-</v>
      </c>
    </row>
    <row r="1465" spans="1:17" ht="22.5" x14ac:dyDescent="0.25">
      <c r="A1465" s="4" t="s">
        <v>881</v>
      </c>
      <c r="B1465" s="4" t="s">
        <v>3</v>
      </c>
      <c r="C1465" s="4" t="s">
        <v>12</v>
      </c>
      <c r="D1465" s="112" t="s">
        <v>883</v>
      </c>
      <c r="E1465" s="116">
        <v>6153</v>
      </c>
      <c r="F1465" s="112" t="s">
        <v>925</v>
      </c>
      <c r="G1465" s="117" t="s">
        <v>3386</v>
      </c>
      <c r="H1465" s="16" t="s">
        <v>926</v>
      </c>
      <c r="I1465" s="183">
        <v>0</v>
      </c>
      <c r="J1465" s="183">
        <v>0</v>
      </c>
      <c r="K1465" s="183">
        <v>0</v>
      </c>
      <c r="L1465" s="183">
        <f t="shared" si="1294"/>
        <v>0</v>
      </c>
      <c r="M1465" s="17"/>
      <c r="N1465" s="17"/>
      <c r="O1465" s="17"/>
      <c r="P1465" s="17">
        <f t="shared" si="1285"/>
        <v>0</v>
      </c>
      <c r="Q1465" s="161" t="str">
        <f t="shared" si="1286"/>
        <v>-</v>
      </c>
    </row>
    <row r="1466" spans="1:17" ht="22.5" x14ac:dyDescent="0.25">
      <c r="A1466" s="4" t="s">
        <v>881</v>
      </c>
      <c r="B1466" s="4" t="s">
        <v>3</v>
      </c>
      <c r="C1466" s="4" t="s">
        <v>12</v>
      </c>
      <c r="D1466" s="112" t="s">
        <v>883</v>
      </c>
      <c r="E1466" s="116">
        <v>6153</v>
      </c>
      <c r="F1466" s="112" t="s">
        <v>927</v>
      </c>
      <c r="G1466" s="117" t="s">
        <v>3386</v>
      </c>
      <c r="H1466" s="16" t="s">
        <v>928</v>
      </c>
      <c r="I1466" s="183">
        <v>0</v>
      </c>
      <c r="J1466" s="183">
        <v>0</v>
      </c>
      <c r="K1466" s="183">
        <v>0</v>
      </c>
      <c r="L1466" s="183">
        <f t="shared" si="1294"/>
        <v>0</v>
      </c>
      <c r="M1466" s="17"/>
      <c r="N1466" s="17"/>
      <c r="O1466" s="17"/>
      <c r="P1466" s="17">
        <f t="shared" si="1285"/>
        <v>0</v>
      </c>
      <c r="Q1466" s="161" t="str">
        <f t="shared" si="1286"/>
        <v>-</v>
      </c>
    </row>
    <row r="1467" spans="1:17" ht="22.5" x14ac:dyDescent="0.25">
      <c r="A1467" s="4" t="s">
        <v>881</v>
      </c>
      <c r="B1467" s="4" t="s">
        <v>3</v>
      </c>
      <c r="C1467" s="4" t="s">
        <v>12</v>
      </c>
      <c r="D1467" s="112" t="s">
        <v>883</v>
      </c>
      <c r="E1467" s="116">
        <v>6153</v>
      </c>
      <c r="F1467" s="112" t="s">
        <v>929</v>
      </c>
      <c r="G1467" s="117" t="s">
        <v>3386</v>
      </c>
      <c r="H1467" s="16" t="s">
        <v>930</v>
      </c>
      <c r="I1467" s="183">
        <v>0</v>
      </c>
      <c r="J1467" s="183">
        <v>0</v>
      </c>
      <c r="K1467" s="183">
        <v>0</v>
      </c>
      <c r="L1467" s="183">
        <f t="shared" si="1294"/>
        <v>0</v>
      </c>
      <c r="M1467" s="17"/>
      <c r="N1467" s="17"/>
      <c r="O1467" s="17"/>
      <c r="P1467" s="17">
        <f t="shared" si="1285"/>
        <v>0</v>
      </c>
      <c r="Q1467" s="161" t="str">
        <f t="shared" si="1286"/>
        <v>-</v>
      </c>
    </row>
    <row r="1468" spans="1:17" ht="22.5" x14ac:dyDescent="0.25">
      <c r="A1468" s="4" t="s">
        <v>881</v>
      </c>
      <c r="B1468" s="4" t="s">
        <v>3</v>
      </c>
      <c r="C1468" s="4" t="s">
        <v>12</v>
      </c>
      <c r="D1468" s="112" t="s">
        <v>883</v>
      </c>
      <c r="E1468" s="116">
        <v>6153</v>
      </c>
      <c r="F1468" s="112" t="s">
        <v>931</v>
      </c>
      <c r="G1468" s="117" t="s">
        <v>3386</v>
      </c>
      <c r="H1468" s="16" t="s">
        <v>932</v>
      </c>
      <c r="I1468" s="183">
        <v>0</v>
      </c>
      <c r="J1468" s="183">
        <v>0</v>
      </c>
      <c r="K1468" s="183">
        <v>0</v>
      </c>
      <c r="L1468" s="183">
        <f t="shared" si="1294"/>
        <v>0</v>
      </c>
      <c r="M1468" s="17"/>
      <c r="N1468" s="17"/>
      <c r="O1468" s="17"/>
      <c r="P1468" s="17">
        <f t="shared" si="1285"/>
        <v>0</v>
      </c>
      <c r="Q1468" s="161" t="str">
        <f t="shared" si="1286"/>
        <v>-</v>
      </c>
    </row>
    <row r="1469" spans="1:17" ht="22.5" x14ac:dyDescent="0.25">
      <c r="A1469" s="4" t="s">
        <v>881</v>
      </c>
      <c r="B1469" s="4" t="s">
        <v>3</v>
      </c>
      <c r="C1469" s="4" t="s">
        <v>12</v>
      </c>
      <c r="D1469" s="112" t="s">
        <v>883</v>
      </c>
      <c r="E1469" s="116">
        <v>6153</v>
      </c>
      <c r="F1469" s="112" t="s">
        <v>933</v>
      </c>
      <c r="G1469" s="117" t="s">
        <v>3386</v>
      </c>
      <c r="H1469" s="16" t="s">
        <v>934</v>
      </c>
      <c r="I1469" s="183">
        <v>1000000</v>
      </c>
      <c r="J1469" s="183">
        <v>0</v>
      </c>
      <c r="K1469" s="183">
        <v>0</v>
      </c>
      <c r="L1469" s="183">
        <f t="shared" si="1294"/>
        <v>0</v>
      </c>
      <c r="M1469" s="17"/>
      <c r="N1469" s="17"/>
      <c r="O1469" s="17"/>
      <c r="P1469" s="17">
        <f t="shared" si="1285"/>
        <v>0</v>
      </c>
      <c r="Q1469" s="161" t="str">
        <f t="shared" si="1286"/>
        <v>-</v>
      </c>
    </row>
    <row r="1470" spans="1:17" ht="22.5" x14ac:dyDescent="0.25">
      <c r="A1470" s="4" t="s">
        <v>881</v>
      </c>
      <c r="B1470" s="4" t="s">
        <v>3</v>
      </c>
      <c r="C1470" s="4" t="s">
        <v>12</v>
      </c>
      <c r="D1470" s="112" t="s">
        <v>883</v>
      </c>
      <c r="E1470" s="116">
        <v>6153</v>
      </c>
      <c r="F1470" s="112" t="s">
        <v>935</v>
      </c>
      <c r="G1470" s="117" t="s">
        <v>3386</v>
      </c>
      <c r="H1470" s="16" t="s">
        <v>936</v>
      </c>
      <c r="I1470" s="183">
        <v>250000</v>
      </c>
      <c r="J1470" s="183">
        <v>0</v>
      </c>
      <c r="K1470" s="183">
        <v>0</v>
      </c>
      <c r="L1470" s="183">
        <f t="shared" si="1294"/>
        <v>0</v>
      </c>
      <c r="M1470" s="17"/>
      <c r="N1470" s="17"/>
      <c r="O1470" s="17"/>
      <c r="P1470" s="17">
        <f t="shared" si="1285"/>
        <v>0</v>
      </c>
      <c r="Q1470" s="161" t="str">
        <f t="shared" si="1286"/>
        <v>-</v>
      </c>
    </row>
    <row r="1471" spans="1:17" ht="22.5" x14ac:dyDescent="0.25">
      <c r="A1471" s="4" t="s">
        <v>881</v>
      </c>
      <c r="B1471" s="4" t="s">
        <v>3</v>
      </c>
      <c r="C1471" s="4" t="s">
        <v>12</v>
      </c>
      <c r="D1471" s="112" t="s">
        <v>883</v>
      </c>
      <c r="E1471" s="116">
        <v>6153</v>
      </c>
      <c r="F1471" s="112" t="s">
        <v>937</v>
      </c>
      <c r="G1471" s="117" t="s">
        <v>3386</v>
      </c>
      <c r="H1471" s="16" t="s">
        <v>938</v>
      </c>
      <c r="I1471" s="183">
        <v>196000</v>
      </c>
      <c r="J1471" s="183">
        <v>0</v>
      </c>
      <c r="K1471" s="183">
        <v>0</v>
      </c>
      <c r="L1471" s="183">
        <f t="shared" si="1294"/>
        <v>0</v>
      </c>
      <c r="M1471" s="17"/>
      <c r="N1471" s="17"/>
      <c r="O1471" s="17"/>
      <c r="P1471" s="17">
        <f t="shared" si="1285"/>
        <v>0</v>
      </c>
      <c r="Q1471" s="161" t="str">
        <f t="shared" si="1286"/>
        <v>-</v>
      </c>
    </row>
    <row r="1472" spans="1:17" x14ac:dyDescent="0.25">
      <c r="A1472" s="4" t="s">
        <v>881</v>
      </c>
      <c r="B1472" s="4" t="s">
        <v>3</v>
      </c>
      <c r="C1472" s="4" t="s">
        <v>12</v>
      </c>
      <c r="D1472" s="112" t="s">
        <v>883</v>
      </c>
      <c r="E1472" s="116">
        <v>6153</v>
      </c>
      <c r="F1472" s="112" t="s">
        <v>939</v>
      </c>
      <c r="G1472" s="117" t="s">
        <v>3386</v>
      </c>
      <c r="H1472" s="16" t="s">
        <v>940</v>
      </c>
      <c r="I1472" s="183">
        <v>0</v>
      </c>
      <c r="J1472" s="183">
        <v>0</v>
      </c>
      <c r="K1472" s="183">
        <v>0</v>
      </c>
      <c r="L1472" s="183">
        <f t="shared" si="1294"/>
        <v>0</v>
      </c>
      <c r="M1472" s="17"/>
      <c r="N1472" s="17"/>
      <c r="O1472" s="17"/>
      <c r="P1472" s="17">
        <f t="shared" si="1285"/>
        <v>0</v>
      </c>
      <c r="Q1472" s="161" t="str">
        <f t="shared" si="1286"/>
        <v>-</v>
      </c>
    </row>
    <row r="1473" spans="1:17" ht="22.5" x14ac:dyDescent="0.25">
      <c r="A1473" s="4" t="s">
        <v>881</v>
      </c>
      <c r="B1473" s="4" t="s">
        <v>3</v>
      </c>
      <c r="C1473" s="4" t="s">
        <v>12</v>
      </c>
      <c r="D1473" s="112" t="s">
        <v>883</v>
      </c>
      <c r="E1473" s="116">
        <v>6153</v>
      </c>
      <c r="F1473" s="112" t="s">
        <v>941</v>
      </c>
      <c r="G1473" s="117" t="s">
        <v>3386</v>
      </c>
      <c r="H1473" s="16" t="s">
        <v>942</v>
      </c>
      <c r="I1473" s="183">
        <v>0</v>
      </c>
      <c r="J1473" s="183">
        <v>0</v>
      </c>
      <c r="K1473" s="183">
        <v>0</v>
      </c>
      <c r="L1473" s="183">
        <f t="shared" si="1294"/>
        <v>0</v>
      </c>
      <c r="M1473" s="17"/>
      <c r="N1473" s="17"/>
      <c r="O1473" s="17"/>
      <c r="P1473" s="17">
        <f t="shared" si="1285"/>
        <v>0</v>
      </c>
      <c r="Q1473" s="161" t="str">
        <f t="shared" si="1286"/>
        <v>-</v>
      </c>
    </row>
    <row r="1474" spans="1:17" x14ac:dyDescent="0.25">
      <c r="A1474" s="4" t="s">
        <v>881</v>
      </c>
      <c r="B1474" s="4" t="s">
        <v>3</v>
      </c>
      <c r="C1474" s="4" t="s">
        <v>12</v>
      </c>
      <c r="D1474" s="112" t="s">
        <v>883</v>
      </c>
      <c r="E1474" s="116">
        <v>6153</v>
      </c>
      <c r="F1474" s="112" t="s">
        <v>943</v>
      </c>
      <c r="G1474" s="117" t="s">
        <v>3386</v>
      </c>
      <c r="H1474" s="16" t="s">
        <v>944</v>
      </c>
      <c r="I1474" s="183">
        <v>0</v>
      </c>
      <c r="J1474" s="183">
        <v>0</v>
      </c>
      <c r="K1474" s="183">
        <v>0</v>
      </c>
      <c r="L1474" s="183">
        <f t="shared" si="1294"/>
        <v>0</v>
      </c>
      <c r="M1474" s="17"/>
      <c r="N1474" s="17"/>
      <c r="O1474" s="17"/>
      <c r="P1474" s="17">
        <f t="shared" si="1285"/>
        <v>0</v>
      </c>
      <c r="Q1474" s="161" t="str">
        <f t="shared" si="1286"/>
        <v>-</v>
      </c>
    </row>
    <row r="1475" spans="1:17" ht="22.5" x14ac:dyDescent="0.25">
      <c r="A1475" s="4" t="s">
        <v>881</v>
      </c>
      <c r="B1475" s="4" t="s">
        <v>3</v>
      </c>
      <c r="C1475" s="4" t="s">
        <v>12</v>
      </c>
      <c r="D1475" s="112" t="s">
        <v>883</v>
      </c>
      <c r="E1475" s="116">
        <v>6153</v>
      </c>
      <c r="F1475" s="112" t="s">
        <v>945</v>
      </c>
      <c r="G1475" s="117" t="s">
        <v>3386</v>
      </c>
      <c r="H1475" s="16" t="s">
        <v>946</v>
      </c>
      <c r="I1475" s="183">
        <v>0</v>
      </c>
      <c r="J1475" s="183">
        <v>0</v>
      </c>
      <c r="K1475" s="183">
        <v>0</v>
      </c>
      <c r="L1475" s="183">
        <f t="shared" si="1294"/>
        <v>0</v>
      </c>
      <c r="M1475" s="17"/>
      <c r="N1475" s="17"/>
      <c r="O1475" s="17"/>
      <c r="P1475" s="17">
        <f t="shared" si="1285"/>
        <v>0</v>
      </c>
      <c r="Q1475" s="161" t="str">
        <f t="shared" si="1286"/>
        <v>-</v>
      </c>
    </row>
    <row r="1476" spans="1:17" ht="22.5" x14ac:dyDescent="0.25">
      <c r="A1476" s="4" t="s">
        <v>881</v>
      </c>
      <c r="B1476" s="4" t="s">
        <v>3</v>
      </c>
      <c r="C1476" s="4" t="s">
        <v>12</v>
      </c>
      <c r="D1476" s="112" t="s">
        <v>883</v>
      </c>
      <c r="E1476" s="116">
        <v>6153</v>
      </c>
      <c r="F1476" s="112" t="s">
        <v>947</v>
      </c>
      <c r="G1476" s="117" t="s">
        <v>3386</v>
      </c>
      <c r="H1476" s="16" t="s">
        <v>948</v>
      </c>
      <c r="I1476" s="183">
        <v>0</v>
      </c>
      <c r="J1476" s="183">
        <v>0</v>
      </c>
      <c r="K1476" s="183">
        <v>0</v>
      </c>
      <c r="L1476" s="183">
        <f t="shared" si="1294"/>
        <v>0</v>
      </c>
      <c r="M1476" s="17"/>
      <c r="N1476" s="17"/>
      <c r="O1476" s="17"/>
      <c r="P1476" s="17">
        <f t="shared" si="1285"/>
        <v>0</v>
      </c>
      <c r="Q1476" s="161" t="str">
        <f t="shared" si="1286"/>
        <v>-</v>
      </c>
    </row>
    <row r="1477" spans="1:17" ht="22.5" x14ac:dyDescent="0.25">
      <c r="A1477" s="4" t="s">
        <v>881</v>
      </c>
      <c r="B1477" s="4" t="s">
        <v>3</v>
      </c>
      <c r="C1477" s="4" t="s">
        <v>12</v>
      </c>
      <c r="D1477" s="112" t="s">
        <v>883</v>
      </c>
      <c r="E1477" s="116">
        <v>6153</v>
      </c>
      <c r="F1477" s="112" t="s">
        <v>949</v>
      </c>
      <c r="G1477" s="117" t="s">
        <v>3386</v>
      </c>
      <c r="H1477" s="16" t="s">
        <v>950</v>
      </c>
      <c r="I1477" s="183">
        <v>0</v>
      </c>
      <c r="J1477" s="183">
        <v>0</v>
      </c>
      <c r="K1477" s="183">
        <v>0</v>
      </c>
      <c r="L1477" s="183">
        <f t="shared" si="1294"/>
        <v>0</v>
      </c>
      <c r="M1477" s="17"/>
      <c r="N1477" s="17"/>
      <c r="O1477" s="17"/>
      <c r="P1477" s="17">
        <f t="shared" si="1285"/>
        <v>0</v>
      </c>
      <c r="Q1477" s="161" t="str">
        <f t="shared" si="1286"/>
        <v>-</v>
      </c>
    </row>
    <row r="1478" spans="1:17" ht="22.5" x14ac:dyDescent="0.25">
      <c r="A1478" s="4" t="s">
        <v>881</v>
      </c>
      <c r="B1478" s="4" t="s">
        <v>3</v>
      </c>
      <c r="C1478" s="4" t="s">
        <v>12</v>
      </c>
      <c r="D1478" s="112" t="s">
        <v>883</v>
      </c>
      <c r="E1478" s="116">
        <v>6153</v>
      </c>
      <c r="F1478" s="112" t="s">
        <v>951</v>
      </c>
      <c r="G1478" s="117" t="s">
        <v>3386</v>
      </c>
      <c r="H1478" s="16" t="s">
        <v>952</v>
      </c>
      <c r="I1478" s="183">
        <v>0</v>
      </c>
      <c r="J1478" s="183">
        <v>0</v>
      </c>
      <c r="K1478" s="183">
        <v>0</v>
      </c>
      <c r="L1478" s="183">
        <f t="shared" si="1294"/>
        <v>0</v>
      </c>
      <c r="M1478" s="17"/>
      <c r="N1478" s="17"/>
      <c r="O1478" s="17"/>
      <c r="P1478" s="17">
        <f t="shared" si="1285"/>
        <v>0</v>
      </c>
      <c r="Q1478" s="161" t="str">
        <f t="shared" si="1286"/>
        <v>-</v>
      </c>
    </row>
    <row r="1479" spans="1:17" ht="22.5" x14ac:dyDescent="0.25">
      <c r="A1479" s="4" t="s">
        <v>881</v>
      </c>
      <c r="B1479" s="4" t="s">
        <v>3</v>
      </c>
      <c r="C1479" s="4" t="s">
        <v>12</v>
      </c>
      <c r="D1479" s="112" t="s">
        <v>883</v>
      </c>
      <c r="E1479" s="116">
        <v>6153</v>
      </c>
      <c r="F1479" s="112" t="s">
        <v>953</v>
      </c>
      <c r="G1479" s="117" t="s">
        <v>3386</v>
      </c>
      <c r="H1479" s="16" t="s">
        <v>3256</v>
      </c>
      <c r="I1479" s="183">
        <v>350000</v>
      </c>
      <c r="J1479" s="183">
        <v>0</v>
      </c>
      <c r="K1479" s="183">
        <v>0</v>
      </c>
      <c r="L1479" s="183">
        <f t="shared" si="1294"/>
        <v>0</v>
      </c>
      <c r="M1479" s="17"/>
      <c r="N1479" s="17"/>
      <c r="O1479" s="17"/>
      <c r="P1479" s="17">
        <f t="shared" si="1285"/>
        <v>0</v>
      </c>
      <c r="Q1479" s="161" t="str">
        <f t="shared" si="1286"/>
        <v>-</v>
      </c>
    </row>
    <row r="1480" spans="1:17" ht="33.75" x14ac:dyDescent="0.25">
      <c r="A1480" s="4" t="s">
        <v>881</v>
      </c>
      <c r="B1480" s="4" t="s">
        <v>3</v>
      </c>
      <c r="C1480" s="4" t="s">
        <v>12</v>
      </c>
      <c r="D1480" s="112" t="s">
        <v>883</v>
      </c>
      <c r="E1480" s="116">
        <v>6153</v>
      </c>
      <c r="F1480" s="112" t="s">
        <v>954</v>
      </c>
      <c r="G1480" s="117" t="s">
        <v>3386</v>
      </c>
      <c r="H1480" s="16" t="s">
        <v>955</v>
      </c>
      <c r="I1480" s="183">
        <v>0</v>
      </c>
      <c r="J1480" s="183">
        <v>0</v>
      </c>
      <c r="K1480" s="183">
        <v>0</v>
      </c>
      <c r="L1480" s="183">
        <f t="shared" si="1294"/>
        <v>0</v>
      </c>
      <c r="M1480" s="17"/>
      <c r="N1480" s="17"/>
      <c r="O1480" s="17"/>
      <c r="P1480" s="17">
        <f t="shared" si="1285"/>
        <v>0</v>
      </c>
      <c r="Q1480" s="161" t="str">
        <f t="shared" si="1286"/>
        <v>-</v>
      </c>
    </row>
    <row r="1481" spans="1:17" ht="22.5" x14ac:dyDescent="0.25">
      <c r="A1481" s="4" t="s">
        <v>881</v>
      </c>
      <c r="B1481" s="4" t="s">
        <v>3</v>
      </c>
      <c r="C1481" s="4" t="s">
        <v>12</v>
      </c>
      <c r="D1481" s="112" t="s">
        <v>883</v>
      </c>
      <c r="E1481" s="116">
        <v>6153</v>
      </c>
      <c r="F1481" s="112" t="s">
        <v>956</v>
      </c>
      <c r="G1481" s="117" t="s">
        <v>3386</v>
      </c>
      <c r="H1481" s="16" t="s">
        <v>957</v>
      </c>
      <c r="I1481" s="183">
        <v>0</v>
      </c>
      <c r="J1481" s="183">
        <v>0</v>
      </c>
      <c r="K1481" s="183">
        <v>0</v>
      </c>
      <c r="L1481" s="183">
        <f t="shared" si="1294"/>
        <v>0</v>
      </c>
      <c r="M1481" s="17"/>
      <c r="N1481" s="17"/>
      <c r="O1481" s="17"/>
      <c r="P1481" s="17">
        <f t="shared" ref="P1481:P1493" si="1295">K1481+L1481</f>
        <v>0</v>
      </c>
      <c r="Q1481" s="161" t="str">
        <f t="shared" si="1286"/>
        <v>-</v>
      </c>
    </row>
    <row r="1482" spans="1:17" ht="22.5" x14ac:dyDescent="0.25">
      <c r="A1482" s="4" t="s">
        <v>881</v>
      </c>
      <c r="B1482" s="4" t="s">
        <v>3</v>
      </c>
      <c r="C1482" s="4" t="s">
        <v>12</v>
      </c>
      <c r="D1482" s="112" t="s">
        <v>883</v>
      </c>
      <c r="E1482" s="116">
        <v>6153</v>
      </c>
      <c r="F1482" s="112" t="s">
        <v>958</v>
      </c>
      <c r="G1482" s="117" t="s">
        <v>3386</v>
      </c>
      <c r="H1482" s="16" t="s">
        <v>959</v>
      </c>
      <c r="I1482" s="183">
        <v>0</v>
      </c>
      <c r="J1482" s="183">
        <v>0</v>
      </c>
      <c r="K1482" s="183">
        <v>0</v>
      </c>
      <c r="L1482" s="183">
        <f t="shared" si="1294"/>
        <v>0</v>
      </c>
      <c r="M1482" s="17"/>
      <c r="N1482" s="17"/>
      <c r="O1482" s="17"/>
      <c r="P1482" s="17">
        <f t="shared" si="1295"/>
        <v>0</v>
      </c>
      <c r="Q1482" s="161" t="str">
        <f t="shared" ref="Q1482:Q1492" si="1296">IF(J1482=0,"-",P1482/J1482*100)</f>
        <v>-</v>
      </c>
    </row>
    <row r="1483" spans="1:17" ht="22.5" x14ac:dyDescent="0.25">
      <c r="A1483" s="4" t="s">
        <v>881</v>
      </c>
      <c r="B1483" s="4" t="s">
        <v>3</v>
      </c>
      <c r="C1483" s="4" t="s">
        <v>12</v>
      </c>
      <c r="D1483" s="112" t="s">
        <v>883</v>
      </c>
      <c r="E1483" s="116">
        <v>6153</v>
      </c>
      <c r="F1483" s="112" t="s">
        <v>960</v>
      </c>
      <c r="G1483" s="117" t="s">
        <v>3386</v>
      </c>
      <c r="H1483" s="16" t="s">
        <v>961</v>
      </c>
      <c r="I1483" s="183">
        <v>0</v>
      </c>
      <c r="J1483" s="183">
        <v>0</v>
      </c>
      <c r="K1483" s="183">
        <v>0</v>
      </c>
      <c r="L1483" s="183">
        <f t="shared" si="1294"/>
        <v>0</v>
      </c>
      <c r="M1483" s="17"/>
      <c r="N1483" s="17"/>
      <c r="O1483" s="17"/>
      <c r="P1483" s="17">
        <f t="shared" si="1295"/>
        <v>0</v>
      </c>
      <c r="Q1483" s="161" t="str">
        <f t="shared" si="1296"/>
        <v>-</v>
      </c>
    </row>
    <row r="1484" spans="1:17" x14ac:dyDescent="0.25">
      <c r="A1484" s="4" t="s">
        <v>881</v>
      </c>
      <c r="B1484" s="4" t="s">
        <v>3</v>
      </c>
      <c r="C1484" s="4" t="s">
        <v>12</v>
      </c>
      <c r="D1484" s="112" t="s">
        <v>883</v>
      </c>
      <c r="E1484" s="116">
        <v>6153</v>
      </c>
      <c r="F1484" s="112" t="s">
        <v>3328</v>
      </c>
      <c r="G1484" s="117" t="s">
        <v>3386</v>
      </c>
      <c r="H1484" s="16" t="s">
        <v>3274</v>
      </c>
      <c r="I1484" s="183">
        <v>100</v>
      </c>
      <c r="J1484" s="183">
        <v>100</v>
      </c>
      <c r="K1484" s="183">
        <v>0</v>
      </c>
      <c r="L1484" s="183">
        <f t="shared" si="1294"/>
        <v>0</v>
      </c>
      <c r="M1484" s="17"/>
      <c r="N1484" s="17"/>
      <c r="O1484" s="17"/>
      <c r="P1484" s="17">
        <f t="shared" si="1295"/>
        <v>0</v>
      </c>
      <c r="Q1484" s="183">
        <f t="shared" si="1296"/>
        <v>0</v>
      </c>
    </row>
    <row r="1485" spans="1:17" x14ac:dyDescent="0.25">
      <c r="A1485" s="4" t="s">
        <v>881</v>
      </c>
      <c r="B1485" s="4" t="s">
        <v>3</v>
      </c>
      <c r="C1485" s="4" t="s">
        <v>12</v>
      </c>
      <c r="D1485" s="112" t="s">
        <v>883</v>
      </c>
      <c r="E1485" s="116">
        <v>6153</v>
      </c>
      <c r="F1485" s="112" t="s">
        <v>3329</v>
      </c>
      <c r="G1485" s="117" t="s">
        <v>3386</v>
      </c>
      <c r="H1485" s="16" t="s">
        <v>3270</v>
      </c>
      <c r="I1485" s="183">
        <v>1724000</v>
      </c>
      <c r="J1485" s="183">
        <v>0</v>
      </c>
      <c r="K1485" s="183">
        <v>0</v>
      </c>
      <c r="L1485" s="183">
        <f t="shared" si="1294"/>
        <v>0</v>
      </c>
      <c r="M1485" s="17"/>
      <c r="N1485" s="17"/>
      <c r="O1485" s="17"/>
      <c r="P1485" s="17">
        <f t="shared" si="1295"/>
        <v>0</v>
      </c>
      <c r="Q1485" s="161" t="str">
        <f t="shared" si="1296"/>
        <v>-</v>
      </c>
    </row>
    <row r="1486" spans="1:17" ht="22.5" x14ac:dyDescent="0.25">
      <c r="A1486" s="4" t="s">
        <v>881</v>
      </c>
      <c r="B1486" s="4" t="s">
        <v>3</v>
      </c>
      <c r="C1486" s="4" t="s">
        <v>12</v>
      </c>
      <c r="D1486" s="112" t="s">
        <v>883</v>
      </c>
      <c r="E1486" s="116">
        <v>6153</v>
      </c>
      <c r="F1486" s="112" t="s">
        <v>3330</v>
      </c>
      <c r="G1486" s="117" t="s">
        <v>3386</v>
      </c>
      <c r="H1486" s="16" t="s">
        <v>3271</v>
      </c>
      <c r="I1486" s="183">
        <v>820000</v>
      </c>
      <c r="J1486" s="183">
        <v>0</v>
      </c>
      <c r="K1486" s="183">
        <v>0</v>
      </c>
      <c r="L1486" s="183">
        <f t="shared" si="1294"/>
        <v>0</v>
      </c>
      <c r="M1486" s="17"/>
      <c r="N1486" s="17"/>
      <c r="O1486" s="17"/>
      <c r="P1486" s="17">
        <f t="shared" si="1295"/>
        <v>0</v>
      </c>
      <c r="Q1486" s="161" t="str">
        <f t="shared" si="1296"/>
        <v>-</v>
      </c>
    </row>
    <row r="1487" spans="1:17" x14ac:dyDescent="0.25">
      <c r="A1487" s="4" t="s">
        <v>881</v>
      </c>
      <c r="B1487" s="4" t="s">
        <v>3</v>
      </c>
      <c r="C1487" s="4" t="s">
        <v>12</v>
      </c>
      <c r="D1487" s="112" t="s">
        <v>883</v>
      </c>
      <c r="E1487" s="116">
        <v>6153</v>
      </c>
      <c r="F1487" s="112" t="s">
        <v>3331</v>
      </c>
      <c r="G1487" s="117" t="s">
        <v>3386</v>
      </c>
      <c r="H1487" s="16" t="s">
        <v>3272</v>
      </c>
      <c r="I1487" s="183">
        <v>150000</v>
      </c>
      <c r="J1487" s="183">
        <v>0</v>
      </c>
      <c r="K1487" s="183">
        <v>0</v>
      </c>
      <c r="L1487" s="183">
        <f t="shared" si="1294"/>
        <v>0</v>
      </c>
      <c r="M1487" s="17"/>
      <c r="N1487" s="17"/>
      <c r="O1487" s="17"/>
      <c r="P1487" s="17">
        <f t="shared" si="1295"/>
        <v>0</v>
      </c>
      <c r="Q1487" s="161" t="str">
        <f t="shared" si="1296"/>
        <v>-</v>
      </c>
    </row>
    <row r="1488" spans="1:17" x14ac:dyDescent="0.25">
      <c r="A1488" s="4" t="s">
        <v>881</v>
      </c>
      <c r="B1488" s="4" t="s">
        <v>3</v>
      </c>
      <c r="C1488" s="4" t="s">
        <v>12</v>
      </c>
      <c r="D1488" s="112" t="s">
        <v>883</v>
      </c>
      <c r="E1488" s="116">
        <v>6153</v>
      </c>
      <c r="F1488" s="112" t="s">
        <v>3332</v>
      </c>
      <c r="G1488" s="117" t="s">
        <v>3386</v>
      </c>
      <c r="H1488" s="16" t="s">
        <v>3273</v>
      </c>
      <c r="I1488" s="183">
        <v>200000</v>
      </c>
      <c r="J1488" s="183">
        <v>0</v>
      </c>
      <c r="K1488" s="183">
        <v>0</v>
      </c>
      <c r="L1488" s="183">
        <f t="shared" si="1294"/>
        <v>0</v>
      </c>
      <c r="M1488" s="17"/>
      <c r="N1488" s="17"/>
      <c r="O1488" s="17"/>
      <c r="P1488" s="17">
        <f t="shared" si="1295"/>
        <v>0</v>
      </c>
      <c r="Q1488" s="161" t="str">
        <f t="shared" si="1296"/>
        <v>-</v>
      </c>
    </row>
    <row r="1489" spans="1:17" ht="22.5" x14ac:dyDescent="0.25">
      <c r="A1489" s="1" t="s">
        <v>1</v>
      </c>
      <c r="B1489" s="1" t="s">
        <v>1</v>
      </c>
      <c r="C1489" s="1" t="s">
        <v>1</v>
      </c>
      <c r="D1489" s="111" t="s">
        <v>1</v>
      </c>
      <c r="E1489" s="111" t="s">
        <v>1</v>
      </c>
      <c r="F1489" s="111" t="s">
        <v>1</v>
      </c>
      <c r="G1489" s="2" t="s">
        <v>1</v>
      </c>
      <c r="H1489" s="13" t="s">
        <v>70</v>
      </c>
      <c r="I1489" s="184">
        <f t="shared" ref="I1489:O1490" si="1297">SUM(I1490)</f>
        <v>20000</v>
      </c>
      <c r="J1489" s="184">
        <f t="shared" si="1297"/>
        <v>20000</v>
      </c>
      <c r="K1489" s="184">
        <f t="shared" si="1297"/>
        <v>20000</v>
      </c>
      <c r="L1489" s="184">
        <f t="shared" si="1297"/>
        <v>0</v>
      </c>
      <c r="M1489" s="14">
        <f t="shared" si="1297"/>
        <v>0</v>
      </c>
      <c r="N1489" s="14">
        <f t="shared" si="1297"/>
        <v>0</v>
      </c>
      <c r="O1489" s="14">
        <f t="shared" si="1297"/>
        <v>0</v>
      </c>
      <c r="P1489" s="14">
        <f t="shared" si="1295"/>
        <v>20000</v>
      </c>
      <c r="Q1489" s="184">
        <f t="shared" si="1296"/>
        <v>100</v>
      </c>
    </row>
    <row r="1490" spans="1:17" x14ac:dyDescent="0.25">
      <c r="A1490" s="4" t="s">
        <v>881</v>
      </c>
      <c r="B1490" s="4" t="s">
        <v>3</v>
      </c>
      <c r="C1490" s="4" t="s">
        <v>12</v>
      </c>
      <c r="D1490" s="112" t="s">
        <v>883</v>
      </c>
      <c r="E1490" s="111" t="s">
        <v>71</v>
      </c>
      <c r="F1490" s="111" t="s">
        <v>1</v>
      </c>
      <c r="G1490" s="2" t="s">
        <v>1</v>
      </c>
      <c r="H1490" s="2" t="s">
        <v>72</v>
      </c>
      <c r="I1490" s="185">
        <f t="shared" si="1297"/>
        <v>20000</v>
      </c>
      <c r="J1490" s="185">
        <f t="shared" si="1297"/>
        <v>20000</v>
      </c>
      <c r="K1490" s="185">
        <f t="shared" si="1297"/>
        <v>20000</v>
      </c>
      <c r="L1490" s="185">
        <f t="shared" si="1297"/>
        <v>0</v>
      </c>
      <c r="M1490" s="15">
        <f t="shared" si="1297"/>
        <v>0</v>
      </c>
      <c r="N1490" s="15">
        <f t="shared" si="1297"/>
        <v>0</v>
      </c>
      <c r="O1490" s="15">
        <f t="shared" si="1297"/>
        <v>0</v>
      </c>
      <c r="P1490" s="15">
        <f t="shared" si="1295"/>
        <v>20000</v>
      </c>
      <c r="Q1490" s="185">
        <f t="shared" si="1296"/>
        <v>100</v>
      </c>
    </row>
    <row r="1491" spans="1:17" x14ac:dyDescent="0.25">
      <c r="A1491" s="4" t="s">
        <v>881</v>
      </c>
      <c r="B1491" s="4" t="s">
        <v>3</v>
      </c>
      <c r="C1491" s="4" t="s">
        <v>12</v>
      </c>
      <c r="D1491" s="112" t="s">
        <v>883</v>
      </c>
      <c r="E1491" s="116">
        <v>8213</v>
      </c>
      <c r="F1491" s="112"/>
      <c r="G1491" s="117" t="s">
        <v>3383</v>
      </c>
      <c r="H1491" s="16" t="s">
        <v>74</v>
      </c>
      <c r="I1491" s="183">
        <v>20000</v>
      </c>
      <c r="J1491" s="183">
        <v>20000</v>
      </c>
      <c r="K1491" s="183">
        <v>20000</v>
      </c>
      <c r="L1491" s="183">
        <f>M1491+N1491+O1491</f>
        <v>0</v>
      </c>
      <c r="M1491" s="17"/>
      <c r="N1491" s="17"/>
      <c r="O1491" s="17"/>
      <c r="P1491" s="17">
        <f t="shared" si="1295"/>
        <v>20000</v>
      </c>
      <c r="Q1491" s="183">
        <f t="shared" si="1296"/>
        <v>100</v>
      </c>
    </row>
    <row r="1492" spans="1:17" x14ac:dyDescent="0.25">
      <c r="A1492" s="16" t="s">
        <v>1</v>
      </c>
      <c r="B1492" s="16" t="s">
        <v>1</v>
      </c>
      <c r="C1492" s="16" t="s">
        <v>1</v>
      </c>
      <c r="D1492" s="117" t="s">
        <v>1</v>
      </c>
      <c r="E1492" s="117" t="s">
        <v>1</v>
      </c>
      <c r="F1492" s="117" t="s">
        <v>1</v>
      </c>
      <c r="G1492" s="16" t="s">
        <v>1</v>
      </c>
      <c r="H1492" s="13" t="s">
        <v>962</v>
      </c>
      <c r="I1492" s="184">
        <f t="shared" ref="I1492:O1492" si="1298">SUM(I1489,I1452,I1437,I1418)</f>
        <v>15414326</v>
      </c>
      <c r="J1492" s="184">
        <f t="shared" si="1298"/>
        <v>9569326</v>
      </c>
      <c r="K1492" s="184">
        <f t="shared" si="1298"/>
        <v>6975479</v>
      </c>
      <c r="L1492" s="184">
        <f t="shared" si="1298"/>
        <v>1066993</v>
      </c>
      <c r="M1492" s="14">
        <f t="shared" si="1298"/>
        <v>368353</v>
      </c>
      <c r="N1492" s="14">
        <f t="shared" si="1298"/>
        <v>377320</v>
      </c>
      <c r="O1492" s="14">
        <f t="shared" si="1298"/>
        <v>321320</v>
      </c>
      <c r="P1492" s="14">
        <f t="shared" si="1295"/>
        <v>8042472</v>
      </c>
      <c r="Q1492" s="184">
        <f t="shared" si="1296"/>
        <v>84.044289012622215</v>
      </c>
    </row>
    <row r="1493" spans="1:17" ht="15.75" thickBot="1" x14ac:dyDescent="0.3">
      <c r="A1493" s="16" t="s">
        <v>1</v>
      </c>
      <c r="B1493" s="16" t="s">
        <v>1</v>
      </c>
      <c r="C1493" s="16" t="s">
        <v>1</v>
      </c>
      <c r="D1493" s="117" t="s">
        <v>1</v>
      </c>
      <c r="E1493" s="117" t="s">
        <v>1</v>
      </c>
      <c r="F1493" s="117" t="s">
        <v>1</v>
      </c>
      <c r="G1493" s="16" t="s">
        <v>1</v>
      </c>
      <c r="H1493" s="2" t="s">
        <v>77</v>
      </c>
      <c r="I1493" s="185">
        <v>37</v>
      </c>
      <c r="J1493" s="185">
        <v>37</v>
      </c>
      <c r="K1493" s="185"/>
      <c r="L1493" s="185">
        <f>M1493+N1493+O1493</f>
        <v>0</v>
      </c>
      <c r="M1493" s="16"/>
      <c r="N1493" s="16"/>
      <c r="O1493" s="16"/>
      <c r="P1493" s="15">
        <f t="shared" si="1295"/>
        <v>0</v>
      </c>
      <c r="Q1493" s="164"/>
    </row>
    <row r="1494" spans="1:17" ht="69.75" customHeight="1" thickBot="1" x14ac:dyDescent="0.3">
      <c r="A1494" s="212" t="s">
        <v>1</v>
      </c>
      <c r="B1494" s="212" t="s">
        <v>1</v>
      </c>
      <c r="C1494" s="212" t="s">
        <v>1</v>
      </c>
      <c r="D1494" s="220" t="s">
        <v>1</v>
      </c>
      <c r="E1494" s="220" t="s">
        <v>1</v>
      </c>
      <c r="F1494" s="220" t="s">
        <v>1</v>
      </c>
      <c r="G1494" s="214" t="s">
        <v>1</v>
      </c>
      <c r="H1494" s="5" t="s">
        <v>78</v>
      </c>
      <c r="I1494" s="109" t="s">
        <v>3374</v>
      </c>
      <c r="J1494" s="109" t="s">
        <v>3433</v>
      </c>
      <c r="K1494" s="109" t="s">
        <v>3437</v>
      </c>
      <c r="L1494" s="109" t="s">
        <v>3434</v>
      </c>
      <c r="M1494" s="5" t="s">
        <v>3439</v>
      </c>
      <c r="N1494" s="5" t="s">
        <v>3440</v>
      </c>
      <c r="O1494" s="5" t="s">
        <v>3441</v>
      </c>
      <c r="P1494" s="5" t="s">
        <v>3438</v>
      </c>
      <c r="Q1494" s="162" t="s">
        <v>3302</v>
      </c>
    </row>
    <row r="1495" spans="1:17" x14ac:dyDescent="0.25">
      <c r="A1495" s="213"/>
      <c r="B1495" s="213"/>
      <c r="C1495" s="213"/>
      <c r="D1495" s="221"/>
      <c r="E1495" s="221"/>
      <c r="F1495" s="221"/>
      <c r="G1495" s="215"/>
      <c r="H1495" s="18" t="s">
        <v>1</v>
      </c>
      <c r="I1495" s="110">
        <v>1</v>
      </c>
      <c r="J1495" s="110">
        <v>2</v>
      </c>
      <c r="K1495" s="110">
        <v>20</v>
      </c>
      <c r="L1495" s="110" t="s">
        <v>3402</v>
      </c>
      <c r="M1495" s="12">
        <v>5</v>
      </c>
      <c r="N1495" s="12">
        <v>6</v>
      </c>
      <c r="O1495" s="12">
        <v>7</v>
      </c>
      <c r="P1495" s="12" t="s">
        <v>3303</v>
      </c>
      <c r="Q1495" s="110">
        <v>9</v>
      </c>
    </row>
    <row r="1496" spans="1:17" x14ac:dyDescent="0.25">
      <c r="A1496" s="213"/>
      <c r="B1496" s="213"/>
      <c r="C1496" s="213"/>
      <c r="D1496" s="221"/>
      <c r="E1496" s="221"/>
      <c r="F1496" s="221"/>
      <c r="G1496" s="215"/>
      <c r="H1496" s="19" t="s">
        <v>963</v>
      </c>
      <c r="I1496" s="186">
        <f t="shared" ref="I1496:L1496" si="1299">SUM(I1443,I1447,I1448)</f>
        <v>3950100</v>
      </c>
      <c r="J1496" s="186">
        <f t="shared" ref="J1496" si="1300">SUM(J1443,J1447,J1448)</f>
        <v>3945100</v>
      </c>
      <c r="K1496" s="186">
        <f t="shared" ref="K1496" si="1301">SUM(K1443,K1447,K1448)</f>
        <v>2980000</v>
      </c>
      <c r="L1496" s="186">
        <f t="shared" si="1299"/>
        <v>600000</v>
      </c>
      <c r="M1496" s="20">
        <f t="shared" ref="M1496:O1496" si="1302">SUM(M1443,M1447,M1448)</f>
        <v>200000</v>
      </c>
      <c r="N1496" s="20">
        <f t="shared" si="1302"/>
        <v>200000</v>
      </c>
      <c r="O1496" s="20">
        <f t="shared" si="1302"/>
        <v>200000</v>
      </c>
      <c r="P1496" s="20">
        <f t="shared" ref="P1496:P1508" si="1303">K1496+L1496</f>
        <v>3580000</v>
      </c>
      <c r="Q1496" s="186">
        <f>IF(J1496=0,"-",P1496/J1496*100)</f>
        <v>90.745481736838101</v>
      </c>
    </row>
    <row r="1497" spans="1:17" x14ac:dyDescent="0.25">
      <c r="A1497" s="213"/>
      <c r="B1497" s="213"/>
      <c r="C1497" s="213"/>
      <c r="D1497" s="221"/>
      <c r="E1497" s="221"/>
      <c r="F1497" s="221"/>
      <c r="G1497" s="215"/>
      <c r="H1497" s="19" t="s">
        <v>964</v>
      </c>
      <c r="I1497" s="186">
        <f t="shared" ref="I1497:L1497" si="1304">SUM(I1445,I1446,I1449,I1450)</f>
        <v>2520000</v>
      </c>
      <c r="J1497" s="186">
        <f t="shared" ref="J1497" si="1305">SUM(J1445,J1446,J1449,J1450)</f>
        <v>2315125</v>
      </c>
      <c r="K1497" s="186">
        <f t="shared" ref="K1497" si="1306">SUM(K1445,K1446,K1449,K1450)</f>
        <v>1790000</v>
      </c>
      <c r="L1497" s="186">
        <f t="shared" si="1304"/>
        <v>115900</v>
      </c>
      <c r="M1497" s="20">
        <f t="shared" ref="M1497:O1497" si="1307">SUM(M1445,M1446,M1449,M1450)</f>
        <v>60000</v>
      </c>
      <c r="N1497" s="20">
        <f t="shared" si="1307"/>
        <v>55900</v>
      </c>
      <c r="O1497" s="20">
        <f t="shared" si="1307"/>
        <v>0</v>
      </c>
      <c r="P1497" s="20">
        <f t="shared" si="1303"/>
        <v>1905900</v>
      </c>
      <c r="Q1497" s="186">
        <f>IF(J1497=0,"-",P1497/J1497*100)</f>
        <v>82.323848604287036</v>
      </c>
    </row>
    <row r="1498" spans="1:17" x14ac:dyDescent="0.25">
      <c r="A1498" s="213"/>
      <c r="B1498" s="213"/>
      <c r="C1498" s="213"/>
      <c r="D1498" s="221"/>
      <c r="E1498" s="221"/>
      <c r="F1498" s="221"/>
      <c r="G1498" s="215"/>
      <c r="H1498" s="19" t="s">
        <v>965</v>
      </c>
      <c r="I1498" s="186">
        <f t="shared" ref="I1498:L1498" si="1308">SUM(I1455,I1457,I1460,I1461,I1462,I1463,I1464,I1465,I1466,I1467,I1468,I1469,I1470,I1471,I1472,I1473,I1474,I1475,I1476,I1477,I1478,I1479,I1480,I1481,I1482,I1483,I1485,I1486,I1487,I1488,I1458,I1484)</f>
        <v>7124124</v>
      </c>
      <c r="J1498" s="186">
        <f t="shared" ref="J1498" si="1309">SUM(J1455,J1457,J1460,J1461,J1462,J1463,J1464,J1465,J1466,J1467,J1468,J1469,J1470,J1471,J1472,J1473,J1474,J1475,J1476,J1477,J1478,J1479,J1480,J1481,J1482,J1483,J1485,J1486,J1487,J1488,J1458,J1484)</f>
        <v>1288999</v>
      </c>
      <c r="K1498" s="186">
        <f t="shared" ref="K1498" si="1310">SUM(K1455,K1457,K1460,K1461,K1462,K1463,K1464,K1465,K1466,K1467,K1468,K1469,K1470,K1471,K1472,K1473,K1474,K1475,K1476,K1477,K1478,K1479,K1480,K1481,K1482,K1483,K1485,K1486,K1487,K1488,K1458,K1484)</f>
        <v>688899</v>
      </c>
      <c r="L1498" s="186">
        <f t="shared" si="1308"/>
        <v>0</v>
      </c>
      <c r="M1498" s="20">
        <f t="shared" ref="M1498:O1498" si="1311">SUM(M1455,M1457,M1460,M1461,M1462,M1463,M1464,M1465,M1466,M1467,M1468,M1469,M1470,M1471,M1472,M1473,M1474,M1475,M1476,M1477,M1478,M1479,M1480,M1481,M1482,M1483,M1485,M1486,M1487,M1488,M1458,M1484)</f>
        <v>0</v>
      </c>
      <c r="N1498" s="20">
        <f t="shared" si="1311"/>
        <v>0</v>
      </c>
      <c r="O1498" s="20">
        <f t="shared" si="1311"/>
        <v>0</v>
      </c>
      <c r="P1498" s="20">
        <f t="shared" si="1303"/>
        <v>688899</v>
      </c>
      <c r="Q1498" s="186">
        <f>IF(J1498=0,"-",P1498/J1498*100)</f>
        <v>53.444494526372786</v>
      </c>
    </row>
    <row r="1499" spans="1:17" x14ac:dyDescent="0.25">
      <c r="A1499" s="213"/>
      <c r="B1499" s="213"/>
      <c r="C1499" s="213"/>
      <c r="D1499" s="221"/>
      <c r="E1499" s="221"/>
      <c r="F1499" s="221"/>
      <c r="G1499" s="215"/>
      <c r="H1499" s="19" t="s">
        <v>966</v>
      </c>
      <c r="I1499" s="186">
        <f t="shared" ref="I1499:L1499" si="1312">SUM(I1491,I1451,I1442,I1440,I1436,I1435,I1434,I1433,I1432,I1430,I1428,I1426,I1425,I1424,I1423,I1422,I1420)</f>
        <v>2020102</v>
      </c>
      <c r="J1499" s="186">
        <f t="shared" ref="J1499" si="1313">SUM(J1491,J1451,J1442,J1440,J1436,J1435,J1434,J1433,J1432,J1430,J1428,J1426,J1425,J1424,J1423,J1422,J1420)</f>
        <v>2020102</v>
      </c>
      <c r="K1499" s="186">
        <f t="shared" ref="K1499" si="1314">SUM(K1491,K1451,K1442,K1440,K1436,K1435,K1434,K1433,K1432,K1430,K1428,K1426,K1425,K1424,K1423,K1422,K1420)</f>
        <v>1516580</v>
      </c>
      <c r="L1499" s="186">
        <f t="shared" si="1312"/>
        <v>351093</v>
      </c>
      <c r="M1499" s="20">
        <f t="shared" ref="M1499:O1499" si="1315">SUM(M1491,M1451,M1442,M1440,M1436,M1435,M1434,M1433,M1432,M1430,M1428,M1426,M1425,M1424,M1423,M1422,M1420)</f>
        <v>108353</v>
      </c>
      <c r="N1499" s="20">
        <f t="shared" si="1315"/>
        <v>121420</v>
      </c>
      <c r="O1499" s="20">
        <f t="shared" si="1315"/>
        <v>121320</v>
      </c>
      <c r="P1499" s="20">
        <f t="shared" si="1303"/>
        <v>1867673</v>
      </c>
      <c r="Q1499" s="186">
        <f>IF(J1499=0,"-",P1499/J1499*100)</f>
        <v>92.454390916894297</v>
      </c>
    </row>
    <row r="1500" spans="1:17" x14ac:dyDescent="0.25">
      <c r="A1500" s="216"/>
      <c r="B1500" s="216"/>
      <c r="C1500" s="216"/>
      <c r="D1500" s="222"/>
      <c r="E1500" s="222"/>
      <c r="F1500" s="222"/>
      <c r="G1500" s="217"/>
      <c r="H1500" s="21" t="s">
        <v>80</v>
      </c>
      <c r="I1500" s="186">
        <f t="shared" ref="I1500:L1500" si="1316">SUM(I1496:I1499)</f>
        <v>15614326</v>
      </c>
      <c r="J1500" s="186">
        <f t="shared" ref="J1500" si="1317">SUM(J1496:J1499)</f>
        <v>9569326</v>
      </c>
      <c r="K1500" s="186">
        <f t="shared" ref="K1500" si="1318">SUM(K1496:K1499)</f>
        <v>6975479</v>
      </c>
      <c r="L1500" s="186">
        <f t="shared" si="1316"/>
        <v>1066993</v>
      </c>
      <c r="M1500" s="20">
        <f t="shared" ref="M1500:O1500" si="1319">SUM(M1496:M1499)</f>
        <v>368353</v>
      </c>
      <c r="N1500" s="20">
        <f t="shared" si="1319"/>
        <v>377320</v>
      </c>
      <c r="O1500" s="20">
        <f t="shared" si="1319"/>
        <v>321320</v>
      </c>
      <c r="P1500" s="20">
        <f t="shared" si="1303"/>
        <v>8042472</v>
      </c>
      <c r="Q1500" s="186">
        <f>IF(J1500=0,"-",P1500/J1500*100)</f>
        <v>84.044289012622215</v>
      </c>
    </row>
    <row r="1501" spans="1:17" x14ac:dyDescent="0.25">
      <c r="A1501" s="16" t="s">
        <v>1</v>
      </c>
      <c r="B1501" s="16" t="s">
        <v>1</v>
      </c>
      <c r="C1501" s="16" t="s">
        <v>1</v>
      </c>
      <c r="D1501" s="117" t="s">
        <v>1</v>
      </c>
      <c r="E1501" s="117" t="s">
        <v>1</v>
      </c>
      <c r="F1501" s="117" t="s">
        <v>1</v>
      </c>
      <c r="G1501" s="16" t="s">
        <v>1</v>
      </c>
      <c r="H1501" s="22" t="s">
        <v>1</v>
      </c>
      <c r="I1501" s="187"/>
      <c r="J1501" s="187"/>
      <c r="K1501" s="187"/>
      <c r="L1501" s="187">
        <f>M1501+N1501+O1501</f>
        <v>0</v>
      </c>
      <c r="M1501" s="22"/>
      <c r="N1501" s="22"/>
      <c r="O1501" s="22"/>
      <c r="P1501" s="22">
        <f t="shared" si="1303"/>
        <v>0</v>
      </c>
      <c r="Q1501" s="166"/>
    </row>
    <row r="1502" spans="1:17" x14ac:dyDescent="0.25">
      <c r="A1502" s="16" t="s">
        <v>1</v>
      </c>
      <c r="B1502" s="16" t="s">
        <v>1</v>
      </c>
      <c r="C1502" s="16" t="s">
        <v>1</v>
      </c>
      <c r="D1502" s="117" t="s">
        <v>1</v>
      </c>
      <c r="E1502" s="117" t="s">
        <v>1</v>
      </c>
      <c r="F1502" s="117" t="s">
        <v>1</v>
      </c>
      <c r="G1502" s="16" t="s">
        <v>1</v>
      </c>
      <c r="H1502" s="13" t="s">
        <v>967</v>
      </c>
      <c r="I1502" s="184">
        <f t="shared" ref="I1502:L1502" si="1320">SUM(I1492)</f>
        <v>15414326</v>
      </c>
      <c r="J1502" s="184">
        <f t="shared" ref="J1502" si="1321">SUM(J1492)</f>
        <v>9569326</v>
      </c>
      <c r="K1502" s="184">
        <f t="shared" ref="K1502" si="1322">SUM(K1492)</f>
        <v>6975479</v>
      </c>
      <c r="L1502" s="184">
        <f t="shared" si="1320"/>
        <v>1066993</v>
      </c>
      <c r="M1502" s="14">
        <f t="shared" ref="M1502:O1502" si="1323">SUM(M1492)</f>
        <v>368353</v>
      </c>
      <c r="N1502" s="14">
        <f t="shared" si="1323"/>
        <v>377320</v>
      </c>
      <c r="O1502" s="14">
        <f t="shared" si="1323"/>
        <v>321320</v>
      </c>
      <c r="P1502" s="14">
        <f t="shared" si="1303"/>
        <v>8042472</v>
      </c>
      <c r="Q1502" s="184">
        <f>IF(J1502=0,"-",P1502/J1502*100)</f>
        <v>84.044289012622215</v>
      </c>
    </row>
    <row r="1503" spans="1:17" x14ac:dyDescent="0.25">
      <c r="A1503" s="16" t="s">
        <v>1</v>
      </c>
      <c r="B1503" s="16" t="s">
        <v>1</v>
      </c>
      <c r="C1503" s="16" t="s">
        <v>1</v>
      </c>
      <c r="D1503" s="117" t="s">
        <v>1</v>
      </c>
      <c r="E1503" s="117" t="s">
        <v>1</v>
      </c>
      <c r="F1503" s="117" t="s">
        <v>1</v>
      </c>
      <c r="G1503" s="16" t="s">
        <v>1</v>
      </c>
      <c r="H1503" s="2" t="s">
        <v>77</v>
      </c>
      <c r="I1503" s="185">
        <f t="shared" ref="I1503:L1503" si="1324">SUM(I1493)</f>
        <v>37</v>
      </c>
      <c r="J1503" s="185">
        <f t="shared" ref="J1503" si="1325">SUM(J1493)</f>
        <v>37</v>
      </c>
      <c r="K1503" s="185">
        <f t="shared" ref="K1503" si="1326">SUM(K1493)</f>
        <v>0</v>
      </c>
      <c r="L1503" s="185">
        <f t="shared" si="1324"/>
        <v>0</v>
      </c>
      <c r="M1503" s="16">
        <f t="shared" ref="M1503:O1503" si="1327">SUM(M1493)</f>
        <v>0</v>
      </c>
      <c r="N1503" s="16">
        <f t="shared" si="1327"/>
        <v>0</v>
      </c>
      <c r="O1503" s="16">
        <f t="shared" si="1327"/>
        <v>0</v>
      </c>
      <c r="P1503" s="15">
        <f t="shared" si="1303"/>
        <v>0</v>
      </c>
      <c r="Q1503" s="185">
        <f>IF(J1503=0,"-",P1503/J1503*100)</f>
        <v>0</v>
      </c>
    </row>
    <row r="1504" spans="1:17" x14ac:dyDescent="0.25">
      <c r="A1504" s="16" t="s">
        <v>1</v>
      </c>
      <c r="B1504" s="16" t="s">
        <v>1</v>
      </c>
      <c r="C1504" s="16" t="s">
        <v>1</v>
      </c>
      <c r="D1504" s="117" t="s">
        <v>1</v>
      </c>
      <c r="E1504" s="117" t="s">
        <v>1</v>
      </c>
      <c r="F1504" s="117" t="s">
        <v>1</v>
      </c>
      <c r="G1504" s="16" t="s">
        <v>1</v>
      </c>
      <c r="H1504" s="23" t="s">
        <v>1</v>
      </c>
      <c r="I1504" s="179"/>
      <c r="J1504" s="179"/>
      <c r="K1504" s="179"/>
      <c r="L1504" s="179">
        <f>M1504+N1504+O1504</f>
        <v>0</v>
      </c>
      <c r="M1504" s="24"/>
      <c r="N1504" s="24"/>
      <c r="O1504" s="24"/>
      <c r="P1504" s="24">
        <f t="shared" si="1303"/>
        <v>0</v>
      </c>
      <c r="Q1504" s="167"/>
    </row>
    <row r="1505" spans="1:17" x14ac:dyDescent="0.25">
      <c r="A1505" s="16" t="s">
        <v>1</v>
      </c>
      <c r="B1505" s="16" t="s">
        <v>1</v>
      </c>
      <c r="C1505" s="16" t="s">
        <v>1</v>
      </c>
      <c r="D1505" s="117" t="s">
        <v>1</v>
      </c>
      <c r="E1505" s="117" t="s">
        <v>1</v>
      </c>
      <c r="F1505" s="117" t="s">
        <v>1</v>
      </c>
      <c r="G1505" s="16" t="s">
        <v>1</v>
      </c>
      <c r="H1505" s="13" t="s">
        <v>968</v>
      </c>
      <c r="I1505" s="188">
        <f t="shared" ref="I1505:L1505" si="1328">SUM(I1502)</f>
        <v>15414326</v>
      </c>
      <c r="J1505" s="188">
        <f t="shared" ref="J1505" si="1329">SUM(J1502)</f>
        <v>9569326</v>
      </c>
      <c r="K1505" s="188">
        <f t="shared" ref="K1505" si="1330">SUM(K1502)</f>
        <v>6975479</v>
      </c>
      <c r="L1505" s="188">
        <f t="shared" si="1328"/>
        <v>1066993</v>
      </c>
      <c r="M1505" s="25">
        <f t="shared" ref="M1505:O1505" si="1331">SUM(M1502)</f>
        <v>368353</v>
      </c>
      <c r="N1505" s="25">
        <f t="shared" si="1331"/>
        <v>377320</v>
      </c>
      <c r="O1505" s="25">
        <f t="shared" si="1331"/>
        <v>321320</v>
      </c>
      <c r="P1505" s="25">
        <f t="shared" si="1303"/>
        <v>8042472</v>
      </c>
      <c r="Q1505" s="188">
        <f>IF(J1505=0,"-",P1505/J1505*100)</f>
        <v>84.044289012622215</v>
      </c>
    </row>
    <row r="1506" spans="1:17" x14ac:dyDescent="0.25">
      <c r="A1506" s="16" t="s">
        <v>1</v>
      </c>
      <c r="B1506" s="16" t="s">
        <v>1</v>
      </c>
      <c r="C1506" s="16" t="s">
        <v>1</v>
      </c>
      <c r="D1506" s="117" t="s">
        <v>1</v>
      </c>
      <c r="E1506" s="117" t="s">
        <v>1</v>
      </c>
      <c r="F1506" s="117" t="s">
        <v>1</v>
      </c>
      <c r="G1506" s="16" t="s">
        <v>1</v>
      </c>
      <c r="H1506" s="2" t="s">
        <v>112</v>
      </c>
      <c r="I1506" s="185">
        <f t="shared" ref="I1506:L1506" si="1332">SUM(I1503)</f>
        <v>37</v>
      </c>
      <c r="J1506" s="185">
        <f t="shared" ref="J1506" si="1333">SUM(J1503)</f>
        <v>37</v>
      </c>
      <c r="K1506" s="185">
        <f t="shared" ref="K1506" si="1334">SUM(K1503)</f>
        <v>0</v>
      </c>
      <c r="L1506" s="185">
        <f t="shared" si="1332"/>
        <v>0</v>
      </c>
      <c r="M1506" s="16">
        <f t="shared" ref="M1506:O1506" si="1335">SUM(M1503)</f>
        <v>0</v>
      </c>
      <c r="N1506" s="16">
        <f t="shared" si="1335"/>
        <v>0</v>
      </c>
      <c r="O1506" s="16">
        <f t="shared" si="1335"/>
        <v>0</v>
      </c>
      <c r="P1506" s="15">
        <f t="shared" si="1303"/>
        <v>0</v>
      </c>
      <c r="Q1506" s="185">
        <f>IF(J1506=0,"-",P1506/J1506*100)</f>
        <v>0</v>
      </c>
    </row>
    <row r="1507" spans="1:17" x14ac:dyDescent="0.25">
      <c r="A1507" s="1" t="s">
        <v>969</v>
      </c>
      <c r="B1507" s="2" t="s">
        <v>1</v>
      </c>
      <c r="C1507" s="2" t="s">
        <v>1</v>
      </c>
      <c r="D1507" s="111" t="s">
        <v>1</v>
      </c>
      <c r="E1507" s="111" t="s">
        <v>1</v>
      </c>
      <c r="F1507" s="111" t="s">
        <v>1</v>
      </c>
      <c r="G1507" s="2" t="s">
        <v>1</v>
      </c>
      <c r="H1507" s="2" t="s">
        <v>970</v>
      </c>
      <c r="I1507" s="183">
        <v>0</v>
      </c>
      <c r="J1507" s="183"/>
      <c r="K1507" s="183"/>
      <c r="L1507" s="183">
        <f>M1507+N1507+O1507</f>
        <v>0</v>
      </c>
      <c r="M1507" s="3"/>
      <c r="N1507" s="3"/>
      <c r="O1507" s="3"/>
      <c r="P1507" s="3">
        <f t="shared" si="1303"/>
        <v>0</v>
      </c>
      <c r="Q1507" s="161"/>
    </row>
    <row r="1508" spans="1:17" ht="15.75" thickBot="1" x14ac:dyDescent="0.3">
      <c r="A1508" s="1" t="s">
        <v>969</v>
      </c>
      <c r="B1508" s="1" t="s">
        <v>3</v>
      </c>
      <c r="C1508" s="4" t="s">
        <v>1</v>
      </c>
      <c r="D1508" s="112" t="s">
        <v>1</v>
      </c>
      <c r="E1508" s="111" t="s">
        <v>1</v>
      </c>
      <c r="F1508" s="111" t="s">
        <v>1</v>
      </c>
      <c r="G1508" s="2" t="s">
        <v>1</v>
      </c>
      <c r="H1508" s="2" t="s">
        <v>1</v>
      </c>
      <c r="I1508" s="183"/>
      <c r="J1508" s="183"/>
      <c r="K1508" s="183"/>
      <c r="L1508" s="183">
        <f>M1508+N1508+O1508</f>
        <v>0</v>
      </c>
      <c r="M1508" s="3"/>
      <c r="N1508" s="3"/>
      <c r="O1508" s="3"/>
      <c r="P1508" s="3">
        <f t="shared" si="1303"/>
        <v>0</v>
      </c>
      <c r="Q1508" s="161"/>
    </row>
    <row r="1509" spans="1:17" ht="69.75" customHeight="1" thickBot="1" x14ac:dyDescent="0.3">
      <c r="A1509" s="5" t="s">
        <v>4</v>
      </c>
      <c r="B1509" s="5" t="s">
        <v>5</v>
      </c>
      <c r="C1509" s="5" t="s">
        <v>6</v>
      </c>
      <c r="D1509" s="113" t="s">
        <v>1</v>
      </c>
      <c r="E1509" s="114" t="s">
        <v>7</v>
      </c>
      <c r="F1509" s="114" t="s">
        <v>8</v>
      </c>
      <c r="G1509" s="5" t="s">
        <v>9</v>
      </c>
      <c r="H1509" s="5" t="s">
        <v>10</v>
      </c>
      <c r="I1509" s="109" t="s">
        <v>3374</v>
      </c>
      <c r="J1509" s="109" t="s">
        <v>3433</v>
      </c>
      <c r="K1509" s="109" t="s">
        <v>3437</v>
      </c>
      <c r="L1509" s="109" t="s">
        <v>3434</v>
      </c>
      <c r="M1509" s="5" t="s">
        <v>3439</v>
      </c>
      <c r="N1509" s="5" t="s">
        <v>3440</v>
      </c>
      <c r="O1509" s="5" t="s">
        <v>3441</v>
      </c>
      <c r="P1509" s="5" t="s">
        <v>3438</v>
      </c>
      <c r="Q1509" s="162" t="s">
        <v>3302</v>
      </c>
    </row>
    <row r="1510" spans="1:17" x14ac:dyDescent="0.25">
      <c r="A1510" s="7" t="s">
        <v>1</v>
      </c>
      <c r="B1510" s="7" t="s">
        <v>1</v>
      </c>
      <c r="C1510" s="7" t="s">
        <v>1</v>
      </c>
      <c r="D1510" s="115" t="s">
        <v>1</v>
      </c>
      <c r="E1510" s="115" t="s">
        <v>1</v>
      </c>
      <c r="F1510" s="108" t="s">
        <v>1</v>
      </c>
      <c r="G1510" s="10" t="s">
        <v>1</v>
      </c>
      <c r="H1510" s="11" t="s">
        <v>1</v>
      </c>
      <c r="I1510" s="110">
        <v>1</v>
      </c>
      <c r="J1510" s="110">
        <v>2</v>
      </c>
      <c r="K1510" s="110">
        <v>20</v>
      </c>
      <c r="L1510" s="110" t="s">
        <v>3402</v>
      </c>
      <c r="M1510" s="12">
        <v>5</v>
      </c>
      <c r="N1510" s="12">
        <v>6</v>
      </c>
      <c r="O1510" s="12">
        <v>7</v>
      </c>
      <c r="P1510" s="12" t="s">
        <v>3303</v>
      </c>
      <c r="Q1510" s="110">
        <v>9</v>
      </c>
    </row>
    <row r="1511" spans="1:17" x14ac:dyDescent="0.25">
      <c r="A1511" s="1" t="s">
        <v>969</v>
      </c>
      <c r="B1511" s="1" t="s">
        <v>3</v>
      </c>
      <c r="C1511" s="4" t="s">
        <v>12</v>
      </c>
      <c r="D1511" s="112" t="s">
        <v>971</v>
      </c>
      <c r="E1511" s="111" t="s">
        <v>1</v>
      </c>
      <c r="F1511" s="111" t="s">
        <v>1</v>
      </c>
      <c r="G1511" s="2" t="s">
        <v>1</v>
      </c>
      <c r="H1511" s="2" t="s">
        <v>970</v>
      </c>
      <c r="I1511" s="183">
        <v>0</v>
      </c>
      <c r="J1511" s="183"/>
      <c r="K1511" s="183"/>
      <c r="L1511" s="183">
        <f>M1511+N1511+O1511</f>
        <v>0</v>
      </c>
      <c r="M1511" s="3"/>
      <c r="N1511" s="3"/>
      <c r="O1511" s="3"/>
      <c r="P1511" s="3">
        <f t="shared" ref="P1511:P1542" si="1336">K1511+L1511</f>
        <v>0</v>
      </c>
      <c r="Q1511" s="161"/>
    </row>
    <row r="1512" spans="1:17" ht="33.75" x14ac:dyDescent="0.25">
      <c r="A1512" s="1" t="s">
        <v>1</v>
      </c>
      <c r="B1512" s="1" t="s">
        <v>1</v>
      </c>
      <c r="C1512" s="1" t="s">
        <v>1</v>
      </c>
      <c r="D1512" s="111" t="s">
        <v>1</v>
      </c>
      <c r="E1512" s="111" t="s">
        <v>1</v>
      </c>
      <c r="F1512" s="111" t="s">
        <v>1</v>
      </c>
      <c r="G1512" s="2" t="s">
        <v>1</v>
      </c>
      <c r="H1512" s="13" t="s">
        <v>14</v>
      </c>
      <c r="I1512" s="184">
        <f t="shared" ref="I1512:L1512" si="1337">SUM(I1513,I1522,I1524)</f>
        <v>3660352</v>
      </c>
      <c r="J1512" s="184">
        <f t="shared" ref="J1512" si="1338">SUM(J1513,J1522,J1524)</f>
        <v>3486549</v>
      </c>
      <c r="K1512" s="184">
        <f t="shared" ref="K1512" si="1339">SUM(K1513,K1522,K1524)</f>
        <v>2352734</v>
      </c>
      <c r="L1512" s="184">
        <f t="shared" si="1337"/>
        <v>688168</v>
      </c>
      <c r="M1512" s="14">
        <f t="shared" ref="M1512:O1512" si="1340">SUM(M1513,M1522,M1524)</f>
        <v>262200</v>
      </c>
      <c r="N1512" s="14">
        <f t="shared" si="1340"/>
        <v>222968</v>
      </c>
      <c r="O1512" s="14">
        <f t="shared" si="1340"/>
        <v>203000</v>
      </c>
      <c r="P1512" s="14">
        <f t="shared" si="1336"/>
        <v>3040902</v>
      </c>
      <c r="Q1512" s="184">
        <f t="shared" ref="Q1512:Q1543" si="1341">IF(J1512=0,"-",P1512/J1512*100)</f>
        <v>87.218105926519314</v>
      </c>
    </row>
    <row r="1513" spans="1:17" x14ac:dyDescent="0.25">
      <c r="A1513" s="4" t="s">
        <v>969</v>
      </c>
      <c r="B1513" s="4" t="s">
        <v>3</v>
      </c>
      <c r="C1513" s="4" t="s">
        <v>12</v>
      </c>
      <c r="D1513" s="112" t="s">
        <v>971</v>
      </c>
      <c r="E1513" s="111" t="s">
        <v>15</v>
      </c>
      <c r="F1513" s="111" t="s">
        <v>1</v>
      </c>
      <c r="G1513" s="2" t="s">
        <v>1</v>
      </c>
      <c r="H1513" s="2" t="s">
        <v>16</v>
      </c>
      <c r="I1513" s="185">
        <f t="shared" ref="I1513:L1513" si="1342">SUM(I1514:I1515)</f>
        <v>2373284</v>
      </c>
      <c r="J1513" s="185">
        <f t="shared" ref="J1513" si="1343">SUM(J1514:J1515)</f>
        <v>2367718</v>
      </c>
      <c r="K1513" s="185">
        <f t="shared" ref="K1513" si="1344">SUM(K1514:K1515)</f>
        <v>1561134</v>
      </c>
      <c r="L1513" s="185">
        <f t="shared" si="1342"/>
        <v>547300</v>
      </c>
      <c r="M1513" s="15">
        <f t="shared" ref="M1513:O1513" si="1345">SUM(M1514:M1515)</f>
        <v>172500</v>
      </c>
      <c r="N1513" s="15">
        <f t="shared" si="1345"/>
        <v>189900</v>
      </c>
      <c r="O1513" s="15">
        <f t="shared" si="1345"/>
        <v>184900</v>
      </c>
      <c r="P1513" s="15">
        <f t="shared" si="1336"/>
        <v>2108434</v>
      </c>
      <c r="Q1513" s="185">
        <f t="shared" si="1341"/>
        <v>89.049202649977744</v>
      </c>
    </row>
    <row r="1514" spans="1:17" x14ac:dyDescent="0.25">
      <c r="A1514" s="4" t="s">
        <v>969</v>
      </c>
      <c r="B1514" s="4" t="s">
        <v>3</v>
      </c>
      <c r="C1514" s="4" t="s">
        <v>12</v>
      </c>
      <c r="D1514" s="112" t="s">
        <v>971</v>
      </c>
      <c r="E1514" s="116">
        <v>6111</v>
      </c>
      <c r="F1514" s="112"/>
      <c r="G1514" s="117" t="s">
        <v>3389</v>
      </c>
      <c r="H1514" s="16" t="s">
        <v>17</v>
      </c>
      <c r="I1514" s="183">
        <v>2099684</v>
      </c>
      <c r="J1514" s="183">
        <v>2099684</v>
      </c>
      <c r="K1514" s="183">
        <v>1395000</v>
      </c>
      <c r="L1514" s="183">
        <f>M1514+N1514+O1514</f>
        <v>500000</v>
      </c>
      <c r="M1514" s="17">
        <v>160000</v>
      </c>
      <c r="N1514" s="17">
        <v>170000</v>
      </c>
      <c r="O1514" s="17">
        <v>170000</v>
      </c>
      <c r="P1514" s="17">
        <f t="shared" si="1336"/>
        <v>1895000</v>
      </c>
      <c r="Q1514" s="183">
        <f t="shared" si="1341"/>
        <v>90.251675966478757</v>
      </c>
    </row>
    <row r="1515" spans="1:17" x14ac:dyDescent="0.25">
      <c r="A1515" s="1" t="s">
        <v>969</v>
      </c>
      <c r="B1515" s="1" t="s">
        <v>3</v>
      </c>
      <c r="C1515" s="1" t="s">
        <v>12</v>
      </c>
      <c r="D1515" s="118" t="s">
        <v>971</v>
      </c>
      <c r="E1515" s="118" t="s">
        <v>20</v>
      </c>
      <c r="F1515" s="112" t="s">
        <v>1</v>
      </c>
      <c r="G1515" s="16" t="s">
        <v>1</v>
      </c>
      <c r="H1515" s="2" t="s">
        <v>21</v>
      </c>
      <c r="I1515" s="185">
        <f t="shared" ref="I1515:O1515" si="1346">SUM(I1516:I1521)</f>
        <v>273600</v>
      </c>
      <c r="J1515" s="185">
        <f t="shared" si="1346"/>
        <v>268034</v>
      </c>
      <c r="K1515" s="185">
        <f t="shared" si="1346"/>
        <v>166134</v>
      </c>
      <c r="L1515" s="185">
        <f t="shared" si="1346"/>
        <v>47300</v>
      </c>
      <c r="M1515" s="15">
        <f t="shared" si="1346"/>
        <v>12500</v>
      </c>
      <c r="N1515" s="15">
        <f t="shared" si="1346"/>
        <v>19900</v>
      </c>
      <c r="O1515" s="15">
        <f t="shared" si="1346"/>
        <v>14900</v>
      </c>
      <c r="P1515" s="15">
        <f t="shared" si="1336"/>
        <v>213434</v>
      </c>
      <c r="Q1515" s="185">
        <f t="shared" si="1341"/>
        <v>79.629449995149869</v>
      </c>
    </row>
    <row r="1516" spans="1:17" x14ac:dyDescent="0.25">
      <c r="A1516" s="4" t="s">
        <v>969</v>
      </c>
      <c r="B1516" s="4" t="s">
        <v>3</v>
      </c>
      <c r="C1516" s="4" t="s">
        <v>12</v>
      </c>
      <c r="D1516" s="112" t="s">
        <v>971</v>
      </c>
      <c r="E1516" s="116">
        <v>6112</v>
      </c>
      <c r="F1516" s="112" t="s">
        <v>973</v>
      </c>
      <c r="G1516" s="117" t="s">
        <v>3389</v>
      </c>
      <c r="H1516" s="16" t="s">
        <v>86</v>
      </c>
      <c r="I1516" s="183">
        <v>37000</v>
      </c>
      <c r="J1516" s="183">
        <v>37000</v>
      </c>
      <c r="K1516" s="183">
        <v>22200</v>
      </c>
      <c r="L1516" s="183">
        <f t="shared" ref="L1516:L1521" si="1347">M1516+N1516+O1516</f>
        <v>8300</v>
      </c>
      <c r="M1516" s="17">
        <v>2500</v>
      </c>
      <c r="N1516" s="17">
        <v>2900</v>
      </c>
      <c r="O1516" s="17">
        <v>2900</v>
      </c>
      <c r="P1516" s="17">
        <f t="shared" si="1336"/>
        <v>30500</v>
      </c>
      <c r="Q1516" s="183">
        <f t="shared" si="1341"/>
        <v>82.432432432432435</v>
      </c>
    </row>
    <row r="1517" spans="1:17" x14ac:dyDescent="0.25">
      <c r="A1517" s="4" t="s">
        <v>969</v>
      </c>
      <c r="B1517" s="4" t="s">
        <v>3</v>
      </c>
      <c r="C1517" s="4" t="s">
        <v>12</v>
      </c>
      <c r="D1517" s="112" t="s">
        <v>971</v>
      </c>
      <c r="E1517" s="116">
        <v>6112</v>
      </c>
      <c r="F1517" s="112" t="s">
        <v>974</v>
      </c>
      <c r="G1517" s="117" t="s">
        <v>3389</v>
      </c>
      <c r="H1517" s="16" t="s">
        <v>26</v>
      </c>
      <c r="I1517" s="183">
        <v>166000</v>
      </c>
      <c r="J1517" s="183">
        <v>166000</v>
      </c>
      <c r="K1517" s="183">
        <v>84000</v>
      </c>
      <c r="L1517" s="183">
        <f t="shared" si="1347"/>
        <v>34000</v>
      </c>
      <c r="M1517" s="17">
        <v>10000</v>
      </c>
      <c r="N1517" s="17">
        <v>12000</v>
      </c>
      <c r="O1517" s="17">
        <v>12000</v>
      </c>
      <c r="P1517" s="17">
        <f t="shared" si="1336"/>
        <v>118000</v>
      </c>
      <c r="Q1517" s="183">
        <f t="shared" si="1341"/>
        <v>71.084337349397586</v>
      </c>
    </row>
    <row r="1518" spans="1:17" x14ac:dyDescent="0.25">
      <c r="A1518" s="4" t="s">
        <v>969</v>
      </c>
      <c r="B1518" s="4" t="s">
        <v>3</v>
      </c>
      <c r="C1518" s="4" t="s">
        <v>12</v>
      </c>
      <c r="D1518" s="112" t="s">
        <v>971</v>
      </c>
      <c r="E1518" s="116">
        <v>6112</v>
      </c>
      <c r="F1518" s="112" t="s">
        <v>975</v>
      </c>
      <c r="G1518" s="117" t="s">
        <v>3389</v>
      </c>
      <c r="H1518" s="16" t="s">
        <v>28</v>
      </c>
      <c r="I1518" s="183">
        <v>34000</v>
      </c>
      <c r="J1518" s="183">
        <v>25916</v>
      </c>
      <c r="K1518" s="183">
        <v>25916</v>
      </c>
      <c r="L1518" s="183">
        <f t="shared" si="1347"/>
        <v>0</v>
      </c>
      <c r="M1518" s="17">
        <v>0</v>
      </c>
      <c r="N1518" s="17">
        <v>0</v>
      </c>
      <c r="O1518" s="17">
        <v>0</v>
      </c>
      <c r="P1518" s="17">
        <f t="shared" si="1336"/>
        <v>25916</v>
      </c>
      <c r="Q1518" s="183">
        <f t="shared" si="1341"/>
        <v>100</v>
      </c>
    </row>
    <row r="1519" spans="1:17" x14ac:dyDescent="0.25">
      <c r="A1519" s="4" t="s">
        <v>969</v>
      </c>
      <c r="B1519" s="4" t="s">
        <v>3</v>
      </c>
      <c r="C1519" s="4" t="s">
        <v>12</v>
      </c>
      <c r="D1519" s="112" t="s">
        <v>971</v>
      </c>
      <c r="E1519" s="116">
        <v>6112</v>
      </c>
      <c r="F1519" s="112" t="s">
        <v>976</v>
      </c>
      <c r="G1519" s="117" t="s">
        <v>3389</v>
      </c>
      <c r="H1519" s="16" t="s">
        <v>24</v>
      </c>
      <c r="I1519" s="183">
        <v>6500</v>
      </c>
      <c r="J1519" s="183">
        <v>9018</v>
      </c>
      <c r="K1519" s="183">
        <v>9018</v>
      </c>
      <c r="L1519" s="183">
        <f t="shared" si="1347"/>
        <v>0</v>
      </c>
      <c r="M1519" s="17"/>
      <c r="N1519" s="17"/>
      <c r="O1519" s="17"/>
      <c r="P1519" s="17">
        <f t="shared" si="1336"/>
        <v>9018</v>
      </c>
      <c r="Q1519" s="183">
        <f t="shared" si="1341"/>
        <v>100</v>
      </c>
    </row>
    <row r="1520" spans="1:17" x14ac:dyDescent="0.25">
      <c r="A1520" s="4" t="s">
        <v>969</v>
      </c>
      <c r="B1520" s="4" t="s">
        <v>3</v>
      </c>
      <c r="C1520" s="4" t="s">
        <v>12</v>
      </c>
      <c r="D1520" s="112" t="s">
        <v>971</v>
      </c>
      <c r="E1520" s="116">
        <v>6112</v>
      </c>
      <c r="F1520" s="112" t="s">
        <v>977</v>
      </c>
      <c r="G1520" s="117" t="s">
        <v>3389</v>
      </c>
      <c r="H1520" s="16" t="s">
        <v>30</v>
      </c>
      <c r="I1520" s="183">
        <v>30000</v>
      </c>
      <c r="J1520" s="183">
        <v>30000</v>
      </c>
      <c r="K1520" s="183">
        <v>25000</v>
      </c>
      <c r="L1520" s="183">
        <f t="shared" si="1347"/>
        <v>5000</v>
      </c>
      <c r="M1520" s="17"/>
      <c r="N1520" s="17">
        <v>5000</v>
      </c>
      <c r="O1520" s="17"/>
      <c r="P1520" s="17">
        <f t="shared" si="1336"/>
        <v>30000</v>
      </c>
      <c r="Q1520" s="183">
        <f t="shared" si="1341"/>
        <v>100</v>
      </c>
    </row>
    <row r="1521" spans="1:17" ht="22.5" x14ac:dyDescent="0.25">
      <c r="A1521" s="4" t="s">
        <v>969</v>
      </c>
      <c r="B1521" s="4" t="s">
        <v>3</v>
      </c>
      <c r="C1521" s="4" t="s">
        <v>12</v>
      </c>
      <c r="D1521" s="112" t="s">
        <v>971</v>
      </c>
      <c r="E1521" s="116">
        <v>6112</v>
      </c>
      <c r="F1521" s="112" t="s">
        <v>978</v>
      </c>
      <c r="G1521" s="117" t="s">
        <v>3389</v>
      </c>
      <c r="H1521" s="16" t="s">
        <v>979</v>
      </c>
      <c r="I1521" s="183">
        <v>100</v>
      </c>
      <c r="J1521" s="183">
        <v>100</v>
      </c>
      <c r="K1521" s="183">
        <v>0</v>
      </c>
      <c r="L1521" s="183">
        <f t="shared" si="1347"/>
        <v>0</v>
      </c>
      <c r="M1521" s="17"/>
      <c r="N1521" s="17"/>
      <c r="O1521" s="17"/>
      <c r="P1521" s="17">
        <f t="shared" si="1336"/>
        <v>0</v>
      </c>
      <c r="Q1521" s="183">
        <f t="shared" si="1341"/>
        <v>0</v>
      </c>
    </row>
    <row r="1522" spans="1:17" x14ac:dyDescent="0.25">
      <c r="A1522" s="4" t="s">
        <v>969</v>
      </c>
      <c r="B1522" s="4" t="s">
        <v>3</v>
      </c>
      <c r="C1522" s="4" t="s">
        <v>12</v>
      </c>
      <c r="D1522" s="112" t="s">
        <v>971</v>
      </c>
      <c r="E1522" s="111" t="s">
        <v>31</v>
      </c>
      <c r="F1522" s="111" t="s">
        <v>1</v>
      </c>
      <c r="G1522" s="2" t="s">
        <v>1</v>
      </c>
      <c r="H1522" s="2" t="s">
        <v>32</v>
      </c>
      <c r="I1522" s="185">
        <f t="shared" ref="I1522:O1522" si="1348">SUM(I1523)</f>
        <v>167966</v>
      </c>
      <c r="J1522" s="185">
        <f t="shared" si="1348"/>
        <v>167966</v>
      </c>
      <c r="K1522" s="185">
        <f t="shared" si="1348"/>
        <v>154500</v>
      </c>
      <c r="L1522" s="185">
        <f t="shared" si="1348"/>
        <v>13466</v>
      </c>
      <c r="M1522" s="15">
        <f t="shared" si="1348"/>
        <v>10000</v>
      </c>
      <c r="N1522" s="15">
        <f t="shared" si="1348"/>
        <v>3466</v>
      </c>
      <c r="O1522" s="15">
        <f t="shared" si="1348"/>
        <v>0</v>
      </c>
      <c r="P1522" s="15">
        <f t="shared" si="1336"/>
        <v>167966</v>
      </c>
      <c r="Q1522" s="185">
        <f t="shared" si="1341"/>
        <v>100</v>
      </c>
    </row>
    <row r="1523" spans="1:17" x14ac:dyDescent="0.25">
      <c r="A1523" s="4" t="s">
        <v>969</v>
      </c>
      <c r="B1523" s="4" t="s">
        <v>3</v>
      </c>
      <c r="C1523" s="4" t="s">
        <v>12</v>
      </c>
      <c r="D1523" s="112" t="s">
        <v>971</v>
      </c>
      <c r="E1523" s="116">
        <v>6121</v>
      </c>
      <c r="F1523" s="112"/>
      <c r="G1523" s="117" t="s">
        <v>3389</v>
      </c>
      <c r="H1523" s="16" t="s">
        <v>33</v>
      </c>
      <c r="I1523" s="183">
        <v>167966</v>
      </c>
      <c r="J1523" s="183">
        <v>167966</v>
      </c>
      <c r="K1523" s="183">
        <v>154500</v>
      </c>
      <c r="L1523" s="183">
        <f>M1523+N1523+O1523</f>
        <v>13466</v>
      </c>
      <c r="M1523" s="17">
        <v>10000</v>
      </c>
      <c r="N1523" s="17">
        <v>3466</v>
      </c>
      <c r="O1523" s="17">
        <v>0</v>
      </c>
      <c r="P1523" s="17">
        <f t="shared" si="1336"/>
        <v>167966</v>
      </c>
      <c r="Q1523" s="183">
        <f t="shared" si="1341"/>
        <v>100</v>
      </c>
    </row>
    <row r="1524" spans="1:17" x14ac:dyDescent="0.25">
      <c r="A1524" s="4" t="s">
        <v>969</v>
      </c>
      <c r="B1524" s="4" t="s">
        <v>3</v>
      </c>
      <c r="C1524" s="4" t="s">
        <v>12</v>
      </c>
      <c r="D1524" s="112" t="s">
        <v>971</v>
      </c>
      <c r="E1524" s="111" t="s">
        <v>35</v>
      </c>
      <c r="F1524" s="111" t="s">
        <v>1</v>
      </c>
      <c r="G1524" s="2" t="s">
        <v>1</v>
      </c>
      <c r="H1524" s="2" t="s">
        <v>36</v>
      </c>
      <c r="I1524" s="185">
        <f t="shared" ref="I1524:O1524" si="1349">SUM(I1525:I1531)</f>
        <v>1119102</v>
      </c>
      <c r="J1524" s="185">
        <f t="shared" si="1349"/>
        <v>950865</v>
      </c>
      <c r="K1524" s="185">
        <f t="shared" si="1349"/>
        <v>637100</v>
      </c>
      <c r="L1524" s="185">
        <f t="shared" si="1349"/>
        <v>127402</v>
      </c>
      <c r="M1524" s="15">
        <f t="shared" si="1349"/>
        <v>79700</v>
      </c>
      <c r="N1524" s="15">
        <f t="shared" si="1349"/>
        <v>29602</v>
      </c>
      <c r="O1524" s="15">
        <f t="shared" si="1349"/>
        <v>18100</v>
      </c>
      <c r="P1524" s="15">
        <f t="shared" si="1336"/>
        <v>764502</v>
      </c>
      <c r="Q1524" s="185">
        <f t="shared" si="1341"/>
        <v>80.400687794797363</v>
      </c>
    </row>
    <row r="1525" spans="1:17" x14ac:dyDescent="0.25">
      <c r="A1525" s="4" t="s">
        <v>969</v>
      </c>
      <c r="B1525" s="4" t="s">
        <v>3</v>
      </c>
      <c r="C1525" s="4" t="s">
        <v>12</v>
      </c>
      <c r="D1525" s="112" t="s">
        <v>971</v>
      </c>
      <c r="E1525" s="116">
        <v>6131</v>
      </c>
      <c r="F1525" s="112"/>
      <c r="G1525" s="117" t="s">
        <v>3389</v>
      </c>
      <c r="H1525" s="16" t="s">
        <v>38</v>
      </c>
      <c r="I1525" s="183">
        <v>10000</v>
      </c>
      <c r="J1525" s="183">
        <v>15000</v>
      </c>
      <c r="K1525" s="183">
        <v>15000</v>
      </c>
      <c r="L1525" s="183">
        <f t="shared" ref="L1525:L1530" si="1350">M1525+N1525+O1525</f>
        <v>0</v>
      </c>
      <c r="M1525" s="17">
        <v>0</v>
      </c>
      <c r="N1525" s="17">
        <v>0</v>
      </c>
      <c r="O1525" s="17">
        <v>0</v>
      </c>
      <c r="P1525" s="17">
        <f t="shared" si="1336"/>
        <v>15000</v>
      </c>
      <c r="Q1525" s="183">
        <f t="shared" si="1341"/>
        <v>100</v>
      </c>
    </row>
    <row r="1526" spans="1:17" x14ac:dyDescent="0.25">
      <c r="A1526" s="4" t="s">
        <v>969</v>
      </c>
      <c r="B1526" s="4" t="s">
        <v>3</v>
      </c>
      <c r="C1526" s="4" t="s">
        <v>12</v>
      </c>
      <c r="D1526" s="112" t="s">
        <v>971</v>
      </c>
      <c r="E1526" s="116">
        <v>6134</v>
      </c>
      <c r="F1526" s="112"/>
      <c r="G1526" s="117" t="s">
        <v>3389</v>
      </c>
      <c r="H1526" s="16" t="s">
        <v>202</v>
      </c>
      <c r="I1526" s="183">
        <v>3000</v>
      </c>
      <c r="J1526" s="183">
        <v>3000</v>
      </c>
      <c r="K1526" s="183">
        <v>2000</v>
      </c>
      <c r="L1526" s="183">
        <f t="shared" si="1350"/>
        <v>1000</v>
      </c>
      <c r="M1526" s="17">
        <v>1000</v>
      </c>
      <c r="N1526" s="17">
        <v>0</v>
      </c>
      <c r="O1526" s="17"/>
      <c r="P1526" s="17">
        <f t="shared" si="1336"/>
        <v>3000</v>
      </c>
      <c r="Q1526" s="183">
        <f t="shared" si="1341"/>
        <v>100</v>
      </c>
    </row>
    <row r="1527" spans="1:17" x14ac:dyDescent="0.25">
      <c r="A1527" s="4" t="s">
        <v>969</v>
      </c>
      <c r="B1527" s="4" t="s">
        <v>3</v>
      </c>
      <c r="C1527" s="4" t="s">
        <v>12</v>
      </c>
      <c r="D1527" s="112" t="s">
        <v>971</v>
      </c>
      <c r="E1527" s="116">
        <v>6135</v>
      </c>
      <c r="F1527" s="112"/>
      <c r="G1527" s="117" t="s">
        <v>3389</v>
      </c>
      <c r="H1527" s="16" t="s">
        <v>205</v>
      </c>
      <c r="I1527" s="183">
        <v>2000</v>
      </c>
      <c r="J1527" s="183">
        <v>2000</v>
      </c>
      <c r="K1527" s="183">
        <v>2000</v>
      </c>
      <c r="L1527" s="183">
        <f t="shared" si="1350"/>
        <v>0</v>
      </c>
      <c r="M1527" s="17">
        <v>0</v>
      </c>
      <c r="N1527" s="17">
        <v>0</v>
      </c>
      <c r="O1527" s="17"/>
      <c r="P1527" s="17">
        <f t="shared" si="1336"/>
        <v>2000</v>
      </c>
      <c r="Q1527" s="183">
        <f t="shared" si="1341"/>
        <v>100</v>
      </c>
    </row>
    <row r="1528" spans="1:17" x14ac:dyDescent="0.25">
      <c r="A1528" s="4" t="s">
        <v>969</v>
      </c>
      <c r="B1528" s="4" t="s">
        <v>3</v>
      </c>
      <c r="C1528" s="4" t="s">
        <v>12</v>
      </c>
      <c r="D1528" s="112" t="s">
        <v>971</v>
      </c>
      <c r="E1528" s="116">
        <v>6136</v>
      </c>
      <c r="F1528" s="112"/>
      <c r="G1528" s="117" t="s">
        <v>3389</v>
      </c>
      <c r="H1528" s="16" t="s">
        <v>208</v>
      </c>
      <c r="I1528" s="183">
        <v>30000</v>
      </c>
      <c r="J1528" s="183">
        <v>30000</v>
      </c>
      <c r="K1528" s="183">
        <v>19000</v>
      </c>
      <c r="L1528" s="183">
        <f t="shared" si="1350"/>
        <v>11000</v>
      </c>
      <c r="M1528" s="17">
        <v>8000</v>
      </c>
      <c r="N1528" s="17">
        <v>1500</v>
      </c>
      <c r="O1528" s="17">
        <v>1500</v>
      </c>
      <c r="P1528" s="17">
        <f t="shared" si="1336"/>
        <v>30000</v>
      </c>
      <c r="Q1528" s="183">
        <f t="shared" si="1341"/>
        <v>100</v>
      </c>
    </row>
    <row r="1529" spans="1:17" x14ac:dyDescent="0.25">
      <c r="A1529" s="4" t="s">
        <v>969</v>
      </c>
      <c r="B1529" s="4" t="s">
        <v>3</v>
      </c>
      <c r="C1529" s="4" t="s">
        <v>12</v>
      </c>
      <c r="D1529" s="112" t="s">
        <v>971</v>
      </c>
      <c r="E1529" s="116">
        <v>6137</v>
      </c>
      <c r="F1529" s="112"/>
      <c r="G1529" s="117" t="s">
        <v>3389</v>
      </c>
      <c r="H1529" s="16" t="s">
        <v>211</v>
      </c>
      <c r="I1529" s="183">
        <v>5000</v>
      </c>
      <c r="J1529" s="183">
        <v>5000</v>
      </c>
      <c r="K1529" s="183">
        <v>3000</v>
      </c>
      <c r="L1529" s="183">
        <f t="shared" si="1350"/>
        <v>2000</v>
      </c>
      <c r="M1529" s="17">
        <v>0</v>
      </c>
      <c r="N1529" s="17">
        <v>2000</v>
      </c>
      <c r="O1529" s="17"/>
      <c r="P1529" s="17">
        <f t="shared" si="1336"/>
        <v>5000</v>
      </c>
      <c r="Q1529" s="183">
        <f t="shared" si="1341"/>
        <v>100</v>
      </c>
    </row>
    <row r="1530" spans="1:17" x14ac:dyDescent="0.25">
      <c r="A1530" s="4" t="s">
        <v>969</v>
      </c>
      <c r="B1530" s="4" t="s">
        <v>3</v>
      </c>
      <c r="C1530" s="4" t="s">
        <v>12</v>
      </c>
      <c r="D1530" s="112" t="s">
        <v>971</v>
      </c>
      <c r="E1530" s="116">
        <v>6138</v>
      </c>
      <c r="F1530" s="112"/>
      <c r="G1530" s="117" t="s">
        <v>3389</v>
      </c>
      <c r="H1530" s="16" t="s">
        <v>214</v>
      </c>
      <c r="I1530" s="183">
        <v>90000</v>
      </c>
      <c r="J1530" s="183">
        <v>82482</v>
      </c>
      <c r="K1530" s="183">
        <v>0</v>
      </c>
      <c r="L1530" s="183">
        <f t="shared" si="1350"/>
        <v>0</v>
      </c>
      <c r="M1530" s="17"/>
      <c r="N1530" s="17"/>
      <c r="O1530" s="17"/>
      <c r="P1530" s="17">
        <f t="shared" si="1336"/>
        <v>0</v>
      </c>
      <c r="Q1530" s="183">
        <f t="shared" si="1341"/>
        <v>0</v>
      </c>
    </row>
    <row r="1531" spans="1:17" x14ac:dyDescent="0.25">
      <c r="A1531" s="1" t="s">
        <v>969</v>
      </c>
      <c r="B1531" s="1" t="s">
        <v>3</v>
      </c>
      <c r="C1531" s="1" t="s">
        <v>12</v>
      </c>
      <c r="D1531" s="118" t="s">
        <v>971</v>
      </c>
      <c r="E1531" s="118" t="s">
        <v>40</v>
      </c>
      <c r="F1531" s="112" t="s">
        <v>1</v>
      </c>
      <c r="G1531" s="16" t="s">
        <v>1</v>
      </c>
      <c r="H1531" s="2" t="s">
        <v>41</v>
      </c>
      <c r="I1531" s="185">
        <f t="shared" ref="I1531:O1531" si="1351">SUM(I1532:I1547)</f>
        <v>979102</v>
      </c>
      <c r="J1531" s="185">
        <f t="shared" si="1351"/>
        <v>813383</v>
      </c>
      <c r="K1531" s="185">
        <f t="shared" si="1351"/>
        <v>596100</v>
      </c>
      <c r="L1531" s="185">
        <f t="shared" si="1351"/>
        <v>113402</v>
      </c>
      <c r="M1531" s="15">
        <f t="shared" si="1351"/>
        <v>70700</v>
      </c>
      <c r="N1531" s="15">
        <f t="shared" si="1351"/>
        <v>26102</v>
      </c>
      <c r="O1531" s="15">
        <f t="shared" si="1351"/>
        <v>16600</v>
      </c>
      <c r="P1531" s="15">
        <f t="shared" si="1336"/>
        <v>709502</v>
      </c>
      <c r="Q1531" s="185">
        <f t="shared" si="1341"/>
        <v>87.228525799039318</v>
      </c>
    </row>
    <row r="1532" spans="1:17" ht="22.5" x14ac:dyDescent="0.25">
      <c r="A1532" s="4" t="s">
        <v>969</v>
      </c>
      <c r="B1532" s="4" t="s">
        <v>3</v>
      </c>
      <c r="C1532" s="4" t="s">
        <v>12</v>
      </c>
      <c r="D1532" s="112" t="s">
        <v>971</v>
      </c>
      <c r="E1532" s="116">
        <v>6139</v>
      </c>
      <c r="F1532" s="112" t="s">
        <v>980</v>
      </c>
      <c r="G1532" s="117" t="s">
        <v>3389</v>
      </c>
      <c r="H1532" s="16" t="s">
        <v>981</v>
      </c>
      <c r="I1532" s="183">
        <v>20000</v>
      </c>
      <c r="J1532" s="183">
        <v>20000</v>
      </c>
      <c r="K1532" s="183">
        <v>17000</v>
      </c>
      <c r="L1532" s="183">
        <f t="shared" ref="L1532:L1547" si="1352">M1532+N1532+O1532</f>
        <v>3000</v>
      </c>
      <c r="M1532" s="17">
        <v>3000</v>
      </c>
      <c r="N1532" s="17"/>
      <c r="O1532" s="17"/>
      <c r="P1532" s="17">
        <f t="shared" si="1336"/>
        <v>20000</v>
      </c>
      <c r="Q1532" s="183">
        <f t="shared" si="1341"/>
        <v>100</v>
      </c>
    </row>
    <row r="1533" spans="1:17" x14ac:dyDescent="0.25">
      <c r="A1533" s="4" t="s">
        <v>969</v>
      </c>
      <c r="B1533" s="4" t="s">
        <v>3</v>
      </c>
      <c r="C1533" s="4" t="s">
        <v>12</v>
      </c>
      <c r="D1533" s="112" t="s">
        <v>971</v>
      </c>
      <c r="E1533" s="116">
        <v>6139</v>
      </c>
      <c r="F1533" s="112" t="s">
        <v>982</v>
      </c>
      <c r="G1533" s="117" t="s">
        <v>3389</v>
      </c>
      <c r="H1533" s="16" t="s">
        <v>983</v>
      </c>
      <c r="I1533" s="183">
        <v>80000</v>
      </c>
      <c r="J1533" s="183">
        <v>0</v>
      </c>
      <c r="K1533" s="183">
        <v>0</v>
      </c>
      <c r="L1533" s="183">
        <f t="shared" si="1352"/>
        <v>0</v>
      </c>
      <c r="M1533" s="17">
        <v>0</v>
      </c>
      <c r="N1533" s="17">
        <v>0</v>
      </c>
      <c r="O1533" s="17">
        <v>0</v>
      </c>
      <c r="P1533" s="17">
        <f t="shared" si="1336"/>
        <v>0</v>
      </c>
      <c r="Q1533" s="161" t="str">
        <f t="shared" si="1341"/>
        <v>-</v>
      </c>
    </row>
    <row r="1534" spans="1:17" x14ac:dyDescent="0.25">
      <c r="A1534" s="4" t="s">
        <v>969</v>
      </c>
      <c r="B1534" s="4" t="s">
        <v>3</v>
      </c>
      <c r="C1534" s="4" t="s">
        <v>12</v>
      </c>
      <c r="D1534" s="112" t="s">
        <v>971</v>
      </c>
      <c r="E1534" s="116">
        <v>6139</v>
      </c>
      <c r="F1534" s="112" t="s">
        <v>984</v>
      </c>
      <c r="G1534" s="117" t="s">
        <v>3389</v>
      </c>
      <c r="H1534" s="16" t="s">
        <v>985</v>
      </c>
      <c r="I1534" s="183">
        <v>70000</v>
      </c>
      <c r="J1534" s="183">
        <v>70000</v>
      </c>
      <c r="K1534" s="183">
        <v>45000</v>
      </c>
      <c r="L1534" s="183">
        <f t="shared" si="1352"/>
        <v>0</v>
      </c>
      <c r="M1534" s="210"/>
      <c r="N1534" s="17">
        <v>0</v>
      </c>
      <c r="O1534" s="17">
        <v>0</v>
      </c>
      <c r="P1534" s="17">
        <f t="shared" si="1336"/>
        <v>45000</v>
      </c>
      <c r="Q1534" s="183">
        <f t="shared" si="1341"/>
        <v>64.285714285714292</v>
      </c>
    </row>
    <row r="1535" spans="1:17" x14ac:dyDescent="0.25">
      <c r="A1535" s="4" t="s">
        <v>969</v>
      </c>
      <c r="B1535" s="4" t="s">
        <v>3</v>
      </c>
      <c r="C1535" s="4" t="s">
        <v>12</v>
      </c>
      <c r="D1535" s="112" t="s">
        <v>971</v>
      </c>
      <c r="E1535" s="116">
        <v>6139</v>
      </c>
      <c r="F1535" s="112" t="s">
        <v>986</v>
      </c>
      <c r="G1535" s="117" t="s">
        <v>3389</v>
      </c>
      <c r="H1535" s="16" t="s">
        <v>987</v>
      </c>
      <c r="I1535" s="183">
        <v>300000</v>
      </c>
      <c r="J1535" s="183">
        <v>300000</v>
      </c>
      <c r="K1535" s="183">
        <v>260000</v>
      </c>
      <c r="L1535" s="183">
        <f t="shared" si="1352"/>
        <v>30000</v>
      </c>
      <c r="M1535" s="208">
        <v>30000</v>
      </c>
      <c r="N1535" s="17"/>
      <c r="O1535" s="17">
        <v>0</v>
      </c>
      <c r="P1535" s="17">
        <f t="shared" si="1336"/>
        <v>290000</v>
      </c>
      <c r="Q1535" s="183">
        <f t="shared" si="1341"/>
        <v>96.666666666666671</v>
      </c>
    </row>
    <row r="1536" spans="1:17" x14ac:dyDescent="0.25">
      <c r="A1536" s="4" t="s">
        <v>969</v>
      </c>
      <c r="B1536" s="4" t="s">
        <v>3</v>
      </c>
      <c r="C1536" s="4" t="s">
        <v>12</v>
      </c>
      <c r="D1536" s="112" t="s">
        <v>971</v>
      </c>
      <c r="E1536" s="116">
        <v>6139</v>
      </c>
      <c r="F1536" s="112" t="s">
        <v>988</v>
      </c>
      <c r="G1536" s="117" t="s">
        <v>3389</v>
      </c>
      <c r="H1536" s="16" t="s">
        <v>989</v>
      </c>
      <c r="I1536" s="183">
        <v>250000</v>
      </c>
      <c r="J1536" s="183">
        <v>250000</v>
      </c>
      <c r="K1536" s="183">
        <v>184000</v>
      </c>
      <c r="L1536" s="183">
        <f t="shared" si="1352"/>
        <v>47000</v>
      </c>
      <c r="M1536" s="209">
        <v>20000</v>
      </c>
      <c r="N1536" s="209">
        <v>17000</v>
      </c>
      <c r="O1536" s="209">
        <v>10000</v>
      </c>
      <c r="P1536" s="17">
        <f t="shared" si="1336"/>
        <v>231000</v>
      </c>
      <c r="Q1536" s="183">
        <f t="shared" si="1341"/>
        <v>92.4</v>
      </c>
    </row>
    <row r="1537" spans="1:17" ht="22.5" x14ac:dyDescent="0.25">
      <c r="A1537" s="4" t="s">
        <v>969</v>
      </c>
      <c r="B1537" s="4" t="s">
        <v>3</v>
      </c>
      <c r="C1537" s="4" t="s">
        <v>12</v>
      </c>
      <c r="D1537" s="112" t="s">
        <v>971</v>
      </c>
      <c r="E1537" s="116">
        <v>6139</v>
      </c>
      <c r="F1537" s="112" t="s">
        <v>990</v>
      </c>
      <c r="G1537" s="117" t="s">
        <v>3389</v>
      </c>
      <c r="H1537" s="16" t="s">
        <v>50</v>
      </c>
      <c r="I1537" s="183">
        <v>5102</v>
      </c>
      <c r="J1537" s="183">
        <v>5102</v>
      </c>
      <c r="K1537" s="183">
        <v>4800</v>
      </c>
      <c r="L1537" s="183">
        <f t="shared" si="1352"/>
        <v>302</v>
      </c>
      <c r="M1537" s="17">
        <v>200</v>
      </c>
      <c r="N1537" s="17">
        <v>102</v>
      </c>
      <c r="O1537" s="17">
        <v>0</v>
      </c>
      <c r="P1537" s="17">
        <f t="shared" si="1336"/>
        <v>5102</v>
      </c>
      <c r="Q1537" s="183">
        <f t="shared" si="1341"/>
        <v>100</v>
      </c>
    </row>
    <row r="1538" spans="1:17" ht="22.5" x14ac:dyDescent="0.25">
      <c r="A1538" s="4" t="s">
        <v>969</v>
      </c>
      <c r="B1538" s="4" t="s">
        <v>3</v>
      </c>
      <c r="C1538" s="4" t="s">
        <v>12</v>
      </c>
      <c r="D1538" s="112" t="s">
        <v>971</v>
      </c>
      <c r="E1538" s="116">
        <v>6139</v>
      </c>
      <c r="F1538" s="112" t="s">
        <v>991</v>
      </c>
      <c r="G1538" s="117" t="s">
        <v>3389</v>
      </c>
      <c r="H1538" s="16" t="s">
        <v>56</v>
      </c>
      <c r="I1538" s="183">
        <v>10000</v>
      </c>
      <c r="J1538" s="183">
        <v>10000</v>
      </c>
      <c r="K1538" s="183">
        <v>4500</v>
      </c>
      <c r="L1538" s="183">
        <f t="shared" si="1352"/>
        <v>2500</v>
      </c>
      <c r="M1538" s="17">
        <v>500</v>
      </c>
      <c r="N1538" s="17">
        <v>1000</v>
      </c>
      <c r="O1538" s="17">
        <v>1000</v>
      </c>
      <c r="P1538" s="17">
        <f t="shared" si="1336"/>
        <v>7000</v>
      </c>
      <c r="Q1538" s="183">
        <f t="shared" si="1341"/>
        <v>70</v>
      </c>
    </row>
    <row r="1539" spans="1:17" x14ac:dyDescent="0.25">
      <c r="A1539" s="4" t="s">
        <v>969</v>
      </c>
      <c r="B1539" s="4" t="s">
        <v>3</v>
      </c>
      <c r="C1539" s="4" t="s">
        <v>12</v>
      </c>
      <c r="D1539" s="112" t="s">
        <v>971</v>
      </c>
      <c r="E1539" s="116">
        <v>6139</v>
      </c>
      <c r="F1539" s="112" t="s">
        <v>992</v>
      </c>
      <c r="G1539" s="117" t="s">
        <v>3389</v>
      </c>
      <c r="H1539" s="16" t="s">
        <v>993</v>
      </c>
      <c r="I1539" s="183">
        <v>25000</v>
      </c>
      <c r="J1539" s="183">
        <v>25000</v>
      </c>
      <c r="K1539" s="183">
        <v>17000</v>
      </c>
      <c r="L1539" s="183">
        <f t="shared" si="1352"/>
        <v>8000</v>
      </c>
      <c r="M1539" s="17">
        <v>3000</v>
      </c>
      <c r="N1539" s="17">
        <v>3000</v>
      </c>
      <c r="O1539" s="17">
        <v>2000</v>
      </c>
      <c r="P1539" s="17">
        <f t="shared" si="1336"/>
        <v>25000</v>
      </c>
      <c r="Q1539" s="183">
        <f t="shared" si="1341"/>
        <v>100</v>
      </c>
    </row>
    <row r="1540" spans="1:17" x14ac:dyDescent="0.25">
      <c r="A1540" s="4" t="s">
        <v>969</v>
      </c>
      <c r="B1540" s="4" t="s">
        <v>3</v>
      </c>
      <c r="C1540" s="4" t="s">
        <v>12</v>
      </c>
      <c r="D1540" s="112" t="s">
        <v>971</v>
      </c>
      <c r="E1540" s="116">
        <v>6139</v>
      </c>
      <c r="F1540" s="112" t="s">
        <v>994</v>
      </c>
      <c r="G1540" s="117" t="s">
        <v>3389</v>
      </c>
      <c r="H1540" s="16" t="s">
        <v>995</v>
      </c>
      <c r="I1540" s="183">
        <v>20000</v>
      </c>
      <c r="J1540" s="183">
        <v>20000</v>
      </c>
      <c r="K1540" s="183">
        <v>14400</v>
      </c>
      <c r="L1540" s="183">
        <f t="shared" si="1352"/>
        <v>5600</v>
      </c>
      <c r="M1540" s="17">
        <v>3000</v>
      </c>
      <c r="N1540" s="17">
        <v>2000</v>
      </c>
      <c r="O1540" s="17">
        <v>600</v>
      </c>
      <c r="P1540" s="17">
        <f t="shared" si="1336"/>
        <v>20000</v>
      </c>
      <c r="Q1540" s="183">
        <f t="shared" si="1341"/>
        <v>100</v>
      </c>
    </row>
    <row r="1541" spans="1:17" x14ac:dyDescent="0.25">
      <c r="A1541" s="4" t="s">
        <v>969</v>
      </c>
      <c r="B1541" s="4" t="s">
        <v>3</v>
      </c>
      <c r="C1541" s="4" t="s">
        <v>12</v>
      </c>
      <c r="D1541" s="112" t="s">
        <v>971</v>
      </c>
      <c r="E1541" s="116">
        <v>6139</v>
      </c>
      <c r="F1541" s="112" t="s">
        <v>996</v>
      </c>
      <c r="G1541" s="117" t="s">
        <v>3389</v>
      </c>
      <c r="H1541" s="16" t="s">
        <v>997</v>
      </c>
      <c r="I1541" s="183">
        <v>0</v>
      </c>
      <c r="J1541" s="183">
        <v>0</v>
      </c>
      <c r="K1541" s="183">
        <v>0</v>
      </c>
      <c r="L1541" s="183">
        <f t="shared" si="1352"/>
        <v>0</v>
      </c>
      <c r="M1541" s="17"/>
      <c r="N1541" s="17"/>
      <c r="O1541" s="17"/>
      <c r="P1541" s="17">
        <f t="shared" si="1336"/>
        <v>0</v>
      </c>
      <c r="Q1541" s="161" t="str">
        <f t="shared" si="1341"/>
        <v>-</v>
      </c>
    </row>
    <row r="1542" spans="1:17" x14ac:dyDescent="0.25">
      <c r="A1542" s="4" t="s">
        <v>969</v>
      </c>
      <c r="B1542" s="4" t="s">
        <v>3</v>
      </c>
      <c r="C1542" s="4" t="s">
        <v>12</v>
      </c>
      <c r="D1542" s="112" t="s">
        <v>971</v>
      </c>
      <c r="E1542" s="116">
        <v>6139</v>
      </c>
      <c r="F1542" s="112" t="s">
        <v>998</v>
      </c>
      <c r="G1542" s="117" t="s">
        <v>3389</v>
      </c>
      <c r="H1542" s="16" t="s">
        <v>999</v>
      </c>
      <c r="I1542" s="183">
        <v>70000</v>
      </c>
      <c r="J1542" s="183">
        <v>44281</v>
      </c>
      <c r="K1542" s="183">
        <v>0</v>
      </c>
      <c r="L1542" s="183">
        <f t="shared" si="1352"/>
        <v>0</v>
      </c>
      <c r="M1542" s="17"/>
      <c r="N1542" s="17"/>
      <c r="O1542" s="17"/>
      <c r="P1542" s="17">
        <f t="shared" si="1336"/>
        <v>0</v>
      </c>
      <c r="Q1542" s="183">
        <f t="shared" si="1341"/>
        <v>0</v>
      </c>
    </row>
    <row r="1543" spans="1:17" ht="22.5" x14ac:dyDescent="0.25">
      <c r="A1543" s="4" t="s">
        <v>969</v>
      </c>
      <c r="B1543" s="4" t="s">
        <v>3</v>
      </c>
      <c r="C1543" s="4" t="s">
        <v>12</v>
      </c>
      <c r="D1543" s="112" t="s">
        <v>971</v>
      </c>
      <c r="E1543" s="116">
        <v>6139</v>
      </c>
      <c r="F1543" s="112" t="s">
        <v>1000</v>
      </c>
      <c r="G1543" s="117" t="s">
        <v>3389</v>
      </c>
      <c r="H1543" s="16" t="s">
        <v>1001</v>
      </c>
      <c r="I1543" s="183">
        <v>42000</v>
      </c>
      <c r="J1543" s="183">
        <v>42000</v>
      </c>
      <c r="K1543" s="183">
        <v>30400</v>
      </c>
      <c r="L1543" s="183">
        <f t="shared" si="1352"/>
        <v>9000</v>
      </c>
      <c r="M1543" s="17">
        <v>3000</v>
      </c>
      <c r="N1543" s="17">
        <v>3000</v>
      </c>
      <c r="O1543" s="17">
        <v>3000</v>
      </c>
      <c r="P1543" s="17">
        <f t="shared" ref="P1543:P1574" si="1353">K1543+L1543</f>
        <v>39400</v>
      </c>
      <c r="Q1543" s="183">
        <f t="shared" si="1341"/>
        <v>93.80952380952381</v>
      </c>
    </row>
    <row r="1544" spans="1:17" x14ac:dyDescent="0.25">
      <c r="A1544" s="4" t="s">
        <v>969</v>
      </c>
      <c r="B1544" s="4" t="s">
        <v>3</v>
      </c>
      <c r="C1544" s="4" t="s">
        <v>12</v>
      </c>
      <c r="D1544" s="112" t="s">
        <v>971</v>
      </c>
      <c r="E1544" s="116">
        <v>6139</v>
      </c>
      <c r="F1544" s="112" t="s">
        <v>1002</v>
      </c>
      <c r="G1544" s="117" t="s">
        <v>3389</v>
      </c>
      <c r="H1544" s="16" t="s">
        <v>1003</v>
      </c>
      <c r="I1544" s="183">
        <v>25000</v>
      </c>
      <c r="J1544" s="183">
        <v>0</v>
      </c>
      <c r="K1544" s="183">
        <v>0</v>
      </c>
      <c r="L1544" s="183">
        <f t="shared" si="1352"/>
        <v>0</v>
      </c>
      <c r="M1544" s="17">
        <v>0</v>
      </c>
      <c r="N1544" s="17">
        <v>0</v>
      </c>
      <c r="O1544" s="17">
        <v>0</v>
      </c>
      <c r="P1544" s="17">
        <f t="shared" si="1353"/>
        <v>0</v>
      </c>
      <c r="Q1544" s="161" t="str">
        <f t="shared" ref="Q1544:Q1575" si="1354">IF(J1544=0,"-",P1544/J1544*100)</f>
        <v>-</v>
      </c>
    </row>
    <row r="1545" spans="1:17" ht="33.75" x14ac:dyDescent="0.25">
      <c r="A1545" s="4" t="s">
        <v>969</v>
      </c>
      <c r="B1545" s="4" t="s">
        <v>3</v>
      </c>
      <c r="C1545" s="4" t="s">
        <v>12</v>
      </c>
      <c r="D1545" s="112" t="s">
        <v>971</v>
      </c>
      <c r="E1545" s="116">
        <v>6139</v>
      </c>
      <c r="F1545" s="112" t="s">
        <v>1004</v>
      </c>
      <c r="G1545" s="117" t="s">
        <v>3389</v>
      </c>
      <c r="H1545" s="16" t="s">
        <v>1005</v>
      </c>
      <c r="I1545" s="183">
        <v>20000</v>
      </c>
      <c r="J1545" s="183">
        <v>0</v>
      </c>
      <c r="K1545" s="183">
        <v>0</v>
      </c>
      <c r="L1545" s="183">
        <f t="shared" si="1352"/>
        <v>0</v>
      </c>
      <c r="M1545" s="17">
        <v>0</v>
      </c>
      <c r="N1545" s="17">
        <v>0</v>
      </c>
      <c r="O1545" s="17">
        <v>0</v>
      </c>
      <c r="P1545" s="17">
        <f t="shared" si="1353"/>
        <v>0</v>
      </c>
      <c r="Q1545" s="161" t="str">
        <f t="shared" si="1354"/>
        <v>-</v>
      </c>
    </row>
    <row r="1546" spans="1:17" ht="22.5" x14ac:dyDescent="0.25">
      <c r="A1546" s="4" t="s">
        <v>969</v>
      </c>
      <c r="B1546" s="4" t="s">
        <v>3</v>
      </c>
      <c r="C1546" s="4" t="s">
        <v>12</v>
      </c>
      <c r="D1546" s="112" t="s">
        <v>971</v>
      </c>
      <c r="E1546" s="116">
        <v>6139</v>
      </c>
      <c r="F1546" s="112" t="s">
        <v>1006</v>
      </c>
      <c r="G1546" s="117" t="s">
        <v>3389</v>
      </c>
      <c r="H1546" s="16" t="s">
        <v>1007</v>
      </c>
      <c r="I1546" s="183">
        <v>27000</v>
      </c>
      <c r="J1546" s="183">
        <v>27000</v>
      </c>
      <c r="K1546" s="183">
        <v>19000</v>
      </c>
      <c r="L1546" s="183">
        <f t="shared" si="1352"/>
        <v>8000</v>
      </c>
      <c r="M1546" s="17">
        <v>8000</v>
      </c>
      <c r="N1546" s="17">
        <v>0</v>
      </c>
      <c r="O1546" s="17"/>
      <c r="P1546" s="17">
        <f t="shared" si="1353"/>
        <v>27000</v>
      </c>
      <c r="Q1546" s="183">
        <f t="shared" si="1354"/>
        <v>100</v>
      </c>
    </row>
    <row r="1547" spans="1:17" x14ac:dyDescent="0.25">
      <c r="A1547" s="4" t="s">
        <v>969</v>
      </c>
      <c r="B1547" s="4" t="s">
        <v>3</v>
      </c>
      <c r="C1547" s="4" t="s">
        <v>12</v>
      </c>
      <c r="D1547" s="112" t="s">
        <v>971</v>
      </c>
      <c r="E1547" s="116">
        <v>6139</v>
      </c>
      <c r="F1547" s="112" t="s">
        <v>1008</v>
      </c>
      <c r="G1547" s="117" t="s">
        <v>3389</v>
      </c>
      <c r="H1547" s="16" t="s">
        <v>1009</v>
      </c>
      <c r="I1547" s="183">
        <v>15000</v>
      </c>
      <c r="J1547" s="183">
        <v>0</v>
      </c>
      <c r="K1547" s="183">
        <v>0</v>
      </c>
      <c r="L1547" s="183">
        <f t="shared" si="1352"/>
        <v>0</v>
      </c>
      <c r="M1547" s="17"/>
      <c r="N1547" s="17"/>
      <c r="O1547" s="17">
        <v>0</v>
      </c>
      <c r="P1547" s="17">
        <f t="shared" si="1353"/>
        <v>0</v>
      </c>
      <c r="Q1547" s="161" t="str">
        <f t="shared" si="1354"/>
        <v>-</v>
      </c>
    </row>
    <row r="1548" spans="1:17" ht="22.5" x14ac:dyDescent="0.25">
      <c r="A1548" s="1" t="s">
        <v>1</v>
      </c>
      <c r="B1548" s="1" t="s">
        <v>1</v>
      </c>
      <c r="C1548" s="1" t="s">
        <v>1</v>
      </c>
      <c r="D1548" s="111" t="s">
        <v>1</v>
      </c>
      <c r="E1548" s="111" t="s">
        <v>1</v>
      </c>
      <c r="F1548" s="111" t="s">
        <v>1</v>
      </c>
      <c r="G1548" s="2" t="s">
        <v>1</v>
      </c>
      <c r="H1548" s="13" t="s">
        <v>57</v>
      </c>
      <c r="I1548" s="184">
        <f t="shared" ref="I1548:O1548" si="1355">SUM(I1549)</f>
        <v>21906397</v>
      </c>
      <c r="J1548" s="184">
        <f t="shared" si="1355"/>
        <v>17338494</v>
      </c>
      <c r="K1548" s="184">
        <f t="shared" si="1355"/>
        <v>15324100</v>
      </c>
      <c r="L1548" s="184">
        <f t="shared" si="1355"/>
        <v>800000</v>
      </c>
      <c r="M1548" s="14">
        <f t="shared" si="1355"/>
        <v>800000</v>
      </c>
      <c r="N1548" s="14">
        <f t="shared" si="1355"/>
        <v>0</v>
      </c>
      <c r="O1548" s="14">
        <f t="shared" si="1355"/>
        <v>0</v>
      </c>
      <c r="P1548" s="14">
        <f t="shared" si="1353"/>
        <v>16124100</v>
      </c>
      <c r="Q1548" s="184">
        <f t="shared" si="1354"/>
        <v>92.9959660856358</v>
      </c>
    </row>
    <row r="1549" spans="1:17" x14ac:dyDescent="0.25">
      <c r="A1549" s="4" t="s">
        <v>969</v>
      </c>
      <c r="B1549" s="4" t="s">
        <v>3</v>
      </c>
      <c r="C1549" s="4" t="s">
        <v>12</v>
      </c>
      <c r="D1549" s="112" t="s">
        <v>971</v>
      </c>
      <c r="E1549" s="111" t="s">
        <v>58</v>
      </c>
      <c r="F1549" s="111" t="s">
        <v>1</v>
      </c>
      <c r="G1549" s="2" t="s">
        <v>1</v>
      </c>
      <c r="H1549" s="2" t="s">
        <v>59</v>
      </c>
      <c r="I1549" s="185">
        <f t="shared" ref="I1549:L1549" si="1356">SUM(I1550,I1552,I1554,I1559,I1558)</f>
        <v>21906397</v>
      </c>
      <c r="J1549" s="185">
        <f t="shared" ref="J1549" si="1357">SUM(J1550,J1552,J1554,J1559,J1558)</f>
        <v>17338494</v>
      </c>
      <c r="K1549" s="185">
        <f t="shared" ref="K1549" si="1358">SUM(K1550,K1552,K1554,K1559,K1558)</f>
        <v>15324100</v>
      </c>
      <c r="L1549" s="185">
        <f t="shared" si="1356"/>
        <v>800000</v>
      </c>
      <c r="M1549" s="15">
        <f t="shared" ref="M1549:O1549" si="1359">SUM(M1550,M1552,M1554,M1559,M1558)</f>
        <v>800000</v>
      </c>
      <c r="N1549" s="15">
        <f t="shared" si="1359"/>
        <v>0</v>
      </c>
      <c r="O1549" s="15">
        <f t="shared" si="1359"/>
        <v>0</v>
      </c>
      <c r="P1549" s="15">
        <f t="shared" si="1353"/>
        <v>16124100</v>
      </c>
      <c r="Q1549" s="185">
        <f t="shared" si="1354"/>
        <v>92.9959660856358</v>
      </c>
    </row>
    <row r="1550" spans="1:17" x14ac:dyDescent="0.25">
      <c r="A1550" s="1" t="s">
        <v>969</v>
      </c>
      <c r="B1550" s="1" t="s">
        <v>3</v>
      </c>
      <c r="C1550" s="1" t="s">
        <v>12</v>
      </c>
      <c r="D1550" s="118" t="s">
        <v>971</v>
      </c>
      <c r="E1550" s="118" t="s">
        <v>281</v>
      </c>
      <c r="F1550" s="112" t="s">
        <v>1</v>
      </c>
      <c r="G1550" s="16" t="s">
        <v>1</v>
      </c>
      <c r="H1550" s="2" t="s">
        <v>282</v>
      </c>
      <c r="I1550" s="185">
        <f t="shared" ref="I1550:O1550" si="1360">SUM(I1551)</f>
        <v>100</v>
      </c>
      <c r="J1550" s="185">
        <f t="shared" si="1360"/>
        <v>100</v>
      </c>
      <c r="K1550" s="185">
        <f t="shared" si="1360"/>
        <v>0</v>
      </c>
      <c r="L1550" s="185">
        <f t="shared" si="1360"/>
        <v>0</v>
      </c>
      <c r="M1550" s="15">
        <f t="shared" si="1360"/>
        <v>0</v>
      </c>
      <c r="N1550" s="15">
        <f t="shared" si="1360"/>
        <v>0</v>
      </c>
      <c r="O1550" s="15">
        <f t="shared" si="1360"/>
        <v>0</v>
      </c>
      <c r="P1550" s="15">
        <f t="shared" si="1353"/>
        <v>0</v>
      </c>
      <c r="Q1550" s="185">
        <f t="shared" si="1354"/>
        <v>0</v>
      </c>
    </row>
    <row r="1551" spans="1:17" x14ac:dyDescent="0.25">
      <c r="A1551" s="4" t="s">
        <v>969</v>
      </c>
      <c r="B1551" s="4" t="s">
        <v>3</v>
      </c>
      <c r="C1551" s="4" t="s">
        <v>12</v>
      </c>
      <c r="D1551" s="112" t="s">
        <v>971</v>
      </c>
      <c r="E1551" s="116">
        <v>6141</v>
      </c>
      <c r="F1551" s="112" t="s">
        <v>1010</v>
      </c>
      <c r="G1551" s="117" t="s">
        <v>3390</v>
      </c>
      <c r="H1551" s="16" t="s">
        <v>396</v>
      </c>
      <c r="I1551" s="183">
        <v>100</v>
      </c>
      <c r="J1551" s="183">
        <v>100</v>
      </c>
      <c r="K1551" s="183">
        <v>0</v>
      </c>
      <c r="L1551" s="183">
        <f>M1551+N1551+O1551</f>
        <v>0</v>
      </c>
      <c r="M1551" s="17"/>
      <c r="N1551" s="17"/>
      <c r="O1551" s="17"/>
      <c r="P1551" s="17">
        <f t="shared" si="1353"/>
        <v>0</v>
      </c>
      <c r="Q1551" s="183">
        <f t="shared" si="1354"/>
        <v>0</v>
      </c>
    </row>
    <row r="1552" spans="1:17" x14ac:dyDescent="0.25">
      <c r="A1552" s="1" t="s">
        <v>969</v>
      </c>
      <c r="B1552" s="1" t="s">
        <v>3</v>
      </c>
      <c r="C1552" s="1" t="s">
        <v>12</v>
      </c>
      <c r="D1552" s="118" t="s">
        <v>971</v>
      </c>
      <c r="E1552" s="118" t="s">
        <v>103</v>
      </c>
      <c r="F1552" s="112" t="s">
        <v>1</v>
      </c>
      <c r="G1552" s="16" t="s">
        <v>1</v>
      </c>
      <c r="H1552" s="2" t="s">
        <v>104</v>
      </c>
      <c r="I1552" s="185">
        <f t="shared" ref="I1552:O1552" si="1361">SUM(I1553)</f>
        <v>783000</v>
      </c>
      <c r="J1552" s="185">
        <f t="shared" si="1361"/>
        <v>783000</v>
      </c>
      <c r="K1552" s="185">
        <f t="shared" si="1361"/>
        <v>393000</v>
      </c>
      <c r="L1552" s="185">
        <f t="shared" si="1361"/>
        <v>0</v>
      </c>
      <c r="M1552" s="15">
        <f t="shared" si="1361"/>
        <v>0</v>
      </c>
      <c r="N1552" s="15">
        <f t="shared" si="1361"/>
        <v>0</v>
      </c>
      <c r="O1552" s="15">
        <f t="shared" si="1361"/>
        <v>0</v>
      </c>
      <c r="P1552" s="15">
        <f t="shared" si="1353"/>
        <v>393000</v>
      </c>
      <c r="Q1552" s="185">
        <f t="shared" si="1354"/>
        <v>50.191570881226056</v>
      </c>
    </row>
    <row r="1553" spans="1:17" x14ac:dyDescent="0.25">
      <c r="A1553" s="4" t="s">
        <v>969</v>
      </c>
      <c r="B1553" s="4" t="s">
        <v>3</v>
      </c>
      <c r="C1553" s="4" t="s">
        <v>12</v>
      </c>
      <c r="D1553" s="112" t="s">
        <v>971</v>
      </c>
      <c r="E1553" s="116">
        <v>6142</v>
      </c>
      <c r="F1553" s="112" t="s">
        <v>1012</v>
      </c>
      <c r="G1553" s="117" t="s">
        <v>3390</v>
      </c>
      <c r="H1553" s="16" t="s">
        <v>1013</v>
      </c>
      <c r="I1553" s="183">
        <v>783000</v>
      </c>
      <c r="J1553" s="183">
        <v>783000</v>
      </c>
      <c r="K1553" s="183">
        <v>393000</v>
      </c>
      <c r="L1553" s="183">
        <f>M1553+N1553+O1553</f>
        <v>0</v>
      </c>
      <c r="M1553" s="208"/>
      <c r="N1553" s="208"/>
      <c r="O1553" s="208"/>
      <c r="P1553" s="17">
        <f t="shared" si="1353"/>
        <v>393000</v>
      </c>
      <c r="Q1553" s="183">
        <f t="shared" si="1354"/>
        <v>50.191570881226056</v>
      </c>
    </row>
    <row r="1554" spans="1:17" x14ac:dyDescent="0.25">
      <c r="A1554" s="1" t="s">
        <v>969</v>
      </c>
      <c r="B1554" s="1" t="s">
        <v>3</v>
      </c>
      <c r="C1554" s="1" t="s">
        <v>12</v>
      </c>
      <c r="D1554" s="118" t="s">
        <v>971</v>
      </c>
      <c r="E1554" s="118" t="s">
        <v>60</v>
      </c>
      <c r="F1554" s="112" t="s">
        <v>1</v>
      </c>
      <c r="G1554" s="16" t="s">
        <v>1</v>
      </c>
      <c r="H1554" s="2" t="s">
        <v>61</v>
      </c>
      <c r="I1554" s="185">
        <f t="shared" ref="I1554:O1554" si="1362">SUM(I1555:I1557)</f>
        <v>20673297</v>
      </c>
      <c r="J1554" s="185">
        <f t="shared" si="1362"/>
        <v>16070254</v>
      </c>
      <c r="K1554" s="185">
        <f t="shared" si="1362"/>
        <v>14695960</v>
      </c>
      <c r="L1554" s="185">
        <f t="shared" si="1362"/>
        <v>800000</v>
      </c>
      <c r="M1554" s="15">
        <f t="shared" si="1362"/>
        <v>800000</v>
      </c>
      <c r="N1554" s="15">
        <f t="shared" si="1362"/>
        <v>0</v>
      </c>
      <c r="O1554" s="15">
        <f t="shared" si="1362"/>
        <v>0</v>
      </c>
      <c r="P1554" s="15">
        <f t="shared" si="1353"/>
        <v>15495960</v>
      </c>
      <c r="Q1554" s="185">
        <f t="shared" si="1354"/>
        <v>96.426353933173687</v>
      </c>
    </row>
    <row r="1555" spans="1:17" s="99" customFormat="1" ht="22.5" x14ac:dyDescent="0.25">
      <c r="A1555" s="101" t="s">
        <v>969</v>
      </c>
      <c r="B1555" s="101" t="s">
        <v>3</v>
      </c>
      <c r="C1555" s="101" t="s">
        <v>12</v>
      </c>
      <c r="D1555" s="125" t="s">
        <v>971</v>
      </c>
      <c r="E1555" s="126">
        <v>6143</v>
      </c>
      <c r="F1555" s="125" t="s">
        <v>1014</v>
      </c>
      <c r="G1555" s="133" t="s">
        <v>3391</v>
      </c>
      <c r="H1555" s="103" t="s">
        <v>1016</v>
      </c>
      <c r="I1555" s="183">
        <v>17443297</v>
      </c>
      <c r="J1555" s="183">
        <v>13749294</v>
      </c>
      <c r="K1555" s="183">
        <v>12600000</v>
      </c>
      <c r="L1555" s="183">
        <f>M1555+N1555+O1555</f>
        <v>800000</v>
      </c>
      <c r="M1555" s="208">
        <v>800000</v>
      </c>
      <c r="N1555" s="104"/>
      <c r="O1555" s="104"/>
      <c r="P1555" s="17">
        <f t="shared" si="1353"/>
        <v>13400000</v>
      </c>
      <c r="Q1555" s="183">
        <f t="shared" si="1354"/>
        <v>97.459549559417383</v>
      </c>
    </row>
    <row r="1556" spans="1:17" ht="22.5" x14ac:dyDescent="0.25">
      <c r="A1556" s="4" t="s">
        <v>969</v>
      </c>
      <c r="B1556" s="4" t="s">
        <v>3</v>
      </c>
      <c r="C1556" s="4" t="s">
        <v>12</v>
      </c>
      <c r="D1556" s="112" t="s">
        <v>971</v>
      </c>
      <c r="E1556" s="116">
        <v>6143</v>
      </c>
      <c r="F1556" s="112" t="s">
        <v>1017</v>
      </c>
      <c r="G1556" s="117" t="s">
        <v>3392</v>
      </c>
      <c r="H1556" s="16" t="s">
        <v>1019</v>
      </c>
      <c r="I1556" s="183">
        <v>760000</v>
      </c>
      <c r="J1556" s="183">
        <v>725000</v>
      </c>
      <c r="K1556" s="183">
        <v>500000</v>
      </c>
      <c r="L1556" s="183">
        <f>M1556+N1556+O1556</f>
        <v>0</v>
      </c>
      <c r="M1556" s="208"/>
      <c r="N1556" s="17">
        <v>0</v>
      </c>
      <c r="O1556" s="17">
        <v>0</v>
      </c>
      <c r="P1556" s="17">
        <f t="shared" si="1353"/>
        <v>500000</v>
      </c>
      <c r="Q1556" s="183">
        <f t="shared" si="1354"/>
        <v>68.965517241379317</v>
      </c>
    </row>
    <row r="1557" spans="1:17" ht="22.5" x14ac:dyDescent="0.25">
      <c r="A1557" s="4" t="s">
        <v>969</v>
      </c>
      <c r="B1557" s="4" t="s">
        <v>3</v>
      </c>
      <c r="C1557" s="4" t="s">
        <v>12</v>
      </c>
      <c r="D1557" s="112" t="s">
        <v>971</v>
      </c>
      <c r="E1557" s="116">
        <v>6143</v>
      </c>
      <c r="F1557" s="112" t="s">
        <v>1020</v>
      </c>
      <c r="G1557" s="117" t="s">
        <v>3390</v>
      </c>
      <c r="H1557" s="16" t="s">
        <v>1021</v>
      </c>
      <c r="I1557" s="183">
        <v>2470000</v>
      </c>
      <c r="J1557" s="183">
        <v>1595960</v>
      </c>
      <c r="K1557" s="183">
        <v>1595960</v>
      </c>
      <c r="L1557" s="183">
        <f>M1557+N1557+O1557</f>
        <v>0</v>
      </c>
      <c r="M1557" s="17"/>
      <c r="N1557" s="17"/>
      <c r="O1557" s="17"/>
      <c r="P1557" s="17">
        <f t="shared" si="1353"/>
        <v>1595960</v>
      </c>
      <c r="Q1557" s="183">
        <f t="shared" si="1354"/>
        <v>100</v>
      </c>
    </row>
    <row r="1558" spans="1:17" x14ac:dyDescent="0.25">
      <c r="A1558" s="4" t="s">
        <v>969</v>
      </c>
      <c r="B1558" s="4" t="s">
        <v>3</v>
      </c>
      <c r="C1558" s="4" t="s">
        <v>12</v>
      </c>
      <c r="D1558" s="112" t="s">
        <v>971</v>
      </c>
      <c r="E1558" s="116">
        <v>6147</v>
      </c>
      <c r="F1558" s="112"/>
      <c r="G1558" s="117" t="s">
        <v>3389</v>
      </c>
      <c r="H1558" s="16" t="s">
        <v>129</v>
      </c>
      <c r="I1558" s="183">
        <v>200000</v>
      </c>
      <c r="J1558" s="183">
        <v>200000</v>
      </c>
      <c r="K1558" s="183">
        <v>200000</v>
      </c>
      <c r="L1558" s="183">
        <f>M1558+N1558+O1558</f>
        <v>0</v>
      </c>
      <c r="M1558" s="17"/>
      <c r="N1558" s="17"/>
      <c r="O1558" s="17"/>
      <c r="P1558" s="17">
        <f t="shared" si="1353"/>
        <v>200000</v>
      </c>
      <c r="Q1558" s="183">
        <f t="shared" si="1354"/>
        <v>100</v>
      </c>
    </row>
    <row r="1559" spans="1:17" x14ac:dyDescent="0.25">
      <c r="A1559" s="4" t="s">
        <v>969</v>
      </c>
      <c r="B1559" s="4" t="s">
        <v>3</v>
      </c>
      <c r="C1559" s="4" t="s">
        <v>12</v>
      </c>
      <c r="D1559" s="112" t="s">
        <v>971</v>
      </c>
      <c r="E1559" s="116">
        <v>6148</v>
      </c>
      <c r="F1559" s="112"/>
      <c r="G1559" s="117" t="s">
        <v>3389</v>
      </c>
      <c r="H1559" s="16" t="s">
        <v>68</v>
      </c>
      <c r="I1559" s="183">
        <v>250000</v>
      </c>
      <c r="J1559" s="183">
        <v>285140</v>
      </c>
      <c r="K1559" s="183">
        <v>35140</v>
      </c>
      <c r="L1559" s="183">
        <f>M1559+N1559+O1559</f>
        <v>0</v>
      </c>
      <c r="M1559" s="17"/>
      <c r="N1559" s="17"/>
      <c r="O1559" s="17"/>
      <c r="P1559" s="17">
        <f t="shared" si="1353"/>
        <v>35140</v>
      </c>
      <c r="Q1559" s="183">
        <f t="shared" si="1354"/>
        <v>12.323770779266326</v>
      </c>
    </row>
    <row r="1560" spans="1:17" ht="22.5" x14ac:dyDescent="0.25">
      <c r="A1560" s="1" t="s">
        <v>1</v>
      </c>
      <c r="B1560" s="1" t="s">
        <v>1</v>
      </c>
      <c r="C1560" s="1" t="s">
        <v>1</v>
      </c>
      <c r="D1560" s="111" t="s">
        <v>1</v>
      </c>
      <c r="E1560" s="111" t="s">
        <v>1</v>
      </c>
      <c r="F1560" s="111" t="s">
        <v>1</v>
      </c>
      <c r="G1560" s="2" t="s">
        <v>1</v>
      </c>
      <c r="H1560" s="13" t="s">
        <v>296</v>
      </c>
      <c r="I1560" s="184">
        <f t="shared" ref="I1560:O1562" si="1363">SUM(I1561)</f>
        <v>100</v>
      </c>
      <c r="J1560" s="184">
        <f t="shared" si="1363"/>
        <v>100</v>
      </c>
      <c r="K1560" s="184">
        <f t="shared" si="1363"/>
        <v>0</v>
      </c>
      <c r="L1560" s="184">
        <f t="shared" si="1363"/>
        <v>0</v>
      </c>
      <c r="M1560" s="14">
        <f t="shared" si="1363"/>
        <v>0</v>
      </c>
      <c r="N1560" s="14">
        <f t="shared" si="1363"/>
        <v>0</v>
      </c>
      <c r="O1560" s="14">
        <f t="shared" si="1363"/>
        <v>0</v>
      </c>
      <c r="P1560" s="14">
        <f t="shared" si="1353"/>
        <v>0</v>
      </c>
      <c r="Q1560" s="184">
        <f t="shared" si="1354"/>
        <v>0</v>
      </c>
    </row>
    <row r="1561" spans="1:17" x14ac:dyDescent="0.25">
      <c r="A1561" s="4" t="s">
        <v>969</v>
      </c>
      <c r="B1561" s="4" t="s">
        <v>3</v>
      </c>
      <c r="C1561" s="4" t="s">
        <v>12</v>
      </c>
      <c r="D1561" s="112" t="s">
        <v>971</v>
      </c>
      <c r="E1561" s="111" t="s">
        <v>297</v>
      </c>
      <c r="F1561" s="111" t="s">
        <v>1</v>
      </c>
      <c r="G1561" s="2" t="s">
        <v>1</v>
      </c>
      <c r="H1561" s="2" t="s">
        <v>298</v>
      </c>
      <c r="I1561" s="185">
        <f t="shared" si="1363"/>
        <v>100</v>
      </c>
      <c r="J1561" s="185">
        <f t="shared" si="1363"/>
        <v>100</v>
      </c>
      <c r="K1561" s="185">
        <f t="shared" si="1363"/>
        <v>0</v>
      </c>
      <c r="L1561" s="185">
        <f t="shared" si="1363"/>
        <v>0</v>
      </c>
      <c r="M1561" s="15">
        <f t="shared" si="1363"/>
        <v>0</v>
      </c>
      <c r="N1561" s="15">
        <f t="shared" si="1363"/>
        <v>0</v>
      </c>
      <c r="O1561" s="15">
        <f t="shared" si="1363"/>
        <v>0</v>
      </c>
      <c r="P1561" s="15">
        <f t="shared" si="1353"/>
        <v>0</v>
      </c>
      <c r="Q1561" s="185">
        <f t="shared" si="1354"/>
        <v>0</v>
      </c>
    </row>
    <row r="1562" spans="1:17" x14ac:dyDescent="0.25">
      <c r="A1562" s="1" t="s">
        <v>969</v>
      </c>
      <c r="B1562" s="1" t="s">
        <v>3</v>
      </c>
      <c r="C1562" s="1" t="s">
        <v>12</v>
      </c>
      <c r="D1562" s="118" t="s">
        <v>971</v>
      </c>
      <c r="E1562" s="118" t="s">
        <v>299</v>
      </c>
      <c r="F1562" s="112" t="s">
        <v>1</v>
      </c>
      <c r="G1562" s="16" t="s">
        <v>1</v>
      </c>
      <c r="H1562" s="2" t="s">
        <v>300</v>
      </c>
      <c r="I1562" s="185">
        <f t="shared" si="1363"/>
        <v>100</v>
      </c>
      <c r="J1562" s="185">
        <f t="shared" si="1363"/>
        <v>100</v>
      </c>
      <c r="K1562" s="185">
        <f t="shared" si="1363"/>
        <v>0</v>
      </c>
      <c r="L1562" s="185">
        <f t="shared" si="1363"/>
        <v>0</v>
      </c>
      <c r="M1562" s="15">
        <f t="shared" si="1363"/>
        <v>0</v>
      </c>
      <c r="N1562" s="15">
        <f t="shared" si="1363"/>
        <v>0</v>
      </c>
      <c r="O1562" s="15">
        <f t="shared" si="1363"/>
        <v>0</v>
      </c>
      <c r="P1562" s="15">
        <f t="shared" si="1353"/>
        <v>0</v>
      </c>
      <c r="Q1562" s="185">
        <f t="shared" si="1354"/>
        <v>0</v>
      </c>
    </row>
    <row r="1563" spans="1:17" x14ac:dyDescent="0.25">
      <c r="A1563" s="4" t="s">
        <v>969</v>
      </c>
      <c r="B1563" s="4" t="s">
        <v>3</v>
      </c>
      <c r="C1563" s="4" t="s">
        <v>12</v>
      </c>
      <c r="D1563" s="112" t="s">
        <v>971</v>
      </c>
      <c r="E1563" s="116">
        <v>6151</v>
      </c>
      <c r="F1563" s="112" t="s">
        <v>1022</v>
      </c>
      <c r="G1563" s="117" t="s">
        <v>3389</v>
      </c>
      <c r="H1563" s="16" t="s">
        <v>303</v>
      </c>
      <c r="I1563" s="183">
        <v>100</v>
      </c>
      <c r="J1563" s="183">
        <v>100</v>
      </c>
      <c r="K1563" s="183">
        <v>0</v>
      </c>
      <c r="L1563" s="183">
        <f>M1563+N1563+O1563</f>
        <v>0</v>
      </c>
      <c r="M1563" s="17"/>
      <c r="N1563" s="17"/>
      <c r="O1563" s="17"/>
      <c r="P1563" s="17">
        <f t="shared" si="1353"/>
        <v>0</v>
      </c>
      <c r="Q1563" s="183">
        <f t="shared" si="1354"/>
        <v>0</v>
      </c>
    </row>
    <row r="1564" spans="1:17" ht="22.5" x14ac:dyDescent="0.25">
      <c r="A1564" s="1" t="s">
        <v>1</v>
      </c>
      <c r="B1564" s="1" t="s">
        <v>1</v>
      </c>
      <c r="C1564" s="1" t="s">
        <v>1</v>
      </c>
      <c r="D1564" s="111" t="s">
        <v>1</v>
      </c>
      <c r="E1564" s="111" t="s">
        <v>1</v>
      </c>
      <c r="F1564" s="111" t="s">
        <v>1</v>
      </c>
      <c r="G1564" s="2" t="s">
        <v>1</v>
      </c>
      <c r="H1564" s="13" t="s">
        <v>70</v>
      </c>
      <c r="I1564" s="184">
        <f t="shared" ref="I1564:O1564" si="1364">SUM(I1565)</f>
        <v>15850000</v>
      </c>
      <c r="J1564" s="184">
        <f t="shared" si="1364"/>
        <v>5799422</v>
      </c>
      <c r="K1564" s="184">
        <f t="shared" si="1364"/>
        <v>4049422</v>
      </c>
      <c r="L1564" s="184">
        <f t="shared" si="1364"/>
        <v>300000</v>
      </c>
      <c r="M1564" s="14">
        <f t="shared" si="1364"/>
        <v>200000</v>
      </c>
      <c r="N1564" s="14">
        <f t="shared" si="1364"/>
        <v>100000</v>
      </c>
      <c r="O1564" s="14">
        <f t="shared" si="1364"/>
        <v>0</v>
      </c>
      <c r="P1564" s="14">
        <f t="shared" si="1353"/>
        <v>4349422</v>
      </c>
      <c r="Q1564" s="184">
        <f t="shared" si="1354"/>
        <v>74.997508372386079</v>
      </c>
    </row>
    <row r="1565" spans="1:17" x14ac:dyDescent="0.25">
      <c r="A1565" s="4" t="s">
        <v>969</v>
      </c>
      <c r="B1565" s="4" t="s">
        <v>3</v>
      </c>
      <c r="C1565" s="4" t="s">
        <v>12</v>
      </c>
      <c r="D1565" s="112" t="s">
        <v>971</v>
      </c>
      <c r="E1565" s="111" t="s">
        <v>71</v>
      </c>
      <c r="F1565" s="111" t="s">
        <v>1</v>
      </c>
      <c r="G1565" s="2" t="s">
        <v>1</v>
      </c>
      <c r="H1565" s="2" t="s">
        <v>72</v>
      </c>
      <c r="I1565" s="185">
        <f t="shared" ref="I1565:L1565" si="1365">SUM(I1566,I1574,I1586,I1588)</f>
        <v>15850000</v>
      </c>
      <c r="J1565" s="185">
        <f t="shared" ref="J1565" si="1366">SUM(J1566,J1574,J1586,J1588)</f>
        <v>5799422</v>
      </c>
      <c r="K1565" s="185">
        <f t="shared" ref="K1565" si="1367">SUM(K1566,K1574,K1586,K1588)</f>
        <v>4049422</v>
      </c>
      <c r="L1565" s="185">
        <f t="shared" si="1365"/>
        <v>300000</v>
      </c>
      <c r="M1565" s="15">
        <f t="shared" ref="M1565:O1565" si="1368">SUM(M1566,M1574,M1586,M1588)</f>
        <v>200000</v>
      </c>
      <c r="N1565" s="15">
        <f t="shared" si="1368"/>
        <v>100000</v>
      </c>
      <c r="O1565" s="15">
        <f t="shared" si="1368"/>
        <v>0</v>
      </c>
      <c r="P1565" s="15">
        <f t="shared" si="1353"/>
        <v>4349422</v>
      </c>
      <c r="Q1565" s="185">
        <f t="shared" si="1354"/>
        <v>74.997508372386079</v>
      </c>
    </row>
    <row r="1566" spans="1:17" x14ac:dyDescent="0.25">
      <c r="A1566" s="1" t="s">
        <v>969</v>
      </c>
      <c r="B1566" s="1" t="s">
        <v>3</v>
      </c>
      <c r="C1566" s="1" t="s">
        <v>12</v>
      </c>
      <c r="D1566" s="118" t="s">
        <v>971</v>
      </c>
      <c r="E1566" s="118" t="s">
        <v>481</v>
      </c>
      <c r="F1566" s="112" t="s">
        <v>1</v>
      </c>
      <c r="G1566" s="16" t="s">
        <v>1</v>
      </c>
      <c r="H1566" s="2" t="s">
        <v>482</v>
      </c>
      <c r="I1566" s="185">
        <f t="shared" ref="I1566:L1566" si="1369">SUM(I1567:I1573)</f>
        <v>1700000</v>
      </c>
      <c r="J1566" s="185">
        <f t="shared" ref="J1566" si="1370">SUM(J1567:J1573)</f>
        <v>0</v>
      </c>
      <c r="K1566" s="185">
        <f>SUM(K1567:K1573)</f>
        <v>0</v>
      </c>
      <c r="L1566" s="185">
        <f t="shared" si="1369"/>
        <v>0</v>
      </c>
      <c r="M1566" s="15">
        <f t="shared" ref="M1566:O1566" si="1371">SUM(M1567:M1573)</f>
        <v>0</v>
      </c>
      <c r="N1566" s="15">
        <f t="shared" si="1371"/>
        <v>0</v>
      </c>
      <c r="O1566" s="15">
        <f t="shared" si="1371"/>
        <v>0</v>
      </c>
      <c r="P1566" s="15">
        <f t="shared" si="1353"/>
        <v>0</v>
      </c>
      <c r="Q1566" s="164" t="str">
        <f t="shared" si="1354"/>
        <v>-</v>
      </c>
    </row>
    <row r="1567" spans="1:17" x14ac:dyDescent="0.25">
      <c r="A1567" s="4" t="s">
        <v>969</v>
      </c>
      <c r="B1567" s="4" t="s">
        <v>3</v>
      </c>
      <c r="C1567" s="4" t="s">
        <v>12</v>
      </c>
      <c r="D1567" s="112" t="s">
        <v>971</v>
      </c>
      <c r="E1567" s="116">
        <v>8212</v>
      </c>
      <c r="F1567" s="112" t="s">
        <v>1023</v>
      </c>
      <c r="G1567" s="117" t="s">
        <v>3389</v>
      </c>
      <c r="H1567" s="16" t="s">
        <v>1024</v>
      </c>
      <c r="I1567" s="183">
        <v>700000</v>
      </c>
      <c r="J1567" s="183">
        <v>0</v>
      </c>
      <c r="K1567" s="183">
        <v>0</v>
      </c>
      <c r="L1567" s="183">
        <f t="shared" ref="L1567:L1573" si="1372">M1567+N1567+O1567</f>
        <v>0</v>
      </c>
      <c r="M1567" s="17"/>
      <c r="N1567" s="17"/>
      <c r="O1567" s="17"/>
      <c r="P1567" s="17">
        <f t="shared" si="1353"/>
        <v>0</v>
      </c>
      <c r="Q1567" s="161" t="str">
        <f t="shared" si="1354"/>
        <v>-</v>
      </c>
    </row>
    <row r="1568" spans="1:17" x14ac:dyDescent="0.25">
      <c r="A1568" s="4" t="s">
        <v>969</v>
      </c>
      <c r="B1568" s="4" t="s">
        <v>3</v>
      </c>
      <c r="C1568" s="4" t="s">
        <v>12</v>
      </c>
      <c r="D1568" s="112" t="s">
        <v>971</v>
      </c>
      <c r="E1568" s="116">
        <v>8212</v>
      </c>
      <c r="F1568" s="112" t="s">
        <v>1025</v>
      </c>
      <c r="G1568" s="117" t="s">
        <v>3389</v>
      </c>
      <c r="H1568" s="16" t="s">
        <v>1026</v>
      </c>
      <c r="I1568" s="183">
        <v>0</v>
      </c>
      <c r="J1568" s="183">
        <v>0</v>
      </c>
      <c r="K1568" s="183">
        <v>0</v>
      </c>
      <c r="L1568" s="183">
        <f t="shared" si="1372"/>
        <v>0</v>
      </c>
      <c r="M1568" s="104"/>
      <c r="N1568" s="104"/>
      <c r="O1568" s="104"/>
      <c r="P1568" s="17">
        <f t="shared" si="1353"/>
        <v>0</v>
      </c>
      <c r="Q1568" s="161" t="str">
        <f t="shared" si="1354"/>
        <v>-</v>
      </c>
    </row>
    <row r="1569" spans="1:17" x14ac:dyDescent="0.25">
      <c r="A1569" s="4" t="s">
        <v>969</v>
      </c>
      <c r="B1569" s="4" t="s">
        <v>3</v>
      </c>
      <c r="C1569" s="4" t="s">
        <v>12</v>
      </c>
      <c r="D1569" s="112" t="s">
        <v>971</v>
      </c>
      <c r="E1569" s="116">
        <v>8212</v>
      </c>
      <c r="F1569" s="112" t="s">
        <v>1027</v>
      </c>
      <c r="G1569" s="117" t="s">
        <v>3389</v>
      </c>
      <c r="H1569" s="16" t="s">
        <v>1028</v>
      </c>
      <c r="I1569" s="183">
        <v>0</v>
      </c>
      <c r="J1569" s="183">
        <v>0</v>
      </c>
      <c r="K1569" s="183">
        <v>0</v>
      </c>
      <c r="L1569" s="183">
        <f t="shared" si="1372"/>
        <v>0</v>
      </c>
      <c r="M1569" s="104"/>
      <c r="N1569" s="104"/>
      <c r="O1569" s="104"/>
      <c r="P1569" s="17">
        <f t="shared" si="1353"/>
        <v>0</v>
      </c>
      <c r="Q1569" s="161" t="str">
        <f t="shared" si="1354"/>
        <v>-</v>
      </c>
    </row>
    <row r="1570" spans="1:17" x14ac:dyDescent="0.25">
      <c r="A1570" s="4" t="s">
        <v>969</v>
      </c>
      <c r="B1570" s="4" t="s">
        <v>3</v>
      </c>
      <c r="C1570" s="4" t="s">
        <v>12</v>
      </c>
      <c r="D1570" s="112" t="s">
        <v>971</v>
      </c>
      <c r="E1570" s="116">
        <v>8212</v>
      </c>
      <c r="F1570" s="112" t="s">
        <v>1029</v>
      </c>
      <c r="G1570" s="117" t="s">
        <v>3389</v>
      </c>
      <c r="H1570" s="16" t="s">
        <v>1030</v>
      </c>
      <c r="I1570" s="183">
        <v>500000</v>
      </c>
      <c r="J1570" s="183">
        <v>0</v>
      </c>
      <c r="K1570" s="183">
        <v>0</v>
      </c>
      <c r="L1570" s="183">
        <f t="shared" si="1372"/>
        <v>0</v>
      </c>
      <c r="M1570" s="17"/>
      <c r="N1570" s="17"/>
      <c r="O1570" s="17"/>
      <c r="P1570" s="17">
        <f t="shared" si="1353"/>
        <v>0</v>
      </c>
      <c r="Q1570" s="161" t="str">
        <f t="shared" si="1354"/>
        <v>-</v>
      </c>
    </row>
    <row r="1571" spans="1:17" x14ac:dyDescent="0.25">
      <c r="A1571" s="4" t="s">
        <v>969</v>
      </c>
      <c r="B1571" s="4" t="s">
        <v>3</v>
      </c>
      <c r="C1571" s="4" t="s">
        <v>12</v>
      </c>
      <c r="D1571" s="112" t="s">
        <v>971</v>
      </c>
      <c r="E1571" s="116">
        <v>8212</v>
      </c>
      <c r="F1571" s="112" t="s">
        <v>1031</v>
      </c>
      <c r="G1571" s="117" t="s">
        <v>3389</v>
      </c>
      <c r="H1571" s="16" t="s">
        <v>1032</v>
      </c>
      <c r="I1571" s="183">
        <v>500000</v>
      </c>
      <c r="J1571" s="183">
        <v>0</v>
      </c>
      <c r="K1571" s="183">
        <v>0</v>
      </c>
      <c r="L1571" s="183">
        <f t="shared" si="1372"/>
        <v>0</v>
      </c>
      <c r="M1571" s="17"/>
      <c r="N1571" s="17"/>
      <c r="O1571" s="17"/>
      <c r="P1571" s="17">
        <f t="shared" si="1353"/>
        <v>0</v>
      </c>
      <c r="Q1571" s="161" t="str">
        <f t="shared" si="1354"/>
        <v>-</v>
      </c>
    </row>
    <row r="1572" spans="1:17" s="131" customFormat="1" x14ac:dyDescent="0.25">
      <c r="A1572" s="132" t="s">
        <v>969</v>
      </c>
      <c r="B1572" s="132" t="s">
        <v>3</v>
      </c>
      <c r="C1572" s="132" t="s">
        <v>12</v>
      </c>
      <c r="D1572" s="132" t="s">
        <v>971</v>
      </c>
      <c r="E1572" s="134">
        <v>8212</v>
      </c>
      <c r="F1572" s="132" t="s">
        <v>3393</v>
      </c>
      <c r="G1572" s="129" t="s">
        <v>3389</v>
      </c>
      <c r="H1572" s="130" t="s">
        <v>3394</v>
      </c>
      <c r="I1572" s="183"/>
      <c r="J1572" s="183">
        <v>0</v>
      </c>
      <c r="K1572" s="183">
        <v>0</v>
      </c>
      <c r="L1572" s="183">
        <f t="shared" si="1372"/>
        <v>0</v>
      </c>
      <c r="M1572" s="181"/>
      <c r="N1572" s="181"/>
      <c r="O1572" s="181"/>
      <c r="P1572" s="17">
        <f t="shared" si="1353"/>
        <v>0</v>
      </c>
      <c r="Q1572" s="161" t="str">
        <f t="shared" si="1354"/>
        <v>-</v>
      </c>
    </row>
    <row r="1573" spans="1:17" x14ac:dyDescent="0.25">
      <c r="A1573" s="4" t="s">
        <v>969</v>
      </c>
      <c r="B1573" s="4" t="s">
        <v>3</v>
      </c>
      <c r="C1573" s="4" t="s">
        <v>12</v>
      </c>
      <c r="D1573" s="112" t="s">
        <v>971</v>
      </c>
      <c r="E1573" s="116">
        <v>8212</v>
      </c>
      <c r="F1573" s="112" t="s">
        <v>1033</v>
      </c>
      <c r="G1573" s="117" t="s">
        <v>3389</v>
      </c>
      <c r="H1573" s="16" t="s">
        <v>1034</v>
      </c>
      <c r="I1573" s="183">
        <v>0</v>
      </c>
      <c r="J1573" s="183">
        <v>0</v>
      </c>
      <c r="K1573" s="183">
        <v>0</v>
      </c>
      <c r="L1573" s="183">
        <f t="shared" si="1372"/>
        <v>0</v>
      </c>
      <c r="M1573" s="104"/>
      <c r="N1573" s="104"/>
      <c r="O1573" s="104"/>
      <c r="P1573" s="17">
        <f t="shared" si="1353"/>
        <v>0</v>
      </c>
      <c r="Q1573" s="161" t="str">
        <f t="shared" si="1354"/>
        <v>-</v>
      </c>
    </row>
    <row r="1574" spans="1:17" x14ac:dyDescent="0.25">
      <c r="A1574" s="1" t="s">
        <v>969</v>
      </c>
      <c r="B1574" s="1" t="s">
        <v>3</v>
      </c>
      <c r="C1574" s="1" t="s">
        <v>12</v>
      </c>
      <c r="D1574" s="118" t="s">
        <v>971</v>
      </c>
      <c r="E1574" s="118" t="s">
        <v>73</v>
      </c>
      <c r="F1574" s="112" t="s">
        <v>1</v>
      </c>
      <c r="G1574" s="16" t="s">
        <v>1</v>
      </c>
      <c r="H1574" s="2" t="s">
        <v>74</v>
      </c>
      <c r="I1574" s="183">
        <f t="shared" ref="I1574:O1574" si="1373">SUM(I1575:I1585)</f>
        <v>6500000</v>
      </c>
      <c r="J1574" s="183">
        <f t="shared" si="1373"/>
        <v>1300000</v>
      </c>
      <c r="K1574" s="183">
        <f>SUM(K1575:K1585)</f>
        <v>1000000</v>
      </c>
      <c r="L1574" s="183">
        <f t="shared" si="1373"/>
        <v>0</v>
      </c>
      <c r="M1574" s="15">
        <f t="shared" si="1373"/>
        <v>0</v>
      </c>
      <c r="N1574" s="15">
        <f t="shared" si="1373"/>
        <v>0</v>
      </c>
      <c r="O1574" s="15">
        <f t="shared" si="1373"/>
        <v>0</v>
      </c>
      <c r="P1574" s="17">
        <f t="shared" si="1353"/>
        <v>1000000</v>
      </c>
      <c r="Q1574" s="183">
        <f t="shared" si="1354"/>
        <v>76.923076923076934</v>
      </c>
    </row>
    <row r="1575" spans="1:17" x14ac:dyDescent="0.25">
      <c r="A1575" s="4" t="s">
        <v>969</v>
      </c>
      <c r="B1575" s="4" t="s">
        <v>3</v>
      </c>
      <c r="C1575" s="4" t="s">
        <v>12</v>
      </c>
      <c r="D1575" s="112" t="s">
        <v>971</v>
      </c>
      <c r="E1575" s="116">
        <v>8213</v>
      </c>
      <c r="F1575" s="112" t="s">
        <v>1035</v>
      </c>
      <c r="G1575" s="117" t="s">
        <v>3389</v>
      </c>
      <c r="H1575" s="16" t="s">
        <v>74</v>
      </c>
      <c r="I1575" s="183">
        <v>250000</v>
      </c>
      <c r="J1575" s="183">
        <v>250000</v>
      </c>
      <c r="K1575" s="183">
        <v>250000</v>
      </c>
      <c r="L1575" s="183">
        <f t="shared" ref="L1575:L1585" si="1374">M1575+N1575+O1575</f>
        <v>0</v>
      </c>
      <c r="M1575" s="17"/>
      <c r="N1575" s="17"/>
      <c r="O1575" s="17"/>
      <c r="P1575" s="17">
        <f t="shared" ref="P1575:P1600" si="1375">K1575+L1575</f>
        <v>250000</v>
      </c>
      <c r="Q1575" s="183">
        <f t="shared" si="1354"/>
        <v>100</v>
      </c>
    </row>
    <row r="1576" spans="1:17" s="131" customFormat="1" x14ac:dyDescent="0.25">
      <c r="A1576" s="132" t="s">
        <v>969</v>
      </c>
      <c r="B1576" s="132" t="s">
        <v>3</v>
      </c>
      <c r="C1576" s="132" t="s">
        <v>12</v>
      </c>
      <c r="D1576" s="132" t="s">
        <v>971</v>
      </c>
      <c r="E1576" s="134">
        <v>8213</v>
      </c>
      <c r="F1576" s="132" t="s">
        <v>3395</v>
      </c>
      <c r="G1576" s="129" t="s">
        <v>3389</v>
      </c>
      <c r="H1576" s="130" t="s">
        <v>3396</v>
      </c>
      <c r="I1576" s="183"/>
      <c r="J1576" s="183">
        <v>0</v>
      </c>
      <c r="K1576" s="183">
        <v>0</v>
      </c>
      <c r="L1576" s="183">
        <f t="shared" si="1374"/>
        <v>0</v>
      </c>
      <c r="M1576" s="181"/>
      <c r="N1576" s="181"/>
      <c r="O1576" s="181"/>
      <c r="P1576" s="17">
        <f t="shared" si="1375"/>
        <v>0</v>
      </c>
      <c r="Q1576" s="161" t="str">
        <f t="shared" ref="Q1576:Q1599" si="1376">IF(J1576=0,"-",P1576/J1576*100)</f>
        <v>-</v>
      </c>
    </row>
    <row r="1577" spans="1:17" ht="22.5" x14ac:dyDescent="0.25">
      <c r="A1577" s="4" t="s">
        <v>969</v>
      </c>
      <c r="B1577" s="4" t="s">
        <v>3</v>
      </c>
      <c r="C1577" s="4" t="s">
        <v>12</v>
      </c>
      <c r="D1577" s="112" t="s">
        <v>971</v>
      </c>
      <c r="E1577" s="116">
        <v>8213</v>
      </c>
      <c r="F1577" s="112" t="s">
        <v>1036</v>
      </c>
      <c r="G1577" s="117" t="s">
        <v>3389</v>
      </c>
      <c r="H1577" s="16" t="s">
        <v>1037</v>
      </c>
      <c r="I1577" s="183">
        <v>0</v>
      </c>
      <c r="J1577" s="183">
        <v>0</v>
      </c>
      <c r="K1577" s="183">
        <v>0</v>
      </c>
      <c r="L1577" s="183">
        <f t="shared" si="1374"/>
        <v>0</v>
      </c>
      <c r="M1577" s="104"/>
      <c r="N1577" s="104"/>
      <c r="O1577" s="104"/>
      <c r="P1577" s="17">
        <f t="shared" si="1375"/>
        <v>0</v>
      </c>
      <c r="Q1577" s="161" t="str">
        <f t="shared" si="1376"/>
        <v>-</v>
      </c>
    </row>
    <row r="1578" spans="1:17" x14ac:dyDescent="0.25">
      <c r="A1578" s="4" t="s">
        <v>969</v>
      </c>
      <c r="B1578" s="4" t="s">
        <v>3</v>
      </c>
      <c r="C1578" s="4" t="s">
        <v>12</v>
      </c>
      <c r="D1578" s="112" t="s">
        <v>971</v>
      </c>
      <c r="E1578" s="116">
        <v>8213</v>
      </c>
      <c r="F1578" s="112" t="s">
        <v>1038</v>
      </c>
      <c r="G1578" s="117" t="s">
        <v>3389</v>
      </c>
      <c r="H1578" s="16" t="s">
        <v>1039</v>
      </c>
      <c r="I1578" s="183">
        <v>200000</v>
      </c>
      <c r="J1578" s="183">
        <v>0</v>
      </c>
      <c r="K1578" s="183">
        <v>0</v>
      </c>
      <c r="L1578" s="183">
        <f t="shared" si="1374"/>
        <v>0</v>
      </c>
      <c r="M1578" s="17"/>
      <c r="N1578" s="17"/>
      <c r="O1578" s="17"/>
      <c r="P1578" s="17">
        <f t="shared" si="1375"/>
        <v>0</v>
      </c>
      <c r="Q1578" s="161" t="str">
        <f t="shared" si="1376"/>
        <v>-</v>
      </c>
    </row>
    <row r="1579" spans="1:17" x14ac:dyDescent="0.25">
      <c r="A1579" s="4" t="s">
        <v>969</v>
      </c>
      <c r="B1579" s="4" t="s">
        <v>3</v>
      </c>
      <c r="C1579" s="4" t="s">
        <v>12</v>
      </c>
      <c r="D1579" s="112" t="s">
        <v>971</v>
      </c>
      <c r="E1579" s="116">
        <v>8213</v>
      </c>
      <c r="F1579" s="112" t="s">
        <v>1040</v>
      </c>
      <c r="G1579" s="117" t="s">
        <v>3389</v>
      </c>
      <c r="H1579" s="16" t="s">
        <v>1041</v>
      </c>
      <c r="I1579" s="183">
        <v>0</v>
      </c>
      <c r="J1579" s="183">
        <v>0</v>
      </c>
      <c r="K1579" s="183">
        <v>0</v>
      </c>
      <c r="L1579" s="183">
        <f t="shared" si="1374"/>
        <v>0</v>
      </c>
      <c r="M1579" s="17"/>
      <c r="N1579" s="17"/>
      <c r="O1579" s="17"/>
      <c r="P1579" s="17">
        <f t="shared" si="1375"/>
        <v>0</v>
      </c>
      <c r="Q1579" s="161" t="str">
        <f t="shared" si="1376"/>
        <v>-</v>
      </c>
    </row>
    <row r="1580" spans="1:17" x14ac:dyDescent="0.25">
      <c r="A1580" s="4" t="s">
        <v>969</v>
      </c>
      <c r="B1580" s="4" t="s">
        <v>3</v>
      </c>
      <c r="C1580" s="4" t="s">
        <v>12</v>
      </c>
      <c r="D1580" s="112" t="s">
        <v>971</v>
      </c>
      <c r="E1580" s="116">
        <v>8213</v>
      </c>
      <c r="F1580" s="112" t="s">
        <v>1042</v>
      </c>
      <c r="G1580" s="117" t="s">
        <v>3389</v>
      </c>
      <c r="H1580" s="16" t="s">
        <v>1043</v>
      </c>
      <c r="I1580" s="183">
        <v>700000</v>
      </c>
      <c r="J1580" s="183">
        <v>700000</v>
      </c>
      <c r="K1580" s="183">
        <v>550000</v>
      </c>
      <c r="L1580" s="183">
        <f t="shared" si="1374"/>
        <v>0</v>
      </c>
      <c r="M1580" s="208"/>
      <c r="N1580" s="17"/>
      <c r="O1580" s="17"/>
      <c r="P1580" s="17">
        <f t="shared" si="1375"/>
        <v>550000</v>
      </c>
      <c r="Q1580" s="183">
        <f t="shared" si="1376"/>
        <v>78.571428571428569</v>
      </c>
    </row>
    <row r="1581" spans="1:17" ht="22.5" x14ac:dyDescent="0.25">
      <c r="A1581" s="4" t="s">
        <v>969</v>
      </c>
      <c r="B1581" s="4" t="s">
        <v>3</v>
      </c>
      <c r="C1581" s="4" t="s">
        <v>12</v>
      </c>
      <c r="D1581" s="112" t="s">
        <v>971</v>
      </c>
      <c r="E1581" s="116">
        <v>8213</v>
      </c>
      <c r="F1581" s="112" t="s">
        <v>3333</v>
      </c>
      <c r="G1581" s="117" t="s">
        <v>3389</v>
      </c>
      <c r="H1581" s="16" t="s">
        <v>1044</v>
      </c>
      <c r="I1581" s="183">
        <v>0</v>
      </c>
      <c r="J1581" s="183">
        <v>0</v>
      </c>
      <c r="K1581" s="183">
        <v>0</v>
      </c>
      <c r="L1581" s="183">
        <f t="shared" si="1374"/>
        <v>0</v>
      </c>
      <c r="M1581" s="104"/>
      <c r="N1581" s="104"/>
      <c r="O1581" s="104"/>
      <c r="P1581" s="17">
        <f t="shared" si="1375"/>
        <v>0</v>
      </c>
      <c r="Q1581" s="161" t="str">
        <f t="shared" si="1376"/>
        <v>-</v>
      </c>
    </row>
    <row r="1582" spans="1:17" x14ac:dyDescent="0.25">
      <c r="A1582" s="4" t="s">
        <v>969</v>
      </c>
      <c r="B1582" s="4" t="s">
        <v>3</v>
      </c>
      <c r="C1582" s="4" t="s">
        <v>12</v>
      </c>
      <c r="D1582" s="112" t="s">
        <v>971</v>
      </c>
      <c r="E1582" s="116">
        <v>8213</v>
      </c>
      <c r="F1582" s="112" t="s">
        <v>3334</v>
      </c>
      <c r="G1582" s="117" t="s">
        <v>3389</v>
      </c>
      <c r="H1582" s="16" t="s">
        <v>1045</v>
      </c>
      <c r="I1582" s="183">
        <v>500000</v>
      </c>
      <c r="J1582" s="183">
        <v>0</v>
      </c>
      <c r="K1582" s="183">
        <v>0</v>
      </c>
      <c r="L1582" s="183">
        <f t="shared" si="1374"/>
        <v>0</v>
      </c>
      <c r="M1582" s="17"/>
      <c r="N1582" s="17"/>
      <c r="O1582" s="17"/>
      <c r="P1582" s="17">
        <f t="shared" si="1375"/>
        <v>0</v>
      </c>
      <c r="Q1582" s="161" t="str">
        <f t="shared" si="1376"/>
        <v>-</v>
      </c>
    </row>
    <row r="1583" spans="1:17" x14ac:dyDescent="0.25">
      <c r="A1583" s="4" t="s">
        <v>969</v>
      </c>
      <c r="B1583" s="4" t="s">
        <v>3</v>
      </c>
      <c r="C1583" s="4" t="s">
        <v>12</v>
      </c>
      <c r="D1583" s="112" t="s">
        <v>971</v>
      </c>
      <c r="E1583" s="116">
        <v>8213</v>
      </c>
      <c r="F1583" s="112" t="s">
        <v>3335</v>
      </c>
      <c r="G1583" s="117" t="s">
        <v>3389</v>
      </c>
      <c r="H1583" s="16" t="s">
        <v>1046</v>
      </c>
      <c r="I1583" s="183">
        <v>500000</v>
      </c>
      <c r="J1583" s="183">
        <v>0</v>
      </c>
      <c r="K1583" s="183">
        <v>0</v>
      </c>
      <c r="L1583" s="183">
        <f t="shared" si="1374"/>
        <v>0</v>
      </c>
      <c r="M1583" s="17"/>
      <c r="N1583" s="17"/>
      <c r="O1583" s="17"/>
      <c r="P1583" s="17">
        <f t="shared" si="1375"/>
        <v>0</v>
      </c>
      <c r="Q1583" s="161" t="str">
        <f t="shared" si="1376"/>
        <v>-</v>
      </c>
    </row>
    <row r="1584" spans="1:17" x14ac:dyDescent="0.25">
      <c r="A1584" s="4" t="s">
        <v>969</v>
      </c>
      <c r="B1584" s="4" t="s">
        <v>3</v>
      </c>
      <c r="C1584" s="4" t="s">
        <v>12</v>
      </c>
      <c r="D1584" s="112" t="s">
        <v>971</v>
      </c>
      <c r="E1584" s="116">
        <v>8213</v>
      </c>
      <c r="F1584" s="112" t="s">
        <v>3336</v>
      </c>
      <c r="G1584" s="117" t="s">
        <v>3389</v>
      </c>
      <c r="H1584" s="16" t="s">
        <v>3275</v>
      </c>
      <c r="I1584" s="183">
        <v>350000</v>
      </c>
      <c r="J1584" s="183">
        <v>350000</v>
      </c>
      <c r="K1584" s="183">
        <v>200000</v>
      </c>
      <c r="L1584" s="183">
        <f t="shared" si="1374"/>
        <v>0</v>
      </c>
      <c r="M1584" s="17"/>
      <c r="N1584" s="17"/>
      <c r="O1584" s="17"/>
      <c r="P1584" s="17">
        <f t="shared" si="1375"/>
        <v>200000</v>
      </c>
      <c r="Q1584" s="183">
        <f t="shared" si="1376"/>
        <v>57.142857142857139</v>
      </c>
    </row>
    <row r="1585" spans="1:17" x14ac:dyDescent="0.25">
      <c r="A1585" s="4" t="s">
        <v>969</v>
      </c>
      <c r="B1585" s="4" t="s">
        <v>3</v>
      </c>
      <c r="C1585" s="4" t="s">
        <v>12</v>
      </c>
      <c r="D1585" s="112" t="s">
        <v>971</v>
      </c>
      <c r="E1585" s="116">
        <v>8213</v>
      </c>
      <c r="F1585" s="112" t="s">
        <v>3337</v>
      </c>
      <c r="G1585" s="117" t="s">
        <v>3389</v>
      </c>
      <c r="H1585" s="103" t="s">
        <v>3255</v>
      </c>
      <c r="I1585" s="183">
        <v>4000000</v>
      </c>
      <c r="J1585" s="183">
        <v>0</v>
      </c>
      <c r="K1585" s="183">
        <v>0</v>
      </c>
      <c r="L1585" s="183">
        <f t="shared" si="1374"/>
        <v>0</v>
      </c>
      <c r="M1585" s="17"/>
      <c r="N1585" s="17"/>
      <c r="O1585" s="17"/>
      <c r="P1585" s="17">
        <f t="shared" si="1375"/>
        <v>0</v>
      </c>
      <c r="Q1585" s="161" t="str">
        <f t="shared" si="1376"/>
        <v>-</v>
      </c>
    </row>
    <row r="1586" spans="1:17" x14ac:dyDescent="0.25">
      <c r="A1586" s="1" t="s">
        <v>969</v>
      </c>
      <c r="B1586" s="1" t="s">
        <v>3</v>
      </c>
      <c r="C1586" s="1" t="s">
        <v>12</v>
      </c>
      <c r="D1586" s="118" t="s">
        <v>971</v>
      </c>
      <c r="E1586" s="118" t="s">
        <v>181</v>
      </c>
      <c r="F1586" s="112" t="s">
        <v>1</v>
      </c>
      <c r="G1586" s="16" t="s">
        <v>1</v>
      </c>
      <c r="H1586" s="2" t="s">
        <v>182</v>
      </c>
      <c r="I1586" s="185">
        <f t="shared" ref="I1586:O1586" si="1377">SUM(I1587)</f>
        <v>250000</v>
      </c>
      <c r="J1586" s="185">
        <f t="shared" si="1377"/>
        <v>250000</v>
      </c>
      <c r="K1586" s="185">
        <f t="shared" si="1377"/>
        <v>150000</v>
      </c>
      <c r="L1586" s="185">
        <f t="shared" si="1377"/>
        <v>0</v>
      </c>
      <c r="M1586" s="15">
        <f t="shared" si="1377"/>
        <v>0</v>
      </c>
      <c r="N1586" s="15">
        <f t="shared" si="1377"/>
        <v>0</v>
      </c>
      <c r="O1586" s="15">
        <f t="shared" si="1377"/>
        <v>0</v>
      </c>
      <c r="P1586" s="15">
        <f t="shared" si="1375"/>
        <v>150000</v>
      </c>
      <c r="Q1586" s="185">
        <f t="shared" si="1376"/>
        <v>60</v>
      </c>
    </row>
    <row r="1587" spans="1:17" x14ac:dyDescent="0.25">
      <c r="A1587" s="4" t="s">
        <v>969</v>
      </c>
      <c r="B1587" s="4" t="s">
        <v>3</v>
      </c>
      <c r="C1587" s="4" t="s">
        <v>12</v>
      </c>
      <c r="D1587" s="112" t="s">
        <v>971</v>
      </c>
      <c r="E1587" s="116">
        <v>8215</v>
      </c>
      <c r="F1587" s="112" t="s">
        <v>1047</v>
      </c>
      <c r="G1587" s="117" t="s">
        <v>3389</v>
      </c>
      <c r="H1587" s="16" t="s">
        <v>579</v>
      </c>
      <c r="I1587" s="183">
        <v>250000</v>
      </c>
      <c r="J1587" s="183">
        <v>250000</v>
      </c>
      <c r="K1587" s="183">
        <v>150000</v>
      </c>
      <c r="L1587" s="183">
        <f>M1587+N1587+O1587</f>
        <v>0</v>
      </c>
      <c r="M1587" s="17"/>
      <c r="N1587" s="210"/>
      <c r="O1587" s="17"/>
      <c r="P1587" s="17">
        <f t="shared" si="1375"/>
        <v>150000</v>
      </c>
      <c r="Q1587" s="183">
        <f t="shared" si="1376"/>
        <v>60</v>
      </c>
    </row>
    <row r="1588" spans="1:17" x14ac:dyDescent="0.25">
      <c r="A1588" s="1" t="s">
        <v>969</v>
      </c>
      <c r="B1588" s="1" t="s">
        <v>3</v>
      </c>
      <c r="C1588" s="1" t="s">
        <v>12</v>
      </c>
      <c r="D1588" s="118" t="s">
        <v>971</v>
      </c>
      <c r="E1588" s="118" t="s">
        <v>339</v>
      </c>
      <c r="F1588" s="112" t="s">
        <v>1</v>
      </c>
      <c r="G1588" s="16" t="s">
        <v>1</v>
      </c>
      <c r="H1588" s="2" t="s">
        <v>340</v>
      </c>
      <c r="I1588" s="185">
        <f t="shared" ref="I1588:O1588" si="1378">SUM(I1589:I1598)</f>
        <v>7400000</v>
      </c>
      <c r="J1588" s="185">
        <f t="shared" si="1378"/>
        <v>4249422</v>
      </c>
      <c r="K1588" s="185">
        <f t="shared" si="1378"/>
        <v>2899422</v>
      </c>
      <c r="L1588" s="185">
        <f t="shared" si="1378"/>
        <v>300000</v>
      </c>
      <c r="M1588" s="15">
        <f t="shared" si="1378"/>
        <v>200000</v>
      </c>
      <c r="N1588" s="15">
        <f t="shared" si="1378"/>
        <v>100000</v>
      </c>
      <c r="O1588" s="15">
        <f t="shared" si="1378"/>
        <v>0</v>
      </c>
      <c r="P1588" s="15">
        <f t="shared" si="1375"/>
        <v>3199422</v>
      </c>
      <c r="Q1588" s="185">
        <f t="shared" si="1376"/>
        <v>75.290757190036672</v>
      </c>
    </row>
    <row r="1589" spans="1:17" x14ac:dyDescent="0.25">
      <c r="A1589" s="4" t="s">
        <v>969</v>
      </c>
      <c r="B1589" s="4" t="s">
        <v>3</v>
      </c>
      <c r="C1589" s="4" t="s">
        <v>12</v>
      </c>
      <c r="D1589" s="112" t="s">
        <v>971</v>
      </c>
      <c r="E1589" s="116">
        <v>8216</v>
      </c>
      <c r="F1589" s="112" t="s">
        <v>1048</v>
      </c>
      <c r="G1589" s="117" t="s">
        <v>3389</v>
      </c>
      <c r="H1589" s="16" t="s">
        <v>1049</v>
      </c>
      <c r="I1589" s="183">
        <v>2500000</v>
      </c>
      <c r="J1589" s="183">
        <v>2500000</v>
      </c>
      <c r="K1589" s="183">
        <v>1400000</v>
      </c>
      <c r="L1589" s="183">
        <f t="shared" ref="L1589:L1598" si="1379">M1589+N1589+O1589</f>
        <v>200000</v>
      </c>
      <c r="M1589" s="208">
        <v>100000</v>
      </c>
      <c r="N1589" s="208">
        <v>100000</v>
      </c>
      <c r="O1589" s="17"/>
      <c r="P1589" s="17">
        <f t="shared" si="1375"/>
        <v>1600000</v>
      </c>
      <c r="Q1589" s="183">
        <f t="shared" si="1376"/>
        <v>64</v>
      </c>
    </row>
    <row r="1590" spans="1:17" s="131" customFormat="1" x14ac:dyDescent="0.25">
      <c r="A1590" s="127" t="s">
        <v>969</v>
      </c>
      <c r="B1590" s="127" t="s">
        <v>3</v>
      </c>
      <c r="C1590" s="127" t="s">
        <v>12</v>
      </c>
      <c r="D1590" s="127" t="s">
        <v>971</v>
      </c>
      <c r="E1590" s="132">
        <v>8216</v>
      </c>
      <c r="F1590" s="127" t="s">
        <v>3397</v>
      </c>
      <c r="G1590" s="129" t="s">
        <v>3389</v>
      </c>
      <c r="H1590" s="130" t="s">
        <v>3398</v>
      </c>
      <c r="I1590" s="183"/>
      <c r="J1590" s="183">
        <v>0</v>
      </c>
      <c r="K1590" s="183">
        <v>0</v>
      </c>
      <c r="L1590" s="183">
        <f t="shared" si="1379"/>
        <v>0</v>
      </c>
      <c r="M1590" s="181"/>
      <c r="N1590" s="181"/>
      <c r="O1590" s="181"/>
      <c r="P1590" s="17">
        <f t="shared" si="1375"/>
        <v>0</v>
      </c>
      <c r="Q1590" s="161" t="str">
        <f t="shared" si="1376"/>
        <v>-</v>
      </c>
    </row>
    <row r="1591" spans="1:17" s="131" customFormat="1" x14ac:dyDescent="0.25">
      <c r="A1591" s="132" t="s">
        <v>969</v>
      </c>
      <c r="B1591" s="132" t="s">
        <v>3</v>
      </c>
      <c r="C1591" s="132" t="s">
        <v>12</v>
      </c>
      <c r="D1591" s="132">
        <v>21010001</v>
      </c>
      <c r="E1591" s="132">
        <v>8216</v>
      </c>
      <c r="F1591" s="132" t="s">
        <v>3399</v>
      </c>
      <c r="G1591" s="128" t="s">
        <v>3389</v>
      </c>
      <c r="H1591" s="130" t="s">
        <v>3400</v>
      </c>
      <c r="I1591" s="183"/>
      <c r="J1591" s="183">
        <v>0</v>
      </c>
      <c r="K1591" s="183">
        <v>0</v>
      </c>
      <c r="L1591" s="183">
        <f t="shared" si="1379"/>
        <v>0</v>
      </c>
      <c r="M1591" s="181"/>
      <c r="N1591" s="181"/>
      <c r="O1591" s="181"/>
      <c r="P1591" s="17">
        <f t="shared" si="1375"/>
        <v>0</v>
      </c>
      <c r="Q1591" s="161" t="str">
        <f t="shared" si="1376"/>
        <v>-</v>
      </c>
    </row>
    <row r="1592" spans="1:17" x14ac:dyDescent="0.25">
      <c r="A1592" s="4" t="s">
        <v>969</v>
      </c>
      <c r="B1592" s="4" t="s">
        <v>3</v>
      </c>
      <c r="C1592" s="4" t="s">
        <v>12</v>
      </c>
      <c r="D1592" s="112" t="s">
        <v>971</v>
      </c>
      <c r="E1592" s="116">
        <v>8216</v>
      </c>
      <c r="F1592" s="112" t="s">
        <v>1050</v>
      </c>
      <c r="G1592" s="117" t="s">
        <v>3389</v>
      </c>
      <c r="H1592" s="16" t="s">
        <v>1051</v>
      </c>
      <c r="I1592" s="183">
        <v>500000</v>
      </c>
      <c r="J1592" s="183">
        <v>349422</v>
      </c>
      <c r="K1592" s="183">
        <v>349422</v>
      </c>
      <c r="L1592" s="183">
        <f t="shared" si="1379"/>
        <v>0</v>
      </c>
      <c r="M1592" s="17"/>
      <c r="N1592" s="17"/>
      <c r="O1592" s="17"/>
      <c r="P1592" s="17">
        <f t="shared" si="1375"/>
        <v>349422</v>
      </c>
      <c r="Q1592" s="183">
        <f t="shared" si="1376"/>
        <v>100</v>
      </c>
    </row>
    <row r="1593" spans="1:17" x14ac:dyDescent="0.25">
      <c r="A1593" s="4" t="s">
        <v>969</v>
      </c>
      <c r="B1593" s="4" t="s">
        <v>3</v>
      </c>
      <c r="C1593" s="4" t="s">
        <v>12</v>
      </c>
      <c r="D1593" s="112" t="s">
        <v>971</v>
      </c>
      <c r="E1593" s="116">
        <v>8216</v>
      </c>
      <c r="F1593" s="112" t="s">
        <v>1052</v>
      </c>
      <c r="G1593" s="117" t="s">
        <v>3389</v>
      </c>
      <c r="H1593" s="16" t="s">
        <v>1053</v>
      </c>
      <c r="I1593" s="183">
        <v>0</v>
      </c>
      <c r="J1593" s="183">
        <v>0</v>
      </c>
      <c r="K1593" s="183">
        <v>0</v>
      </c>
      <c r="L1593" s="183">
        <f t="shared" si="1379"/>
        <v>0</v>
      </c>
      <c r="M1593" s="104"/>
      <c r="N1593" s="104"/>
      <c r="O1593" s="104"/>
      <c r="P1593" s="17">
        <f t="shared" si="1375"/>
        <v>0</v>
      </c>
      <c r="Q1593" s="161" t="str">
        <f t="shared" si="1376"/>
        <v>-</v>
      </c>
    </row>
    <row r="1594" spans="1:17" x14ac:dyDescent="0.25">
      <c r="A1594" s="4" t="s">
        <v>969</v>
      </c>
      <c r="B1594" s="4" t="s">
        <v>3</v>
      </c>
      <c r="C1594" s="4" t="s">
        <v>12</v>
      </c>
      <c r="D1594" s="112" t="s">
        <v>971</v>
      </c>
      <c r="E1594" s="116">
        <v>8216</v>
      </c>
      <c r="F1594" s="112" t="s">
        <v>1054</v>
      </c>
      <c r="G1594" s="117" t="s">
        <v>3389</v>
      </c>
      <c r="H1594" s="16" t="s">
        <v>1055</v>
      </c>
      <c r="I1594" s="183">
        <v>1000000</v>
      </c>
      <c r="J1594" s="183">
        <v>0</v>
      </c>
      <c r="K1594" s="183">
        <v>0</v>
      </c>
      <c r="L1594" s="183">
        <f t="shared" si="1379"/>
        <v>0</v>
      </c>
      <c r="M1594" s="17"/>
      <c r="N1594" s="17"/>
      <c r="O1594" s="17"/>
      <c r="P1594" s="17">
        <f t="shared" si="1375"/>
        <v>0</v>
      </c>
      <c r="Q1594" s="161" t="str">
        <f t="shared" si="1376"/>
        <v>-</v>
      </c>
    </row>
    <row r="1595" spans="1:17" x14ac:dyDescent="0.25">
      <c r="A1595" s="4" t="s">
        <v>969</v>
      </c>
      <c r="B1595" s="4" t="s">
        <v>3</v>
      </c>
      <c r="C1595" s="4" t="s">
        <v>12</v>
      </c>
      <c r="D1595" s="112" t="s">
        <v>971</v>
      </c>
      <c r="E1595" s="116">
        <v>8216</v>
      </c>
      <c r="F1595" s="112" t="s">
        <v>1056</v>
      </c>
      <c r="G1595" s="117" t="s">
        <v>3389</v>
      </c>
      <c r="H1595" s="16" t="s">
        <v>1057</v>
      </c>
      <c r="I1595" s="183">
        <v>0</v>
      </c>
      <c r="J1595" s="183">
        <v>0</v>
      </c>
      <c r="K1595" s="183">
        <v>0</v>
      </c>
      <c r="L1595" s="183">
        <f t="shared" si="1379"/>
        <v>0</v>
      </c>
      <c r="M1595" s="104"/>
      <c r="N1595" s="104"/>
      <c r="O1595" s="104"/>
      <c r="P1595" s="17">
        <f t="shared" si="1375"/>
        <v>0</v>
      </c>
      <c r="Q1595" s="161" t="str">
        <f t="shared" si="1376"/>
        <v>-</v>
      </c>
    </row>
    <row r="1596" spans="1:17" x14ac:dyDescent="0.25">
      <c r="A1596" s="4" t="s">
        <v>969</v>
      </c>
      <c r="B1596" s="4" t="s">
        <v>3</v>
      </c>
      <c r="C1596" s="4" t="s">
        <v>12</v>
      </c>
      <c r="D1596" s="112" t="s">
        <v>971</v>
      </c>
      <c r="E1596" s="116">
        <v>8216</v>
      </c>
      <c r="F1596" s="112" t="s">
        <v>3338</v>
      </c>
      <c r="G1596" s="117" t="s">
        <v>3389</v>
      </c>
      <c r="H1596" s="16" t="s">
        <v>3276</v>
      </c>
      <c r="I1596" s="183">
        <v>1200000</v>
      </c>
      <c r="J1596" s="183">
        <v>200000</v>
      </c>
      <c r="K1596" s="183">
        <v>200000</v>
      </c>
      <c r="L1596" s="183">
        <f t="shared" si="1379"/>
        <v>0</v>
      </c>
      <c r="M1596" s="104"/>
      <c r="N1596" s="104"/>
      <c r="O1596" s="104"/>
      <c r="P1596" s="17">
        <f t="shared" si="1375"/>
        <v>200000</v>
      </c>
      <c r="Q1596" s="183">
        <f t="shared" si="1376"/>
        <v>100</v>
      </c>
    </row>
    <row r="1597" spans="1:17" ht="22.5" x14ac:dyDescent="0.25">
      <c r="A1597" s="4" t="s">
        <v>969</v>
      </c>
      <c r="B1597" s="4" t="s">
        <v>3</v>
      </c>
      <c r="C1597" s="4" t="s">
        <v>12</v>
      </c>
      <c r="D1597" s="112" t="s">
        <v>971</v>
      </c>
      <c r="E1597" s="116">
        <v>8216</v>
      </c>
      <c r="F1597" s="112" t="s">
        <v>3339</v>
      </c>
      <c r="G1597" s="117" t="s">
        <v>3389</v>
      </c>
      <c r="H1597" s="16" t="s">
        <v>3277</v>
      </c>
      <c r="I1597" s="183">
        <v>1200000</v>
      </c>
      <c r="J1597" s="183">
        <v>1200000</v>
      </c>
      <c r="K1597" s="183">
        <v>950000</v>
      </c>
      <c r="L1597" s="183">
        <f t="shared" si="1379"/>
        <v>100000</v>
      </c>
      <c r="M1597" s="208">
        <v>100000</v>
      </c>
      <c r="N1597" s="104"/>
      <c r="O1597" s="104"/>
      <c r="P1597" s="17">
        <f t="shared" si="1375"/>
        <v>1050000</v>
      </c>
      <c r="Q1597" s="183">
        <f t="shared" si="1376"/>
        <v>87.5</v>
      </c>
    </row>
    <row r="1598" spans="1:17" x14ac:dyDescent="0.25">
      <c r="A1598" s="4" t="s">
        <v>969</v>
      </c>
      <c r="B1598" s="4" t="s">
        <v>3</v>
      </c>
      <c r="C1598" s="4" t="s">
        <v>12</v>
      </c>
      <c r="D1598" s="112" t="s">
        <v>971</v>
      </c>
      <c r="E1598" s="116">
        <v>8216</v>
      </c>
      <c r="F1598" s="112" t="s">
        <v>3340</v>
      </c>
      <c r="G1598" s="117" t="s">
        <v>3389</v>
      </c>
      <c r="H1598" s="16" t="s">
        <v>1058</v>
      </c>
      <c r="I1598" s="183">
        <v>1000000</v>
      </c>
      <c r="J1598" s="183">
        <v>0</v>
      </c>
      <c r="K1598" s="183">
        <v>0</v>
      </c>
      <c r="L1598" s="183">
        <f t="shared" si="1379"/>
        <v>0</v>
      </c>
      <c r="M1598" s="17"/>
      <c r="N1598" s="17"/>
      <c r="O1598" s="17"/>
      <c r="P1598" s="17">
        <f t="shared" si="1375"/>
        <v>0</v>
      </c>
      <c r="Q1598" s="161" t="str">
        <f t="shared" si="1376"/>
        <v>-</v>
      </c>
    </row>
    <row r="1599" spans="1:17" ht="22.5" x14ac:dyDescent="0.25">
      <c r="A1599" s="16" t="s">
        <v>1</v>
      </c>
      <c r="B1599" s="16" t="s">
        <v>1</v>
      </c>
      <c r="C1599" s="16" t="s">
        <v>1</v>
      </c>
      <c r="D1599" s="117" t="s">
        <v>1</v>
      </c>
      <c r="E1599" s="117" t="s">
        <v>1</v>
      </c>
      <c r="F1599" s="117" t="s">
        <v>1</v>
      </c>
      <c r="G1599" s="16" t="s">
        <v>1</v>
      </c>
      <c r="H1599" s="13" t="s">
        <v>1059</v>
      </c>
      <c r="I1599" s="184">
        <f t="shared" ref="I1599:O1599" si="1380">SUM(I1564,I1560,I1548,I1512)</f>
        <v>41416849</v>
      </c>
      <c r="J1599" s="184">
        <f t="shared" si="1380"/>
        <v>26624565</v>
      </c>
      <c r="K1599" s="184">
        <f t="shared" si="1380"/>
        <v>21726256</v>
      </c>
      <c r="L1599" s="184">
        <f>SUM(L1564,L1560,L1548,L1512)</f>
        <v>1788168</v>
      </c>
      <c r="M1599" s="14">
        <f t="shared" si="1380"/>
        <v>1262200</v>
      </c>
      <c r="N1599" s="14">
        <f t="shared" si="1380"/>
        <v>322968</v>
      </c>
      <c r="O1599" s="14">
        <f t="shared" si="1380"/>
        <v>203000</v>
      </c>
      <c r="P1599" s="14">
        <f t="shared" si="1375"/>
        <v>23514424</v>
      </c>
      <c r="Q1599" s="184">
        <f t="shared" si="1376"/>
        <v>88.318528396614184</v>
      </c>
    </row>
    <row r="1600" spans="1:17" ht="15.75" thickBot="1" x14ac:dyDescent="0.3">
      <c r="A1600" s="16" t="s">
        <v>1</v>
      </c>
      <c r="B1600" s="16" t="s">
        <v>1</v>
      </c>
      <c r="C1600" s="16" t="s">
        <v>1</v>
      </c>
      <c r="D1600" s="117" t="s">
        <v>1</v>
      </c>
      <c r="E1600" s="117" t="s">
        <v>1</v>
      </c>
      <c r="F1600" s="117" t="s">
        <v>1</v>
      </c>
      <c r="G1600" s="16" t="s">
        <v>1</v>
      </c>
      <c r="H1600" s="2" t="s">
        <v>77</v>
      </c>
      <c r="I1600" s="185">
        <v>55</v>
      </c>
      <c r="J1600" s="185">
        <v>55</v>
      </c>
      <c r="K1600" s="185"/>
      <c r="L1600" s="185">
        <f>M1600+N1600+O1600</f>
        <v>0</v>
      </c>
      <c r="M1600" s="16"/>
      <c r="N1600" s="16"/>
      <c r="O1600" s="16"/>
      <c r="P1600" s="15">
        <f t="shared" si="1375"/>
        <v>0</v>
      </c>
      <c r="Q1600" s="164"/>
    </row>
    <row r="1601" spans="1:17" ht="69.75" customHeight="1" thickBot="1" x14ac:dyDescent="0.3">
      <c r="A1601" s="212" t="s">
        <v>1</v>
      </c>
      <c r="B1601" s="212" t="s">
        <v>1</v>
      </c>
      <c r="C1601" s="212" t="s">
        <v>1</v>
      </c>
      <c r="D1601" s="220" t="s">
        <v>1</v>
      </c>
      <c r="E1601" s="220" t="s">
        <v>1</v>
      </c>
      <c r="F1601" s="220" t="s">
        <v>1</v>
      </c>
      <c r="G1601" s="214" t="s">
        <v>1</v>
      </c>
      <c r="H1601" s="5" t="s">
        <v>78</v>
      </c>
      <c r="I1601" s="109" t="s">
        <v>3374</v>
      </c>
      <c r="J1601" s="109" t="s">
        <v>3433</v>
      </c>
      <c r="K1601" s="109" t="s">
        <v>3437</v>
      </c>
      <c r="L1601" s="109" t="s">
        <v>3434</v>
      </c>
      <c r="M1601" s="5" t="s">
        <v>3439</v>
      </c>
      <c r="N1601" s="5" t="s">
        <v>3440</v>
      </c>
      <c r="O1601" s="5" t="s">
        <v>3441</v>
      </c>
      <c r="P1601" s="5" t="s">
        <v>3438</v>
      </c>
      <c r="Q1601" s="162" t="s">
        <v>3302</v>
      </c>
    </row>
    <row r="1602" spans="1:17" x14ac:dyDescent="0.25">
      <c r="A1602" s="213"/>
      <c r="B1602" s="213"/>
      <c r="C1602" s="213"/>
      <c r="D1602" s="221"/>
      <c r="E1602" s="221"/>
      <c r="F1602" s="221"/>
      <c r="G1602" s="215"/>
      <c r="H1602" s="18" t="s">
        <v>1</v>
      </c>
      <c r="I1602" s="110">
        <v>1</v>
      </c>
      <c r="J1602" s="110">
        <v>2</v>
      </c>
      <c r="K1602" s="110">
        <v>20</v>
      </c>
      <c r="L1602" s="110" t="s">
        <v>3402</v>
      </c>
      <c r="M1602" s="12">
        <v>5</v>
      </c>
      <c r="N1602" s="12">
        <v>6</v>
      </c>
      <c r="O1602" s="12">
        <v>7</v>
      </c>
      <c r="P1602" s="12" t="s">
        <v>3303</v>
      </c>
      <c r="Q1602" s="110">
        <v>9</v>
      </c>
    </row>
    <row r="1603" spans="1:17" x14ac:dyDescent="0.25">
      <c r="A1603" s="213"/>
      <c r="B1603" s="213"/>
      <c r="C1603" s="213"/>
      <c r="D1603" s="221"/>
      <c r="E1603" s="221"/>
      <c r="F1603" s="221"/>
      <c r="G1603" s="215"/>
      <c r="H1603" s="19" t="s">
        <v>1060</v>
      </c>
      <c r="I1603" s="186">
        <f t="shared" ref="I1603:L1603" si="1381">SUM(I1555)</f>
        <v>17443297</v>
      </c>
      <c r="J1603" s="186">
        <f t="shared" ref="J1603" si="1382">SUM(J1555)</f>
        <v>13749294</v>
      </c>
      <c r="K1603" s="186">
        <f t="shared" ref="K1603" si="1383">SUM(K1555)</f>
        <v>12600000</v>
      </c>
      <c r="L1603" s="186">
        <f t="shared" si="1381"/>
        <v>800000</v>
      </c>
      <c r="M1603" s="20">
        <f t="shared" ref="M1603:O1603" si="1384">SUM(M1555)</f>
        <v>800000</v>
      </c>
      <c r="N1603" s="20">
        <f t="shared" si="1384"/>
        <v>0</v>
      </c>
      <c r="O1603" s="20">
        <f t="shared" si="1384"/>
        <v>0</v>
      </c>
      <c r="P1603" s="20">
        <f t="shared" ref="P1603:P1611" si="1385">K1603+L1603</f>
        <v>13400000</v>
      </c>
      <c r="Q1603" s="186">
        <f>IF(J1603=0,"-",P1603/J1603*100)</f>
        <v>97.459549559417383</v>
      </c>
    </row>
    <row r="1604" spans="1:17" x14ac:dyDescent="0.25">
      <c r="A1604" s="213"/>
      <c r="B1604" s="213"/>
      <c r="C1604" s="213"/>
      <c r="D1604" s="221"/>
      <c r="E1604" s="221"/>
      <c r="F1604" s="221"/>
      <c r="G1604" s="215"/>
      <c r="H1604" s="19" t="s">
        <v>1061</v>
      </c>
      <c r="I1604" s="186">
        <f t="shared" ref="I1604:L1604" si="1386">SUM(I1556)</f>
        <v>760000</v>
      </c>
      <c r="J1604" s="186">
        <f t="shared" ref="J1604" si="1387">SUM(J1556)</f>
        <v>725000</v>
      </c>
      <c r="K1604" s="186">
        <f t="shared" ref="K1604" si="1388">SUM(K1556)</f>
        <v>500000</v>
      </c>
      <c r="L1604" s="186">
        <f t="shared" si="1386"/>
        <v>0</v>
      </c>
      <c r="M1604" s="20">
        <f t="shared" ref="M1604:O1604" si="1389">SUM(M1556)</f>
        <v>0</v>
      </c>
      <c r="N1604" s="20">
        <f t="shared" si="1389"/>
        <v>0</v>
      </c>
      <c r="O1604" s="20">
        <f t="shared" si="1389"/>
        <v>0</v>
      </c>
      <c r="P1604" s="20">
        <f t="shared" si="1385"/>
        <v>500000</v>
      </c>
      <c r="Q1604" s="186">
        <f>IF(J1604=0,"-",P1604/J1604*100)</f>
        <v>68.965517241379317</v>
      </c>
    </row>
    <row r="1605" spans="1:17" x14ac:dyDescent="0.25">
      <c r="A1605" s="213"/>
      <c r="B1605" s="213"/>
      <c r="C1605" s="213"/>
      <c r="D1605" s="221"/>
      <c r="E1605" s="221"/>
      <c r="F1605" s="221"/>
      <c r="G1605" s="215"/>
      <c r="H1605" s="19" t="s">
        <v>1062</v>
      </c>
      <c r="I1605" s="186">
        <f t="shared" ref="I1605:L1605" si="1390">SUM(I1553,I1551,I1557)</f>
        <v>3253100</v>
      </c>
      <c r="J1605" s="186">
        <f t="shared" ref="J1605" si="1391">SUM(J1553,J1551,J1557)</f>
        <v>2379060</v>
      </c>
      <c r="K1605" s="186">
        <f t="shared" ref="K1605" si="1392">SUM(K1553,K1551,K1557)</f>
        <v>1988960</v>
      </c>
      <c r="L1605" s="186">
        <f t="shared" si="1390"/>
        <v>0</v>
      </c>
      <c r="M1605" s="20">
        <f t="shared" ref="M1605:O1605" si="1393">SUM(M1553,M1551,M1557)</f>
        <v>0</v>
      </c>
      <c r="N1605" s="20">
        <f t="shared" si="1393"/>
        <v>0</v>
      </c>
      <c r="O1605" s="20">
        <f t="shared" si="1393"/>
        <v>0</v>
      </c>
      <c r="P1605" s="20">
        <f t="shared" si="1385"/>
        <v>1988960</v>
      </c>
      <c r="Q1605" s="186">
        <f>IF(J1605=0,"-",P1605/J1605*100)</f>
        <v>83.602767479592771</v>
      </c>
    </row>
    <row r="1606" spans="1:17" x14ac:dyDescent="0.25">
      <c r="A1606" s="213"/>
      <c r="B1606" s="213"/>
      <c r="C1606" s="213"/>
      <c r="D1606" s="221"/>
      <c r="E1606" s="221"/>
      <c r="F1606" s="221"/>
      <c r="G1606" s="215"/>
      <c r="H1606" s="19" t="s">
        <v>1063</v>
      </c>
      <c r="I1606" s="186">
        <f t="shared" ref="I1606:L1606" si="1394">SUM(I1598,I1595,I1594,I1593,I1592,I1589,I1587,I1585,I1583,I1582,I1581,I1580,I1579,I1578,I1577,I1575,I1573,I1571,I1570,I1569,I1568,I1567,I1563,I1559,I1547,I1546,I1545,I1544,I1543,I1542,I1541,I1540,I1539,I1538,I1537,I1536,I1535,I1534,I1533,I1532,I1529,I1528,I1527,I1526,I1525,I1523,I1521,I1520,I1519,I1518,I1517,I1516,I1514,I1584,I1596,I1597,I1558,I1530)</f>
        <v>19960452</v>
      </c>
      <c r="J1606" s="186">
        <f t="shared" ref="J1606" si="1395">SUM(J1598,J1595,J1594,J1593,J1592,J1589,J1587,J1585,J1583,J1582,J1581,J1580,J1579,J1578,J1577,J1575,J1573,J1571,J1570,J1569,J1568,J1567,J1563,J1559,J1547,J1546,J1545,J1544,J1543,J1542,J1541,J1540,J1539,J1538,J1537,J1536,J1535,J1534,J1533,J1532,J1529,J1528,J1527,J1526,J1525,J1523,J1521,J1520,J1519,J1518,J1517,J1516,J1514,J1584,J1596,J1597,J1558,J1530)</f>
        <v>9771211</v>
      </c>
      <c r="K1606" s="186">
        <f t="shared" ref="K1606" si="1396">SUM(K1598,K1595,K1594,K1593,K1592,K1589,K1587,K1585,K1583,K1582,K1581,K1580,K1579,K1578,K1577,K1575,K1573,K1571,K1570,K1569,K1568,K1567,K1563,K1559,K1547,K1546,K1545,K1544,K1543,K1542,K1541,K1540,K1539,K1538,K1537,K1536,K1535,K1534,K1533,K1532,K1529,K1528,K1527,K1526,K1525,K1523,K1521,K1520,K1519,K1518,K1517,K1516,K1514,K1584,K1596,K1597,K1558,K1530)</f>
        <v>6637296</v>
      </c>
      <c r="L1606" s="186">
        <f t="shared" si="1394"/>
        <v>988168</v>
      </c>
      <c r="M1606" s="20">
        <f t="shared" ref="M1606:O1606" si="1397">SUM(M1598,M1595,M1594,M1593,M1592,M1589,M1587,M1585,M1583,M1582,M1581,M1580,M1579,M1578,M1577,M1575,M1573,M1571,M1570,M1569,M1568,M1567,M1563,M1559,M1547,M1546,M1545,M1544,M1543,M1542,M1541,M1540,M1539,M1538,M1537,M1536,M1535,M1534,M1533,M1532,M1529,M1528,M1527,M1526,M1525,M1523,M1521,M1520,M1519,M1518,M1517,M1516,M1514,M1584,M1596,M1597,M1558,M1530)</f>
        <v>462200</v>
      </c>
      <c r="N1606" s="20">
        <f t="shared" si="1397"/>
        <v>322968</v>
      </c>
      <c r="O1606" s="20">
        <f t="shared" si="1397"/>
        <v>203000</v>
      </c>
      <c r="P1606" s="20">
        <f t="shared" si="1385"/>
        <v>7625464</v>
      </c>
      <c r="Q1606" s="186">
        <f>IF(J1606=0,"-",P1606/J1606*100)</f>
        <v>78.040111916527039</v>
      </c>
    </row>
    <row r="1607" spans="1:17" x14ac:dyDescent="0.25">
      <c r="A1607" s="216"/>
      <c r="B1607" s="216"/>
      <c r="C1607" s="216"/>
      <c r="D1607" s="222"/>
      <c r="E1607" s="222"/>
      <c r="F1607" s="222"/>
      <c r="G1607" s="217"/>
      <c r="H1607" s="21" t="s">
        <v>80</v>
      </c>
      <c r="I1607" s="186">
        <f t="shared" ref="I1607:L1607" si="1398">SUM(I1603:I1606)</f>
        <v>41416849</v>
      </c>
      <c r="J1607" s="186">
        <f t="shared" ref="J1607" si="1399">SUM(J1603:J1606)</f>
        <v>26624565</v>
      </c>
      <c r="K1607" s="186">
        <f t="shared" ref="K1607" si="1400">SUM(K1603:K1606)</f>
        <v>21726256</v>
      </c>
      <c r="L1607" s="186">
        <f t="shared" si="1398"/>
        <v>1788168</v>
      </c>
      <c r="M1607" s="20">
        <f t="shared" ref="M1607:O1607" si="1401">SUM(M1603:M1606)</f>
        <v>1262200</v>
      </c>
      <c r="N1607" s="20">
        <f t="shared" si="1401"/>
        <v>322968</v>
      </c>
      <c r="O1607" s="20">
        <f t="shared" si="1401"/>
        <v>203000</v>
      </c>
      <c r="P1607" s="20">
        <f t="shared" si="1385"/>
        <v>23514424</v>
      </c>
      <c r="Q1607" s="186">
        <f>IF(J1607=0,"-",P1607/J1607*100)</f>
        <v>88.318528396614184</v>
      </c>
    </row>
    <row r="1608" spans="1:17" x14ac:dyDescent="0.25">
      <c r="A1608" s="16" t="s">
        <v>1</v>
      </c>
      <c r="B1608" s="16" t="s">
        <v>1</v>
      </c>
      <c r="C1608" s="16" t="s">
        <v>1</v>
      </c>
      <c r="D1608" s="117" t="s">
        <v>1</v>
      </c>
      <c r="E1608" s="117" t="s">
        <v>1</v>
      </c>
      <c r="F1608" s="117" t="s">
        <v>1</v>
      </c>
      <c r="G1608" s="16" t="s">
        <v>1</v>
      </c>
      <c r="H1608" s="22" t="s">
        <v>1</v>
      </c>
      <c r="I1608" s="187"/>
      <c r="J1608" s="187"/>
      <c r="K1608" s="187"/>
      <c r="L1608" s="187">
        <f>M1608+N1608+O1608</f>
        <v>0</v>
      </c>
      <c r="M1608" s="22"/>
      <c r="N1608" s="22"/>
      <c r="O1608" s="22"/>
      <c r="P1608" s="22">
        <f t="shared" si="1385"/>
        <v>0</v>
      </c>
      <c r="Q1608" s="166"/>
    </row>
    <row r="1609" spans="1:17" x14ac:dyDescent="0.25">
      <c r="A1609" s="16" t="s">
        <v>1</v>
      </c>
      <c r="B1609" s="16" t="s">
        <v>1</v>
      </c>
      <c r="C1609" s="16" t="s">
        <v>1</v>
      </c>
      <c r="D1609" s="117" t="s">
        <v>1</v>
      </c>
      <c r="E1609" s="117" t="s">
        <v>1</v>
      </c>
      <c r="F1609" s="117" t="s">
        <v>1</v>
      </c>
      <c r="G1609" s="16" t="s">
        <v>1</v>
      </c>
      <c r="H1609" s="13" t="s">
        <v>1064</v>
      </c>
      <c r="I1609" s="184">
        <f t="shared" ref="I1609:L1609" si="1402">SUM(I1599)</f>
        <v>41416849</v>
      </c>
      <c r="J1609" s="184">
        <f t="shared" ref="J1609" si="1403">SUM(J1599)</f>
        <v>26624565</v>
      </c>
      <c r="K1609" s="184">
        <f t="shared" ref="K1609" si="1404">SUM(K1599)</f>
        <v>21726256</v>
      </c>
      <c r="L1609" s="184">
        <f t="shared" si="1402"/>
        <v>1788168</v>
      </c>
      <c r="M1609" s="14">
        <f t="shared" ref="M1609:O1609" si="1405">SUM(M1599)</f>
        <v>1262200</v>
      </c>
      <c r="N1609" s="14">
        <f t="shared" si="1405"/>
        <v>322968</v>
      </c>
      <c r="O1609" s="14">
        <f t="shared" si="1405"/>
        <v>203000</v>
      </c>
      <c r="P1609" s="14">
        <f t="shared" si="1385"/>
        <v>23514424</v>
      </c>
      <c r="Q1609" s="184">
        <f>IF(J1609=0,"-",P1609/J1609*100)</f>
        <v>88.318528396614184</v>
      </c>
    </row>
    <row r="1610" spans="1:17" x14ac:dyDescent="0.25">
      <c r="A1610" s="16" t="s">
        <v>1</v>
      </c>
      <c r="B1610" s="16" t="s">
        <v>1</v>
      </c>
      <c r="C1610" s="16" t="s">
        <v>1</v>
      </c>
      <c r="D1610" s="117" t="s">
        <v>1</v>
      </c>
      <c r="E1610" s="117" t="s">
        <v>1</v>
      </c>
      <c r="F1610" s="117" t="s">
        <v>1</v>
      </c>
      <c r="G1610" s="16" t="s">
        <v>1</v>
      </c>
      <c r="H1610" s="2" t="s">
        <v>77</v>
      </c>
      <c r="I1610" s="185">
        <f t="shared" ref="I1610:L1610" si="1406">SUM(I1600)</f>
        <v>55</v>
      </c>
      <c r="J1610" s="185">
        <f t="shared" ref="J1610" si="1407">SUM(J1600)</f>
        <v>55</v>
      </c>
      <c r="K1610" s="185">
        <f t="shared" ref="K1610" si="1408">SUM(K1600)</f>
        <v>0</v>
      </c>
      <c r="L1610" s="185">
        <f t="shared" si="1406"/>
        <v>0</v>
      </c>
      <c r="M1610" s="16">
        <f t="shared" ref="M1610:O1610" si="1409">SUM(M1600)</f>
        <v>0</v>
      </c>
      <c r="N1610" s="16">
        <f t="shared" si="1409"/>
        <v>0</v>
      </c>
      <c r="O1610" s="16">
        <f t="shared" si="1409"/>
        <v>0</v>
      </c>
      <c r="P1610" s="15">
        <f t="shared" si="1385"/>
        <v>0</v>
      </c>
      <c r="Q1610" s="185">
        <f>IF(J1610=0,"-",P1610/J1610*100)</f>
        <v>0</v>
      </c>
    </row>
    <row r="1611" spans="1:17" ht="15.75" thickBot="1" x14ac:dyDescent="0.3">
      <c r="A1611" s="16" t="s">
        <v>1</v>
      </c>
      <c r="B1611" s="16" t="s">
        <v>1</v>
      </c>
      <c r="C1611" s="16" t="s">
        <v>1</v>
      </c>
      <c r="D1611" s="117" t="s">
        <v>1</v>
      </c>
      <c r="E1611" s="117" t="s">
        <v>1</v>
      </c>
      <c r="F1611" s="117" t="s">
        <v>1</v>
      </c>
      <c r="G1611" s="16" t="s">
        <v>1</v>
      </c>
      <c r="H1611" s="23" t="s">
        <v>1</v>
      </c>
      <c r="I1611" s="179"/>
      <c r="J1611" s="179"/>
      <c r="K1611" s="179"/>
      <c r="L1611" s="179">
        <f>M1611+N1611+O1611</f>
        <v>0</v>
      </c>
      <c r="M1611" s="24"/>
      <c r="N1611" s="24"/>
      <c r="O1611" s="24"/>
      <c r="P1611" s="24">
        <f t="shared" si="1385"/>
        <v>0</v>
      </c>
      <c r="Q1611" s="167"/>
    </row>
    <row r="1612" spans="1:17" s="30" customFormat="1" ht="45.75" thickBot="1" x14ac:dyDescent="0.3">
      <c r="A1612" s="28" t="s">
        <v>4</v>
      </c>
      <c r="B1612" s="28" t="s">
        <v>5</v>
      </c>
      <c r="C1612" s="28" t="s">
        <v>6</v>
      </c>
      <c r="D1612" s="29" t="s">
        <v>1</v>
      </c>
      <c r="E1612" s="28" t="s">
        <v>7</v>
      </c>
      <c r="F1612" s="5" t="s">
        <v>8</v>
      </c>
      <c r="G1612" s="28" t="s">
        <v>9</v>
      </c>
      <c r="H1612" s="28" t="s">
        <v>10</v>
      </c>
      <c r="I1612" s="109" t="s">
        <v>3374</v>
      </c>
      <c r="J1612" s="109" t="s">
        <v>3433</v>
      </c>
      <c r="K1612" s="109" t="s">
        <v>3437</v>
      </c>
      <c r="L1612" s="109" t="s">
        <v>3434</v>
      </c>
      <c r="M1612" s="5" t="s">
        <v>3439</v>
      </c>
      <c r="N1612" s="5" t="s">
        <v>3440</v>
      </c>
      <c r="O1612" s="5" t="s">
        <v>3441</v>
      </c>
      <c r="P1612" s="5" t="s">
        <v>3438</v>
      </c>
      <c r="Q1612" s="162" t="s">
        <v>3302</v>
      </c>
    </row>
    <row r="1613" spans="1:17" s="30" customFormat="1" x14ac:dyDescent="0.25">
      <c r="A1613" s="31" t="s">
        <v>1</v>
      </c>
      <c r="B1613" s="31" t="s">
        <v>1</v>
      </c>
      <c r="C1613" s="31" t="s">
        <v>1</v>
      </c>
      <c r="D1613" s="32" t="s">
        <v>1</v>
      </c>
      <c r="E1613" s="32" t="s">
        <v>1</v>
      </c>
      <c r="F1613" s="9" t="s">
        <v>1</v>
      </c>
      <c r="G1613" s="33" t="s">
        <v>1</v>
      </c>
      <c r="H1613" s="34" t="s">
        <v>1</v>
      </c>
      <c r="I1613" s="110">
        <v>1</v>
      </c>
      <c r="J1613" s="110">
        <v>2</v>
      </c>
      <c r="K1613" s="110">
        <v>20</v>
      </c>
      <c r="L1613" s="110" t="s">
        <v>3402</v>
      </c>
      <c r="M1613" s="12">
        <v>5</v>
      </c>
      <c r="N1613" s="12">
        <v>6</v>
      </c>
      <c r="O1613" s="12">
        <v>7</v>
      </c>
      <c r="P1613" s="12" t="s">
        <v>3303</v>
      </c>
      <c r="Q1613" s="110">
        <v>9</v>
      </c>
    </row>
    <row r="1614" spans="1:17" s="30" customFormat="1" x14ac:dyDescent="0.25">
      <c r="A1614" s="35" t="s">
        <v>969</v>
      </c>
      <c r="B1614" s="35" t="s">
        <v>82</v>
      </c>
      <c r="C1614" s="36" t="s">
        <v>3220</v>
      </c>
      <c r="D1614" s="36" t="s">
        <v>3221</v>
      </c>
      <c r="E1614" s="37" t="s">
        <v>1</v>
      </c>
      <c r="F1614" s="2" t="s">
        <v>1</v>
      </c>
      <c r="G1614" s="37" t="s">
        <v>1</v>
      </c>
      <c r="H1614" s="37" t="s">
        <v>3222</v>
      </c>
      <c r="I1614" s="190">
        <v>0</v>
      </c>
      <c r="J1614" s="190">
        <v>0</v>
      </c>
      <c r="K1614" s="190"/>
      <c r="L1614" s="190">
        <f>M1614+N1614+O1614</f>
        <v>0</v>
      </c>
      <c r="P1614" s="38">
        <f t="shared" ref="P1614:P1646" si="1410">K1614+L1614</f>
        <v>0</v>
      </c>
      <c r="Q1614" s="169" t="str">
        <f t="shared" ref="Q1614:Q1646" si="1411">IF(J1614=0,"-",P1614/J1614*100)</f>
        <v>-</v>
      </c>
    </row>
    <row r="1615" spans="1:17" s="30" customFormat="1" ht="33.75" x14ac:dyDescent="0.25">
      <c r="A1615" s="35" t="s">
        <v>1</v>
      </c>
      <c r="B1615" s="35" t="s">
        <v>1</v>
      </c>
      <c r="C1615" s="35" t="s">
        <v>1</v>
      </c>
      <c r="D1615" s="37" t="s">
        <v>1</v>
      </c>
      <c r="E1615" s="37" t="s">
        <v>1</v>
      </c>
      <c r="F1615" s="2" t="s">
        <v>1</v>
      </c>
      <c r="G1615" s="37" t="s">
        <v>1</v>
      </c>
      <c r="H1615" s="39" t="s">
        <v>14</v>
      </c>
      <c r="I1615" s="191">
        <f t="shared" ref="I1615:L1615" si="1412">SUM(I1616,I1624,I1626)</f>
        <v>201092935</v>
      </c>
      <c r="J1615" s="191">
        <f t="shared" ref="J1615" si="1413">SUM(J1616,J1624,J1626)</f>
        <v>196629510</v>
      </c>
      <c r="K1615" s="191">
        <f t="shared" ref="K1615" si="1414">SUM(K1616,K1624,K1626)</f>
        <v>157230147</v>
      </c>
      <c r="L1615" s="191">
        <f t="shared" si="1412"/>
        <v>38687147</v>
      </c>
      <c r="M1615" s="14">
        <f t="shared" ref="M1615:O1615" si="1415">SUM(M1616,M1624,M1626)</f>
        <v>15388119</v>
      </c>
      <c r="N1615" s="14">
        <f t="shared" si="1415"/>
        <v>13882091</v>
      </c>
      <c r="O1615" s="14">
        <f t="shared" si="1415"/>
        <v>9416937</v>
      </c>
      <c r="P1615" s="40">
        <f t="shared" si="1410"/>
        <v>195917294</v>
      </c>
      <c r="Q1615" s="191">
        <f t="shared" si="1411"/>
        <v>99.63778783764451</v>
      </c>
    </row>
    <row r="1616" spans="1:17" s="30" customFormat="1" x14ac:dyDescent="0.25">
      <c r="A1616" s="36" t="s">
        <v>969</v>
      </c>
      <c r="B1616" s="36" t="s">
        <v>82</v>
      </c>
      <c r="C1616" s="36" t="s">
        <v>3220</v>
      </c>
      <c r="D1616" s="36" t="s">
        <v>3221</v>
      </c>
      <c r="E1616" s="37" t="s">
        <v>3223</v>
      </c>
      <c r="F1616" s="2" t="s">
        <v>1</v>
      </c>
      <c r="G1616" s="37" t="s">
        <v>1</v>
      </c>
      <c r="H1616" s="37" t="s">
        <v>16</v>
      </c>
      <c r="I1616" s="192">
        <f t="shared" ref="I1616:L1616" si="1416">SUM(I1617:I1618)</f>
        <v>169394835</v>
      </c>
      <c r="J1616" s="192">
        <f t="shared" ref="J1616" si="1417">SUM(J1617:J1618)</f>
        <v>168394247</v>
      </c>
      <c r="K1616" s="192">
        <f t="shared" ref="K1616" si="1418">SUM(K1617:K1618)</f>
        <v>135447615</v>
      </c>
      <c r="L1616" s="192">
        <f t="shared" si="1416"/>
        <v>32373288</v>
      </c>
      <c r="M1616" s="15">
        <f t="shared" ref="M1616:O1616" si="1419">SUM(M1617:M1618)</f>
        <v>12980695</v>
      </c>
      <c r="N1616" s="15">
        <f t="shared" si="1419"/>
        <v>11684603</v>
      </c>
      <c r="O1616" s="15">
        <f t="shared" si="1419"/>
        <v>7707990</v>
      </c>
      <c r="P1616" s="41">
        <f t="shared" si="1410"/>
        <v>167820903</v>
      </c>
      <c r="Q1616" s="192">
        <f t="shared" si="1411"/>
        <v>99.659522810182466</v>
      </c>
    </row>
    <row r="1617" spans="1:17" s="30" customFormat="1" x14ac:dyDescent="0.25">
      <c r="A1617" s="36" t="s">
        <v>969</v>
      </c>
      <c r="B1617" s="36" t="s">
        <v>82</v>
      </c>
      <c r="C1617" s="36" t="s">
        <v>3220</v>
      </c>
      <c r="D1617" s="36" t="s">
        <v>3221</v>
      </c>
      <c r="E1617" s="38" t="s">
        <v>18</v>
      </c>
      <c r="F1617" s="4" t="s">
        <v>1</v>
      </c>
      <c r="G1617" s="42" t="s">
        <v>1015</v>
      </c>
      <c r="H1617" s="42" t="s">
        <v>17</v>
      </c>
      <c r="I1617" s="190">
        <f t="shared" ref="I1617:L1617" si="1420">SUM(I1662,I1702,I1742,I1782,I1821,I1861,I1901,I1941,I1983,I2024,I2064,I2104,I2146,I2187,I2228,I2268,I2309,I2350,I2392,I2430,I2471,I2510,I2550,I2591,I2632,I2673,I2715,I2756,I2797,I2838,I2879,I2920,I2961,I3002,I3043,I3084,I3126,I3167,I3208,I3250,I3291,I3329,I3369,I3410,I3451,I3491,I3532,I3573,I3613,I3654,I3695,I3735,I3776,I3817,I3857,I3898,I3938,I3978,I4018,I4057,I4098,I4138,I4179,I4220,I4261,I4301,I4341,I4382,I4424,I4464,I4505)</f>
        <v>149982084</v>
      </c>
      <c r="J1617" s="190">
        <f t="shared" ref="J1617" si="1421">SUM(J1662,J1702,J1742,J1782,J1821,J1861,J1901,J1941,J1983,J2024,J2064,J2104,J2146,J2187,J2228,J2268,J2309,J2350,J2392,J2430,J2471,J2510,J2550,J2591,J2632,J2673,J2715,J2756,J2797,J2838,J2879,J2920,J2961,J3002,J3043,J3084,J3126,J3167,J3208,J3250,J3291,J3329,J3369,J3410,J3451,J3491,J3532,J3573,J3613,J3654,J3695,J3735,J3776,J3817,J3857,J3898,J3938,J3978,J4018,J4057,J4098,J4138,J4179,J4220,J4261,J4301,J4341,J4382,J4424,J4464,J4505)</f>
        <v>148978862</v>
      </c>
      <c r="K1617" s="190">
        <f t="shared" ref="K1617" si="1422">SUM(K1662,K1702,K1742,K1782,K1821,K1861,K1901,K1941,K1983,K2024,K2064,K2104,K2146,K2187,K2228,K2268,K2309,K2350,K2392,K2430,K2471,K2510,K2550,K2591,K2632,K2673,K2715,K2756,K2797,K2838,K2879,K2920,K2961,K3002,K3043,K3084,K3126,K3167,K3208,K3250,K3291,K3329,K3369,K3410,K3451,K3491,K3532,K3573,K3613,K3654,K3695,K3735,K3776,K3817,K3857,K3898,K3938,K3978,K4018,K4057,K4098,K4138,K4179,K4220,K4261,K4301,K4341,K4382,K4424,K4464,K4505)</f>
        <v>118893626</v>
      </c>
      <c r="L1617" s="190">
        <f t="shared" si="1420"/>
        <v>29980302</v>
      </c>
      <c r="M1617" s="17">
        <f t="shared" ref="M1617:O1617" si="1423">SUM(M1662,M1702,M1742,M1782,M1821,M1861,M1901,M1941,M1983,M2024,M2064,M2104,M2146,M2187,M2228,M2268,M2309,M2350,M2392,M2430,M2471,M2510,M2550,M2591,M2632,M2673,M2715,M2756,M2797,M2838,M2879,M2920,M2961,M3002,M3043,M3084,M3126,M3167,M3208,M3250,M3291,M3329,M3369,M3410,M3451,M3491,M3532,M3573,M3613,M3654,M3695,M3735,M3776,M3817,M3857,M3898,M3938,M3978,M4018,M4057,M4098,M4138,M4179,M4220,M4261,M4301,M4341,M4382,M4424,M4464,M4505)</f>
        <v>11914542</v>
      </c>
      <c r="N1617" s="17">
        <f t="shared" si="1423"/>
        <v>10894762</v>
      </c>
      <c r="O1617" s="17">
        <f t="shared" si="1423"/>
        <v>7170998</v>
      </c>
      <c r="P1617" s="43">
        <f t="shared" si="1410"/>
        <v>148873928</v>
      </c>
      <c r="Q1617" s="190">
        <f t="shared" si="1411"/>
        <v>99.929564504258323</v>
      </c>
    </row>
    <row r="1618" spans="1:17" s="30" customFormat="1" x14ac:dyDescent="0.25">
      <c r="A1618" s="35" t="s">
        <v>969</v>
      </c>
      <c r="B1618" s="35" t="s">
        <v>82</v>
      </c>
      <c r="C1618" s="35" t="s">
        <v>3220</v>
      </c>
      <c r="D1618" s="35" t="s">
        <v>3221</v>
      </c>
      <c r="E1618" s="35" t="s">
        <v>3224</v>
      </c>
      <c r="F1618" s="4" t="s">
        <v>1</v>
      </c>
      <c r="G1618" s="42" t="s">
        <v>1</v>
      </c>
      <c r="H1618" s="37" t="s">
        <v>21</v>
      </c>
      <c r="I1618" s="192">
        <f t="shared" ref="I1618:L1618" si="1424">SUM(I1619:I1623)</f>
        <v>19412751</v>
      </c>
      <c r="J1618" s="192">
        <f t="shared" ref="J1618" si="1425">SUM(J1619:J1623)</f>
        <v>19415385</v>
      </c>
      <c r="K1618" s="192">
        <f t="shared" ref="K1618" si="1426">SUM(K1619:K1623)</f>
        <v>16553989</v>
      </c>
      <c r="L1618" s="192">
        <f t="shared" si="1424"/>
        <v>2392986</v>
      </c>
      <c r="M1618" s="15">
        <f t="shared" ref="M1618:O1618" si="1427">SUM(M1619:M1623)</f>
        <v>1066153</v>
      </c>
      <c r="N1618" s="15">
        <f t="shared" si="1427"/>
        <v>789841</v>
      </c>
      <c r="O1618" s="15">
        <f t="shared" si="1427"/>
        <v>536992</v>
      </c>
      <c r="P1618" s="41">
        <f t="shared" si="1410"/>
        <v>18946975</v>
      </c>
      <c r="Q1618" s="192">
        <f t="shared" si="1411"/>
        <v>97.587428732420193</v>
      </c>
    </row>
    <row r="1619" spans="1:17" s="30" customFormat="1" x14ac:dyDescent="0.25">
      <c r="A1619" s="36" t="s">
        <v>969</v>
      </c>
      <c r="B1619" s="36" t="s">
        <v>82</v>
      </c>
      <c r="C1619" s="36" t="s">
        <v>3220</v>
      </c>
      <c r="D1619" s="36" t="s">
        <v>3221</v>
      </c>
      <c r="E1619" s="38" t="s">
        <v>22</v>
      </c>
      <c r="F1619" s="4" t="s">
        <v>1</v>
      </c>
      <c r="G1619" s="42" t="s">
        <v>1015</v>
      </c>
      <c r="H1619" s="42" t="s">
        <v>86</v>
      </c>
      <c r="I1619" s="190">
        <f t="shared" ref="I1619:L1619" si="1428">SUM(I1664,I1704,I1744,I1784,I1823,I1863,I1903,I1943,I1985,I2026,I2066,I2106,I2148,I2189,I2230,I2270,I2311,I2352,I2394,I2432,I2473,I2512,I2552,I2593,I2634,I2675,I2717,I2758,I2799,I2840,I2881,I2922,I2963,I3004,I3045,I3086,I3128,I3169,I3210,I3252,I3293,I3331,I3371,I3412,I3453,I3493,I3534,I3575,I3615,I3656,I3697,I3737,I3778,I3819,I3859,I3900,I3940,I3980,I4020,I4059,I4100,I4140,I4182,I4222,I4263,I4303,I4344,I4384,I4427,I4466,I4507)</f>
        <v>2865725</v>
      </c>
      <c r="J1619" s="190">
        <f t="shared" ref="J1619" si="1429">SUM(J1664,J1704,J1744,J1784,J1823,J1863,J1903,J1943,J1985,J2026,J2066,J2106,J2148,J2189,J2230,J2270,J2311,J2352,J2394,J2432,J2473,J2512,J2552,J2593,J2634,J2675,J2717,J2758,J2799,J2840,J2881,J2922,J2963,J3004,J3045,J3086,J3128,J3169,J3210,J3252,J3293,J3331,J3371,J3412,J3453,J3493,J3534,J3575,J3615,J3656,J3697,J3737,J3778,J3819,J3859,J3900,J3940,J3980,J4020,J4059,J4100,J4140,J4182,J4222,J4263,J4303,J4344,J4384,J4427,J4466,J4507)</f>
        <v>2826662</v>
      </c>
      <c r="K1619" s="190">
        <f t="shared" ref="K1619" si="1430">SUM(K1664,K1704,K1744,K1784,K1823,K1863,K1903,K1943,K1985,K2026,K2066,K2106,K2148,K2189,K2230,K2270,K2311,K2352,K2394,K2432,K2473,K2512,K2552,K2593,K2634,K2675,K2717,K2758,K2799,K2840,K2881,K2922,K2963,K3004,K3045,K3086,K3128,K3169,K3210,K3252,K3293,K3331,K3371,K3412,K3453,K3493,K3534,K3575,K3615,K3656,K3697,K3737,K3778,K3819,K3859,K3900,K3940,K3980,K4020,K4059,K4100,K4140,K4182,K4222,K4263,K4303,K4344,K4384,K4427,K4466,K4507)</f>
        <v>2214876</v>
      </c>
      <c r="L1619" s="190">
        <f t="shared" si="1428"/>
        <v>609878</v>
      </c>
      <c r="M1619" s="17">
        <f t="shared" ref="M1619:O1619" si="1431">SUM(M1664,M1704,M1744,M1784,M1823,M1863,M1903,M1943,M1985,M2026,M2066,M2106,M2148,M2189,M2230,M2270,M2311,M2352,M2394,M2432,M2473,M2512,M2552,M2593,M2634,M2675,M2717,M2758,M2799,M2840,M2881,M2922,M2963,M3004,M3045,M3086,M3128,M3169,M3210,M3252,M3293,M3331,M3371,M3412,M3453,M3493,M3534,M3575,M3615,M3656,M3697,M3737,M3778,M3819,M3859,M3900,M3940,M3980,M4020,M4059,M4100,M4140,M4182,M4222,M4263,M4303,M4344,M4384,M4427,M4466,M4507)</f>
        <v>233784</v>
      </c>
      <c r="N1619" s="17">
        <f t="shared" si="1431"/>
        <v>209488</v>
      </c>
      <c r="O1619" s="17">
        <f t="shared" si="1431"/>
        <v>166606</v>
      </c>
      <c r="P1619" s="43">
        <f t="shared" si="1410"/>
        <v>2824754</v>
      </c>
      <c r="Q1619" s="190">
        <f t="shared" si="1411"/>
        <v>99.932499888561139</v>
      </c>
    </row>
    <row r="1620" spans="1:17" s="30" customFormat="1" x14ac:dyDescent="0.25">
      <c r="A1620" s="36" t="s">
        <v>969</v>
      </c>
      <c r="B1620" s="36" t="s">
        <v>82</v>
      </c>
      <c r="C1620" s="36" t="s">
        <v>3220</v>
      </c>
      <c r="D1620" s="36" t="s">
        <v>3221</v>
      </c>
      <c r="E1620" s="38" t="s">
        <v>22</v>
      </c>
      <c r="F1620" s="4" t="s">
        <v>1</v>
      </c>
      <c r="G1620" s="42" t="s">
        <v>1015</v>
      </c>
      <c r="H1620" s="42" t="s">
        <v>30</v>
      </c>
      <c r="I1620" s="190">
        <f t="shared" ref="I1620:L1620" si="1432">SUM(I1668,I1708,I1748,I1788,I1827,I1866,I1907,I1947,I1989,I2030,I2070,I2110,I2152,I2193,I2234,I2274,I2315,I2356,I2398,I2436,I2477,I2516,I2556,I2597,I2638,I2679,I2721,I2762,I2803,I2844,I2885,I2926,I2967,I3008,I3049,I3090,I3132,I3173,I3214,I3256,I3297,I3335,I3375,I3416,I3457,I3497,I3538,I3579,I3619,I3660,I3701,I3741,I3782,I3823,I3863,I3904,I3944,I3984,I4024,I4063,I4104,I4144,I4181,I4226,I4267,I4307,I4343,I4388,I4426,I4470,I4510)</f>
        <v>1639715</v>
      </c>
      <c r="J1620" s="190">
        <f t="shared" ref="J1620" si="1433">SUM(J1668,J1708,J1748,J1788,J1827,J1866,J1907,J1947,J1989,J2030,J2070,J2110,J2152,J2193,J2234,J2274,J2315,J2356,J2398,J2436,J2477,J2516,J2556,J2597,J2638,J2679,J2721,J2762,J2803,J2844,J2885,J2926,J2967,J3008,J3049,J3090,J3132,J3173,J3214,J3256,J3297,J3335,J3375,J3416,J3457,J3497,J3538,J3579,J3619,J3660,J3701,J3741,J3782,J3823,J3863,J3904,J3944,J3984,J4024,J4063,J4104,J4144,J4181,J4226,J4267,J4307,J4343,J4388,J4426,J4470,J4510)</f>
        <v>1640220</v>
      </c>
      <c r="K1620" s="190">
        <f t="shared" ref="K1620" si="1434">SUM(K1668,K1708,K1748,K1788,K1827,K1866,K1907,K1947,K1989,K2030,K2070,K2110,K2152,K2193,K2234,K2274,K2315,K2356,K2398,K2436,K2477,K2516,K2556,K2597,K2638,K2679,K2721,K2762,K2803,K2844,K2885,K2926,K2967,K3008,K3049,K3090,K3132,K3173,K3214,K3256,K3297,K3335,K3375,K3416,K3457,K3497,K3538,K3579,K3619,K3660,K3701,K3741,K3782,K3823,K3863,K3904,K3944,K3984,K4024,K4063,K4104,K4144,K4181,K4226,K4267,K4307,K4343,K4388,K4426,K4470,K4510)</f>
        <v>1308120</v>
      </c>
      <c r="L1620" s="190">
        <f t="shared" si="1432"/>
        <v>58379</v>
      </c>
      <c r="M1620" s="17">
        <f>SUM(M1668,M1708,M1748,M1788,M1827,M1866,M1907,M1947,M1989,M2030,M2070,M2110,M2152,M2193,M2234,M2274,M2315,M2356,M2398,M2436,M2477,M2516,M2556,M2597,M2638,M2679,M2721,M2762,M2803,M2844,M2885,M2926,M2967,M3008,M3049,M3090,M3132,M3173,M3214,M3256,M3297,M3335,M3375,M3416,M3457,M3497,M3538,M3579,M3619,M3660,M3701,M3741,M3782,M3823,M3863,M3904,M3944,M3984,M4024,M4063,M4104,M4144,M4181,M4226,M4267,M4307,M4343,M4388,M4426,M4470,M4510)</f>
        <v>46264</v>
      </c>
      <c r="N1620" s="17">
        <f t="shared" ref="N1620:O1620" si="1435">SUM(N1668,N1708,N1748,N1788,N1827,N1866,N1907,N1947,N1989,N2030,N2070,N2110,N2152,N2193,N2234,N2274,N2315,N2356,N2398,N2436,N2477,N2516,N2556,N2597,N2638,N2679,N2721,N2762,N2803,N2844,N2885,N2926,N2967,N3008,N3049,N3090,N3132,N3173,N3214,N3256,N3297,N3335,N3375,N3416,N3457,N3497,N3538,N3579,N3619,N3660,N3701,N3741,N3782,N3823,N3863,N3904,N3944,N3984,N4024,N4063,N4104,N4144,N4181,N4226,N4267,N4307,N4343,N4388,N4426,N4470,N4510)</f>
        <v>6000</v>
      </c>
      <c r="O1620" s="17">
        <f t="shared" si="1435"/>
        <v>6115</v>
      </c>
      <c r="P1620" s="43">
        <f t="shared" si="1410"/>
        <v>1366499</v>
      </c>
      <c r="Q1620" s="190">
        <f t="shared" si="1411"/>
        <v>83.311933764982754</v>
      </c>
    </row>
    <row r="1621" spans="1:17" s="30" customFormat="1" x14ac:dyDescent="0.25">
      <c r="A1621" s="36" t="s">
        <v>969</v>
      </c>
      <c r="B1621" s="36" t="s">
        <v>82</v>
      </c>
      <c r="C1621" s="36" t="s">
        <v>3220</v>
      </c>
      <c r="D1621" s="36" t="s">
        <v>3221</v>
      </c>
      <c r="E1621" s="38" t="s">
        <v>22</v>
      </c>
      <c r="F1621" s="4" t="s">
        <v>1</v>
      </c>
      <c r="G1621" s="42" t="s">
        <v>1015</v>
      </c>
      <c r="H1621" s="42" t="s">
        <v>28</v>
      </c>
      <c r="I1621" s="190">
        <f t="shared" ref="I1621:L1621" si="1436">SUM(I1666,I1706,I1746,I1786,I1825,I1865,I1905,I1945,I1987,I2028,I2068,I2108,I2150,I2191,I2232,I2272,I2313,I2354,I2396,I2434,I2475,I2514,I2554,I2595,I2636,I2677,I2719,I2760,I2801,I2842,I2883,I2924,I2965,I3006,I3047,I3088,I3130,I3171,I3212,I3254,I3295,I3333,I3373,I3414,I3455,I3495,I3536,I3577,I3617,I3658,I3699,I3739,I3780,I3821,I3861,I3902,I3942,I3982,I4022,I4061,I4102,I4142,I4184,I4224,I4265,I4305,I4346,I4386,I4429,I4468,I4509)</f>
        <v>2649647</v>
      </c>
      <c r="J1621" s="190">
        <f t="shared" ref="J1621" si="1437">SUM(J1666,J1706,J1746,J1786,J1825,J1865,J1905,J1945,J1987,J2028,J2068,J2108,J2150,J2191,J2232,J2272,J2313,J2354,J2396,J2434,J2475,J2514,J2554,J2595,J2636,J2677,J2719,J2760,J2801,J2842,J2883,J2924,J2965,J3006,J3047,J3088,J3130,J3171,J3212,J3254,J3295,J3333,J3373,J3414,J3455,J3495,J3536,J3577,J3617,J3658,J3699,J3739,J3780,J3821,J3861,J3902,J3942,J3982,J4022,J4061,J4102,J4142,J4184,J4224,J4265,J4305,J4346,J4386,J4429,J4468,J4509)</f>
        <v>2776430</v>
      </c>
      <c r="K1621" s="190">
        <f t="shared" ref="K1621" si="1438">SUM(K1666,K1706,K1746,K1786,K1825,K1865,K1905,K1945,K1987,K2028,K2068,K2108,K2150,K2191,K2232,K2272,K2313,K2354,K2396,K2434,K2475,K2514,K2554,K2595,K2636,K2677,K2719,K2760,K2801,K2842,K2883,K2924,K2965,K3006,K3047,K3088,K3130,K3171,K3212,K3254,K3295,K3333,K3373,K3414,K3455,K3495,K3536,K3577,K3617,K3658,K3699,K3739,K3780,K3821,K3861,K3902,K3942,K3982,K4022,K4061,K4102,K4142,K4184,K4224,K4265,K4305,K4346,K4386,K4429,K4468,K4509)</f>
        <v>2775604</v>
      </c>
      <c r="L1621" s="190">
        <f t="shared" si="1436"/>
        <v>784</v>
      </c>
      <c r="M1621" s="17">
        <f t="shared" ref="M1621:O1621" si="1439">SUM(M1666,M1706,M1746,M1786,M1825,M1865,M1905,M1945,M1987,M2028,M2068,M2108,M2150,M2191,M2232,M2272,M2313,M2354,M2396,M2434,M2475,M2514,M2554,M2595,M2636,M2677,M2719,M2760,M2801,M2842,M2883,M2924,M2965,M3006,M3047,M3088,M3130,M3171,M3212,M3254,M3295,M3333,M3373,M3414,M3455,M3495,M3536,M3577,M3617,M3658,M3699,M3739,M3780,M3821,M3861,M3902,M3942,M3982,M4022,M4061,M4102,M4142,M4184,M4224,M4265,M4305,M4346,M4386,M4429,M4468,M4509)</f>
        <v>784</v>
      </c>
      <c r="N1621" s="17">
        <f t="shared" si="1439"/>
        <v>0</v>
      </c>
      <c r="O1621" s="17">
        <f t="shared" si="1439"/>
        <v>0</v>
      </c>
      <c r="P1621" s="43">
        <f t="shared" si="1410"/>
        <v>2776388</v>
      </c>
      <c r="Q1621" s="190">
        <f t="shared" si="1411"/>
        <v>99.998487266021471</v>
      </c>
    </row>
    <row r="1622" spans="1:17" s="30" customFormat="1" x14ac:dyDescent="0.25">
      <c r="A1622" s="36" t="s">
        <v>969</v>
      </c>
      <c r="B1622" s="36" t="s">
        <v>82</v>
      </c>
      <c r="C1622" s="36" t="s">
        <v>3220</v>
      </c>
      <c r="D1622" s="36" t="s">
        <v>3221</v>
      </c>
      <c r="E1622" s="38" t="s">
        <v>22</v>
      </c>
      <c r="F1622" s="4" t="s">
        <v>1</v>
      </c>
      <c r="G1622" s="42" t="s">
        <v>1015</v>
      </c>
      <c r="H1622" s="42" t="s">
        <v>26</v>
      </c>
      <c r="I1622" s="190">
        <f t="shared" ref="I1622:L1622" si="1440">SUM(I1665,I1705,I1745,I1785,I1824,I1864,I1904,I1944,I1986,I2027,I2067,I2107,I2149,I2190,I2231,I2271,I2312,I2353,I2395,I2433,I2474,I2513,I2553,I2594,I2635,I2676,I2718,I2759,I2800,I2841,I2882,I2923,I2964,I3005,I3046,I3087,I3129,I3170,I3211,I3253,I3294,I3332,I3372,I3413,I3454,I3494,I3535,I3576,I3616,I3657,I3698,I3738,I3779,I3820,I3860,I3901,I3941,I3981,I4021,I4060,I4101,I4141,I4183,I4223,I4264,I4304,I4345,I4385,I4428,I4467,I4508)</f>
        <v>11353802</v>
      </c>
      <c r="J1622" s="190">
        <f t="shared" ref="J1622" si="1441">SUM(J1665,J1705,J1745,J1785,J1824,J1864,J1904,J1944,J1986,J2027,J2067,J2107,J2149,J2190,J2231,J2271,J2312,J2353,J2395,J2433,J2474,J2513,J2553,J2594,J2635,J2676,J2718,J2759,J2800,J2841,J2882,J2923,J2964,J3005,J3046,J3087,J3129,J3170,J3211,J3253,J3294,J3332,J3372,J3413,J3454,J3494,J3535,J3576,J3616,J3657,J3698,J3738,J3779,J3820,J3860,J3901,J3941,J3981,J4021,J4060,J4101,J4141,J4183,J4223,J4264,J4304,J4345,J4385,J4428,J4467,J4508)</f>
        <v>11239182</v>
      </c>
      <c r="K1622" s="190">
        <f t="shared" ref="K1622" si="1442">SUM(K1665,K1705,K1745,K1785,K1824,K1864,K1904,K1944,K1986,K2027,K2067,K2107,K2149,K2190,K2231,K2271,K2312,K2353,K2395,K2433,K2474,K2513,K2553,K2594,K2635,K2676,K2718,K2759,K2800,K2841,K2882,K2923,K2964,K3005,K3046,K3087,K3129,K3170,K3211,K3253,K3294,K3332,K3372,K3413,K3454,K3494,K3535,K3576,K3616,K3657,K3698,K3738,K3779,K3820,K3860,K3901,K3941,K3981,K4021,K4060,K4101,K4141,K4183,K4223,K4264,K4304,K4345,K4385,K4428,K4467,K4508)</f>
        <v>9601801</v>
      </c>
      <c r="L1622" s="190">
        <f t="shared" si="1440"/>
        <v>1634766</v>
      </c>
      <c r="M1622" s="17">
        <f t="shared" ref="M1622:O1622" si="1443">SUM(M1665,M1705,M1745,M1785,M1824,M1864,M1904,M1944,M1986,M2027,M2067,M2107,M2149,M2190,M2231,M2271,M2312,M2353,M2395,M2433,M2474,M2513,M2553,M2594,M2635,M2676,M2718,M2759,M2800,M2841,M2882,M2923,M2964,M3005,M3046,M3087,M3129,M3170,M3211,M3253,M3294,M3332,M3372,M3413,M3454,M3494,M3535,M3576,M3616,M3657,M3698,M3738,M3779,M3820,M3860,M3901,M3941,M3981,M4021,M4060,M4101,M4141,M4183,M4223,M4264,M4304,M4345,M4385,M4428,M4467,M4508)</f>
        <v>740346</v>
      </c>
      <c r="N1622" s="17">
        <f t="shared" si="1443"/>
        <v>542599</v>
      </c>
      <c r="O1622" s="17">
        <f t="shared" si="1443"/>
        <v>351821</v>
      </c>
      <c r="P1622" s="43">
        <f t="shared" si="1410"/>
        <v>11236567</v>
      </c>
      <c r="Q1622" s="190">
        <f t="shared" si="1411"/>
        <v>99.976733182183537</v>
      </c>
    </row>
    <row r="1623" spans="1:17" s="30" customFormat="1" x14ac:dyDescent="0.25">
      <c r="A1623" s="36" t="s">
        <v>969</v>
      </c>
      <c r="B1623" s="36" t="s">
        <v>82</v>
      </c>
      <c r="C1623" s="36" t="s">
        <v>3220</v>
      </c>
      <c r="D1623" s="36" t="s">
        <v>3221</v>
      </c>
      <c r="E1623" s="38" t="s">
        <v>22</v>
      </c>
      <c r="F1623" s="4" t="s">
        <v>1</v>
      </c>
      <c r="G1623" s="42" t="s">
        <v>1015</v>
      </c>
      <c r="H1623" s="42" t="s">
        <v>24</v>
      </c>
      <c r="I1623" s="190">
        <f t="shared" ref="I1623:L1623" si="1444">SUM(I1667,I1707,I1747,I1787,I1826,I1906,I1946,I1988,I2029,I2069,I2109,I2151,I2192,I2233,I2273,I2314,I2355,I2397,I2435,I2476,I2515,I2555,I2596,I2637,I2678,I2720,I2761,I2802,I2843,I2884,I2925,I2966,I3007,I3048,I3089,I3131,I3172,I3213,I3255,I3296,I3334,I3374,I3415,I3456,I3496,I3537,I3578,I3618,I3659,I3700,I3740,I3781,I3822,I3862,I3903,I3943,I3983,I4023,I4062,I4103,I4143,I4185,I4225,I4266,I4306,I4347,I4387,I4430,I4469,I4511)</f>
        <v>903862</v>
      </c>
      <c r="J1623" s="190">
        <f t="shared" ref="J1623" si="1445">SUM(J1667,J1707,J1747,J1787,J1826,J1906,J1946,J1988,J2029,J2069,J2109,J2151,J2192,J2233,J2273,J2314,J2355,J2397,J2435,J2476,J2515,J2555,J2596,J2637,J2678,J2720,J2761,J2802,J2843,J2884,J2925,J2966,J3007,J3048,J3089,J3131,J3172,J3213,J3255,J3296,J3334,J3374,J3415,J3456,J3496,J3537,J3578,J3618,J3659,J3700,J3740,J3781,J3822,J3862,J3903,J3943,J3983,J4023,J4062,J4103,J4143,J4185,J4225,J4266,J4306,J4347,J4387,J4430,J4469,J4511)</f>
        <v>932891</v>
      </c>
      <c r="K1623" s="190">
        <f t="shared" ref="K1623" si="1446">SUM(K1667,K1707,K1747,K1787,K1826,K1906,K1946,K1988,K2029,K2069,K2109,K2151,K2192,K2233,K2273,K2314,K2355,K2397,K2435,K2476,K2515,K2555,K2596,K2637,K2678,K2720,K2761,K2802,K2843,K2884,K2925,K2966,K3007,K3048,K3089,K3131,K3172,K3213,K3255,K3296,K3334,K3374,K3415,K3456,K3496,K3537,K3578,K3618,K3659,K3700,K3740,K3781,K3822,K3862,K3903,K3943,K3983,K4023,K4062,K4103,K4143,K4185,K4225,K4266,K4306,K4347,K4387,K4430,K4469,K4511)</f>
        <v>653588</v>
      </c>
      <c r="L1623" s="190">
        <f t="shared" si="1444"/>
        <v>89179</v>
      </c>
      <c r="M1623" s="17">
        <f t="shared" ref="M1623:O1623" si="1447">SUM(M1667,M1707,M1747,M1787,M1826,M1906,M1946,M1988,M2029,M2069,M2109,M2151,M2192,M2233,M2273,M2314,M2355,M2397,M2435,M2476,M2515,M2555,M2596,M2637,M2678,M2720,M2761,M2802,M2843,M2884,M2925,M2966,M3007,M3048,M3089,M3131,M3172,M3213,M3255,M3296,M3334,M3374,M3415,M3456,M3496,M3537,M3578,M3618,M3659,M3700,M3740,M3781,M3822,M3862,M3903,M3943,M3983,M4023,M4062,M4103,M4143,M4185,M4225,M4266,M4306,M4347,M4387,M4430,M4469,M4511)</f>
        <v>44975</v>
      </c>
      <c r="N1623" s="17">
        <f t="shared" si="1447"/>
        <v>31754</v>
      </c>
      <c r="O1623" s="17">
        <f t="shared" si="1447"/>
        <v>12450</v>
      </c>
      <c r="P1623" s="43">
        <f t="shared" si="1410"/>
        <v>742767</v>
      </c>
      <c r="Q1623" s="190">
        <f t="shared" si="1411"/>
        <v>79.619912722922621</v>
      </c>
    </row>
    <row r="1624" spans="1:17" s="30" customFormat="1" x14ac:dyDescent="0.25">
      <c r="A1624" s="36" t="s">
        <v>969</v>
      </c>
      <c r="B1624" s="36" t="s">
        <v>82</v>
      </c>
      <c r="C1624" s="36" t="s">
        <v>3220</v>
      </c>
      <c r="D1624" s="36" t="s">
        <v>3221</v>
      </c>
      <c r="E1624" s="37" t="s">
        <v>3225</v>
      </c>
      <c r="F1624" s="2" t="s">
        <v>1</v>
      </c>
      <c r="G1624" s="37" t="s">
        <v>1</v>
      </c>
      <c r="H1624" s="37" t="s">
        <v>32</v>
      </c>
      <c r="I1624" s="192">
        <f t="shared" ref="I1624:O1624" si="1448">SUM(I1625)</f>
        <v>15746090</v>
      </c>
      <c r="J1624" s="192">
        <f t="shared" si="1448"/>
        <v>15642639</v>
      </c>
      <c r="K1624" s="192">
        <f t="shared" si="1448"/>
        <v>12411746</v>
      </c>
      <c r="L1624" s="192">
        <f t="shared" si="1448"/>
        <v>3213261</v>
      </c>
      <c r="M1624" s="15">
        <f t="shared" si="1448"/>
        <v>1256570</v>
      </c>
      <c r="N1624" s="15">
        <f t="shared" si="1448"/>
        <v>1146718</v>
      </c>
      <c r="O1624" s="15">
        <f t="shared" si="1448"/>
        <v>809973</v>
      </c>
      <c r="P1624" s="41">
        <f t="shared" si="1410"/>
        <v>15625007</v>
      </c>
      <c r="Q1624" s="192">
        <f t="shared" si="1411"/>
        <v>99.887282446395403</v>
      </c>
    </row>
    <row r="1625" spans="1:17" s="30" customFormat="1" x14ac:dyDescent="0.25">
      <c r="A1625" s="36" t="s">
        <v>969</v>
      </c>
      <c r="B1625" s="36" t="s">
        <v>82</v>
      </c>
      <c r="C1625" s="36" t="s">
        <v>3220</v>
      </c>
      <c r="D1625" s="36" t="s">
        <v>3221</v>
      </c>
      <c r="E1625" s="38" t="s">
        <v>34</v>
      </c>
      <c r="F1625" s="4" t="s">
        <v>1</v>
      </c>
      <c r="G1625" s="42" t="s">
        <v>1015</v>
      </c>
      <c r="H1625" s="42" t="s">
        <v>33</v>
      </c>
      <c r="I1625" s="190">
        <f t="shared" ref="I1625:L1625" si="1449">SUM(I1670,I1710,I1750,I1790,I1829,I1868,I1909,I1949,I1991,I2032,I2072,I2112,I2154,I2195,I2236,I2276,I2317,I2358,I2400,I2438,I2479,I2518,I2558,I2599,I2640,I2681,I2723,I2764,I2805,I2846,I2887,I2928,I2969,I3010,I3051,I3092,I3134,I3175,I3216,I3258,I3299,I3337,I3377,I3418,I3459,I3499,I3540,I3581,I3621,I3662,I3703,I3743,I3784,I3825,I3865,I3906,I3946,I3986,I4026,I4065,I4106,I4146,I4187,I4228,I4269,I4309,I4349,I4390,I4432,I4472,I4513)</f>
        <v>15746090</v>
      </c>
      <c r="J1625" s="190">
        <f t="shared" ref="J1625" si="1450">SUM(J1670,J1710,J1750,J1790,J1829,J1868,J1909,J1949,J1991,J2032,J2072,J2112,J2154,J2195,J2236,J2276,J2317,J2358,J2400,J2438,J2479,J2518,J2558,J2599,J2640,J2681,J2723,J2764,J2805,J2846,J2887,J2928,J2969,J3010,J3051,J3092,J3134,J3175,J3216,J3258,J3299,J3337,J3377,J3418,J3459,J3499,J3540,J3581,J3621,J3662,J3703,J3743,J3784,J3825,J3865,J3906,J3946,J3986,J4026,J4065,J4106,J4146,J4187,J4228,J4269,J4309,J4349,J4390,J4432,J4472,J4513)</f>
        <v>15642639</v>
      </c>
      <c r="K1625" s="190">
        <f t="shared" ref="K1625" si="1451">SUM(K1670,K1710,K1750,K1790,K1829,K1868,K1909,K1949,K1991,K2032,K2072,K2112,K2154,K2195,K2236,K2276,K2317,K2358,K2400,K2438,K2479,K2518,K2558,K2599,K2640,K2681,K2723,K2764,K2805,K2846,K2887,K2928,K2969,K3010,K3051,K3092,K3134,K3175,K3216,K3258,K3299,K3337,K3377,K3418,K3459,K3499,K3540,K3581,K3621,K3662,K3703,K3743,K3784,K3825,K3865,K3906,K3946,K3986,K4026,K4065,K4106,K4146,K4187,K4228,K4269,K4309,K4349,K4390,K4432,K4472,K4513)</f>
        <v>12411746</v>
      </c>
      <c r="L1625" s="190">
        <f t="shared" si="1449"/>
        <v>3213261</v>
      </c>
      <c r="M1625" s="17">
        <f t="shared" ref="M1625:O1625" si="1452">SUM(M1670,M1710,M1750,M1790,M1829,M1868,M1909,M1949,M1991,M2032,M2072,M2112,M2154,M2195,M2236,M2276,M2317,M2358,M2400,M2438,M2479,M2518,M2558,M2599,M2640,M2681,M2723,M2764,M2805,M2846,M2887,M2928,M2969,M3010,M3051,M3092,M3134,M3175,M3216,M3258,M3299,M3337,M3377,M3418,M3459,M3499,M3540,M3581,M3621,M3662,M3703,M3743,M3784,M3825,M3865,M3906,M3946,M3986,M4026,M4065,M4106,M4146,M4187,M4228,M4269,M4309,M4349,M4390,M4432,M4472,M4513)</f>
        <v>1256570</v>
      </c>
      <c r="N1625" s="17">
        <f t="shared" si="1452"/>
        <v>1146718</v>
      </c>
      <c r="O1625" s="17">
        <f t="shared" si="1452"/>
        <v>809973</v>
      </c>
      <c r="P1625" s="43">
        <f t="shared" si="1410"/>
        <v>15625007</v>
      </c>
      <c r="Q1625" s="190">
        <f t="shared" si="1411"/>
        <v>99.887282446395403</v>
      </c>
    </row>
    <row r="1626" spans="1:17" s="30" customFormat="1" x14ac:dyDescent="0.25">
      <c r="A1626" s="36" t="s">
        <v>969</v>
      </c>
      <c r="B1626" s="36" t="s">
        <v>82</v>
      </c>
      <c r="C1626" s="36" t="s">
        <v>3220</v>
      </c>
      <c r="D1626" s="36" t="s">
        <v>3221</v>
      </c>
      <c r="E1626" s="37" t="s">
        <v>3226</v>
      </c>
      <c r="F1626" s="2" t="s">
        <v>1</v>
      </c>
      <c r="G1626" s="37" t="s">
        <v>1</v>
      </c>
      <c r="H1626" s="37" t="s">
        <v>36</v>
      </c>
      <c r="I1626" s="192">
        <f t="shared" ref="I1626:L1626" si="1453">SUM(I1627:I1635)</f>
        <v>15952010</v>
      </c>
      <c r="J1626" s="192">
        <f t="shared" ref="J1626" si="1454">SUM(J1627:J1635)</f>
        <v>12592624</v>
      </c>
      <c r="K1626" s="192">
        <f t="shared" ref="K1626" si="1455">SUM(K1627:K1635)</f>
        <v>9370786</v>
      </c>
      <c r="L1626" s="192">
        <f t="shared" si="1453"/>
        <v>3100598</v>
      </c>
      <c r="M1626" s="15">
        <f t="shared" ref="M1626:O1626" si="1456">SUM(M1627:M1635)</f>
        <v>1150854</v>
      </c>
      <c r="N1626" s="15">
        <f t="shared" si="1456"/>
        <v>1050770</v>
      </c>
      <c r="O1626" s="15">
        <f t="shared" si="1456"/>
        <v>898974</v>
      </c>
      <c r="P1626" s="41">
        <f t="shared" si="1410"/>
        <v>12471384</v>
      </c>
      <c r="Q1626" s="192">
        <f t="shared" si="1411"/>
        <v>99.037214166007033</v>
      </c>
    </row>
    <row r="1627" spans="1:17" s="30" customFormat="1" x14ac:dyDescent="0.25">
      <c r="A1627" s="36" t="s">
        <v>969</v>
      </c>
      <c r="B1627" s="36" t="s">
        <v>82</v>
      </c>
      <c r="C1627" s="36" t="s">
        <v>3220</v>
      </c>
      <c r="D1627" s="36" t="s">
        <v>3221</v>
      </c>
      <c r="E1627" s="38" t="s">
        <v>39</v>
      </c>
      <c r="F1627" s="4" t="s">
        <v>1</v>
      </c>
      <c r="G1627" s="42" t="s">
        <v>1015</v>
      </c>
      <c r="H1627" s="42" t="s">
        <v>38</v>
      </c>
      <c r="I1627" s="190">
        <f t="shared" ref="I1627:L1627" si="1457">SUM(I1672,I1712,I1752,I1792,I1831,I1870,I1911,I1951,I1993,I2034,I2074,I2114,I2156,I2197,I2238,I2278,I2319,I2360,I2402,I2440,I2481,I2520,I2560,I2601,I2642,I2683,I2725,I2766,I2807,I2848,I2889,I2930,I2971,I3012,I3053,I3094,I3136,I3177,I3218,I3260,I3301,I3339,I3379,I3420,I3461,I3501,I3542,I3583,I3623,I3664,I3705,I3745,I3786,I3827,I3867,I3908,I3948,I3988,I4028,I4067,I4108,I4148,I4189,I4230,I4271,I4311,I4351,I4392,I4434,I4474,I4515)</f>
        <v>190205</v>
      </c>
      <c r="J1627" s="190">
        <f t="shared" ref="J1627" si="1458">SUM(J1672,J1712,J1752,J1792,J1831,J1870,J1911,J1951,J1993,J2034,J2074,J2114,J2156,J2197,J2238,J2278,J2319,J2360,J2402,J2440,J2481,J2520,J2560,J2601,J2642,J2683,J2725,J2766,J2807,J2848,J2889,J2930,J2971,J3012,J3053,J3094,J3136,J3177,J3218,J3260,J3301,J3339,J3379,J3420,J3461,J3501,J3542,J3583,J3623,J3664,J3705,J3745,J3786,J3827,J3867,J3908,J3948,J3988,J4028,J4067,J4108,J4148,J4189,J4230,J4271,J4311,J4351,J4392,J4434,J4474,J4515)</f>
        <v>148660</v>
      </c>
      <c r="K1627" s="190">
        <f t="shared" ref="K1627" si="1459">SUM(K1672,K1712,K1752,K1792,K1831,K1870,K1911,K1951,K1993,K2034,K2074,K2114,K2156,K2197,K2238,K2278,K2319,K2360,K2402,K2440,K2481,K2520,K2560,K2601,K2642,K2683,K2725,K2766,K2807,K2848,K2889,K2930,K2971,K3012,K3053,K3094,K3136,K3177,K3218,K3260,K3301,K3339,K3379,K3420,K3461,K3501,K3542,K3583,K3623,K3664,K3705,K3745,K3786,K3827,K3867,K3908,K3948,K3988,K4028,K4067,K4108,K4148,K4189,K4230,K4271,K4311,K4351,K4392,K4434,K4474,K4515)</f>
        <v>138623</v>
      </c>
      <c r="L1627" s="190">
        <f t="shared" si="1457"/>
        <v>8354</v>
      </c>
      <c r="M1627" s="17">
        <f t="shared" ref="M1627:O1627" si="1460">SUM(M1672,M1712,M1752,M1792,M1831,M1870,M1911,M1951,M1993,M2034,M2074,M2114,M2156,M2197,M2238,M2278,M2319,M2360,M2402,M2440,M2481,M2520,M2560,M2601,M2642,M2683,M2725,M2766,M2807,M2848,M2889,M2930,M2971,M3012,M3053,M3094,M3136,M3177,M3218,M3260,M3301,M3339,M3379,M3420,M3461,M3501,M3542,M3583,M3623,M3664,M3705,M3745,M3786,M3827,M3867,M3908,M3948,M3988,M4028,M4067,M4108,M4148,M4189,M4230,M4271,M4311,M4351,M4392,M4434,M4474,M4515)</f>
        <v>4702</v>
      </c>
      <c r="N1627" s="17">
        <f t="shared" si="1460"/>
        <v>2864</v>
      </c>
      <c r="O1627" s="17">
        <f t="shared" si="1460"/>
        <v>788</v>
      </c>
      <c r="P1627" s="43">
        <f t="shared" si="1410"/>
        <v>146977</v>
      </c>
      <c r="Q1627" s="190">
        <f t="shared" si="1411"/>
        <v>98.867886452307275</v>
      </c>
    </row>
    <row r="1628" spans="1:17" s="30" customFormat="1" x14ac:dyDescent="0.25">
      <c r="A1628" s="36" t="s">
        <v>969</v>
      </c>
      <c r="B1628" s="36" t="s">
        <v>82</v>
      </c>
      <c r="C1628" s="36" t="s">
        <v>3220</v>
      </c>
      <c r="D1628" s="36" t="s">
        <v>3221</v>
      </c>
      <c r="E1628" s="38" t="s">
        <v>197</v>
      </c>
      <c r="F1628" s="4" t="s">
        <v>1</v>
      </c>
      <c r="G1628" s="42" t="s">
        <v>1015</v>
      </c>
      <c r="H1628" s="42" t="s">
        <v>196</v>
      </c>
      <c r="I1628" s="190">
        <f t="shared" ref="I1628:L1628" si="1461">SUM(I1673,I1713,I1753,I1793,I1832,I1871,I1912,I1952,I1994,I2035,I2075,I2115,I2157,I2198,I2239,I2279,I2320,I2361,I2403,I2441,I2482,I2521,I2561,I2602,I2643,I2684,I2726,I2767,I2808,I2849,I2890,I2931,I2972,I3013,I3054,I3095,I3137,I3178,I3219,I3261,I3302,I3340,I3380,I3421,I3462,I3502,I3543,I3584,I3624,I3665,I3706,I3746,I3787,I3828,I3868,I3909,I3949,I3989,I4029,I4068,I4109,I4149,I4190,I4231,I4272,I4312,I4352,I4393,I4435,I4475,I4516)</f>
        <v>4879668</v>
      </c>
      <c r="J1628" s="190">
        <f t="shared" ref="J1628" si="1462">SUM(J1673,J1713,J1753,J1793,J1832,J1871,J1912,J1952,J1994,J2035,J2075,J2115,J2157,J2198,J2239,J2279,J2320,J2361,J2403,J2441,J2482,J2521,J2561,J2602,J2643,J2684,J2726,J2767,J2808,J2849,J2890,J2931,J2972,J3013,J3054,J3095,J3137,J3178,J3219,J3261,J3302,J3340,J3380,J3421,J3462,J3502,J3543,J3584,J3624,J3665,J3706,J3746,J3787,J3828,J3868,J3909,J3949,J3989,J4029,J4068,J4109,J4149,J4190,J4231,J4272,J4312,J4352,J4393,J4435,J4475,J4516)</f>
        <v>4836153</v>
      </c>
      <c r="K1628" s="190">
        <f t="shared" ref="K1628" si="1463">SUM(K1673,K1713,K1753,K1793,K1832,K1871,K1912,K1952,K1994,K2035,K2075,K2115,K2157,K2198,K2239,K2279,K2320,K2361,K2403,K2441,K2482,K2521,K2561,K2602,K2643,K2684,K2726,K2767,K2808,K2849,K2890,K2931,K2972,K3013,K3054,K3095,K3137,K3178,K3219,K3261,K3302,K3340,K3380,K3421,K3462,K3502,K3543,K3584,K3624,K3665,K3706,K3746,K3787,K3828,K3868,K3909,K3949,K3989,K4029,K4068,K4109,K4149,K4190,K4231,K4272,K4312,K4352,K4393,K4435,K4475,K4516)</f>
        <v>3548293</v>
      </c>
      <c r="L1628" s="190">
        <f t="shared" si="1461"/>
        <v>1249653</v>
      </c>
      <c r="M1628" s="17">
        <f t="shared" ref="M1628:O1628" si="1464">SUM(M1673,M1713,M1753,M1793,M1832,M1871,M1912,M1952,M1994,M2035,M2075,M2115,M2157,M2198,M2239,M2279,M2320,M2361,M2403,M2441,M2482,M2521,M2561,M2602,M2643,M2684,M2726,M2767,M2808,M2849,M2890,M2931,M2972,M3013,M3054,M3095,M3137,M3178,M3219,M3261,M3302,M3340,M3380,M3421,M3462,M3502,M3543,M3584,M3624,M3665,M3706,M3746,M3787,M3828,M3868,M3909,M3949,M3989,M4029,M4068,M4109,M4149,M4190,M4231,M4272,M4312,M4352,M4393,M4435,M4475,M4516)</f>
        <v>452266</v>
      </c>
      <c r="N1628" s="17">
        <f t="shared" si="1464"/>
        <v>424367</v>
      </c>
      <c r="O1628" s="17">
        <f t="shared" si="1464"/>
        <v>373020</v>
      </c>
      <c r="P1628" s="43">
        <f t="shared" si="1410"/>
        <v>4797946</v>
      </c>
      <c r="Q1628" s="190">
        <f t="shared" si="1411"/>
        <v>99.209971231265854</v>
      </c>
    </row>
    <row r="1629" spans="1:17" s="30" customFormat="1" x14ac:dyDescent="0.25">
      <c r="A1629" s="36" t="s">
        <v>969</v>
      </c>
      <c r="B1629" s="36" t="s">
        <v>82</v>
      </c>
      <c r="C1629" s="36" t="s">
        <v>3220</v>
      </c>
      <c r="D1629" s="36" t="s">
        <v>3221</v>
      </c>
      <c r="E1629" s="38" t="s">
        <v>200</v>
      </c>
      <c r="F1629" s="4" t="s">
        <v>1</v>
      </c>
      <c r="G1629" s="42" t="s">
        <v>1015</v>
      </c>
      <c r="H1629" s="42" t="s">
        <v>199</v>
      </c>
      <c r="I1629" s="190">
        <f t="shared" ref="I1629:L1629" si="1465">SUM(I1674,I1714,I1754,I1794,I1833,I1872,I1913,I1953,I1995,I2036,I2076,I2116,I2158,I2199,I2240,I2280,I2321,I2362,I2404,I2442,I2483,I2522,I2562,I2603,I2644,I2685,I2727,I2768,I2809,I2850,I2891,I2932,I2973,I3014,I3055,I3096,I3138,I3179,I3220,I3262,I3303,I3341,I3381,I3422,I3463,I3503,I3544,I3585,I3625,I3666,I3707,I3747,I3788,I3829,I3869,I3910,I3950,I3990,I4030,I4069,I4110,I4150,I4191,I4232,I4273,I4313,I4353,I4394,I4436,I4476,I4517)</f>
        <v>971537</v>
      </c>
      <c r="J1629" s="190">
        <f t="shared" ref="J1629" si="1466">SUM(J1674,J1714,J1754,J1794,J1833,J1872,J1913,J1953,J1995,J2036,J2076,J2116,J2158,J2199,J2240,J2280,J2321,J2362,J2404,J2442,J2483,J2522,J2562,J2603,J2644,J2685,J2727,J2768,J2809,J2850,J2891,J2932,J2973,J3014,J3055,J3096,J3138,J3179,J3220,J3262,J3303,J3341,J3381,J3422,J3463,J3503,J3544,J3585,J3625,J3666,J3707,J3747,J3788,J3829,J3869,J3910,J3950,J3990,J4030,J4069,J4110,J4150,J4191,J4232,J4273,J4313,J4353,J4394,J4436,J4476,J4517)</f>
        <v>963137</v>
      </c>
      <c r="K1629" s="190">
        <f t="shared" ref="K1629" si="1467">SUM(K1674,K1714,K1754,K1794,K1833,K1872,K1913,K1953,K1995,K2036,K2076,K2116,K2158,K2199,K2240,K2280,K2321,K2362,K2404,K2442,K2483,K2522,K2562,K2603,K2644,K2685,K2727,K2768,K2809,K2850,K2891,K2932,K2973,K3014,K3055,K3096,K3138,K3179,K3220,K3262,K3303,K3341,K3381,K3422,K3463,K3503,K3544,K3585,K3625,K3666,K3707,K3747,K3788,K3829,K3869,K3910,K3950,K3990,K4030,K4069,K4110,K4150,K4191,K4232,K4273,K4313,K4353,K4394,K4436,K4476,K4517)</f>
        <v>711477</v>
      </c>
      <c r="L1629" s="190">
        <f t="shared" si="1465"/>
        <v>250360</v>
      </c>
      <c r="M1629" s="17">
        <f t="shared" ref="M1629:O1629" si="1468">SUM(M1674,M1714,M1754,M1794,M1833,M1872,M1913,M1953,M1995,M2036,M2076,M2116,M2158,M2199,M2240,M2280,M2321,M2362,M2404,M2442,M2483,M2522,M2562,M2603,M2644,M2685,M2727,M2768,M2809,M2850,M2891,M2932,M2973,M3014,M3055,M3096,M3138,M3179,M3220,M3262,M3303,M3341,M3381,M3422,M3463,M3503,M3544,M3585,M3625,M3666,M3707,M3747,M3788,M3829,M3869,M3910,M3950,M3990,M4030,M4069,M4110,M4150,M4191,M4232,M4273,M4313,M4353,M4394,M4436,M4476,M4517)</f>
        <v>94400</v>
      </c>
      <c r="N1629" s="17">
        <f t="shared" si="1468"/>
        <v>82721</v>
      </c>
      <c r="O1629" s="17">
        <f t="shared" si="1468"/>
        <v>73239</v>
      </c>
      <c r="P1629" s="43">
        <f t="shared" si="1410"/>
        <v>961837</v>
      </c>
      <c r="Q1629" s="190">
        <f t="shared" si="1411"/>
        <v>99.865024394245054</v>
      </c>
    </row>
    <row r="1630" spans="1:17" s="30" customFormat="1" x14ac:dyDescent="0.25">
      <c r="A1630" s="36" t="s">
        <v>969</v>
      </c>
      <c r="B1630" s="36" t="s">
        <v>82</v>
      </c>
      <c r="C1630" s="36" t="s">
        <v>3220</v>
      </c>
      <c r="D1630" s="36" t="s">
        <v>3221</v>
      </c>
      <c r="E1630" s="38" t="s">
        <v>203</v>
      </c>
      <c r="F1630" s="4" t="s">
        <v>1</v>
      </c>
      <c r="G1630" s="42" t="s">
        <v>1015</v>
      </c>
      <c r="H1630" s="42" t="s">
        <v>202</v>
      </c>
      <c r="I1630" s="190">
        <f t="shared" ref="I1630:L1630" si="1469">SUM(I1675,I1715,I1755,I1795,I1834,I1873,I1914,I1954,I1996,I2037,I2077,I2117,I2159,I2200,I2241,I2281,I2322,I2363,I2405,I2443,I2484,I2523,I2563,I2604,I2645,I2686,I2728,I2769,I2810,I2851,I2892,I2933,I2974,I3015,I3056,I3097,I3139,I3180,I3221,I3263,I3304,I3342,I3382,I3423,I3464,I3504,I3545,I3586,I3626,I3667,I3708,I3748,I3789,I3830,I3870,I3911,I3951,I3991,I4031,I4070,I4111,I4151,I4192,I4233,I4274,I4314,I4354,I4395,I4437,I4477,I4518)</f>
        <v>5256932</v>
      </c>
      <c r="J1630" s="190">
        <f t="shared" ref="J1630" si="1470">SUM(J1675,J1715,J1755,J1795,J1834,J1873,J1914,J1954,J1996,J2037,J2077,J2117,J2159,J2200,J2241,J2281,J2322,J2363,J2405,J2443,J2484,J2523,J2563,J2604,J2645,J2686,J2728,J2769,J2810,J2851,J2892,J2933,J2974,J3015,J3056,J3097,J3139,J3180,J3221,J3263,J3304,J3342,J3382,J3423,J3464,J3504,J3545,J3586,J3626,J3667,J3708,J3748,J3789,J3830,J3870,J3911,J3951,J3991,J4031,J4070,J4111,J4151,J4192,J4233,J4274,J4314,J4354,J4395,J4437,J4477,J4518)</f>
        <v>2534765</v>
      </c>
      <c r="K1630" s="190">
        <f t="shared" ref="K1630" si="1471">SUM(K1675,K1715,K1755,K1795,K1834,K1873,K1914,K1954,K1996,K2037,K2077,K2117,K2159,K2200,K2241,K2281,K2322,K2363,K2405,K2443,K2484,K2523,K2563,K2604,K2645,K2686,K2728,K2769,K2810,K2851,K2892,K2933,K2974,K3015,K3056,K3097,K3139,K3180,K3221,K3263,K3304,K3342,K3382,K3423,K3464,K3504,K3545,K3586,K3626,K3667,K3708,K3748,K3789,K3830,K3870,K3911,K3951,K3991,K4031,K4070,K4111,K4151,K4192,K4233,K4274,K4314,K4354,K4395,K4437,K4477,K4518)</f>
        <v>1832752</v>
      </c>
      <c r="L1630" s="190">
        <f t="shared" si="1469"/>
        <v>665053</v>
      </c>
      <c r="M1630" s="17">
        <f t="shared" ref="M1630:O1630" si="1472">SUM(M1675,M1715,M1755,M1795,M1834,M1873,M1914,M1954,M1996,M2037,M2077,M2117,M2159,M2200,M2241,M2281,M2322,M2363,M2405,M2443,M2484,M2523,M2563,M2604,M2645,M2686,M2728,M2769,M2810,M2851,M2892,M2933,M2974,M3015,M3056,M3097,M3139,M3180,M3221,M3263,M3304,M3342,M3382,M3423,M3464,M3504,M3545,M3586,M3626,M3667,M3708,M3748,M3789,M3830,M3870,M3911,M3951,M3991,M4031,M4070,M4111,M4151,M4192,M4233,M4274,M4314,M4354,M4395,M4437,M4477,M4518)</f>
        <v>236479</v>
      </c>
      <c r="N1630" s="17">
        <f t="shared" si="1472"/>
        <v>222599</v>
      </c>
      <c r="O1630" s="17">
        <f t="shared" si="1472"/>
        <v>205975</v>
      </c>
      <c r="P1630" s="43">
        <f t="shared" si="1410"/>
        <v>2497805</v>
      </c>
      <c r="Q1630" s="190">
        <f t="shared" si="1411"/>
        <v>98.541876663122622</v>
      </c>
    </row>
    <row r="1631" spans="1:17" s="30" customFormat="1" x14ac:dyDescent="0.25">
      <c r="A1631" s="36" t="s">
        <v>969</v>
      </c>
      <c r="B1631" s="36" t="s">
        <v>82</v>
      </c>
      <c r="C1631" s="36" t="s">
        <v>3220</v>
      </c>
      <c r="D1631" s="36" t="s">
        <v>3221</v>
      </c>
      <c r="E1631" s="38" t="s">
        <v>206</v>
      </c>
      <c r="F1631" s="4" t="s">
        <v>1</v>
      </c>
      <c r="G1631" s="42" t="s">
        <v>1015</v>
      </c>
      <c r="H1631" s="42" t="s">
        <v>205</v>
      </c>
      <c r="I1631" s="190">
        <f t="shared" ref="I1631:L1631" si="1473">SUM(I1676,I1716,I1756,I1796,I1835,I1874,I1915,I1955,I1997,I2038,I2078,I2118,I2160,I2201,I2242,I2282,I2323,I2364,I2406,I2444,I2485,I2524,I2564,I2605,I2646,I2687,I2729,I2770,I2811,I2852,I2893,I2934,I2975,I3016,I3057,I3098,I3140,I3181,I3222,I3264,I3305,I3343,I3383,I3424,I3465,I3505,I3546,I3587,I3627,I3668,I3709,I3749,I3790,I3831,I3871,I3912,I3952,I3992,I4032,I4071,I4112,I4152,I4193,I4234,I4275,I4315,I4355,I4396,I4438,I4478,I4519)</f>
        <v>162428</v>
      </c>
      <c r="J1631" s="190">
        <f t="shared" ref="J1631" si="1474">SUM(J1676,J1716,J1756,J1796,J1835,J1874,J1915,J1955,J1997,J2038,J2078,J2118,J2160,J2201,J2242,J2282,J2323,J2364,J2406,J2444,J2485,J2524,J2564,J2605,J2646,J2687,J2729,J2770,J2811,J2852,J2893,J2934,J2975,J3016,J3057,J3098,J3140,J3181,J3222,J3264,J3305,J3343,J3383,J3424,J3465,J3505,J3546,J3587,J3627,J3668,J3709,J3749,J3790,J3831,J3871,J3912,J3952,J3992,J4032,J4071,J4112,J4152,J4193,J4234,J4275,J4315,J4355,J4396,J4438,J4478,J4519)</f>
        <v>90838</v>
      </c>
      <c r="K1631" s="190">
        <f t="shared" ref="K1631" si="1475">SUM(K1676,K1716,K1756,K1796,K1835,K1874,K1915,K1955,K1997,K2038,K2078,K2118,K2160,K2201,K2242,K2282,K2323,K2364,K2406,K2444,K2485,K2524,K2564,K2605,K2646,K2687,K2729,K2770,K2811,K2852,K2893,K2934,K2975,K3016,K3057,K3098,K3140,K3181,K3222,K3264,K3305,K3343,K3383,K3424,K3465,K3505,K3546,K3587,K3627,K3668,K3709,K3749,K3790,K3831,K3871,K3912,K3952,K3992,K4032,K4071,K4112,K4152,K4193,K4234,K4275,K4315,K4355,K4396,K4438,K4478,K4519)</f>
        <v>85052</v>
      </c>
      <c r="L1631" s="190">
        <f t="shared" si="1473"/>
        <v>4983</v>
      </c>
      <c r="M1631" s="17">
        <f t="shared" ref="M1631:O1631" si="1476">SUM(M1676,M1716,M1756,M1796,M1835,M1874,M1915,M1955,M1997,M2038,M2078,M2118,M2160,M2201,M2242,M2282,M2323,M2364,M2406,M2444,M2485,M2524,M2564,M2605,M2646,M2687,M2729,M2770,M2811,M2852,M2893,M2934,M2975,M3016,M3057,M3098,M3140,M3181,M3222,M3264,M3305,M3343,M3383,M3424,M3465,M3505,M3546,M3587,M3627,M3668,M3709,M3749,M3790,M3831,M3871,M3912,M3952,M3992,M4032,M4071,M4112,M4152,M4193,M4234,M4275,M4315,M4355,M4396,M4438,M4478,M4519)</f>
        <v>2869</v>
      </c>
      <c r="N1631" s="17">
        <f t="shared" si="1476"/>
        <v>1529</v>
      </c>
      <c r="O1631" s="17">
        <f t="shared" si="1476"/>
        <v>585</v>
      </c>
      <c r="P1631" s="43">
        <f t="shared" si="1410"/>
        <v>90035</v>
      </c>
      <c r="Q1631" s="190">
        <f t="shared" si="1411"/>
        <v>99.116008718818122</v>
      </c>
    </row>
    <row r="1632" spans="1:17" s="30" customFormat="1" x14ac:dyDescent="0.25">
      <c r="A1632" s="36" t="s">
        <v>969</v>
      </c>
      <c r="B1632" s="36" t="s">
        <v>82</v>
      </c>
      <c r="C1632" s="36" t="s">
        <v>3220</v>
      </c>
      <c r="D1632" s="36" t="s">
        <v>3221</v>
      </c>
      <c r="E1632" s="38" t="s">
        <v>209</v>
      </c>
      <c r="F1632" s="4" t="s">
        <v>1</v>
      </c>
      <c r="G1632" s="42" t="s">
        <v>1015</v>
      </c>
      <c r="H1632" s="42" t="s">
        <v>208</v>
      </c>
      <c r="I1632" s="190">
        <f t="shared" ref="I1632:L1632" si="1477">SUM(I1956,I2119,I2161,I2324,I2486,I2688,I3099,I3223,I4072,I4153,I4397)</f>
        <v>225050</v>
      </c>
      <c r="J1632" s="190">
        <f t="shared" ref="J1632" si="1478">SUM(J1956,J2119,J2161,J2324,J2486,J2688,J3099,J3223,J4072,J4153,J4397)</f>
        <v>211850</v>
      </c>
      <c r="K1632" s="190">
        <f t="shared" ref="K1632" si="1479">SUM(K1956,K2119,K2161,K2324,K2486,K2688,K3099,K3223,K4072,K4153,K4397)</f>
        <v>148867</v>
      </c>
      <c r="L1632" s="190">
        <f t="shared" si="1477"/>
        <v>52596</v>
      </c>
      <c r="M1632" s="17">
        <f t="shared" ref="M1632:O1632" si="1480">SUM(M1956,M2119,M2161,M2324,M2486,M2688,M3099,M3223,M4072,M4153,M4397)</f>
        <v>17015</v>
      </c>
      <c r="N1632" s="17">
        <f t="shared" si="1480"/>
        <v>26415</v>
      </c>
      <c r="O1632" s="17">
        <f t="shared" si="1480"/>
        <v>9166</v>
      </c>
      <c r="P1632" s="43">
        <f t="shared" si="1410"/>
        <v>201463</v>
      </c>
      <c r="Q1632" s="190">
        <f t="shared" si="1411"/>
        <v>95.097002596176537</v>
      </c>
    </row>
    <row r="1633" spans="1:17" s="30" customFormat="1" x14ac:dyDescent="0.25">
      <c r="A1633" s="36" t="s">
        <v>969</v>
      </c>
      <c r="B1633" s="36" t="s">
        <v>82</v>
      </c>
      <c r="C1633" s="36" t="s">
        <v>3220</v>
      </c>
      <c r="D1633" s="36" t="s">
        <v>3221</v>
      </c>
      <c r="E1633" s="38" t="s">
        <v>212</v>
      </c>
      <c r="F1633" s="4" t="s">
        <v>1</v>
      </c>
      <c r="G1633" s="42" t="s">
        <v>1015</v>
      </c>
      <c r="H1633" s="42" t="s">
        <v>211</v>
      </c>
      <c r="I1633" s="190">
        <f t="shared" ref="I1633:L1633" si="1481">SUM(I1677,I1717,I1757,I1797,I1836,I1875,I1916,I1957,I1998,I2039,I2079,I2120,I2162,I2202,I2243,I2283,I2325,I2365,I2407,I2445,I2487,I2525,I2565,I2606,I2647,I2689,I2730,I2771,I2812,I2853,I2894,I2935,I2976,I3017,I3058,I3100,I3141,I3182,I3224,I3265,I3306,I3344,I3384,I3425,I3466,I3506,I3547,I3588,I3628,I3669,I3710,I3750,I3791,I3832,I3872,I3913,I3953,I3993,I4033,I4073,I4113,I4154,I4194,I4235,I4276,I4316,I4356,I4398,I4439,I4479,I4520)</f>
        <v>999058</v>
      </c>
      <c r="J1633" s="190">
        <f t="shared" ref="J1633" si="1482">SUM(J1677,J1717,J1757,J1797,J1836,J1875,J1916,J1957,J1998,J2039,J2079,J2120,J2162,J2202,J2243,J2283,J2325,J2365,J2407,J2445,J2487,J2525,J2565,J2606,J2647,J2689,J2730,J2771,J2812,J2853,J2894,J2935,J2976,J3017,J3058,J3100,J3141,J3182,J3224,J3265,J3306,J3344,J3384,J3425,J3466,J3506,J3547,J3588,J3628,J3669,J3710,J3750,J3791,J3832,J3872,J3913,J3953,J3993,J4033,J4073,J4113,J4154,J4194,J4235,J4276,J4316,J4356,J4398,J4439,J4479,J4520)</f>
        <v>789568</v>
      </c>
      <c r="K1633" s="190">
        <f t="shared" ref="K1633" si="1483">SUM(K1677,K1717,K1757,K1797,K1836,K1875,K1916,K1957,K1998,K2039,K2079,K2120,K2162,K2202,K2243,K2283,K2325,K2365,K2407,K2445,K2487,K2525,K2565,K2606,K2647,K2689,K2730,K2771,K2812,K2853,K2894,K2935,K2976,K3017,K3058,K3100,K3141,K3182,K3224,K3265,K3306,K3344,K3384,K3425,K3466,K3506,K3547,K3588,K3628,K3669,K3710,K3750,K3791,K3832,K3872,K3913,K3953,K3993,K4033,K4073,K4113,K4154,K4194,K4235,K4276,K4316,K4356,K4398,K4439,K4479,K4520)</f>
        <v>599510</v>
      </c>
      <c r="L1633" s="190">
        <f t="shared" si="1481"/>
        <v>189557</v>
      </c>
      <c r="M1633" s="17">
        <f t="shared" ref="M1633:O1633" si="1484">SUM(M1677,M1717,M1757,M1797,M1836,M1875,M1916,M1957,M1998,M2039,M2079,M2120,M2162,M2202,M2243,M2283,M2325,M2365,M2407,M2445,M2487,M2525,M2565,M2606,M2647,M2689,M2730,M2771,M2812,M2853,M2894,M2935,M2976,M3017,M3058,M3100,M3141,M3182,M3224,M3265,M3306,M3344,M3384,M3425,M3466,M3506,M3547,M3588,M3628,M3669,M3710,M3750,M3791,M3832,M3872,M3913,M3953,M3993,M4033,M4073,M4113,M4154,M4194,M4235,M4276,M4316,M4356,M4398,M4439,M4479,M4520)</f>
        <v>77885</v>
      </c>
      <c r="N1633" s="17">
        <f t="shared" si="1484"/>
        <v>62040</v>
      </c>
      <c r="O1633" s="17">
        <f t="shared" si="1484"/>
        <v>49632</v>
      </c>
      <c r="P1633" s="43">
        <f t="shared" si="1410"/>
        <v>789067</v>
      </c>
      <c r="Q1633" s="190">
        <f t="shared" si="1411"/>
        <v>99.936547580449059</v>
      </c>
    </row>
    <row r="1634" spans="1:17" s="30" customFormat="1" x14ac:dyDescent="0.25">
      <c r="A1634" s="36" t="s">
        <v>969</v>
      </c>
      <c r="B1634" s="36" t="s">
        <v>82</v>
      </c>
      <c r="C1634" s="36" t="s">
        <v>3220</v>
      </c>
      <c r="D1634" s="36" t="s">
        <v>3221</v>
      </c>
      <c r="E1634" s="38" t="s">
        <v>215</v>
      </c>
      <c r="F1634" s="4" t="s">
        <v>1</v>
      </c>
      <c r="G1634" s="42" t="s">
        <v>1015</v>
      </c>
      <c r="H1634" s="42" t="s">
        <v>214</v>
      </c>
      <c r="I1634" s="190">
        <f t="shared" ref="I1634:L1634" si="1485">SUM(I1876,I1958,I1999,I2040,I2121,I2203,I2284,I2366,I2408,I2446,I2488,I2566,I2607,I2648,I2690,I2731,I2772,I2813,I2854,I2895,I2936,I2977,I3018,I3059,I3101,I3142,I3183,I3225,I3266,I3307,I3385,I3426,I3507,I3548,I3629,I3670,I3751,I3792,I3873,I4195,I4236,I4357,I4399,I4480,I4521)</f>
        <v>14685</v>
      </c>
      <c r="J1634" s="190">
        <f t="shared" ref="J1634" si="1486">SUM(J1876,J1958,J1999,J2040,J2121,J2203,J2284,J2366,J2408,J2446,J2488,J2566,J2607,J2648,J2690,J2731,J2772,J2813,J2854,J2895,J2936,J2977,J3018,J3059,J3101,J3142,J3183,J3225,J3266,J3307,J3385,J3426,J3507,J3548,J3629,J3670,J3751,J3792,J3873,J4195,J4236,J4357,J4399,J4480,J4521)</f>
        <v>5735</v>
      </c>
      <c r="K1634" s="190">
        <f t="shared" ref="K1634" si="1487">SUM(K1876,K1958,K1999,K2040,K2121,K2203,K2284,K2366,K2408,K2446,K2488,K2566,K2607,K2648,K2690,K2731,K2772,K2813,K2854,K2895,K2936,K2977,K3018,K3059,K3101,K3142,K3183,K3225,K3266,K3307,K3385,K3426,K3507,K3548,K3629,K3670,K3751,K3792,K3873,K4195,K4236,K4357,K4399,K4480,K4521)</f>
        <v>2249</v>
      </c>
      <c r="L1634" s="190">
        <f t="shared" si="1485"/>
        <v>2786</v>
      </c>
      <c r="M1634" s="17">
        <f t="shared" ref="M1634:O1634" si="1488">SUM(M1876,M1958,M1999,M2040,M2121,M2203,M2284,M2366,M2408,M2446,M2488,M2566,M2607,M2648,M2690,M2731,M2772,M2813,M2854,M2895,M2936,M2977,M3018,M3059,M3101,M3142,M3183,M3225,M3266,M3307,M3385,M3426,M3507,M3548,M3629,M3670,M3751,M3792,M3873,M4195,M4236,M4357,M4399,M4480,M4521)</f>
        <v>2385</v>
      </c>
      <c r="N1634" s="17">
        <f t="shared" si="1488"/>
        <v>230</v>
      </c>
      <c r="O1634" s="17">
        <f t="shared" si="1488"/>
        <v>171</v>
      </c>
      <c r="P1634" s="43">
        <f t="shared" si="1410"/>
        <v>5035</v>
      </c>
      <c r="Q1634" s="190">
        <f t="shared" si="1411"/>
        <v>87.794245858761983</v>
      </c>
    </row>
    <row r="1635" spans="1:17" s="30" customFormat="1" x14ac:dyDescent="0.25">
      <c r="A1635" s="36" t="s">
        <v>969</v>
      </c>
      <c r="B1635" s="36" t="s">
        <v>82</v>
      </c>
      <c r="C1635" s="36" t="s">
        <v>3220</v>
      </c>
      <c r="D1635" s="36" t="s">
        <v>3221</v>
      </c>
      <c r="E1635" s="38" t="s">
        <v>42</v>
      </c>
      <c r="F1635" s="4" t="s">
        <v>1</v>
      </c>
      <c r="G1635" s="42" t="s">
        <v>1015</v>
      </c>
      <c r="H1635" s="42" t="s">
        <v>41</v>
      </c>
      <c r="I1635" s="190">
        <f t="shared" ref="I1635:L1635" si="1489">SUM(I1678,I1718,I1758,I1798,I1837,I1877,I1917,I1959,I2000,I2041,I2080,I2122,I2163,I2204,I2244,I2285,I2326,I2367,I2409,I2447,I2489,I2526,I2567,I2608,I2649,I2691,I2732,I2773,I2814,I2855,I2896,I2937,I2978,I3019,I3060,I3102,I3143,I3184,I3226,I3267,I3308,I3345,I3386,I3427,I3467,I3508,I3549,I3589,I3630,I3671,I3711,I3752,I3793,I3833,I3874,I3914,I3954,I3994,I4034,I4074,I4114,I4155,I4196,I4237,I4277,I4317,I4358,I4400,I4440,I4481,I4522)</f>
        <v>3252447</v>
      </c>
      <c r="J1635" s="190">
        <f t="shared" ref="J1635" si="1490">SUM(J1678,J1718,J1758,J1798,J1837,J1877,J1917,J1959,J2000,J2041,J2080,J2122,J2163,J2204,J2244,J2285,J2326,J2367,J2409,J2447,J2489,J2526,J2567,J2608,J2649,J2691,J2732,J2773,J2814,J2855,J2896,J2937,J2978,J3019,J3060,J3102,J3143,J3184,J3226,J3267,J3308,J3345,J3386,J3427,J3467,J3508,J3549,J3589,J3630,J3671,J3711,J3752,J3793,J3833,J3874,J3914,J3954,J3994,J4034,J4074,J4114,J4155,J4196,J4237,J4277,J4317,J4358,J4400,J4440,J4481,J4522)</f>
        <v>3011918</v>
      </c>
      <c r="K1635" s="190">
        <f t="shared" ref="K1635" si="1491">SUM(K1678,K1718,K1758,K1798,K1837,K1877,K1917,K1959,K2000,K2041,K2080,K2122,K2163,K2204,K2244,K2285,K2326,K2367,K2409,K2447,K2489,K2526,K2567,K2608,K2649,K2691,K2732,K2773,K2814,K2855,K2896,K2937,K2978,K3019,K3060,K3102,K3143,K3184,K3226,K3267,K3308,K3345,K3386,K3427,K3467,K3508,K3549,K3589,K3630,K3671,K3711,K3752,K3793,K3833,K3874,K3914,K3954,K3994,K4034,K4074,K4114,K4155,K4196,K4237,K4277,K4317,K4358,K4400,K4440,K4481,K4522)</f>
        <v>2303963</v>
      </c>
      <c r="L1635" s="190">
        <f t="shared" si="1489"/>
        <v>677256</v>
      </c>
      <c r="M1635" s="17">
        <f t="shared" ref="M1635:O1635" si="1492">SUM(M1678,M1718,M1758,M1798,M1837,M1877,M1917,M1959,M2000,M2041,M2080,M2122,M2163,M2204,M2244,M2285,M2326,M2367,M2409,M2447,M2489,M2526,M2567,M2608,M2649,M2691,M2732,M2773,M2814,M2855,M2896,M2937,M2978,M3019,M3060,M3102,M3143,M3184,M3226,M3267,M3308,M3345,M3386,M3427,M3467,M3508,M3549,M3589,M3630,M3671,M3711,M3752,M3793,M3833,M3874,M3914,M3954,M3994,M4034,M4074,M4114,M4155,M4196,M4237,M4277,M4317,M4358,M4400,M4440,M4481,M4522)</f>
        <v>262853</v>
      </c>
      <c r="N1635" s="17">
        <f t="shared" si="1492"/>
        <v>228005</v>
      </c>
      <c r="O1635" s="17">
        <f t="shared" si="1492"/>
        <v>186398</v>
      </c>
      <c r="P1635" s="43">
        <f t="shared" si="1410"/>
        <v>2981219</v>
      </c>
      <c r="Q1635" s="190">
        <f t="shared" si="1411"/>
        <v>98.980749143900994</v>
      </c>
    </row>
    <row r="1636" spans="1:17" s="30" customFormat="1" ht="22.5" x14ac:dyDescent="0.25">
      <c r="A1636" s="35" t="s">
        <v>1</v>
      </c>
      <c r="B1636" s="35" t="s">
        <v>1</v>
      </c>
      <c r="C1636" s="35" t="s">
        <v>1</v>
      </c>
      <c r="D1636" s="37" t="s">
        <v>1</v>
      </c>
      <c r="E1636" s="37" t="s">
        <v>1</v>
      </c>
      <c r="F1636" s="2" t="s">
        <v>1</v>
      </c>
      <c r="G1636" s="37" t="s">
        <v>1</v>
      </c>
      <c r="H1636" s="39" t="s">
        <v>57</v>
      </c>
      <c r="I1636" s="191">
        <f t="shared" ref="I1636:O1636" si="1493">SUM(I1637)</f>
        <v>23820</v>
      </c>
      <c r="J1636" s="191">
        <f t="shared" si="1493"/>
        <v>13145</v>
      </c>
      <c r="K1636" s="191">
        <f t="shared" si="1493"/>
        <v>4525</v>
      </c>
      <c r="L1636" s="191">
        <f t="shared" si="1493"/>
        <v>400</v>
      </c>
      <c r="M1636" s="14">
        <f t="shared" si="1493"/>
        <v>100</v>
      </c>
      <c r="N1636" s="14">
        <f t="shared" si="1493"/>
        <v>0</v>
      </c>
      <c r="O1636" s="14">
        <f t="shared" si="1493"/>
        <v>300</v>
      </c>
      <c r="P1636" s="40">
        <f t="shared" si="1410"/>
        <v>4925</v>
      </c>
      <c r="Q1636" s="191">
        <f t="shared" si="1411"/>
        <v>37.466717383035373</v>
      </c>
    </row>
    <row r="1637" spans="1:17" s="30" customFormat="1" x14ac:dyDescent="0.25">
      <c r="A1637" s="36" t="s">
        <v>969</v>
      </c>
      <c r="B1637" s="36" t="s">
        <v>82</v>
      </c>
      <c r="C1637" s="36" t="s">
        <v>3220</v>
      </c>
      <c r="D1637" s="36" t="s">
        <v>3221</v>
      </c>
      <c r="E1637" s="37" t="s">
        <v>3227</v>
      </c>
      <c r="F1637" s="2" t="s">
        <v>1</v>
      </c>
      <c r="G1637" s="37" t="s">
        <v>1</v>
      </c>
      <c r="H1637" s="37" t="s">
        <v>59</v>
      </c>
      <c r="I1637" s="192">
        <f t="shared" ref="I1637:L1637" si="1494">SUM(I1638:I1639)</f>
        <v>23820</v>
      </c>
      <c r="J1637" s="192">
        <f t="shared" ref="J1637" si="1495">SUM(J1638:J1639)</f>
        <v>13145</v>
      </c>
      <c r="K1637" s="192">
        <f t="shared" ref="K1637" si="1496">SUM(K1638:K1639)</f>
        <v>4525</v>
      </c>
      <c r="L1637" s="192">
        <f t="shared" si="1494"/>
        <v>400</v>
      </c>
      <c r="M1637" s="15">
        <f t="shared" ref="M1637:O1637" si="1497">SUM(M1638:M1639)</f>
        <v>100</v>
      </c>
      <c r="N1637" s="15">
        <f t="shared" si="1497"/>
        <v>0</v>
      </c>
      <c r="O1637" s="15">
        <f t="shared" si="1497"/>
        <v>300</v>
      </c>
      <c r="P1637" s="41">
        <f t="shared" si="1410"/>
        <v>4925</v>
      </c>
      <c r="Q1637" s="192">
        <f t="shared" si="1411"/>
        <v>37.466717383035373</v>
      </c>
    </row>
    <row r="1638" spans="1:17" s="30" customFormat="1" x14ac:dyDescent="0.25">
      <c r="A1638" s="36" t="s">
        <v>969</v>
      </c>
      <c r="B1638" s="36" t="s">
        <v>82</v>
      </c>
      <c r="C1638" s="36" t="s">
        <v>3220</v>
      </c>
      <c r="D1638" s="36" t="s">
        <v>3221</v>
      </c>
      <c r="E1638" s="38" t="s">
        <v>105</v>
      </c>
      <c r="F1638" s="4" t="s">
        <v>1</v>
      </c>
      <c r="G1638" s="42" t="s">
        <v>1015</v>
      </c>
      <c r="H1638" s="42" t="s">
        <v>104</v>
      </c>
      <c r="I1638" s="190">
        <f t="shared" ref="I1638:L1638" si="1498">SUM(I2373)</f>
        <v>15000</v>
      </c>
      <c r="J1638" s="190">
        <f t="shared" ref="J1638" si="1499">SUM(J2373)</f>
        <v>0</v>
      </c>
      <c r="K1638" s="190">
        <f t="shared" ref="K1638" si="1500">SUM(K2373)</f>
        <v>0</v>
      </c>
      <c r="L1638" s="190">
        <f t="shared" si="1498"/>
        <v>0</v>
      </c>
      <c r="M1638" s="17">
        <f t="shared" ref="M1638:O1638" si="1501">SUM(M2373)</f>
        <v>0</v>
      </c>
      <c r="N1638" s="17">
        <f t="shared" si="1501"/>
        <v>0</v>
      </c>
      <c r="O1638" s="17">
        <f t="shared" si="1501"/>
        <v>0</v>
      </c>
      <c r="P1638" s="43">
        <f t="shared" si="1410"/>
        <v>0</v>
      </c>
      <c r="Q1638" s="169" t="str">
        <f t="shared" si="1411"/>
        <v>-</v>
      </c>
    </row>
    <row r="1639" spans="1:17" s="30" customFormat="1" x14ac:dyDescent="0.25">
      <c r="A1639" s="36" t="s">
        <v>969</v>
      </c>
      <c r="B1639" s="36" t="s">
        <v>82</v>
      </c>
      <c r="C1639" s="36" t="s">
        <v>3220</v>
      </c>
      <c r="D1639" s="36" t="s">
        <v>3221</v>
      </c>
      <c r="E1639" s="38" t="s">
        <v>69</v>
      </c>
      <c r="F1639" s="4" t="s">
        <v>1</v>
      </c>
      <c r="G1639" s="42" t="s">
        <v>1015</v>
      </c>
      <c r="H1639" s="42" t="s">
        <v>68</v>
      </c>
      <c r="I1639" s="190">
        <f t="shared" ref="I1639:L1639" si="1502">SUM(I1684,I1724,I1764,I1803,I1843,I1883,I1923,I1965,I2006,I2046,I2086,I2128,I2169,I2210,I2250,I2291,I2332,I2374,I2453,I2532,I2573,I2614,I2655,I2697,I2738,I2779,I2820,I2861,I2902,I2943,I2984,I3025,I3066,I3108,I3149,I3190,I3232,I3273,I3351,I3392,I3433,I3473,I3514,I3555,I3595,I3636,I3677,I3717,I3758,I3799,I3839,I3880,I3920,I3960,I4000,I4039,I4080,I4120,I4161,I4202,I4243,I4283,I4323,I4364,I4406,I4446,I4487,I4528)</f>
        <v>8820</v>
      </c>
      <c r="J1639" s="190">
        <f t="shared" ref="J1639" si="1503">SUM(J1684,J1724,J1764,J1803,J1843,J1883,J1923,J1965,J2006,J2046,J2086,J2128,J2169,J2210,J2250,J2291,J2332,J2374,J2453,J2532,J2573,J2614,J2655,J2697,J2738,J2779,J2820,J2861,J2902,J2943,J2984,J3025,J3066,J3108,J3149,J3190,J3232,J3273,J3351,J3392,J3433,J3473,J3514,J3555,J3595,J3636,J3677,J3717,J3758,J3799,J3839,J3880,J3920,J3960,J4000,J4039,J4080,J4120,J4161,J4202,J4243,J4283,J4323,J4364,J4406,J4446,J4487,J4528)</f>
        <v>13145</v>
      </c>
      <c r="K1639" s="190">
        <f t="shared" ref="K1639" si="1504">SUM(K1684,K1724,K1764,K1803,K1843,K1883,K1923,K1965,K2006,K2046,K2086,K2128,K2169,K2210,K2250,K2291,K2332,K2374,K2453,K2532,K2573,K2614,K2655,K2697,K2738,K2779,K2820,K2861,K2902,K2943,K2984,K3025,K3066,K3108,K3149,K3190,K3232,K3273,K3351,K3392,K3433,K3473,K3514,K3555,K3595,K3636,K3677,K3717,K3758,K3799,K3839,K3880,K3920,K3960,K4000,K4039,K4080,K4120,K4161,K4202,K4243,K4283,K4323,K4364,K4406,K4446,K4487,K4528)</f>
        <v>4525</v>
      </c>
      <c r="L1639" s="190">
        <f t="shared" si="1502"/>
        <v>400</v>
      </c>
      <c r="M1639" s="17">
        <f t="shared" ref="M1639:O1639" si="1505">SUM(M1684,M1724,M1764,M1803,M1843,M1883,M1923,M1965,M2006,M2046,M2086,M2128,M2169,M2210,M2250,M2291,M2332,M2374,M2453,M2532,M2573,M2614,M2655,M2697,M2738,M2779,M2820,M2861,M2902,M2943,M2984,M3025,M3066,M3108,M3149,M3190,M3232,M3273,M3351,M3392,M3433,M3473,M3514,M3555,M3595,M3636,M3677,M3717,M3758,M3799,M3839,M3880,M3920,M3960,M4000,M4039,M4080,M4120,M4161,M4202,M4243,M4283,M4323,M4364,M4406,M4446,M4487,M4528)</f>
        <v>100</v>
      </c>
      <c r="N1639" s="17">
        <f t="shared" si="1505"/>
        <v>0</v>
      </c>
      <c r="O1639" s="17">
        <f t="shared" si="1505"/>
        <v>300</v>
      </c>
      <c r="P1639" s="43">
        <f t="shared" si="1410"/>
        <v>4925</v>
      </c>
      <c r="Q1639" s="190">
        <f t="shared" si="1411"/>
        <v>37.466717383035373</v>
      </c>
    </row>
    <row r="1640" spans="1:17" s="30" customFormat="1" ht="22.5" x14ac:dyDescent="0.25">
      <c r="A1640" s="35" t="s">
        <v>1</v>
      </c>
      <c r="B1640" s="35" t="s">
        <v>1</v>
      </c>
      <c r="C1640" s="35" t="s">
        <v>1</v>
      </c>
      <c r="D1640" s="37" t="s">
        <v>1</v>
      </c>
      <c r="E1640" s="37" t="s">
        <v>1</v>
      </c>
      <c r="F1640" s="2" t="s">
        <v>1</v>
      </c>
      <c r="G1640" s="37" t="s">
        <v>1</v>
      </c>
      <c r="H1640" s="39" t="s">
        <v>70</v>
      </c>
      <c r="I1640" s="191">
        <f t="shared" ref="I1640:O1640" si="1506">SUM(I1641)</f>
        <v>4349038</v>
      </c>
      <c r="J1640" s="191">
        <f t="shared" si="1506"/>
        <v>3680310</v>
      </c>
      <c r="K1640" s="191">
        <f t="shared" si="1506"/>
        <v>3443759</v>
      </c>
      <c r="L1640" s="191">
        <f t="shared" si="1506"/>
        <v>154706</v>
      </c>
      <c r="M1640" s="14">
        <f t="shared" si="1506"/>
        <v>107141</v>
      </c>
      <c r="N1640" s="14">
        <f t="shared" si="1506"/>
        <v>31250</v>
      </c>
      <c r="O1640" s="14">
        <f t="shared" si="1506"/>
        <v>16315</v>
      </c>
      <c r="P1640" s="40">
        <f t="shared" si="1410"/>
        <v>3598465</v>
      </c>
      <c r="Q1640" s="191">
        <f t="shared" si="1411"/>
        <v>97.776138423121964</v>
      </c>
    </row>
    <row r="1641" spans="1:17" s="30" customFormat="1" x14ac:dyDescent="0.25">
      <c r="A1641" s="36" t="s">
        <v>969</v>
      </c>
      <c r="B1641" s="36" t="s">
        <v>82</v>
      </c>
      <c r="C1641" s="36" t="s">
        <v>3220</v>
      </c>
      <c r="D1641" s="36" t="s">
        <v>3221</v>
      </c>
      <c r="E1641" s="37" t="s">
        <v>3228</v>
      </c>
      <c r="F1641" s="2" t="s">
        <v>1</v>
      </c>
      <c r="G1641" s="37" t="s">
        <v>1</v>
      </c>
      <c r="H1641" s="37" t="s">
        <v>72</v>
      </c>
      <c r="I1641" s="192">
        <f t="shared" ref="I1641:L1641" si="1507">SUM(I1642:I1644)</f>
        <v>4349038</v>
      </c>
      <c r="J1641" s="192">
        <f t="shared" ref="J1641" si="1508">SUM(J1642:J1644)</f>
        <v>3680310</v>
      </c>
      <c r="K1641" s="192">
        <f t="shared" ref="K1641" si="1509">SUM(K1642:K1644)</f>
        <v>3443759</v>
      </c>
      <c r="L1641" s="192">
        <f t="shared" si="1507"/>
        <v>154706</v>
      </c>
      <c r="M1641" s="15">
        <f t="shared" ref="M1641:O1641" si="1510">SUM(M1642:M1644)</f>
        <v>107141</v>
      </c>
      <c r="N1641" s="15">
        <f t="shared" si="1510"/>
        <v>31250</v>
      </c>
      <c r="O1641" s="15">
        <f t="shared" si="1510"/>
        <v>16315</v>
      </c>
      <c r="P1641" s="41">
        <f t="shared" si="1410"/>
        <v>3598465</v>
      </c>
      <c r="Q1641" s="192">
        <f t="shared" si="1411"/>
        <v>97.776138423121964</v>
      </c>
    </row>
    <row r="1642" spans="1:17" s="30" customFormat="1" x14ac:dyDescent="0.25">
      <c r="A1642" s="36" t="s">
        <v>969</v>
      </c>
      <c r="B1642" s="36" t="s">
        <v>82</v>
      </c>
      <c r="C1642" s="36" t="s">
        <v>3220</v>
      </c>
      <c r="D1642" s="36" t="s">
        <v>3221</v>
      </c>
      <c r="E1642" s="38" t="s">
        <v>75</v>
      </c>
      <c r="F1642" s="4" t="s">
        <v>1</v>
      </c>
      <c r="G1642" s="42" t="s">
        <v>1015</v>
      </c>
      <c r="H1642" s="42" t="s">
        <v>74</v>
      </c>
      <c r="I1642" s="190">
        <f t="shared" ref="I1642:L1642" si="1511">SUM(I1687,I1727,I1767,I1806,I1846,I1886,I1926,I1968,I2009,I2049,I2089,I2131,I2172,I2213,I2253,I2294,I2335,I2377,I2415,I2456,I2495,I2535,I2576,I2617,I2658,I2700,I2741,I2782,I2823,I2864,I2905,I2946,I2987,I3028,I3069,I3111,I3152,I3193,I3235,I3276,I3314,I3354,I3395,I3436,I3476,I3517,I3558,I3598,I3639,I3680,I3720,I3761,I3802,I3842,I3883,I3923,I3963,I4003,I4042,I4083,I4123,I4164,I4205,I4246,I4286,I4326,I4367,I4409,I4449,I4490,I4531)</f>
        <v>2004980</v>
      </c>
      <c r="J1642" s="190">
        <f t="shared" ref="J1642" si="1512">SUM(J1687,J1727,J1767,J1806,J1846,J1886,J1926,J1968,J2009,J2049,J2089,J2131,J2172,J2213,J2253,J2294,J2335,J2377,J2415,J2456,J2495,J2535,J2576,J2617,J2658,J2700,J2741,J2782,J2823,J2864,J2905,J2946,J2987,J3028,J3069,J3111,J3152,J3193,J3235,J3276,J3314,J3354,J3395,J3436,J3476,J3517,J3558,J3598,J3639,J3680,J3720,J3761,J3802,J3842,J3883,J3923,J3963,J4003,J4042,J4083,J4123,J4164,J4205,J4246,J4286,J4326,J4367,J4409,J4449,J4490,J4531)</f>
        <v>1499592</v>
      </c>
      <c r="K1642" s="190">
        <f t="shared" ref="K1642" si="1513">SUM(K1687,K1727,K1767,K1806,K1846,K1886,K1926,K1968,K2009,K2049,K2089,K2131,K2172,K2213,K2253,K2294,K2335,K2377,K2415,K2456,K2495,K2535,K2576,K2617,K2658,K2700,K2741,K2782,K2823,K2864,K2905,K2946,K2987,K3028,K3069,K3111,K3152,K3193,K3235,K3276,K3314,K3354,K3395,K3436,K3476,K3517,K3558,K3598,K3639,K3680,K3720,K3761,K3802,K3842,K3883,K3923,K3963,K4003,K4042,K4083,K4123,K4164,K4205,K4246,K4286,K4326,K4367,K4409,K4449,K4490,K4531)</f>
        <v>1416736</v>
      </c>
      <c r="L1642" s="190">
        <f t="shared" si="1511"/>
        <v>66370</v>
      </c>
      <c r="M1642" s="17">
        <f t="shared" ref="M1642:O1642" si="1514">SUM(M1687,M1727,M1767,M1806,M1846,M1886,M1926,M1968,M2009,M2049,M2089,M2131,M2172,M2213,M2253,M2294,M2335,M2377,M2415,M2456,M2495,M2535,M2576,M2617,M2658,M2700,M2741,M2782,M2823,M2864,M2905,M2946,M2987,M3028,M3069,M3111,M3152,M3193,M3235,M3276,M3314,M3354,M3395,M3436,M3476,M3517,M3558,M3598,M3639,M3680,M3720,M3761,M3802,M3842,M3883,M3923,M3963,M4003,M4042,M4083,M4123,M4164,M4205,M4246,M4286,M4326,M4367,M4409,M4449,M4490,M4531)</f>
        <v>39805</v>
      </c>
      <c r="N1642" s="17">
        <f t="shared" si="1514"/>
        <v>18299</v>
      </c>
      <c r="O1642" s="17">
        <f t="shared" si="1514"/>
        <v>8266</v>
      </c>
      <c r="P1642" s="43">
        <f t="shared" si="1410"/>
        <v>1483106</v>
      </c>
      <c r="Q1642" s="190">
        <f t="shared" si="1411"/>
        <v>98.900634305864529</v>
      </c>
    </row>
    <row r="1643" spans="1:17" s="30" customFormat="1" x14ac:dyDescent="0.25">
      <c r="A1643" s="36" t="s">
        <v>969</v>
      </c>
      <c r="B1643" s="36" t="s">
        <v>82</v>
      </c>
      <c r="C1643" s="36" t="s">
        <v>3220</v>
      </c>
      <c r="D1643" s="36" t="s">
        <v>3221</v>
      </c>
      <c r="E1643" s="38" t="s">
        <v>183</v>
      </c>
      <c r="F1643" s="4" t="s">
        <v>1</v>
      </c>
      <c r="G1643" s="42" t="s">
        <v>1015</v>
      </c>
      <c r="H1643" s="42" t="s">
        <v>182</v>
      </c>
      <c r="I1643" s="190">
        <f t="shared" ref="I1643:L1643" si="1515">SUM(I4532)</f>
        <v>110</v>
      </c>
      <c r="J1643" s="190">
        <f t="shared" ref="J1643" si="1516">SUM(J4532)</f>
        <v>110</v>
      </c>
      <c r="K1643" s="190">
        <f t="shared" ref="K1643" si="1517">SUM(K4532)</f>
        <v>0</v>
      </c>
      <c r="L1643" s="190">
        <f t="shared" si="1515"/>
        <v>0</v>
      </c>
      <c r="M1643" s="17">
        <f t="shared" ref="M1643:O1643" si="1518">SUM(M4532)</f>
        <v>0</v>
      </c>
      <c r="N1643" s="17">
        <f t="shared" si="1518"/>
        <v>0</v>
      </c>
      <c r="O1643" s="17">
        <f t="shared" si="1518"/>
        <v>0</v>
      </c>
      <c r="P1643" s="43">
        <f t="shared" si="1410"/>
        <v>0</v>
      </c>
      <c r="Q1643" s="190">
        <f t="shared" si="1411"/>
        <v>0</v>
      </c>
    </row>
    <row r="1644" spans="1:17" s="30" customFormat="1" x14ac:dyDescent="0.25">
      <c r="A1644" s="36" t="s">
        <v>969</v>
      </c>
      <c r="B1644" s="36" t="s">
        <v>82</v>
      </c>
      <c r="C1644" s="36" t="s">
        <v>3220</v>
      </c>
      <c r="D1644" s="36" t="s">
        <v>3221</v>
      </c>
      <c r="E1644" s="38" t="s">
        <v>341</v>
      </c>
      <c r="F1644" s="4" t="s">
        <v>1</v>
      </c>
      <c r="G1644" s="42" t="s">
        <v>1015</v>
      </c>
      <c r="H1644" s="42" t="s">
        <v>340</v>
      </c>
      <c r="I1644" s="190">
        <f t="shared" ref="I1644:L1644" si="1519">SUM(I1688,I1728,I1768,I1807,I1847,I1887,I1927,I1969,I2010,I2050,I2090,I2132,I2173,I2214,I2254,I2295,I2336,I2378,I2416,I2457,I2496,I2536,I2577,I2618,I2659,I2701,I2742,I2783,I2824,I2865,I2906,I2947,I2988,I3029,I3070,I3112,I3153,I3194,I3236,I3277,I3315,I3355,I3396,I3437,I3477,I3518,I3559,I3599,I3640,I3681,I3721,I3762,I3803,I3843,I3884,I3924,I3964,I4004,I4043,I4084,I4124,I4165,I4206,I4247,I4287,I4327,I4368,I4410,I4450,I4491,I4533)</f>
        <v>2343948</v>
      </c>
      <c r="J1644" s="190">
        <f t="shared" ref="J1644" si="1520">SUM(J1688,J1728,J1768,J1807,J1847,J1887,J1927,J1969,J2010,J2050,J2090,J2132,J2173,J2214,J2254,J2295,J2336,J2378,J2416,J2457,J2496,J2536,J2577,J2618,J2659,J2701,J2742,J2783,J2824,J2865,J2906,J2947,J2988,J3029,J3070,J3112,J3153,J3194,J3236,J3277,J3315,J3355,J3396,J3437,J3477,J3518,J3559,J3599,J3640,J3681,J3721,J3762,J3803,J3843,J3884,J3924,J3964,J4004,J4043,J4084,J4124,J4165,J4206,J4247,J4287,J4327,J4368,J4410,J4450,J4491,J4533)</f>
        <v>2180608</v>
      </c>
      <c r="K1644" s="190">
        <f t="shared" ref="K1644" si="1521">SUM(K1688,K1728,K1768,K1807,K1847,K1887,K1927,K1969,K2010,K2050,K2090,K2132,K2173,K2214,K2254,K2295,K2336,K2378,K2416,K2457,K2496,K2536,K2577,K2618,K2659,K2701,K2742,K2783,K2824,K2865,K2906,K2947,K2988,K3029,K3070,K3112,K3153,K3194,K3236,K3277,K3315,K3355,K3396,K3437,K3477,K3518,K3559,K3599,K3640,K3681,K3721,K3762,K3803,K3843,K3884,K3924,K3964,K4004,K4043,K4084,K4124,K4165,K4206,K4247,K4287,K4327,K4368,K4410,K4450,K4491,K4533)</f>
        <v>2027023</v>
      </c>
      <c r="L1644" s="190">
        <f t="shared" si="1519"/>
        <v>88336</v>
      </c>
      <c r="M1644" s="17">
        <f t="shared" ref="M1644:O1644" si="1522">SUM(M1688,M1728,M1768,M1807,M1847,M1887,M1927,M1969,M2010,M2050,M2090,M2132,M2173,M2214,M2254,M2295,M2336,M2378,M2416,M2457,M2496,M2536,M2577,M2618,M2659,M2701,M2742,M2783,M2824,M2865,M2906,M2947,M2988,M3029,M3070,M3112,M3153,M3194,M3236,M3277,M3315,M3355,M3396,M3437,M3477,M3518,M3559,M3599,M3640,M3681,M3721,M3762,M3803,M3843,M3884,M3924,M3964,M4004,M4043,M4084,M4124,M4165,M4206,M4247,M4287,M4327,M4368,M4410,M4450,M4491,M4533)</f>
        <v>67336</v>
      </c>
      <c r="N1644" s="17">
        <f t="shared" si="1522"/>
        <v>12951</v>
      </c>
      <c r="O1644" s="17">
        <f t="shared" si="1522"/>
        <v>8049</v>
      </c>
      <c r="P1644" s="43">
        <f t="shared" si="1410"/>
        <v>2115359</v>
      </c>
      <c r="Q1644" s="190">
        <f t="shared" si="1411"/>
        <v>97.007761138177969</v>
      </c>
    </row>
    <row r="1645" spans="1:17" s="30" customFormat="1" x14ac:dyDescent="0.25">
      <c r="A1645" s="42" t="s">
        <v>1</v>
      </c>
      <c r="B1645" s="42" t="s">
        <v>1</v>
      </c>
      <c r="C1645" s="42" t="s">
        <v>1</v>
      </c>
      <c r="D1645" s="42" t="s">
        <v>1</v>
      </c>
      <c r="E1645" s="42" t="s">
        <v>1</v>
      </c>
      <c r="F1645" s="16" t="s">
        <v>1</v>
      </c>
      <c r="G1645" s="42" t="s">
        <v>1</v>
      </c>
      <c r="H1645" s="39" t="s">
        <v>3229</v>
      </c>
      <c r="I1645" s="191">
        <f t="shared" ref="I1645:L1645" si="1523">SUM(I1615,I1636,I1640)</f>
        <v>205465793</v>
      </c>
      <c r="J1645" s="191">
        <f t="shared" ref="J1645" si="1524">SUM(J1615,J1636,J1640)</f>
        <v>200322965</v>
      </c>
      <c r="K1645" s="191">
        <f t="shared" ref="K1645" si="1525">SUM(K1615,K1636,K1640)</f>
        <v>160678431</v>
      </c>
      <c r="L1645" s="191">
        <f t="shared" si="1523"/>
        <v>38842253</v>
      </c>
      <c r="M1645" s="14">
        <f t="shared" ref="M1645:O1645" si="1526">SUM(M1615,M1636,M1640)</f>
        <v>15495360</v>
      </c>
      <c r="N1645" s="14">
        <f t="shared" si="1526"/>
        <v>13913341</v>
      </c>
      <c r="O1645" s="14">
        <f t="shared" si="1526"/>
        <v>9433552</v>
      </c>
      <c r="P1645" s="40">
        <f t="shared" si="1410"/>
        <v>199520684</v>
      </c>
      <c r="Q1645" s="191">
        <f t="shared" si="1411"/>
        <v>99.5995062273564</v>
      </c>
    </row>
    <row r="1646" spans="1:17" s="30" customFormat="1" ht="15.75" thickBot="1" x14ac:dyDescent="0.3">
      <c r="A1646" s="42" t="s">
        <v>1</v>
      </c>
      <c r="B1646" s="42" t="s">
        <v>1</v>
      </c>
      <c r="C1646" s="42" t="s">
        <v>1</v>
      </c>
      <c r="D1646" s="42" t="s">
        <v>1</v>
      </c>
      <c r="E1646" s="42" t="s">
        <v>1</v>
      </c>
      <c r="F1646" s="16" t="s">
        <v>1</v>
      </c>
      <c r="G1646" s="42" t="s">
        <v>1</v>
      </c>
      <c r="H1646" s="37" t="s">
        <v>77</v>
      </c>
      <c r="I1646" s="192">
        <f t="shared" ref="I1646:L1646" si="1527">SUM(I4543)</f>
        <v>4188</v>
      </c>
      <c r="J1646" s="192">
        <f t="shared" ref="J1646" si="1528">SUM(J4543)</f>
        <v>1976430</v>
      </c>
      <c r="K1646" s="192">
        <f t="shared" ref="K1646" si="1529">SUM(K4543)</f>
        <v>0</v>
      </c>
      <c r="L1646" s="192">
        <f t="shared" si="1527"/>
        <v>0</v>
      </c>
      <c r="M1646" s="16">
        <f t="shared" ref="M1646:O1646" si="1530">SUM(M4543)</f>
        <v>0</v>
      </c>
      <c r="N1646" s="16">
        <f t="shared" si="1530"/>
        <v>0</v>
      </c>
      <c r="O1646" s="16">
        <f t="shared" si="1530"/>
        <v>0</v>
      </c>
      <c r="P1646" s="41">
        <f t="shared" si="1410"/>
        <v>0</v>
      </c>
      <c r="Q1646" s="192">
        <f t="shared" si="1411"/>
        <v>0</v>
      </c>
    </row>
    <row r="1647" spans="1:17" s="30" customFormat="1" ht="45.75" thickBot="1" x14ac:dyDescent="0.3">
      <c r="A1647" s="223" t="s">
        <v>1</v>
      </c>
      <c r="B1647" s="223" t="s">
        <v>1</v>
      </c>
      <c r="C1647" s="223" t="s">
        <v>1</v>
      </c>
      <c r="D1647" s="223" t="s">
        <v>1</v>
      </c>
      <c r="E1647" s="223" t="s">
        <v>1</v>
      </c>
      <c r="F1647" s="212" t="s">
        <v>1</v>
      </c>
      <c r="G1647" s="226" t="s">
        <v>1</v>
      </c>
      <c r="H1647" s="28" t="s">
        <v>78</v>
      </c>
      <c r="I1647" s="109" t="s">
        <v>3374</v>
      </c>
      <c r="J1647" s="109" t="s">
        <v>3433</v>
      </c>
      <c r="K1647" s="109" t="s">
        <v>3437</v>
      </c>
      <c r="L1647" s="109" t="s">
        <v>3434</v>
      </c>
      <c r="M1647" s="5" t="s">
        <v>3439</v>
      </c>
      <c r="N1647" s="5" t="s">
        <v>3440</v>
      </c>
      <c r="O1647" s="5" t="s">
        <v>3441</v>
      </c>
      <c r="P1647" s="5" t="s">
        <v>3438</v>
      </c>
      <c r="Q1647" s="162" t="s">
        <v>3302</v>
      </c>
    </row>
    <row r="1648" spans="1:17" s="30" customFormat="1" x14ac:dyDescent="0.25">
      <c r="A1648" s="224"/>
      <c r="B1648" s="224"/>
      <c r="C1648" s="224"/>
      <c r="D1648" s="224"/>
      <c r="E1648" s="224"/>
      <c r="F1648" s="213"/>
      <c r="G1648" s="227"/>
      <c r="H1648" s="44" t="s">
        <v>1</v>
      </c>
      <c r="I1648" s="110">
        <v>1</v>
      </c>
      <c r="J1648" s="110">
        <v>2</v>
      </c>
      <c r="K1648" s="110">
        <v>20</v>
      </c>
      <c r="L1648" s="110" t="s">
        <v>3402</v>
      </c>
      <c r="M1648" s="12">
        <v>5</v>
      </c>
      <c r="N1648" s="12">
        <v>6</v>
      </c>
      <c r="O1648" s="12">
        <v>7</v>
      </c>
      <c r="P1648" s="12" t="s">
        <v>3303</v>
      </c>
      <c r="Q1648" s="110">
        <v>9</v>
      </c>
    </row>
    <row r="1649" spans="1:17" s="30" customFormat="1" x14ac:dyDescent="0.25">
      <c r="A1649" s="224"/>
      <c r="B1649" s="224"/>
      <c r="C1649" s="224"/>
      <c r="D1649" s="224"/>
      <c r="E1649" s="224"/>
      <c r="F1649" s="213"/>
      <c r="G1649" s="227"/>
      <c r="H1649" s="45" t="s">
        <v>1060</v>
      </c>
      <c r="I1649" s="193">
        <f t="shared" ref="I1649:L1649" si="1531">SUM(I1645)</f>
        <v>205465793</v>
      </c>
      <c r="J1649" s="193">
        <f t="shared" ref="J1649" si="1532">SUM(J1645)</f>
        <v>200322965</v>
      </c>
      <c r="K1649" s="193">
        <f t="shared" ref="K1649" si="1533">SUM(K1645)</f>
        <v>160678431</v>
      </c>
      <c r="L1649" s="193">
        <f t="shared" si="1531"/>
        <v>38842253</v>
      </c>
      <c r="M1649" s="20">
        <f t="shared" ref="M1649:O1649" si="1534">SUM(M1645)</f>
        <v>15495360</v>
      </c>
      <c r="N1649" s="20">
        <f t="shared" si="1534"/>
        <v>13913341</v>
      </c>
      <c r="O1649" s="20">
        <f t="shared" si="1534"/>
        <v>9433552</v>
      </c>
      <c r="P1649" s="46">
        <f t="shared" ref="P1649:P1656" si="1535">K1649+L1649</f>
        <v>199520684</v>
      </c>
      <c r="Q1649" s="193">
        <f t="shared" ref="Q1649:Q1655" si="1536">IF(J1649=0,"-",P1649/J1649*100)</f>
        <v>99.5995062273564</v>
      </c>
    </row>
    <row r="1650" spans="1:17" s="30" customFormat="1" x14ac:dyDescent="0.25">
      <c r="A1650" s="224"/>
      <c r="B1650" s="224"/>
      <c r="C1650" s="224"/>
      <c r="D1650" s="224"/>
      <c r="E1650" s="224"/>
      <c r="F1650" s="213"/>
      <c r="G1650" s="227"/>
      <c r="H1650" s="47" t="s">
        <v>80</v>
      </c>
      <c r="I1650" s="193">
        <f t="shared" ref="I1650:L1650" si="1537">SUM(I1649)</f>
        <v>205465793</v>
      </c>
      <c r="J1650" s="193">
        <f t="shared" ref="J1650" si="1538">SUM(J1649)</f>
        <v>200322965</v>
      </c>
      <c r="K1650" s="193">
        <f t="shared" ref="K1650" si="1539">SUM(K1649)</f>
        <v>160678431</v>
      </c>
      <c r="L1650" s="193">
        <f t="shared" si="1537"/>
        <v>38842253</v>
      </c>
      <c r="M1650" s="20">
        <f t="shared" ref="M1650:O1650" si="1540">SUM(M1649)</f>
        <v>15495360</v>
      </c>
      <c r="N1650" s="20">
        <f t="shared" si="1540"/>
        <v>13913341</v>
      </c>
      <c r="O1650" s="20">
        <f t="shared" si="1540"/>
        <v>9433552</v>
      </c>
      <c r="P1650" s="46">
        <f t="shared" si="1535"/>
        <v>199520684</v>
      </c>
      <c r="Q1650" s="193">
        <f t="shared" si="1536"/>
        <v>99.5995062273564</v>
      </c>
    </row>
    <row r="1651" spans="1:17" s="30" customFormat="1" x14ac:dyDescent="0.25">
      <c r="A1651" s="225"/>
      <c r="B1651" s="225"/>
      <c r="C1651" s="225"/>
      <c r="D1651" s="225"/>
      <c r="E1651" s="225"/>
      <c r="F1651" s="216"/>
      <c r="G1651" s="228"/>
      <c r="I1651" s="194"/>
      <c r="J1651" s="194">
        <v>0</v>
      </c>
      <c r="K1651" s="194"/>
      <c r="L1651" s="194">
        <f>M1651+N1651+O1651</f>
        <v>0</v>
      </c>
      <c r="P1651" s="30">
        <f t="shared" si="1535"/>
        <v>0</v>
      </c>
      <c r="Q1651" s="172" t="str">
        <f t="shared" si="1536"/>
        <v>-</v>
      </c>
    </row>
    <row r="1652" spans="1:17" s="30" customFormat="1" x14ac:dyDescent="0.25">
      <c r="A1652" s="42" t="s">
        <v>1</v>
      </c>
      <c r="B1652" s="42" t="s">
        <v>1</v>
      </c>
      <c r="C1652" s="42" t="s">
        <v>1</v>
      </c>
      <c r="D1652" s="42" t="s">
        <v>1</v>
      </c>
      <c r="E1652" s="42" t="s">
        <v>1</v>
      </c>
      <c r="F1652" s="16" t="s">
        <v>1</v>
      </c>
      <c r="G1652" s="42" t="s">
        <v>1</v>
      </c>
      <c r="H1652" s="48" t="s">
        <v>1</v>
      </c>
      <c r="I1652" s="195"/>
      <c r="J1652" s="195">
        <v>0</v>
      </c>
      <c r="K1652" s="195"/>
      <c r="L1652" s="195">
        <f>M1652+N1652+O1652</f>
        <v>0</v>
      </c>
      <c r="M1652" s="182"/>
      <c r="N1652" s="182"/>
      <c r="O1652" s="182"/>
      <c r="P1652" s="94">
        <f t="shared" si="1535"/>
        <v>0</v>
      </c>
      <c r="Q1652" s="173" t="str">
        <f t="shared" si="1536"/>
        <v>-</v>
      </c>
    </row>
    <row r="1653" spans="1:17" s="30" customFormat="1" x14ac:dyDescent="0.25">
      <c r="A1653" s="42" t="s">
        <v>1</v>
      </c>
      <c r="B1653" s="42" t="s">
        <v>1</v>
      </c>
      <c r="C1653" s="42" t="s">
        <v>1</v>
      </c>
      <c r="D1653" s="42" t="s">
        <v>1</v>
      </c>
      <c r="E1653" s="42" t="s">
        <v>1</v>
      </c>
      <c r="F1653" s="16" t="s">
        <v>1</v>
      </c>
      <c r="G1653" s="42" t="s">
        <v>1</v>
      </c>
      <c r="H1653" s="39" t="s">
        <v>1840</v>
      </c>
      <c r="I1653" s="191">
        <f t="shared" ref="I1653:L1653" si="1541">SUM(I1645)</f>
        <v>205465793</v>
      </c>
      <c r="J1653" s="191">
        <f t="shared" ref="J1653" si="1542">SUM(J1645)</f>
        <v>200322965</v>
      </c>
      <c r="K1653" s="191">
        <f t="shared" ref="K1653" si="1543">SUM(K1645)</f>
        <v>160678431</v>
      </c>
      <c r="L1653" s="191">
        <f t="shared" si="1541"/>
        <v>38842253</v>
      </c>
      <c r="M1653" s="14">
        <f t="shared" ref="M1653:O1653" si="1544">SUM(M1645)</f>
        <v>15495360</v>
      </c>
      <c r="N1653" s="14">
        <f t="shared" si="1544"/>
        <v>13913341</v>
      </c>
      <c r="O1653" s="14">
        <f t="shared" si="1544"/>
        <v>9433552</v>
      </c>
      <c r="P1653" s="40">
        <f t="shared" si="1535"/>
        <v>199520684</v>
      </c>
      <c r="Q1653" s="191">
        <f t="shared" si="1536"/>
        <v>99.5995062273564</v>
      </c>
    </row>
    <row r="1654" spans="1:17" s="30" customFormat="1" x14ac:dyDescent="0.25">
      <c r="A1654" s="42" t="s">
        <v>1</v>
      </c>
      <c r="B1654" s="42" t="s">
        <v>1</v>
      </c>
      <c r="C1654" s="42" t="s">
        <v>1</v>
      </c>
      <c r="D1654" s="42" t="s">
        <v>1</v>
      </c>
      <c r="E1654" s="42" t="s">
        <v>1</v>
      </c>
      <c r="F1654" s="16" t="s">
        <v>1</v>
      </c>
      <c r="G1654" s="42" t="s">
        <v>1</v>
      </c>
      <c r="H1654" s="37" t="s">
        <v>77</v>
      </c>
      <c r="I1654" s="192">
        <f t="shared" ref="I1654:L1654" si="1545">SUM(I1646)</f>
        <v>4188</v>
      </c>
      <c r="J1654" s="192">
        <f t="shared" ref="J1654" si="1546">SUM(J1646)</f>
        <v>1976430</v>
      </c>
      <c r="K1654" s="192">
        <f t="shared" ref="K1654" si="1547">SUM(K1646)</f>
        <v>0</v>
      </c>
      <c r="L1654" s="192">
        <f t="shared" si="1545"/>
        <v>0</v>
      </c>
      <c r="M1654" s="16">
        <f t="shared" ref="M1654:O1654" si="1548">SUM(M1646)</f>
        <v>0</v>
      </c>
      <c r="N1654" s="16">
        <f t="shared" si="1548"/>
        <v>0</v>
      </c>
      <c r="O1654" s="16">
        <f t="shared" si="1548"/>
        <v>0</v>
      </c>
      <c r="P1654" s="41">
        <f t="shared" si="1535"/>
        <v>0</v>
      </c>
      <c r="Q1654" s="192">
        <f t="shared" si="1536"/>
        <v>0</v>
      </c>
    </row>
    <row r="1655" spans="1:17" s="30" customFormat="1" x14ac:dyDescent="0.25">
      <c r="A1655" s="42" t="s">
        <v>1</v>
      </c>
      <c r="B1655" s="42" t="s">
        <v>1</v>
      </c>
      <c r="C1655" s="42" t="s">
        <v>1</v>
      </c>
      <c r="D1655" s="42" t="s">
        <v>1</v>
      </c>
      <c r="E1655" s="42" t="s">
        <v>1</v>
      </c>
      <c r="F1655" s="16" t="s">
        <v>1</v>
      </c>
      <c r="G1655" s="42" t="s">
        <v>1</v>
      </c>
      <c r="H1655" s="49" t="s">
        <v>1</v>
      </c>
      <c r="I1655" s="196"/>
      <c r="J1655" s="196">
        <v>0</v>
      </c>
      <c r="K1655" s="196"/>
      <c r="L1655" s="196">
        <f>M1655+N1655+O1655</f>
        <v>0</v>
      </c>
      <c r="M1655" s="27"/>
      <c r="N1655" s="27"/>
      <c r="O1655" s="27"/>
      <c r="P1655" s="95">
        <f t="shared" si="1535"/>
        <v>0</v>
      </c>
      <c r="Q1655" s="174" t="str">
        <f t="shared" si="1536"/>
        <v>-</v>
      </c>
    </row>
    <row r="1656" spans="1:17" ht="15.75" thickBot="1" x14ac:dyDescent="0.3">
      <c r="A1656" s="1" t="s">
        <v>969</v>
      </c>
      <c r="B1656" s="1" t="s">
        <v>82</v>
      </c>
      <c r="C1656" s="4" t="s">
        <v>1</v>
      </c>
      <c r="D1656" s="4" t="s">
        <v>1</v>
      </c>
      <c r="E1656" s="2" t="s">
        <v>1</v>
      </c>
      <c r="F1656" s="2" t="s">
        <v>1</v>
      </c>
      <c r="G1656" s="2" t="s">
        <v>1</v>
      </c>
      <c r="H1656" s="2" t="s">
        <v>1</v>
      </c>
      <c r="I1656" s="183"/>
      <c r="J1656" s="183"/>
      <c r="K1656" s="183"/>
      <c r="L1656" s="183">
        <f>M1656+N1656+O1656</f>
        <v>0</v>
      </c>
      <c r="M1656" s="3"/>
      <c r="N1656" s="3"/>
      <c r="O1656" s="3"/>
      <c r="P1656" s="3">
        <f t="shared" si="1535"/>
        <v>0</v>
      </c>
      <c r="Q1656" s="161"/>
    </row>
    <row r="1657" spans="1:17" ht="45.75" thickBot="1" x14ac:dyDescent="0.3">
      <c r="A1657" s="5" t="s">
        <v>4</v>
      </c>
      <c r="B1657" s="5" t="s">
        <v>5</v>
      </c>
      <c r="C1657" s="5" t="s">
        <v>6</v>
      </c>
      <c r="D1657" s="6" t="s">
        <v>1</v>
      </c>
      <c r="E1657" s="5" t="s">
        <v>7</v>
      </c>
      <c r="F1657" s="5" t="s">
        <v>8</v>
      </c>
      <c r="G1657" s="5" t="s">
        <v>9</v>
      </c>
      <c r="H1657" s="5" t="s">
        <v>10</v>
      </c>
      <c r="I1657" s="109" t="s">
        <v>3374</v>
      </c>
      <c r="J1657" s="109" t="s">
        <v>3433</v>
      </c>
      <c r="K1657" s="109" t="s">
        <v>3437</v>
      </c>
      <c r="L1657" s="109" t="s">
        <v>3434</v>
      </c>
      <c r="M1657" s="5" t="s">
        <v>3439</v>
      </c>
      <c r="N1657" s="5" t="s">
        <v>3440</v>
      </c>
      <c r="O1657" s="5" t="s">
        <v>3441</v>
      </c>
      <c r="P1657" s="5" t="s">
        <v>3438</v>
      </c>
      <c r="Q1657" s="162" t="s">
        <v>3302</v>
      </c>
    </row>
    <row r="1658" spans="1:17" x14ac:dyDescent="0.25">
      <c r="A1658" s="7" t="s">
        <v>1</v>
      </c>
      <c r="B1658" s="7" t="s">
        <v>1</v>
      </c>
      <c r="C1658" s="7" t="s">
        <v>1</v>
      </c>
      <c r="D1658" s="8" t="s">
        <v>1</v>
      </c>
      <c r="E1658" s="8" t="s">
        <v>1</v>
      </c>
      <c r="F1658" s="9" t="s">
        <v>1</v>
      </c>
      <c r="G1658" s="10" t="s">
        <v>1</v>
      </c>
      <c r="H1658" s="11" t="s">
        <v>1</v>
      </c>
      <c r="I1658" s="110">
        <v>1</v>
      </c>
      <c r="J1658" s="110">
        <v>2</v>
      </c>
      <c r="K1658" s="110">
        <v>20</v>
      </c>
      <c r="L1658" s="110" t="s">
        <v>3402</v>
      </c>
      <c r="M1658" s="12">
        <v>5</v>
      </c>
      <c r="N1658" s="12">
        <v>6</v>
      </c>
      <c r="O1658" s="12">
        <v>7</v>
      </c>
      <c r="P1658" s="12" t="s">
        <v>3303</v>
      </c>
      <c r="Q1658" s="110">
        <v>9</v>
      </c>
    </row>
    <row r="1659" spans="1:17" x14ac:dyDescent="0.25">
      <c r="A1659" s="1" t="s">
        <v>969</v>
      </c>
      <c r="B1659" s="1" t="s">
        <v>82</v>
      </c>
      <c r="C1659" s="4" t="s">
        <v>12</v>
      </c>
      <c r="D1659" s="4" t="s">
        <v>1065</v>
      </c>
      <c r="E1659" s="2" t="s">
        <v>1</v>
      </c>
      <c r="F1659" s="2" t="s">
        <v>1</v>
      </c>
      <c r="G1659" s="2" t="s">
        <v>1</v>
      </c>
      <c r="H1659" s="2" t="s">
        <v>1066</v>
      </c>
      <c r="I1659" s="183">
        <v>0</v>
      </c>
      <c r="J1659" s="183"/>
      <c r="K1659" s="183"/>
      <c r="L1659" s="183">
        <f>M1659+N1659+O1659</f>
        <v>0</v>
      </c>
      <c r="M1659" s="3"/>
      <c r="N1659" s="3"/>
      <c r="O1659" s="3"/>
      <c r="P1659" s="3">
        <f t="shared" ref="P1659:P1690" si="1549">K1659+L1659</f>
        <v>0</v>
      </c>
      <c r="Q1659" s="161"/>
    </row>
    <row r="1660" spans="1:17" ht="33.75" x14ac:dyDescent="0.25">
      <c r="A1660" s="1" t="s">
        <v>1</v>
      </c>
      <c r="B1660" s="1" t="s">
        <v>1</v>
      </c>
      <c r="C1660" s="1" t="s">
        <v>1</v>
      </c>
      <c r="D1660" s="2" t="s">
        <v>1</v>
      </c>
      <c r="E1660" s="2" t="s">
        <v>1</v>
      </c>
      <c r="F1660" s="2" t="s">
        <v>1</v>
      </c>
      <c r="G1660" s="2" t="s">
        <v>1</v>
      </c>
      <c r="H1660" s="13" t="s">
        <v>14</v>
      </c>
      <c r="I1660" s="184">
        <f t="shared" ref="I1660:L1660" si="1550">SUM(I1661,I1669,I1671)</f>
        <v>2851009</v>
      </c>
      <c r="J1660" s="184">
        <f t="shared" ref="J1660" si="1551">SUM(J1661,J1669,J1671)</f>
        <v>2767050</v>
      </c>
      <c r="K1660" s="184">
        <f t="shared" ref="K1660" si="1552">SUM(K1661,K1669,K1671)</f>
        <v>2238392</v>
      </c>
      <c r="L1660" s="184">
        <f t="shared" si="1550"/>
        <v>528658</v>
      </c>
      <c r="M1660" s="14">
        <f t="shared" ref="M1660:O1660" si="1553">SUM(M1661,M1669,M1671)</f>
        <v>263533</v>
      </c>
      <c r="N1660" s="14">
        <f t="shared" si="1553"/>
        <v>234743</v>
      </c>
      <c r="O1660" s="14">
        <f t="shared" si="1553"/>
        <v>30382</v>
      </c>
      <c r="P1660" s="14">
        <f t="shared" si="1549"/>
        <v>2767050</v>
      </c>
      <c r="Q1660" s="184">
        <f t="shared" ref="Q1660:Q1689" si="1554">IF(J1660=0,"-",P1660/J1660*100)</f>
        <v>100</v>
      </c>
    </row>
    <row r="1661" spans="1:17" x14ac:dyDescent="0.25">
      <c r="A1661" s="4" t="s">
        <v>969</v>
      </c>
      <c r="B1661" s="4" t="s">
        <v>82</v>
      </c>
      <c r="C1661" s="4" t="s">
        <v>12</v>
      </c>
      <c r="D1661" s="4" t="s">
        <v>1065</v>
      </c>
      <c r="E1661" s="2" t="s">
        <v>15</v>
      </c>
      <c r="F1661" s="2" t="s">
        <v>1</v>
      </c>
      <c r="G1661" s="2" t="s">
        <v>1</v>
      </c>
      <c r="H1661" s="2" t="s">
        <v>16</v>
      </c>
      <c r="I1661" s="185">
        <f t="shared" ref="I1661:L1661" si="1555">SUM(I1662,I1663)</f>
        <v>2326775</v>
      </c>
      <c r="J1661" s="185">
        <f t="shared" ref="J1661" si="1556">SUM(J1662,J1663)</f>
        <v>2289316</v>
      </c>
      <c r="K1661" s="185">
        <f t="shared" ref="K1661" si="1557">SUM(K1662,K1663)</f>
        <v>1882193</v>
      </c>
      <c r="L1661" s="185">
        <f t="shared" si="1555"/>
        <v>407123</v>
      </c>
      <c r="M1661" s="15">
        <f t="shared" ref="M1661:O1661" si="1558">SUM(M1662,M1663)</f>
        <v>214180</v>
      </c>
      <c r="N1661" s="15">
        <f t="shared" si="1558"/>
        <v>188255</v>
      </c>
      <c r="O1661" s="15">
        <f t="shared" si="1558"/>
        <v>4688</v>
      </c>
      <c r="P1661" s="15">
        <f t="shared" si="1549"/>
        <v>2289316</v>
      </c>
      <c r="Q1661" s="185">
        <f t="shared" si="1554"/>
        <v>100</v>
      </c>
    </row>
    <row r="1662" spans="1:17" x14ac:dyDescent="0.25">
      <c r="A1662" s="4" t="s">
        <v>969</v>
      </c>
      <c r="B1662" s="4" t="s">
        <v>82</v>
      </c>
      <c r="C1662" s="4" t="s">
        <v>12</v>
      </c>
      <c r="D1662" s="4" t="s">
        <v>1065</v>
      </c>
      <c r="E1662" s="3" t="s">
        <v>18</v>
      </c>
      <c r="F1662" s="4"/>
      <c r="G1662" s="16" t="s">
        <v>1015</v>
      </c>
      <c r="H1662" s="16" t="s">
        <v>17</v>
      </c>
      <c r="I1662" s="183">
        <v>2082775</v>
      </c>
      <c r="J1662" s="183">
        <v>2050775</v>
      </c>
      <c r="K1662" s="183">
        <v>1673000</v>
      </c>
      <c r="L1662" s="183">
        <f>M1662+N1662+O1662</f>
        <v>377775</v>
      </c>
      <c r="M1662" s="17">
        <v>197000</v>
      </c>
      <c r="N1662" s="17">
        <v>180775</v>
      </c>
      <c r="O1662" s="17">
        <v>0</v>
      </c>
      <c r="P1662" s="17">
        <f t="shared" si="1549"/>
        <v>2050775</v>
      </c>
      <c r="Q1662" s="183">
        <f t="shared" si="1554"/>
        <v>100</v>
      </c>
    </row>
    <row r="1663" spans="1:17" x14ac:dyDescent="0.25">
      <c r="A1663" s="1" t="s">
        <v>969</v>
      </c>
      <c r="B1663" s="1" t="s">
        <v>82</v>
      </c>
      <c r="C1663" s="1" t="s">
        <v>12</v>
      </c>
      <c r="D1663" s="1" t="s">
        <v>1065</v>
      </c>
      <c r="E1663" s="1" t="s">
        <v>20</v>
      </c>
      <c r="F1663" s="4" t="s">
        <v>1</v>
      </c>
      <c r="G1663" s="16" t="s">
        <v>1</v>
      </c>
      <c r="H1663" s="2" t="s">
        <v>21</v>
      </c>
      <c r="I1663" s="185">
        <f t="shared" ref="I1663:O1663" si="1559">SUM(I1664:I1668)</f>
        <v>244000</v>
      </c>
      <c r="J1663" s="185">
        <f t="shared" si="1559"/>
        <v>238541</v>
      </c>
      <c r="K1663" s="185">
        <f t="shared" si="1559"/>
        <v>209193</v>
      </c>
      <c r="L1663" s="185">
        <f t="shared" si="1559"/>
        <v>29348</v>
      </c>
      <c r="M1663" s="15">
        <f t="shared" si="1559"/>
        <v>17180</v>
      </c>
      <c r="N1663" s="15">
        <f t="shared" si="1559"/>
        <v>7480</v>
      </c>
      <c r="O1663" s="15">
        <f t="shared" si="1559"/>
        <v>4688</v>
      </c>
      <c r="P1663" s="15">
        <f t="shared" si="1549"/>
        <v>238541</v>
      </c>
      <c r="Q1663" s="185">
        <f t="shared" si="1554"/>
        <v>100</v>
      </c>
    </row>
    <row r="1664" spans="1:17" x14ac:dyDescent="0.25">
      <c r="A1664" s="4" t="s">
        <v>969</v>
      </c>
      <c r="B1664" s="4" t="s">
        <v>82</v>
      </c>
      <c r="C1664" s="4" t="s">
        <v>12</v>
      </c>
      <c r="D1664" s="4" t="s">
        <v>1065</v>
      </c>
      <c r="E1664" s="3" t="s">
        <v>22</v>
      </c>
      <c r="F1664" s="4" t="s">
        <v>1067</v>
      </c>
      <c r="G1664" s="16" t="s">
        <v>1015</v>
      </c>
      <c r="H1664" s="16" t="s">
        <v>86</v>
      </c>
      <c r="I1664" s="183">
        <v>25200</v>
      </c>
      <c r="J1664" s="183">
        <v>23700</v>
      </c>
      <c r="K1664" s="183">
        <v>14652</v>
      </c>
      <c r="L1664" s="183">
        <f>M1664+N1664+O1664</f>
        <v>9048</v>
      </c>
      <c r="M1664" s="17">
        <v>2180</v>
      </c>
      <c r="N1664" s="17">
        <v>2180</v>
      </c>
      <c r="O1664" s="17">
        <v>4688</v>
      </c>
      <c r="P1664" s="17">
        <f t="shared" si="1549"/>
        <v>23700</v>
      </c>
      <c r="Q1664" s="183">
        <f t="shared" si="1554"/>
        <v>100</v>
      </c>
    </row>
    <row r="1665" spans="1:17" x14ac:dyDescent="0.25">
      <c r="A1665" s="4" t="s">
        <v>969</v>
      </c>
      <c r="B1665" s="4" t="s">
        <v>82</v>
      </c>
      <c r="C1665" s="4" t="s">
        <v>12</v>
      </c>
      <c r="D1665" s="4" t="s">
        <v>1065</v>
      </c>
      <c r="E1665" s="3" t="s">
        <v>22</v>
      </c>
      <c r="F1665" s="4" t="s">
        <v>1068</v>
      </c>
      <c r="G1665" s="16" t="s">
        <v>1015</v>
      </c>
      <c r="H1665" s="16" t="s">
        <v>26</v>
      </c>
      <c r="I1665" s="183">
        <v>147500</v>
      </c>
      <c r="J1665" s="183">
        <v>143300</v>
      </c>
      <c r="K1665" s="183">
        <v>123000</v>
      </c>
      <c r="L1665" s="183">
        <f>M1665+N1665+O1665</f>
        <v>20300</v>
      </c>
      <c r="M1665" s="17">
        <v>15000</v>
      </c>
      <c r="N1665" s="17">
        <v>5300</v>
      </c>
      <c r="O1665" s="17">
        <v>0</v>
      </c>
      <c r="P1665" s="17">
        <f t="shared" si="1549"/>
        <v>143300</v>
      </c>
      <c r="Q1665" s="183">
        <f t="shared" si="1554"/>
        <v>100</v>
      </c>
    </row>
    <row r="1666" spans="1:17" x14ac:dyDescent="0.25">
      <c r="A1666" s="4" t="s">
        <v>969</v>
      </c>
      <c r="B1666" s="4" t="s">
        <v>82</v>
      </c>
      <c r="C1666" s="4" t="s">
        <v>12</v>
      </c>
      <c r="D1666" s="4" t="s">
        <v>1065</v>
      </c>
      <c r="E1666" s="3" t="s">
        <v>22</v>
      </c>
      <c r="F1666" s="4" t="s">
        <v>1069</v>
      </c>
      <c r="G1666" s="16" t="s">
        <v>1015</v>
      </c>
      <c r="H1666" s="16" t="s">
        <v>28</v>
      </c>
      <c r="I1666" s="183">
        <v>38300</v>
      </c>
      <c r="J1666" s="183">
        <v>38541</v>
      </c>
      <c r="K1666" s="183">
        <v>38541</v>
      </c>
      <c r="L1666" s="183">
        <f>M1666+N1666+O1666</f>
        <v>0</v>
      </c>
      <c r="M1666" s="17"/>
      <c r="N1666" s="17"/>
      <c r="O1666" s="17"/>
      <c r="P1666" s="17">
        <f t="shared" si="1549"/>
        <v>38541</v>
      </c>
      <c r="Q1666" s="183">
        <f t="shared" si="1554"/>
        <v>100</v>
      </c>
    </row>
    <row r="1667" spans="1:17" x14ac:dyDescent="0.25">
      <c r="A1667" s="4" t="s">
        <v>969</v>
      </c>
      <c r="B1667" s="4" t="s">
        <v>82</v>
      </c>
      <c r="C1667" s="4" t="s">
        <v>12</v>
      </c>
      <c r="D1667" s="4" t="s">
        <v>1065</v>
      </c>
      <c r="E1667" s="3" t="s">
        <v>22</v>
      </c>
      <c r="F1667" s="4" t="s">
        <v>1070</v>
      </c>
      <c r="G1667" s="16" t="s">
        <v>1015</v>
      </c>
      <c r="H1667" s="16" t="s">
        <v>24</v>
      </c>
      <c r="I1667" s="183">
        <v>8000</v>
      </c>
      <c r="J1667" s="183">
        <v>8000</v>
      </c>
      <c r="K1667" s="183">
        <v>8000</v>
      </c>
      <c r="L1667" s="183">
        <f>M1667+N1667+O1667</f>
        <v>0</v>
      </c>
      <c r="M1667" s="17"/>
      <c r="N1667" s="17"/>
      <c r="O1667" s="17"/>
      <c r="P1667" s="17">
        <f t="shared" si="1549"/>
        <v>8000</v>
      </c>
      <c r="Q1667" s="183">
        <f t="shared" si="1554"/>
        <v>100</v>
      </c>
    </row>
    <row r="1668" spans="1:17" x14ac:dyDescent="0.25">
      <c r="A1668" s="4" t="s">
        <v>969</v>
      </c>
      <c r="B1668" s="4" t="s">
        <v>82</v>
      </c>
      <c r="C1668" s="4" t="s">
        <v>12</v>
      </c>
      <c r="D1668" s="4" t="s">
        <v>1065</v>
      </c>
      <c r="E1668" s="3" t="s">
        <v>22</v>
      </c>
      <c r="F1668" s="4" t="s">
        <v>1071</v>
      </c>
      <c r="G1668" s="16" t="s">
        <v>1015</v>
      </c>
      <c r="H1668" s="16" t="s">
        <v>30</v>
      </c>
      <c r="I1668" s="183">
        <v>25000</v>
      </c>
      <c r="J1668" s="183">
        <v>25000</v>
      </c>
      <c r="K1668" s="183">
        <v>25000</v>
      </c>
      <c r="L1668" s="183">
        <f>M1668+N1668+O1668</f>
        <v>0</v>
      </c>
      <c r="M1668" s="17"/>
      <c r="N1668" s="17"/>
      <c r="O1668" s="17"/>
      <c r="P1668" s="17">
        <f t="shared" si="1549"/>
        <v>25000</v>
      </c>
      <c r="Q1668" s="183">
        <f t="shared" si="1554"/>
        <v>100</v>
      </c>
    </row>
    <row r="1669" spans="1:17" x14ac:dyDescent="0.25">
      <c r="A1669" s="4" t="s">
        <v>969</v>
      </c>
      <c r="B1669" s="4" t="s">
        <v>82</v>
      </c>
      <c r="C1669" s="4" t="s">
        <v>12</v>
      </c>
      <c r="D1669" s="4" t="s">
        <v>1065</v>
      </c>
      <c r="E1669" s="2" t="s">
        <v>31</v>
      </c>
      <c r="F1669" s="2" t="s">
        <v>1</v>
      </c>
      <c r="G1669" s="2" t="s">
        <v>1</v>
      </c>
      <c r="H1669" s="2" t="s">
        <v>32</v>
      </c>
      <c r="I1669" s="185">
        <f t="shared" ref="I1669:O1669" si="1560">SUM(I1670)</f>
        <v>218691</v>
      </c>
      <c r="J1669" s="185">
        <f t="shared" si="1560"/>
        <v>215331</v>
      </c>
      <c r="K1669" s="185">
        <f t="shared" si="1560"/>
        <v>178920</v>
      </c>
      <c r="L1669" s="185">
        <f t="shared" si="1560"/>
        <v>36411</v>
      </c>
      <c r="M1669" s="15">
        <f t="shared" si="1560"/>
        <v>20685</v>
      </c>
      <c r="N1669" s="15">
        <f t="shared" si="1560"/>
        <v>15726</v>
      </c>
      <c r="O1669" s="15">
        <f t="shared" si="1560"/>
        <v>0</v>
      </c>
      <c r="P1669" s="15">
        <f t="shared" si="1549"/>
        <v>215331</v>
      </c>
      <c r="Q1669" s="185">
        <f t="shared" si="1554"/>
        <v>100</v>
      </c>
    </row>
    <row r="1670" spans="1:17" x14ac:dyDescent="0.25">
      <c r="A1670" s="4" t="s">
        <v>969</v>
      </c>
      <c r="B1670" s="4" t="s">
        <v>82</v>
      </c>
      <c r="C1670" s="4" t="s">
        <v>12</v>
      </c>
      <c r="D1670" s="4" t="s">
        <v>1065</v>
      </c>
      <c r="E1670" s="3" t="s">
        <v>34</v>
      </c>
      <c r="F1670" s="4"/>
      <c r="G1670" s="16" t="s">
        <v>1015</v>
      </c>
      <c r="H1670" s="16" t="s">
        <v>33</v>
      </c>
      <c r="I1670" s="183">
        <v>218691</v>
      </c>
      <c r="J1670" s="183">
        <v>215331</v>
      </c>
      <c r="K1670" s="183">
        <v>178920</v>
      </c>
      <c r="L1670" s="183">
        <f>M1670+N1670+O1670</f>
        <v>36411</v>
      </c>
      <c r="M1670" s="17">
        <v>20685</v>
      </c>
      <c r="N1670" s="17">
        <v>15726</v>
      </c>
      <c r="O1670" s="17">
        <v>0</v>
      </c>
      <c r="P1670" s="17">
        <f t="shared" si="1549"/>
        <v>215331</v>
      </c>
      <c r="Q1670" s="183">
        <f t="shared" si="1554"/>
        <v>100</v>
      </c>
    </row>
    <row r="1671" spans="1:17" x14ac:dyDescent="0.25">
      <c r="A1671" s="4" t="s">
        <v>969</v>
      </c>
      <c r="B1671" s="4" t="s">
        <v>82</v>
      </c>
      <c r="C1671" s="4" t="s">
        <v>12</v>
      </c>
      <c r="D1671" s="4" t="s">
        <v>1065</v>
      </c>
      <c r="E1671" s="2" t="s">
        <v>35</v>
      </c>
      <c r="F1671" s="2" t="s">
        <v>1</v>
      </c>
      <c r="G1671" s="2" t="s">
        <v>1</v>
      </c>
      <c r="H1671" s="2" t="s">
        <v>36</v>
      </c>
      <c r="I1671" s="185">
        <f t="shared" ref="I1671:O1671" si="1561">SUM(I1672:I1678)</f>
        <v>305543</v>
      </c>
      <c r="J1671" s="185">
        <f t="shared" si="1561"/>
        <v>262403</v>
      </c>
      <c r="K1671" s="185">
        <f t="shared" si="1561"/>
        <v>177279</v>
      </c>
      <c r="L1671" s="185">
        <f t="shared" si="1561"/>
        <v>85124</v>
      </c>
      <c r="M1671" s="15">
        <f t="shared" si="1561"/>
        <v>28668</v>
      </c>
      <c r="N1671" s="15">
        <f t="shared" si="1561"/>
        <v>30762</v>
      </c>
      <c r="O1671" s="15">
        <f t="shared" si="1561"/>
        <v>25694</v>
      </c>
      <c r="P1671" s="15">
        <f t="shared" si="1549"/>
        <v>262403</v>
      </c>
      <c r="Q1671" s="185">
        <f t="shared" si="1554"/>
        <v>100</v>
      </c>
    </row>
    <row r="1672" spans="1:17" x14ac:dyDescent="0.25">
      <c r="A1672" s="4" t="s">
        <v>969</v>
      </c>
      <c r="B1672" s="4" t="s">
        <v>82</v>
      </c>
      <c r="C1672" s="4" t="s">
        <v>12</v>
      </c>
      <c r="D1672" s="4" t="s">
        <v>1065</v>
      </c>
      <c r="E1672" s="3" t="s">
        <v>39</v>
      </c>
      <c r="F1672" s="4"/>
      <c r="G1672" s="16" t="s">
        <v>1015</v>
      </c>
      <c r="H1672" s="16" t="s">
        <v>38</v>
      </c>
      <c r="I1672" s="183">
        <v>1000</v>
      </c>
      <c r="J1672" s="183">
        <v>1000</v>
      </c>
      <c r="K1672" s="183">
        <v>1000</v>
      </c>
      <c r="L1672" s="183">
        <f t="shared" ref="L1672:L1677" si="1562">M1672+N1672+O1672</f>
        <v>0</v>
      </c>
      <c r="M1672" s="17">
        <v>0</v>
      </c>
      <c r="N1672" s="17"/>
      <c r="O1672" s="17"/>
      <c r="P1672" s="17">
        <f t="shared" si="1549"/>
        <v>1000</v>
      </c>
      <c r="Q1672" s="183">
        <f t="shared" si="1554"/>
        <v>100</v>
      </c>
    </row>
    <row r="1673" spans="1:17" x14ac:dyDescent="0.25">
      <c r="A1673" s="4" t="s">
        <v>969</v>
      </c>
      <c r="B1673" s="4" t="s">
        <v>82</v>
      </c>
      <c r="C1673" s="4" t="s">
        <v>12</v>
      </c>
      <c r="D1673" s="4" t="s">
        <v>1065</v>
      </c>
      <c r="E1673" s="3" t="s">
        <v>197</v>
      </c>
      <c r="F1673" s="4"/>
      <c r="G1673" s="16" t="s">
        <v>1015</v>
      </c>
      <c r="H1673" s="16" t="s">
        <v>196</v>
      </c>
      <c r="I1673" s="183">
        <v>171000</v>
      </c>
      <c r="J1673" s="183">
        <v>171000</v>
      </c>
      <c r="K1673" s="183">
        <v>108850</v>
      </c>
      <c r="L1673" s="183">
        <f t="shared" si="1562"/>
        <v>62150</v>
      </c>
      <c r="M1673" s="17">
        <v>20000</v>
      </c>
      <c r="N1673" s="17">
        <v>21075</v>
      </c>
      <c r="O1673" s="17">
        <v>21075</v>
      </c>
      <c r="P1673" s="17">
        <f t="shared" si="1549"/>
        <v>171000</v>
      </c>
      <c r="Q1673" s="183">
        <f t="shared" si="1554"/>
        <v>100</v>
      </c>
    </row>
    <row r="1674" spans="1:17" x14ac:dyDescent="0.25">
      <c r="A1674" s="4" t="s">
        <v>969</v>
      </c>
      <c r="B1674" s="4" t="s">
        <v>82</v>
      </c>
      <c r="C1674" s="4" t="s">
        <v>12</v>
      </c>
      <c r="D1674" s="4" t="s">
        <v>1065</v>
      </c>
      <c r="E1674" s="3" t="s">
        <v>200</v>
      </c>
      <c r="F1674" s="4"/>
      <c r="G1674" s="16" t="s">
        <v>1015</v>
      </c>
      <c r="H1674" s="16" t="s">
        <v>199</v>
      </c>
      <c r="I1674" s="183">
        <v>14000</v>
      </c>
      <c r="J1674" s="183">
        <v>14000</v>
      </c>
      <c r="K1674" s="183">
        <v>9800</v>
      </c>
      <c r="L1674" s="183">
        <f t="shared" si="1562"/>
        <v>4200</v>
      </c>
      <c r="M1674" s="17">
        <v>1400</v>
      </c>
      <c r="N1674" s="17">
        <v>1400</v>
      </c>
      <c r="O1674" s="17">
        <v>1400</v>
      </c>
      <c r="P1674" s="17">
        <f t="shared" si="1549"/>
        <v>14000</v>
      </c>
      <c r="Q1674" s="183">
        <f t="shared" si="1554"/>
        <v>100</v>
      </c>
    </row>
    <row r="1675" spans="1:17" x14ac:dyDescent="0.25">
      <c r="A1675" s="4" t="s">
        <v>969</v>
      </c>
      <c r="B1675" s="4" t="s">
        <v>82</v>
      </c>
      <c r="C1675" s="4" t="s">
        <v>12</v>
      </c>
      <c r="D1675" s="4" t="s">
        <v>1065</v>
      </c>
      <c r="E1675" s="3" t="s">
        <v>203</v>
      </c>
      <c r="F1675" s="4"/>
      <c r="G1675" s="16" t="s">
        <v>1015</v>
      </c>
      <c r="H1675" s="16" t="s">
        <v>202</v>
      </c>
      <c r="I1675" s="183">
        <v>70500</v>
      </c>
      <c r="J1675" s="183">
        <v>28000</v>
      </c>
      <c r="K1675" s="183">
        <v>19400</v>
      </c>
      <c r="L1675" s="183">
        <f t="shared" si="1562"/>
        <v>8600</v>
      </c>
      <c r="M1675" s="17">
        <v>2800</v>
      </c>
      <c r="N1675" s="17">
        <v>4000</v>
      </c>
      <c r="O1675" s="17">
        <v>1800</v>
      </c>
      <c r="P1675" s="17">
        <f t="shared" si="1549"/>
        <v>28000</v>
      </c>
      <c r="Q1675" s="183">
        <f t="shared" si="1554"/>
        <v>100</v>
      </c>
    </row>
    <row r="1676" spans="1:17" x14ac:dyDescent="0.25">
      <c r="A1676" s="4" t="s">
        <v>969</v>
      </c>
      <c r="B1676" s="4" t="s">
        <v>82</v>
      </c>
      <c r="C1676" s="4" t="s">
        <v>12</v>
      </c>
      <c r="D1676" s="4" t="s">
        <v>1065</v>
      </c>
      <c r="E1676" s="3" t="s">
        <v>206</v>
      </c>
      <c r="F1676" s="4"/>
      <c r="G1676" s="16" t="s">
        <v>1015</v>
      </c>
      <c r="H1676" s="16" t="s">
        <v>205</v>
      </c>
      <c r="I1676" s="183">
        <v>1000</v>
      </c>
      <c r="J1676" s="183">
        <v>1000</v>
      </c>
      <c r="K1676" s="183">
        <v>950</v>
      </c>
      <c r="L1676" s="183">
        <f t="shared" si="1562"/>
        <v>50</v>
      </c>
      <c r="M1676" s="17">
        <v>50</v>
      </c>
      <c r="N1676" s="17">
        <v>0</v>
      </c>
      <c r="O1676" s="17">
        <v>0</v>
      </c>
      <c r="P1676" s="17">
        <f t="shared" si="1549"/>
        <v>1000</v>
      </c>
      <c r="Q1676" s="183">
        <f t="shared" si="1554"/>
        <v>100</v>
      </c>
    </row>
    <row r="1677" spans="1:17" x14ac:dyDescent="0.25">
      <c r="A1677" s="4" t="s">
        <v>969</v>
      </c>
      <c r="B1677" s="4" t="s">
        <v>82</v>
      </c>
      <c r="C1677" s="4" t="s">
        <v>12</v>
      </c>
      <c r="D1677" s="4" t="s">
        <v>1065</v>
      </c>
      <c r="E1677" s="3" t="s">
        <v>212</v>
      </c>
      <c r="F1677" s="4"/>
      <c r="G1677" s="16" t="s">
        <v>1015</v>
      </c>
      <c r="H1677" s="16" t="s">
        <v>211</v>
      </c>
      <c r="I1677" s="183">
        <v>11000</v>
      </c>
      <c r="J1677" s="183">
        <v>11000</v>
      </c>
      <c r="K1677" s="183">
        <v>8500</v>
      </c>
      <c r="L1677" s="183">
        <f t="shared" si="1562"/>
        <v>2500</v>
      </c>
      <c r="M1677" s="17">
        <v>1250</v>
      </c>
      <c r="N1677" s="17">
        <v>1250</v>
      </c>
      <c r="O1677" s="17">
        <v>0</v>
      </c>
      <c r="P1677" s="17">
        <f t="shared" si="1549"/>
        <v>11000</v>
      </c>
      <c r="Q1677" s="183">
        <f t="shared" si="1554"/>
        <v>100</v>
      </c>
    </row>
    <row r="1678" spans="1:17" x14ac:dyDescent="0.25">
      <c r="A1678" s="1" t="s">
        <v>969</v>
      </c>
      <c r="B1678" s="1" t="s">
        <v>82</v>
      </c>
      <c r="C1678" s="1" t="s">
        <v>12</v>
      </c>
      <c r="D1678" s="1" t="s">
        <v>1065</v>
      </c>
      <c r="E1678" s="1" t="s">
        <v>40</v>
      </c>
      <c r="F1678" s="4" t="s">
        <v>1</v>
      </c>
      <c r="G1678" s="16" t="s">
        <v>1</v>
      </c>
      <c r="H1678" s="2" t="s">
        <v>41</v>
      </c>
      <c r="I1678" s="185">
        <f t="shared" ref="I1678:O1678" si="1563">SUM(I1679:I1681)</f>
        <v>37043</v>
      </c>
      <c r="J1678" s="185">
        <f t="shared" si="1563"/>
        <v>36403</v>
      </c>
      <c r="K1678" s="185">
        <f t="shared" si="1563"/>
        <v>28779</v>
      </c>
      <c r="L1678" s="185">
        <f t="shared" si="1563"/>
        <v>7624</v>
      </c>
      <c r="M1678" s="15">
        <f t="shared" si="1563"/>
        <v>3168</v>
      </c>
      <c r="N1678" s="15">
        <f t="shared" si="1563"/>
        <v>3037</v>
      </c>
      <c r="O1678" s="15">
        <f t="shared" si="1563"/>
        <v>1419</v>
      </c>
      <c r="P1678" s="15">
        <f t="shared" si="1549"/>
        <v>36403</v>
      </c>
      <c r="Q1678" s="185">
        <f t="shared" si="1554"/>
        <v>100</v>
      </c>
    </row>
    <row r="1679" spans="1:17" x14ac:dyDescent="0.25">
      <c r="A1679" s="4" t="s">
        <v>969</v>
      </c>
      <c r="B1679" s="4" t="s">
        <v>82</v>
      </c>
      <c r="C1679" s="4" t="s">
        <v>12</v>
      </c>
      <c r="D1679" s="4" t="s">
        <v>1065</v>
      </c>
      <c r="E1679" s="3" t="s">
        <v>42</v>
      </c>
      <c r="F1679" s="4"/>
      <c r="G1679" s="16" t="s">
        <v>1015</v>
      </c>
      <c r="H1679" s="16" t="s">
        <v>41</v>
      </c>
      <c r="I1679" s="183">
        <v>14800</v>
      </c>
      <c r="J1679" s="183">
        <v>14300</v>
      </c>
      <c r="K1679" s="183">
        <v>12000</v>
      </c>
      <c r="L1679" s="183">
        <f>M1679+N1679+O1679</f>
        <v>2300</v>
      </c>
      <c r="M1679" s="17">
        <v>1150</v>
      </c>
      <c r="N1679" s="17">
        <v>1150</v>
      </c>
      <c r="O1679" s="17">
        <v>0</v>
      </c>
      <c r="P1679" s="17">
        <f t="shared" si="1549"/>
        <v>14300</v>
      </c>
      <c r="Q1679" s="183">
        <f t="shared" si="1554"/>
        <v>100</v>
      </c>
    </row>
    <row r="1680" spans="1:17" ht="22.5" x14ac:dyDescent="0.25">
      <c r="A1680" s="4" t="s">
        <v>969</v>
      </c>
      <c r="B1680" s="4" t="s">
        <v>82</v>
      </c>
      <c r="C1680" s="4" t="s">
        <v>12</v>
      </c>
      <c r="D1680" s="4" t="s">
        <v>1065</v>
      </c>
      <c r="E1680" s="3" t="s">
        <v>42</v>
      </c>
      <c r="F1680" s="4" t="s">
        <v>1072</v>
      </c>
      <c r="G1680" s="16" t="s">
        <v>1015</v>
      </c>
      <c r="H1680" s="16" t="s">
        <v>50</v>
      </c>
      <c r="I1680" s="183">
        <v>6643</v>
      </c>
      <c r="J1680" s="183">
        <v>6503</v>
      </c>
      <c r="K1680" s="183">
        <v>5434</v>
      </c>
      <c r="L1680" s="183">
        <f>M1680+N1680+O1680</f>
        <v>1069</v>
      </c>
      <c r="M1680" s="17">
        <v>600</v>
      </c>
      <c r="N1680" s="17">
        <v>469</v>
      </c>
      <c r="O1680" s="17">
        <v>0</v>
      </c>
      <c r="P1680" s="17">
        <f t="shared" si="1549"/>
        <v>6503</v>
      </c>
      <c r="Q1680" s="183">
        <f t="shared" si="1554"/>
        <v>100</v>
      </c>
    </row>
    <row r="1681" spans="1:17" ht="22.5" x14ac:dyDescent="0.25">
      <c r="A1681" s="4" t="s">
        <v>969</v>
      </c>
      <c r="B1681" s="4" t="s">
        <v>82</v>
      </c>
      <c r="C1681" s="4" t="s">
        <v>12</v>
      </c>
      <c r="D1681" s="4" t="s">
        <v>1065</v>
      </c>
      <c r="E1681" s="3" t="s">
        <v>42</v>
      </c>
      <c r="F1681" s="4" t="s">
        <v>1073</v>
      </c>
      <c r="G1681" s="16" t="s">
        <v>1015</v>
      </c>
      <c r="H1681" s="16" t="s">
        <v>56</v>
      </c>
      <c r="I1681" s="183">
        <v>15600</v>
      </c>
      <c r="J1681" s="183">
        <v>15600</v>
      </c>
      <c r="K1681" s="183">
        <v>11345</v>
      </c>
      <c r="L1681" s="183">
        <f>M1681+N1681+O1681</f>
        <v>4255</v>
      </c>
      <c r="M1681" s="17">
        <v>1418</v>
      </c>
      <c r="N1681" s="17">
        <v>1418</v>
      </c>
      <c r="O1681" s="17">
        <v>1419</v>
      </c>
      <c r="P1681" s="17">
        <f t="shared" si="1549"/>
        <v>15600</v>
      </c>
      <c r="Q1681" s="183">
        <f t="shared" si="1554"/>
        <v>100</v>
      </c>
    </row>
    <row r="1682" spans="1:17" ht="22.5" x14ac:dyDescent="0.25">
      <c r="A1682" s="1" t="s">
        <v>1</v>
      </c>
      <c r="B1682" s="1" t="s">
        <v>1</v>
      </c>
      <c r="C1682" s="1" t="s">
        <v>1</v>
      </c>
      <c r="D1682" s="2" t="s">
        <v>1</v>
      </c>
      <c r="E1682" s="2" t="s">
        <v>1</v>
      </c>
      <c r="F1682" s="2" t="s">
        <v>1</v>
      </c>
      <c r="G1682" s="2" t="s">
        <v>1</v>
      </c>
      <c r="H1682" s="13" t="s">
        <v>57</v>
      </c>
      <c r="I1682" s="184">
        <f t="shared" ref="I1682:O1683" si="1564">SUM(I1683)</f>
        <v>100</v>
      </c>
      <c r="J1682" s="184">
        <f t="shared" si="1564"/>
        <v>100</v>
      </c>
      <c r="K1682" s="184">
        <f t="shared" si="1564"/>
        <v>0</v>
      </c>
      <c r="L1682" s="184">
        <f t="shared" si="1564"/>
        <v>0</v>
      </c>
      <c r="M1682" s="14">
        <f t="shared" si="1564"/>
        <v>0</v>
      </c>
      <c r="N1682" s="14">
        <f t="shared" si="1564"/>
        <v>0</v>
      </c>
      <c r="O1682" s="14">
        <f t="shared" si="1564"/>
        <v>0</v>
      </c>
      <c r="P1682" s="14">
        <f t="shared" si="1549"/>
        <v>0</v>
      </c>
      <c r="Q1682" s="184">
        <f t="shared" si="1554"/>
        <v>0</v>
      </c>
    </row>
    <row r="1683" spans="1:17" x14ac:dyDescent="0.25">
      <c r="A1683" s="4" t="s">
        <v>969</v>
      </c>
      <c r="B1683" s="4" t="s">
        <v>82</v>
      </c>
      <c r="C1683" s="4" t="s">
        <v>12</v>
      </c>
      <c r="D1683" s="4" t="s">
        <v>1065</v>
      </c>
      <c r="E1683" s="2" t="s">
        <v>58</v>
      </c>
      <c r="F1683" s="2" t="s">
        <v>1</v>
      </c>
      <c r="G1683" s="2" t="s">
        <v>1</v>
      </c>
      <c r="H1683" s="2" t="s">
        <v>59</v>
      </c>
      <c r="I1683" s="185">
        <f t="shared" si="1564"/>
        <v>100</v>
      </c>
      <c r="J1683" s="185">
        <f t="shared" si="1564"/>
        <v>100</v>
      </c>
      <c r="K1683" s="185">
        <f t="shared" si="1564"/>
        <v>0</v>
      </c>
      <c r="L1683" s="185">
        <f t="shared" si="1564"/>
        <v>0</v>
      </c>
      <c r="M1683" s="15">
        <f t="shared" si="1564"/>
        <v>0</v>
      </c>
      <c r="N1683" s="15">
        <f t="shared" si="1564"/>
        <v>0</v>
      </c>
      <c r="O1683" s="15">
        <f t="shared" si="1564"/>
        <v>0</v>
      </c>
      <c r="P1683" s="15">
        <f t="shared" si="1549"/>
        <v>0</v>
      </c>
      <c r="Q1683" s="185">
        <f t="shared" si="1554"/>
        <v>0</v>
      </c>
    </row>
    <row r="1684" spans="1:17" x14ac:dyDescent="0.25">
      <c r="A1684" s="4" t="s">
        <v>969</v>
      </c>
      <c r="B1684" s="4" t="s">
        <v>82</v>
      </c>
      <c r="C1684" s="4" t="s">
        <v>12</v>
      </c>
      <c r="D1684" s="4" t="s">
        <v>1065</v>
      </c>
      <c r="E1684" s="3" t="s">
        <v>69</v>
      </c>
      <c r="F1684" s="4"/>
      <c r="G1684" s="16" t="s">
        <v>1015</v>
      </c>
      <c r="H1684" s="16" t="s">
        <v>68</v>
      </c>
      <c r="I1684" s="183">
        <v>100</v>
      </c>
      <c r="J1684" s="183">
        <v>100</v>
      </c>
      <c r="K1684" s="183">
        <v>0</v>
      </c>
      <c r="L1684" s="183">
        <f>M1684+N1684+O1684</f>
        <v>0</v>
      </c>
      <c r="M1684" s="17"/>
      <c r="N1684" s="17"/>
      <c r="O1684" s="17"/>
      <c r="P1684" s="17">
        <f t="shared" si="1549"/>
        <v>0</v>
      </c>
      <c r="Q1684" s="183">
        <f t="shared" si="1554"/>
        <v>0</v>
      </c>
    </row>
    <row r="1685" spans="1:17" ht="22.5" x14ac:dyDescent="0.25">
      <c r="A1685" s="1" t="s">
        <v>1</v>
      </c>
      <c r="B1685" s="1" t="s">
        <v>1</v>
      </c>
      <c r="C1685" s="1" t="s">
        <v>1</v>
      </c>
      <c r="D1685" s="2" t="s">
        <v>1</v>
      </c>
      <c r="E1685" s="2" t="s">
        <v>1</v>
      </c>
      <c r="F1685" s="2" t="s">
        <v>1</v>
      </c>
      <c r="G1685" s="2" t="s">
        <v>1</v>
      </c>
      <c r="H1685" s="13" t="s">
        <v>70</v>
      </c>
      <c r="I1685" s="184">
        <f t="shared" ref="I1685:O1685" si="1565">SUM(I1686)</f>
        <v>45000</v>
      </c>
      <c r="J1685" s="184">
        <f t="shared" si="1565"/>
        <v>40000</v>
      </c>
      <c r="K1685" s="184">
        <f t="shared" si="1565"/>
        <v>40000</v>
      </c>
      <c r="L1685" s="184">
        <f t="shared" si="1565"/>
        <v>0</v>
      </c>
      <c r="M1685" s="14">
        <f t="shared" si="1565"/>
        <v>0</v>
      </c>
      <c r="N1685" s="14">
        <f t="shared" si="1565"/>
        <v>0</v>
      </c>
      <c r="O1685" s="14">
        <f t="shared" si="1565"/>
        <v>0</v>
      </c>
      <c r="P1685" s="14">
        <f t="shared" si="1549"/>
        <v>40000</v>
      </c>
      <c r="Q1685" s="184">
        <f t="shared" si="1554"/>
        <v>100</v>
      </c>
    </row>
    <row r="1686" spans="1:17" x14ac:dyDescent="0.25">
      <c r="A1686" s="4" t="s">
        <v>969</v>
      </c>
      <c r="B1686" s="4" t="s">
        <v>82</v>
      </c>
      <c r="C1686" s="4" t="s">
        <v>12</v>
      </c>
      <c r="D1686" s="4" t="s">
        <v>1065</v>
      </c>
      <c r="E1686" s="2" t="s">
        <v>71</v>
      </c>
      <c r="F1686" s="2" t="s">
        <v>1</v>
      </c>
      <c r="G1686" s="2" t="s">
        <v>1</v>
      </c>
      <c r="H1686" s="2" t="s">
        <v>72</v>
      </c>
      <c r="I1686" s="185">
        <f t="shared" ref="I1686:L1686" si="1566">SUM(I1687:I1688)</f>
        <v>45000</v>
      </c>
      <c r="J1686" s="185">
        <f t="shared" ref="J1686" si="1567">SUM(J1687:J1688)</f>
        <v>40000</v>
      </c>
      <c r="K1686" s="185">
        <f t="shared" ref="K1686" si="1568">SUM(K1687:K1688)</f>
        <v>40000</v>
      </c>
      <c r="L1686" s="185">
        <f t="shared" si="1566"/>
        <v>0</v>
      </c>
      <c r="M1686" s="15">
        <f t="shared" ref="M1686:O1686" si="1569">SUM(M1687:M1688)</f>
        <v>0</v>
      </c>
      <c r="N1686" s="15">
        <f t="shared" si="1569"/>
        <v>0</v>
      </c>
      <c r="O1686" s="15">
        <f t="shared" si="1569"/>
        <v>0</v>
      </c>
      <c r="P1686" s="15">
        <f t="shared" si="1549"/>
        <v>40000</v>
      </c>
      <c r="Q1686" s="185">
        <f t="shared" si="1554"/>
        <v>100</v>
      </c>
    </row>
    <row r="1687" spans="1:17" x14ac:dyDescent="0.25">
      <c r="A1687" s="4" t="s">
        <v>969</v>
      </c>
      <c r="B1687" s="4" t="s">
        <v>82</v>
      </c>
      <c r="C1687" s="4" t="s">
        <v>12</v>
      </c>
      <c r="D1687" s="4" t="s">
        <v>1065</v>
      </c>
      <c r="E1687" s="3" t="s">
        <v>75</v>
      </c>
      <c r="F1687" s="4"/>
      <c r="G1687" s="16" t="s">
        <v>1015</v>
      </c>
      <c r="H1687" s="16" t="s">
        <v>74</v>
      </c>
      <c r="I1687" s="183">
        <v>15000</v>
      </c>
      <c r="J1687" s="183">
        <v>10000</v>
      </c>
      <c r="K1687" s="183">
        <v>10000</v>
      </c>
      <c r="L1687" s="183">
        <f>M1687+N1687+O1687</f>
        <v>0</v>
      </c>
      <c r="M1687" s="17">
        <v>0</v>
      </c>
      <c r="N1687" s="17">
        <v>0</v>
      </c>
      <c r="O1687" s="17">
        <v>0</v>
      </c>
      <c r="P1687" s="17">
        <f t="shared" si="1549"/>
        <v>10000</v>
      </c>
      <c r="Q1687" s="183">
        <f t="shared" si="1554"/>
        <v>100</v>
      </c>
    </row>
    <row r="1688" spans="1:17" x14ac:dyDescent="0.25">
      <c r="A1688" s="4" t="s">
        <v>969</v>
      </c>
      <c r="B1688" s="4" t="s">
        <v>82</v>
      </c>
      <c r="C1688" s="4" t="s">
        <v>12</v>
      </c>
      <c r="D1688" s="4" t="s">
        <v>1065</v>
      </c>
      <c r="E1688" s="3" t="s">
        <v>341</v>
      </c>
      <c r="F1688" s="4"/>
      <c r="G1688" s="16" t="s">
        <v>1015</v>
      </c>
      <c r="H1688" s="16" t="s">
        <v>340</v>
      </c>
      <c r="I1688" s="183">
        <v>30000</v>
      </c>
      <c r="J1688" s="183">
        <v>30000</v>
      </c>
      <c r="K1688" s="183">
        <v>30000</v>
      </c>
      <c r="L1688" s="183">
        <f>M1688+N1688+O1688</f>
        <v>0</v>
      </c>
      <c r="M1688" s="17"/>
      <c r="N1688" s="17">
        <v>0</v>
      </c>
      <c r="O1688" s="17">
        <v>0</v>
      </c>
      <c r="P1688" s="17">
        <f t="shared" si="1549"/>
        <v>30000</v>
      </c>
      <c r="Q1688" s="183">
        <f t="shared" si="1554"/>
        <v>100</v>
      </c>
    </row>
    <row r="1689" spans="1:17" x14ac:dyDescent="0.25">
      <c r="A1689" s="16" t="s">
        <v>1</v>
      </c>
      <c r="B1689" s="16" t="s">
        <v>1</v>
      </c>
      <c r="C1689" s="16" t="s">
        <v>1</v>
      </c>
      <c r="D1689" s="16" t="s">
        <v>1</v>
      </c>
      <c r="E1689" s="16" t="s">
        <v>1</v>
      </c>
      <c r="F1689" s="16" t="s">
        <v>1</v>
      </c>
      <c r="G1689" s="16" t="s">
        <v>1</v>
      </c>
      <c r="H1689" s="13" t="s">
        <v>1074</v>
      </c>
      <c r="I1689" s="184">
        <f t="shared" ref="I1689:O1689" si="1570">SUM(I1660,I1682,I1685)</f>
        <v>2896109</v>
      </c>
      <c r="J1689" s="184">
        <f t="shared" si="1570"/>
        <v>2807150</v>
      </c>
      <c r="K1689" s="184">
        <f t="shared" si="1570"/>
        <v>2278392</v>
      </c>
      <c r="L1689" s="184">
        <f t="shared" si="1570"/>
        <v>528658</v>
      </c>
      <c r="M1689" s="14">
        <f t="shared" si="1570"/>
        <v>263533</v>
      </c>
      <c r="N1689" s="14">
        <f t="shared" si="1570"/>
        <v>234743</v>
      </c>
      <c r="O1689" s="14">
        <f t="shared" si="1570"/>
        <v>30382</v>
      </c>
      <c r="P1689" s="14">
        <f t="shared" si="1549"/>
        <v>2807050</v>
      </c>
      <c r="Q1689" s="184">
        <f t="shared" si="1554"/>
        <v>99.996437668097542</v>
      </c>
    </row>
    <row r="1690" spans="1:17" ht="15.75" thickBot="1" x14ac:dyDescent="0.3">
      <c r="A1690" s="16" t="s">
        <v>1</v>
      </c>
      <c r="B1690" s="16" t="s">
        <v>1</v>
      </c>
      <c r="C1690" s="16" t="s">
        <v>1</v>
      </c>
      <c r="D1690" s="16" t="s">
        <v>1</v>
      </c>
      <c r="E1690" s="16" t="s">
        <v>1</v>
      </c>
      <c r="F1690" s="16" t="s">
        <v>1</v>
      </c>
      <c r="G1690" s="16" t="s">
        <v>1</v>
      </c>
      <c r="H1690" s="2" t="s">
        <v>77</v>
      </c>
      <c r="I1690" s="185">
        <v>61</v>
      </c>
      <c r="J1690" s="185">
        <v>61</v>
      </c>
      <c r="K1690" s="185"/>
      <c r="L1690" s="185">
        <f>M1690+N1690+O1690</f>
        <v>0</v>
      </c>
      <c r="M1690" s="16"/>
      <c r="N1690" s="16"/>
      <c r="O1690" s="16"/>
      <c r="P1690" s="15">
        <f t="shared" si="1549"/>
        <v>0</v>
      </c>
      <c r="Q1690" s="164"/>
    </row>
    <row r="1691" spans="1:17" ht="45.75" thickBot="1" x14ac:dyDescent="0.3">
      <c r="A1691" s="212" t="s">
        <v>1</v>
      </c>
      <c r="B1691" s="212" t="s">
        <v>1</v>
      </c>
      <c r="C1691" s="212" t="s">
        <v>1</v>
      </c>
      <c r="D1691" s="212" t="s">
        <v>1</v>
      </c>
      <c r="E1691" s="212" t="s">
        <v>1</v>
      </c>
      <c r="F1691" s="212" t="s">
        <v>1</v>
      </c>
      <c r="G1691" s="214" t="s">
        <v>1</v>
      </c>
      <c r="H1691" s="5" t="s">
        <v>78</v>
      </c>
      <c r="I1691" s="109" t="s">
        <v>3374</v>
      </c>
      <c r="J1691" s="109" t="s">
        <v>3433</v>
      </c>
      <c r="K1691" s="109" t="s">
        <v>3437</v>
      </c>
      <c r="L1691" s="109" t="s">
        <v>3434</v>
      </c>
      <c r="M1691" s="5" t="s">
        <v>3439</v>
      </c>
      <c r="N1691" s="5" t="s">
        <v>3440</v>
      </c>
      <c r="O1691" s="5" t="s">
        <v>3441</v>
      </c>
      <c r="P1691" s="5" t="s">
        <v>3438</v>
      </c>
      <c r="Q1691" s="162" t="s">
        <v>3302</v>
      </c>
    </row>
    <row r="1692" spans="1:17" x14ac:dyDescent="0.25">
      <c r="A1692" s="213"/>
      <c r="B1692" s="213"/>
      <c r="C1692" s="213"/>
      <c r="D1692" s="213"/>
      <c r="E1692" s="213"/>
      <c r="F1692" s="213"/>
      <c r="G1692" s="215"/>
      <c r="H1692" s="18" t="s">
        <v>1</v>
      </c>
      <c r="I1692" s="110">
        <v>1</v>
      </c>
      <c r="J1692" s="110">
        <v>2</v>
      </c>
      <c r="K1692" s="110">
        <v>20</v>
      </c>
      <c r="L1692" s="110" t="s">
        <v>3402</v>
      </c>
      <c r="M1692" s="12">
        <v>5</v>
      </c>
      <c r="N1692" s="12">
        <v>6</v>
      </c>
      <c r="O1692" s="12">
        <v>7</v>
      </c>
      <c r="P1692" s="12" t="s">
        <v>3303</v>
      </c>
      <c r="Q1692" s="110">
        <v>9</v>
      </c>
    </row>
    <row r="1693" spans="1:17" x14ac:dyDescent="0.25">
      <c r="A1693" s="213"/>
      <c r="B1693" s="213"/>
      <c r="C1693" s="213"/>
      <c r="D1693" s="213"/>
      <c r="E1693" s="213"/>
      <c r="F1693" s="213"/>
      <c r="G1693" s="215"/>
      <c r="H1693" s="19" t="s">
        <v>1060</v>
      </c>
      <c r="I1693" s="186">
        <f t="shared" ref="I1693:L1693" si="1571">SUM(I1689)</f>
        <v>2896109</v>
      </c>
      <c r="J1693" s="186">
        <f t="shared" ref="J1693" si="1572">SUM(J1689)</f>
        <v>2807150</v>
      </c>
      <c r="K1693" s="186">
        <f t="shared" ref="K1693" si="1573">SUM(K1689)</f>
        <v>2278392</v>
      </c>
      <c r="L1693" s="186">
        <f t="shared" si="1571"/>
        <v>528658</v>
      </c>
      <c r="M1693" s="20">
        <f t="shared" ref="M1693:O1693" si="1574">SUM(M1689)</f>
        <v>263533</v>
      </c>
      <c r="N1693" s="20">
        <f t="shared" si="1574"/>
        <v>234743</v>
      </c>
      <c r="O1693" s="20">
        <f t="shared" si="1574"/>
        <v>30382</v>
      </c>
      <c r="P1693" s="20">
        <f>K1693+L1693</f>
        <v>2807050</v>
      </c>
      <c r="Q1693" s="186">
        <f>IF(J1693=0,"-",P1693/J1693*100)</f>
        <v>99.996437668097542</v>
      </c>
    </row>
    <row r="1694" spans="1:17" x14ac:dyDescent="0.25">
      <c r="A1694" s="213"/>
      <c r="B1694" s="213"/>
      <c r="C1694" s="213"/>
      <c r="D1694" s="213"/>
      <c r="E1694" s="213"/>
      <c r="F1694" s="213"/>
      <c r="G1694" s="215"/>
      <c r="H1694" s="21" t="s">
        <v>80</v>
      </c>
      <c r="I1694" s="186">
        <f t="shared" ref="I1694:L1694" si="1575">SUM(I1693)</f>
        <v>2896109</v>
      </c>
      <c r="J1694" s="186">
        <f t="shared" ref="J1694" si="1576">SUM(J1693)</f>
        <v>2807150</v>
      </c>
      <c r="K1694" s="186">
        <f t="shared" ref="K1694" si="1577">SUM(K1693)</f>
        <v>2278392</v>
      </c>
      <c r="L1694" s="186">
        <f t="shared" si="1575"/>
        <v>528658</v>
      </c>
      <c r="M1694" s="20">
        <f t="shared" ref="M1694:O1694" si="1578">SUM(M1693)</f>
        <v>263533</v>
      </c>
      <c r="N1694" s="20">
        <f t="shared" si="1578"/>
        <v>234743</v>
      </c>
      <c r="O1694" s="20">
        <f t="shared" si="1578"/>
        <v>30382</v>
      </c>
      <c r="P1694" s="20">
        <f>K1694+L1694</f>
        <v>2807050</v>
      </c>
      <c r="Q1694" s="186">
        <f>IF(J1694=0,"-",P1694/J1694*100)</f>
        <v>99.996437668097542</v>
      </c>
    </row>
    <row r="1695" spans="1:17" x14ac:dyDescent="0.25">
      <c r="A1695" s="216"/>
      <c r="B1695" s="216"/>
      <c r="C1695" s="216"/>
      <c r="D1695" s="216"/>
      <c r="E1695" s="216"/>
      <c r="F1695" s="216"/>
      <c r="G1695" s="217"/>
      <c r="J1695" s="178">
        <v>0</v>
      </c>
      <c r="K1695" s="178">
        <v>0</v>
      </c>
      <c r="L1695" s="178">
        <f>M1695+N1695+O1695</f>
        <v>0</v>
      </c>
      <c r="P1695">
        <f>K1695+L1695</f>
        <v>0</v>
      </c>
      <c r="Q1695" s="160" t="str">
        <f>IF(J1695=0,"-",P1695/J1695*100)</f>
        <v>-</v>
      </c>
    </row>
    <row r="1696" spans="1:17" ht="15.75" thickBot="1" x14ac:dyDescent="0.3">
      <c r="A1696" s="16" t="s">
        <v>1</v>
      </c>
      <c r="B1696" s="16" t="s">
        <v>1</v>
      </c>
      <c r="C1696" s="16" t="s">
        <v>1</v>
      </c>
      <c r="D1696" s="16" t="s">
        <v>1</v>
      </c>
      <c r="E1696" s="16" t="s">
        <v>1</v>
      </c>
      <c r="F1696" s="16" t="s">
        <v>1</v>
      </c>
      <c r="G1696" s="16" t="s">
        <v>1</v>
      </c>
      <c r="H1696" s="22" t="s">
        <v>1</v>
      </c>
      <c r="I1696" s="187"/>
      <c r="J1696" s="187"/>
      <c r="K1696" s="187"/>
      <c r="L1696" s="187">
        <f>M1696+N1696+O1696</f>
        <v>0</v>
      </c>
      <c r="M1696" s="22"/>
      <c r="N1696" s="22"/>
      <c r="O1696" s="22"/>
      <c r="P1696" s="22">
        <f>K1696+L1696</f>
        <v>0</v>
      </c>
      <c r="Q1696" s="166"/>
    </row>
    <row r="1697" spans="1:17" ht="45.75" thickBot="1" x14ac:dyDescent="0.3">
      <c r="A1697" s="5" t="s">
        <v>4</v>
      </c>
      <c r="B1697" s="5" t="s">
        <v>5</v>
      </c>
      <c r="C1697" s="5" t="s">
        <v>6</v>
      </c>
      <c r="D1697" s="6" t="s">
        <v>1</v>
      </c>
      <c r="E1697" s="5" t="s">
        <v>7</v>
      </c>
      <c r="F1697" s="5" t="s">
        <v>8</v>
      </c>
      <c r="G1697" s="5" t="s">
        <v>9</v>
      </c>
      <c r="H1697" s="5" t="s">
        <v>10</v>
      </c>
      <c r="I1697" s="109" t="s">
        <v>3374</v>
      </c>
      <c r="J1697" s="109" t="s">
        <v>3433</v>
      </c>
      <c r="K1697" s="109" t="s">
        <v>3437</v>
      </c>
      <c r="L1697" s="109" t="s">
        <v>3434</v>
      </c>
      <c r="M1697" s="5" t="s">
        <v>3439</v>
      </c>
      <c r="N1697" s="5" t="s">
        <v>3440</v>
      </c>
      <c r="O1697" s="5" t="s">
        <v>3441</v>
      </c>
      <c r="P1697" s="5" t="s">
        <v>3438</v>
      </c>
      <c r="Q1697" s="162" t="s">
        <v>3302</v>
      </c>
    </row>
    <row r="1698" spans="1:17" x14ac:dyDescent="0.25">
      <c r="A1698" s="7" t="s">
        <v>1</v>
      </c>
      <c r="B1698" s="7" t="s">
        <v>1</v>
      </c>
      <c r="C1698" s="7" t="s">
        <v>1</v>
      </c>
      <c r="D1698" s="8" t="s">
        <v>1</v>
      </c>
      <c r="E1698" s="8" t="s">
        <v>1</v>
      </c>
      <c r="F1698" s="9" t="s">
        <v>1</v>
      </c>
      <c r="G1698" s="10" t="s">
        <v>1</v>
      </c>
      <c r="H1698" s="11" t="s">
        <v>1</v>
      </c>
      <c r="I1698" s="110">
        <v>1</v>
      </c>
      <c r="J1698" s="110">
        <v>2</v>
      </c>
      <c r="K1698" s="110">
        <v>20</v>
      </c>
      <c r="L1698" s="110" t="s">
        <v>3402</v>
      </c>
      <c r="M1698" s="12">
        <v>5</v>
      </c>
      <c r="N1698" s="12">
        <v>6</v>
      </c>
      <c r="O1698" s="12">
        <v>7</v>
      </c>
      <c r="P1698" s="12" t="s">
        <v>3303</v>
      </c>
      <c r="Q1698" s="110">
        <v>9</v>
      </c>
    </row>
    <row r="1699" spans="1:17" x14ac:dyDescent="0.25">
      <c r="A1699" s="1" t="s">
        <v>969</v>
      </c>
      <c r="B1699" s="1" t="s">
        <v>82</v>
      </c>
      <c r="C1699" s="4" t="s">
        <v>1075</v>
      </c>
      <c r="D1699" s="4" t="s">
        <v>1076</v>
      </c>
      <c r="E1699" s="2" t="s">
        <v>1</v>
      </c>
      <c r="F1699" s="2" t="s">
        <v>1</v>
      </c>
      <c r="G1699" s="2" t="s">
        <v>1</v>
      </c>
      <c r="H1699" s="2" t="s">
        <v>1077</v>
      </c>
      <c r="I1699" s="183">
        <v>0</v>
      </c>
      <c r="J1699" s="183"/>
      <c r="K1699" s="183"/>
      <c r="L1699" s="183">
        <f>M1699+N1699+O1699</f>
        <v>0</v>
      </c>
      <c r="M1699" s="3"/>
      <c r="N1699" s="3"/>
      <c r="O1699" s="3"/>
      <c r="P1699" s="3">
        <f t="shared" ref="P1699:P1730" si="1579">K1699+L1699</f>
        <v>0</v>
      </c>
      <c r="Q1699" s="161"/>
    </row>
    <row r="1700" spans="1:17" ht="33.75" x14ac:dyDescent="0.25">
      <c r="A1700" s="1" t="s">
        <v>1</v>
      </c>
      <c r="B1700" s="1" t="s">
        <v>1</v>
      </c>
      <c r="C1700" s="1" t="s">
        <v>1</v>
      </c>
      <c r="D1700" s="2" t="s">
        <v>1</v>
      </c>
      <c r="E1700" s="2" t="s">
        <v>1</v>
      </c>
      <c r="F1700" s="2" t="s">
        <v>1</v>
      </c>
      <c r="G1700" s="2" t="s">
        <v>1</v>
      </c>
      <c r="H1700" s="13" t="s">
        <v>14</v>
      </c>
      <c r="I1700" s="184">
        <f t="shared" ref="I1700:L1700" si="1580">SUM(I1701,I1709,I1711)</f>
        <v>2107217</v>
      </c>
      <c r="J1700" s="184">
        <f t="shared" ref="J1700" si="1581">SUM(J1701,J1709,J1711)</f>
        <v>2108678</v>
      </c>
      <c r="K1700" s="184">
        <f t="shared" ref="K1700" si="1582">SUM(K1701,K1709,K1711)</f>
        <v>1927219</v>
      </c>
      <c r="L1700" s="184">
        <f t="shared" si="1580"/>
        <v>181459</v>
      </c>
      <c r="M1700" s="14">
        <f t="shared" ref="M1700:O1700" si="1583">SUM(M1701,M1709,M1711)</f>
        <v>147421</v>
      </c>
      <c r="N1700" s="14">
        <f t="shared" si="1583"/>
        <v>18212</v>
      </c>
      <c r="O1700" s="14">
        <f t="shared" si="1583"/>
        <v>15826</v>
      </c>
      <c r="P1700" s="14">
        <f t="shared" si="1579"/>
        <v>2108678</v>
      </c>
      <c r="Q1700" s="184">
        <f t="shared" ref="Q1700:Q1729" si="1584">IF(J1700=0,"-",P1700/J1700*100)</f>
        <v>100</v>
      </c>
    </row>
    <row r="1701" spans="1:17" x14ac:dyDescent="0.25">
      <c r="A1701" s="4" t="s">
        <v>969</v>
      </c>
      <c r="B1701" s="4" t="s">
        <v>82</v>
      </c>
      <c r="C1701" s="4" t="s">
        <v>1075</v>
      </c>
      <c r="D1701" s="4" t="s">
        <v>1076</v>
      </c>
      <c r="E1701" s="2" t="s">
        <v>15</v>
      </c>
      <c r="F1701" s="2" t="s">
        <v>1</v>
      </c>
      <c r="G1701" s="2" t="s">
        <v>1</v>
      </c>
      <c r="H1701" s="2" t="s">
        <v>16</v>
      </c>
      <c r="I1701" s="185">
        <f t="shared" ref="I1701:L1701" si="1585">SUM(I1702,I1703)</f>
        <v>1820515</v>
      </c>
      <c r="J1701" s="185">
        <f t="shared" ref="J1701" si="1586">SUM(J1702,J1703)</f>
        <v>1822976</v>
      </c>
      <c r="K1701" s="185">
        <f t="shared" ref="K1701" si="1587">SUM(K1702,K1703)</f>
        <v>1688567</v>
      </c>
      <c r="L1701" s="185">
        <f t="shared" si="1585"/>
        <v>134409</v>
      </c>
      <c r="M1701" s="15">
        <f t="shared" ref="M1701:O1701" si="1588">SUM(M1702,M1703)</f>
        <v>131759</v>
      </c>
      <c r="N1701" s="15">
        <f t="shared" si="1588"/>
        <v>2650</v>
      </c>
      <c r="O1701" s="15">
        <f t="shared" si="1588"/>
        <v>0</v>
      </c>
      <c r="P1701" s="15">
        <f t="shared" si="1579"/>
        <v>1822976</v>
      </c>
      <c r="Q1701" s="185">
        <f t="shared" si="1584"/>
        <v>100</v>
      </c>
    </row>
    <row r="1702" spans="1:17" x14ac:dyDescent="0.25">
      <c r="A1702" s="4" t="s">
        <v>969</v>
      </c>
      <c r="B1702" s="4" t="s">
        <v>82</v>
      </c>
      <c r="C1702" s="4" t="s">
        <v>1075</v>
      </c>
      <c r="D1702" s="4" t="s">
        <v>1076</v>
      </c>
      <c r="E1702" s="3" t="s">
        <v>18</v>
      </c>
      <c r="F1702" s="4"/>
      <c r="G1702" s="16" t="s">
        <v>1015</v>
      </c>
      <c r="H1702" s="16" t="s">
        <v>17</v>
      </c>
      <c r="I1702" s="183">
        <v>1615709</v>
      </c>
      <c r="J1702" s="183">
        <v>1615709</v>
      </c>
      <c r="K1702" s="183">
        <v>1490000</v>
      </c>
      <c r="L1702" s="183">
        <f>M1702+N1702+O1702</f>
        <v>125709</v>
      </c>
      <c r="M1702" s="17">
        <v>125709</v>
      </c>
      <c r="N1702" s="17"/>
      <c r="O1702" s="17"/>
      <c r="P1702" s="17">
        <f t="shared" si="1579"/>
        <v>1615709</v>
      </c>
      <c r="Q1702" s="183">
        <f t="shared" si="1584"/>
        <v>100</v>
      </c>
    </row>
    <row r="1703" spans="1:17" x14ac:dyDescent="0.25">
      <c r="A1703" s="1" t="s">
        <v>969</v>
      </c>
      <c r="B1703" s="1" t="s">
        <v>82</v>
      </c>
      <c r="C1703" s="1" t="s">
        <v>1075</v>
      </c>
      <c r="D1703" s="1" t="s">
        <v>1076</v>
      </c>
      <c r="E1703" s="1" t="s">
        <v>20</v>
      </c>
      <c r="F1703" s="4" t="s">
        <v>1</v>
      </c>
      <c r="G1703" s="16" t="s">
        <v>1</v>
      </c>
      <c r="H1703" s="2" t="s">
        <v>21</v>
      </c>
      <c r="I1703" s="185">
        <f t="shared" ref="I1703:O1703" si="1589">SUM(I1704:I1708)</f>
        <v>204806</v>
      </c>
      <c r="J1703" s="185">
        <f t="shared" si="1589"/>
        <v>207267</v>
      </c>
      <c r="K1703" s="185">
        <f t="shared" si="1589"/>
        <v>198567</v>
      </c>
      <c r="L1703" s="185">
        <f t="shared" si="1589"/>
        <v>8700</v>
      </c>
      <c r="M1703" s="15">
        <f t="shared" si="1589"/>
        <v>6050</v>
      </c>
      <c r="N1703" s="15">
        <f t="shared" si="1589"/>
        <v>2650</v>
      </c>
      <c r="O1703" s="15">
        <f t="shared" si="1589"/>
        <v>0</v>
      </c>
      <c r="P1703" s="15">
        <f t="shared" si="1579"/>
        <v>207267</v>
      </c>
      <c r="Q1703" s="185">
        <f t="shared" si="1584"/>
        <v>100</v>
      </c>
    </row>
    <row r="1704" spans="1:17" x14ac:dyDescent="0.25">
      <c r="A1704" s="4" t="s">
        <v>969</v>
      </c>
      <c r="B1704" s="4" t="s">
        <v>82</v>
      </c>
      <c r="C1704" s="4" t="s">
        <v>1075</v>
      </c>
      <c r="D1704" s="4" t="s">
        <v>1076</v>
      </c>
      <c r="E1704" s="3" t="s">
        <v>22</v>
      </c>
      <c r="F1704" s="4" t="s">
        <v>1078</v>
      </c>
      <c r="G1704" s="16" t="s">
        <v>1015</v>
      </c>
      <c r="H1704" s="16" t="s">
        <v>86</v>
      </c>
      <c r="I1704" s="183">
        <v>32300</v>
      </c>
      <c r="J1704" s="183">
        <v>32300</v>
      </c>
      <c r="K1704" s="183">
        <v>27000</v>
      </c>
      <c r="L1704" s="183">
        <f>M1704+N1704+O1704</f>
        <v>5300</v>
      </c>
      <c r="M1704" s="17">
        <v>2650</v>
      </c>
      <c r="N1704" s="17">
        <v>2650</v>
      </c>
      <c r="O1704" s="17"/>
      <c r="P1704" s="17">
        <f t="shared" si="1579"/>
        <v>32300</v>
      </c>
      <c r="Q1704" s="183">
        <f t="shared" si="1584"/>
        <v>100</v>
      </c>
    </row>
    <row r="1705" spans="1:17" x14ac:dyDescent="0.25">
      <c r="A1705" s="4" t="s">
        <v>969</v>
      </c>
      <c r="B1705" s="4" t="s">
        <v>82</v>
      </c>
      <c r="C1705" s="4" t="s">
        <v>1075</v>
      </c>
      <c r="D1705" s="4" t="s">
        <v>1076</v>
      </c>
      <c r="E1705" s="3" t="s">
        <v>22</v>
      </c>
      <c r="F1705" s="4" t="s">
        <v>1079</v>
      </c>
      <c r="G1705" s="16" t="s">
        <v>1015</v>
      </c>
      <c r="H1705" s="16" t="s">
        <v>26</v>
      </c>
      <c r="I1705" s="183">
        <v>129400</v>
      </c>
      <c r="J1705" s="183">
        <v>129400</v>
      </c>
      <c r="K1705" s="183">
        <v>126000</v>
      </c>
      <c r="L1705" s="183">
        <f>M1705+N1705+O1705</f>
        <v>3400</v>
      </c>
      <c r="M1705" s="17">
        <v>3400</v>
      </c>
      <c r="N1705" s="17"/>
      <c r="O1705" s="17"/>
      <c r="P1705" s="17">
        <f t="shared" si="1579"/>
        <v>129400</v>
      </c>
      <c r="Q1705" s="183">
        <f t="shared" si="1584"/>
        <v>100</v>
      </c>
    </row>
    <row r="1706" spans="1:17" x14ac:dyDescent="0.25">
      <c r="A1706" s="4" t="s">
        <v>969</v>
      </c>
      <c r="B1706" s="4" t="s">
        <v>82</v>
      </c>
      <c r="C1706" s="4" t="s">
        <v>1075</v>
      </c>
      <c r="D1706" s="4" t="s">
        <v>1076</v>
      </c>
      <c r="E1706" s="3" t="s">
        <v>22</v>
      </c>
      <c r="F1706" s="4" t="s">
        <v>1080</v>
      </c>
      <c r="G1706" s="16" t="s">
        <v>1015</v>
      </c>
      <c r="H1706" s="16" t="s">
        <v>28</v>
      </c>
      <c r="I1706" s="183">
        <v>28106</v>
      </c>
      <c r="J1706" s="183">
        <v>30567</v>
      </c>
      <c r="K1706" s="183">
        <v>30567</v>
      </c>
      <c r="L1706" s="183">
        <f>M1706+N1706+O1706</f>
        <v>0</v>
      </c>
      <c r="M1706" s="17"/>
      <c r="N1706" s="17"/>
      <c r="O1706" s="17"/>
      <c r="P1706" s="17">
        <f t="shared" si="1579"/>
        <v>30567</v>
      </c>
      <c r="Q1706" s="183">
        <f t="shared" si="1584"/>
        <v>100</v>
      </c>
    </row>
    <row r="1707" spans="1:17" x14ac:dyDescent="0.25">
      <c r="A1707" s="4" t="s">
        <v>969</v>
      </c>
      <c r="B1707" s="4" t="s">
        <v>82</v>
      </c>
      <c r="C1707" s="4" t="s">
        <v>1075</v>
      </c>
      <c r="D1707" s="4" t="s">
        <v>1076</v>
      </c>
      <c r="E1707" s="3" t="s">
        <v>22</v>
      </c>
      <c r="F1707" s="4" t="s">
        <v>1081</v>
      </c>
      <c r="G1707" s="16" t="s">
        <v>1015</v>
      </c>
      <c r="H1707" s="16" t="s">
        <v>24</v>
      </c>
      <c r="I1707" s="183">
        <v>7300</v>
      </c>
      <c r="J1707" s="183">
        <v>7300</v>
      </c>
      <c r="K1707" s="183">
        <v>7300</v>
      </c>
      <c r="L1707" s="183">
        <f>M1707+N1707+O1707</f>
        <v>0</v>
      </c>
      <c r="M1707" s="17"/>
      <c r="N1707" s="17"/>
      <c r="O1707" s="17"/>
      <c r="P1707" s="17">
        <f t="shared" si="1579"/>
        <v>7300</v>
      </c>
      <c r="Q1707" s="183">
        <f t="shared" si="1584"/>
        <v>100</v>
      </c>
    </row>
    <row r="1708" spans="1:17" x14ac:dyDescent="0.25">
      <c r="A1708" s="4" t="s">
        <v>969</v>
      </c>
      <c r="B1708" s="4" t="s">
        <v>82</v>
      </c>
      <c r="C1708" s="4" t="s">
        <v>1075</v>
      </c>
      <c r="D1708" s="4" t="s">
        <v>1076</v>
      </c>
      <c r="E1708" s="3" t="s">
        <v>22</v>
      </c>
      <c r="F1708" s="4" t="s">
        <v>1082</v>
      </c>
      <c r="G1708" s="16" t="s">
        <v>1015</v>
      </c>
      <c r="H1708" s="16" t="s">
        <v>30</v>
      </c>
      <c r="I1708" s="183">
        <v>7700</v>
      </c>
      <c r="J1708" s="183">
        <v>7700</v>
      </c>
      <c r="K1708" s="183">
        <v>7700</v>
      </c>
      <c r="L1708" s="183">
        <f>M1708+N1708+O1708</f>
        <v>0</v>
      </c>
      <c r="M1708" s="17"/>
      <c r="N1708" s="17"/>
      <c r="O1708" s="17"/>
      <c r="P1708" s="17">
        <f t="shared" si="1579"/>
        <v>7700</v>
      </c>
      <c r="Q1708" s="183">
        <f t="shared" si="1584"/>
        <v>100</v>
      </c>
    </row>
    <row r="1709" spans="1:17" x14ac:dyDescent="0.25">
      <c r="A1709" s="4" t="s">
        <v>969</v>
      </c>
      <c r="B1709" s="4" t="s">
        <v>82</v>
      </c>
      <c r="C1709" s="4" t="s">
        <v>1075</v>
      </c>
      <c r="D1709" s="4" t="s">
        <v>1076</v>
      </c>
      <c r="E1709" s="2" t="s">
        <v>31</v>
      </c>
      <c r="F1709" s="2" t="s">
        <v>1</v>
      </c>
      <c r="G1709" s="2" t="s">
        <v>1</v>
      </c>
      <c r="H1709" s="2" t="s">
        <v>32</v>
      </c>
      <c r="I1709" s="185">
        <f t="shared" ref="I1709:O1709" si="1590">SUM(I1710)</f>
        <v>169649</v>
      </c>
      <c r="J1709" s="185">
        <f t="shared" si="1590"/>
        <v>169649</v>
      </c>
      <c r="K1709" s="185">
        <f t="shared" si="1590"/>
        <v>151000</v>
      </c>
      <c r="L1709" s="185">
        <f t="shared" si="1590"/>
        <v>18649</v>
      </c>
      <c r="M1709" s="15">
        <f t="shared" si="1590"/>
        <v>6215</v>
      </c>
      <c r="N1709" s="15">
        <f t="shared" si="1590"/>
        <v>6215</v>
      </c>
      <c r="O1709" s="15">
        <f t="shared" si="1590"/>
        <v>6219</v>
      </c>
      <c r="P1709" s="15">
        <f t="shared" si="1579"/>
        <v>169649</v>
      </c>
      <c r="Q1709" s="185">
        <f t="shared" si="1584"/>
        <v>100</v>
      </c>
    </row>
    <row r="1710" spans="1:17" x14ac:dyDescent="0.25">
      <c r="A1710" s="4" t="s">
        <v>969</v>
      </c>
      <c r="B1710" s="4" t="s">
        <v>82</v>
      </c>
      <c r="C1710" s="4" t="s">
        <v>1075</v>
      </c>
      <c r="D1710" s="4" t="s">
        <v>1076</v>
      </c>
      <c r="E1710" s="3" t="s">
        <v>34</v>
      </c>
      <c r="F1710" s="4"/>
      <c r="G1710" s="16" t="s">
        <v>1015</v>
      </c>
      <c r="H1710" s="16" t="s">
        <v>33</v>
      </c>
      <c r="I1710" s="183">
        <v>169649</v>
      </c>
      <c r="J1710" s="183">
        <v>169649</v>
      </c>
      <c r="K1710" s="183">
        <v>151000</v>
      </c>
      <c r="L1710" s="183">
        <f>M1710+N1710+O1710</f>
        <v>18649</v>
      </c>
      <c r="M1710" s="17">
        <v>6215</v>
      </c>
      <c r="N1710" s="17">
        <v>6215</v>
      </c>
      <c r="O1710" s="17">
        <v>6219</v>
      </c>
      <c r="P1710" s="17">
        <f t="shared" si="1579"/>
        <v>169649</v>
      </c>
      <c r="Q1710" s="183">
        <f t="shared" si="1584"/>
        <v>100</v>
      </c>
    </row>
    <row r="1711" spans="1:17" x14ac:dyDescent="0.25">
      <c r="A1711" s="4" t="s">
        <v>969</v>
      </c>
      <c r="B1711" s="4" t="s">
        <v>82</v>
      </c>
      <c r="C1711" s="4" t="s">
        <v>1075</v>
      </c>
      <c r="D1711" s="4" t="s">
        <v>1076</v>
      </c>
      <c r="E1711" s="2" t="s">
        <v>35</v>
      </c>
      <c r="F1711" s="2" t="s">
        <v>1</v>
      </c>
      <c r="G1711" s="2" t="s">
        <v>1</v>
      </c>
      <c r="H1711" s="2" t="s">
        <v>36</v>
      </c>
      <c r="I1711" s="185">
        <f t="shared" ref="I1711:O1711" si="1591">SUM(I1712:I1718)</f>
        <v>117053</v>
      </c>
      <c r="J1711" s="185">
        <f t="shared" si="1591"/>
        <v>116053</v>
      </c>
      <c r="K1711" s="185">
        <f t="shared" si="1591"/>
        <v>87652</v>
      </c>
      <c r="L1711" s="185">
        <f t="shared" si="1591"/>
        <v>28401</v>
      </c>
      <c r="M1711" s="15">
        <f t="shared" si="1591"/>
        <v>9447</v>
      </c>
      <c r="N1711" s="15">
        <f t="shared" si="1591"/>
        <v>9347</v>
      </c>
      <c r="O1711" s="15">
        <f t="shared" si="1591"/>
        <v>9607</v>
      </c>
      <c r="P1711" s="15">
        <f t="shared" si="1579"/>
        <v>116053</v>
      </c>
      <c r="Q1711" s="185">
        <f t="shared" si="1584"/>
        <v>100</v>
      </c>
    </row>
    <row r="1712" spans="1:17" x14ac:dyDescent="0.25">
      <c r="A1712" s="4" t="s">
        <v>969</v>
      </c>
      <c r="B1712" s="4" t="s">
        <v>82</v>
      </c>
      <c r="C1712" s="4" t="s">
        <v>1075</v>
      </c>
      <c r="D1712" s="4" t="s">
        <v>1076</v>
      </c>
      <c r="E1712" s="3" t="s">
        <v>39</v>
      </c>
      <c r="F1712" s="4"/>
      <c r="G1712" s="16" t="s">
        <v>1015</v>
      </c>
      <c r="H1712" s="16" t="s">
        <v>38</v>
      </c>
      <c r="I1712" s="183">
        <v>500</v>
      </c>
      <c r="J1712" s="183">
        <v>500</v>
      </c>
      <c r="K1712" s="183">
        <v>500</v>
      </c>
      <c r="L1712" s="183">
        <f t="shared" ref="L1712:L1717" si="1592">M1712+N1712+O1712</f>
        <v>0</v>
      </c>
      <c r="M1712" s="17">
        <v>0</v>
      </c>
      <c r="N1712" s="17">
        <v>0</v>
      </c>
      <c r="O1712" s="17">
        <v>0</v>
      </c>
      <c r="P1712" s="17">
        <f t="shared" si="1579"/>
        <v>500</v>
      </c>
      <c r="Q1712" s="183">
        <f t="shared" si="1584"/>
        <v>100</v>
      </c>
    </row>
    <row r="1713" spans="1:17" x14ac:dyDescent="0.25">
      <c r="A1713" s="4" t="s">
        <v>969</v>
      </c>
      <c r="B1713" s="4" t="s">
        <v>82</v>
      </c>
      <c r="C1713" s="4" t="s">
        <v>1075</v>
      </c>
      <c r="D1713" s="4" t="s">
        <v>1076</v>
      </c>
      <c r="E1713" s="3" t="s">
        <v>197</v>
      </c>
      <c r="F1713" s="4"/>
      <c r="G1713" s="16" t="s">
        <v>1015</v>
      </c>
      <c r="H1713" s="16" t="s">
        <v>196</v>
      </c>
      <c r="I1713" s="183">
        <v>50000</v>
      </c>
      <c r="J1713" s="183">
        <v>50000</v>
      </c>
      <c r="K1713" s="183">
        <v>37200</v>
      </c>
      <c r="L1713" s="183">
        <f t="shared" si="1592"/>
        <v>12800</v>
      </c>
      <c r="M1713" s="17">
        <v>4250</v>
      </c>
      <c r="N1713" s="17">
        <v>4250</v>
      </c>
      <c r="O1713" s="17">
        <v>4300</v>
      </c>
      <c r="P1713" s="17">
        <f t="shared" si="1579"/>
        <v>50000</v>
      </c>
      <c r="Q1713" s="183">
        <f t="shared" si="1584"/>
        <v>100</v>
      </c>
    </row>
    <row r="1714" spans="1:17" x14ac:dyDescent="0.25">
      <c r="A1714" s="4" t="s">
        <v>969</v>
      </c>
      <c r="B1714" s="4" t="s">
        <v>82</v>
      </c>
      <c r="C1714" s="4" t="s">
        <v>1075</v>
      </c>
      <c r="D1714" s="4" t="s">
        <v>1076</v>
      </c>
      <c r="E1714" s="3" t="s">
        <v>200</v>
      </c>
      <c r="F1714" s="4"/>
      <c r="G1714" s="16" t="s">
        <v>1015</v>
      </c>
      <c r="H1714" s="16" t="s">
        <v>199</v>
      </c>
      <c r="I1714" s="183">
        <v>9700</v>
      </c>
      <c r="J1714" s="183">
        <v>9700</v>
      </c>
      <c r="K1714" s="183">
        <v>9600</v>
      </c>
      <c r="L1714" s="183">
        <f t="shared" si="1592"/>
        <v>100</v>
      </c>
      <c r="M1714" s="17">
        <v>100</v>
      </c>
      <c r="N1714" s="17"/>
      <c r="O1714" s="17"/>
      <c r="P1714" s="17">
        <f t="shared" si="1579"/>
        <v>9700</v>
      </c>
      <c r="Q1714" s="183">
        <f t="shared" si="1584"/>
        <v>100</v>
      </c>
    </row>
    <row r="1715" spans="1:17" x14ac:dyDescent="0.25">
      <c r="A1715" s="4" t="s">
        <v>969</v>
      </c>
      <c r="B1715" s="4" t="s">
        <v>82</v>
      </c>
      <c r="C1715" s="4" t="s">
        <v>1075</v>
      </c>
      <c r="D1715" s="4" t="s">
        <v>1076</v>
      </c>
      <c r="E1715" s="3" t="s">
        <v>203</v>
      </c>
      <c r="F1715" s="4"/>
      <c r="G1715" s="16" t="s">
        <v>1015</v>
      </c>
      <c r="H1715" s="16" t="s">
        <v>202</v>
      </c>
      <c r="I1715" s="183">
        <v>20400</v>
      </c>
      <c r="J1715" s="183">
        <v>20000</v>
      </c>
      <c r="K1715" s="183">
        <v>15300</v>
      </c>
      <c r="L1715" s="183">
        <f t="shared" si="1592"/>
        <v>4700</v>
      </c>
      <c r="M1715" s="17">
        <v>1500</v>
      </c>
      <c r="N1715" s="17">
        <v>1500</v>
      </c>
      <c r="O1715" s="17">
        <v>1700</v>
      </c>
      <c r="P1715" s="17">
        <f t="shared" si="1579"/>
        <v>20000</v>
      </c>
      <c r="Q1715" s="183">
        <f t="shared" si="1584"/>
        <v>100</v>
      </c>
    </row>
    <row r="1716" spans="1:17" x14ac:dyDescent="0.25">
      <c r="A1716" s="4" t="s">
        <v>969</v>
      </c>
      <c r="B1716" s="4" t="s">
        <v>82</v>
      </c>
      <c r="C1716" s="4" t="s">
        <v>1075</v>
      </c>
      <c r="D1716" s="4" t="s">
        <v>1076</v>
      </c>
      <c r="E1716" s="3" t="s">
        <v>206</v>
      </c>
      <c r="F1716" s="4"/>
      <c r="G1716" s="16" t="s">
        <v>1015</v>
      </c>
      <c r="H1716" s="16" t="s">
        <v>205</v>
      </c>
      <c r="I1716" s="183">
        <v>1000</v>
      </c>
      <c r="J1716" s="183">
        <v>800</v>
      </c>
      <c r="K1716" s="183">
        <v>800</v>
      </c>
      <c r="L1716" s="183">
        <f t="shared" si="1592"/>
        <v>0</v>
      </c>
      <c r="M1716" s="17"/>
      <c r="N1716" s="17"/>
      <c r="O1716" s="17"/>
      <c r="P1716" s="17">
        <f t="shared" si="1579"/>
        <v>800</v>
      </c>
      <c r="Q1716" s="183">
        <f t="shared" si="1584"/>
        <v>100</v>
      </c>
    </row>
    <row r="1717" spans="1:17" x14ac:dyDescent="0.25">
      <c r="A1717" s="4" t="s">
        <v>969</v>
      </c>
      <c r="B1717" s="4" t="s">
        <v>82</v>
      </c>
      <c r="C1717" s="4" t="s">
        <v>1075</v>
      </c>
      <c r="D1717" s="4" t="s">
        <v>1076</v>
      </c>
      <c r="E1717" s="3" t="s">
        <v>212</v>
      </c>
      <c r="F1717" s="4"/>
      <c r="G1717" s="16" t="s">
        <v>1015</v>
      </c>
      <c r="H1717" s="16" t="s">
        <v>211</v>
      </c>
      <c r="I1717" s="183">
        <v>6000</v>
      </c>
      <c r="J1717" s="183">
        <v>6000</v>
      </c>
      <c r="K1717" s="183">
        <v>4500</v>
      </c>
      <c r="L1717" s="183">
        <f t="shared" si="1592"/>
        <v>1500</v>
      </c>
      <c r="M1717" s="17">
        <v>500</v>
      </c>
      <c r="N1717" s="17">
        <v>500</v>
      </c>
      <c r="O1717" s="17">
        <v>500</v>
      </c>
      <c r="P1717" s="17">
        <f t="shared" si="1579"/>
        <v>6000</v>
      </c>
      <c r="Q1717" s="183">
        <f t="shared" si="1584"/>
        <v>100</v>
      </c>
    </row>
    <row r="1718" spans="1:17" x14ac:dyDescent="0.25">
      <c r="A1718" s="1" t="s">
        <v>969</v>
      </c>
      <c r="B1718" s="1" t="s">
        <v>82</v>
      </c>
      <c r="C1718" s="1" t="s">
        <v>1075</v>
      </c>
      <c r="D1718" s="1" t="s">
        <v>1076</v>
      </c>
      <c r="E1718" s="1" t="s">
        <v>40</v>
      </c>
      <c r="F1718" s="4" t="s">
        <v>1</v>
      </c>
      <c r="G1718" s="16" t="s">
        <v>1</v>
      </c>
      <c r="H1718" s="2" t="s">
        <v>41</v>
      </c>
      <c r="I1718" s="185">
        <f t="shared" ref="I1718:O1718" si="1593">SUM(I1719:I1721)</f>
        <v>29453</v>
      </c>
      <c r="J1718" s="185">
        <f t="shared" si="1593"/>
        <v>29053</v>
      </c>
      <c r="K1718" s="185">
        <f t="shared" si="1593"/>
        <v>19752</v>
      </c>
      <c r="L1718" s="185">
        <f t="shared" si="1593"/>
        <v>9301</v>
      </c>
      <c r="M1718" s="15">
        <f t="shared" si="1593"/>
        <v>3097</v>
      </c>
      <c r="N1718" s="15">
        <f t="shared" si="1593"/>
        <v>3097</v>
      </c>
      <c r="O1718" s="15">
        <f t="shared" si="1593"/>
        <v>3107</v>
      </c>
      <c r="P1718" s="15">
        <f t="shared" si="1579"/>
        <v>29053</v>
      </c>
      <c r="Q1718" s="185">
        <f t="shared" si="1584"/>
        <v>100</v>
      </c>
    </row>
    <row r="1719" spans="1:17" x14ac:dyDescent="0.25">
      <c r="A1719" s="4" t="s">
        <v>969</v>
      </c>
      <c r="B1719" s="4" t="s">
        <v>82</v>
      </c>
      <c r="C1719" s="4" t="s">
        <v>1075</v>
      </c>
      <c r="D1719" s="4" t="s">
        <v>1076</v>
      </c>
      <c r="E1719" s="3" t="s">
        <v>42</v>
      </c>
      <c r="F1719" s="4"/>
      <c r="G1719" s="16" t="s">
        <v>1015</v>
      </c>
      <c r="H1719" s="16" t="s">
        <v>41</v>
      </c>
      <c r="I1719" s="183">
        <v>21300</v>
      </c>
      <c r="J1719" s="183">
        <v>20900</v>
      </c>
      <c r="K1719" s="183">
        <v>13300</v>
      </c>
      <c r="L1719" s="183">
        <f>M1719+N1719+O1719</f>
        <v>7600</v>
      </c>
      <c r="M1719" s="17">
        <v>2530</v>
      </c>
      <c r="N1719" s="17">
        <v>2530</v>
      </c>
      <c r="O1719" s="17">
        <v>2540</v>
      </c>
      <c r="P1719" s="17">
        <f t="shared" si="1579"/>
        <v>20900</v>
      </c>
      <c r="Q1719" s="183">
        <f t="shared" si="1584"/>
        <v>100</v>
      </c>
    </row>
    <row r="1720" spans="1:17" ht="22.5" x14ac:dyDescent="0.25">
      <c r="A1720" s="4" t="s">
        <v>969</v>
      </c>
      <c r="B1720" s="4" t="s">
        <v>82</v>
      </c>
      <c r="C1720" s="4" t="s">
        <v>1075</v>
      </c>
      <c r="D1720" s="4" t="s">
        <v>1076</v>
      </c>
      <c r="E1720" s="3" t="s">
        <v>42</v>
      </c>
      <c r="F1720" s="4" t="s">
        <v>1083</v>
      </c>
      <c r="G1720" s="16" t="s">
        <v>1015</v>
      </c>
      <c r="H1720" s="16" t="s">
        <v>50</v>
      </c>
      <c r="I1720" s="183">
        <v>5153</v>
      </c>
      <c r="J1720" s="183">
        <v>5153</v>
      </c>
      <c r="K1720" s="183">
        <v>4202</v>
      </c>
      <c r="L1720" s="183">
        <f>M1720+N1720+O1720</f>
        <v>951</v>
      </c>
      <c r="M1720" s="17">
        <v>317</v>
      </c>
      <c r="N1720" s="17">
        <v>317</v>
      </c>
      <c r="O1720" s="17">
        <v>317</v>
      </c>
      <c r="P1720" s="17">
        <f t="shared" si="1579"/>
        <v>5153</v>
      </c>
      <c r="Q1720" s="183">
        <f t="shared" si="1584"/>
        <v>100</v>
      </c>
    </row>
    <row r="1721" spans="1:17" ht="22.5" x14ac:dyDescent="0.25">
      <c r="A1721" s="4" t="s">
        <v>969</v>
      </c>
      <c r="B1721" s="4" t="s">
        <v>82</v>
      </c>
      <c r="C1721" s="4" t="s">
        <v>1075</v>
      </c>
      <c r="D1721" s="4" t="s">
        <v>1076</v>
      </c>
      <c r="E1721" s="3" t="s">
        <v>42</v>
      </c>
      <c r="F1721" s="4" t="s">
        <v>1084</v>
      </c>
      <c r="G1721" s="16" t="s">
        <v>1015</v>
      </c>
      <c r="H1721" s="16" t="s">
        <v>56</v>
      </c>
      <c r="I1721" s="183">
        <v>3000</v>
      </c>
      <c r="J1721" s="183">
        <v>3000</v>
      </c>
      <c r="K1721" s="183">
        <v>2250</v>
      </c>
      <c r="L1721" s="183">
        <f>M1721+N1721+O1721</f>
        <v>750</v>
      </c>
      <c r="M1721" s="17">
        <v>250</v>
      </c>
      <c r="N1721" s="17">
        <v>250</v>
      </c>
      <c r="O1721" s="17">
        <v>250</v>
      </c>
      <c r="P1721" s="17">
        <f t="shared" si="1579"/>
        <v>3000</v>
      </c>
      <c r="Q1721" s="183">
        <f t="shared" si="1584"/>
        <v>100</v>
      </c>
    </row>
    <row r="1722" spans="1:17" ht="22.5" x14ac:dyDescent="0.25">
      <c r="A1722" s="1" t="s">
        <v>1</v>
      </c>
      <c r="B1722" s="1" t="s">
        <v>1</v>
      </c>
      <c r="C1722" s="1" t="s">
        <v>1</v>
      </c>
      <c r="D1722" s="2" t="s">
        <v>1</v>
      </c>
      <c r="E1722" s="2" t="s">
        <v>1</v>
      </c>
      <c r="F1722" s="2" t="s">
        <v>1</v>
      </c>
      <c r="G1722" s="2" t="s">
        <v>1</v>
      </c>
      <c r="H1722" s="13" t="s">
        <v>57</v>
      </c>
      <c r="I1722" s="184">
        <f t="shared" ref="I1722:O1723" si="1594">SUM(I1723)</f>
        <v>100</v>
      </c>
      <c r="J1722" s="184">
        <f t="shared" si="1594"/>
        <v>100</v>
      </c>
      <c r="K1722" s="184">
        <f t="shared" si="1594"/>
        <v>0</v>
      </c>
      <c r="L1722" s="184">
        <f t="shared" si="1594"/>
        <v>0</v>
      </c>
      <c r="M1722" s="14">
        <f t="shared" si="1594"/>
        <v>0</v>
      </c>
      <c r="N1722" s="14">
        <f t="shared" si="1594"/>
        <v>0</v>
      </c>
      <c r="O1722" s="14">
        <f t="shared" si="1594"/>
        <v>0</v>
      </c>
      <c r="P1722" s="14">
        <f t="shared" si="1579"/>
        <v>0</v>
      </c>
      <c r="Q1722" s="184">
        <f t="shared" si="1584"/>
        <v>0</v>
      </c>
    </row>
    <row r="1723" spans="1:17" x14ac:dyDescent="0.25">
      <c r="A1723" s="4" t="s">
        <v>969</v>
      </c>
      <c r="B1723" s="4" t="s">
        <v>82</v>
      </c>
      <c r="C1723" s="4" t="s">
        <v>1075</v>
      </c>
      <c r="D1723" s="4" t="s">
        <v>1076</v>
      </c>
      <c r="E1723" s="2" t="s">
        <v>58</v>
      </c>
      <c r="F1723" s="2" t="s">
        <v>1</v>
      </c>
      <c r="G1723" s="2" t="s">
        <v>1</v>
      </c>
      <c r="H1723" s="2" t="s">
        <v>59</v>
      </c>
      <c r="I1723" s="185">
        <f t="shared" si="1594"/>
        <v>100</v>
      </c>
      <c r="J1723" s="185">
        <f t="shared" si="1594"/>
        <v>100</v>
      </c>
      <c r="K1723" s="185">
        <f t="shared" si="1594"/>
        <v>0</v>
      </c>
      <c r="L1723" s="185">
        <f t="shared" si="1594"/>
        <v>0</v>
      </c>
      <c r="M1723" s="15">
        <f t="shared" si="1594"/>
        <v>0</v>
      </c>
      <c r="N1723" s="15">
        <f t="shared" si="1594"/>
        <v>0</v>
      </c>
      <c r="O1723" s="15">
        <f t="shared" si="1594"/>
        <v>0</v>
      </c>
      <c r="P1723" s="15">
        <f t="shared" si="1579"/>
        <v>0</v>
      </c>
      <c r="Q1723" s="185">
        <f t="shared" si="1584"/>
        <v>0</v>
      </c>
    </row>
    <row r="1724" spans="1:17" x14ac:dyDescent="0.25">
      <c r="A1724" s="4" t="s">
        <v>969</v>
      </c>
      <c r="B1724" s="4" t="s">
        <v>82</v>
      </c>
      <c r="C1724" s="4" t="s">
        <v>1075</v>
      </c>
      <c r="D1724" s="4" t="s">
        <v>1076</v>
      </c>
      <c r="E1724" s="3" t="s">
        <v>69</v>
      </c>
      <c r="F1724" s="4"/>
      <c r="G1724" s="16" t="s">
        <v>1015</v>
      </c>
      <c r="H1724" s="16" t="s">
        <v>68</v>
      </c>
      <c r="I1724" s="183">
        <v>100</v>
      </c>
      <c r="J1724" s="183">
        <v>100</v>
      </c>
      <c r="K1724" s="183">
        <v>0</v>
      </c>
      <c r="L1724" s="183">
        <f>M1724+N1724+O1724</f>
        <v>0</v>
      </c>
      <c r="M1724" s="17"/>
      <c r="N1724" s="17"/>
      <c r="O1724" s="17"/>
      <c r="P1724" s="17">
        <f t="shared" si="1579"/>
        <v>0</v>
      </c>
      <c r="Q1724" s="183">
        <f t="shared" si="1584"/>
        <v>0</v>
      </c>
    </row>
    <row r="1725" spans="1:17" ht="22.5" x14ac:dyDescent="0.25">
      <c r="A1725" s="1" t="s">
        <v>1</v>
      </c>
      <c r="B1725" s="1" t="s">
        <v>1</v>
      </c>
      <c r="C1725" s="1" t="s">
        <v>1</v>
      </c>
      <c r="D1725" s="2" t="s">
        <v>1</v>
      </c>
      <c r="E1725" s="2" t="s">
        <v>1</v>
      </c>
      <c r="F1725" s="2" t="s">
        <v>1</v>
      </c>
      <c r="G1725" s="2" t="s">
        <v>1</v>
      </c>
      <c r="H1725" s="13" t="s">
        <v>70</v>
      </c>
      <c r="I1725" s="184">
        <f t="shared" ref="I1725:O1725" si="1595">SUM(I1726)</f>
        <v>29000</v>
      </c>
      <c r="J1725" s="184">
        <f t="shared" si="1595"/>
        <v>27000</v>
      </c>
      <c r="K1725" s="184">
        <f t="shared" si="1595"/>
        <v>27000</v>
      </c>
      <c r="L1725" s="184">
        <f t="shared" si="1595"/>
        <v>0</v>
      </c>
      <c r="M1725" s="14">
        <f t="shared" si="1595"/>
        <v>0</v>
      </c>
      <c r="N1725" s="14">
        <f t="shared" si="1595"/>
        <v>0</v>
      </c>
      <c r="O1725" s="14">
        <f t="shared" si="1595"/>
        <v>0</v>
      </c>
      <c r="P1725" s="14">
        <f t="shared" si="1579"/>
        <v>27000</v>
      </c>
      <c r="Q1725" s="184">
        <f t="shared" si="1584"/>
        <v>100</v>
      </c>
    </row>
    <row r="1726" spans="1:17" x14ac:dyDescent="0.25">
      <c r="A1726" s="4" t="s">
        <v>969</v>
      </c>
      <c r="B1726" s="4" t="s">
        <v>82</v>
      </c>
      <c r="C1726" s="4" t="s">
        <v>1075</v>
      </c>
      <c r="D1726" s="4" t="s">
        <v>1076</v>
      </c>
      <c r="E1726" s="2" t="s">
        <v>71</v>
      </c>
      <c r="F1726" s="2" t="s">
        <v>1</v>
      </c>
      <c r="G1726" s="2" t="s">
        <v>1</v>
      </c>
      <c r="H1726" s="2" t="s">
        <v>72</v>
      </c>
      <c r="I1726" s="185">
        <f t="shared" ref="I1726:L1726" si="1596">SUM(I1727:I1728)</f>
        <v>29000</v>
      </c>
      <c r="J1726" s="185">
        <f t="shared" ref="J1726" si="1597">SUM(J1727:J1728)</f>
        <v>27000</v>
      </c>
      <c r="K1726" s="185">
        <f t="shared" ref="K1726" si="1598">SUM(K1727:K1728)</f>
        <v>27000</v>
      </c>
      <c r="L1726" s="185">
        <f t="shared" si="1596"/>
        <v>0</v>
      </c>
      <c r="M1726" s="15">
        <f t="shared" ref="M1726:O1726" si="1599">SUM(M1727:M1728)</f>
        <v>0</v>
      </c>
      <c r="N1726" s="15">
        <f t="shared" si="1599"/>
        <v>0</v>
      </c>
      <c r="O1726" s="15">
        <f t="shared" si="1599"/>
        <v>0</v>
      </c>
      <c r="P1726" s="15">
        <f t="shared" si="1579"/>
        <v>27000</v>
      </c>
      <c r="Q1726" s="185">
        <f t="shared" si="1584"/>
        <v>100</v>
      </c>
    </row>
    <row r="1727" spans="1:17" x14ac:dyDescent="0.25">
      <c r="A1727" s="4" t="s">
        <v>969</v>
      </c>
      <c r="B1727" s="4" t="s">
        <v>82</v>
      </c>
      <c r="C1727" s="4" t="s">
        <v>1075</v>
      </c>
      <c r="D1727" s="4" t="s">
        <v>1076</v>
      </c>
      <c r="E1727" s="3" t="s">
        <v>75</v>
      </c>
      <c r="F1727" s="4"/>
      <c r="G1727" s="16" t="s">
        <v>1015</v>
      </c>
      <c r="H1727" s="16" t="s">
        <v>74</v>
      </c>
      <c r="I1727" s="183">
        <v>8000</v>
      </c>
      <c r="J1727" s="183">
        <v>10500</v>
      </c>
      <c r="K1727" s="183">
        <v>10500</v>
      </c>
      <c r="L1727" s="183">
        <f>M1727+N1727+O1727</f>
        <v>0</v>
      </c>
      <c r="M1727" s="17"/>
      <c r="N1727" s="17"/>
      <c r="O1727" s="17"/>
      <c r="P1727" s="17">
        <f t="shared" si="1579"/>
        <v>10500</v>
      </c>
      <c r="Q1727" s="183">
        <f t="shared" si="1584"/>
        <v>100</v>
      </c>
    </row>
    <row r="1728" spans="1:17" x14ac:dyDescent="0.25">
      <c r="A1728" s="4" t="s">
        <v>969</v>
      </c>
      <c r="B1728" s="4" t="s">
        <v>82</v>
      </c>
      <c r="C1728" s="4" t="s">
        <v>1075</v>
      </c>
      <c r="D1728" s="4" t="s">
        <v>1076</v>
      </c>
      <c r="E1728" s="3" t="s">
        <v>341</v>
      </c>
      <c r="F1728" s="4"/>
      <c r="G1728" s="16" t="s">
        <v>1015</v>
      </c>
      <c r="H1728" s="16" t="s">
        <v>340</v>
      </c>
      <c r="I1728" s="183">
        <v>21000</v>
      </c>
      <c r="J1728" s="183">
        <v>16500</v>
      </c>
      <c r="K1728" s="183">
        <v>16500</v>
      </c>
      <c r="L1728" s="183">
        <f>M1728+N1728+O1728</f>
        <v>0</v>
      </c>
      <c r="M1728" s="17"/>
      <c r="N1728" s="17"/>
      <c r="O1728" s="17"/>
      <c r="P1728" s="17">
        <f t="shared" si="1579"/>
        <v>16500</v>
      </c>
      <c r="Q1728" s="183">
        <f t="shared" si="1584"/>
        <v>100</v>
      </c>
    </row>
    <row r="1729" spans="1:17" x14ac:dyDescent="0.25">
      <c r="A1729" s="16" t="s">
        <v>1</v>
      </c>
      <c r="B1729" s="16" t="s">
        <v>1</v>
      </c>
      <c r="C1729" s="16" t="s">
        <v>1</v>
      </c>
      <c r="D1729" s="16" t="s">
        <v>1</v>
      </c>
      <c r="E1729" s="16" t="s">
        <v>1</v>
      </c>
      <c r="F1729" s="16" t="s">
        <v>1</v>
      </c>
      <c r="G1729" s="16" t="s">
        <v>1</v>
      </c>
      <c r="H1729" s="13" t="s">
        <v>1085</v>
      </c>
      <c r="I1729" s="184">
        <f t="shared" ref="I1729:O1729" si="1600">SUM(I1700,I1722,I1725)</f>
        <v>2136317</v>
      </c>
      <c r="J1729" s="184">
        <f t="shared" si="1600"/>
        <v>2135778</v>
      </c>
      <c r="K1729" s="184">
        <f t="shared" si="1600"/>
        <v>1954219</v>
      </c>
      <c r="L1729" s="184">
        <f t="shared" si="1600"/>
        <v>181459</v>
      </c>
      <c r="M1729" s="14">
        <f t="shared" si="1600"/>
        <v>147421</v>
      </c>
      <c r="N1729" s="14">
        <f t="shared" si="1600"/>
        <v>18212</v>
      </c>
      <c r="O1729" s="14">
        <f t="shared" si="1600"/>
        <v>15826</v>
      </c>
      <c r="P1729" s="14">
        <f t="shared" si="1579"/>
        <v>2135678</v>
      </c>
      <c r="Q1729" s="184">
        <f t="shared" si="1584"/>
        <v>99.995317865433577</v>
      </c>
    </row>
    <row r="1730" spans="1:17" ht="15.75" thickBot="1" x14ac:dyDescent="0.3">
      <c r="A1730" s="16" t="s">
        <v>1</v>
      </c>
      <c r="B1730" s="16" t="s">
        <v>1</v>
      </c>
      <c r="C1730" s="16" t="s">
        <v>1</v>
      </c>
      <c r="D1730" s="16" t="s">
        <v>1</v>
      </c>
      <c r="E1730" s="16" t="s">
        <v>1</v>
      </c>
      <c r="F1730" s="16" t="s">
        <v>1</v>
      </c>
      <c r="G1730" s="16" t="s">
        <v>1</v>
      </c>
      <c r="H1730" s="2" t="s">
        <v>77</v>
      </c>
      <c r="I1730" s="185">
        <v>41</v>
      </c>
      <c r="J1730" s="185">
        <v>41</v>
      </c>
      <c r="K1730" s="185"/>
      <c r="L1730" s="185">
        <f>M1730+N1730+O1730</f>
        <v>0</v>
      </c>
      <c r="M1730" s="16"/>
      <c r="N1730" s="16"/>
      <c r="O1730" s="16"/>
      <c r="P1730" s="15">
        <f t="shared" si="1579"/>
        <v>0</v>
      </c>
      <c r="Q1730" s="164"/>
    </row>
    <row r="1731" spans="1:17" ht="45.75" thickBot="1" x14ac:dyDescent="0.3">
      <c r="A1731" s="212" t="s">
        <v>1</v>
      </c>
      <c r="B1731" s="212" t="s">
        <v>1</v>
      </c>
      <c r="C1731" s="212" t="s">
        <v>1</v>
      </c>
      <c r="D1731" s="212" t="s">
        <v>1</v>
      </c>
      <c r="E1731" s="212" t="s">
        <v>1</v>
      </c>
      <c r="F1731" s="212" t="s">
        <v>1</v>
      </c>
      <c r="G1731" s="214" t="s">
        <v>1</v>
      </c>
      <c r="H1731" s="5" t="s">
        <v>78</v>
      </c>
      <c r="I1731" s="109" t="s">
        <v>3374</v>
      </c>
      <c r="J1731" s="109" t="s">
        <v>3433</v>
      </c>
      <c r="K1731" s="109" t="s">
        <v>3437</v>
      </c>
      <c r="L1731" s="109" t="s">
        <v>3434</v>
      </c>
      <c r="M1731" s="5" t="s">
        <v>3439</v>
      </c>
      <c r="N1731" s="5" t="s">
        <v>3440</v>
      </c>
      <c r="O1731" s="5" t="s">
        <v>3441</v>
      </c>
      <c r="P1731" s="5" t="s">
        <v>3438</v>
      </c>
      <c r="Q1731" s="162" t="s">
        <v>3302</v>
      </c>
    </row>
    <row r="1732" spans="1:17" x14ac:dyDescent="0.25">
      <c r="A1732" s="213"/>
      <c r="B1732" s="213"/>
      <c r="C1732" s="213"/>
      <c r="D1732" s="213"/>
      <c r="E1732" s="213"/>
      <c r="F1732" s="213"/>
      <c r="G1732" s="215"/>
      <c r="H1732" s="18" t="s">
        <v>1</v>
      </c>
      <c r="I1732" s="110">
        <v>1</v>
      </c>
      <c r="J1732" s="110">
        <v>2</v>
      </c>
      <c r="K1732" s="110">
        <v>20</v>
      </c>
      <c r="L1732" s="110" t="s">
        <v>3402</v>
      </c>
      <c r="M1732" s="12">
        <v>5</v>
      </c>
      <c r="N1732" s="12">
        <v>6</v>
      </c>
      <c r="O1732" s="12">
        <v>7</v>
      </c>
      <c r="P1732" s="12" t="s">
        <v>3303</v>
      </c>
      <c r="Q1732" s="110">
        <v>9</v>
      </c>
    </row>
    <row r="1733" spans="1:17" x14ac:dyDescent="0.25">
      <c r="A1733" s="213"/>
      <c r="B1733" s="213"/>
      <c r="C1733" s="213"/>
      <c r="D1733" s="213"/>
      <c r="E1733" s="213"/>
      <c r="F1733" s="213"/>
      <c r="G1733" s="215"/>
      <c r="H1733" s="19" t="s">
        <v>1060</v>
      </c>
      <c r="I1733" s="186">
        <f t="shared" ref="I1733:L1733" si="1601">SUM(I1729)</f>
        <v>2136317</v>
      </c>
      <c r="J1733" s="186">
        <f t="shared" ref="J1733" si="1602">SUM(J1729)</f>
        <v>2135778</v>
      </c>
      <c r="K1733" s="186">
        <f t="shared" ref="K1733" si="1603">SUM(K1729)</f>
        <v>1954219</v>
      </c>
      <c r="L1733" s="186">
        <f t="shared" si="1601"/>
        <v>181459</v>
      </c>
      <c r="M1733" s="20">
        <f t="shared" ref="M1733:O1733" si="1604">SUM(M1729)</f>
        <v>147421</v>
      </c>
      <c r="N1733" s="20">
        <f t="shared" si="1604"/>
        <v>18212</v>
      </c>
      <c r="O1733" s="20">
        <f t="shared" si="1604"/>
        <v>15826</v>
      </c>
      <c r="P1733" s="20">
        <f>K1733+L1733</f>
        <v>2135678</v>
      </c>
      <c r="Q1733" s="186">
        <f>IF(J1733=0,"-",P1733/J1733*100)</f>
        <v>99.995317865433577</v>
      </c>
    </row>
    <row r="1734" spans="1:17" x14ac:dyDescent="0.25">
      <c r="A1734" s="213"/>
      <c r="B1734" s="213"/>
      <c r="C1734" s="213"/>
      <c r="D1734" s="213"/>
      <c r="E1734" s="213"/>
      <c r="F1734" s="213"/>
      <c r="G1734" s="215"/>
      <c r="H1734" s="21" t="s">
        <v>80</v>
      </c>
      <c r="I1734" s="186">
        <f t="shared" ref="I1734:L1734" si="1605">SUM(I1733)</f>
        <v>2136317</v>
      </c>
      <c r="J1734" s="186">
        <f t="shared" ref="J1734" si="1606">SUM(J1733)</f>
        <v>2135778</v>
      </c>
      <c r="K1734" s="186">
        <f t="shared" ref="K1734" si="1607">SUM(K1733)</f>
        <v>1954219</v>
      </c>
      <c r="L1734" s="186">
        <f t="shared" si="1605"/>
        <v>181459</v>
      </c>
      <c r="M1734" s="20">
        <f t="shared" ref="M1734:O1734" si="1608">SUM(M1733)</f>
        <v>147421</v>
      </c>
      <c r="N1734" s="20">
        <f t="shared" si="1608"/>
        <v>18212</v>
      </c>
      <c r="O1734" s="20">
        <f t="shared" si="1608"/>
        <v>15826</v>
      </c>
      <c r="P1734" s="20">
        <f>K1734+L1734</f>
        <v>2135678</v>
      </c>
      <c r="Q1734" s="186">
        <f>IF(J1734=0,"-",P1734/J1734*100)</f>
        <v>99.995317865433577</v>
      </c>
    </row>
    <row r="1735" spans="1:17" x14ac:dyDescent="0.25">
      <c r="A1735" s="216"/>
      <c r="B1735" s="216"/>
      <c r="C1735" s="216"/>
      <c r="D1735" s="216"/>
      <c r="E1735" s="216"/>
      <c r="F1735" s="216"/>
      <c r="G1735" s="217"/>
      <c r="J1735" s="178">
        <v>0</v>
      </c>
      <c r="K1735" s="178">
        <v>0</v>
      </c>
      <c r="L1735" s="178">
        <f>M1735+N1735+O1735</f>
        <v>0</v>
      </c>
      <c r="P1735">
        <f>K1735+L1735</f>
        <v>0</v>
      </c>
      <c r="Q1735" s="160" t="str">
        <f>IF(J1735=0,"-",P1735/J1735*100)</f>
        <v>-</v>
      </c>
    </row>
    <row r="1736" spans="1:17" ht="15.75" thickBot="1" x14ac:dyDescent="0.3">
      <c r="A1736" s="16" t="s">
        <v>1</v>
      </c>
      <c r="B1736" s="16" t="s">
        <v>1</v>
      </c>
      <c r="C1736" s="16" t="s">
        <v>1</v>
      </c>
      <c r="D1736" s="16" t="s">
        <v>1</v>
      </c>
      <c r="E1736" s="16" t="s">
        <v>1</v>
      </c>
      <c r="F1736" s="16" t="s">
        <v>1</v>
      </c>
      <c r="G1736" s="16" t="s">
        <v>1</v>
      </c>
      <c r="H1736" s="22" t="s">
        <v>1</v>
      </c>
      <c r="I1736" s="187"/>
      <c r="J1736" s="187"/>
      <c r="K1736" s="187"/>
      <c r="L1736" s="187">
        <f>M1736+N1736+O1736</f>
        <v>0</v>
      </c>
      <c r="M1736" s="22"/>
      <c r="N1736" s="22"/>
      <c r="O1736" s="22"/>
      <c r="P1736" s="22">
        <f>K1736+L1736</f>
        <v>0</v>
      </c>
      <c r="Q1736" s="166"/>
    </row>
    <row r="1737" spans="1:17" ht="45.75" thickBot="1" x14ac:dyDescent="0.3">
      <c r="A1737" s="5" t="s">
        <v>4</v>
      </c>
      <c r="B1737" s="5" t="s">
        <v>5</v>
      </c>
      <c r="C1737" s="5" t="s">
        <v>6</v>
      </c>
      <c r="D1737" s="6" t="s">
        <v>1</v>
      </c>
      <c r="E1737" s="5" t="s">
        <v>7</v>
      </c>
      <c r="F1737" s="5" t="s">
        <v>8</v>
      </c>
      <c r="G1737" s="5" t="s">
        <v>9</v>
      </c>
      <c r="H1737" s="5" t="s">
        <v>10</v>
      </c>
      <c r="I1737" s="109" t="s">
        <v>3374</v>
      </c>
      <c r="J1737" s="109" t="s">
        <v>3433</v>
      </c>
      <c r="K1737" s="109" t="s">
        <v>3437</v>
      </c>
      <c r="L1737" s="109" t="s">
        <v>3434</v>
      </c>
      <c r="M1737" s="5" t="s">
        <v>3439</v>
      </c>
      <c r="N1737" s="5" t="s">
        <v>3440</v>
      </c>
      <c r="O1737" s="5" t="s">
        <v>3441</v>
      </c>
      <c r="P1737" s="5" t="s">
        <v>3438</v>
      </c>
      <c r="Q1737" s="162" t="s">
        <v>3302</v>
      </c>
    </row>
    <row r="1738" spans="1:17" x14ac:dyDescent="0.25">
      <c r="A1738" s="7" t="s">
        <v>1</v>
      </c>
      <c r="B1738" s="7" t="s">
        <v>1</v>
      </c>
      <c r="C1738" s="7" t="s">
        <v>1</v>
      </c>
      <c r="D1738" s="8" t="s">
        <v>1</v>
      </c>
      <c r="E1738" s="8" t="s">
        <v>1</v>
      </c>
      <c r="F1738" s="9" t="s">
        <v>1</v>
      </c>
      <c r="G1738" s="10" t="s">
        <v>1</v>
      </c>
      <c r="H1738" s="11" t="s">
        <v>1</v>
      </c>
      <c r="I1738" s="110">
        <v>1</v>
      </c>
      <c r="J1738" s="110">
        <v>2</v>
      </c>
      <c r="K1738" s="110">
        <v>20</v>
      </c>
      <c r="L1738" s="110" t="s">
        <v>3402</v>
      </c>
      <c r="M1738" s="12">
        <v>5</v>
      </c>
      <c r="N1738" s="12">
        <v>6</v>
      </c>
      <c r="O1738" s="12">
        <v>7</v>
      </c>
      <c r="P1738" s="12" t="s">
        <v>3303</v>
      </c>
      <c r="Q1738" s="110">
        <v>9</v>
      </c>
    </row>
    <row r="1739" spans="1:17" x14ac:dyDescent="0.25">
      <c r="A1739" s="1" t="s">
        <v>969</v>
      </c>
      <c r="B1739" s="1" t="s">
        <v>82</v>
      </c>
      <c r="C1739" s="4" t="s">
        <v>1086</v>
      </c>
      <c r="D1739" s="4" t="s">
        <v>1087</v>
      </c>
      <c r="E1739" s="2" t="s">
        <v>1</v>
      </c>
      <c r="F1739" s="2" t="s">
        <v>1</v>
      </c>
      <c r="G1739" s="2" t="s">
        <v>1</v>
      </c>
      <c r="H1739" s="2" t="s">
        <v>1088</v>
      </c>
      <c r="I1739" s="183">
        <v>0</v>
      </c>
      <c r="J1739" s="183"/>
      <c r="K1739" s="183"/>
      <c r="L1739" s="183">
        <f>M1739+N1739+O1739</f>
        <v>0</v>
      </c>
      <c r="M1739" s="3"/>
      <c r="N1739" s="3"/>
      <c r="O1739" s="3"/>
      <c r="P1739" s="3">
        <f t="shared" ref="P1739:P1770" si="1609">K1739+L1739</f>
        <v>0</v>
      </c>
      <c r="Q1739" s="161"/>
    </row>
    <row r="1740" spans="1:17" ht="33.75" x14ac:dyDescent="0.25">
      <c r="A1740" s="1" t="s">
        <v>1</v>
      </c>
      <c r="B1740" s="1" t="s">
        <v>1</v>
      </c>
      <c r="C1740" s="1" t="s">
        <v>1</v>
      </c>
      <c r="D1740" s="2" t="s">
        <v>1</v>
      </c>
      <c r="E1740" s="2" t="s">
        <v>1</v>
      </c>
      <c r="F1740" s="2" t="s">
        <v>1</v>
      </c>
      <c r="G1740" s="2" t="s">
        <v>1</v>
      </c>
      <c r="H1740" s="13" t="s">
        <v>14</v>
      </c>
      <c r="I1740" s="184">
        <f t="shared" ref="I1740:L1740" si="1610">SUM(I1741,I1749,I1751)</f>
        <v>2973166</v>
      </c>
      <c r="J1740" s="184">
        <f t="shared" ref="J1740" si="1611">SUM(J1741,J1749,J1751)</f>
        <v>2983981</v>
      </c>
      <c r="K1740" s="184">
        <f t="shared" ref="K1740" si="1612">SUM(K1741,K1749,K1751)</f>
        <v>2315763</v>
      </c>
      <c r="L1740" s="184">
        <f t="shared" si="1610"/>
        <v>668218</v>
      </c>
      <c r="M1740" s="14">
        <f t="shared" ref="M1740:O1740" si="1613">SUM(M1741,M1749,M1751)</f>
        <v>260060</v>
      </c>
      <c r="N1740" s="14">
        <f t="shared" si="1613"/>
        <v>245460</v>
      </c>
      <c r="O1740" s="14">
        <f t="shared" si="1613"/>
        <v>162698</v>
      </c>
      <c r="P1740" s="14">
        <f t="shared" si="1609"/>
        <v>2983981</v>
      </c>
      <c r="Q1740" s="184">
        <f t="shared" ref="Q1740:Q1769" si="1614">IF(J1740=0,"-",P1740/J1740*100)</f>
        <v>100</v>
      </c>
    </row>
    <row r="1741" spans="1:17" x14ac:dyDescent="0.25">
      <c r="A1741" s="4" t="s">
        <v>969</v>
      </c>
      <c r="B1741" s="4" t="s">
        <v>82</v>
      </c>
      <c r="C1741" s="4" t="s">
        <v>1086</v>
      </c>
      <c r="D1741" s="4" t="s">
        <v>1087</v>
      </c>
      <c r="E1741" s="2" t="s">
        <v>15</v>
      </c>
      <c r="F1741" s="2" t="s">
        <v>1</v>
      </c>
      <c r="G1741" s="2" t="s">
        <v>1</v>
      </c>
      <c r="H1741" s="2" t="s">
        <v>16</v>
      </c>
      <c r="I1741" s="185">
        <f t="shared" ref="I1741:L1741" si="1615">SUM(I1742,I1743)</f>
        <v>2610567</v>
      </c>
      <c r="J1741" s="185">
        <f t="shared" ref="J1741" si="1616">SUM(J1742,J1743)</f>
        <v>2621382</v>
      </c>
      <c r="K1741" s="185">
        <f t="shared" ref="K1741" si="1617">SUM(K1742,K1743)</f>
        <v>2039816</v>
      </c>
      <c r="L1741" s="185">
        <f t="shared" si="1615"/>
        <v>581566</v>
      </c>
      <c r="M1741" s="15">
        <f t="shared" ref="M1741:O1741" si="1618">SUM(M1742,M1743)</f>
        <v>228000</v>
      </c>
      <c r="N1741" s="15">
        <f t="shared" si="1618"/>
        <v>219700</v>
      </c>
      <c r="O1741" s="15">
        <f t="shared" si="1618"/>
        <v>133866</v>
      </c>
      <c r="P1741" s="15">
        <f t="shared" si="1609"/>
        <v>2621382</v>
      </c>
      <c r="Q1741" s="185">
        <f t="shared" si="1614"/>
        <v>100</v>
      </c>
    </row>
    <row r="1742" spans="1:17" x14ac:dyDescent="0.25">
      <c r="A1742" s="4" t="s">
        <v>969</v>
      </c>
      <c r="B1742" s="4" t="s">
        <v>82</v>
      </c>
      <c r="C1742" s="4" t="s">
        <v>1086</v>
      </c>
      <c r="D1742" s="4" t="s">
        <v>1087</v>
      </c>
      <c r="E1742" s="3" t="s">
        <v>18</v>
      </c>
      <c r="F1742" s="4"/>
      <c r="G1742" s="16" t="s">
        <v>1015</v>
      </c>
      <c r="H1742" s="16" t="s">
        <v>17</v>
      </c>
      <c r="I1742" s="183">
        <v>2333666</v>
      </c>
      <c r="J1742" s="183">
        <v>2333666</v>
      </c>
      <c r="K1742" s="183">
        <v>1789000</v>
      </c>
      <c r="L1742" s="183">
        <f>M1742+N1742+O1742</f>
        <v>544666</v>
      </c>
      <c r="M1742" s="17">
        <v>210000</v>
      </c>
      <c r="N1742" s="17">
        <v>210000</v>
      </c>
      <c r="O1742" s="17">
        <v>124666</v>
      </c>
      <c r="P1742" s="17">
        <f t="shared" si="1609"/>
        <v>2333666</v>
      </c>
      <c r="Q1742" s="183">
        <f t="shared" si="1614"/>
        <v>100</v>
      </c>
    </row>
    <row r="1743" spans="1:17" x14ac:dyDescent="0.25">
      <c r="A1743" s="1" t="s">
        <v>969</v>
      </c>
      <c r="B1743" s="1" t="s">
        <v>82</v>
      </c>
      <c r="C1743" s="1" t="s">
        <v>1086</v>
      </c>
      <c r="D1743" s="1" t="s">
        <v>1087</v>
      </c>
      <c r="E1743" s="1" t="s">
        <v>20</v>
      </c>
      <c r="F1743" s="4" t="s">
        <v>1</v>
      </c>
      <c r="G1743" s="16" t="s">
        <v>1</v>
      </c>
      <c r="H1743" s="2" t="s">
        <v>21</v>
      </c>
      <c r="I1743" s="185">
        <f t="shared" ref="I1743:O1743" si="1619">SUM(I1744:I1748)</f>
        <v>276901</v>
      </c>
      <c r="J1743" s="185">
        <f t="shared" si="1619"/>
        <v>287716</v>
      </c>
      <c r="K1743" s="185">
        <f t="shared" si="1619"/>
        <v>250816</v>
      </c>
      <c r="L1743" s="185">
        <f t="shared" si="1619"/>
        <v>36900</v>
      </c>
      <c r="M1743" s="15">
        <f t="shared" si="1619"/>
        <v>18000</v>
      </c>
      <c r="N1743" s="15">
        <f t="shared" si="1619"/>
        <v>9700</v>
      </c>
      <c r="O1743" s="15">
        <f t="shared" si="1619"/>
        <v>9200</v>
      </c>
      <c r="P1743" s="15">
        <f t="shared" si="1609"/>
        <v>287716</v>
      </c>
      <c r="Q1743" s="185">
        <f t="shared" si="1614"/>
        <v>100</v>
      </c>
    </row>
    <row r="1744" spans="1:17" x14ac:dyDescent="0.25">
      <c r="A1744" s="4" t="s">
        <v>969</v>
      </c>
      <c r="B1744" s="4" t="s">
        <v>82</v>
      </c>
      <c r="C1744" s="4" t="s">
        <v>1086</v>
      </c>
      <c r="D1744" s="4" t="s">
        <v>1087</v>
      </c>
      <c r="E1744" s="3" t="s">
        <v>22</v>
      </c>
      <c r="F1744" s="4" t="s">
        <v>1089</v>
      </c>
      <c r="G1744" s="16" t="s">
        <v>1015</v>
      </c>
      <c r="H1744" s="16" t="s">
        <v>86</v>
      </c>
      <c r="I1744" s="183">
        <v>57300</v>
      </c>
      <c r="J1744" s="183">
        <v>57300</v>
      </c>
      <c r="K1744" s="183">
        <v>40100</v>
      </c>
      <c r="L1744" s="183">
        <f>M1744+N1744+O1744</f>
        <v>17200</v>
      </c>
      <c r="M1744" s="17">
        <v>4000</v>
      </c>
      <c r="N1744" s="17">
        <v>4000</v>
      </c>
      <c r="O1744" s="17">
        <v>9200</v>
      </c>
      <c r="P1744" s="17">
        <f t="shared" si="1609"/>
        <v>57300</v>
      </c>
      <c r="Q1744" s="183">
        <f t="shared" si="1614"/>
        <v>100</v>
      </c>
    </row>
    <row r="1745" spans="1:17" x14ac:dyDescent="0.25">
      <c r="A1745" s="4" t="s">
        <v>969</v>
      </c>
      <c r="B1745" s="4" t="s">
        <v>82</v>
      </c>
      <c r="C1745" s="4" t="s">
        <v>1086</v>
      </c>
      <c r="D1745" s="4" t="s">
        <v>1087</v>
      </c>
      <c r="E1745" s="3" t="s">
        <v>22</v>
      </c>
      <c r="F1745" s="4" t="s">
        <v>1090</v>
      </c>
      <c r="G1745" s="16" t="s">
        <v>1015</v>
      </c>
      <c r="H1745" s="16" t="s">
        <v>26</v>
      </c>
      <c r="I1745" s="183">
        <v>145700</v>
      </c>
      <c r="J1745" s="183">
        <v>145700</v>
      </c>
      <c r="K1745" s="183">
        <v>126000</v>
      </c>
      <c r="L1745" s="183">
        <f>M1745+N1745+O1745</f>
        <v>19700</v>
      </c>
      <c r="M1745" s="17">
        <v>14000</v>
      </c>
      <c r="N1745" s="17">
        <v>5700</v>
      </c>
      <c r="O1745" s="17"/>
      <c r="P1745" s="17">
        <f t="shared" si="1609"/>
        <v>145700</v>
      </c>
      <c r="Q1745" s="183">
        <f t="shared" si="1614"/>
        <v>100</v>
      </c>
    </row>
    <row r="1746" spans="1:17" x14ac:dyDescent="0.25">
      <c r="A1746" s="4" t="s">
        <v>969</v>
      </c>
      <c r="B1746" s="4" t="s">
        <v>82</v>
      </c>
      <c r="C1746" s="4" t="s">
        <v>1086</v>
      </c>
      <c r="D1746" s="4" t="s">
        <v>1087</v>
      </c>
      <c r="E1746" s="3" t="s">
        <v>22</v>
      </c>
      <c r="F1746" s="4" t="s">
        <v>1091</v>
      </c>
      <c r="G1746" s="16" t="s">
        <v>1015</v>
      </c>
      <c r="H1746" s="16" t="s">
        <v>28</v>
      </c>
      <c r="I1746" s="183">
        <v>28391</v>
      </c>
      <c r="J1746" s="183">
        <v>39206</v>
      </c>
      <c r="K1746" s="183">
        <v>39206</v>
      </c>
      <c r="L1746" s="183">
        <f>M1746+N1746+O1746</f>
        <v>0</v>
      </c>
      <c r="M1746" s="17"/>
      <c r="N1746" s="17"/>
      <c r="O1746" s="17"/>
      <c r="P1746" s="17">
        <f t="shared" si="1609"/>
        <v>39206</v>
      </c>
      <c r="Q1746" s="183">
        <f t="shared" si="1614"/>
        <v>100</v>
      </c>
    </row>
    <row r="1747" spans="1:17" x14ac:dyDescent="0.25">
      <c r="A1747" s="4" t="s">
        <v>969</v>
      </c>
      <c r="B1747" s="4" t="s">
        <v>82</v>
      </c>
      <c r="C1747" s="4" t="s">
        <v>1086</v>
      </c>
      <c r="D1747" s="4" t="s">
        <v>1087</v>
      </c>
      <c r="E1747" s="3" t="s">
        <v>22</v>
      </c>
      <c r="F1747" s="4" t="s">
        <v>1092</v>
      </c>
      <c r="G1747" s="16" t="s">
        <v>1015</v>
      </c>
      <c r="H1747" s="16" t="s">
        <v>24</v>
      </c>
      <c r="I1747" s="183">
        <v>9200</v>
      </c>
      <c r="J1747" s="183">
        <v>9200</v>
      </c>
      <c r="K1747" s="183">
        <v>9200</v>
      </c>
      <c r="L1747" s="183">
        <f>M1747+N1747+O1747</f>
        <v>0</v>
      </c>
      <c r="M1747" s="17"/>
      <c r="N1747" s="17"/>
      <c r="O1747" s="17"/>
      <c r="P1747" s="17">
        <f t="shared" si="1609"/>
        <v>9200</v>
      </c>
      <c r="Q1747" s="183">
        <f t="shared" si="1614"/>
        <v>100</v>
      </c>
    </row>
    <row r="1748" spans="1:17" x14ac:dyDescent="0.25">
      <c r="A1748" s="4" t="s">
        <v>969</v>
      </c>
      <c r="B1748" s="4" t="s">
        <v>82</v>
      </c>
      <c r="C1748" s="4" t="s">
        <v>1086</v>
      </c>
      <c r="D1748" s="4" t="s">
        <v>1087</v>
      </c>
      <c r="E1748" s="3" t="s">
        <v>22</v>
      </c>
      <c r="F1748" s="4" t="s">
        <v>1093</v>
      </c>
      <c r="G1748" s="16" t="s">
        <v>1015</v>
      </c>
      <c r="H1748" s="16" t="s">
        <v>30</v>
      </c>
      <c r="I1748" s="183">
        <v>36310</v>
      </c>
      <c r="J1748" s="183">
        <v>36310</v>
      </c>
      <c r="K1748" s="183">
        <v>36310</v>
      </c>
      <c r="L1748" s="183">
        <f>M1748+N1748+O1748</f>
        <v>0</v>
      </c>
      <c r="M1748" s="17"/>
      <c r="N1748" s="17"/>
      <c r="O1748" s="17"/>
      <c r="P1748" s="17">
        <f t="shared" si="1609"/>
        <v>36310</v>
      </c>
      <c r="Q1748" s="183">
        <f t="shared" si="1614"/>
        <v>100</v>
      </c>
    </row>
    <row r="1749" spans="1:17" x14ac:dyDescent="0.25">
      <c r="A1749" s="4" t="s">
        <v>969</v>
      </c>
      <c r="B1749" s="4" t="s">
        <v>82</v>
      </c>
      <c r="C1749" s="4" t="s">
        <v>1086</v>
      </c>
      <c r="D1749" s="4" t="s">
        <v>1087</v>
      </c>
      <c r="E1749" s="2" t="s">
        <v>31</v>
      </c>
      <c r="F1749" s="2" t="s">
        <v>1</v>
      </c>
      <c r="G1749" s="2" t="s">
        <v>1</v>
      </c>
      <c r="H1749" s="2" t="s">
        <v>32</v>
      </c>
      <c r="I1749" s="185">
        <f t="shared" ref="I1749:O1749" si="1620">SUM(I1750)</f>
        <v>245034</v>
      </c>
      <c r="J1749" s="185">
        <f t="shared" si="1620"/>
        <v>245034</v>
      </c>
      <c r="K1749" s="185">
        <f t="shared" si="1620"/>
        <v>180457</v>
      </c>
      <c r="L1749" s="185">
        <f t="shared" si="1620"/>
        <v>64577</v>
      </c>
      <c r="M1749" s="15">
        <f t="shared" si="1620"/>
        <v>22260</v>
      </c>
      <c r="N1749" s="15">
        <f t="shared" si="1620"/>
        <v>22260</v>
      </c>
      <c r="O1749" s="15">
        <f t="shared" si="1620"/>
        <v>20057</v>
      </c>
      <c r="P1749" s="15">
        <f t="shared" si="1609"/>
        <v>245034</v>
      </c>
      <c r="Q1749" s="185">
        <f t="shared" si="1614"/>
        <v>100</v>
      </c>
    </row>
    <row r="1750" spans="1:17" x14ac:dyDescent="0.25">
      <c r="A1750" s="4" t="s">
        <v>969</v>
      </c>
      <c r="B1750" s="4" t="s">
        <v>82</v>
      </c>
      <c r="C1750" s="4" t="s">
        <v>1086</v>
      </c>
      <c r="D1750" s="4" t="s">
        <v>1087</v>
      </c>
      <c r="E1750" s="3" t="s">
        <v>34</v>
      </c>
      <c r="F1750" s="4"/>
      <c r="G1750" s="16" t="s">
        <v>1015</v>
      </c>
      <c r="H1750" s="16" t="s">
        <v>33</v>
      </c>
      <c r="I1750" s="183">
        <v>245034</v>
      </c>
      <c r="J1750" s="183">
        <v>245034</v>
      </c>
      <c r="K1750" s="183">
        <v>180457</v>
      </c>
      <c r="L1750" s="183">
        <f>M1750+N1750+O1750</f>
        <v>64577</v>
      </c>
      <c r="M1750" s="17">
        <v>22260</v>
      </c>
      <c r="N1750" s="17">
        <v>22260</v>
      </c>
      <c r="O1750" s="17">
        <v>20057</v>
      </c>
      <c r="P1750" s="17">
        <f t="shared" si="1609"/>
        <v>245034</v>
      </c>
      <c r="Q1750" s="183">
        <f t="shared" si="1614"/>
        <v>100</v>
      </c>
    </row>
    <row r="1751" spans="1:17" x14ac:dyDescent="0.25">
      <c r="A1751" s="4" t="s">
        <v>969</v>
      </c>
      <c r="B1751" s="4" t="s">
        <v>82</v>
      </c>
      <c r="C1751" s="4" t="s">
        <v>1086</v>
      </c>
      <c r="D1751" s="4" t="s">
        <v>1087</v>
      </c>
      <c r="E1751" s="2" t="s">
        <v>35</v>
      </c>
      <c r="F1751" s="2" t="s">
        <v>1</v>
      </c>
      <c r="G1751" s="2" t="s">
        <v>1</v>
      </c>
      <c r="H1751" s="2" t="s">
        <v>36</v>
      </c>
      <c r="I1751" s="185">
        <f t="shared" ref="I1751:O1751" si="1621">SUM(I1752:I1758)</f>
        <v>117565</v>
      </c>
      <c r="J1751" s="185">
        <f t="shared" si="1621"/>
        <v>117565</v>
      </c>
      <c r="K1751" s="185">
        <f t="shared" si="1621"/>
        <v>95490</v>
      </c>
      <c r="L1751" s="185">
        <f t="shared" si="1621"/>
        <v>22075</v>
      </c>
      <c r="M1751" s="15">
        <f t="shared" si="1621"/>
        <v>9800</v>
      </c>
      <c r="N1751" s="15">
        <f t="shared" si="1621"/>
        <v>3500</v>
      </c>
      <c r="O1751" s="15">
        <f t="shared" si="1621"/>
        <v>8775</v>
      </c>
      <c r="P1751" s="15">
        <f t="shared" si="1609"/>
        <v>117565</v>
      </c>
      <c r="Q1751" s="185">
        <f t="shared" si="1614"/>
        <v>100</v>
      </c>
    </row>
    <row r="1752" spans="1:17" x14ac:dyDescent="0.25">
      <c r="A1752" s="4" t="s">
        <v>969</v>
      </c>
      <c r="B1752" s="4" t="s">
        <v>82</v>
      </c>
      <c r="C1752" s="4" t="s">
        <v>1086</v>
      </c>
      <c r="D1752" s="4" t="s">
        <v>1087</v>
      </c>
      <c r="E1752" s="3" t="s">
        <v>39</v>
      </c>
      <c r="F1752" s="4"/>
      <c r="G1752" s="16" t="s">
        <v>1015</v>
      </c>
      <c r="H1752" s="16" t="s">
        <v>38</v>
      </c>
      <c r="I1752" s="183">
        <v>600</v>
      </c>
      <c r="J1752" s="183">
        <v>600</v>
      </c>
      <c r="K1752" s="183">
        <v>600</v>
      </c>
      <c r="L1752" s="183">
        <f t="shared" ref="L1752:L1757" si="1622">M1752+N1752+O1752</f>
        <v>0</v>
      </c>
      <c r="M1752" s="17"/>
      <c r="N1752" s="17"/>
      <c r="O1752" s="17"/>
      <c r="P1752" s="17">
        <f t="shared" si="1609"/>
        <v>600</v>
      </c>
      <c r="Q1752" s="183">
        <f t="shared" si="1614"/>
        <v>100</v>
      </c>
    </row>
    <row r="1753" spans="1:17" x14ac:dyDescent="0.25">
      <c r="A1753" s="4" t="s">
        <v>969</v>
      </c>
      <c r="B1753" s="4" t="s">
        <v>82</v>
      </c>
      <c r="C1753" s="4" t="s">
        <v>1086</v>
      </c>
      <c r="D1753" s="4" t="s">
        <v>1087</v>
      </c>
      <c r="E1753" s="3" t="s">
        <v>197</v>
      </c>
      <c r="F1753" s="4"/>
      <c r="G1753" s="16" t="s">
        <v>1015</v>
      </c>
      <c r="H1753" s="16" t="s">
        <v>196</v>
      </c>
      <c r="I1753" s="183">
        <v>50000</v>
      </c>
      <c r="J1753" s="183">
        <v>50000</v>
      </c>
      <c r="K1753" s="183">
        <v>42500</v>
      </c>
      <c r="L1753" s="183">
        <f t="shared" si="1622"/>
        <v>7500</v>
      </c>
      <c r="M1753" s="17">
        <v>6500</v>
      </c>
      <c r="N1753" s="17">
        <v>500</v>
      </c>
      <c r="O1753" s="17">
        <v>500</v>
      </c>
      <c r="P1753" s="17">
        <f t="shared" si="1609"/>
        <v>50000</v>
      </c>
      <c r="Q1753" s="183">
        <f t="shared" si="1614"/>
        <v>100</v>
      </c>
    </row>
    <row r="1754" spans="1:17" x14ac:dyDescent="0.25">
      <c r="A1754" s="4" t="s">
        <v>969</v>
      </c>
      <c r="B1754" s="4" t="s">
        <v>82</v>
      </c>
      <c r="C1754" s="4" t="s">
        <v>1086</v>
      </c>
      <c r="D1754" s="4" t="s">
        <v>1087</v>
      </c>
      <c r="E1754" s="3" t="s">
        <v>200</v>
      </c>
      <c r="F1754" s="4"/>
      <c r="G1754" s="16" t="s">
        <v>1015</v>
      </c>
      <c r="H1754" s="16" t="s">
        <v>199</v>
      </c>
      <c r="I1754" s="183">
        <v>9000</v>
      </c>
      <c r="J1754" s="183">
        <v>9000</v>
      </c>
      <c r="K1754" s="183">
        <v>7000</v>
      </c>
      <c r="L1754" s="183">
        <f t="shared" si="1622"/>
        <v>2000</v>
      </c>
      <c r="M1754" s="17">
        <v>1000</v>
      </c>
      <c r="N1754" s="17">
        <v>1000</v>
      </c>
      <c r="O1754" s="17">
        <v>0</v>
      </c>
      <c r="P1754" s="17">
        <f t="shared" si="1609"/>
        <v>9000</v>
      </c>
      <c r="Q1754" s="183">
        <f t="shared" si="1614"/>
        <v>100</v>
      </c>
    </row>
    <row r="1755" spans="1:17" x14ac:dyDescent="0.25">
      <c r="A1755" s="4" t="s">
        <v>969</v>
      </c>
      <c r="B1755" s="4" t="s">
        <v>82</v>
      </c>
      <c r="C1755" s="4" t="s">
        <v>1086</v>
      </c>
      <c r="D1755" s="4" t="s">
        <v>1087</v>
      </c>
      <c r="E1755" s="3" t="s">
        <v>203</v>
      </c>
      <c r="F1755" s="4"/>
      <c r="G1755" s="16" t="s">
        <v>1015</v>
      </c>
      <c r="H1755" s="16" t="s">
        <v>202</v>
      </c>
      <c r="I1755" s="183">
        <v>24022</v>
      </c>
      <c r="J1755" s="183">
        <v>24022</v>
      </c>
      <c r="K1755" s="183">
        <v>16000</v>
      </c>
      <c r="L1755" s="183">
        <f t="shared" si="1622"/>
        <v>8022</v>
      </c>
      <c r="M1755" s="17">
        <v>500</v>
      </c>
      <c r="N1755" s="17">
        <v>500</v>
      </c>
      <c r="O1755" s="17">
        <v>7022</v>
      </c>
      <c r="P1755" s="17">
        <f t="shared" si="1609"/>
        <v>24022</v>
      </c>
      <c r="Q1755" s="183">
        <f t="shared" si="1614"/>
        <v>100</v>
      </c>
    </row>
    <row r="1756" spans="1:17" x14ac:dyDescent="0.25">
      <c r="A1756" s="4" t="s">
        <v>969</v>
      </c>
      <c r="B1756" s="4" t="s">
        <v>82</v>
      </c>
      <c r="C1756" s="4" t="s">
        <v>1086</v>
      </c>
      <c r="D1756" s="4" t="s">
        <v>1087</v>
      </c>
      <c r="E1756" s="3" t="s">
        <v>206</v>
      </c>
      <c r="F1756" s="4"/>
      <c r="G1756" s="16" t="s">
        <v>1015</v>
      </c>
      <c r="H1756" s="16" t="s">
        <v>205</v>
      </c>
      <c r="I1756" s="183">
        <v>2000</v>
      </c>
      <c r="J1756" s="183">
        <v>2000</v>
      </c>
      <c r="K1756" s="183">
        <v>2000</v>
      </c>
      <c r="L1756" s="183">
        <f t="shared" si="1622"/>
        <v>0</v>
      </c>
      <c r="M1756" s="17"/>
      <c r="N1756" s="17"/>
      <c r="O1756" s="17"/>
      <c r="P1756" s="17">
        <f t="shared" si="1609"/>
        <v>2000</v>
      </c>
      <c r="Q1756" s="183">
        <f t="shared" si="1614"/>
        <v>100</v>
      </c>
    </row>
    <row r="1757" spans="1:17" x14ac:dyDescent="0.25">
      <c r="A1757" s="4" t="s">
        <v>969</v>
      </c>
      <c r="B1757" s="4" t="s">
        <v>82</v>
      </c>
      <c r="C1757" s="4" t="s">
        <v>1086</v>
      </c>
      <c r="D1757" s="4" t="s">
        <v>1087</v>
      </c>
      <c r="E1757" s="3" t="s">
        <v>212</v>
      </c>
      <c r="F1757" s="4"/>
      <c r="G1757" s="16" t="s">
        <v>1015</v>
      </c>
      <c r="H1757" s="16" t="s">
        <v>211</v>
      </c>
      <c r="I1757" s="183">
        <v>10300</v>
      </c>
      <c r="J1757" s="183">
        <v>10300</v>
      </c>
      <c r="K1757" s="183">
        <v>7400</v>
      </c>
      <c r="L1757" s="183">
        <f t="shared" si="1622"/>
        <v>2900</v>
      </c>
      <c r="M1757" s="17">
        <v>1200</v>
      </c>
      <c r="N1757" s="17">
        <v>900</v>
      </c>
      <c r="O1757" s="17">
        <v>800</v>
      </c>
      <c r="P1757" s="17">
        <f t="shared" si="1609"/>
        <v>10300</v>
      </c>
      <c r="Q1757" s="183">
        <f t="shared" si="1614"/>
        <v>100</v>
      </c>
    </row>
    <row r="1758" spans="1:17" x14ac:dyDescent="0.25">
      <c r="A1758" s="1" t="s">
        <v>969</v>
      </c>
      <c r="B1758" s="1" t="s">
        <v>82</v>
      </c>
      <c r="C1758" s="1" t="s">
        <v>1086</v>
      </c>
      <c r="D1758" s="1" t="s">
        <v>1087</v>
      </c>
      <c r="E1758" s="1" t="s">
        <v>40</v>
      </c>
      <c r="F1758" s="4" t="s">
        <v>1</v>
      </c>
      <c r="G1758" s="16" t="s">
        <v>1</v>
      </c>
      <c r="H1758" s="2" t="s">
        <v>41</v>
      </c>
      <c r="I1758" s="185">
        <f t="shared" ref="I1758:O1758" si="1623">SUM(I1759:I1761)</f>
        <v>21643</v>
      </c>
      <c r="J1758" s="185">
        <f t="shared" si="1623"/>
        <v>21643</v>
      </c>
      <c r="K1758" s="185">
        <f t="shared" si="1623"/>
        <v>19990</v>
      </c>
      <c r="L1758" s="185">
        <f t="shared" si="1623"/>
        <v>1653</v>
      </c>
      <c r="M1758" s="15">
        <f t="shared" si="1623"/>
        <v>600</v>
      </c>
      <c r="N1758" s="15">
        <f t="shared" si="1623"/>
        <v>600</v>
      </c>
      <c r="O1758" s="15">
        <f t="shared" si="1623"/>
        <v>453</v>
      </c>
      <c r="P1758" s="15">
        <f t="shared" si="1609"/>
        <v>21643</v>
      </c>
      <c r="Q1758" s="185">
        <f t="shared" si="1614"/>
        <v>100</v>
      </c>
    </row>
    <row r="1759" spans="1:17" x14ac:dyDescent="0.25">
      <c r="A1759" s="4" t="s">
        <v>969</v>
      </c>
      <c r="B1759" s="4" t="s">
        <v>82</v>
      </c>
      <c r="C1759" s="4" t="s">
        <v>1086</v>
      </c>
      <c r="D1759" s="4" t="s">
        <v>1087</v>
      </c>
      <c r="E1759" s="3" t="s">
        <v>42</v>
      </c>
      <c r="F1759" s="4"/>
      <c r="G1759" s="16" t="s">
        <v>1015</v>
      </c>
      <c r="H1759" s="16" t="s">
        <v>41</v>
      </c>
      <c r="I1759" s="183">
        <v>14100</v>
      </c>
      <c r="J1759" s="183">
        <v>14100</v>
      </c>
      <c r="K1759" s="183">
        <v>14100</v>
      </c>
      <c r="L1759" s="183">
        <f>M1759+N1759+O1759</f>
        <v>0</v>
      </c>
      <c r="M1759" s="17">
        <v>0</v>
      </c>
      <c r="N1759" s="17">
        <v>0</v>
      </c>
      <c r="O1759" s="17">
        <v>0</v>
      </c>
      <c r="P1759" s="17">
        <f t="shared" si="1609"/>
        <v>14100</v>
      </c>
      <c r="Q1759" s="183">
        <f t="shared" si="1614"/>
        <v>100</v>
      </c>
    </row>
    <row r="1760" spans="1:17" ht="22.5" x14ac:dyDescent="0.25">
      <c r="A1760" s="4" t="s">
        <v>969</v>
      </c>
      <c r="B1760" s="4" t="s">
        <v>82</v>
      </c>
      <c r="C1760" s="4" t="s">
        <v>1086</v>
      </c>
      <c r="D1760" s="4" t="s">
        <v>1087</v>
      </c>
      <c r="E1760" s="3" t="s">
        <v>42</v>
      </c>
      <c r="F1760" s="4" t="s">
        <v>1094</v>
      </c>
      <c r="G1760" s="16" t="s">
        <v>1015</v>
      </c>
      <c r="H1760" s="16" t="s">
        <v>50</v>
      </c>
      <c r="I1760" s="183">
        <v>7443</v>
      </c>
      <c r="J1760" s="183">
        <v>7443</v>
      </c>
      <c r="K1760" s="183">
        <v>5890</v>
      </c>
      <c r="L1760" s="183">
        <f>M1760+N1760+O1760</f>
        <v>1553</v>
      </c>
      <c r="M1760" s="17">
        <v>600</v>
      </c>
      <c r="N1760" s="17">
        <v>600</v>
      </c>
      <c r="O1760" s="17">
        <v>353</v>
      </c>
      <c r="P1760" s="17">
        <f t="shared" si="1609"/>
        <v>7443</v>
      </c>
      <c r="Q1760" s="183">
        <f t="shared" si="1614"/>
        <v>100</v>
      </c>
    </row>
    <row r="1761" spans="1:17" ht="22.5" x14ac:dyDescent="0.25">
      <c r="A1761" s="4" t="s">
        <v>969</v>
      </c>
      <c r="B1761" s="4" t="s">
        <v>82</v>
      </c>
      <c r="C1761" s="4" t="s">
        <v>1086</v>
      </c>
      <c r="D1761" s="4" t="s">
        <v>1087</v>
      </c>
      <c r="E1761" s="3" t="s">
        <v>42</v>
      </c>
      <c r="F1761" s="4" t="s">
        <v>1095</v>
      </c>
      <c r="G1761" s="16" t="s">
        <v>1015</v>
      </c>
      <c r="H1761" s="16" t="s">
        <v>56</v>
      </c>
      <c r="I1761" s="183">
        <v>100</v>
      </c>
      <c r="J1761" s="183">
        <v>100</v>
      </c>
      <c r="K1761" s="183">
        <v>0</v>
      </c>
      <c r="L1761" s="183">
        <f>M1761+N1761+O1761</f>
        <v>100</v>
      </c>
      <c r="M1761" s="17"/>
      <c r="N1761" s="17"/>
      <c r="O1761" s="17">
        <v>100</v>
      </c>
      <c r="P1761" s="17">
        <f t="shared" si="1609"/>
        <v>100</v>
      </c>
      <c r="Q1761" s="183">
        <f t="shared" si="1614"/>
        <v>100</v>
      </c>
    </row>
    <row r="1762" spans="1:17" ht="22.5" x14ac:dyDescent="0.25">
      <c r="A1762" s="1" t="s">
        <v>1</v>
      </c>
      <c r="B1762" s="1" t="s">
        <v>1</v>
      </c>
      <c r="C1762" s="1" t="s">
        <v>1</v>
      </c>
      <c r="D1762" s="2" t="s">
        <v>1</v>
      </c>
      <c r="E1762" s="2" t="s">
        <v>1</v>
      </c>
      <c r="F1762" s="2" t="s">
        <v>1</v>
      </c>
      <c r="G1762" s="2" t="s">
        <v>1</v>
      </c>
      <c r="H1762" s="13" t="s">
        <v>57</v>
      </c>
      <c r="I1762" s="184">
        <f t="shared" ref="I1762:O1763" si="1624">SUM(I1763)</f>
        <v>100</v>
      </c>
      <c r="J1762" s="184">
        <f t="shared" si="1624"/>
        <v>100</v>
      </c>
      <c r="K1762" s="184">
        <f t="shared" si="1624"/>
        <v>0</v>
      </c>
      <c r="L1762" s="184">
        <f t="shared" si="1624"/>
        <v>100</v>
      </c>
      <c r="M1762" s="14">
        <f t="shared" si="1624"/>
        <v>0</v>
      </c>
      <c r="N1762" s="14">
        <f t="shared" si="1624"/>
        <v>0</v>
      </c>
      <c r="O1762" s="14">
        <f t="shared" si="1624"/>
        <v>100</v>
      </c>
      <c r="P1762" s="14">
        <f t="shared" si="1609"/>
        <v>100</v>
      </c>
      <c r="Q1762" s="184">
        <f t="shared" si="1614"/>
        <v>100</v>
      </c>
    </row>
    <row r="1763" spans="1:17" x14ac:dyDescent="0.25">
      <c r="A1763" s="4" t="s">
        <v>969</v>
      </c>
      <c r="B1763" s="4" t="s">
        <v>82</v>
      </c>
      <c r="C1763" s="4" t="s">
        <v>1086</v>
      </c>
      <c r="D1763" s="4" t="s">
        <v>1087</v>
      </c>
      <c r="E1763" s="2" t="s">
        <v>58</v>
      </c>
      <c r="F1763" s="2" t="s">
        <v>1</v>
      </c>
      <c r="G1763" s="2" t="s">
        <v>1</v>
      </c>
      <c r="H1763" s="2" t="s">
        <v>59</v>
      </c>
      <c r="I1763" s="185">
        <f t="shared" si="1624"/>
        <v>100</v>
      </c>
      <c r="J1763" s="185">
        <f t="shared" si="1624"/>
        <v>100</v>
      </c>
      <c r="K1763" s="185">
        <f t="shared" si="1624"/>
        <v>0</v>
      </c>
      <c r="L1763" s="185">
        <f t="shared" si="1624"/>
        <v>100</v>
      </c>
      <c r="M1763" s="15">
        <f t="shared" si="1624"/>
        <v>0</v>
      </c>
      <c r="N1763" s="15">
        <f t="shared" si="1624"/>
        <v>0</v>
      </c>
      <c r="O1763" s="15">
        <f t="shared" si="1624"/>
        <v>100</v>
      </c>
      <c r="P1763" s="15">
        <f t="shared" si="1609"/>
        <v>100</v>
      </c>
      <c r="Q1763" s="185">
        <f t="shared" si="1614"/>
        <v>100</v>
      </c>
    </row>
    <row r="1764" spans="1:17" x14ac:dyDescent="0.25">
      <c r="A1764" s="4" t="s">
        <v>969</v>
      </c>
      <c r="B1764" s="4" t="s">
        <v>82</v>
      </c>
      <c r="C1764" s="4" t="s">
        <v>1086</v>
      </c>
      <c r="D1764" s="4" t="s">
        <v>1087</v>
      </c>
      <c r="E1764" s="3" t="s">
        <v>69</v>
      </c>
      <c r="F1764" s="4"/>
      <c r="G1764" s="16" t="s">
        <v>1015</v>
      </c>
      <c r="H1764" s="16" t="s">
        <v>68</v>
      </c>
      <c r="I1764" s="183">
        <v>100</v>
      </c>
      <c r="J1764" s="183">
        <v>100</v>
      </c>
      <c r="K1764" s="183">
        <v>0</v>
      </c>
      <c r="L1764" s="183">
        <f>M1764+N1764+O1764</f>
        <v>100</v>
      </c>
      <c r="M1764" s="17"/>
      <c r="N1764" s="17"/>
      <c r="O1764" s="17">
        <v>100</v>
      </c>
      <c r="P1764" s="17">
        <f t="shared" si="1609"/>
        <v>100</v>
      </c>
      <c r="Q1764" s="183">
        <f t="shared" si="1614"/>
        <v>100</v>
      </c>
    </row>
    <row r="1765" spans="1:17" ht="22.5" x14ac:dyDescent="0.25">
      <c r="A1765" s="1" t="s">
        <v>1</v>
      </c>
      <c r="B1765" s="1" t="s">
        <v>1</v>
      </c>
      <c r="C1765" s="1" t="s">
        <v>1</v>
      </c>
      <c r="D1765" s="2" t="s">
        <v>1</v>
      </c>
      <c r="E1765" s="2" t="s">
        <v>1</v>
      </c>
      <c r="F1765" s="2" t="s">
        <v>1</v>
      </c>
      <c r="G1765" s="2" t="s">
        <v>1</v>
      </c>
      <c r="H1765" s="13" t="s">
        <v>70</v>
      </c>
      <c r="I1765" s="184">
        <f t="shared" ref="I1765:O1765" si="1625">SUM(I1766)</f>
        <v>32200</v>
      </c>
      <c r="J1765" s="184">
        <f t="shared" si="1625"/>
        <v>32200</v>
      </c>
      <c r="K1765" s="184">
        <f t="shared" si="1625"/>
        <v>32200</v>
      </c>
      <c r="L1765" s="184">
        <f t="shared" si="1625"/>
        <v>0</v>
      </c>
      <c r="M1765" s="14">
        <f t="shared" si="1625"/>
        <v>0</v>
      </c>
      <c r="N1765" s="14">
        <f t="shared" si="1625"/>
        <v>0</v>
      </c>
      <c r="O1765" s="14">
        <f t="shared" si="1625"/>
        <v>0</v>
      </c>
      <c r="P1765" s="14">
        <f t="shared" si="1609"/>
        <v>32200</v>
      </c>
      <c r="Q1765" s="184">
        <f t="shared" si="1614"/>
        <v>100</v>
      </c>
    </row>
    <row r="1766" spans="1:17" x14ac:dyDescent="0.25">
      <c r="A1766" s="4" t="s">
        <v>969</v>
      </c>
      <c r="B1766" s="4" t="s">
        <v>82</v>
      </c>
      <c r="C1766" s="4" t="s">
        <v>1086</v>
      </c>
      <c r="D1766" s="4" t="s">
        <v>1087</v>
      </c>
      <c r="E1766" s="2" t="s">
        <v>71</v>
      </c>
      <c r="F1766" s="2" t="s">
        <v>1</v>
      </c>
      <c r="G1766" s="2" t="s">
        <v>1</v>
      </c>
      <c r="H1766" s="2" t="s">
        <v>72</v>
      </c>
      <c r="I1766" s="185">
        <f t="shared" ref="I1766:L1766" si="1626">SUM(I1767:I1768)</f>
        <v>32200</v>
      </c>
      <c r="J1766" s="185">
        <f t="shared" ref="J1766" si="1627">SUM(J1767:J1768)</f>
        <v>32200</v>
      </c>
      <c r="K1766" s="185">
        <f t="shared" ref="K1766" si="1628">SUM(K1767:K1768)</f>
        <v>32200</v>
      </c>
      <c r="L1766" s="185">
        <f t="shared" si="1626"/>
        <v>0</v>
      </c>
      <c r="M1766" s="15">
        <f t="shared" ref="M1766:O1766" si="1629">SUM(M1767:M1768)</f>
        <v>0</v>
      </c>
      <c r="N1766" s="15">
        <f t="shared" si="1629"/>
        <v>0</v>
      </c>
      <c r="O1766" s="15">
        <f t="shared" si="1629"/>
        <v>0</v>
      </c>
      <c r="P1766" s="15">
        <f t="shared" si="1609"/>
        <v>32200</v>
      </c>
      <c r="Q1766" s="185">
        <f t="shared" si="1614"/>
        <v>100</v>
      </c>
    </row>
    <row r="1767" spans="1:17" x14ac:dyDescent="0.25">
      <c r="A1767" s="4" t="s">
        <v>969</v>
      </c>
      <c r="B1767" s="4" t="s">
        <v>82</v>
      </c>
      <c r="C1767" s="4" t="s">
        <v>1086</v>
      </c>
      <c r="D1767" s="4" t="s">
        <v>1087</v>
      </c>
      <c r="E1767" s="3" t="s">
        <v>75</v>
      </c>
      <c r="F1767" s="4"/>
      <c r="G1767" s="16" t="s">
        <v>1015</v>
      </c>
      <c r="H1767" s="16" t="s">
        <v>74</v>
      </c>
      <c r="I1767" s="183">
        <v>7100</v>
      </c>
      <c r="J1767" s="183">
        <v>7100</v>
      </c>
      <c r="K1767" s="183">
        <v>7100</v>
      </c>
      <c r="L1767" s="183">
        <f>M1767+N1767+O1767</f>
        <v>0</v>
      </c>
      <c r="M1767" s="17"/>
      <c r="N1767" s="17"/>
      <c r="O1767" s="17"/>
      <c r="P1767" s="17">
        <f t="shared" si="1609"/>
        <v>7100</v>
      </c>
      <c r="Q1767" s="183">
        <f t="shared" si="1614"/>
        <v>100</v>
      </c>
    </row>
    <row r="1768" spans="1:17" x14ac:dyDescent="0.25">
      <c r="A1768" s="4" t="s">
        <v>969</v>
      </c>
      <c r="B1768" s="4" t="s">
        <v>82</v>
      </c>
      <c r="C1768" s="4" t="s">
        <v>1086</v>
      </c>
      <c r="D1768" s="4" t="s">
        <v>1087</v>
      </c>
      <c r="E1768" s="3" t="s">
        <v>341</v>
      </c>
      <c r="F1768" s="4"/>
      <c r="G1768" s="16" t="s">
        <v>1015</v>
      </c>
      <c r="H1768" s="16" t="s">
        <v>340</v>
      </c>
      <c r="I1768" s="183">
        <v>25100</v>
      </c>
      <c r="J1768" s="183">
        <v>25100</v>
      </c>
      <c r="K1768" s="183">
        <v>25100</v>
      </c>
      <c r="L1768" s="183">
        <f>M1768+N1768+O1768</f>
        <v>0</v>
      </c>
      <c r="M1768" s="17"/>
      <c r="N1768" s="17"/>
      <c r="O1768" s="17"/>
      <c r="P1768" s="17">
        <f t="shared" si="1609"/>
        <v>25100</v>
      </c>
      <c r="Q1768" s="183">
        <f t="shared" si="1614"/>
        <v>100</v>
      </c>
    </row>
    <row r="1769" spans="1:17" x14ac:dyDescent="0.25">
      <c r="A1769" s="16" t="s">
        <v>1</v>
      </c>
      <c r="B1769" s="16" t="s">
        <v>1</v>
      </c>
      <c r="C1769" s="16" t="s">
        <v>1</v>
      </c>
      <c r="D1769" s="16" t="s">
        <v>1</v>
      </c>
      <c r="E1769" s="16" t="s">
        <v>1</v>
      </c>
      <c r="F1769" s="16" t="s">
        <v>1</v>
      </c>
      <c r="G1769" s="16" t="s">
        <v>1</v>
      </c>
      <c r="H1769" s="13" t="s">
        <v>1096</v>
      </c>
      <c r="I1769" s="184">
        <f t="shared" ref="I1769:O1769" si="1630">SUM(I1740,I1762,I1765)</f>
        <v>3005466</v>
      </c>
      <c r="J1769" s="184">
        <f t="shared" si="1630"/>
        <v>3016281</v>
      </c>
      <c r="K1769" s="184">
        <f t="shared" si="1630"/>
        <v>2347963</v>
      </c>
      <c r="L1769" s="184">
        <f t="shared" si="1630"/>
        <v>668318</v>
      </c>
      <c r="M1769" s="14">
        <f t="shared" si="1630"/>
        <v>260060</v>
      </c>
      <c r="N1769" s="14">
        <f t="shared" si="1630"/>
        <v>245460</v>
      </c>
      <c r="O1769" s="14">
        <f t="shared" si="1630"/>
        <v>162798</v>
      </c>
      <c r="P1769" s="14">
        <f t="shared" si="1609"/>
        <v>3016281</v>
      </c>
      <c r="Q1769" s="184">
        <f t="shared" si="1614"/>
        <v>100</v>
      </c>
    </row>
    <row r="1770" spans="1:17" ht="15.75" thickBot="1" x14ac:dyDescent="0.3">
      <c r="A1770" s="16" t="s">
        <v>1</v>
      </c>
      <c r="B1770" s="16" t="s">
        <v>1</v>
      </c>
      <c r="C1770" s="16" t="s">
        <v>1</v>
      </c>
      <c r="D1770" s="16" t="s">
        <v>1</v>
      </c>
      <c r="E1770" s="16" t="s">
        <v>1</v>
      </c>
      <c r="F1770" s="16" t="s">
        <v>1</v>
      </c>
      <c r="G1770" s="16" t="s">
        <v>1</v>
      </c>
      <c r="H1770" s="2" t="s">
        <v>77</v>
      </c>
      <c r="I1770" s="185">
        <v>62</v>
      </c>
      <c r="J1770" s="185">
        <v>62</v>
      </c>
      <c r="K1770" s="185"/>
      <c r="L1770" s="185">
        <f>M1770+N1770+O1770</f>
        <v>0</v>
      </c>
      <c r="M1770" s="16"/>
      <c r="N1770" s="16"/>
      <c r="O1770" s="16"/>
      <c r="P1770" s="15">
        <f t="shared" si="1609"/>
        <v>0</v>
      </c>
      <c r="Q1770" s="164"/>
    </row>
    <row r="1771" spans="1:17" ht="45.75" thickBot="1" x14ac:dyDescent="0.3">
      <c r="A1771" s="212" t="s">
        <v>1</v>
      </c>
      <c r="B1771" s="212" t="s">
        <v>1</v>
      </c>
      <c r="C1771" s="212" t="s">
        <v>1</v>
      </c>
      <c r="D1771" s="212" t="s">
        <v>1</v>
      </c>
      <c r="E1771" s="212" t="s">
        <v>1</v>
      </c>
      <c r="F1771" s="212" t="s">
        <v>1</v>
      </c>
      <c r="G1771" s="214" t="s">
        <v>1</v>
      </c>
      <c r="H1771" s="5" t="s">
        <v>78</v>
      </c>
      <c r="I1771" s="109" t="s">
        <v>3374</v>
      </c>
      <c r="J1771" s="109" t="s">
        <v>3433</v>
      </c>
      <c r="K1771" s="109" t="s">
        <v>3437</v>
      </c>
      <c r="L1771" s="109" t="s">
        <v>3434</v>
      </c>
      <c r="M1771" s="5" t="s">
        <v>3439</v>
      </c>
      <c r="N1771" s="5" t="s">
        <v>3440</v>
      </c>
      <c r="O1771" s="5" t="s">
        <v>3441</v>
      </c>
      <c r="P1771" s="5" t="s">
        <v>3438</v>
      </c>
      <c r="Q1771" s="162" t="s">
        <v>3302</v>
      </c>
    </row>
    <row r="1772" spans="1:17" x14ac:dyDescent="0.25">
      <c r="A1772" s="213"/>
      <c r="B1772" s="213"/>
      <c r="C1772" s="213"/>
      <c r="D1772" s="213"/>
      <c r="E1772" s="213"/>
      <c r="F1772" s="213"/>
      <c r="G1772" s="215"/>
      <c r="H1772" s="18" t="s">
        <v>1</v>
      </c>
      <c r="I1772" s="110">
        <v>1</v>
      </c>
      <c r="J1772" s="110">
        <v>2</v>
      </c>
      <c r="K1772" s="110">
        <v>20</v>
      </c>
      <c r="L1772" s="110" t="s">
        <v>3402</v>
      </c>
      <c r="M1772" s="12">
        <v>5</v>
      </c>
      <c r="N1772" s="12">
        <v>6</v>
      </c>
      <c r="O1772" s="12">
        <v>7</v>
      </c>
      <c r="P1772" s="12" t="s">
        <v>3303</v>
      </c>
      <c r="Q1772" s="110">
        <v>9</v>
      </c>
    </row>
    <row r="1773" spans="1:17" x14ac:dyDescent="0.25">
      <c r="A1773" s="213"/>
      <c r="B1773" s="213"/>
      <c r="C1773" s="213"/>
      <c r="D1773" s="213"/>
      <c r="E1773" s="213"/>
      <c r="F1773" s="213"/>
      <c r="G1773" s="215"/>
      <c r="H1773" s="19" t="s">
        <v>1060</v>
      </c>
      <c r="I1773" s="186">
        <f t="shared" ref="I1773:L1773" si="1631">SUM(I1769)</f>
        <v>3005466</v>
      </c>
      <c r="J1773" s="186">
        <f t="shared" ref="J1773" si="1632">SUM(J1769)</f>
        <v>3016281</v>
      </c>
      <c r="K1773" s="186">
        <f t="shared" ref="K1773" si="1633">SUM(K1769)</f>
        <v>2347963</v>
      </c>
      <c r="L1773" s="186">
        <f t="shared" si="1631"/>
        <v>668318</v>
      </c>
      <c r="M1773" s="20">
        <f t="shared" ref="M1773:O1773" si="1634">SUM(M1769)</f>
        <v>260060</v>
      </c>
      <c r="N1773" s="20">
        <f t="shared" si="1634"/>
        <v>245460</v>
      </c>
      <c r="O1773" s="20">
        <f t="shared" si="1634"/>
        <v>162798</v>
      </c>
      <c r="P1773" s="20">
        <f>K1773+L1773</f>
        <v>3016281</v>
      </c>
      <c r="Q1773" s="186">
        <f>IF(J1773=0,"-",P1773/J1773*100)</f>
        <v>100</v>
      </c>
    </row>
    <row r="1774" spans="1:17" x14ac:dyDescent="0.25">
      <c r="A1774" s="213"/>
      <c r="B1774" s="213"/>
      <c r="C1774" s="213"/>
      <c r="D1774" s="213"/>
      <c r="E1774" s="213"/>
      <c r="F1774" s="213"/>
      <c r="G1774" s="215"/>
      <c r="H1774" s="21" t="s">
        <v>80</v>
      </c>
      <c r="I1774" s="186">
        <f t="shared" ref="I1774:L1774" si="1635">SUM(I1773)</f>
        <v>3005466</v>
      </c>
      <c r="J1774" s="186">
        <f t="shared" ref="J1774" si="1636">SUM(J1773)</f>
        <v>3016281</v>
      </c>
      <c r="K1774" s="186">
        <f t="shared" ref="K1774" si="1637">SUM(K1773)</f>
        <v>2347963</v>
      </c>
      <c r="L1774" s="186">
        <f t="shared" si="1635"/>
        <v>668318</v>
      </c>
      <c r="M1774" s="20">
        <f t="shared" ref="M1774:O1774" si="1638">SUM(M1773)</f>
        <v>260060</v>
      </c>
      <c r="N1774" s="20">
        <f t="shared" si="1638"/>
        <v>245460</v>
      </c>
      <c r="O1774" s="20">
        <f t="shared" si="1638"/>
        <v>162798</v>
      </c>
      <c r="P1774" s="20">
        <f>K1774+L1774</f>
        <v>3016281</v>
      </c>
      <c r="Q1774" s="186">
        <f>IF(J1774=0,"-",P1774/J1774*100)</f>
        <v>100</v>
      </c>
    </row>
    <row r="1775" spans="1:17" x14ac:dyDescent="0.25">
      <c r="A1775" s="216"/>
      <c r="B1775" s="216"/>
      <c r="C1775" s="216"/>
      <c r="D1775" s="216"/>
      <c r="E1775" s="216"/>
      <c r="F1775" s="216"/>
      <c r="G1775" s="217"/>
      <c r="J1775" s="178">
        <v>0</v>
      </c>
      <c r="K1775" s="178">
        <v>0</v>
      </c>
      <c r="L1775" s="178">
        <f>M1775+N1775+O1775</f>
        <v>0</v>
      </c>
      <c r="P1775">
        <f>K1775+L1775</f>
        <v>0</v>
      </c>
      <c r="Q1775" s="160" t="str">
        <f>IF(J1775=0,"-",P1775/J1775*100)</f>
        <v>-</v>
      </c>
    </row>
    <row r="1776" spans="1:17" ht="15.75" thickBot="1" x14ac:dyDescent="0.3">
      <c r="A1776" s="16" t="s">
        <v>1</v>
      </c>
      <c r="B1776" s="16" t="s">
        <v>1</v>
      </c>
      <c r="C1776" s="16" t="s">
        <v>1</v>
      </c>
      <c r="D1776" s="16" t="s">
        <v>1</v>
      </c>
      <c r="E1776" s="16" t="s">
        <v>1</v>
      </c>
      <c r="F1776" s="16" t="s">
        <v>1</v>
      </c>
      <c r="G1776" s="16" t="s">
        <v>1</v>
      </c>
      <c r="H1776" s="22" t="s">
        <v>1</v>
      </c>
      <c r="I1776" s="187"/>
      <c r="J1776" s="187"/>
      <c r="K1776" s="187"/>
      <c r="L1776" s="187">
        <f>M1776+N1776+O1776</f>
        <v>0</v>
      </c>
      <c r="M1776" s="22"/>
      <c r="N1776" s="22"/>
      <c r="O1776" s="22"/>
      <c r="P1776" s="22">
        <f>K1776+L1776</f>
        <v>0</v>
      </c>
      <c r="Q1776" s="166"/>
    </row>
    <row r="1777" spans="1:17" ht="45.75" thickBot="1" x14ac:dyDescent="0.3">
      <c r="A1777" s="5" t="s">
        <v>4</v>
      </c>
      <c r="B1777" s="5" t="s">
        <v>5</v>
      </c>
      <c r="C1777" s="5" t="s">
        <v>6</v>
      </c>
      <c r="D1777" s="6" t="s">
        <v>1</v>
      </c>
      <c r="E1777" s="5" t="s">
        <v>7</v>
      </c>
      <c r="F1777" s="5" t="s">
        <v>8</v>
      </c>
      <c r="G1777" s="5" t="s">
        <v>9</v>
      </c>
      <c r="H1777" s="5" t="s">
        <v>10</v>
      </c>
      <c r="I1777" s="109" t="s">
        <v>3374</v>
      </c>
      <c r="J1777" s="109" t="s">
        <v>3433</v>
      </c>
      <c r="K1777" s="109" t="s">
        <v>3437</v>
      </c>
      <c r="L1777" s="109" t="s">
        <v>3434</v>
      </c>
      <c r="M1777" s="5" t="s">
        <v>3439</v>
      </c>
      <c r="N1777" s="5" t="s">
        <v>3440</v>
      </c>
      <c r="O1777" s="5" t="s">
        <v>3441</v>
      </c>
      <c r="P1777" s="5" t="s">
        <v>3438</v>
      </c>
      <c r="Q1777" s="162" t="s">
        <v>3302</v>
      </c>
    </row>
    <row r="1778" spans="1:17" x14ac:dyDescent="0.25">
      <c r="A1778" s="7" t="s">
        <v>1</v>
      </c>
      <c r="B1778" s="7" t="s">
        <v>1</v>
      </c>
      <c r="C1778" s="7" t="s">
        <v>1</v>
      </c>
      <c r="D1778" s="8" t="s">
        <v>1</v>
      </c>
      <c r="E1778" s="8" t="s">
        <v>1</v>
      </c>
      <c r="F1778" s="9" t="s">
        <v>1</v>
      </c>
      <c r="G1778" s="10" t="s">
        <v>1</v>
      </c>
      <c r="H1778" s="11" t="s">
        <v>1</v>
      </c>
      <c r="I1778" s="110">
        <v>1</v>
      </c>
      <c r="J1778" s="110">
        <v>2</v>
      </c>
      <c r="K1778" s="110">
        <v>20</v>
      </c>
      <c r="L1778" s="110" t="s">
        <v>3402</v>
      </c>
      <c r="M1778" s="12">
        <v>5</v>
      </c>
      <c r="N1778" s="12">
        <v>6</v>
      </c>
      <c r="O1778" s="12">
        <v>7</v>
      </c>
      <c r="P1778" s="12" t="s">
        <v>3303</v>
      </c>
      <c r="Q1778" s="110">
        <v>9</v>
      </c>
    </row>
    <row r="1779" spans="1:17" x14ac:dyDescent="0.25">
      <c r="A1779" s="1" t="s">
        <v>969</v>
      </c>
      <c r="B1779" s="1" t="s">
        <v>82</v>
      </c>
      <c r="C1779" s="4" t="s">
        <v>344</v>
      </c>
      <c r="D1779" s="4" t="s">
        <v>1097</v>
      </c>
      <c r="E1779" s="2" t="s">
        <v>1</v>
      </c>
      <c r="F1779" s="2" t="s">
        <v>1</v>
      </c>
      <c r="G1779" s="2" t="s">
        <v>1</v>
      </c>
      <c r="H1779" s="2" t="s">
        <v>1098</v>
      </c>
      <c r="I1779" s="183">
        <v>0</v>
      </c>
      <c r="J1779" s="183"/>
      <c r="K1779" s="183"/>
      <c r="L1779" s="183">
        <f>M1779+N1779+O1779</f>
        <v>0</v>
      </c>
      <c r="M1779" s="3"/>
      <c r="N1779" s="3"/>
      <c r="O1779" s="3"/>
      <c r="P1779" s="3">
        <f t="shared" ref="P1779:P1809" si="1639">K1779+L1779</f>
        <v>0</v>
      </c>
      <c r="Q1779" s="161"/>
    </row>
    <row r="1780" spans="1:17" ht="33.75" x14ac:dyDescent="0.25">
      <c r="A1780" s="1" t="s">
        <v>1</v>
      </c>
      <c r="B1780" s="1" t="s">
        <v>1</v>
      </c>
      <c r="C1780" s="1" t="s">
        <v>1</v>
      </c>
      <c r="D1780" s="2" t="s">
        <v>1</v>
      </c>
      <c r="E1780" s="2" t="s">
        <v>1</v>
      </c>
      <c r="F1780" s="2" t="s">
        <v>1</v>
      </c>
      <c r="G1780" s="2" t="s">
        <v>1</v>
      </c>
      <c r="H1780" s="13" t="s">
        <v>14</v>
      </c>
      <c r="I1780" s="184">
        <f t="shared" ref="I1780:L1780" si="1640">SUM(I1781,I1789,I1791)</f>
        <v>2996894</v>
      </c>
      <c r="J1780" s="184">
        <f t="shared" ref="J1780" si="1641">SUM(J1781,J1789,J1791)</f>
        <v>2931922</v>
      </c>
      <c r="K1780" s="184">
        <f t="shared" ref="K1780" si="1642">SUM(K1781,K1789,K1791)</f>
        <v>2250672</v>
      </c>
      <c r="L1780" s="184">
        <f t="shared" si="1640"/>
        <v>661385</v>
      </c>
      <c r="M1780" s="14">
        <f t="shared" ref="M1780:O1780" si="1643">SUM(M1781,M1789,M1791)</f>
        <v>309750</v>
      </c>
      <c r="N1780" s="14">
        <f t="shared" si="1643"/>
        <v>292850</v>
      </c>
      <c r="O1780" s="14">
        <f t="shared" si="1643"/>
        <v>58785</v>
      </c>
      <c r="P1780" s="14">
        <f t="shared" si="1639"/>
        <v>2912057</v>
      </c>
      <c r="Q1780" s="184">
        <f t="shared" ref="Q1780:Q1808" si="1644">IF(J1780=0,"-",P1780/J1780*100)</f>
        <v>99.322458100863528</v>
      </c>
    </row>
    <row r="1781" spans="1:17" x14ac:dyDescent="0.25">
      <c r="A1781" s="4" t="s">
        <v>969</v>
      </c>
      <c r="B1781" s="4" t="s">
        <v>82</v>
      </c>
      <c r="C1781" s="4" t="s">
        <v>344</v>
      </c>
      <c r="D1781" s="4" t="s">
        <v>1097</v>
      </c>
      <c r="E1781" s="2" t="s">
        <v>15</v>
      </c>
      <c r="F1781" s="2" t="s">
        <v>1</v>
      </c>
      <c r="G1781" s="2" t="s">
        <v>1</v>
      </c>
      <c r="H1781" s="2" t="s">
        <v>16</v>
      </c>
      <c r="I1781" s="185">
        <f t="shared" ref="I1781:L1781" si="1645">SUM(I1782,I1783)</f>
        <v>2547165</v>
      </c>
      <c r="J1781" s="185">
        <f t="shared" ref="J1781" si="1646">SUM(J1782,J1783)</f>
        <v>2527273</v>
      </c>
      <c r="K1781" s="185">
        <f t="shared" ref="K1781" si="1647">SUM(K1782,K1783)</f>
        <v>1959727</v>
      </c>
      <c r="L1781" s="185">
        <f t="shared" si="1645"/>
        <v>547681</v>
      </c>
      <c r="M1781" s="15">
        <f t="shared" ref="M1781:O1781" si="1648">SUM(M1782,M1783)</f>
        <v>262800</v>
      </c>
      <c r="N1781" s="15">
        <f t="shared" si="1648"/>
        <v>248600</v>
      </c>
      <c r="O1781" s="15">
        <f t="shared" si="1648"/>
        <v>36281</v>
      </c>
      <c r="P1781" s="15">
        <f t="shared" si="1639"/>
        <v>2507408</v>
      </c>
      <c r="Q1781" s="185">
        <f t="shared" si="1644"/>
        <v>99.213974904966733</v>
      </c>
    </row>
    <row r="1782" spans="1:17" x14ac:dyDescent="0.25">
      <c r="A1782" s="4" t="s">
        <v>969</v>
      </c>
      <c r="B1782" s="4" t="s">
        <v>82</v>
      </c>
      <c r="C1782" s="4" t="s">
        <v>344</v>
      </c>
      <c r="D1782" s="4" t="s">
        <v>1097</v>
      </c>
      <c r="E1782" s="3" t="s">
        <v>18</v>
      </c>
      <c r="F1782" s="4"/>
      <c r="G1782" s="16" t="s">
        <v>1015</v>
      </c>
      <c r="H1782" s="16" t="s">
        <v>17</v>
      </c>
      <c r="I1782" s="183">
        <v>2237545</v>
      </c>
      <c r="J1782" s="183">
        <v>2217145</v>
      </c>
      <c r="K1782" s="183">
        <v>1744064</v>
      </c>
      <c r="L1782" s="183">
        <f>M1782+N1782+O1782</f>
        <v>473081</v>
      </c>
      <c r="M1782" s="17">
        <v>220000</v>
      </c>
      <c r="N1782" s="17">
        <v>220000</v>
      </c>
      <c r="O1782" s="17">
        <v>33081</v>
      </c>
      <c r="P1782" s="17">
        <f t="shared" si="1639"/>
        <v>2217145</v>
      </c>
      <c r="Q1782" s="183">
        <f t="shared" si="1644"/>
        <v>100</v>
      </c>
    </row>
    <row r="1783" spans="1:17" x14ac:dyDescent="0.25">
      <c r="A1783" s="1" t="s">
        <v>969</v>
      </c>
      <c r="B1783" s="1" t="s">
        <v>82</v>
      </c>
      <c r="C1783" s="1" t="s">
        <v>344</v>
      </c>
      <c r="D1783" s="1" t="s">
        <v>1097</v>
      </c>
      <c r="E1783" s="1" t="s">
        <v>20</v>
      </c>
      <c r="F1783" s="4" t="s">
        <v>1</v>
      </c>
      <c r="G1783" s="16" t="s">
        <v>1</v>
      </c>
      <c r="H1783" s="2" t="s">
        <v>21</v>
      </c>
      <c r="I1783" s="185">
        <f t="shared" ref="I1783:O1783" si="1649">SUM(I1784:I1788)</f>
        <v>309620</v>
      </c>
      <c r="J1783" s="185">
        <f t="shared" si="1649"/>
        <v>310128</v>
      </c>
      <c r="K1783" s="185">
        <f t="shared" si="1649"/>
        <v>215663</v>
      </c>
      <c r="L1783" s="185">
        <f t="shared" si="1649"/>
        <v>74600</v>
      </c>
      <c r="M1783" s="15">
        <f t="shared" si="1649"/>
        <v>42800</v>
      </c>
      <c r="N1783" s="15">
        <f t="shared" si="1649"/>
        <v>28600</v>
      </c>
      <c r="O1783" s="15">
        <f t="shared" si="1649"/>
        <v>3200</v>
      </c>
      <c r="P1783" s="15">
        <f t="shared" si="1639"/>
        <v>290263</v>
      </c>
      <c r="Q1783" s="185">
        <f t="shared" si="1644"/>
        <v>93.594580302326776</v>
      </c>
    </row>
    <row r="1784" spans="1:17" x14ac:dyDescent="0.25">
      <c r="A1784" s="4" t="s">
        <v>969</v>
      </c>
      <c r="B1784" s="4" t="s">
        <v>82</v>
      </c>
      <c r="C1784" s="4" t="s">
        <v>344</v>
      </c>
      <c r="D1784" s="4" t="s">
        <v>1097</v>
      </c>
      <c r="E1784" s="3" t="s">
        <v>22</v>
      </c>
      <c r="F1784" s="4" t="s">
        <v>1099</v>
      </c>
      <c r="G1784" s="16" t="s">
        <v>1015</v>
      </c>
      <c r="H1784" s="16" t="s">
        <v>86</v>
      </c>
      <c r="I1784" s="183">
        <v>38100</v>
      </c>
      <c r="J1784" s="183">
        <v>36500</v>
      </c>
      <c r="K1784" s="183">
        <v>26800</v>
      </c>
      <c r="L1784" s="183">
        <f>M1784+N1784+O1784</f>
        <v>9700</v>
      </c>
      <c r="M1784" s="17">
        <v>3300</v>
      </c>
      <c r="N1784" s="17">
        <v>3200</v>
      </c>
      <c r="O1784" s="17">
        <v>3200</v>
      </c>
      <c r="P1784" s="17">
        <f t="shared" si="1639"/>
        <v>36500</v>
      </c>
      <c r="Q1784" s="183">
        <f t="shared" si="1644"/>
        <v>100</v>
      </c>
    </row>
    <row r="1785" spans="1:17" x14ac:dyDescent="0.25">
      <c r="A1785" s="4" t="s">
        <v>969</v>
      </c>
      <c r="B1785" s="4" t="s">
        <v>82</v>
      </c>
      <c r="C1785" s="4" t="s">
        <v>344</v>
      </c>
      <c r="D1785" s="4" t="s">
        <v>1097</v>
      </c>
      <c r="E1785" s="3" t="s">
        <v>22</v>
      </c>
      <c r="F1785" s="4" t="s">
        <v>1100</v>
      </c>
      <c r="G1785" s="16" t="s">
        <v>1015</v>
      </c>
      <c r="H1785" s="16" t="s">
        <v>26</v>
      </c>
      <c r="I1785" s="183">
        <v>178220</v>
      </c>
      <c r="J1785" s="183">
        <v>175800</v>
      </c>
      <c r="K1785" s="183">
        <v>125000</v>
      </c>
      <c r="L1785" s="183">
        <f>M1785+N1785+O1785</f>
        <v>50800</v>
      </c>
      <c r="M1785" s="17">
        <v>25400</v>
      </c>
      <c r="N1785" s="17">
        <v>25400</v>
      </c>
      <c r="O1785" s="17">
        <v>0</v>
      </c>
      <c r="P1785" s="17">
        <f t="shared" si="1639"/>
        <v>175800</v>
      </c>
      <c r="Q1785" s="183">
        <f t="shared" si="1644"/>
        <v>100</v>
      </c>
    </row>
    <row r="1786" spans="1:17" x14ac:dyDescent="0.25">
      <c r="A1786" s="4" t="s">
        <v>969</v>
      </c>
      <c r="B1786" s="4" t="s">
        <v>82</v>
      </c>
      <c r="C1786" s="4" t="s">
        <v>344</v>
      </c>
      <c r="D1786" s="4" t="s">
        <v>1097</v>
      </c>
      <c r="E1786" s="3" t="s">
        <v>22</v>
      </c>
      <c r="F1786" s="4" t="s">
        <v>1101</v>
      </c>
      <c r="G1786" s="16" t="s">
        <v>1015</v>
      </c>
      <c r="H1786" s="16" t="s">
        <v>28</v>
      </c>
      <c r="I1786" s="183">
        <v>38000</v>
      </c>
      <c r="J1786" s="183">
        <v>42528</v>
      </c>
      <c r="K1786" s="183">
        <v>42528</v>
      </c>
      <c r="L1786" s="183">
        <f>M1786+N1786+O1786</f>
        <v>0</v>
      </c>
      <c r="M1786" s="17"/>
      <c r="N1786" s="17"/>
      <c r="O1786" s="17"/>
      <c r="P1786" s="17">
        <f t="shared" si="1639"/>
        <v>42528</v>
      </c>
      <c r="Q1786" s="183">
        <f t="shared" si="1644"/>
        <v>100</v>
      </c>
    </row>
    <row r="1787" spans="1:17" x14ac:dyDescent="0.25">
      <c r="A1787" s="4" t="s">
        <v>969</v>
      </c>
      <c r="B1787" s="4" t="s">
        <v>82</v>
      </c>
      <c r="C1787" s="4" t="s">
        <v>344</v>
      </c>
      <c r="D1787" s="4" t="s">
        <v>1097</v>
      </c>
      <c r="E1787" s="3" t="s">
        <v>22</v>
      </c>
      <c r="F1787" s="4" t="s">
        <v>1102</v>
      </c>
      <c r="G1787" s="16" t="s">
        <v>1015</v>
      </c>
      <c r="H1787" s="16" t="s">
        <v>24</v>
      </c>
      <c r="I1787" s="183">
        <v>29700</v>
      </c>
      <c r="J1787" s="183">
        <v>29700</v>
      </c>
      <c r="K1787" s="183">
        <v>0</v>
      </c>
      <c r="L1787" s="183">
        <f>M1787+N1787+O1787</f>
        <v>14100</v>
      </c>
      <c r="M1787" s="17">
        <v>14100</v>
      </c>
      <c r="N1787" s="17"/>
      <c r="O1787" s="17"/>
      <c r="P1787" s="17">
        <f t="shared" si="1639"/>
        <v>14100</v>
      </c>
      <c r="Q1787" s="183">
        <f t="shared" si="1644"/>
        <v>47.474747474747474</v>
      </c>
    </row>
    <row r="1788" spans="1:17" x14ac:dyDescent="0.25">
      <c r="A1788" s="4" t="s">
        <v>969</v>
      </c>
      <c r="B1788" s="4" t="s">
        <v>82</v>
      </c>
      <c r="C1788" s="4" t="s">
        <v>344</v>
      </c>
      <c r="D1788" s="4" t="s">
        <v>1097</v>
      </c>
      <c r="E1788" s="3" t="s">
        <v>22</v>
      </c>
      <c r="F1788" s="4" t="s">
        <v>1103</v>
      </c>
      <c r="G1788" s="16" t="s">
        <v>1015</v>
      </c>
      <c r="H1788" s="16" t="s">
        <v>30</v>
      </c>
      <c r="I1788" s="183">
        <v>25600</v>
      </c>
      <c r="J1788" s="183">
        <v>25600</v>
      </c>
      <c r="K1788" s="183">
        <v>21335</v>
      </c>
      <c r="L1788" s="183">
        <f>M1788+N1788+O1788</f>
        <v>0</v>
      </c>
      <c r="M1788" s="17"/>
      <c r="N1788" s="17"/>
      <c r="O1788" s="17"/>
      <c r="P1788" s="17">
        <f t="shared" si="1639"/>
        <v>21335</v>
      </c>
      <c r="Q1788" s="183">
        <f t="shared" si="1644"/>
        <v>83.33984375</v>
      </c>
    </row>
    <row r="1789" spans="1:17" x14ac:dyDescent="0.25">
      <c r="A1789" s="4" t="s">
        <v>969</v>
      </c>
      <c r="B1789" s="4" t="s">
        <v>82</v>
      </c>
      <c r="C1789" s="4" t="s">
        <v>344</v>
      </c>
      <c r="D1789" s="4" t="s">
        <v>1097</v>
      </c>
      <c r="E1789" s="2" t="s">
        <v>31</v>
      </c>
      <c r="F1789" s="2" t="s">
        <v>1</v>
      </c>
      <c r="G1789" s="2" t="s">
        <v>1</v>
      </c>
      <c r="H1789" s="2" t="s">
        <v>32</v>
      </c>
      <c r="I1789" s="185">
        <f t="shared" ref="I1789:O1789" si="1650">SUM(I1790)</f>
        <v>234942</v>
      </c>
      <c r="J1789" s="185">
        <f t="shared" si="1650"/>
        <v>232742</v>
      </c>
      <c r="K1789" s="185">
        <f t="shared" si="1650"/>
        <v>181375</v>
      </c>
      <c r="L1789" s="185">
        <f t="shared" si="1650"/>
        <v>51367</v>
      </c>
      <c r="M1789" s="15">
        <f t="shared" si="1650"/>
        <v>23100</v>
      </c>
      <c r="N1789" s="15">
        <f t="shared" si="1650"/>
        <v>23100</v>
      </c>
      <c r="O1789" s="15">
        <f t="shared" si="1650"/>
        <v>5167</v>
      </c>
      <c r="P1789" s="15">
        <f t="shared" si="1639"/>
        <v>232742</v>
      </c>
      <c r="Q1789" s="185">
        <f t="shared" si="1644"/>
        <v>100</v>
      </c>
    </row>
    <row r="1790" spans="1:17" x14ac:dyDescent="0.25">
      <c r="A1790" s="4" t="s">
        <v>969</v>
      </c>
      <c r="B1790" s="4" t="s">
        <v>82</v>
      </c>
      <c r="C1790" s="4" t="s">
        <v>344</v>
      </c>
      <c r="D1790" s="4" t="s">
        <v>1097</v>
      </c>
      <c r="E1790" s="3" t="s">
        <v>34</v>
      </c>
      <c r="F1790" s="4"/>
      <c r="G1790" s="16" t="s">
        <v>1015</v>
      </c>
      <c r="H1790" s="16" t="s">
        <v>33</v>
      </c>
      <c r="I1790" s="183">
        <v>234942</v>
      </c>
      <c r="J1790" s="183">
        <v>232742</v>
      </c>
      <c r="K1790" s="183">
        <v>181375</v>
      </c>
      <c r="L1790" s="183">
        <f>M1790+N1790+O1790</f>
        <v>51367</v>
      </c>
      <c r="M1790" s="17">
        <v>23100</v>
      </c>
      <c r="N1790" s="17">
        <v>23100</v>
      </c>
      <c r="O1790" s="17">
        <v>5167</v>
      </c>
      <c r="P1790" s="17">
        <f t="shared" si="1639"/>
        <v>232742</v>
      </c>
      <c r="Q1790" s="183">
        <f t="shared" si="1644"/>
        <v>100</v>
      </c>
    </row>
    <row r="1791" spans="1:17" x14ac:dyDescent="0.25">
      <c r="A1791" s="4" t="s">
        <v>969</v>
      </c>
      <c r="B1791" s="4" t="s">
        <v>82</v>
      </c>
      <c r="C1791" s="4" t="s">
        <v>344</v>
      </c>
      <c r="D1791" s="4" t="s">
        <v>1097</v>
      </c>
      <c r="E1791" s="2" t="s">
        <v>35</v>
      </c>
      <c r="F1791" s="2" t="s">
        <v>1</v>
      </c>
      <c r="G1791" s="2" t="s">
        <v>1</v>
      </c>
      <c r="H1791" s="2" t="s">
        <v>36</v>
      </c>
      <c r="I1791" s="185">
        <f>SUM(I1792:I1798)</f>
        <v>214787</v>
      </c>
      <c r="J1791" s="185">
        <f>SUM(J1792:J1798)</f>
        <v>171907</v>
      </c>
      <c r="K1791" s="185">
        <f>SUM(K1792:K1798)</f>
        <v>109570</v>
      </c>
      <c r="L1791" s="185">
        <f t="shared" ref="L1791:O1791" si="1651">SUM(L1792:L1798)</f>
        <v>62337</v>
      </c>
      <c r="M1791" s="15">
        <f t="shared" si="1651"/>
        <v>23850</v>
      </c>
      <c r="N1791" s="15">
        <f t="shared" si="1651"/>
        <v>21150</v>
      </c>
      <c r="O1791" s="15">
        <f t="shared" si="1651"/>
        <v>17337</v>
      </c>
      <c r="P1791" s="15">
        <f t="shared" si="1639"/>
        <v>171907</v>
      </c>
      <c r="Q1791" s="185">
        <f t="shared" si="1644"/>
        <v>100</v>
      </c>
    </row>
    <row r="1792" spans="1:17" x14ac:dyDescent="0.25">
      <c r="A1792" s="4" t="s">
        <v>969</v>
      </c>
      <c r="B1792" s="4" t="s">
        <v>82</v>
      </c>
      <c r="C1792" s="4" t="s">
        <v>344</v>
      </c>
      <c r="D1792" s="4" t="s">
        <v>1097</v>
      </c>
      <c r="E1792" s="3" t="s">
        <v>39</v>
      </c>
      <c r="F1792" s="4"/>
      <c r="G1792" s="16" t="s">
        <v>1015</v>
      </c>
      <c r="H1792" s="16" t="s">
        <v>38</v>
      </c>
      <c r="I1792" s="183">
        <v>1500</v>
      </c>
      <c r="J1792" s="183">
        <v>1500</v>
      </c>
      <c r="K1792" s="183">
        <v>900</v>
      </c>
      <c r="L1792" s="183">
        <f t="shared" ref="L1792:L1797" si="1652">M1792+N1792+O1792</f>
        <v>600</v>
      </c>
      <c r="M1792" s="17">
        <v>300</v>
      </c>
      <c r="N1792" s="17">
        <v>300</v>
      </c>
      <c r="O1792" s="17">
        <v>0</v>
      </c>
      <c r="P1792" s="17">
        <f t="shared" si="1639"/>
        <v>1500</v>
      </c>
      <c r="Q1792" s="183">
        <f t="shared" si="1644"/>
        <v>100</v>
      </c>
    </row>
    <row r="1793" spans="1:17" x14ac:dyDescent="0.25">
      <c r="A1793" s="4" t="s">
        <v>969</v>
      </c>
      <c r="B1793" s="4" t="s">
        <v>82</v>
      </c>
      <c r="C1793" s="4" t="s">
        <v>344</v>
      </c>
      <c r="D1793" s="4" t="s">
        <v>1097</v>
      </c>
      <c r="E1793" s="3" t="s">
        <v>197</v>
      </c>
      <c r="F1793" s="4"/>
      <c r="G1793" s="16" t="s">
        <v>1015</v>
      </c>
      <c r="H1793" s="16" t="s">
        <v>196</v>
      </c>
      <c r="I1793" s="183">
        <v>93000</v>
      </c>
      <c r="J1793" s="183">
        <v>93000</v>
      </c>
      <c r="K1793" s="183">
        <v>55300</v>
      </c>
      <c r="L1793" s="183">
        <f t="shared" si="1652"/>
        <v>37700</v>
      </c>
      <c r="M1793" s="17">
        <v>13000</v>
      </c>
      <c r="N1793" s="17">
        <v>13000</v>
      </c>
      <c r="O1793" s="17">
        <v>11700</v>
      </c>
      <c r="P1793" s="17">
        <f t="shared" si="1639"/>
        <v>93000</v>
      </c>
      <c r="Q1793" s="183">
        <f t="shared" si="1644"/>
        <v>100</v>
      </c>
    </row>
    <row r="1794" spans="1:17" x14ac:dyDescent="0.25">
      <c r="A1794" s="4" t="s">
        <v>969</v>
      </c>
      <c r="B1794" s="4" t="s">
        <v>82</v>
      </c>
      <c r="C1794" s="4" t="s">
        <v>344</v>
      </c>
      <c r="D1794" s="4" t="s">
        <v>1097</v>
      </c>
      <c r="E1794" s="3" t="s">
        <v>200</v>
      </c>
      <c r="F1794" s="4"/>
      <c r="G1794" s="16" t="s">
        <v>1015</v>
      </c>
      <c r="H1794" s="16" t="s">
        <v>199</v>
      </c>
      <c r="I1794" s="183">
        <v>10150</v>
      </c>
      <c r="J1794" s="183">
        <v>10150</v>
      </c>
      <c r="K1794" s="183">
        <v>7850</v>
      </c>
      <c r="L1794" s="183">
        <f t="shared" si="1652"/>
        <v>2300</v>
      </c>
      <c r="M1794" s="17">
        <v>850</v>
      </c>
      <c r="N1794" s="17">
        <v>850</v>
      </c>
      <c r="O1794" s="17">
        <v>600</v>
      </c>
      <c r="P1794" s="17">
        <f t="shared" si="1639"/>
        <v>10150</v>
      </c>
      <c r="Q1794" s="183">
        <f t="shared" si="1644"/>
        <v>100</v>
      </c>
    </row>
    <row r="1795" spans="1:17" x14ac:dyDescent="0.25">
      <c r="A1795" s="4" t="s">
        <v>969</v>
      </c>
      <c r="B1795" s="4" t="s">
        <v>82</v>
      </c>
      <c r="C1795" s="4" t="s">
        <v>344</v>
      </c>
      <c r="D1795" s="4" t="s">
        <v>1097</v>
      </c>
      <c r="E1795" s="3" t="s">
        <v>203</v>
      </c>
      <c r="F1795" s="4"/>
      <c r="G1795" s="16" t="s">
        <v>1015</v>
      </c>
      <c r="H1795" s="16" t="s">
        <v>202</v>
      </c>
      <c r="I1795" s="183">
        <v>73000</v>
      </c>
      <c r="J1795" s="183">
        <v>31000</v>
      </c>
      <c r="K1795" s="183">
        <v>20000</v>
      </c>
      <c r="L1795" s="183">
        <f t="shared" si="1652"/>
        <v>11000</v>
      </c>
      <c r="M1795" s="17">
        <v>5000</v>
      </c>
      <c r="N1795" s="17">
        <v>3000</v>
      </c>
      <c r="O1795" s="17">
        <v>3000</v>
      </c>
      <c r="P1795" s="17">
        <f t="shared" si="1639"/>
        <v>31000</v>
      </c>
      <c r="Q1795" s="183">
        <f t="shared" si="1644"/>
        <v>100</v>
      </c>
    </row>
    <row r="1796" spans="1:17" x14ac:dyDescent="0.25">
      <c r="A1796" s="4" t="s">
        <v>969</v>
      </c>
      <c r="B1796" s="4" t="s">
        <v>82</v>
      </c>
      <c r="C1796" s="4" t="s">
        <v>344</v>
      </c>
      <c r="D1796" s="4" t="s">
        <v>1097</v>
      </c>
      <c r="E1796" s="3" t="s">
        <v>206</v>
      </c>
      <c r="F1796" s="4"/>
      <c r="G1796" s="16" t="s">
        <v>1015</v>
      </c>
      <c r="H1796" s="16" t="s">
        <v>205</v>
      </c>
      <c r="I1796" s="183">
        <v>1850</v>
      </c>
      <c r="J1796" s="183">
        <v>1050</v>
      </c>
      <c r="K1796" s="183">
        <v>820</v>
      </c>
      <c r="L1796" s="183">
        <f t="shared" si="1652"/>
        <v>230</v>
      </c>
      <c r="M1796" s="17">
        <v>100</v>
      </c>
      <c r="N1796" s="17">
        <v>100</v>
      </c>
      <c r="O1796" s="17">
        <v>30</v>
      </c>
      <c r="P1796" s="17">
        <f t="shared" si="1639"/>
        <v>1050</v>
      </c>
      <c r="Q1796" s="183">
        <f t="shared" si="1644"/>
        <v>100</v>
      </c>
    </row>
    <row r="1797" spans="1:17" x14ac:dyDescent="0.25">
      <c r="A1797" s="4" t="s">
        <v>969</v>
      </c>
      <c r="B1797" s="4" t="s">
        <v>82</v>
      </c>
      <c r="C1797" s="4" t="s">
        <v>344</v>
      </c>
      <c r="D1797" s="4" t="s">
        <v>1097</v>
      </c>
      <c r="E1797" s="3" t="s">
        <v>212</v>
      </c>
      <c r="F1797" s="4"/>
      <c r="G1797" s="16" t="s">
        <v>1015</v>
      </c>
      <c r="H1797" s="16" t="s">
        <v>211</v>
      </c>
      <c r="I1797" s="183">
        <v>12400</v>
      </c>
      <c r="J1797" s="183">
        <v>12400</v>
      </c>
      <c r="K1797" s="183">
        <v>8100</v>
      </c>
      <c r="L1797" s="183">
        <f t="shared" si="1652"/>
        <v>4300</v>
      </c>
      <c r="M1797" s="17">
        <v>1500</v>
      </c>
      <c r="N1797" s="17">
        <v>1800</v>
      </c>
      <c r="O1797" s="17">
        <v>1000</v>
      </c>
      <c r="P1797" s="17">
        <f t="shared" si="1639"/>
        <v>12400</v>
      </c>
      <c r="Q1797" s="183">
        <f t="shared" si="1644"/>
        <v>100</v>
      </c>
    </row>
    <row r="1798" spans="1:17" x14ac:dyDescent="0.25">
      <c r="A1798" s="1" t="s">
        <v>969</v>
      </c>
      <c r="B1798" s="1" t="s">
        <v>82</v>
      </c>
      <c r="C1798" s="1" t="s">
        <v>344</v>
      </c>
      <c r="D1798" s="1" t="s">
        <v>1097</v>
      </c>
      <c r="E1798" s="1" t="s">
        <v>40</v>
      </c>
      <c r="F1798" s="4" t="s">
        <v>1</v>
      </c>
      <c r="G1798" s="16" t="s">
        <v>1</v>
      </c>
      <c r="H1798" s="2" t="s">
        <v>41</v>
      </c>
      <c r="I1798" s="185">
        <f t="shared" ref="I1798:O1798" si="1653">SUM(I1799:I1800)</f>
        <v>22887</v>
      </c>
      <c r="J1798" s="185">
        <f t="shared" si="1653"/>
        <v>22807</v>
      </c>
      <c r="K1798" s="185">
        <f t="shared" si="1653"/>
        <v>16600</v>
      </c>
      <c r="L1798" s="185">
        <f t="shared" si="1653"/>
        <v>6207</v>
      </c>
      <c r="M1798" s="15">
        <f t="shared" si="1653"/>
        <v>3100</v>
      </c>
      <c r="N1798" s="15">
        <f t="shared" si="1653"/>
        <v>2100</v>
      </c>
      <c r="O1798" s="15">
        <f t="shared" si="1653"/>
        <v>1007</v>
      </c>
      <c r="P1798" s="15">
        <f t="shared" si="1639"/>
        <v>22807</v>
      </c>
      <c r="Q1798" s="185">
        <f t="shared" si="1644"/>
        <v>100</v>
      </c>
    </row>
    <row r="1799" spans="1:17" x14ac:dyDescent="0.25">
      <c r="A1799" s="4" t="s">
        <v>969</v>
      </c>
      <c r="B1799" s="4" t="s">
        <v>82</v>
      </c>
      <c r="C1799" s="4" t="s">
        <v>344</v>
      </c>
      <c r="D1799" s="4" t="s">
        <v>1097</v>
      </c>
      <c r="E1799" s="3" t="s">
        <v>42</v>
      </c>
      <c r="F1799" s="4"/>
      <c r="G1799" s="16" t="s">
        <v>1015</v>
      </c>
      <c r="H1799" s="16" t="s">
        <v>41</v>
      </c>
      <c r="I1799" s="183">
        <v>15750</v>
      </c>
      <c r="J1799" s="183">
        <v>15750</v>
      </c>
      <c r="K1799" s="183">
        <v>10800</v>
      </c>
      <c r="L1799" s="183">
        <f>M1799+N1799+O1799</f>
        <v>4950</v>
      </c>
      <c r="M1799" s="17">
        <v>2500</v>
      </c>
      <c r="N1799" s="17">
        <v>1500</v>
      </c>
      <c r="O1799" s="17">
        <v>950</v>
      </c>
      <c r="P1799" s="17">
        <f t="shared" si="1639"/>
        <v>15750</v>
      </c>
      <c r="Q1799" s="183">
        <f t="shared" si="1644"/>
        <v>100</v>
      </c>
    </row>
    <row r="1800" spans="1:17" ht="22.5" x14ac:dyDescent="0.25">
      <c r="A1800" s="4" t="s">
        <v>969</v>
      </c>
      <c r="B1800" s="4" t="s">
        <v>82</v>
      </c>
      <c r="C1800" s="4" t="s">
        <v>344</v>
      </c>
      <c r="D1800" s="4" t="s">
        <v>1097</v>
      </c>
      <c r="E1800" s="3" t="s">
        <v>42</v>
      </c>
      <c r="F1800" s="4" t="s">
        <v>1104</v>
      </c>
      <c r="G1800" s="16" t="s">
        <v>1015</v>
      </c>
      <c r="H1800" s="16" t="s">
        <v>50</v>
      </c>
      <c r="I1800" s="183">
        <v>7137</v>
      </c>
      <c r="J1800" s="183">
        <v>7057</v>
      </c>
      <c r="K1800" s="183">
        <v>5800</v>
      </c>
      <c r="L1800" s="183">
        <f>M1800+N1800+O1800</f>
        <v>1257</v>
      </c>
      <c r="M1800" s="17">
        <v>600</v>
      </c>
      <c r="N1800" s="17">
        <v>600</v>
      </c>
      <c r="O1800" s="17">
        <v>57</v>
      </c>
      <c r="P1800" s="17">
        <f t="shared" si="1639"/>
        <v>7057</v>
      </c>
      <c r="Q1800" s="183">
        <f t="shared" si="1644"/>
        <v>100</v>
      </c>
    </row>
    <row r="1801" spans="1:17" ht="22.5" x14ac:dyDescent="0.25">
      <c r="A1801" s="1" t="s">
        <v>1</v>
      </c>
      <c r="B1801" s="1" t="s">
        <v>1</v>
      </c>
      <c r="C1801" s="1" t="s">
        <v>1</v>
      </c>
      <c r="D1801" s="2" t="s">
        <v>1</v>
      </c>
      <c r="E1801" s="2" t="s">
        <v>1</v>
      </c>
      <c r="F1801" s="2" t="s">
        <v>1</v>
      </c>
      <c r="G1801" s="2" t="s">
        <v>1</v>
      </c>
      <c r="H1801" s="13" t="s">
        <v>57</v>
      </c>
      <c r="I1801" s="184">
        <f t="shared" ref="I1801:O1802" si="1654">SUM(I1802)</f>
        <v>100</v>
      </c>
      <c r="J1801" s="184">
        <f t="shared" si="1654"/>
        <v>100</v>
      </c>
      <c r="K1801" s="184">
        <f t="shared" si="1654"/>
        <v>0</v>
      </c>
      <c r="L1801" s="184">
        <f t="shared" si="1654"/>
        <v>0</v>
      </c>
      <c r="M1801" s="14">
        <f t="shared" si="1654"/>
        <v>0</v>
      </c>
      <c r="N1801" s="14">
        <f t="shared" si="1654"/>
        <v>0</v>
      </c>
      <c r="O1801" s="14">
        <f t="shared" si="1654"/>
        <v>0</v>
      </c>
      <c r="P1801" s="14">
        <f t="shared" si="1639"/>
        <v>0</v>
      </c>
      <c r="Q1801" s="184">
        <f t="shared" si="1644"/>
        <v>0</v>
      </c>
    </row>
    <row r="1802" spans="1:17" x14ac:dyDescent="0.25">
      <c r="A1802" s="4" t="s">
        <v>969</v>
      </c>
      <c r="B1802" s="4" t="s">
        <v>82</v>
      </c>
      <c r="C1802" s="4" t="s">
        <v>344</v>
      </c>
      <c r="D1802" s="4" t="s">
        <v>1097</v>
      </c>
      <c r="E1802" s="2" t="s">
        <v>58</v>
      </c>
      <c r="F1802" s="2" t="s">
        <v>1</v>
      </c>
      <c r="G1802" s="2" t="s">
        <v>1</v>
      </c>
      <c r="H1802" s="2" t="s">
        <v>59</v>
      </c>
      <c r="I1802" s="185">
        <f t="shared" si="1654"/>
        <v>100</v>
      </c>
      <c r="J1802" s="185">
        <f t="shared" si="1654"/>
        <v>100</v>
      </c>
      <c r="K1802" s="185">
        <f t="shared" si="1654"/>
        <v>0</v>
      </c>
      <c r="L1802" s="185">
        <f t="shared" si="1654"/>
        <v>0</v>
      </c>
      <c r="M1802" s="15">
        <f t="shared" si="1654"/>
        <v>0</v>
      </c>
      <c r="N1802" s="15">
        <f t="shared" si="1654"/>
        <v>0</v>
      </c>
      <c r="O1802" s="15">
        <f t="shared" si="1654"/>
        <v>0</v>
      </c>
      <c r="P1802" s="15">
        <f t="shared" si="1639"/>
        <v>0</v>
      </c>
      <c r="Q1802" s="185">
        <f t="shared" si="1644"/>
        <v>0</v>
      </c>
    </row>
    <row r="1803" spans="1:17" x14ac:dyDescent="0.25">
      <c r="A1803" s="4" t="s">
        <v>969</v>
      </c>
      <c r="B1803" s="4" t="s">
        <v>82</v>
      </c>
      <c r="C1803" s="4" t="s">
        <v>344</v>
      </c>
      <c r="D1803" s="4" t="s">
        <v>1097</v>
      </c>
      <c r="E1803" s="3" t="s">
        <v>69</v>
      </c>
      <c r="F1803" s="4"/>
      <c r="G1803" s="16" t="s">
        <v>1015</v>
      </c>
      <c r="H1803" s="16" t="s">
        <v>68</v>
      </c>
      <c r="I1803" s="183">
        <v>100</v>
      </c>
      <c r="J1803" s="183">
        <v>100</v>
      </c>
      <c r="K1803" s="183">
        <v>0</v>
      </c>
      <c r="L1803" s="183">
        <f>M1803+N1803+O1803</f>
        <v>0</v>
      </c>
      <c r="M1803" s="17"/>
      <c r="N1803" s="17"/>
      <c r="O1803" s="17"/>
      <c r="P1803" s="17">
        <f t="shared" si="1639"/>
        <v>0</v>
      </c>
      <c r="Q1803" s="183">
        <f t="shared" si="1644"/>
        <v>0</v>
      </c>
    </row>
    <row r="1804" spans="1:17" ht="22.5" x14ac:dyDescent="0.25">
      <c r="A1804" s="1" t="s">
        <v>1</v>
      </c>
      <c r="B1804" s="1" t="s">
        <v>1</v>
      </c>
      <c r="C1804" s="1" t="s">
        <v>1</v>
      </c>
      <c r="D1804" s="2" t="s">
        <v>1</v>
      </c>
      <c r="E1804" s="2" t="s">
        <v>1</v>
      </c>
      <c r="F1804" s="2" t="s">
        <v>1</v>
      </c>
      <c r="G1804" s="2" t="s">
        <v>1</v>
      </c>
      <c r="H1804" s="13" t="s">
        <v>70</v>
      </c>
      <c r="I1804" s="184">
        <f t="shared" ref="I1804:O1804" si="1655">SUM(I1805)</f>
        <v>33500</v>
      </c>
      <c r="J1804" s="184">
        <f t="shared" si="1655"/>
        <v>27000</v>
      </c>
      <c r="K1804" s="184">
        <f t="shared" si="1655"/>
        <v>3454</v>
      </c>
      <c r="L1804" s="184">
        <f t="shared" si="1655"/>
        <v>3546</v>
      </c>
      <c r="M1804" s="14">
        <f t="shared" si="1655"/>
        <v>3546</v>
      </c>
      <c r="N1804" s="14">
        <f t="shared" si="1655"/>
        <v>0</v>
      </c>
      <c r="O1804" s="14">
        <f t="shared" si="1655"/>
        <v>0</v>
      </c>
      <c r="P1804" s="14">
        <f t="shared" si="1639"/>
        <v>7000</v>
      </c>
      <c r="Q1804" s="184">
        <f t="shared" si="1644"/>
        <v>25.925925925925924</v>
      </c>
    </row>
    <row r="1805" spans="1:17" x14ac:dyDescent="0.25">
      <c r="A1805" s="4" t="s">
        <v>969</v>
      </c>
      <c r="B1805" s="4" t="s">
        <v>82</v>
      </c>
      <c r="C1805" s="4" t="s">
        <v>344</v>
      </c>
      <c r="D1805" s="4" t="s">
        <v>1097</v>
      </c>
      <c r="E1805" s="2" t="s">
        <v>71</v>
      </c>
      <c r="F1805" s="2" t="s">
        <v>1</v>
      </c>
      <c r="G1805" s="2" t="s">
        <v>1</v>
      </c>
      <c r="H1805" s="2" t="s">
        <v>72</v>
      </c>
      <c r="I1805" s="185">
        <f t="shared" ref="I1805:L1805" si="1656">SUM(I1806:I1807)</f>
        <v>33500</v>
      </c>
      <c r="J1805" s="185">
        <f t="shared" ref="J1805" si="1657">SUM(J1806:J1807)</f>
        <v>27000</v>
      </c>
      <c r="K1805" s="185">
        <f t="shared" ref="K1805" si="1658">SUM(K1806:K1807)</f>
        <v>3454</v>
      </c>
      <c r="L1805" s="185">
        <f t="shared" si="1656"/>
        <v>3546</v>
      </c>
      <c r="M1805" s="15">
        <f t="shared" ref="M1805:O1805" si="1659">SUM(M1806:M1807)</f>
        <v>3546</v>
      </c>
      <c r="N1805" s="15">
        <f t="shared" si="1659"/>
        <v>0</v>
      </c>
      <c r="O1805" s="15">
        <f t="shared" si="1659"/>
        <v>0</v>
      </c>
      <c r="P1805" s="15">
        <f t="shared" si="1639"/>
        <v>7000</v>
      </c>
      <c r="Q1805" s="185">
        <f t="shared" si="1644"/>
        <v>25.925925925925924</v>
      </c>
    </row>
    <row r="1806" spans="1:17" x14ac:dyDescent="0.25">
      <c r="A1806" s="4" t="s">
        <v>969</v>
      </c>
      <c r="B1806" s="4" t="s">
        <v>82</v>
      </c>
      <c r="C1806" s="4" t="s">
        <v>344</v>
      </c>
      <c r="D1806" s="4" t="s">
        <v>1097</v>
      </c>
      <c r="E1806" s="3" t="s">
        <v>75</v>
      </c>
      <c r="F1806" s="4"/>
      <c r="G1806" s="16" t="s">
        <v>1015</v>
      </c>
      <c r="H1806" s="16" t="s">
        <v>74</v>
      </c>
      <c r="I1806" s="183">
        <v>13500</v>
      </c>
      <c r="J1806" s="183">
        <v>7000</v>
      </c>
      <c r="K1806" s="183">
        <v>3454</v>
      </c>
      <c r="L1806" s="183">
        <f>M1806+N1806+O1806</f>
        <v>3546</v>
      </c>
      <c r="M1806" s="17">
        <v>3546</v>
      </c>
      <c r="N1806" s="17">
        <v>0</v>
      </c>
      <c r="O1806" s="17">
        <v>0</v>
      </c>
      <c r="P1806" s="17">
        <f t="shared" si="1639"/>
        <v>7000</v>
      </c>
      <c r="Q1806" s="183">
        <f t="shared" si="1644"/>
        <v>100</v>
      </c>
    </row>
    <row r="1807" spans="1:17" x14ac:dyDescent="0.25">
      <c r="A1807" s="4" t="s">
        <v>969</v>
      </c>
      <c r="B1807" s="4" t="s">
        <v>82</v>
      </c>
      <c r="C1807" s="4" t="s">
        <v>344</v>
      </c>
      <c r="D1807" s="4" t="s">
        <v>1097</v>
      </c>
      <c r="E1807" s="3" t="s">
        <v>341</v>
      </c>
      <c r="F1807" s="4"/>
      <c r="G1807" s="16" t="s">
        <v>1015</v>
      </c>
      <c r="H1807" s="16" t="s">
        <v>340</v>
      </c>
      <c r="I1807" s="183">
        <v>20000</v>
      </c>
      <c r="J1807" s="183">
        <v>20000</v>
      </c>
      <c r="K1807" s="183">
        <v>0</v>
      </c>
      <c r="L1807" s="183">
        <f>M1807+N1807+O1807</f>
        <v>0</v>
      </c>
      <c r="M1807" s="17"/>
      <c r="N1807" s="17"/>
      <c r="O1807" s="17"/>
      <c r="P1807" s="17">
        <f t="shared" si="1639"/>
        <v>0</v>
      </c>
      <c r="Q1807" s="183">
        <f t="shared" si="1644"/>
        <v>0</v>
      </c>
    </row>
    <row r="1808" spans="1:17" x14ac:dyDescent="0.25">
      <c r="A1808" s="16" t="s">
        <v>1</v>
      </c>
      <c r="B1808" s="16" t="s">
        <v>1</v>
      </c>
      <c r="C1808" s="16" t="s">
        <v>1</v>
      </c>
      <c r="D1808" s="16" t="s">
        <v>1</v>
      </c>
      <c r="E1808" s="16" t="s">
        <v>1</v>
      </c>
      <c r="F1808" s="16" t="s">
        <v>1</v>
      </c>
      <c r="G1808" s="16" t="s">
        <v>1</v>
      </c>
      <c r="H1808" s="13" t="s">
        <v>1105</v>
      </c>
      <c r="I1808" s="184">
        <f t="shared" ref="I1808:O1808" si="1660">SUM(I1780,I1801,I1804)</f>
        <v>3030494</v>
      </c>
      <c r="J1808" s="184">
        <f t="shared" si="1660"/>
        <v>2959022</v>
      </c>
      <c r="K1808" s="184">
        <f t="shared" si="1660"/>
        <v>2254126</v>
      </c>
      <c r="L1808" s="184">
        <f t="shared" si="1660"/>
        <v>664931</v>
      </c>
      <c r="M1808" s="14">
        <f t="shared" si="1660"/>
        <v>313296</v>
      </c>
      <c r="N1808" s="14">
        <f t="shared" si="1660"/>
        <v>292850</v>
      </c>
      <c r="O1808" s="14">
        <f t="shared" si="1660"/>
        <v>58785</v>
      </c>
      <c r="P1808" s="14">
        <f t="shared" si="1639"/>
        <v>2919057</v>
      </c>
      <c r="Q1808" s="184">
        <f t="shared" si="1644"/>
        <v>98.649384830528462</v>
      </c>
    </row>
    <row r="1809" spans="1:17" ht="15.75" thickBot="1" x14ac:dyDescent="0.3">
      <c r="A1809" s="16" t="s">
        <v>1</v>
      </c>
      <c r="B1809" s="16" t="s">
        <v>1</v>
      </c>
      <c r="C1809" s="16" t="s">
        <v>1</v>
      </c>
      <c r="D1809" s="16" t="s">
        <v>1</v>
      </c>
      <c r="E1809" s="16" t="s">
        <v>1</v>
      </c>
      <c r="F1809" s="16" t="s">
        <v>1</v>
      </c>
      <c r="G1809" s="16" t="s">
        <v>1</v>
      </c>
      <c r="H1809" s="2" t="s">
        <v>77</v>
      </c>
      <c r="I1809" s="185">
        <v>57</v>
      </c>
      <c r="J1809" s="185">
        <v>57</v>
      </c>
      <c r="K1809" s="185"/>
      <c r="L1809" s="185">
        <f>M1809+N1809+O1809</f>
        <v>0</v>
      </c>
      <c r="M1809" s="16"/>
      <c r="N1809" s="16"/>
      <c r="O1809" s="16"/>
      <c r="P1809" s="15">
        <f t="shared" si="1639"/>
        <v>0</v>
      </c>
      <c r="Q1809" s="164"/>
    </row>
    <row r="1810" spans="1:17" ht="45.75" thickBot="1" x14ac:dyDescent="0.3">
      <c r="A1810" s="212" t="s">
        <v>1</v>
      </c>
      <c r="B1810" s="212" t="s">
        <v>1</v>
      </c>
      <c r="C1810" s="212" t="s">
        <v>1</v>
      </c>
      <c r="D1810" s="212" t="s">
        <v>1</v>
      </c>
      <c r="E1810" s="212" t="s">
        <v>1</v>
      </c>
      <c r="F1810" s="212" t="s">
        <v>1</v>
      </c>
      <c r="G1810" s="214" t="s">
        <v>1</v>
      </c>
      <c r="H1810" s="5" t="s">
        <v>78</v>
      </c>
      <c r="I1810" s="109" t="s">
        <v>3374</v>
      </c>
      <c r="J1810" s="109" t="s">
        <v>3433</v>
      </c>
      <c r="K1810" s="109" t="s">
        <v>3437</v>
      </c>
      <c r="L1810" s="109" t="s">
        <v>3434</v>
      </c>
      <c r="M1810" s="5" t="s">
        <v>3439</v>
      </c>
      <c r="N1810" s="5" t="s">
        <v>3440</v>
      </c>
      <c r="O1810" s="5" t="s">
        <v>3441</v>
      </c>
      <c r="P1810" s="5" t="s">
        <v>3438</v>
      </c>
      <c r="Q1810" s="162" t="s">
        <v>3302</v>
      </c>
    </row>
    <row r="1811" spans="1:17" x14ac:dyDescent="0.25">
      <c r="A1811" s="213"/>
      <c r="B1811" s="213"/>
      <c r="C1811" s="213"/>
      <c r="D1811" s="213"/>
      <c r="E1811" s="213"/>
      <c r="F1811" s="213"/>
      <c r="G1811" s="215"/>
      <c r="H1811" s="18" t="s">
        <v>1</v>
      </c>
      <c r="I1811" s="110">
        <v>1</v>
      </c>
      <c r="J1811" s="110">
        <v>2</v>
      </c>
      <c r="K1811" s="110">
        <v>20</v>
      </c>
      <c r="L1811" s="110" t="s">
        <v>3402</v>
      </c>
      <c r="M1811" s="12">
        <v>5</v>
      </c>
      <c r="N1811" s="12">
        <v>6</v>
      </c>
      <c r="O1811" s="12">
        <v>7</v>
      </c>
      <c r="P1811" s="12" t="s">
        <v>3303</v>
      </c>
      <c r="Q1811" s="110">
        <v>9</v>
      </c>
    </row>
    <row r="1812" spans="1:17" x14ac:dyDescent="0.25">
      <c r="A1812" s="213"/>
      <c r="B1812" s="213"/>
      <c r="C1812" s="213"/>
      <c r="D1812" s="213"/>
      <c r="E1812" s="213"/>
      <c r="F1812" s="213"/>
      <c r="G1812" s="215"/>
      <c r="H1812" s="19" t="s">
        <v>1060</v>
      </c>
      <c r="I1812" s="186">
        <f t="shared" ref="I1812:L1812" si="1661">SUM(I1808)</f>
        <v>3030494</v>
      </c>
      <c r="J1812" s="186">
        <f t="shared" ref="J1812" si="1662">SUM(J1808)</f>
        <v>2959022</v>
      </c>
      <c r="K1812" s="186">
        <f t="shared" ref="K1812" si="1663">SUM(K1808)</f>
        <v>2254126</v>
      </c>
      <c r="L1812" s="186">
        <f t="shared" si="1661"/>
        <v>664931</v>
      </c>
      <c r="M1812" s="20">
        <f t="shared" ref="M1812:O1812" si="1664">SUM(M1808)</f>
        <v>313296</v>
      </c>
      <c r="N1812" s="20">
        <f t="shared" si="1664"/>
        <v>292850</v>
      </c>
      <c r="O1812" s="20">
        <f t="shared" si="1664"/>
        <v>58785</v>
      </c>
      <c r="P1812" s="20">
        <f>K1812+L1812</f>
        <v>2919057</v>
      </c>
      <c r="Q1812" s="186">
        <f>IF(J1812=0,"-",P1812/J1812*100)</f>
        <v>98.649384830528462</v>
      </c>
    </row>
    <row r="1813" spans="1:17" x14ac:dyDescent="0.25">
      <c r="A1813" s="213"/>
      <c r="B1813" s="213"/>
      <c r="C1813" s="213"/>
      <c r="D1813" s="213"/>
      <c r="E1813" s="213"/>
      <c r="F1813" s="213"/>
      <c r="G1813" s="215"/>
      <c r="H1813" s="21" t="s">
        <v>80</v>
      </c>
      <c r="I1813" s="186">
        <f t="shared" ref="I1813:L1813" si="1665">SUM(I1812)</f>
        <v>3030494</v>
      </c>
      <c r="J1813" s="186">
        <f t="shared" ref="J1813" si="1666">SUM(J1812)</f>
        <v>2959022</v>
      </c>
      <c r="K1813" s="186">
        <f t="shared" ref="K1813" si="1667">SUM(K1812)</f>
        <v>2254126</v>
      </c>
      <c r="L1813" s="186">
        <f t="shared" si="1665"/>
        <v>664931</v>
      </c>
      <c r="M1813" s="20">
        <f t="shared" ref="M1813:O1813" si="1668">SUM(M1812)</f>
        <v>313296</v>
      </c>
      <c r="N1813" s="20">
        <f t="shared" si="1668"/>
        <v>292850</v>
      </c>
      <c r="O1813" s="20">
        <f t="shared" si="1668"/>
        <v>58785</v>
      </c>
      <c r="P1813" s="20">
        <f>K1813+L1813</f>
        <v>2919057</v>
      </c>
      <c r="Q1813" s="186">
        <f>IF(J1813=0,"-",P1813/J1813*100)</f>
        <v>98.649384830528462</v>
      </c>
    </row>
    <row r="1814" spans="1:17" x14ac:dyDescent="0.25">
      <c r="A1814" s="216"/>
      <c r="B1814" s="216"/>
      <c r="C1814" s="216"/>
      <c r="D1814" s="216"/>
      <c r="E1814" s="216"/>
      <c r="F1814" s="216"/>
      <c r="G1814" s="217"/>
      <c r="J1814" s="178">
        <v>0</v>
      </c>
      <c r="K1814" s="178">
        <v>0</v>
      </c>
      <c r="L1814" s="178">
        <f>M1814+N1814+O1814</f>
        <v>0</v>
      </c>
      <c r="P1814">
        <f>K1814+L1814</f>
        <v>0</v>
      </c>
      <c r="Q1814" s="160" t="str">
        <f>IF(J1814=0,"-",P1814/J1814*100)</f>
        <v>-</v>
      </c>
    </row>
    <row r="1815" spans="1:17" ht="15.75" thickBot="1" x14ac:dyDescent="0.3">
      <c r="A1815" s="16" t="s">
        <v>1</v>
      </c>
      <c r="B1815" s="16" t="s">
        <v>1</v>
      </c>
      <c r="C1815" s="16" t="s">
        <v>1</v>
      </c>
      <c r="D1815" s="16" t="s">
        <v>1</v>
      </c>
      <c r="E1815" s="16" t="s">
        <v>1</v>
      </c>
      <c r="F1815" s="16" t="s">
        <v>1</v>
      </c>
      <c r="G1815" s="16" t="s">
        <v>1</v>
      </c>
      <c r="H1815" s="22" t="s">
        <v>1</v>
      </c>
      <c r="I1815" s="187"/>
      <c r="J1815" s="187"/>
      <c r="K1815" s="187"/>
      <c r="L1815" s="187">
        <f>M1815+N1815+O1815</f>
        <v>0</v>
      </c>
      <c r="M1815" s="22"/>
      <c r="N1815" s="22"/>
      <c r="O1815" s="22"/>
      <c r="P1815" s="22">
        <f>K1815+L1815</f>
        <v>0</v>
      </c>
      <c r="Q1815" s="166"/>
    </row>
    <row r="1816" spans="1:17" ht="45.75" thickBot="1" x14ac:dyDescent="0.3">
      <c r="A1816" s="5" t="s">
        <v>4</v>
      </c>
      <c r="B1816" s="5" t="s">
        <v>5</v>
      </c>
      <c r="C1816" s="5" t="s">
        <v>6</v>
      </c>
      <c r="D1816" s="6" t="s">
        <v>1</v>
      </c>
      <c r="E1816" s="5" t="s">
        <v>7</v>
      </c>
      <c r="F1816" s="5" t="s">
        <v>8</v>
      </c>
      <c r="G1816" s="5" t="s">
        <v>9</v>
      </c>
      <c r="H1816" s="5" t="s">
        <v>10</v>
      </c>
      <c r="I1816" s="109" t="s">
        <v>3374</v>
      </c>
      <c r="J1816" s="109" t="s">
        <v>3433</v>
      </c>
      <c r="K1816" s="109" t="s">
        <v>3437</v>
      </c>
      <c r="L1816" s="109" t="s">
        <v>3434</v>
      </c>
      <c r="M1816" s="5" t="s">
        <v>3439</v>
      </c>
      <c r="N1816" s="5" t="s">
        <v>3440</v>
      </c>
      <c r="O1816" s="5" t="s">
        <v>3441</v>
      </c>
      <c r="P1816" s="5" t="s">
        <v>3438</v>
      </c>
      <c r="Q1816" s="162" t="s">
        <v>3302</v>
      </c>
    </row>
    <row r="1817" spans="1:17" x14ac:dyDescent="0.25">
      <c r="A1817" s="7" t="s">
        <v>1</v>
      </c>
      <c r="B1817" s="7" t="s">
        <v>1</v>
      </c>
      <c r="C1817" s="7" t="s">
        <v>1</v>
      </c>
      <c r="D1817" s="8" t="s">
        <v>1</v>
      </c>
      <c r="E1817" s="8" t="s">
        <v>1</v>
      </c>
      <c r="F1817" s="9" t="s">
        <v>1</v>
      </c>
      <c r="G1817" s="10" t="s">
        <v>1</v>
      </c>
      <c r="H1817" s="11" t="s">
        <v>1</v>
      </c>
      <c r="I1817" s="110">
        <v>1</v>
      </c>
      <c r="J1817" s="110">
        <v>2</v>
      </c>
      <c r="K1817" s="110">
        <v>20</v>
      </c>
      <c r="L1817" s="110" t="s">
        <v>3402</v>
      </c>
      <c r="M1817" s="12">
        <v>5</v>
      </c>
      <c r="N1817" s="12">
        <v>6</v>
      </c>
      <c r="O1817" s="12">
        <v>7</v>
      </c>
      <c r="P1817" s="12" t="s">
        <v>3303</v>
      </c>
      <c r="Q1817" s="110">
        <v>9</v>
      </c>
    </row>
    <row r="1818" spans="1:17" x14ac:dyDescent="0.25">
      <c r="A1818" s="1" t="s">
        <v>969</v>
      </c>
      <c r="B1818" s="1" t="s">
        <v>82</v>
      </c>
      <c r="C1818" s="4" t="s">
        <v>1106</v>
      </c>
      <c r="D1818" s="4" t="s">
        <v>1107</v>
      </c>
      <c r="E1818" s="2" t="s">
        <v>1</v>
      </c>
      <c r="F1818" s="2" t="s">
        <v>1</v>
      </c>
      <c r="G1818" s="2" t="s">
        <v>1</v>
      </c>
      <c r="H1818" s="2" t="s">
        <v>1108</v>
      </c>
      <c r="I1818" s="183">
        <v>0</v>
      </c>
      <c r="J1818" s="183"/>
      <c r="K1818" s="183"/>
      <c r="L1818" s="183">
        <f>M1818+N1818+O1818</f>
        <v>0</v>
      </c>
      <c r="M1818" s="3"/>
      <c r="N1818" s="3"/>
      <c r="O1818" s="3"/>
      <c r="P1818" s="3">
        <f t="shared" ref="P1818:P1849" si="1669">K1818+L1818</f>
        <v>0</v>
      </c>
      <c r="Q1818" s="161"/>
    </row>
    <row r="1819" spans="1:17" ht="33.75" x14ac:dyDescent="0.25">
      <c r="A1819" s="1" t="s">
        <v>1</v>
      </c>
      <c r="B1819" s="1" t="s">
        <v>1</v>
      </c>
      <c r="C1819" s="1" t="s">
        <v>1</v>
      </c>
      <c r="D1819" s="2" t="s">
        <v>1</v>
      </c>
      <c r="E1819" s="2" t="s">
        <v>1</v>
      </c>
      <c r="F1819" s="2" t="s">
        <v>1</v>
      </c>
      <c r="G1819" s="2" t="s">
        <v>1</v>
      </c>
      <c r="H1819" s="13" t="s">
        <v>14</v>
      </c>
      <c r="I1819" s="184">
        <f t="shared" ref="I1819:L1819" si="1670">SUM(I1820,I1828,I1830)</f>
        <v>2423777</v>
      </c>
      <c r="J1819" s="184">
        <f t="shared" ref="J1819" si="1671">SUM(J1820,J1828,J1830)</f>
        <v>2422538</v>
      </c>
      <c r="K1819" s="184">
        <f t="shared" ref="K1819" si="1672">SUM(K1820,K1828,K1830)</f>
        <v>2121611</v>
      </c>
      <c r="L1819" s="184">
        <f t="shared" si="1670"/>
        <v>278395</v>
      </c>
      <c r="M1819" s="14">
        <f t="shared" ref="M1819:O1819" si="1673">SUM(M1820,M1828,M1830)</f>
        <v>195600</v>
      </c>
      <c r="N1819" s="14">
        <f t="shared" si="1673"/>
        <v>66595</v>
      </c>
      <c r="O1819" s="14">
        <f t="shared" si="1673"/>
        <v>16200</v>
      </c>
      <c r="P1819" s="14">
        <f t="shared" si="1669"/>
        <v>2400006</v>
      </c>
      <c r="Q1819" s="184">
        <f t="shared" ref="Q1819:Q1848" si="1674">IF(J1819=0,"-",P1819/J1819*100)</f>
        <v>99.069901070695281</v>
      </c>
    </row>
    <row r="1820" spans="1:17" x14ac:dyDescent="0.25">
      <c r="A1820" s="4" t="s">
        <v>969</v>
      </c>
      <c r="B1820" s="4" t="s">
        <v>82</v>
      </c>
      <c r="C1820" s="4" t="s">
        <v>1106</v>
      </c>
      <c r="D1820" s="4" t="s">
        <v>1107</v>
      </c>
      <c r="E1820" s="2" t="s">
        <v>15</v>
      </c>
      <c r="F1820" s="2" t="s">
        <v>1</v>
      </c>
      <c r="G1820" s="2" t="s">
        <v>1</v>
      </c>
      <c r="H1820" s="2" t="s">
        <v>16</v>
      </c>
      <c r="I1820" s="185">
        <f t="shared" ref="I1820:L1820" si="1675">SUM(I1821,I1822)</f>
        <v>2039409</v>
      </c>
      <c r="J1820" s="185">
        <f t="shared" ref="J1820" si="1676">SUM(J1821,J1822)</f>
        <v>2041770</v>
      </c>
      <c r="K1820" s="185">
        <f t="shared" ref="K1820" si="1677">SUM(K1821,K1822)</f>
        <v>1813829</v>
      </c>
      <c r="L1820" s="185">
        <f t="shared" si="1675"/>
        <v>225909</v>
      </c>
      <c r="M1820" s="15">
        <f t="shared" ref="M1820:O1820" si="1678">SUM(M1821,M1822)</f>
        <v>163000</v>
      </c>
      <c r="N1820" s="15">
        <f t="shared" si="1678"/>
        <v>55209</v>
      </c>
      <c r="O1820" s="15">
        <f t="shared" si="1678"/>
        <v>7700</v>
      </c>
      <c r="P1820" s="15">
        <f t="shared" si="1669"/>
        <v>2039738</v>
      </c>
      <c r="Q1820" s="185">
        <f t="shared" si="1674"/>
        <v>99.900478506393966</v>
      </c>
    </row>
    <row r="1821" spans="1:17" x14ac:dyDescent="0.25">
      <c r="A1821" s="4" t="s">
        <v>969</v>
      </c>
      <c r="B1821" s="4" t="s">
        <v>82</v>
      </c>
      <c r="C1821" s="4" t="s">
        <v>1106</v>
      </c>
      <c r="D1821" s="4" t="s">
        <v>1107</v>
      </c>
      <c r="E1821" s="3" t="s">
        <v>18</v>
      </c>
      <c r="F1821" s="4"/>
      <c r="G1821" s="16" t="s">
        <v>1015</v>
      </c>
      <c r="H1821" s="16" t="s">
        <v>17</v>
      </c>
      <c r="I1821" s="183">
        <v>1764209</v>
      </c>
      <c r="J1821" s="183">
        <v>1764209</v>
      </c>
      <c r="K1821" s="183">
        <v>1565000</v>
      </c>
      <c r="L1821" s="183">
        <f>M1821+N1821+O1821</f>
        <v>199209</v>
      </c>
      <c r="M1821" s="17">
        <v>150000</v>
      </c>
      <c r="N1821" s="17">
        <v>49209</v>
      </c>
      <c r="O1821" s="17">
        <v>0</v>
      </c>
      <c r="P1821" s="17">
        <f t="shared" si="1669"/>
        <v>1764209</v>
      </c>
      <c r="Q1821" s="183">
        <f t="shared" si="1674"/>
        <v>100</v>
      </c>
    </row>
    <row r="1822" spans="1:17" x14ac:dyDescent="0.25">
      <c r="A1822" s="1" t="s">
        <v>969</v>
      </c>
      <c r="B1822" s="1" t="s">
        <v>82</v>
      </c>
      <c r="C1822" s="1" t="s">
        <v>1106</v>
      </c>
      <c r="D1822" s="1" t="s">
        <v>1107</v>
      </c>
      <c r="E1822" s="1" t="s">
        <v>20</v>
      </c>
      <c r="F1822" s="4" t="s">
        <v>1</v>
      </c>
      <c r="G1822" s="16" t="s">
        <v>1</v>
      </c>
      <c r="H1822" s="2" t="s">
        <v>21</v>
      </c>
      <c r="I1822" s="185">
        <f t="shared" ref="I1822:O1822" si="1679">SUM(I1823:I1827)</f>
        <v>275200</v>
      </c>
      <c r="J1822" s="185">
        <f t="shared" si="1679"/>
        <v>277561</v>
      </c>
      <c r="K1822" s="185">
        <f t="shared" si="1679"/>
        <v>248829</v>
      </c>
      <c r="L1822" s="185">
        <f t="shared" si="1679"/>
        <v>26700</v>
      </c>
      <c r="M1822" s="15">
        <f t="shared" si="1679"/>
        <v>13000</v>
      </c>
      <c r="N1822" s="15">
        <f t="shared" si="1679"/>
        <v>6000</v>
      </c>
      <c r="O1822" s="15">
        <f t="shared" si="1679"/>
        <v>7700</v>
      </c>
      <c r="P1822" s="15">
        <f t="shared" si="1669"/>
        <v>275529</v>
      </c>
      <c r="Q1822" s="185">
        <f t="shared" si="1674"/>
        <v>99.267908675930698</v>
      </c>
    </row>
    <row r="1823" spans="1:17" x14ac:dyDescent="0.25">
      <c r="A1823" s="4" t="s">
        <v>969</v>
      </c>
      <c r="B1823" s="4" t="s">
        <v>82</v>
      </c>
      <c r="C1823" s="4" t="s">
        <v>1106</v>
      </c>
      <c r="D1823" s="4" t="s">
        <v>1107</v>
      </c>
      <c r="E1823" s="3" t="s">
        <v>22</v>
      </c>
      <c r="F1823" s="4" t="s">
        <v>1109</v>
      </c>
      <c r="G1823" s="16" t="s">
        <v>1015</v>
      </c>
      <c r="H1823" s="16" t="s">
        <v>86</v>
      </c>
      <c r="I1823" s="183">
        <v>61000</v>
      </c>
      <c r="J1823" s="183">
        <v>61000</v>
      </c>
      <c r="K1823" s="183">
        <v>41300</v>
      </c>
      <c r="L1823" s="183">
        <f>M1823+N1823+O1823</f>
        <v>19700</v>
      </c>
      <c r="M1823" s="17">
        <v>6000</v>
      </c>
      <c r="N1823" s="17">
        <v>6000</v>
      </c>
      <c r="O1823" s="17">
        <v>7700</v>
      </c>
      <c r="P1823" s="17">
        <f t="shared" si="1669"/>
        <v>61000</v>
      </c>
      <c r="Q1823" s="183">
        <f t="shared" si="1674"/>
        <v>100</v>
      </c>
    </row>
    <row r="1824" spans="1:17" x14ac:dyDescent="0.25">
      <c r="A1824" s="4" t="s">
        <v>969</v>
      </c>
      <c r="B1824" s="4" t="s">
        <v>82</v>
      </c>
      <c r="C1824" s="4" t="s">
        <v>1106</v>
      </c>
      <c r="D1824" s="4" t="s">
        <v>1107</v>
      </c>
      <c r="E1824" s="3" t="s">
        <v>22</v>
      </c>
      <c r="F1824" s="4" t="s">
        <v>1110</v>
      </c>
      <c r="G1824" s="16" t="s">
        <v>1015</v>
      </c>
      <c r="H1824" s="16" t="s">
        <v>26</v>
      </c>
      <c r="I1824" s="183">
        <v>136500</v>
      </c>
      <c r="J1824" s="183">
        <v>136500</v>
      </c>
      <c r="K1824" s="183">
        <v>129500</v>
      </c>
      <c r="L1824" s="183">
        <f>M1824+N1824+O1824</f>
        <v>7000</v>
      </c>
      <c r="M1824" s="17">
        <v>7000</v>
      </c>
      <c r="N1824" s="17">
        <v>0</v>
      </c>
      <c r="O1824" s="17">
        <v>0</v>
      </c>
      <c r="P1824" s="17">
        <f t="shared" si="1669"/>
        <v>136500</v>
      </c>
      <c r="Q1824" s="183">
        <f t="shared" si="1674"/>
        <v>100</v>
      </c>
    </row>
    <row r="1825" spans="1:17" x14ac:dyDescent="0.25">
      <c r="A1825" s="4" t="s">
        <v>969</v>
      </c>
      <c r="B1825" s="4" t="s">
        <v>82</v>
      </c>
      <c r="C1825" s="4" t="s">
        <v>1106</v>
      </c>
      <c r="D1825" s="4" t="s">
        <v>1107</v>
      </c>
      <c r="E1825" s="3" t="s">
        <v>22</v>
      </c>
      <c r="F1825" s="4" t="s">
        <v>1111</v>
      </c>
      <c r="G1825" s="16" t="s">
        <v>1015</v>
      </c>
      <c r="H1825" s="16" t="s">
        <v>28</v>
      </c>
      <c r="I1825" s="183">
        <v>30200</v>
      </c>
      <c r="J1825" s="183">
        <v>32561</v>
      </c>
      <c r="K1825" s="183">
        <v>32561</v>
      </c>
      <c r="L1825" s="183">
        <f>M1825+N1825+O1825</f>
        <v>0</v>
      </c>
      <c r="M1825" s="17">
        <v>0</v>
      </c>
      <c r="N1825" s="17">
        <v>0</v>
      </c>
      <c r="O1825" s="17">
        <v>0</v>
      </c>
      <c r="P1825" s="17">
        <f t="shared" si="1669"/>
        <v>32561</v>
      </c>
      <c r="Q1825" s="183">
        <f t="shared" si="1674"/>
        <v>100</v>
      </c>
    </row>
    <row r="1826" spans="1:17" x14ac:dyDescent="0.25">
      <c r="A1826" s="4" t="s">
        <v>969</v>
      </c>
      <c r="B1826" s="4" t="s">
        <v>82</v>
      </c>
      <c r="C1826" s="4" t="s">
        <v>1106</v>
      </c>
      <c r="D1826" s="4" t="s">
        <v>1107</v>
      </c>
      <c r="E1826" s="3" t="s">
        <v>22</v>
      </c>
      <c r="F1826" s="4" t="s">
        <v>1112</v>
      </c>
      <c r="G1826" s="16" t="s">
        <v>1015</v>
      </c>
      <c r="H1826" s="16" t="s">
        <v>24</v>
      </c>
      <c r="I1826" s="183">
        <v>17500</v>
      </c>
      <c r="J1826" s="183">
        <v>17500</v>
      </c>
      <c r="K1826" s="183">
        <v>17500</v>
      </c>
      <c r="L1826" s="183">
        <f>M1826+N1826+O1826</f>
        <v>0</v>
      </c>
      <c r="M1826" s="17"/>
      <c r="N1826" s="17"/>
      <c r="O1826" s="17"/>
      <c r="P1826" s="17">
        <f t="shared" si="1669"/>
        <v>17500</v>
      </c>
      <c r="Q1826" s="183">
        <f t="shared" si="1674"/>
        <v>100</v>
      </c>
    </row>
    <row r="1827" spans="1:17" x14ac:dyDescent="0.25">
      <c r="A1827" s="4" t="s">
        <v>969</v>
      </c>
      <c r="B1827" s="4" t="s">
        <v>82</v>
      </c>
      <c r="C1827" s="4" t="s">
        <v>1106</v>
      </c>
      <c r="D1827" s="4" t="s">
        <v>1107</v>
      </c>
      <c r="E1827" s="3" t="s">
        <v>22</v>
      </c>
      <c r="F1827" s="4" t="s">
        <v>1113</v>
      </c>
      <c r="G1827" s="16" t="s">
        <v>1015</v>
      </c>
      <c r="H1827" s="16" t="s">
        <v>30</v>
      </c>
      <c r="I1827" s="183">
        <v>30000</v>
      </c>
      <c r="J1827" s="183">
        <v>30000</v>
      </c>
      <c r="K1827" s="183">
        <v>27968</v>
      </c>
      <c r="L1827" s="183">
        <f>M1827+N1827+O1827</f>
        <v>0</v>
      </c>
      <c r="M1827" s="17"/>
      <c r="N1827" s="17"/>
      <c r="O1827" s="17"/>
      <c r="P1827" s="17">
        <f t="shared" si="1669"/>
        <v>27968</v>
      </c>
      <c r="Q1827" s="183">
        <f t="shared" si="1674"/>
        <v>93.226666666666674</v>
      </c>
    </row>
    <row r="1828" spans="1:17" x14ac:dyDescent="0.25">
      <c r="A1828" s="4" t="s">
        <v>969</v>
      </c>
      <c r="B1828" s="4" t="s">
        <v>82</v>
      </c>
      <c r="C1828" s="4" t="s">
        <v>1106</v>
      </c>
      <c r="D1828" s="4" t="s">
        <v>1107</v>
      </c>
      <c r="E1828" s="2" t="s">
        <v>31</v>
      </c>
      <c r="F1828" s="2" t="s">
        <v>1</v>
      </c>
      <c r="G1828" s="2" t="s">
        <v>1</v>
      </c>
      <c r="H1828" s="2" t="s">
        <v>32</v>
      </c>
      <c r="I1828" s="185">
        <f t="shared" ref="I1828:O1828" si="1680">SUM(I1829)</f>
        <v>185241</v>
      </c>
      <c r="J1828" s="185">
        <f t="shared" si="1680"/>
        <v>185241</v>
      </c>
      <c r="K1828" s="185">
        <f t="shared" si="1680"/>
        <v>162355</v>
      </c>
      <c r="L1828" s="185">
        <f t="shared" si="1680"/>
        <v>22886</v>
      </c>
      <c r="M1828" s="15">
        <f t="shared" si="1680"/>
        <v>20000</v>
      </c>
      <c r="N1828" s="15">
        <f t="shared" si="1680"/>
        <v>2886</v>
      </c>
      <c r="O1828" s="15">
        <f t="shared" si="1680"/>
        <v>0</v>
      </c>
      <c r="P1828" s="15">
        <f t="shared" si="1669"/>
        <v>185241</v>
      </c>
      <c r="Q1828" s="185">
        <f t="shared" si="1674"/>
        <v>100</v>
      </c>
    </row>
    <row r="1829" spans="1:17" x14ac:dyDescent="0.25">
      <c r="A1829" s="4" t="s">
        <v>969</v>
      </c>
      <c r="B1829" s="4" t="s">
        <v>82</v>
      </c>
      <c r="C1829" s="4" t="s">
        <v>1106</v>
      </c>
      <c r="D1829" s="4" t="s">
        <v>1107</v>
      </c>
      <c r="E1829" s="3" t="s">
        <v>34</v>
      </c>
      <c r="F1829" s="4"/>
      <c r="G1829" s="16" t="s">
        <v>1015</v>
      </c>
      <c r="H1829" s="16" t="s">
        <v>33</v>
      </c>
      <c r="I1829" s="183">
        <v>185241</v>
      </c>
      <c r="J1829" s="183">
        <v>185241</v>
      </c>
      <c r="K1829" s="183">
        <v>162355</v>
      </c>
      <c r="L1829" s="183">
        <f>M1829+N1829+O1829</f>
        <v>22886</v>
      </c>
      <c r="M1829" s="17">
        <v>20000</v>
      </c>
      <c r="N1829" s="17">
        <v>2886</v>
      </c>
      <c r="O1829" s="17">
        <v>0</v>
      </c>
      <c r="P1829" s="17">
        <f t="shared" si="1669"/>
        <v>185241</v>
      </c>
      <c r="Q1829" s="183">
        <f t="shared" si="1674"/>
        <v>100</v>
      </c>
    </row>
    <row r="1830" spans="1:17" x14ac:dyDescent="0.25">
      <c r="A1830" s="4" t="s">
        <v>969</v>
      </c>
      <c r="B1830" s="4" t="s">
        <v>82</v>
      </c>
      <c r="C1830" s="4" t="s">
        <v>1106</v>
      </c>
      <c r="D1830" s="4" t="s">
        <v>1107</v>
      </c>
      <c r="E1830" s="2" t="s">
        <v>35</v>
      </c>
      <c r="F1830" s="2" t="s">
        <v>1</v>
      </c>
      <c r="G1830" s="2" t="s">
        <v>1</v>
      </c>
      <c r="H1830" s="2" t="s">
        <v>36</v>
      </c>
      <c r="I1830" s="185">
        <f t="shared" ref="I1830:O1830" si="1681">SUM(I1831:I1837)</f>
        <v>199127</v>
      </c>
      <c r="J1830" s="185">
        <f t="shared" si="1681"/>
        <v>195527</v>
      </c>
      <c r="K1830" s="185">
        <f t="shared" si="1681"/>
        <v>145427</v>
      </c>
      <c r="L1830" s="185">
        <f t="shared" si="1681"/>
        <v>29600</v>
      </c>
      <c r="M1830" s="15">
        <f t="shared" si="1681"/>
        <v>12600</v>
      </c>
      <c r="N1830" s="15">
        <f t="shared" si="1681"/>
        <v>8500</v>
      </c>
      <c r="O1830" s="15">
        <f t="shared" si="1681"/>
        <v>8500</v>
      </c>
      <c r="P1830" s="15">
        <f t="shared" si="1669"/>
        <v>175027</v>
      </c>
      <c r="Q1830" s="185">
        <f t="shared" si="1674"/>
        <v>89.515514481375973</v>
      </c>
    </row>
    <row r="1831" spans="1:17" x14ac:dyDescent="0.25">
      <c r="A1831" s="4" t="s">
        <v>969</v>
      </c>
      <c r="B1831" s="4" t="s">
        <v>82</v>
      </c>
      <c r="C1831" s="4" t="s">
        <v>1106</v>
      </c>
      <c r="D1831" s="4" t="s">
        <v>1107</v>
      </c>
      <c r="E1831" s="3" t="s">
        <v>39</v>
      </c>
      <c r="F1831" s="4"/>
      <c r="G1831" s="16" t="s">
        <v>1015</v>
      </c>
      <c r="H1831" s="16" t="s">
        <v>38</v>
      </c>
      <c r="I1831" s="183">
        <v>2000</v>
      </c>
      <c r="J1831" s="183">
        <v>2000</v>
      </c>
      <c r="K1831" s="183">
        <v>2000</v>
      </c>
      <c r="L1831" s="183">
        <f t="shared" ref="L1831:L1836" si="1682">M1831+N1831+O1831</f>
        <v>0</v>
      </c>
      <c r="M1831" s="17">
        <v>0</v>
      </c>
      <c r="N1831" s="17">
        <v>0</v>
      </c>
      <c r="O1831" s="17">
        <v>0</v>
      </c>
      <c r="P1831" s="17">
        <f t="shared" si="1669"/>
        <v>2000</v>
      </c>
      <c r="Q1831" s="183">
        <f t="shared" si="1674"/>
        <v>100</v>
      </c>
    </row>
    <row r="1832" spans="1:17" x14ac:dyDescent="0.25">
      <c r="A1832" s="4" t="s">
        <v>969</v>
      </c>
      <c r="B1832" s="4" t="s">
        <v>82</v>
      </c>
      <c r="C1832" s="4" t="s">
        <v>1106</v>
      </c>
      <c r="D1832" s="4" t="s">
        <v>1107</v>
      </c>
      <c r="E1832" s="3" t="s">
        <v>197</v>
      </c>
      <c r="F1832" s="4"/>
      <c r="G1832" s="16" t="s">
        <v>1015</v>
      </c>
      <c r="H1832" s="16" t="s">
        <v>196</v>
      </c>
      <c r="I1832" s="183">
        <v>110000</v>
      </c>
      <c r="J1832" s="183">
        <v>110000</v>
      </c>
      <c r="K1832" s="183">
        <v>65500</v>
      </c>
      <c r="L1832" s="183">
        <f t="shared" si="1682"/>
        <v>24000</v>
      </c>
      <c r="M1832" s="17">
        <v>8000</v>
      </c>
      <c r="N1832" s="17">
        <v>8000</v>
      </c>
      <c r="O1832" s="17">
        <v>8000</v>
      </c>
      <c r="P1832" s="17">
        <f t="shared" si="1669"/>
        <v>89500</v>
      </c>
      <c r="Q1832" s="183">
        <f t="shared" si="1674"/>
        <v>81.36363636363636</v>
      </c>
    </row>
    <row r="1833" spans="1:17" x14ac:dyDescent="0.25">
      <c r="A1833" s="4" t="s">
        <v>969</v>
      </c>
      <c r="B1833" s="4" t="s">
        <v>82</v>
      </c>
      <c r="C1833" s="4" t="s">
        <v>1106</v>
      </c>
      <c r="D1833" s="4" t="s">
        <v>1107</v>
      </c>
      <c r="E1833" s="3" t="s">
        <v>200</v>
      </c>
      <c r="F1833" s="4"/>
      <c r="G1833" s="16" t="s">
        <v>1015</v>
      </c>
      <c r="H1833" s="16" t="s">
        <v>199</v>
      </c>
      <c r="I1833" s="183">
        <v>11000</v>
      </c>
      <c r="J1833" s="183">
        <v>11000</v>
      </c>
      <c r="K1833" s="183">
        <v>9900</v>
      </c>
      <c r="L1833" s="183">
        <f t="shared" si="1682"/>
        <v>1100</v>
      </c>
      <c r="M1833" s="17">
        <v>1100</v>
      </c>
      <c r="N1833" s="17">
        <v>0</v>
      </c>
      <c r="O1833" s="17">
        <v>0</v>
      </c>
      <c r="P1833" s="17">
        <f t="shared" si="1669"/>
        <v>11000</v>
      </c>
      <c r="Q1833" s="183">
        <f t="shared" si="1674"/>
        <v>100</v>
      </c>
    </row>
    <row r="1834" spans="1:17" x14ac:dyDescent="0.25">
      <c r="A1834" s="4" t="s">
        <v>969</v>
      </c>
      <c r="B1834" s="4" t="s">
        <v>82</v>
      </c>
      <c r="C1834" s="4" t="s">
        <v>1106</v>
      </c>
      <c r="D1834" s="4" t="s">
        <v>1107</v>
      </c>
      <c r="E1834" s="3" t="s">
        <v>203</v>
      </c>
      <c r="F1834" s="4"/>
      <c r="G1834" s="16" t="s">
        <v>1015</v>
      </c>
      <c r="H1834" s="16" t="s">
        <v>202</v>
      </c>
      <c r="I1834" s="183">
        <v>36000</v>
      </c>
      <c r="J1834" s="183">
        <v>35000</v>
      </c>
      <c r="K1834" s="183">
        <v>33000</v>
      </c>
      <c r="L1834" s="183">
        <f t="shared" si="1682"/>
        <v>2000</v>
      </c>
      <c r="M1834" s="17">
        <v>1000</v>
      </c>
      <c r="N1834" s="17">
        <v>500</v>
      </c>
      <c r="O1834" s="17">
        <v>500</v>
      </c>
      <c r="P1834" s="17">
        <f t="shared" si="1669"/>
        <v>35000</v>
      </c>
      <c r="Q1834" s="183">
        <f t="shared" si="1674"/>
        <v>100</v>
      </c>
    </row>
    <row r="1835" spans="1:17" x14ac:dyDescent="0.25">
      <c r="A1835" s="4" t="s">
        <v>969</v>
      </c>
      <c r="B1835" s="4" t="s">
        <v>82</v>
      </c>
      <c r="C1835" s="4" t="s">
        <v>1106</v>
      </c>
      <c r="D1835" s="4" t="s">
        <v>1107</v>
      </c>
      <c r="E1835" s="3" t="s">
        <v>206</v>
      </c>
      <c r="F1835" s="4"/>
      <c r="G1835" s="16" t="s">
        <v>1015</v>
      </c>
      <c r="H1835" s="16" t="s">
        <v>205</v>
      </c>
      <c r="I1835" s="183">
        <v>2000</v>
      </c>
      <c r="J1835" s="183">
        <v>2000</v>
      </c>
      <c r="K1835" s="183">
        <v>2000</v>
      </c>
      <c r="L1835" s="183">
        <f t="shared" si="1682"/>
        <v>0</v>
      </c>
      <c r="M1835" s="17">
        <v>0</v>
      </c>
      <c r="N1835" s="17">
        <v>0</v>
      </c>
      <c r="O1835" s="17">
        <v>0</v>
      </c>
      <c r="P1835" s="17">
        <f t="shared" si="1669"/>
        <v>2000</v>
      </c>
      <c r="Q1835" s="183">
        <f t="shared" si="1674"/>
        <v>100</v>
      </c>
    </row>
    <row r="1836" spans="1:17" x14ac:dyDescent="0.25">
      <c r="A1836" s="4" t="s">
        <v>969</v>
      </c>
      <c r="B1836" s="4" t="s">
        <v>82</v>
      </c>
      <c r="C1836" s="4" t="s">
        <v>1106</v>
      </c>
      <c r="D1836" s="4" t="s">
        <v>1107</v>
      </c>
      <c r="E1836" s="3" t="s">
        <v>212</v>
      </c>
      <c r="F1836" s="4"/>
      <c r="G1836" s="16" t="s">
        <v>1015</v>
      </c>
      <c r="H1836" s="16" t="s">
        <v>211</v>
      </c>
      <c r="I1836" s="183">
        <v>11000</v>
      </c>
      <c r="J1836" s="183">
        <v>9000</v>
      </c>
      <c r="K1836" s="183">
        <v>7000</v>
      </c>
      <c r="L1836" s="183">
        <f t="shared" si="1682"/>
        <v>2000</v>
      </c>
      <c r="M1836" s="17">
        <v>2000</v>
      </c>
      <c r="N1836" s="17">
        <v>0</v>
      </c>
      <c r="O1836" s="17">
        <v>0</v>
      </c>
      <c r="P1836" s="17">
        <f t="shared" si="1669"/>
        <v>9000</v>
      </c>
      <c r="Q1836" s="183">
        <f t="shared" si="1674"/>
        <v>100</v>
      </c>
    </row>
    <row r="1837" spans="1:17" x14ac:dyDescent="0.25">
      <c r="A1837" s="1" t="s">
        <v>969</v>
      </c>
      <c r="B1837" s="1" t="s">
        <v>82</v>
      </c>
      <c r="C1837" s="1" t="s">
        <v>1106</v>
      </c>
      <c r="D1837" s="1" t="s">
        <v>1107</v>
      </c>
      <c r="E1837" s="1" t="s">
        <v>40</v>
      </c>
      <c r="F1837" s="4" t="s">
        <v>1</v>
      </c>
      <c r="G1837" s="16" t="s">
        <v>1</v>
      </c>
      <c r="H1837" s="2" t="s">
        <v>41</v>
      </c>
      <c r="I1837" s="185">
        <f t="shared" ref="I1837:O1837" si="1683">SUM(I1838:I1840)</f>
        <v>27127</v>
      </c>
      <c r="J1837" s="185">
        <f t="shared" si="1683"/>
        <v>26527</v>
      </c>
      <c r="K1837" s="185">
        <f t="shared" si="1683"/>
        <v>26027</v>
      </c>
      <c r="L1837" s="185">
        <f t="shared" si="1683"/>
        <v>500</v>
      </c>
      <c r="M1837" s="15">
        <f t="shared" si="1683"/>
        <v>500</v>
      </c>
      <c r="N1837" s="15">
        <f t="shared" si="1683"/>
        <v>0</v>
      </c>
      <c r="O1837" s="15">
        <f t="shared" si="1683"/>
        <v>0</v>
      </c>
      <c r="P1837" s="15">
        <f t="shared" si="1669"/>
        <v>26527</v>
      </c>
      <c r="Q1837" s="185">
        <f t="shared" si="1674"/>
        <v>100</v>
      </c>
    </row>
    <row r="1838" spans="1:17" x14ac:dyDescent="0.25">
      <c r="A1838" s="4" t="s">
        <v>969</v>
      </c>
      <c r="B1838" s="4" t="s">
        <v>82</v>
      </c>
      <c r="C1838" s="4" t="s">
        <v>1106</v>
      </c>
      <c r="D1838" s="4" t="s">
        <v>1107</v>
      </c>
      <c r="E1838" s="3" t="s">
        <v>42</v>
      </c>
      <c r="F1838" s="4"/>
      <c r="G1838" s="16" t="s">
        <v>1015</v>
      </c>
      <c r="H1838" s="16" t="s">
        <v>41</v>
      </c>
      <c r="I1838" s="183">
        <v>17600</v>
      </c>
      <c r="J1838" s="183">
        <v>17000</v>
      </c>
      <c r="K1838" s="183">
        <v>16500</v>
      </c>
      <c r="L1838" s="183">
        <f>M1838+N1838+O1838</f>
        <v>500</v>
      </c>
      <c r="M1838" s="17">
        <v>500</v>
      </c>
      <c r="N1838" s="17">
        <v>0</v>
      </c>
      <c r="O1838" s="17">
        <v>0</v>
      </c>
      <c r="P1838" s="17">
        <f t="shared" si="1669"/>
        <v>17000</v>
      </c>
      <c r="Q1838" s="183">
        <f t="shared" si="1674"/>
        <v>100</v>
      </c>
    </row>
    <row r="1839" spans="1:17" ht="22.5" x14ac:dyDescent="0.25">
      <c r="A1839" s="4" t="s">
        <v>969</v>
      </c>
      <c r="B1839" s="4" t="s">
        <v>82</v>
      </c>
      <c r="C1839" s="4" t="s">
        <v>1106</v>
      </c>
      <c r="D1839" s="4" t="s">
        <v>1107</v>
      </c>
      <c r="E1839" s="3" t="s">
        <v>42</v>
      </c>
      <c r="F1839" s="4" t="s">
        <v>1114</v>
      </c>
      <c r="G1839" s="16" t="s">
        <v>1015</v>
      </c>
      <c r="H1839" s="16" t="s">
        <v>50</v>
      </c>
      <c r="I1839" s="183">
        <v>5627</v>
      </c>
      <c r="J1839" s="183">
        <v>5627</v>
      </c>
      <c r="K1839" s="183">
        <v>5627</v>
      </c>
      <c r="L1839" s="183">
        <f>M1839+N1839+O1839</f>
        <v>0</v>
      </c>
      <c r="M1839" s="17">
        <v>0</v>
      </c>
      <c r="N1839" s="17">
        <v>0</v>
      </c>
      <c r="O1839" s="17">
        <v>0</v>
      </c>
      <c r="P1839" s="17">
        <f t="shared" si="1669"/>
        <v>5627</v>
      </c>
      <c r="Q1839" s="183">
        <f t="shared" si="1674"/>
        <v>100</v>
      </c>
    </row>
    <row r="1840" spans="1:17" ht="22.5" x14ac:dyDescent="0.25">
      <c r="A1840" s="4" t="s">
        <v>969</v>
      </c>
      <c r="B1840" s="4" t="s">
        <v>82</v>
      </c>
      <c r="C1840" s="4" t="s">
        <v>1106</v>
      </c>
      <c r="D1840" s="4" t="s">
        <v>1107</v>
      </c>
      <c r="E1840" s="3" t="s">
        <v>42</v>
      </c>
      <c r="F1840" s="4" t="s">
        <v>1115</v>
      </c>
      <c r="G1840" s="16" t="s">
        <v>1015</v>
      </c>
      <c r="H1840" s="16" t="s">
        <v>56</v>
      </c>
      <c r="I1840" s="183">
        <v>3900</v>
      </c>
      <c r="J1840" s="183">
        <v>3900</v>
      </c>
      <c r="K1840" s="183">
        <v>3900</v>
      </c>
      <c r="L1840" s="183">
        <f>M1840+N1840+O1840</f>
        <v>0</v>
      </c>
      <c r="M1840" s="17">
        <v>0</v>
      </c>
      <c r="N1840" s="17">
        <v>0</v>
      </c>
      <c r="O1840" s="17">
        <v>0</v>
      </c>
      <c r="P1840" s="17">
        <f t="shared" si="1669"/>
        <v>3900</v>
      </c>
      <c r="Q1840" s="183">
        <f t="shared" si="1674"/>
        <v>100</v>
      </c>
    </row>
    <row r="1841" spans="1:17" ht="22.5" x14ac:dyDescent="0.25">
      <c r="A1841" s="1" t="s">
        <v>1</v>
      </c>
      <c r="B1841" s="1" t="s">
        <v>1</v>
      </c>
      <c r="C1841" s="1" t="s">
        <v>1</v>
      </c>
      <c r="D1841" s="2" t="s">
        <v>1</v>
      </c>
      <c r="E1841" s="2" t="s">
        <v>1</v>
      </c>
      <c r="F1841" s="2" t="s">
        <v>1</v>
      </c>
      <c r="G1841" s="2" t="s">
        <v>1</v>
      </c>
      <c r="H1841" s="13" t="s">
        <v>57</v>
      </c>
      <c r="I1841" s="184">
        <f t="shared" ref="I1841:O1842" si="1684">SUM(I1842)</f>
        <v>100</v>
      </c>
      <c r="J1841" s="184">
        <f t="shared" si="1684"/>
        <v>100</v>
      </c>
      <c r="K1841" s="184">
        <f t="shared" si="1684"/>
        <v>0</v>
      </c>
      <c r="L1841" s="184">
        <f t="shared" si="1684"/>
        <v>0</v>
      </c>
      <c r="M1841" s="14">
        <f t="shared" si="1684"/>
        <v>0</v>
      </c>
      <c r="N1841" s="14">
        <f t="shared" si="1684"/>
        <v>0</v>
      </c>
      <c r="O1841" s="14">
        <f t="shared" si="1684"/>
        <v>0</v>
      </c>
      <c r="P1841" s="14">
        <f t="shared" si="1669"/>
        <v>0</v>
      </c>
      <c r="Q1841" s="184">
        <f t="shared" si="1674"/>
        <v>0</v>
      </c>
    </row>
    <row r="1842" spans="1:17" x14ac:dyDescent="0.25">
      <c r="A1842" s="4" t="s">
        <v>969</v>
      </c>
      <c r="B1842" s="4" t="s">
        <v>82</v>
      </c>
      <c r="C1842" s="4" t="s">
        <v>1106</v>
      </c>
      <c r="D1842" s="4" t="s">
        <v>1107</v>
      </c>
      <c r="E1842" s="2" t="s">
        <v>58</v>
      </c>
      <c r="F1842" s="2" t="s">
        <v>1</v>
      </c>
      <c r="G1842" s="2" t="s">
        <v>1</v>
      </c>
      <c r="H1842" s="2" t="s">
        <v>59</v>
      </c>
      <c r="I1842" s="185">
        <f t="shared" si="1684"/>
        <v>100</v>
      </c>
      <c r="J1842" s="185">
        <f t="shared" si="1684"/>
        <v>100</v>
      </c>
      <c r="K1842" s="185">
        <f t="shared" si="1684"/>
        <v>0</v>
      </c>
      <c r="L1842" s="185">
        <f t="shared" si="1684"/>
        <v>0</v>
      </c>
      <c r="M1842" s="15">
        <f t="shared" si="1684"/>
        <v>0</v>
      </c>
      <c r="N1842" s="15">
        <f t="shared" si="1684"/>
        <v>0</v>
      </c>
      <c r="O1842" s="15">
        <f t="shared" si="1684"/>
        <v>0</v>
      </c>
      <c r="P1842" s="15">
        <f t="shared" si="1669"/>
        <v>0</v>
      </c>
      <c r="Q1842" s="185">
        <f t="shared" si="1674"/>
        <v>0</v>
      </c>
    </row>
    <row r="1843" spans="1:17" x14ac:dyDescent="0.25">
      <c r="A1843" s="4" t="s">
        <v>969</v>
      </c>
      <c r="B1843" s="4" t="s">
        <v>82</v>
      </c>
      <c r="C1843" s="4" t="s">
        <v>1106</v>
      </c>
      <c r="D1843" s="4" t="s">
        <v>1107</v>
      </c>
      <c r="E1843" s="3" t="s">
        <v>69</v>
      </c>
      <c r="F1843" s="4"/>
      <c r="G1843" s="16" t="s">
        <v>1015</v>
      </c>
      <c r="H1843" s="16" t="s">
        <v>68</v>
      </c>
      <c r="I1843" s="183">
        <v>100</v>
      </c>
      <c r="J1843" s="183">
        <v>100</v>
      </c>
      <c r="K1843" s="183">
        <v>0</v>
      </c>
      <c r="L1843" s="183">
        <f>M1843+N1843+O1843</f>
        <v>0</v>
      </c>
      <c r="M1843" s="17">
        <v>0</v>
      </c>
      <c r="N1843" s="17">
        <v>0</v>
      </c>
      <c r="O1843" s="17">
        <v>0</v>
      </c>
      <c r="P1843" s="17">
        <f t="shared" si="1669"/>
        <v>0</v>
      </c>
      <c r="Q1843" s="183">
        <f t="shared" si="1674"/>
        <v>0</v>
      </c>
    </row>
    <row r="1844" spans="1:17" ht="22.5" x14ac:dyDescent="0.25">
      <c r="A1844" s="1" t="s">
        <v>1</v>
      </c>
      <c r="B1844" s="1" t="s">
        <v>1</v>
      </c>
      <c r="C1844" s="1" t="s">
        <v>1</v>
      </c>
      <c r="D1844" s="2" t="s">
        <v>1</v>
      </c>
      <c r="E1844" s="2" t="s">
        <v>1</v>
      </c>
      <c r="F1844" s="2" t="s">
        <v>1</v>
      </c>
      <c r="G1844" s="2" t="s">
        <v>1</v>
      </c>
      <c r="H1844" s="13" t="s">
        <v>70</v>
      </c>
      <c r="I1844" s="184">
        <f t="shared" ref="I1844:O1844" si="1685">SUM(I1845)</f>
        <v>64000</v>
      </c>
      <c r="J1844" s="184">
        <f t="shared" si="1685"/>
        <v>62000</v>
      </c>
      <c r="K1844" s="184">
        <f t="shared" si="1685"/>
        <v>62000</v>
      </c>
      <c r="L1844" s="184">
        <f t="shared" si="1685"/>
        <v>0</v>
      </c>
      <c r="M1844" s="14">
        <f t="shared" si="1685"/>
        <v>0</v>
      </c>
      <c r="N1844" s="14">
        <f t="shared" si="1685"/>
        <v>0</v>
      </c>
      <c r="O1844" s="14">
        <f t="shared" si="1685"/>
        <v>0</v>
      </c>
      <c r="P1844" s="14">
        <f t="shared" si="1669"/>
        <v>62000</v>
      </c>
      <c r="Q1844" s="184">
        <f t="shared" si="1674"/>
        <v>100</v>
      </c>
    </row>
    <row r="1845" spans="1:17" x14ac:dyDescent="0.25">
      <c r="A1845" s="4" t="s">
        <v>969</v>
      </c>
      <c r="B1845" s="4" t="s">
        <v>82</v>
      </c>
      <c r="C1845" s="4" t="s">
        <v>1106</v>
      </c>
      <c r="D1845" s="4" t="s">
        <v>1107</v>
      </c>
      <c r="E1845" s="2" t="s">
        <v>71</v>
      </c>
      <c r="F1845" s="2" t="s">
        <v>1</v>
      </c>
      <c r="G1845" s="2" t="s">
        <v>1</v>
      </c>
      <c r="H1845" s="2" t="s">
        <v>72</v>
      </c>
      <c r="I1845" s="185">
        <f t="shared" ref="I1845:L1845" si="1686">SUM(I1846:I1847)</f>
        <v>64000</v>
      </c>
      <c r="J1845" s="185">
        <f t="shared" ref="J1845" si="1687">SUM(J1846:J1847)</f>
        <v>62000</v>
      </c>
      <c r="K1845" s="185">
        <f t="shared" ref="K1845" si="1688">SUM(K1846:K1847)</f>
        <v>62000</v>
      </c>
      <c r="L1845" s="185">
        <f t="shared" si="1686"/>
        <v>0</v>
      </c>
      <c r="M1845" s="15">
        <f t="shared" ref="M1845:O1845" si="1689">SUM(M1846:M1847)</f>
        <v>0</v>
      </c>
      <c r="N1845" s="15">
        <f t="shared" si="1689"/>
        <v>0</v>
      </c>
      <c r="O1845" s="15">
        <f t="shared" si="1689"/>
        <v>0</v>
      </c>
      <c r="P1845" s="15">
        <f t="shared" si="1669"/>
        <v>62000</v>
      </c>
      <c r="Q1845" s="185">
        <f t="shared" si="1674"/>
        <v>100</v>
      </c>
    </row>
    <row r="1846" spans="1:17" x14ac:dyDescent="0.25">
      <c r="A1846" s="4" t="s">
        <v>969</v>
      </c>
      <c r="B1846" s="4" t="s">
        <v>82</v>
      </c>
      <c r="C1846" s="4" t="s">
        <v>1106</v>
      </c>
      <c r="D1846" s="4" t="s">
        <v>1107</v>
      </c>
      <c r="E1846" s="3" t="s">
        <v>75</v>
      </c>
      <c r="F1846" s="4"/>
      <c r="G1846" s="16" t="s">
        <v>1015</v>
      </c>
      <c r="H1846" s="16" t="s">
        <v>74</v>
      </c>
      <c r="I1846" s="183">
        <v>29000</v>
      </c>
      <c r="J1846" s="183">
        <v>27000</v>
      </c>
      <c r="K1846" s="183">
        <v>27000</v>
      </c>
      <c r="L1846" s="183">
        <f>M1846+N1846+O1846</f>
        <v>0</v>
      </c>
      <c r="M1846" s="17">
        <v>0</v>
      </c>
      <c r="N1846" s="17">
        <v>0</v>
      </c>
      <c r="O1846" s="17">
        <v>0</v>
      </c>
      <c r="P1846" s="17">
        <f t="shared" si="1669"/>
        <v>27000</v>
      </c>
      <c r="Q1846" s="183">
        <f t="shared" si="1674"/>
        <v>100</v>
      </c>
    </row>
    <row r="1847" spans="1:17" x14ac:dyDescent="0.25">
      <c r="A1847" s="4" t="s">
        <v>969</v>
      </c>
      <c r="B1847" s="4" t="s">
        <v>82</v>
      </c>
      <c r="C1847" s="4" t="s">
        <v>1106</v>
      </c>
      <c r="D1847" s="4" t="s">
        <v>1107</v>
      </c>
      <c r="E1847" s="3" t="s">
        <v>341</v>
      </c>
      <c r="F1847" s="4"/>
      <c r="G1847" s="16" t="s">
        <v>1015</v>
      </c>
      <c r="H1847" s="16" t="s">
        <v>340</v>
      </c>
      <c r="I1847" s="183">
        <v>35000</v>
      </c>
      <c r="J1847" s="183">
        <v>35000</v>
      </c>
      <c r="K1847" s="183">
        <v>35000</v>
      </c>
      <c r="L1847" s="183">
        <f>M1847+N1847+O1847</f>
        <v>0</v>
      </c>
      <c r="M1847" s="17">
        <v>0</v>
      </c>
      <c r="N1847" s="17">
        <v>0</v>
      </c>
      <c r="O1847" s="17">
        <v>0</v>
      </c>
      <c r="P1847" s="17">
        <f t="shared" si="1669"/>
        <v>35000</v>
      </c>
      <c r="Q1847" s="183">
        <f t="shared" si="1674"/>
        <v>100</v>
      </c>
    </row>
    <row r="1848" spans="1:17" x14ac:dyDescent="0.25">
      <c r="A1848" s="16" t="s">
        <v>1</v>
      </c>
      <c r="B1848" s="16" t="s">
        <v>1</v>
      </c>
      <c r="C1848" s="16" t="s">
        <v>1</v>
      </c>
      <c r="D1848" s="16" t="s">
        <v>1</v>
      </c>
      <c r="E1848" s="16" t="s">
        <v>1</v>
      </c>
      <c r="F1848" s="16" t="s">
        <v>1</v>
      </c>
      <c r="G1848" s="16" t="s">
        <v>1</v>
      </c>
      <c r="H1848" s="13" t="s">
        <v>1116</v>
      </c>
      <c r="I1848" s="184">
        <f t="shared" ref="I1848:O1848" si="1690">SUM(I1819,I1841,I1844)</f>
        <v>2487877</v>
      </c>
      <c r="J1848" s="184">
        <f t="shared" si="1690"/>
        <v>2484638</v>
      </c>
      <c r="K1848" s="184">
        <f t="shared" si="1690"/>
        <v>2183611</v>
      </c>
      <c r="L1848" s="184">
        <f t="shared" si="1690"/>
        <v>278395</v>
      </c>
      <c r="M1848" s="14">
        <f t="shared" si="1690"/>
        <v>195600</v>
      </c>
      <c r="N1848" s="14">
        <f t="shared" si="1690"/>
        <v>66595</v>
      </c>
      <c r="O1848" s="14">
        <f t="shared" si="1690"/>
        <v>16200</v>
      </c>
      <c r="P1848" s="14">
        <f t="shared" si="1669"/>
        <v>2462006</v>
      </c>
      <c r="Q1848" s="184">
        <f t="shared" si="1674"/>
        <v>99.089122842039771</v>
      </c>
    </row>
    <row r="1849" spans="1:17" ht="15.75" thickBot="1" x14ac:dyDescent="0.3">
      <c r="A1849" s="16" t="s">
        <v>1</v>
      </c>
      <c r="B1849" s="16" t="s">
        <v>1</v>
      </c>
      <c r="C1849" s="16" t="s">
        <v>1</v>
      </c>
      <c r="D1849" s="16" t="s">
        <v>1</v>
      </c>
      <c r="E1849" s="16" t="s">
        <v>1</v>
      </c>
      <c r="F1849" s="16" t="s">
        <v>1</v>
      </c>
      <c r="G1849" s="16" t="s">
        <v>1</v>
      </c>
      <c r="H1849" s="2" t="s">
        <v>77</v>
      </c>
      <c r="I1849" s="185">
        <v>52</v>
      </c>
      <c r="J1849" s="185">
        <v>52</v>
      </c>
      <c r="K1849" s="185"/>
      <c r="L1849" s="185">
        <f>M1849+N1849+O1849</f>
        <v>0</v>
      </c>
      <c r="M1849" s="16"/>
      <c r="N1849" s="16"/>
      <c r="O1849" s="16"/>
      <c r="P1849" s="15">
        <f t="shared" si="1669"/>
        <v>0</v>
      </c>
      <c r="Q1849" s="164"/>
    </row>
    <row r="1850" spans="1:17" ht="45.75" thickBot="1" x14ac:dyDescent="0.3">
      <c r="A1850" s="212" t="s">
        <v>1</v>
      </c>
      <c r="B1850" s="212" t="s">
        <v>1</v>
      </c>
      <c r="C1850" s="212" t="s">
        <v>1</v>
      </c>
      <c r="D1850" s="212" t="s">
        <v>1</v>
      </c>
      <c r="E1850" s="212" t="s">
        <v>1</v>
      </c>
      <c r="F1850" s="212" t="s">
        <v>1</v>
      </c>
      <c r="G1850" s="214" t="s">
        <v>1</v>
      </c>
      <c r="H1850" s="5" t="s">
        <v>78</v>
      </c>
      <c r="I1850" s="109" t="s">
        <v>3374</v>
      </c>
      <c r="J1850" s="109" t="s">
        <v>3433</v>
      </c>
      <c r="K1850" s="109" t="s">
        <v>3437</v>
      </c>
      <c r="L1850" s="109" t="s">
        <v>3434</v>
      </c>
      <c r="M1850" s="5" t="s">
        <v>3439</v>
      </c>
      <c r="N1850" s="5" t="s">
        <v>3440</v>
      </c>
      <c r="O1850" s="5" t="s">
        <v>3441</v>
      </c>
      <c r="P1850" s="5" t="s">
        <v>3438</v>
      </c>
      <c r="Q1850" s="162" t="s">
        <v>3302</v>
      </c>
    </row>
    <row r="1851" spans="1:17" x14ac:dyDescent="0.25">
      <c r="A1851" s="213"/>
      <c r="B1851" s="213"/>
      <c r="C1851" s="213"/>
      <c r="D1851" s="213"/>
      <c r="E1851" s="213"/>
      <c r="F1851" s="213"/>
      <c r="G1851" s="215"/>
      <c r="H1851" s="18" t="s">
        <v>1</v>
      </c>
      <c r="I1851" s="110">
        <v>1</v>
      </c>
      <c r="J1851" s="110">
        <v>2</v>
      </c>
      <c r="K1851" s="110">
        <v>20</v>
      </c>
      <c r="L1851" s="110" t="s">
        <v>3402</v>
      </c>
      <c r="M1851" s="12">
        <v>5</v>
      </c>
      <c r="N1851" s="12">
        <v>6</v>
      </c>
      <c r="O1851" s="12">
        <v>7</v>
      </c>
      <c r="P1851" s="12" t="s">
        <v>3303</v>
      </c>
      <c r="Q1851" s="110">
        <v>9</v>
      </c>
    </row>
    <row r="1852" spans="1:17" x14ac:dyDescent="0.25">
      <c r="A1852" s="213"/>
      <c r="B1852" s="213"/>
      <c r="C1852" s="213"/>
      <c r="D1852" s="213"/>
      <c r="E1852" s="213"/>
      <c r="F1852" s="213"/>
      <c r="G1852" s="215"/>
      <c r="H1852" s="19" t="s">
        <v>1060</v>
      </c>
      <c r="I1852" s="186">
        <f t="shared" ref="I1852:L1852" si="1691">SUM(I1848)</f>
        <v>2487877</v>
      </c>
      <c r="J1852" s="186">
        <f t="shared" ref="J1852" si="1692">SUM(J1848)</f>
        <v>2484638</v>
      </c>
      <c r="K1852" s="186">
        <f t="shared" ref="K1852" si="1693">SUM(K1848)</f>
        <v>2183611</v>
      </c>
      <c r="L1852" s="186">
        <f t="shared" si="1691"/>
        <v>278395</v>
      </c>
      <c r="M1852" s="20">
        <f t="shared" ref="M1852:O1852" si="1694">SUM(M1848)</f>
        <v>195600</v>
      </c>
      <c r="N1852" s="20">
        <f t="shared" si="1694"/>
        <v>66595</v>
      </c>
      <c r="O1852" s="20">
        <f t="shared" si="1694"/>
        <v>16200</v>
      </c>
      <c r="P1852" s="20">
        <f>K1852+L1852</f>
        <v>2462006</v>
      </c>
      <c r="Q1852" s="186">
        <f>IF(J1852=0,"-",P1852/J1852*100)</f>
        <v>99.089122842039771</v>
      </c>
    </row>
    <row r="1853" spans="1:17" x14ac:dyDescent="0.25">
      <c r="A1853" s="213"/>
      <c r="B1853" s="213"/>
      <c r="C1853" s="213"/>
      <c r="D1853" s="213"/>
      <c r="E1853" s="213"/>
      <c r="F1853" s="213"/>
      <c r="G1853" s="215"/>
      <c r="H1853" s="21" t="s">
        <v>80</v>
      </c>
      <c r="I1853" s="186">
        <f t="shared" ref="I1853:L1853" si="1695">SUM(I1852)</f>
        <v>2487877</v>
      </c>
      <c r="J1853" s="186">
        <f t="shared" ref="J1853" si="1696">SUM(J1852)</f>
        <v>2484638</v>
      </c>
      <c r="K1853" s="186">
        <f t="shared" ref="K1853" si="1697">SUM(K1852)</f>
        <v>2183611</v>
      </c>
      <c r="L1853" s="186">
        <f t="shared" si="1695"/>
        <v>278395</v>
      </c>
      <c r="M1853" s="20">
        <f t="shared" ref="M1853:O1853" si="1698">SUM(M1852)</f>
        <v>195600</v>
      </c>
      <c r="N1853" s="20">
        <f t="shared" si="1698"/>
        <v>66595</v>
      </c>
      <c r="O1853" s="20">
        <f t="shared" si="1698"/>
        <v>16200</v>
      </c>
      <c r="P1853" s="20">
        <f>K1853+L1853</f>
        <v>2462006</v>
      </c>
      <c r="Q1853" s="186">
        <f>IF(J1853=0,"-",P1853/J1853*100)</f>
        <v>99.089122842039771</v>
      </c>
    </row>
    <row r="1854" spans="1:17" x14ac:dyDescent="0.25">
      <c r="A1854" s="216"/>
      <c r="B1854" s="216"/>
      <c r="C1854" s="216"/>
      <c r="D1854" s="216"/>
      <c r="E1854" s="216"/>
      <c r="F1854" s="216"/>
      <c r="G1854" s="217"/>
      <c r="J1854" s="178">
        <v>0</v>
      </c>
      <c r="K1854" s="178">
        <v>0</v>
      </c>
      <c r="L1854" s="178">
        <f>M1854+N1854+O1854</f>
        <v>0</v>
      </c>
      <c r="P1854">
        <f>K1854+L1854</f>
        <v>0</v>
      </c>
      <c r="Q1854" s="160" t="str">
        <f>IF(J1854=0,"-",P1854/J1854*100)</f>
        <v>-</v>
      </c>
    </row>
    <row r="1855" spans="1:17" ht="15.75" thickBot="1" x14ac:dyDescent="0.3">
      <c r="A1855" s="16" t="s">
        <v>1</v>
      </c>
      <c r="B1855" s="16" t="s">
        <v>1</v>
      </c>
      <c r="C1855" s="16" t="s">
        <v>1</v>
      </c>
      <c r="D1855" s="16" t="s">
        <v>1</v>
      </c>
      <c r="E1855" s="16" t="s">
        <v>1</v>
      </c>
      <c r="F1855" s="16" t="s">
        <v>1</v>
      </c>
      <c r="G1855" s="16" t="s">
        <v>1</v>
      </c>
      <c r="H1855" s="22" t="s">
        <v>1</v>
      </c>
      <c r="I1855" s="187"/>
      <c r="J1855" s="187"/>
      <c r="K1855" s="187"/>
      <c r="L1855" s="187">
        <f>M1855+N1855+O1855</f>
        <v>0</v>
      </c>
      <c r="M1855" s="22"/>
      <c r="N1855" s="22"/>
      <c r="O1855" s="22"/>
      <c r="P1855" s="22">
        <f>K1855+L1855</f>
        <v>0</v>
      </c>
      <c r="Q1855" s="166"/>
    </row>
    <row r="1856" spans="1:17" ht="45.75" thickBot="1" x14ac:dyDescent="0.3">
      <c r="A1856" s="5" t="s">
        <v>4</v>
      </c>
      <c r="B1856" s="5" t="s">
        <v>5</v>
      </c>
      <c r="C1856" s="5" t="s">
        <v>6</v>
      </c>
      <c r="D1856" s="6" t="s">
        <v>1</v>
      </c>
      <c r="E1856" s="5" t="s">
        <v>7</v>
      </c>
      <c r="F1856" s="5" t="s">
        <v>8</v>
      </c>
      <c r="G1856" s="5" t="s">
        <v>9</v>
      </c>
      <c r="H1856" s="5" t="s">
        <v>10</v>
      </c>
      <c r="I1856" s="109" t="s">
        <v>3374</v>
      </c>
      <c r="J1856" s="109" t="s">
        <v>3433</v>
      </c>
      <c r="K1856" s="109" t="s">
        <v>3437</v>
      </c>
      <c r="L1856" s="109" t="s">
        <v>3434</v>
      </c>
      <c r="M1856" s="5" t="s">
        <v>3439</v>
      </c>
      <c r="N1856" s="5" t="s">
        <v>3440</v>
      </c>
      <c r="O1856" s="5" t="s">
        <v>3441</v>
      </c>
      <c r="P1856" s="5" t="s">
        <v>3438</v>
      </c>
      <c r="Q1856" s="162" t="s">
        <v>3302</v>
      </c>
    </row>
    <row r="1857" spans="1:17" x14ac:dyDescent="0.25">
      <c r="A1857" s="7" t="s">
        <v>1</v>
      </c>
      <c r="B1857" s="7" t="s">
        <v>1</v>
      </c>
      <c r="C1857" s="7" t="s">
        <v>1</v>
      </c>
      <c r="D1857" s="8" t="s">
        <v>1</v>
      </c>
      <c r="E1857" s="8" t="s">
        <v>1</v>
      </c>
      <c r="F1857" s="9" t="s">
        <v>1</v>
      </c>
      <c r="G1857" s="10" t="s">
        <v>1</v>
      </c>
      <c r="H1857" s="11" t="s">
        <v>1</v>
      </c>
      <c r="I1857" s="110">
        <v>1</v>
      </c>
      <c r="J1857" s="110">
        <v>2</v>
      </c>
      <c r="K1857" s="110">
        <v>20</v>
      </c>
      <c r="L1857" s="110" t="s">
        <v>3402</v>
      </c>
      <c r="M1857" s="12">
        <v>5</v>
      </c>
      <c r="N1857" s="12">
        <v>6</v>
      </c>
      <c r="O1857" s="12">
        <v>7</v>
      </c>
      <c r="P1857" s="12" t="s">
        <v>3303</v>
      </c>
      <c r="Q1857" s="110">
        <v>9</v>
      </c>
    </row>
    <row r="1858" spans="1:17" x14ac:dyDescent="0.25">
      <c r="A1858" s="1" t="s">
        <v>969</v>
      </c>
      <c r="B1858" s="1" t="s">
        <v>82</v>
      </c>
      <c r="C1858" s="4" t="s">
        <v>1117</v>
      </c>
      <c r="D1858" s="4" t="s">
        <v>1118</v>
      </c>
      <c r="E1858" s="2" t="s">
        <v>1</v>
      </c>
      <c r="F1858" s="2" t="s">
        <v>1</v>
      </c>
      <c r="G1858" s="2" t="s">
        <v>1</v>
      </c>
      <c r="H1858" s="2" t="s">
        <v>1119</v>
      </c>
      <c r="I1858" s="183">
        <v>0</v>
      </c>
      <c r="J1858" s="183"/>
      <c r="K1858" s="183"/>
      <c r="L1858" s="183">
        <f>M1858+N1858+O1858</f>
        <v>0</v>
      </c>
      <c r="M1858" s="3"/>
      <c r="N1858" s="3"/>
      <c r="O1858" s="3"/>
      <c r="P1858" s="3">
        <f t="shared" ref="P1858:P1889" si="1699">K1858+L1858</f>
        <v>0</v>
      </c>
      <c r="Q1858" s="161"/>
    </row>
    <row r="1859" spans="1:17" ht="33.75" x14ac:dyDescent="0.25">
      <c r="A1859" s="1" t="s">
        <v>1</v>
      </c>
      <c r="B1859" s="1" t="s">
        <v>1</v>
      </c>
      <c r="C1859" s="1" t="s">
        <v>1</v>
      </c>
      <c r="D1859" s="2" t="s">
        <v>1</v>
      </c>
      <c r="E1859" s="2" t="s">
        <v>1</v>
      </c>
      <c r="F1859" s="2" t="s">
        <v>1</v>
      </c>
      <c r="G1859" s="2" t="s">
        <v>1</v>
      </c>
      <c r="H1859" s="13" t="s">
        <v>14</v>
      </c>
      <c r="I1859" s="184">
        <f t="shared" ref="I1859:L1859" si="1700">SUM(I1860,I1867,I1869)</f>
        <v>2131029</v>
      </c>
      <c r="J1859" s="184">
        <f t="shared" ref="J1859" si="1701">SUM(J1860,J1867,J1869)</f>
        <v>2126034</v>
      </c>
      <c r="K1859" s="184">
        <f t="shared" ref="K1859" si="1702">SUM(K1860,K1867,K1869)</f>
        <v>1600846</v>
      </c>
      <c r="L1859" s="184">
        <f t="shared" si="1700"/>
        <v>521723</v>
      </c>
      <c r="M1859" s="14">
        <f t="shared" ref="M1859:O1859" si="1703">SUM(M1860,M1867,M1869)</f>
        <v>189476</v>
      </c>
      <c r="N1859" s="14">
        <f t="shared" si="1703"/>
        <v>167799</v>
      </c>
      <c r="O1859" s="14">
        <f t="shared" si="1703"/>
        <v>164448</v>
      </c>
      <c r="P1859" s="14">
        <f t="shared" si="1699"/>
        <v>2122569</v>
      </c>
      <c r="Q1859" s="184">
        <f t="shared" ref="Q1859:Q1888" si="1704">IF(J1859=0,"-",P1859/J1859*100)</f>
        <v>99.837020480387423</v>
      </c>
    </row>
    <row r="1860" spans="1:17" x14ac:dyDescent="0.25">
      <c r="A1860" s="4" t="s">
        <v>969</v>
      </c>
      <c r="B1860" s="4" t="s">
        <v>82</v>
      </c>
      <c r="C1860" s="4" t="s">
        <v>1117</v>
      </c>
      <c r="D1860" s="4" t="s">
        <v>1118</v>
      </c>
      <c r="E1860" s="2" t="s">
        <v>15</v>
      </c>
      <c r="F1860" s="2" t="s">
        <v>1</v>
      </c>
      <c r="G1860" s="2" t="s">
        <v>1</v>
      </c>
      <c r="H1860" s="2" t="s">
        <v>16</v>
      </c>
      <c r="I1860" s="185">
        <f t="shared" ref="I1860:L1860" si="1705">SUM(I1861,I1862)</f>
        <v>1827186</v>
      </c>
      <c r="J1860" s="185">
        <f t="shared" ref="J1860" si="1706">SUM(J1861,J1862)</f>
        <v>1822191</v>
      </c>
      <c r="K1860" s="185">
        <f t="shared" ref="K1860" si="1707">SUM(K1861,K1862)</f>
        <v>1369931</v>
      </c>
      <c r="L1860" s="185">
        <f t="shared" si="1705"/>
        <v>452281</v>
      </c>
      <c r="M1860" s="15">
        <f t="shared" ref="M1860:O1860" si="1708">SUM(M1861,M1862)</f>
        <v>156744</v>
      </c>
      <c r="N1860" s="15">
        <f t="shared" si="1708"/>
        <v>147770</v>
      </c>
      <c r="O1860" s="15">
        <f t="shared" si="1708"/>
        <v>147767</v>
      </c>
      <c r="P1860" s="15">
        <f t="shared" si="1699"/>
        <v>1822212</v>
      </c>
      <c r="Q1860" s="185">
        <f t="shared" si="1704"/>
        <v>100.00115245877079</v>
      </c>
    </row>
    <row r="1861" spans="1:17" x14ac:dyDescent="0.25">
      <c r="A1861" s="4" t="s">
        <v>969</v>
      </c>
      <c r="B1861" s="4" t="s">
        <v>82</v>
      </c>
      <c r="C1861" s="4" t="s">
        <v>1117</v>
      </c>
      <c r="D1861" s="4" t="s">
        <v>1118</v>
      </c>
      <c r="E1861" s="3" t="s">
        <v>18</v>
      </c>
      <c r="F1861" s="4"/>
      <c r="G1861" s="16" t="s">
        <v>1015</v>
      </c>
      <c r="H1861" s="16" t="s">
        <v>17</v>
      </c>
      <c r="I1861" s="183">
        <v>1542477</v>
      </c>
      <c r="J1861" s="183">
        <v>1542477</v>
      </c>
      <c r="K1861" s="183">
        <v>1156860</v>
      </c>
      <c r="L1861" s="183">
        <f>M1861+N1861+O1861</f>
        <v>385617</v>
      </c>
      <c r="M1861" s="17">
        <v>128540</v>
      </c>
      <c r="N1861" s="17">
        <v>128540</v>
      </c>
      <c r="O1861" s="17">
        <v>128537</v>
      </c>
      <c r="P1861" s="17">
        <f t="shared" si="1699"/>
        <v>1542477</v>
      </c>
      <c r="Q1861" s="183">
        <f t="shared" si="1704"/>
        <v>100</v>
      </c>
    </row>
    <row r="1862" spans="1:17" x14ac:dyDescent="0.25">
      <c r="A1862" s="1" t="s">
        <v>969</v>
      </c>
      <c r="B1862" s="1" t="s">
        <v>82</v>
      </c>
      <c r="C1862" s="1" t="s">
        <v>1117</v>
      </c>
      <c r="D1862" s="1" t="s">
        <v>1118</v>
      </c>
      <c r="E1862" s="1" t="s">
        <v>20</v>
      </c>
      <c r="F1862" s="4" t="s">
        <v>1</v>
      </c>
      <c r="G1862" s="16" t="s">
        <v>1</v>
      </c>
      <c r="H1862" s="2" t="s">
        <v>21</v>
      </c>
      <c r="I1862" s="185">
        <f t="shared" ref="I1862:O1862" si="1709">SUM(I1863:I1866)</f>
        <v>284709</v>
      </c>
      <c r="J1862" s="185">
        <f t="shared" si="1709"/>
        <v>279714</v>
      </c>
      <c r="K1862" s="185">
        <f t="shared" si="1709"/>
        <v>213071</v>
      </c>
      <c r="L1862" s="185">
        <f t="shared" si="1709"/>
        <v>66664</v>
      </c>
      <c r="M1862" s="15">
        <f t="shared" si="1709"/>
        <v>28204</v>
      </c>
      <c r="N1862" s="15">
        <f t="shared" si="1709"/>
        <v>19230</v>
      </c>
      <c r="O1862" s="15">
        <f t="shared" si="1709"/>
        <v>19230</v>
      </c>
      <c r="P1862" s="15">
        <f t="shared" si="1699"/>
        <v>279735</v>
      </c>
      <c r="Q1862" s="185">
        <f t="shared" si="1704"/>
        <v>100.00750766854716</v>
      </c>
    </row>
    <row r="1863" spans="1:17" x14ac:dyDescent="0.25">
      <c r="A1863" s="4" t="s">
        <v>969</v>
      </c>
      <c r="B1863" s="4" t="s">
        <v>82</v>
      </c>
      <c r="C1863" s="4" t="s">
        <v>1117</v>
      </c>
      <c r="D1863" s="4" t="s">
        <v>1118</v>
      </c>
      <c r="E1863" s="3" t="s">
        <v>22</v>
      </c>
      <c r="F1863" s="4" t="s">
        <v>1120</v>
      </c>
      <c r="G1863" s="16" t="s">
        <v>1015</v>
      </c>
      <c r="H1863" s="16" t="s">
        <v>86</v>
      </c>
      <c r="I1863" s="183">
        <v>89634</v>
      </c>
      <c r="J1863" s="183">
        <v>89634</v>
      </c>
      <c r="K1863" s="183">
        <v>67650</v>
      </c>
      <c r="L1863" s="183">
        <f>M1863+N1863+O1863</f>
        <v>21984</v>
      </c>
      <c r="M1863" s="17">
        <v>6284</v>
      </c>
      <c r="N1863" s="17">
        <v>7850</v>
      </c>
      <c r="O1863" s="17">
        <v>7850</v>
      </c>
      <c r="P1863" s="17">
        <f t="shared" si="1699"/>
        <v>89634</v>
      </c>
      <c r="Q1863" s="183">
        <f t="shared" si="1704"/>
        <v>100</v>
      </c>
    </row>
    <row r="1864" spans="1:17" x14ac:dyDescent="0.25">
      <c r="A1864" s="4" t="s">
        <v>969</v>
      </c>
      <c r="B1864" s="4" t="s">
        <v>82</v>
      </c>
      <c r="C1864" s="4" t="s">
        <v>1117</v>
      </c>
      <c r="D1864" s="4" t="s">
        <v>1118</v>
      </c>
      <c r="E1864" s="3" t="s">
        <v>22</v>
      </c>
      <c r="F1864" s="4" t="s">
        <v>1121</v>
      </c>
      <c r="G1864" s="16" t="s">
        <v>1015</v>
      </c>
      <c r="H1864" s="16" t="s">
        <v>26</v>
      </c>
      <c r="I1864" s="183">
        <v>136579</v>
      </c>
      <c r="J1864" s="183">
        <v>136579</v>
      </c>
      <c r="K1864" s="183">
        <v>102420</v>
      </c>
      <c r="L1864" s="183">
        <f>M1864+N1864+O1864</f>
        <v>34140</v>
      </c>
      <c r="M1864" s="17">
        <v>11380</v>
      </c>
      <c r="N1864" s="17">
        <v>11380</v>
      </c>
      <c r="O1864" s="17">
        <v>11380</v>
      </c>
      <c r="P1864" s="17">
        <f t="shared" si="1699"/>
        <v>136560</v>
      </c>
      <c r="Q1864" s="183">
        <f t="shared" si="1704"/>
        <v>99.986088637345418</v>
      </c>
    </row>
    <row r="1865" spans="1:17" x14ac:dyDescent="0.25">
      <c r="A1865" s="4" t="s">
        <v>969</v>
      </c>
      <c r="B1865" s="4" t="s">
        <v>82</v>
      </c>
      <c r="C1865" s="4" t="s">
        <v>1117</v>
      </c>
      <c r="D1865" s="4" t="s">
        <v>1118</v>
      </c>
      <c r="E1865" s="3" t="s">
        <v>22</v>
      </c>
      <c r="F1865" s="4" t="s">
        <v>1122</v>
      </c>
      <c r="G1865" s="16" t="s">
        <v>1015</v>
      </c>
      <c r="H1865" s="16" t="s">
        <v>28</v>
      </c>
      <c r="I1865" s="183">
        <v>32200</v>
      </c>
      <c r="J1865" s="183">
        <v>27205</v>
      </c>
      <c r="K1865" s="183">
        <v>27245</v>
      </c>
      <c r="L1865" s="183">
        <f>M1865+N1865+O1865</f>
        <v>0</v>
      </c>
      <c r="M1865" s="17"/>
      <c r="N1865" s="17"/>
      <c r="O1865" s="17"/>
      <c r="P1865" s="17">
        <f t="shared" si="1699"/>
        <v>27245</v>
      </c>
      <c r="Q1865" s="183">
        <f t="shared" si="1704"/>
        <v>100.14703179562581</v>
      </c>
    </row>
    <row r="1866" spans="1:17" x14ac:dyDescent="0.25">
      <c r="A1866" s="4" t="s">
        <v>969</v>
      </c>
      <c r="B1866" s="4" t="s">
        <v>82</v>
      </c>
      <c r="C1866" s="4" t="s">
        <v>1117</v>
      </c>
      <c r="D1866" s="4" t="s">
        <v>1118</v>
      </c>
      <c r="E1866" s="3" t="s">
        <v>22</v>
      </c>
      <c r="F1866" s="4" t="s">
        <v>1123</v>
      </c>
      <c r="G1866" s="16" t="s">
        <v>1015</v>
      </c>
      <c r="H1866" s="16" t="s">
        <v>30</v>
      </c>
      <c r="I1866" s="183">
        <v>26296</v>
      </c>
      <c r="J1866" s="183">
        <v>26296</v>
      </c>
      <c r="K1866" s="183">
        <v>15756</v>
      </c>
      <c r="L1866" s="183">
        <f>M1866+N1866+O1866</f>
        <v>10540</v>
      </c>
      <c r="M1866" s="17">
        <v>10540</v>
      </c>
      <c r="N1866" s="17"/>
      <c r="O1866" s="17"/>
      <c r="P1866" s="17">
        <f t="shared" si="1699"/>
        <v>26296</v>
      </c>
      <c r="Q1866" s="183">
        <f t="shared" si="1704"/>
        <v>100</v>
      </c>
    </row>
    <row r="1867" spans="1:17" x14ac:dyDescent="0.25">
      <c r="A1867" s="4" t="s">
        <v>969</v>
      </c>
      <c r="B1867" s="4" t="s">
        <v>82</v>
      </c>
      <c r="C1867" s="4" t="s">
        <v>1117</v>
      </c>
      <c r="D1867" s="4" t="s">
        <v>1118</v>
      </c>
      <c r="E1867" s="2" t="s">
        <v>31</v>
      </c>
      <c r="F1867" s="2" t="s">
        <v>1</v>
      </c>
      <c r="G1867" s="2" t="s">
        <v>1</v>
      </c>
      <c r="H1867" s="2" t="s">
        <v>32</v>
      </c>
      <c r="I1867" s="185">
        <f t="shared" ref="I1867:O1867" si="1710">SUM(I1868)</f>
        <v>161959</v>
      </c>
      <c r="J1867" s="185">
        <f t="shared" si="1710"/>
        <v>161959</v>
      </c>
      <c r="K1867" s="185">
        <f t="shared" si="1710"/>
        <v>121489</v>
      </c>
      <c r="L1867" s="185">
        <f t="shared" si="1710"/>
        <v>40470</v>
      </c>
      <c r="M1867" s="15">
        <f t="shared" si="1710"/>
        <v>13496</v>
      </c>
      <c r="N1867" s="15">
        <f t="shared" si="1710"/>
        <v>13496</v>
      </c>
      <c r="O1867" s="15">
        <f t="shared" si="1710"/>
        <v>13478</v>
      </c>
      <c r="P1867" s="15">
        <f t="shared" si="1699"/>
        <v>161959</v>
      </c>
      <c r="Q1867" s="185">
        <f t="shared" si="1704"/>
        <v>100</v>
      </c>
    </row>
    <row r="1868" spans="1:17" x14ac:dyDescent="0.25">
      <c r="A1868" s="4" t="s">
        <v>969</v>
      </c>
      <c r="B1868" s="4" t="s">
        <v>82</v>
      </c>
      <c r="C1868" s="4" t="s">
        <v>1117</v>
      </c>
      <c r="D1868" s="4" t="s">
        <v>1118</v>
      </c>
      <c r="E1868" s="3" t="s">
        <v>34</v>
      </c>
      <c r="F1868" s="4"/>
      <c r="G1868" s="16" t="s">
        <v>1015</v>
      </c>
      <c r="H1868" s="16" t="s">
        <v>33</v>
      </c>
      <c r="I1868" s="183">
        <v>161959</v>
      </c>
      <c r="J1868" s="183">
        <v>161959</v>
      </c>
      <c r="K1868" s="183">
        <v>121489</v>
      </c>
      <c r="L1868" s="183">
        <f>M1868+N1868+O1868</f>
        <v>40470</v>
      </c>
      <c r="M1868" s="17">
        <v>13496</v>
      </c>
      <c r="N1868" s="17">
        <v>13496</v>
      </c>
      <c r="O1868" s="17">
        <v>13478</v>
      </c>
      <c r="P1868" s="17">
        <f t="shared" si="1699"/>
        <v>161959</v>
      </c>
      <c r="Q1868" s="183">
        <f t="shared" si="1704"/>
        <v>100</v>
      </c>
    </row>
    <row r="1869" spans="1:17" x14ac:dyDescent="0.25">
      <c r="A1869" s="4" t="s">
        <v>969</v>
      </c>
      <c r="B1869" s="4" t="s">
        <v>82</v>
      </c>
      <c r="C1869" s="4" t="s">
        <v>1117</v>
      </c>
      <c r="D1869" s="4" t="s">
        <v>1118</v>
      </c>
      <c r="E1869" s="2" t="s">
        <v>35</v>
      </c>
      <c r="F1869" s="2" t="s">
        <v>1</v>
      </c>
      <c r="G1869" s="2" t="s">
        <v>1</v>
      </c>
      <c r="H1869" s="2" t="s">
        <v>36</v>
      </c>
      <c r="I1869" s="185">
        <f t="shared" ref="I1869:O1869" si="1711">SUM(I1870:I1877)</f>
        <v>141884</v>
      </c>
      <c r="J1869" s="185">
        <f t="shared" si="1711"/>
        <v>141884</v>
      </c>
      <c r="K1869" s="185">
        <f t="shared" si="1711"/>
        <v>109426</v>
      </c>
      <c r="L1869" s="185">
        <f t="shared" si="1711"/>
        <v>28972</v>
      </c>
      <c r="M1869" s="15">
        <f t="shared" si="1711"/>
        <v>19236</v>
      </c>
      <c r="N1869" s="15">
        <f t="shared" si="1711"/>
        <v>6533</v>
      </c>
      <c r="O1869" s="15">
        <f t="shared" si="1711"/>
        <v>3203</v>
      </c>
      <c r="P1869" s="15">
        <f t="shared" si="1699"/>
        <v>138398</v>
      </c>
      <c r="Q1869" s="185">
        <f t="shared" si="1704"/>
        <v>97.543063347523329</v>
      </c>
    </row>
    <row r="1870" spans="1:17" x14ac:dyDescent="0.25">
      <c r="A1870" s="4" t="s">
        <v>969</v>
      </c>
      <c r="B1870" s="4" t="s">
        <v>82</v>
      </c>
      <c r="C1870" s="4" t="s">
        <v>1117</v>
      </c>
      <c r="D1870" s="4" t="s">
        <v>1118</v>
      </c>
      <c r="E1870" s="3" t="s">
        <v>39</v>
      </c>
      <c r="F1870" s="4"/>
      <c r="G1870" s="16" t="s">
        <v>1015</v>
      </c>
      <c r="H1870" s="16" t="s">
        <v>38</v>
      </c>
      <c r="I1870" s="183">
        <v>1870</v>
      </c>
      <c r="J1870" s="183">
        <v>1870</v>
      </c>
      <c r="K1870" s="183">
        <v>1716</v>
      </c>
      <c r="L1870" s="183">
        <f t="shared" ref="L1870:L1876" si="1712">M1870+N1870+O1870</f>
        <v>50</v>
      </c>
      <c r="M1870" s="17">
        <v>50</v>
      </c>
      <c r="N1870" s="17"/>
      <c r="O1870" s="17"/>
      <c r="P1870" s="17">
        <f t="shared" si="1699"/>
        <v>1766</v>
      </c>
      <c r="Q1870" s="183">
        <f t="shared" si="1704"/>
        <v>94.438502673796791</v>
      </c>
    </row>
    <row r="1871" spans="1:17" x14ac:dyDescent="0.25">
      <c r="A1871" s="4" t="s">
        <v>969</v>
      </c>
      <c r="B1871" s="4" t="s">
        <v>82</v>
      </c>
      <c r="C1871" s="4" t="s">
        <v>1117</v>
      </c>
      <c r="D1871" s="4" t="s">
        <v>1118</v>
      </c>
      <c r="E1871" s="3" t="s">
        <v>197</v>
      </c>
      <c r="F1871" s="4"/>
      <c r="G1871" s="16" t="s">
        <v>1015</v>
      </c>
      <c r="H1871" s="16" t="s">
        <v>196</v>
      </c>
      <c r="I1871" s="183">
        <v>71383</v>
      </c>
      <c r="J1871" s="183">
        <v>71383</v>
      </c>
      <c r="K1871" s="183">
        <v>55650</v>
      </c>
      <c r="L1871" s="183">
        <f t="shared" si="1712"/>
        <v>13833</v>
      </c>
      <c r="M1871" s="17">
        <v>9933</v>
      </c>
      <c r="N1871" s="17">
        <v>1950</v>
      </c>
      <c r="O1871" s="17">
        <v>1950</v>
      </c>
      <c r="P1871" s="17">
        <f t="shared" si="1699"/>
        <v>69483</v>
      </c>
      <c r="Q1871" s="183">
        <f t="shared" si="1704"/>
        <v>97.338301836571731</v>
      </c>
    </row>
    <row r="1872" spans="1:17" x14ac:dyDescent="0.25">
      <c r="A1872" s="4" t="s">
        <v>969</v>
      </c>
      <c r="B1872" s="4" t="s">
        <v>82</v>
      </c>
      <c r="C1872" s="4" t="s">
        <v>1117</v>
      </c>
      <c r="D1872" s="4" t="s">
        <v>1118</v>
      </c>
      <c r="E1872" s="3" t="s">
        <v>200</v>
      </c>
      <c r="F1872" s="4"/>
      <c r="G1872" s="16" t="s">
        <v>1015</v>
      </c>
      <c r="H1872" s="16" t="s">
        <v>199</v>
      </c>
      <c r="I1872" s="183">
        <v>13167</v>
      </c>
      <c r="J1872" s="183">
        <v>13167</v>
      </c>
      <c r="K1872" s="183">
        <v>9873</v>
      </c>
      <c r="L1872" s="183">
        <f t="shared" si="1712"/>
        <v>3294</v>
      </c>
      <c r="M1872" s="17">
        <v>1347</v>
      </c>
      <c r="N1872" s="17">
        <v>1097</v>
      </c>
      <c r="O1872" s="17">
        <v>850</v>
      </c>
      <c r="P1872" s="17">
        <f t="shared" si="1699"/>
        <v>13167</v>
      </c>
      <c r="Q1872" s="183">
        <f t="shared" si="1704"/>
        <v>100</v>
      </c>
    </row>
    <row r="1873" spans="1:17" x14ac:dyDescent="0.25">
      <c r="A1873" s="4" t="s">
        <v>969</v>
      </c>
      <c r="B1873" s="4" t="s">
        <v>82</v>
      </c>
      <c r="C1873" s="4" t="s">
        <v>1117</v>
      </c>
      <c r="D1873" s="4" t="s">
        <v>1118</v>
      </c>
      <c r="E1873" s="3" t="s">
        <v>203</v>
      </c>
      <c r="F1873" s="4"/>
      <c r="G1873" s="16" t="s">
        <v>1015</v>
      </c>
      <c r="H1873" s="16" t="s">
        <v>202</v>
      </c>
      <c r="I1873" s="183">
        <v>27480</v>
      </c>
      <c r="J1873" s="183">
        <v>25770</v>
      </c>
      <c r="K1873" s="183">
        <v>19030</v>
      </c>
      <c r="L1873" s="183">
        <f t="shared" si="1712"/>
        <v>6740</v>
      </c>
      <c r="M1873" s="17">
        <v>4490</v>
      </c>
      <c r="N1873" s="17">
        <v>2250</v>
      </c>
      <c r="O1873" s="17"/>
      <c r="P1873" s="17">
        <f t="shared" si="1699"/>
        <v>25770</v>
      </c>
      <c r="Q1873" s="183">
        <f t="shared" si="1704"/>
        <v>100</v>
      </c>
    </row>
    <row r="1874" spans="1:17" x14ac:dyDescent="0.25">
      <c r="A1874" s="4" t="s">
        <v>969</v>
      </c>
      <c r="B1874" s="4" t="s">
        <v>82</v>
      </c>
      <c r="C1874" s="4" t="s">
        <v>1117</v>
      </c>
      <c r="D1874" s="4" t="s">
        <v>1118</v>
      </c>
      <c r="E1874" s="3" t="s">
        <v>206</v>
      </c>
      <c r="F1874" s="4"/>
      <c r="G1874" s="16" t="s">
        <v>1015</v>
      </c>
      <c r="H1874" s="16" t="s">
        <v>205</v>
      </c>
      <c r="I1874" s="183">
        <v>1898</v>
      </c>
      <c r="J1874" s="183">
        <v>1898</v>
      </c>
      <c r="K1874" s="183">
        <v>1422</v>
      </c>
      <c r="L1874" s="183">
        <f t="shared" si="1712"/>
        <v>476</v>
      </c>
      <c r="M1874" s="17">
        <v>350</v>
      </c>
      <c r="N1874" s="17">
        <v>126</v>
      </c>
      <c r="O1874" s="17"/>
      <c r="P1874" s="17">
        <f t="shared" si="1699"/>
        <v>1898</v>
      </c>
      <c r="Q1874" s="183">
        <f t="shared" si="1704"/>
        <v>100</v>
      </c>
    </row>
    <row r="1875" spans="1:17" x14ac:dyDescent="0.25">
      <c r="A1875" s="4" t="s">
        <v>969</v>
      </c>
      <c r="B1875" s="4" t="s">
        <v>82</v>
      </c>
      <c r="C1875" s="4" t="s">
        <v>1117</v>
      </c>
      <c r="D1875" s="4" t="s">
        <v>1118</v>
      </c>
      <c r="E1875" s="3" t="s">
        <v>212</v>
      </c>
      <c r="F1875" s="4"/>
      <c r="G1875" s="16" t="s">
        <v>1015</v>
      </c>
      <c r="H1875" s="16" t="s">
        <v>211</v>
      </c>
      <c r="I1875" s="183">
        <v>4428</v>
      </c>
      <c r="J1875" s="183">
        <v>6138</v>
      </c>
      <c r="K1875" s="183">
        <v>5974</v>
      </c>
      <c r="L1875" s="183">
        <f t="shared" si="1712"/>
        <v>164</v>
      </c>
      <c r="M1875" s="17">
        <v>164</v>
      </c>
      <c r="N1875" s="17"/>
      <c r="O1875" s="17"/>
      <c r="P1875" s="17">
        <f t="shared" si="1699"/>
        <v>6138</v>
      </c>
      <c r="Q1875" s="183">
        <f t="shared" si="1704"/>
        <v>100</v>
      </c>
    </row>
    <row r="1876" spans="1:17" x14ac:dyDescent="0.25">
      <c r="A1876" s="4" t="s">
        <v>969</v>
      </c>
      <c r="B1876" s="4" t="s">
        <v>82</v>
      </c>
      <c r="C1876" s="4" t="s">
        <v>1117</v>
      </c>
      <c r="D1876" s="4" t="s">
        <v>1118</v>
      </c>
      <c r="E1876" s="3" t="s">
        <v>215</v>
      </c>
      <c r="F1876" s="4"/>
      <c r="G1876" s="16" t="s">
        <v>1015</v>
      </c>
      <c r="H1876" s="16" t="s">
        <v>214</v>
      </c>
      <c r="I1876" s="183">
        <v>0</v>
      </c>
      <c r="J1876" s="183">
        <v>0</v>
      </c>
      <c r="K1876" s="183">
        <v>0</v>
      </c>
      <c r="L1876" s="183">
        <f t="shared" si="1712"/>
        <v>0</v>
      </c>
      <c r="M1876" s="17"/>
      <c r="N1876" s="17"/>
      <c r="O1876" s="17"/>
      <c r="P1876" s="17">
        <f t="shared" si="1699"/>
        <v>0</v>
      </c>
      <c r="Q1876" s="161" t="str">
        <f t="shared" si="1704"/>
        <v>-</v>
      </c>
    </row>
    <row r="1877" spans="1:17" x14ac:dyDescent="0.25">
      <c r="A1877" s="1" t="s">
        <v>969</v>
      </c>
      <c r="B1877" s="1" t="s">
        <v>82</v>
      </c>
      <c r="C1877" s="1" t="s">
        <v>1117</v>
      </c>
      <c r="D1877" s="1" t="s">
        <v>1118</v>
      </c>
      <c r="E1877" s="1" t="s">
        <v>40</v>
      </c>
      <c r="F1877" s="4" t="s">
        <v>1</v>
      </c>
      <c r="G1877" s="16" t="s">
        <v>1</v>
      </c>
      <c r="H1877" s="2" t="s">
        <v>41</v>
      </c>
      <c r="I1877" s="185">
        <f t="shared" ref="I1877:O1877" si="1713">SUM(I1878:I1880)</f>
        <v>21658</v>
      </c>
      <c r="J1877" s="185">
        <f t="shared" si="1713"/>
        <v>21658</v>
      </c>
      <c r="K1877" s="185">
        <f t="shared" si="1713"/>
        <v>15761</v>
      </c>
      <c r="L1877" s="185">
        <f t="shared" si="1713"/>
        <v>4415</v>
      </c>
      <c r="M1877" s="15">
        <f t="shared" si="1713"/>
        <v>2902</v>
      </c>
      <c r="N1877" s="15">
        <f t="shared" si="1713"/>
        <v>1110</v>
      </c>
      <c r="O1877" s="15">
        <f t="shared" si="1713"/>
        <v>403</v>
      </c>
      <c r="P1877" s="15">
        <f t="shared" si="1699"/>
        <v>20176</v>
      </c>
      <c r="Q1877" s="185">
        <f t="shared" si="1704"/>
        <v>93.157262905162071</v>
      </c>
    </row>
    <row r="1878" spans="1:17" x14ac:dyDescent="0.25">
      <c r="A1878" s="4" t="s">
        <v>969</v>
      </c>
      <c r="B1878" s="4" t="s">
        <v>82</v>
      </c>
      <c r="C1878" s="4" t="s">
        <v>1117</v>
      </c>
      <c r="D1878" s="4" t="s">
        <v>1118</v>
      </c>
      <c r="E1878" s="3" t="s">
        <v>42</v>
      </c>
      <c r="F1878" s="4"/>
      <c r="G1878" s="16" t="s">
        <v>1015</v>
      </c>
      <c r="H1878" s="16" t="s">
        <v>41</v>
      </c>
      <c r="I1878" s="183">
        <v>14898</v>
      </c>
      <c r="J1878" s="183">
        <v>14898</v>
      </c>
      <c r="K1878" s="183">
        <v>10687</v>
      </c>
      <c r="L1878" s="183">
        <f>M1878+N1878+O1878</f>
        <v>2729</v>
      </c>
      <c r="M1878" s="17">
        <v>2029</v>
      </c>
      <c r="N1878" s="17">
        <v>700</v>
      </c>
      <c r="O1878" s="17"/>
      <c r="P1878" s="17">
        <f t="shared" si="1699"/>
        <v>13416</v>
      </c>
      <c r="Q1878" s="183">
        <f t="shared" si="1704"/>
        <v>90.052356020942398</v>
      </c>
    </row>
    <row r="1879" spans="1:17" ht="22.5" x14ac:dyDescent="0.25">
      <c r="A1879" s="4" t="s">
        <v>969</v>
      </c>
      <c r="B1879" s="4" t="s">
        <v>82</v>
      </c>
      <c r="C1879" s="4" t="s">
        <v>1117</v>
      </c>
      <c r="D1879" s="4" t="s">
        <v>1118</v>
      </c>
      <c r="E1879" s="3" t="s">
        <v>42</v>
      </c>
      <c r="F1879" s="4" t="s">
        <v>1124</v>
      </c>
      <c r="G1879" s="16" t="s">
        <v>1015</v>
      </c>
      <c r="H1879" s="16" t="s">
        <v>50</v>
      </c>
      <c r="I1879" s="183">
        <v>4920</v>
      </c>
      <c r="J1879" s="183">
        <v>4920</v>
      </c>
      <c r="K1879" s="183">
        <v>3697</v>
      </c>
      <c r="L1879" s="183">
        <f>M1879+N1879+O1879</f>
        <v>1223</v>
      </c>
      <c r="M1879" s="17">
        <v>410</v>
      </c>
      <c r="N1879" s="17">
        <v>410</v>
      </c>
      <c r="O1879" s="17">
        <v>403</v>
      </c>
      <c r="P1879" s="17">
        <f t="shared" si="1699"/>
        <v>4920</v>
      </c>
      <c r="Q1879" s="183">
        <f t="shared" si="1704"/>
        <v>100</v>
      </c>
    </row>
    <row r="1880" spans="1:17" ht="22.5" x14ac:dyDescent="0.25">
      <c r="A1880" s="4" t="s">
        <v>969</v>
      </c>
      <c r="B1880" s="4" t="s">
        <v>82</v>
      </c>
      <c r="C1880" s="4" t="s">
        <v>1117</v>
      </c>
      <c r="D1880" s="4" t="s">
        <v>1118</v>
      </c>
      <c r="E1880" s="3" t="s">
        <v>42</v>
      </c>
      <c r="F1880" s="4" t="s">
        <v>1125</v>
      </c>
      <c r="G1880" s="16" t="s">
        <v>1015</v>
      </c>
      <c r="H1880" s="16" t="s">
        <v>56</v>
      </c>
      <c r="I1880" s="183">
        <v>1840</v>
      </c>
      <c r="J1880" s="183">
        <v>1840</v>
      </c>
      <c r="K1880" s="183">
        <v>1377</v>
      </c>
      <c r="L1880" s="183">
        <f>M1880+N1880+O1880</f>
        <v>463</v>
      </c>
      <c r="M1880" s="17">
        <v>463</v>
      </c>
      <c r="N1880" s="17"/>
      <c r="O1880" s="17"/>
      <c r="P1880" s="17">
        <f t="shared" si="1699"/>
        <v>1840</v>
      </c>
      <c r="Q1880" s="183">
        <f t="shared" si="1704"/>
        <v>100</v>
      </c>
    </row>
    <row r="1881" spans="1:17" ht="22.5" x14ac:dyDescent="0.25">
      <c r="A1881" s="1" t="s">
        <v>1</v>
      </c>
      <c r="B1881" s="1" t="s">
        <v>1</v>
      </c>
      <c r="C1881" s="1" t="s">
        <v>1</v>
      </c>
      <c r="D1881" s="2" t="s">
        <v>1</v>
      </c>
      <c r="E1881" s="2" t="s">
        <v>1</v>
      </c>
      <c r="F1881" s="2" t="s">
        <v>1</v>
      </c>
      <c r="G1881" s="2" t="s">
        <v>1</v>
      </c>
      <c r="H1881" s="13" t="s">
        <v>57</v>
      </c>
      <c r="I1881" s="184">
        <f t="shared" ref="I1881:O1882" si="1714">SUM(I1882)</f>
        <v>0</v>
      </c>
      <c r="J1881" s="184">
        <f t="shared" si="1714"/>
        <v>0</v>
      </c>
      <c r="K1881" s="184">
        <f t="shared" si="1714"/>
        <v>0</v>
      </c>
      <c r="L1881" s="184">
        <f t="shared" si="1714"/>
        <v>0</v>
      </c>
      <c r="M1881" s="14">
        <f t="shared" si="1714"/>
        <v>0</v>
      </c>
      <c r="N1881" s="14">
        <f t="shared" si="1714"/>
        <v>0</v>
      </c>
      <c r="O1881" s="14">
        <f t="shared" si="1714"/>
        <v>0</v>
      </c>
      <c r="P1881" s="14">
        <f t="shared" si="1699"/>
        <v>0</v>
      </c>
      <c r="Q1881" s="163" t="str">
        <f t="shared" si="1704"/>
        <v>-</v>
      </c>
    </row>
    <row r="1882" spans="1:17" x14ac:dyDescent="0.25">
      <c r="A1882" s="4" t="s">
        <v>969</v>
      </c>
      <c r="B1882" s="4" t="s">
        <v>82</v>
      </c>
      <c r="C1882" s="4" t="s">
        <v>1117</v>
      </c>
      <c r="D1882" s="4" t="s">
        <v>1118</v>
      </c>
      <c r="E1882" s="2" t="s">
        <v>58</v>
      </c>
      <c r="F1882" s="2" t="s">
        <v>1</v>
      </c>
      <c r="G1882" s="2" t="s">
        <v>1</v>
      </c>
      <c r="H1882" s="2" t="s">
        <v>59</v>
      </c>
      <c r="I1882" s="185">
        <f t="shared" si="1714"/>
        <v>0</v>
      </c>
      <c r="J1882" s="185">
        <f t="shared" si="1714"/>
        <v>0</v>
      </c>
      <c r="K1882" s="185">
        <f t="shared" si="1714"/>
        <v>0</v>
      </c>
      <c r="L1882" s="185">
        <f t="shared" si="1714"/>
        <v>0</v>
      </c>
      <c r="M1882" s="15">
        <f t="shared" si="1714"/>
        <v>0</v>
      </c>
      <c r="N1882" s="15">
        <f t="shared" si="1714"/>
        <v>0</v>
      </c>
      <c r="O1882" s="15">
        <f t="shared" si="1714"/>
        <v>0</v>
      </c>
      <c r="P1882" s="15">
        <f t="shared" si="1699"/>
        <v>0</v>
      </c>
      <c r="Q1882" s="164" t="str">
        <f t="shared" si="1704"/>
        <v>-</v>
      </c>
    </row>
    <row r="1883" spans="1:17" x14ac:dyDescent="0.25">
      <c r="A1883" s="4" t="s">
        <v>969</v>
      </c>
      <c r="B1883" s="4" t="s">
        <v>82</v>
      </c>
      <c r="C1883" s="4" t="s">
        <v>1117</v>
      </c>
      <c r="D1883" s="4" t="s">
        <v>1118</v>
      </c>
      <c r="E1883" s="3" t="s">
        <v>69</v>
      </c>
      <c r="F1883" s="4"/>
      <c r="G1883" s="16" t="s">
        <v>1015</v>
      </c>
      <c r="H1883" s="16" t="s">
        <v>68</v>
      </c>
      <c r="I1883" s="183">
        <v>0</v>
      </c>
      <c r="J1883" s="183">
        <v>0</v>
      </c>
      <c r="K1883" s="183">
        <v>0</v>
      </c>
      <c r="L1883" s="183">
        <f>M1883+N1883+O1883</f>
        <v>0</v>
      </c>
      <c r="M1883" s="17"/>
      <c r="N1883" s="17"/>
      <c r="O1883" s="17"/>
      <c r="P1883" s="17">
        <f t="shared" si="1699"/>
        <v>0</v>
      </c>
      <c r="Q1883" s="161" t="str">
        <f t="shared" si="1704"/>
        <v>-</v>
      </c>
    </row>
    <row r="1884" spans="1:17" ht="22.5" x14ac:dyDescent="0.25">
      <c r="A1884" s="1" t="s">
        <v>1</v>
      </c>
      <c r="B1884" s="1" t="s">
        <v>1</v>
      </c>
      <c r="C1884" s="1" t="s">
        <v>1</v>
      </c>
      <c r="D1884" s="2" t="s">
        <v>1</v>
      </c>
      <c r="E1884" s="2" t="s">
        <v>1</v>
      </c>
      <c r="F1884" s="2" t="s">
        <v>1</v>
      </c>
      <c r="G1884" s="2" t="s">
        <v>1</v>
      </c>
      <c r="H1884" s="13" t="s">
        <v>70</v>
      </c>
      <c r="I1884" s="184">
        <f t="shared" ref="I1884:O1884" si="1715">SUM(I1885)</f>
        <v>38500</v>
      </c>
      <c r="J1884" s="184">
        <f t="shared" si="1715"/>
        <v>37000</v>
      </c>
      <c r="K1884" s="184">
        <f t="shared" si="1715"/>
        <v>37000</v>
      </c>
      <c r="L1884" s="184">
        <f t="shared" si="1715"/>
        <v>0</v>
      </c>
      <c r="M1884" s="14">
        <f t="shared" si="1715"/>
        <v>0</v>
      </c>
      <c r="N1884" s="14">
        <f t="shared" si="1715"/>
        <v>0</v>
      </c>
      <c r="O1884" s="14">
        <f t="shared" si="1715"/>
        <v>0</v>
      </c>
      <c r="P1884" s="14">
        <f t="shared" si="1699"/>
        <v>37000</v>
      </c>
      <c r="Q1884" s="184">
        <f t="shared" si="1704"/>
        <v>100</v>
      </c>
    </row>
    <row r="1885" spans="1:17" x14ac:dyDescent="0.25">
      <c r="A1885" s="4" t="s">
        <v>969</v>
      </c>
      <c r="B1885" s="4" t="s">
        <v>82</v>
      </c>
      <c r="C1885" s="4" t="s">
        <v>1117</v>
      </c>
      <c r="D1885" s="4" t="s">
        <v>1118</v>
      </c>
      <c r="E1885" s="2" t="s">
        <v>71</v>
      </c>
      <c r="F1885" s="2" t="s">
        <v>1</v>
      </c>
      <c r="G1885" s="2" t="s">
        <v>1</v>
      </c>
      <c r="H1885" s="2" t="s">
        <v>72</v>
      </c>
      <c r="I1885" s="185">
        <f t="shared" ref="I1885:L1885" si="1716">SUM(I1886:I1887)</f>
        <v>38500</v>
      </c>
      <c r="J1885" s="185">
        <f t="shared" ref="J1885" si="1717">SUM(J1886:J1887)</f>
        <v>37000</v>
      </c>
      <c r="K1885" s="185">
        <f t="shared" ref="K1885" si="1718">SUM(K1886:K1887)</f>
        <v>37000</v>
      </c>
      <c r="L1885" s="185">
        <f t="shared" si="1716"/>
        <v>0</v>
      </c>
      <c r="M1885" s="15">
        <f t="shared" ref="M1885:O1885" si="1719">SUM(M1886:M1887)</f>
        <v>0</v>
      </c>
      <c r="N1885" s="15">
        <f t="shared" si="1719"/>
        <v>0</v>
      </c>
      <c r="O1885" s="15">
        <f t="shared" si="1719"/>
        <v>0</v>
      </c>
      <c r="P1885" s="15">
        <f t="shared" si="1699"/>
        <v>37000</v>
      </c>
      <c r="Q1885" s="185">
        <f t="shared" si="1704"/>
        <v>100</v>
      </c>
    </row>
    <row r="1886" spans="1:17" x14ac:dyDescent="0.25">
      <c r="A1886" s="4" t="s">
        <v>969</v>
      </c>
      <c r="B1886" s="4" t="s">
        <v>82</v>
      </c>
      <c r="C1886" s="4" t="s">
        <v>1117</v>
      </c>
      <c r="D1886" s="4" t="s">
        <v>1118</v>
      </c>
      <c r="E1886" s="3" t="s">
        <v>75</v>
      </c>
      <c r="F1886" s="4"/>
      <c r="G1886" s="16" t="s">
        <v>1015</v>
      </c>
      <c r="H1886" s="16" t="s">
        <v>74</v>
      </c>
      <c r="I1886" s="183">
        <v>8500</v>
      </c>
      <c r="J1886" s="183">
        <v>19992</v>
      </c>
      <c r="K1886" s="183">
        <v>19992</v>
      </c>
      <c r="L1886" s="183">
        <f>M1886+N1886+O1886</f>
        <v>0</v>
      </c>
      <c r="M1886" s="17"/>
      <c r="N1886" s="17"/>
      <c r="O1886" s="17"/>
      <c r="P1886" s="17">
        <f t="shared" si="1699"/>
        <v>19992</v>
      </c>
      <c r="Q1886" s="183">
        <f t="shared" si="1704"/>
        <v>100</v>
      </c>
    </row>
    <row r="1887" spans="1:17" x14ac:dyDescent="0.25">
      <c r="A1887" s="4" t="s">
        <v>969</v>
      </c>
      <c r="B1887" s="4" t="s">
        <v>82</v>
      </c>
      <c r="C1887" s="4" t="s">
        <v>1117</v>
      </c>
      <c r="D1887" s="4" t="s">
        <v>1118</v>
      </c>
      <c r="E1887" s="3" t="s">
        <v>341</v>
      </c>
      <c r="F1887" s="4"/>
      <c r="G1887" s="16" t="s">
        <v>1015</v>
      </c>
      <c r="H1887" s="16" t="s">
        <v>340</v>
      </c>
      <c r="I1887" s="183">
        <v>30000</v>
      </c>
      <c r="J1887" s="183">
        <v>17008</v>
      </c>
      <c r="K1887" s="183">
        <v>17008</v>
      </c>
      <c r="L1887" s="183">
        <f>M1887+N1887+O1887</f>
        <v>0</v>
      </c>
      <c r="M1887" s="17"/>
      <c r="N1887" s="17"/>
      <c r="O1887" s="17"/>
      <c r="P1887" s="17">
        <f t="shared" si="1699"/>
        <v>17008</v>
      </c>
      <c r="Q1887" s="183">
        <f t="shared" si="1704"/>
        <v>100</v>
      </c>
    </row>
    <row r="1888" spans="1:17" x14ac:dyDescent="0.25">
      <c r="A1888" s="16" t="s">
        <v>1</v>
      </c>
      <c r="B1888" s="16" t="s">
        <v>1</v>
      </c>
      <c r="C1888" s="16" t="s">
        <v>1</v>
      </c>
      <c r="D1888" s="16" t="s">
        <v>1</v>
      </c>
      <c r="E1888" s="16" t="s">
        <v>1</v>
      </c>
      <c r="F1888" s="16" t="s">
        <v>1</v>
      </c>
      <c r="G1888" s="16" t="s">
        <v>1</v>
      </c>
      <c r="H1888" s="13" t="s">
        <v>1126</v>
      </c>
      <c r="I1888" s="184">
        <f t="shared" ref="I1888:O1888" si="1720">SUM(I1859,I1881,I1884)</f>
        <v>2169529</v>
      </c>
      <c r="J1888" s="184">
        <f t="shared" si="1720"/>
        <v>2163034</v>
      </c>
      <c r="K1888" s="184">
        <f t="shared" si="1720"/>
        <v>1637846</v>
      </c>
      <c r="L1888" s="184">
        <f t="shared" si="1720"/>
        <v>521723</v>
      </c>
      <c r="M1888" s="14">
        <f t="shared" si="1720"/>
        <v>189476</v>
      </c>
      <c r="N1888" s="14">
        <f t="shared" si="1720"/>
        <v>167799</v>
      </c>
      <c r="O1888" s="14">
        <f t="shared" si="1720"/>
        <v>164448</v>
      </c>
      <c r="P1888" s="14">
        <f t="shared" si="1699"/>
        <v>2159569</v>
      </c>
      <c r="Q1888" s="184">
        <f t="shared" si="1704"/>
        <v>99.839808343280779</v>
      </c>
    </row>
    <row r="1889" spans="1:17" ht="15.75" thickBot="1" x14ac:dyDescent="0.3">
      <c r="A1889" s="16" t="s">
        <v>1</v>
      </c>
      <c r="B1889" s="16" t="s">
        <v>1</v>
      </c>
      <c r="C1889" s="16" t="s">
        <v>1</v>
      </c>
      <c r="D1889" s="16" t="s">
        <v>1</v>
      </c>
      <c r="E1889" s="16" t="s">
        <v>1</v>
      </c>
      <c r="F1889" s="16" t="s">
        <v>1</v>
      </c>
      <c r="G1889" s="16" t="s">
        <v>1</v>
      </c>
      <c r="H1889" s="2" t="s">
        <v>77</v>
      </c>
      <c r="I1889" s="185">
        <v>47</v>
      </c>
      <c r="J1889" s="185">
        <v>47</v>
      </c>
      <c r="K1889" s="185"/>
      <c r="L1889" s="185">
        <f>M1889+N1889+O1889</f>
        <v>0</v>
      </c>
      <c r="M1889" s="16"/>
      <c r="N1889" s="16"/>
      <c r="O1889" s="16"/>
      <c r="P1889" s="15">
        <f t="shared" si="1699"/>
        <v>0</v>
      </c>
      <c r="Q1889" s="164"/>
    </row>
    <row r="1890" spans="1:17" ht="45.75" thickBot="1" x14ac:dyDescent="0.3">
      <c r="A1890" s="212" t="s">
        <v>1</v>
      </c>
      <c r="B1890" s="212" t="s">
        <v>1</v>
      </c>
      <c r="C1890" s="212" t="s">
        <v>1</v>
      </c>
      <c r="D1890" s="212" t="s">
        <v>1</v>
      </c>
      <c r="E1890" s="212" t="s">
        <v>1</v>
      </c>
      <c r="F1890" s="212" t="s">
        <v>1</v>
      </c>
      <c r="G1890" s="214" t="s">
        <v>1</v>
      </c>
      <c r="H1890" s="5" t="s">
        <v>78</v>
      </c>
      <c r="I1890" s="109" t="s">
        <v>3374</v>
      </c>
      <c r="J1890" s="109" t="s">
        <v>3433</v>
      </c>
      <c r="K1890" s="109" t="s">
        <v>3437</v>
      </c>
      <c r="L1890" s="109" t="s">
        <v>3434</v>
      </c>
      <c r="M1890" s="5" t="s">
        <v>3439</v>
      </c>
      <c r="N1890" s="5" t="s">
        <v>3440</v>
      </c>
      <c r="O1890" s="5" t="s">
        <v>3441</v>
      </c>
      <c r="P1890" s="5" t="s">
        <v>3438</v>
      </c>
      <c r="Q1890" s="162" t="s">
        <v>3302</v>
      </c>
    </row>
    <row r="1891" spans="1:17" x14ac:dyDescent="0.25">
      <c r="A1891" s="213"/>
      <c r="B1891" s="213"/>
      <c r="C1891" s="213"/>
      <c r="D1891" s="213"/>
      <c r="E1891" s="213"/>
      <c r="F1891" s="213"/>
      <c r="G1891" s="215"/>
      <c r="H1891" s="18" t="s">
        <v>1</v>
      </c>
      <c r="I1891" s="110">
        <v>1</v>
      </c>
      <c r="J1891" s="110">
        <v>2</v>
      </c>
      <c r="K1891" s="110">
        <v>20</v>
      </c>
      <c r="L1891" s="110" t="s">
        <v>3402</v>
      </c>
      <c r="M1891" s="12">
        <v>5</v>
      </c>
      <c r="N1891" s="12">
        <v>6</v>
      </c>
      <c r="O1891" s="12">
        <v>7</v>
      </c>
      <c r="P1891" s="12" t="s">
        <v>3303</v>
      </c>
      <c r="Q1891" s="110">
        <v>9</v>
      </c>
    </row>
    <row r="1892" spans="1:17" x14ac:dyDescent="0.25">
      <c r="A1892" s="213"/>
      <c r="B1892" s="213"/>
      <c r="C1892" s="213"/>
      <c r="D1892" s="213"/>
      <c r="E1892" s="213"/>
      <c r="F1892" s="213"/>
      <c r="G1892" s="215"/>
      <c r="H1892" s="19" t="s">
        <v>1060</v>
      </c>
      <c r="I1892" s="186">
        <f t="shared" ref="I1892:L1892" si="1721">SUM(I1888)</f>
        <v>2169529</v>
      </c>
      <c r="J1892" s="186">
        <f t="shared" ref="J1892" si="1722">SUM(J1888)</f>
        <v>2163034</v>
      </c>
      <c r="K1892" s="186">
        <f t="shared" ref="K1892" si="1723">SUM(K1888)</f>
        <v>1637846</v>
      </c>
      <c r="L1892" s="186">
        <f t="shared" si="1721"/>
        <v>521723</v>
      </c>
      <c r="M1892" s="20">
        <f t="shared" ref="M1892:O1892" si="1724">SUM(M1888)</f>
        <v>189476</v>
      </c>
      <c r="N1892" s="20">
        <f t="shared" si="1724"/>
        <v>167799</v>
      </c>
      <c r="O1892" s="20">
        <f t="shared" si="1724"/>
        <v>164448</v>
      </c>
      <c r="P1892" s="20">
        <f>K1892+L1892</f>
        <v>2159569</v>
      </c>
      <c r="Q1892" s="186">
        <f>IF(J1892=0,"-",P1892/J1892*100)</f>
        <v>99.839808343280779</v>
      </c>
    </row>
    <row r="1893" spans="1:17" x14ac:dyDescent="0.25">
      <c r="A1893" s="213"/>
      <c r="B1893" s="213"/>
      <c r="C1893" s="213"/>
      <c r="D1893" s="213"/>
      <c r="E1893" s="213"/>
      <c r="F1893" s="213"/>
      <c r="G1893" s="215"/>
      <c r="H1893" s="21" t="s">
        <v>80</v>
      </c>
      <c r="I1893" s="186">
        <f t="shared" ref="I1893:L1893" si="1725">SUM(I1892)</f>
        <v>2169529</v>
      </c>
      <c r="J1893" s="186">
        <f t="shared" ref="J1893" si="1726">SUM(J1892)</f>
        <v>2163034</v>
      </c>
      <c r="K1893" s="186">
        <f t="shared" ref="K1893" si="1727">SUM(K1892)</f>
        <v>1637846</v>
      </c>
      <c r="L1893" s="186">
        <f t="shared" si="1725"/>
        <v>521723</v>
      </c>
      <c r="M1893" s="20">
        <f t="shared" ref="M1893:O1893" si="1728">SUM(M1892)</f>
        <v>189476</v>
      </c>
      <c r="N1893" s="20">
        <f t="shared" si="1728"/>
        <v>167799</v>
      </c>
      <c r="O1893" s="20">
        <f t="shared" si="1728"/>
        <v>164448</v>
      </c>
      <c r="P1893" s="20">
        <f>K1893+L1893</f>
        <v>2159569</v>
      </c>
      <c r="Q1893" s="186">
        <f>IF(J1893=0,"-",P1893/J1893*100)</f>
        <v>99.839808343280779</v>
      </c>
    </row>
    <row r="1894" spans="1:17" x14ac:dyDescent="0.25">
      <c r="A1894" s="216"/>
      <c r="B1894" s="216"/>
      <c r="C1894" s="216"/>
      <c r="D1894" s="216"/>
      <c r="E1894" s="216"/>
      <c r="F1894" s="216"/>
      <c r="G1894" s="217"/>
      <c r="J1894" s="178">
        <v>0</v>
      </c>
      <c r="K1894" s="178">
        <v>0</v>
      </c>
      <c r="L1894" s="178">
        <f>M1894+N1894+O1894</f>
        <v>0</v>
      </c>
      <c r="P1894">
        <f>K1894+L1894</f>
        <v>0</v>
      </c>
      <c r="Q1894" s="160" t="str">
        <f>IF(J1894=0,"-",P1894/J1894*100)</f>
        <v>-</v>
      </c>
    </row>
    <row r="1895" spans="1:17" ht="15.75" thickBot="1" x14ac:dyDescent="0.3">
      <c r="A1895" s="16" t="s">
        <v>1</v>
      </c>
      <c r="B1895" s="16" t="s">
        <v>1</v>
      </c>
      <c r="C1895" s="16" t="s">
        <v>1</v>
      </c>
      <c r="D1895" s="16" t="s">
        <v>1</v>
      </c>
      <c r="E1895" s="16" t="s">
        <v>1</v>
      </c>
      <c r="F1895" s="16" t="s">
        <v>1</v>
      </c>
      <c r="G1895" s="16" t="s">
        <v>1</v>
      </c>
      <c r="H1895" s="22" t="s">
        <v>1</v>
      </c>
      <c r="I1895" s="187"/>
      <c r="J1895" s="187"/>
      <c r="K1895" s="187"/>
      <c r="L1895" s="187">
        <f>M1895+N1895+O1895</f>
        <v>0</v>
      </c>
      <c r="M1895" s="22"/>
      <c r="N1895" s="22"/>
      <c r="O1895" s="22"/>
      <c r="P1895" s="22">
        <f>K1895+L1895</f>
        <v>0</v>
      </c>
      <c r="Q1895" s="166"/>
    </row>
    <row r="1896" spans="1:17" ht="45.75" thickBot="1" x14ac:dyDescent="0.3">
      <c r="A1896" s="5" t="s">
        <v>4</v>
      </c>
      <c r="B1896" s="5" t="s">
        <v>5</v>
      </c>
      <c r="C1896" s="5" t="s">
        <v>6</v>
      </c>
      <c r="D1896" s="6" t="s">
        <v>1</v>
      </c>
      <c r="E1896" s="5" t="s">
        <v>7</v>
      </c>
      <c r="F1896" s="5" t="s">
        <v>8</v>
      </c>
      <c r="G1896" s="5" t="s">
        <v>9</v>
      </c>
      <c r="H1896" s="5" t="s">
        <v>10</v>
      </c>
      <c r="I1896" s="109" t="s">
        <v>3374</v>
      </c>
      <c r="J1896" s="109" t="s">
        <v>3433</v>
      </c>
      <c r="K1896" s="109" t="s">
        <v>3437</v>
      </c>
      <c r="L1896" s="109" t="s">
        <v>3434</v>
      </c>
      <c r="M1896" s="5" t="s">
        <v>3439</v>
      </c>
      <c r="N1896" s="5" t="s">
        <v>3440</v>
      </c>
      <c r="O1896" s="5" t="s">
        <v>3441</v>
      </c>
      <c r="P1896" s="5" t="s">
        <v>3438</v>
      </c>
      <c r="Q1896" s="162" t="s">
        <v>3302</v>
      </c>
    </row>
    <row r="1897" spans="1:17" x14ac:dyDescent="0.25">
      <c r="A1897" s="7" t="s">
        <v>1</v>
      </c>
      <c r="B1897" s="7" t="s">
        <v>1</v>
      </c>
      <c r="C1897" s="7" t="s">
        <v>1</v>
      </c>
      <c r="D1897" s="8" t="s">
        <v>1</v>
      </c>
      <c r="E1897" s="8" t="s">
        <v>1</v>
      </c>
      <c r="F1897" s="9" t="s">
        <v>1</v>
      </c>
      <c r="G1897" s="10" t="s">
        <v>1</v>
      </c>
      <c r="H1897" s="11" t="s">
        <v>1</v>
      </c>
      <c r="I1897" s="110">
        <v>1</v>
      </c>
      <c r="J1897" s="110">
        <v>2</v>
      </c>
      <c r="K1897" s="110">
        <v>20</v>
      </c>
      <c r="L1897" s="110" t="s">
        <v>3402</v>
      </c>
      <c r="M1897" s="12">
        <v>5</v>
      </c>
      <c r="N1897" s="12">
        <v>6</v>
      </c>
      <c r="O1897" s="12">
        <v>7</v>
      </c>
      <c r="P1897" s="12" t="s">
        <v>3303</v>
      </c>
      <c r="Q1897" s="110">
        <v>9</v>
      </c>
    </row>
    <row r="1898" spans="1:17" x14ac:dyDescent="0.25">
      <c r="A1898" s="1" t="s">
        <v>969</v>
      </c>
      <c r="B1898" s="1" t="s">
        <v>82</v>
      </c>
      <c r="C1898" s="4" t="s">
        <v>1127</v>
      </c>
      <c r="D1898" s="4" t="s">
        <v>1128</v>
      </c>
      <c r="E1898" s="2" t="s">
        <v>1</v>
      </c>
      <c r="F1898" s="2" t="s">
        <v>1</v>
      </c>
      <c r="G1898" s="2" t="s">
        <v>1</v>
      </c>
      <c r="H1898" s="2" t="s">
        <v>1129</v>
      </c>
      <c r="I1898" s="183">
        <v>0</v>
      </c>
      <c r="J1898" s="183"/>
      <c r="K1898" s="183"/>
      <c r="L1898" s="183">
        <f>M1898+N1898+O1898</f>
        <v>0</v>
      </c>
      <c r="M1898" s="3"/>
      <c r="N1898" s="3"/>
      <c r="O1898" s="3"/>
      <c r="P1898" s="3">
        <f t="shared" ref="P1898:P1929" si="1729">K1898+L1898</f>
        <v>0</v>
      </c>
      <c r="Q1898" s="161"/>
    </row>
    <row r="1899" spans="1:17" ht="33.75" x14ac:dyDescent="0.25">
      <c r="A1899" s="1" t="s">
        <v>1</v>
      </c>
      <c r="B1899" s="1" t="s">
        <v>1</v>
      </c>
      <c r="C1899" s="1" t="s">
        <v>1</v>
      </c>
      <c r="D1899" s="2" t="s">
        <v>1</v>
      </c>
      <c r="E1899" s="2" t="s">
        <v>1</v>
      </c>
      <c r="F1899" s="2" t="s">
        <v>1</v>
      </c>
      <c r="G1899" s="2" t="s">
        <v>1</v>
      </c>
      <c r="H1899" s="13" t="s">
        <v>14</v>
      </c>
      <c r="I1899" s="184">
        <f t="shared" ref="I1899:L1899" si="1730">SUM(I1900,I1908,I1910)</f>
        <v>2984046</v>
      </c>
      <c r="J1899" s="184">
        <f t="shared" ref="J1899" si="1731">SUM(J1900,J1908,J1910)</f>
        <v>2830952</v>
      </c>
      <c r="K1899" s="184">
        <f t="shared" ref="K1899" si="1732">SUM(K1900,K1908,K1910)</f>
        <v>2151568</v>
      </c>
      <c r="L1899" s="184">
        <f t="shared" si="1730"/>
        <v>679284</v>
      </c>
      <c r="M1899" s="14">
        <f t="shared" ref="M1899:O1899" si="1733">SUM(M1900,M1908,M1910)</f>
        <v>232910</v>
      </c>
      <c r="N1899" s="14">
        <f t="shared" si="1733"/>
        <v>231110</v>
      </c>
      <c r="O1899" s="14">
        <f t="shared" si="1733"/>
        <v>215264</v>
      </c>
      <c r="P1899" s="14">
        <f t="shared" si="1729"/>
        <v>2830852</v>
      </c>
      <c r="Q1899" s="184">
        <f t="shared" ref="Q1899:Q1928" si="1734">IF(J1899=0,"-",P1899/J1899*100)</f>
        <v>99.996467619373277</v>
      </c>
    </row>
    <row r="1900" spans="1:17" x14ac:dyDescent="0.25">
      <c r="A1900" s="4" t="s">
        <v>969</v>
      </c>
      <c r="B1900" s="4" t="s">
        <v>82</v>
      </c>
      <c r="C1900" s="4" t="s">
        <v>1127</v>
      </c>
      <c r="D1900" s="4" t="s">
        <v>1128</v>
      </c>
      <c r="E1900" s="2" t="s">
        <v>15</v>
      </c>
      <c r="F1900" s="2" t="s">
        <v>1</v>
      </c>
      <c r="G1900" s="2" t="s">
        <v>1</v>
      </c>
      <c r="H1900" s="2" t="s">
        <v>16</v>
      </c>
      <c r="I1900" s="185">
        <f t="shared" ref="I1900:L1900" si="1735">SUM(I1901,I1902)</f>
        <v>2465196</v>
      </c>
      <c r="J1900" s="185">
        <f t="shared" ref="J1900" si="1736">SUM(J1901,J1902)</f>
        <v>2432002</v>
      </c>
      <c r="K1900" s="185">
        <f t="shared" ref="K1900" si="1737">SUM(K1901,K1902)</f>
        <v>1850921</v>
      </c>
      <c r="L1900" s="185">
        <f t="shared" si="1735"/>
        <v>581081</v>
      </c>
      <c r="M1900" s="15">
        <f t="shared" ref="M1900:O1900" si="1738">SUM(M1901,M1902)</f>
        <v>199500</v>
      </c>
      <c r="N1900" s="15">
        <f t="shared" si="1738"/>
        <v>198200</v>
      </c>
      <c r="O1900" s="15">
        <f t="shared" si="1738"/>
        <v>183381</v>
      </c>
      <c r="P1900" s="15">
        <f t="shared" si="1729"/>
        <v>2432002</v>
      </c>
      <c r="Q1900" s="185">
        <f t="shared" si="1734"/>
        <v>100</v>
      </c>
    </row>
    <row r="1901" spans="1:17" x14ac:dyDescent="0.25">
      <c r="A1901" s="4" t="s">
        <v>969</v>
      </c>
      <c r="B1901" s="4" t="s">
        <v>82</v>
      </c>
      <c r="C1901" s="4" t="s">
        <v>1127</v>
      </c>
      <c r="D1901" s="4" t="s">
        <v>1128</v>
      </c>
      <c r="E1901" s="3" t="s">
        <v>18</v>
      </c>
      <c r="F1901" s="4"/>
      <c r="G1901" s="16" t="s">
        <v>1015</v>
      </c>
      <c r="H1901" s="16" t="s">
        <v>17</v>
      </c>
      <c r="I1901" s="183">
        <v>2173120</v>
      </c>
      <c r="J1901" s="183">
        <v>2153120</v>
      </c>
      <c r="K1901" s="183">
        <v>1620000</v>
      </c>
      <c r="L1901" s="183">
        <f>M1901+N1901+O1901</f>
        <v>533120</v>
      </c>
      <c r="M1901" s="17">
        <v>180000</v>
      </c>
      <c r="N1901" s="17">
        <v>180000</v>
      </c>
      <c r="O1901" s="17">
        <v>173120</v>
      </c>
      <c r="P1901" s="17">
        <f t="shared" si="1729"/>
        <v>2153120</v>
      </c>
      <c r="Q1901" s="183">
        <f t="shared" si="1734"/>
        <v>100</v>
      </c>
    </row>
    <row r="1902" spans="1:17" x14ac:dyDescent="0.25">
      <c r="A1902" s="1" t="s">
        <v>969</v>
      </c>
      <c r="B1902" s="1" t="s">
        <v>82</v>
      </c>
      <c r="C1902" s="1" t="s">
        <v>1127</v>
      </c>
      <c r="D1902" s="1" t="s">
        <v>1128</v>
      </c>
      <c r="E1902" s="1" t="s">
        <v>20</v>
      </c>
      <c r="F1902" s="4" t="s">
        <v>1</v>
      </c>
      <c r="G1902" s="16" t="s">
        <v>1</v>
      </c>
      <c r="H1902" s="2" t="s">
        <v>21</v>
      </c>
      <c r="I1902" s="185">
        <f t="shared" ref="I1902:O1902" si="1739">SUM(I1903:I1907)</f>
        <v>292076</v>
      </c>
      <c r="J1902" s="185">
        <f t="shared" si="1739"/>
        <v>278882</v>
      </c>
      <c r="K1902" s="185">
        <f t="shared" si="1739"/>
        <v>230921</v>
      </c>
      <c r="L1902" s="185">
        <f t="shared" si="1739"/>
        <v>47961</v>
      </c>
      <c r="M1902" s="15">
        <f t="shared" si="1739"/>
        <v>19500</v>
      </c>
      <c r="N1902" s="15">
        <f t="shared" si="1739"/>
        <v>18200</v>
      </c>
      <c r="O1902" s="15">
        <f t="shared" si="1739"/>
        <v>10261</v>
      </c>
      <c r="P1902" s="15">
        <f t="shared" si="1729"/>
        <v>278882</v>
      </c>
      <c r="Q1902" s="185">
        <f t="shared" si="1734"/>
        <v>100</v>
      </c>
    </row>
    <row r="1903" spans="1:17" x14ac:dyDescent="0.25">
      <c r="A1903" s="4" t="s">
        <v>969</v>
      </c>
      <c r="B1903" s="4" t="s">
        <v>82</v>
      </c>
      <c r="C1903" s="4" t="s">
        <v>1127</v>
      </c>
      <c r="D1903" s="4" t="s">
        <v>1128</v>
      </c>
      <c r="E1903" s="3" t="s">
        <v>22</v>
      </c>
      <c r="F1903" s="4" t="s">
        <v>1130</v>
      </c>
      <c r="G1903" s="16" t="s">
        <v>1015</v>
      </c>
      <c r="H1903" s="16" t="s">
        <v>86</v>
      </c>
      <c r="I1903" s="183">
        <v>48400</v>
      </c>
      <c r="J1903" s="183">
        <v>46200</v>
      </c>
      <c r="K1903" s="183">
        <v>34500</v>
      </c>
      <c r="L1903" s="183">
        <f>M1903+N1903+O1903</f>
        <v>11700</v>
      </c>
      <c r="M1903" s="17">
        <v>4500</v>
      </c>
      <c r="N1903" s="17">
        <v>4200</v>
      </c>
      <c r="O1903" s="17">
        <v>3000</v>
      </c>
      <c r="P1903" s="17">
        <f t="shared" si="1729"/>
        <v>46200</v>
      </c>
      <c r="Q1903" s="183">
        <f t="shared" si="1734"/>
        <v>100</v>
      </c>
    </row>
    <row r="1904" spans="1:17" x14ac:dyDescent="0.25">
      <c r="A1904" s="4" t="s">
        <v>969</v>
      </c>
      <c r="B1904" s="4" t="s">
        <v>82</v>
      </c>
      <c r="C1904" s="4" t="s">
        <v>1127</v>
      </c>
      <c r="D1904" s="4" t="s">
        <v>1128</v>
      </c>
      <c r="E1904" s="3" t="s">
        <v>22</v>
      </c>
      <c r="F1904" s="4" t="s">
        <v>1131</v>
      </c>
      <c r="G1904" s="16" t="s">
        <v>1015</v>
      </c>
      <c r="H1904" s="16" t="s">
        <v>26</v>
      </c>
      <c r="I1904" s="183">
        <v>171820</v>
      </c>
      <c r="J1904" s="183">
        <v>170170</v>
      </c>
      <c r="K1904" s="183">
        <v>133909</v>
      </c>
      <c r="L1904" s="183">
        <f>M1904+N1904+O1904</f>
        <v>36261</v>
      </c>
      <c r="M1904" s="17">
        <v>15000</v>
      </c>
      <c r="N1904" s="17">
        <v>14000</v>
      </c>
      <c r="O1904" s="17">
        <v>7261</v>
      </c>
      <c r="P1904" s="17">
        <f t="shared" si="1729"/>
        <v>170170</v>
      </c>
      <c r="Q1904" s="183">
        <f t="shared" si="1734"/>
        <v>100</v>
      </c>
    </row>
    <row r="1905" spans="1:17" x14ac:dyDescent="0.25">
      <c r="A1905" s="4" t="s">
        <v>969</v>
      </c>
      <c r="B1905" s="4" t="s">
        <v>82</v>
      </c>
      <c r="C1905" s="4" t="s">
        <v>1127</v>
      </c>
      <c r="D1905" s="4" t="s">
        <v>1128</v>
      </c>
      <c r="E1905" s="3" t="s">
        <v>22</v>
      </c>
      <c r="F1905" s="4" t="s">
        <v>1132</v>
      </c>
      <c r="G1905" s="16" t="s">
        <v>1015</v>
      </c>
      <c r="H1905" s="16" t="s">
        <v>28</v>
      </c>
      <c r="I1905" s="183">
        <v>46556</v>
      </c>
      <c r="J1905" s="183">
        <v>37212</v>
      </c>
      <c r="K1905" s="183">
        <v>37212</v>
      </c>
      <c r="L1905" s="183">
        <f>M1905+N1905+O1905</f>
        <v>0</v>
      </c>
      <c r="M1905" s="17"/>
      <c r="N1905" s="17"/>
      <c r="O1905" s="17"/>
      <c r="P1905" s="17">
        <f t="shared" si="1729"/>
        <v>37212</v>
      </c>
      <c r="Q1905" s="183">
        <f t="shared" si="1734"/>
        <v>100</v>
      </c>
    </row>
    <row r="1906" spans="1:17" x14ac:dyDescent="0.25">
      <c r="A1906" s="4" t="s">
        <v>969</v>
      </c>
      <c r="B1906" s="4" t="s">
        <v>82</v>
      </c>
      <c r="C1906" s="4" t="s">
        <v>1127</v>
      </c>
      <c r="D1906" s="4" t="s">
        <v>1128</v>
      </c>
      <c r="E1906" s="3" t="s">
        <v>22</v>
      </c>
      <c r="F1906" s="4" t="s">
        <v>1133</v>
      </c>
      <c r="G1906" s="16" t="s">
        <v>1015</v>
      </c>
      <c r="H1906" s="16" t="s">
        <v>24</v>
      </c>
      <c r="I1906" s="183">
        <v>0</v>
      </c>
      <c r="J1906" s="183">
        <v>0</v>
      </c>
      <c r="K1906" s="183">
        <v>0</v>
      </c>
      <c r="L1906" s="183">
        <f>M1906+N1906+O1906</f>
        <v>0</v>
      </c>
      <c r="M1906" s="17"/>
      <c r="N1906" s="17"/>
      <c r="O1906" s="17"/>
      <c r="P1906" s="17">
        <f t="shared" si="1729"/>
        <v>0</v>
      </c>
      <c r="Q1906" s="161" t="str">
        <f t="shared" si="1734"/>
        <v>-</v>
      </c>
    </row>
    <row r="1907" spans="1:17" x14ac:dyDescent="0.25">
      <c r="A1907" s="4" t="s">
        <v>969</v>
      </c>
      <c r="B1907" s="4" t="s">
        <v>82</v>
      </c>
      <c r="C1907" s="4" t="s">
        <v>1127</v>
      </c>
      <c r="D1907" s="4" t="s">
        <v>1128</v>
      </c>
      <c r="E1907" s="3" t="s">
        <v>22</v>
      </c>
      <c r="F1907" s="4" t="s">
        <v>1134</v>
      </c>
      <c r="G1907" s="16" t="s">
        <v>1015</v>
      </c>
      <c r="H1907" s="16" t="s">
        <v>30</v>
      </c>
      <c r="I1907" s="183">
        <v>25300</v>
      </c>
      <c r="J1907" s="183">
        <v>25300</v>
      </c>
      <c r="K1907" s="183">
        <v>25300</v>
      </c>
      <c r="L1907" s="183">
        <f>M1907+N1907+O1907</f>
        <v>0</v>
      </c>
      <c r="M1907" s="17"/>
      <c r="N1907" s="17"/>
      <c r="O1907" s="17"/>
      <c r="P1907" s="17">
        <f t="shared" si="1729"/>
        <v>25300</v>
      </c>
      <c r="Q1907" s="183">
        <f t="shared" si="1734"/>
        <v>100</v>
      </c>
    </row>
    <row r="1908" spans="1:17" x14ac:dyDescent="0.25">
      <c r="A1908" s="4" t="s">
        <v>969</v>
      </c>
      <c r="B1908" s="4" t="s">
        <v>82</v>
      </c>
      <c r="C1908" s="4" t="s">
        <v>1127</v>
      </c>
      <c r="D1908" s="4" t="s">
        <v>1128</v>
      </c>
      <c r="E1908" s="2" t="s">
        <v>31</v>
      </c>
      <c r="F1908" s="2" t="s">
        <v>1</v>
      </c>
      <c r="G1908" s="2" t="s">
        <v>1</v>
      </c>
      <c r="H1908" s="2" t="s">
        <v>32</v>
      </c>
      <c r="I1908" s="185">
        <f t="shared" ref="I1908:O1908" si="1740">SUM(I1909)</f>
        <v>228178</v>
      </c>
      <c r="J1908" s="185">
        <f t="shared" si="1740"/>
        <v>225978</v>
      </c>
      <c r="K1908" s="185">
        <f t="shared" si="1740"/>
        <v>169470</v>
      </c>
      <c r="L1908" s="185">
        <f t="shared" si="1740"/>
        <v>56508</v>
      </c>
      <c r="M1908" s="15">
        <f t="shared" si="1740"/>
        <v>18830</v>
      </c>
      <c r="N1908" s="15">
        <f t="shared" si="1740"/>
        <v>18830</v>
      </c>
      <c r="O1908" s="15">
        <f t="shared" si="1740"/>
        <v>18848</v>
      </c>
      <c r="P1908" s="15">
        <f t="shared" si="1729"/>
        <v>225978</v>
      </c>
      <c r="Q1908" s="185">
        <f t="shared" si="1734"/>
        <v>100</v>
      </c>
    </row>
    <row r="1909" spans="1:17" x14ac:dyDescent="0.25">
      <c r="A1909" s="4" t="s">
        <v>969</v>
      </c>
      <c r="B1909" s="4" t="s">
        <v>82</v>
      </c>
      <c r="C1909" s="4" t="s">
        <v>1127</v>
      </c>
      <c r="D1909" s="4" t="s">
        <v>1128</v>
      </c>
      <c r="E1909" s="3" t="s">
        <v>34</v>
      </c>
      <c r="F1909" s="4"/>
      <c r="G1909" s="16" t="s">
        <v>1015</v>
      </c>
      <c r="H1909" s="16" t="s">
        <v>33</v>
      </c>
      <c r="I1909" s="183">
        <v>228178</v>
      </c>
      <c r="J1909" s="183">
        <v>225978</v>
      </c>
      <c r="K1909" s="183">
        <v>169470</v>
      </c>
      <c r="L1909" s="183">
        <f>M1909+N1909+O1909</f>
        <v>56508</v>
      </c>
      <c r="M1909" s="17">
        <v>18830</v>
      </c>
      <c r="N1909" s="17">
        <v>18830</v>
      </c>
      <c r="O1909" s="17">
        <v>18848</v>
      </c>
      <c r="P1909" s="17">
        <f t="shared" si="1729"/>
        <v>225978</v>
      </c>
      <c r="Q1909" s="183">
        <f t="shared" si="1734"/>
        <v>100</v>
      </c>
    </row>
    <row r="1910" spans="1:17" x14ac:dyDescent="0.25">
      <c r="A1910" s="4" t="s">
        <v>969</v>
      </c>
      <c r="B1910" s="4" t="s">
        <v>82</v>
      </c>
      <c r="C1910" s="4" t="s">
        <v>1127</v>
      </c>
      <c r="D1910" s="4" t="s">
        <v>1128</v>
      </c>
      <c r="E1910" s="2" t="s">
        <v>35</v>
      </c>
      <c r="F1910" s="2" t="s">
        <v>1</v>
      </c>
      <c r="G1910" s="2" t="s">
        <v>1</v>
      </c>
      <c r="H1910" s="2" t="s">
        <v>36</v>
      </c>
      <c r="I1910" s="185">
        <f t="shared" ref="I1910:O1910" si="1741">SUM(I1911:I1917)</f>
        <v>290672</v>
      </c>
      <c r="J1910" s="185">
        <f t="shared" si="1741"/>
        <v>172972</v>
      </c>
      <c r="K1910" s="185">
        <f t="shared" si="1741"/>
        <v>131177</v>
      </c>
      <c r="L1910" s="185">
        <f t="shared" si="1741"/>
        <v>41695</v>
      </c>
      <c r="M1910" s="15">
        <f t="shared" si="1741"/>
        <v>14580</v>
      </c>
      <c r="N1910" s="15">
        <f t="shared" si="1741"/>
        <v>14080</v>
      </c>
      <c r="O1910" s="15">
        <f t="shared" si="1741"/>
        <v>13035</v>
      </c>
      <c r="P1910" s="15">
        <f t="shared" si="1729"/>
        <v>172872</v>
      </c>
      <c r="Q1910" s="185">
        <f t="shared" si="1734"/>
        <v>99.942187174802854</v>
      </c>
    </row>
    <row r="1911" spans="1:17" x14ac:dyDescent="0.25">
      <c r="A1911" s="4" t="s">
        <v>969</v>
      </c>
      <c r="B1911" s="4" t="s">
        <v>82</v>
      </c>
      <c r="C1911" s="4" t="s">
        <v>1127</v>
      </c>
      <c r="D1911" s="4" t="s">
        <v>1128</v>
      </c>
      <c r="E1911" s="3" t="s">
        <v>39</v>
      </c>
      <c r="F1911" s="4"/>
      <c r="G1911" s="16" t="s">
        <v>1015</v>
      </c>
      <c r="H1911" s="16" t="s">
        <v>38</v>
      </c>
      <c r="I1911" s="183">
        <v>4000</v>
      </c>
      <c r="J1911" s="183">
        <v>2900</v>
      </c>
      <c r="K1911" s="183">
        <v>2900</v>
      </c>
      <c r="L1911" s="183">
        <f t="shared" ref="L1911:L1916" si="1742">M1911+N1911+O1911</f>
        <v>0</v>
      </c>
      <c r="M1911" s="17"/>
      <c r="N1911" s="17"/>
      <c r="O1911" s="17"/>
      <c r="P1911" s="17">
        <f t="shared" si="1729"/>
        <v>2900</v>
      </c>
      <c r="Q1911" s="183">
        <f t="shared" si="1734"/>
        <v>100</v>
      </c>
    </row>
    <row r="1912" spans="1:17" x14ac:dyDescent="0.25">
      <c r="A1912" s="4" t="s">
        <v>969</v>
      </c>
      <c r="B1912" s="4" t="s">
        <v>82</v>
      </c>
      <c r="C1912" s="4" t="s">
        <v>1127</v>
      </c>
      <c r="D1912" s="4" t="s">
        <v>1128</v>
      </c>
      <c r="E1912" s="3" t="s">
        <v>197</v>
      </c>
      <c r="F1912" s="4"/>
      <c r="G1912" s="16" t="s">
        <v>1015</v>
      </c>
      <c r="H1912" s="16" t="s">
        <v>196</v>
      </c>
      <c r="I1912" s="183">
        <v>55000</v>
      </c>
      <c r="J1912" s="183">
        <v>51700</v>
      </c>
      <c r="K1912" s="183">
        <v>38700</v>
      </c>
      <c r="L1912" s="183">
        <f t="shared" si="1742"/>
        <v>12900</v>
      </c>
      <c r="M1912" s="17">
        <v>4300</v>
      </c>
      <c r="N1912" s="17">
        <v>4300</v>
      </c>
      <c r="O1912" s="17">
        <v>4300</v>
      </c>
      <c r="P1912" s="17">
        <f t="shared" si="1729"/>
        <v>51600</v>
      </c>
      <c r="Q1912" s="183">
        <f t="shared" si="1734"/>
        <v>99.806576402321085</v>
      </c>
    </row>
    <row r="1913" spans="1:17" x14ac:dyDescent="0.25">
      <c r="A1913" s="4" t="s">
        <v>969</v>
      </c>
      <c r="B1913" s="4" t="s">
        <v>82</v>
      </c>
      <c r="C1913" s="4" t="s">
        <v>1127</v>
      </c>
      <c r="D1913" s="4" t="s">
        <v>1128</v>
      </c>
      <c r="E1913" s="3" t="s">
        <v>200</v>
      </c>
      <c r="F1913" s="4"/>
      <c r="G1913" s="16" t="s">
        <v>1015</v>
      </c>
      <c r="H1913" s="16" t="s">
        <v>199</v>
      </c>
      <c r="I1913" s="183">
        <v>16520</v>
      </c>
      <c r="J1913" s="183">
        <v>14320</v>
      </c>
      <c r="K1913" s="183">
        <v>10800</v>
      </c>
      <c r="L1913" s="183">
        <f t="shared" si="1742"/>
        <v>3520</v>
      </c>
      <c r="M1913" s="17">
        <v>1200</v>
      </c>
      <c r="N1913" s="17">
        <v>1200</v>
      </c>
      <c r="O1913" s="17">
        <v>1120</v>
      </c>
      <c r="P1913" s="17">
        <f t="shared" si="1729"/>
        <v>14320</v>
      </c>
      <c r="Q1913" s="183">
        <f t="shared" si="1734"/>
        <v>100</v>
      </c>
    </row>
    <row r="1914" spans="1:17" x14ac:dyDescent="0.25">
      <c r="A1914" s="4" t="s">
        <v>969</v>
      </c>
      <c r="B1914" s="4" t="s">
        <v>82</v>
      </c>
      <c r="C1914" s="4" t="s">
        <v>1127</v>
      </c>
      <c r="D1914" s="4" t="s">
        <v>1128</v>
      </c>
      <c r="E1914" s="3" t="s">
        <v>203</v>
      </c>
      <c r="F1914" s="4"/>
      <c r="G1914" s="16" t="s">
        <v>1015</v>
      </c>
      <c r="H1914" s="16" t="s">
        <v>202</v>
      </c>
      <c r="I1914" s="183">
        <v>124300</v>
      </c>
      <c r="J1914" s="183">
        <v>30800</v>
      </c>
      <c r="K1914" s="183">
        <v>23500</v>
      </c>
      <c r="L1914" s="183">
        <f t="shared" si="1742"/>
        <v>7300</v>
      </c>
      <c r="M1914" s="17">
        <v>3000</v>
      </c>
      <c r="N1914" s="17">
        <v>2500</v>
      </c>
      <c r="O1914" s="17">
        <v>1800</v>
      </c>
      <c r="P1914" s="17">
        <f t="shared" si="1729"/>
        <v>30800</v>
      </c>
      <c r="Q1914" s="183">
        <f t="shared" si="1734"/>
        <v>100</v>
      </c>
    </row>
    <row r="1915" spans="1:17" x14ac:dyDescent="0.25">
      <c r="A1915" s="4" t="s">
        <v>969</v>
      </c>
      <c r="B1915" s="4" t="s">
        <v>82</v>
      </c>
      <c r="C1915" s="4" t="s">
        <v>1127</v>
      </c>
      <c r="D1915" s="4" t="s">
        <v>1128</v>
      </c>
      <c r="E1915" s="3" t="s">
        <v>206</v>
      </c>
      <c r="F1915" s="4"/>
      <c r="G1915" s="16" t="s">
        <v>1015</v>
      </c>
      <c r="H1915" s="16" t="s">
        <v>205</v>
      </c>
      <c r="I1915" s="183">
        <v>2400</v>
      </c>
      <c r="J1915" s="183">
        <v>1300</v>
      </c>
      <c r="K1915" s="183">
        <v>1000</v>
      </c>
      <c r="L1915" s="183">
        <f t="shared" si="1742"/>
        <v>300</v>
      </c>
      <c r="M1915" s="17">
        <v>100</v>
      </c>
      <c r="N1915" s="17">
        <v>100</v>
      </c>
      <c r="O1915" s="17">
        <v>100</v>
      </c>
      <c r="P1915" s="17">
        <f t="shared" si="1729"/>
        <v>1300</v>
      </c>
      <c r="Q1915" s="183">
        <f t="shared" si="1734"/>
        <v>100</v>
      </c>
    </row>
    <row r="1916" spans="1:17" x14ac:dyDescent="0.25">
      <c r="A1916" s="4" t="s">
        <v>969</v>
      </c>
      <c r="B1916" s="4" t="s">
        <v>82</v>
      </c>
      <c r="C1916" s="4" t="s">
        <v>1127</v>
      </c>
      <c r="D1916" s="4" t="s">
        <v>1128</v>
      </c>
      <c r="E1916" s="3" t="s">
        <v>212</v>
      </c>
      <c r="F1916" s="4"/>
      <c r="G1916" s="16" t="s">
        <v>1015</v>
      </c>
      <c r="H1916" s="16" t="s">
        <v>211</v>
      </c>
      <c r="I1916" s="183">
        <v>28500</v>
      </c>
      <c r="J1916" s="183">
        <v>12000</v>
      </c>
      <c r="K1916" s="183">
        <v>9000</v>
      </c>
      <c r="L1916" s="183">
        <f t="shared" si="1742"/>
        <v>3000</v>
      </c>
      <c r="M1916" s="17">
        <v>1000</v>
      </c>
      <c r="N1916" s="17">
        <v>1000</v>
      </c>
      <c r="O1916" s="17">
        <v>1000</v>
      </c>
      <c r="P1916" s="17">
        <f t="shared" si="1729"/>
        <v>12000</v>
      </c>
      <c r="Q1916" s="183">
        <f t="shared" si="1734"/>
        <v>100</v>
      </c>
    </row>
    <row r="1917" spans="1:17" x14ac:dyDescent="0.25">
      <c r="A1917" s="1" t="s">
        <v>969</v>
      </c>
      <c r="B1917" s="1" t="s">
        <v>82</v>
      </c>
      <c r="C1917" s="1" t="s">
        <v>1127</v>
      </c>
      <c r="D1917" s="1" t="s">
        <v>1128</v>
      </c>
      <c r="E1917" s="1" t="s">
        <v>40</v>
      </c>
      <c r="F1917" s="4" t="s">
        <v>1</v>
      </c>
      <c r="G1917" s="16" t="s">
        <v>1</v>
      </c>
      <c r="H1917" s="2" t="s">
        <v>41</v>
      </c>
      <c r="I1917" s="185">
        <f t="shared" ref="I1917:O1917" si="1743">SUM(I1918:I1920)</f>
        <v>59952</v>
      </c>
      <c r="J1917" s="185">
        <f t="shared" si="1743"/>
        <v>59952</v>
      </c>
      <c r="K1917" s="185">
        <f t="shared" si="1743"/>
        <v>45277</v>
      </c>
      <c r="L1917" s="185">
        <f t="shared" si="1743"/>
        <v>14675</v>
      </c>
      <c r="M1917" s="15">
        <f t="shared" si="1743"/>
        <v>4980</v>
      </c>
      <c r="N1917" s="15">
        <f t="shared" si="1743"/>
        <v>4980</v>
      </c>
      <c r="O1917" s="15">
        <f t="shared" si="1743"/>
        <v>4715</v>
      </c>
      <c r="P1917" s="15">
        <f t="shared" si="1729"/>
        <v>59952</v>
      </c>
      <c r="Q1917" s="185">
        <f t="shared" si="1734"/>
        <v>100</v>
      </c>
    </row>
    <row r="1918" spans="1:17" x14ac:dyDescent="0.25">
      <c r="A1918" s="4" t="s">
        <v>969</v>
      </c>
      <c r="B1918" s="4" t="s">
        <v>82</v>
      </c>
      <c r="C1918" s="4" t="s">
        <v>1127</v>
      </c>
      <c r="D1918" s="4" t="s">
        <v>1128</v>
      </c>
      <c r="E1918" s="3" t="s">
        <v>42</v>
      </c>
      <c r="F1918" s="4"/>
      <c r="G1918" s="16" t="s">
        <v>1015</v>
      </c>
      <c r="H1918" s="16" t="s">
        <v>41</v>
      </c>
      <c r="I1918" s="183">
        <v>38170</v>
      </c>
      <c r="J1918" s="183">
        <v>38170</v>
      </c>
      <c r="K1918" s="183">
        <v>28620</v>
      </c>
      <c r="L1918" s="183">
        <f>M1918+N1918+O1918</f>
        <v>9550</v>
      </c>
      <c r="M1918" s="17">
        <v>3180</v>
      </c>
      <c r="N1918" s="17">
        <v>3180</v>
      </c>
      <c r="O1918" s="17">
        <v>3190</v>
      </c>
      <c r="P1918" s="17">
        <f t="shared" si="1729"/>
        <v>38170</v>
      </c>
      <c r="Q1918" s="183">
        <f t="shared" si="1734"/>
        <v>100</v>
      </c>
    </row>
    <row r="1919" spans="1:17" ht="22.5" x14ac:dyDescent="0.25">
      <c r="A1919" s="4" t="s">
        <v>969</v>
      </c>
      <c r="B1919" s="4" t="s">
        <v>82</v>
      </c>
      <c r="C1919" s="4" t="s">
        <v>1127</v>
      </c>
      <c r="D1919" s="4" t="s">
        <v>1128</v>
      </c>
      <c r="E1919" s="3" t="s">
        <v>42</v>
      </c>
      <c r="F1919" s="4" t="s">
        <v>1135</v>
      </c>
      <c r="G1919" s="16" t="s">
        <v>1015</v>
      </c>
      <c r="H1919" s="16" t="s">
        <v>50</v>
      </c>
      <c r="I1919" s="183">
        <v>6932</v>
      </c>
      <c r="J1919" s="183">
        <v>6932</v>
      </c>
      <c r="K1919" s="183">
        <v>5457</v>
      </c>
      <c r="L1919" s="183">
        <f>M1919+N1919+O1919</f>
        <v>1475</v>
      </c>
      <c r="M1919" s="17">
        <v>500</v>
      </c>
      <c r="N1919" s="17">
        <v>500</v>
      </c>
      <c r="O1919" s="17">
        <v>475</v>
      </c>
      <c r="P1919" s="17">
        <f t="shared" si="1729"/>
        <v>6932</v>
      </c>
      <c r="Q1919" s="183">
        <f t="shared" si="1734"/>
        <v>100</v>
      </c>
    </row>
    <row r="1920" spans="1:17" ht="22.5" x14ac:dyDescent="0.25">
      <c r="A1920" s="4" t="s">
        <v>969</v>
      </c>
      <c r="B1920" s="4" t="s">
        <v>82</v>
      </c>
      <c r="C1920" s="4" t="s">
        <v>1127</v>
      </c>
      <c r="D1920" s="4" t="s">
        <v>1128</v>
      </c>
      <c r="E1920" s="3" t="s">
        <v>42</v>
      </c>
      <c r="F1920" s="4" t="s">
        <v>1136</v>
      </c>
      <c r="G1920" s="16" t="s">
        <v>1015</v>
      </c>
      <c r="H1920" s="16" t="s">
        <v>56</v>
      </c>
      <c r="I1920" s="183">
        <v>14850</v>
      </c>
      <c r="J1920" s="183">
        <v>14850</v>
      </c>
      <c r="K1920" s="183">
        <v>11200</v>
      </c>
      <c r="L1920" s="183">
        <f>M1920+N1920+O1920</f>
        <v>3650</v>
      </c>
      <c r="M1920" s="17">
        <v>1300</v>
      </c>
      <c r="N1920" s="17">
        <v>1300</v>
      </c>
      <c r="O1920" s="17">
        <v>1050</v>
      </c>
      <c r="P1920" s="17">
        <f t="shared" si="1729"/>
        <v>14850</v>
      </c>
      <c r="Q1920" s="183">
        <f t="shared" si="1734"/>
        <v>100</v>
      </c>
    </row>
    <row r="1921" spans="1:17" ht="22.5" x14ac:dyDescent="0.25">
      <c r="A1921" s="1" t="s">
        <v>1</v>
      </c>
      <c r="B1921" s="1" t="s">
        <v>1</v>
      </c>
      <c r="C1921" s="1" t="s">
        <v>1</v>
      </c>
      <c r="D1921" s="2" t="s">
        <v>1</v>
      </c>
      <c r="E1921" s="2" t="s">
        <v>1</v>
      </c>
      <c r="F1921" s="2" t="s">
        <v>1</v>
      </c>
      <c r="G1921" s="2" t="s">
        <v>1</v>
      </c>
      <c r="H1921" s="13" t="s">
        <v>57</v>
      </c>
      <c r="I1921" s="184">
        <f t="shared" ref="I1921:O1922" si="1744">SUM(I1922)</f>
        <v>110</v>
      </c>
      <c r="J1921" s="184">
        <f t="shared" si="1744"/>
        <v>110</v>
      </c>
      <c r="K1921" s="184">
        <f t="shared" si="1744"/>
        <v>0</v>
      </c>
      <c r="L1921" s="184">
        <f t="shared" si="1744"/>
        <v>0</v>
      </c>
      <c r="M1921" s="14">
        <f t="shared" si="1744"/>
        <v>0</v>
      </c>
      <c r="N1921" s="14">
        <f t="shared" si="1744"/>
        <v>0</v>
      </c>
      <c r="O1921" s="14">
        <f t="shared" si="1744"/>
        <v>0</v>
      </c>
      <c r="P1921" s="14">
        <f t="shared" si="1729"/>
        <v>0</v>
      </c>
      <c r="Q1921" s="184">
        <f t="shared" si="1734"/>
        <v>0</v>
      </c>
    </row>
    <row r="1922" spans="1:17" x14ac:dyDescent="0.25">
      <c r="A1922" s="4" t="s">
        <v>969</v>
      </c>
      <c r="B1922" s="4" t="s">
        <v>82</v>
      </c>
      <c r="C1922" s="4" t="s">
        <v>1127</v>
      </c>
      <c r="D1922" s="4" t="s">
        <v>1128</v>
      </c>
      <c r="E1922" s="2" t="s">
        <v>58</v>
      </c>
      <c r="F1922" s="2" t="s">
        <v>1</v>
      </c>
      <c r="G1922" s="2" t="s">
        <v>1</v>
      </c>
      <c r="H1922" s="2" t="s">
        <v>59</v>
      </c>
      <c r="I1922" s="185">
        <f t="shared" si="1744"/>
        <v>110</v>
      </c>
      <c r="J1922" s="185">
        <f t="shared" si="1744"/>
        <v>110</v>
      </c>
      <c r="K1922" s="185">
        <f t="shared" si="1744"/>
        <v>0</v>
      </c>
      <c r="L1922" s="185">
        <f t="shared" si="1744"/>
        <v>0</v>
      </c>
      <c r="M1922" s="15">
        <f t="shared" si="1744"/>
        <v>0</v>
      </c>
      <c r="N1922" s="15">
        <f t="shared" si="1744"/>
        <v>0</v>
      </c>
      <c r="O1922" s="15">
        <f t="shared" si="1744"/>
        <v>0</v>
      </c>
      <c r="P1922" s="15">
        <f t="shared" si="1729"/>
        <v>0</v>
      </c>
      <c r="Q1922" s="185">
        <f t="shared" si="1734"/>
        <v>0</v>
      </c>
    </row>
    <row r="1923" spans="1:17" x14ac:dyDescent="0.25">
      <c r="A1923" s="4" t="s">
        <v>969</v>
      </c>
      <c r="B1923" s="4" t="s">
        <v>82</v>
      </c>
      <c r="C1923" s="4" t="s">
        <v>1127</v>
      </c>
      <c r="D1923" s="4" t="s">
        <v>1128</v>
      </c>
      <c r="E1923" s="3" t="s">
        <v>69</v>
      </c>
      <c r="F1923" s="4"/>
      <c r="G1923" s="16" t="s">
        <v>1015</v>
      </c>
      <c r="H1923" s="16" t="s">
        <v>68</v>
      </c>
      <c r="I1923" s="183">
        <v>110</v>
      </c>
      <c r="J1923" s="183">
        <v>110</v>
      </c>
      <c r="K1923" s="183">
        <v>0</v>
      </c>
      <c r="L1923" s="183">
        <f>M1923+N1923+O1923</f>
        <v>0</v>
      </c>
      <c r="M1923" s="17"/>
      <c r="N1923" s="17"/>
      <c r="O1923" s="17"/>
      <c r="P1923" s="17">
        <f t="shared" si="1729"/>
        <v>0</v>
      </c>
      <c r="Q1923" s="183">
        <f t="shared" si="1734"/>
        <v>0</v>
      </c>
    </row>
    <row r="1924" spans="1:17" ht="22.5" x14ac:dyDescent="0.25">
      <c r="A1924" s="1" t="s">
        <v>1</v>
      </c>
      <c r="B1924" s="1" t="s">
        <v>1</v>
      </c>
      <c r="C1924" s="1" t="s">
        <v>1</v>
      </c>
      <c r="D1924" s="2" t="s">
        <v>1</v>
      </c>
      <c r="E1924" s="2" t="s">
        <v>1</v>
      </c>
      <c r="F1924" s="2" t="s">
        <v>1</v>
      </c>
      <c r="G1924" s="2" t="s">
        <v>1</v>
      </c>
      <c r="H1924" s="13" t="s">
        <v>70</v>
      </c>
      <c r="I1924" s="184">
        <f t="shared" ref="I1924:O1924" si="1745">SUM(I1925)</f>
        <v>67000</v>
      </c>
      <c r="J1924" s="184">
        <f t="shared" si="1745"/>
        <v>57000</v>
      </c>
      <c r="K1924" s="184">
        <f t="shared" si="1745"/>
        <v>57000</v>
      </c>
      <c r="L1924" s="184">
        <f t="shared" si="1745"/>
        <v>0</v>
      </c>
      <c r="M1924" s="14">
        <f t="shared" si="1745"/>
        <v>0</v>
      </c>
      <c r="N1924" s="14">
        <f t="shared" si="1745"/>
        <v>0</v>
      </c>
      <c r="O1924" s="14">
        <f t="shared" si="1745"/>
        <v>0</v>
      </c>
      <c r="P1924" s="14">
        <f t="shared" si="1729"/>
        <v>57000</v>
      </c>
      <c r="Q1924" s="184">
        <f t="shared" si="1734"/>
        <v>100</v>
      </c>
    </row>
    <row r="1925" spans="1:17" x14ac:dyDescent="0.25">
      <c r="A1925" s="4" t="s">
        <v>969</v>
      </c>
      <c r="B1925" s="4" t="s">
        <v>82</v>
      </c>
      <c r="C1925" s="4" t="s">
        <v>1127</v>
      </c>
      <c r="D1925" s="4" t="s">
        <v>1128</v>
      </c>
      <c r="E1925" s="2" t="s">
        <v>71</v>
      </c>
      <c r="F1925" s="2" t="s">
        <v>1</v>
      </c>
      <c r="G1925" s="2" t="s">
        <v>1</v>
      </c>
      <c r="H1925" s="2" t="s">
        <v>72</v>
      </c>
      <c r="I1925" s="185">
        <f t="shared" ref="I1925:L1925" si="1746">SUM(I1926:I1927)</f>
        <v>67000</v>
      </c>
      <c r="J1925" s="185">
        <f t="shared" ref="J1925" si="1747">SUM(J1926:J1927)</f>
        <v>57000</v>
      </c>
      <c r="K1925" s="185">
        <f t="shared" ref="K1925" si="1748">SUM(K1926:K1927)</f>
        <v>57000</v>
      </c>
      <c r="L1925" s="185">
        <f t="shared" si="1746"/>
        <v>0</v>
      </c>
      <c r="M1925" s="15">
        <f t="shared" ref="M1925:O1925" si="1749">SUM(M1926:M1927)</f>
        <v>0</v>
      </c>
      <c r="N1925" s="15">
        <f t="shared" si="1749"/>
        <v>0</v>
      </c>
      <c r="O1925" s="15">
        <f t="shared" si="1749"/>
        <v>0</v>
      </c>
      <c r="P1925" s="15">
        <f t="shared" si="1729"/>
        <v>57000</v>
      </c>
      <c r="Q1925" s="185">
        <f t="shared" si="1734"/>
        <v>100</v>
      </c>
    </row>
    <row r="1926" spans="1:17" x14ac:dyDescent="0.25">
      <c r="A1926" s="4" t="s">
        <v>969</v>
      </c>
      <c r="B1926" s="4" t="s">
        <v>82</v>
      </c>
      <c r="C1926" s="4" t="s">
        <v>1127</v>
      </c>
      <c r="D1926" s="4" t="s">
        <v>1128</v>
      </c>
      <c r="E1926" s="3" t="s">
        <v>75</v>
      </c>
      <c r="F1926" s="4"/>
      <c r="G1926" s="16" t="s">
        <v>1015</v>
      </c>
      <c r="H1926" s="16" t="s">
        <v>74</v>
      </c>
      <c r="I1926" s="183">
        <v>27000</v>
      </c>
      <c r="J1926" s="183">
        <v>17000</v>
      </c>
      <c r="K1926" s="183">
        <v>17000</v>
      </c>
      <c r="L1926" s="183">
        <f>M1926+N1926+O1926</f>
        <v>0</v>
      </c>
      <c r="M1926" s="17"/>
      <c r="N1926" s="17"/>
      <c r="O1926" s="17"/>
      <c r="P1926" s="17">
        <f t="shared" si="1729"/>
        <v>17000</v>
      </c>
      <c r="Q1926" s="183">
        <f t="shared" si="1734"/>
        <v>100</v>
      </c>
    </row>
    <row r="1927" spans="1:17" x14ac:dyDescent="0.25">
      <c r="A1927" s="4" t="s">
        <v>969</v>
      </c>
      <c r="B1927" s="4" t="s">
        <v>82</v>
      </c>
      <c r="C1927" s="4" t="s">
        <v>1127</v>
      </c>
      <c r="D1927" s="4" t="s">
        <v>1128</v>
      </c>
      <c r="E1927" s="3" t="s">
        <v>341</v>
      </c>
      <c r="F1927" s="4"/>
      <c r="G1927" s="16" t="s">
        <v>1015</v>
      </c>
      <c r="H1927" s="16" t="s">
        <v>340</v>
      </c>
      <c r="I1927" s="183">
        <v>40000</v>
      </c>
      <c r="J1927" s="183">
        <v>40000</v>
      </c>
      <c r="K1927" s="183">
        <v>40000</v>
      </c>
      <c r="L1927" s="183">
        <f>M1927+N1927+O1927</f>
        <v>0</v>
      </c>
      <c r="M1927" s="17"/>
      <c r="N1927" s="17"/>
      <c r="O1927" s="17"/>
      <c r="P1927" s="17">
        <f t="shared" si="1729"/>
        <v>40000</v>
      </c>
      <c r="Q1927" s="183">
        <f t="shared" si="1734"/>
        <v>100</v>
      </c>
    </row>
    <row r="1928" spans="1:17" x14ac:dyDescent="0.25">
      <c r="A1928" s="16" t="s">
        <v>1</v>
      </c>
      <c r="B1928" s="16" t="s">
        <v>1</v>
      </c>
      <c r="C1928" s="16" t="s">
        <v>1</v>
      </c>
      <c r="D1928" s="16" t="s">
        <v>1</v>
      </c>
      <c r="E1928" s="16" t="s">
        <v>1</v>
      </c>
      <c r="F1928" s="16" t="s">
        <v>1</v>
      </c>
      <c r="G1928" s="16" t="s">
        <v>1</v>
      </c>
      <c r="H1928" s="13" t="s">
        <v>1137</v>
      </c>
      <c r="I1928" s="184">
        <f t="shared" ref="I1928:O1928" si="1750">SUM(I1899,I1921,I1924)</f>
        <v>3051156</v>
      </c>
      <c r="J1928" s="184">
        <f t="shared" si="1750"/>
        <v>2888062</v>
      </c>
      <c r="K1928" s="184">
        <f t="shared" si="1750"/>
        <v>2208568</v>
      </c>
      <c r="L1928" s="184">
        <f t="shared" si="1750"/>
        <v>679284</v>
      </c>
      <c r="M1928" s="14">
        <f t="shared" si="1750"/>
        <v>232910</v>
      </c>
      <c r="N1928" s="14">
        <f t="shared" si="1750"/>
        <v>231110</v>
      </c>
      <c r="O1928" s="14">
        <f t="shared" si="1750"/>
        <v>215264</v>
      </c>
      <c r="P1928" s="14">
        <f t="shared" si="1729"/>
        <v>2887852</v>
      </c>
      <c r="Q1928" s="184">
        <f t="shared" si="1734"/>
        <v>99.992728687957538</v>
      </c>
    </row>
    <row r="1929" spans="1:17" ht="15.75" thickBot="1" x14ac:dyDescent="0.3">
      <c r="A1929" s="16" t="s">
        <v>1</v>
      </c>
      <c r="B1929" s="16" t="s">
        <v>1</v>
      </c>
      <c r="C1929" s="16" t="s">
        <v>1</v>
      </c>
      <c r="D1929" s="16" t="s">
        <v>1</v>
      </c>
      <c r="E1929" s="16" t="s">
        <v>1</v>
      </c>
      <c r="F1929" s="16" t="s">
        <v>1</v>
      </c>
      <c r="G1929" s="16" t="s">
        <v>1</v>
      </c>
      <c r="H1929" s="2" t="s">
        <v>77</v>
      </c>
      <c r="I1929" s="185">
        <v>68</v>
      </c>
      <c r="J1929" s="185">
        <v>68</v>
      </c>
      <c r="K1929" s="185"/>
      <c r="L1929" s="185">
        <f>M1929+N1929+O1929</f>
        <v>0</v>
      </c>
      <c r="M1929" s="16"/>
      <c r="N1929" s="16"/>
      <c r="O1929" s="16"/>
      <c r="P1929" s="15">
        <f t="shared" si="1729"/>
        <v>0</v>
      </c>
      <c r="Q1929" s="164"/>
    </row>
    <row r="1930" spans="1:17" ht="45.75" thickBot="1" x14ac:dyDescent="0.3">
      <c r="A1930" s="212" t="s">
        <v>1</v>
      </c>
      <c r="B1930" s="212" t="s">
        <v>1</v>
      </c>
      <c r="C1930" s="212" t="s">
        <v>1</v>
      </c>
      <c r="D1930" s="212" t="s">
        <v>1</v>
      </c>
      <c r="E1930" s="212" t="s">
        <v>1</v>
      </c>
      <c r="F1930" s="212" t="s">
        <v>1</v>
      </c>
      <c r="G1930" s="214" t="s">
        <v>1</v>
      </c>
      <c r="H1930" s="5" t="s">
        <v>78</v>
      </c>
      <c r="I1930" s="109" t="s">
        <v>3374</v>
      </c>
      <c r="J1930" s="109" t="s">
        <v>3433</v>
      </c>
      <c r="K1930" s="109" t="s">
        <v>3437</v>
      </c>
      <c r="L1930" s="109" t="s">
        <v>3434</v>
      </c>
      <c r="M1930" s="5" t="s">
        <v>3439</v>
      </c>
      <c r="N1930" s="5" t="s">
        <v>3440</v>
      </c>
      <c r="O1930" s="5" t="s">
        <v>3441</v>
      </c>
      <c r="P1930" s="5" t="s">
        <v>3438</v>
      </c>
      <c r="Q1930" s="162" t="s">
        <v>3302</v>
      </c>
    </row>
    <row r="1931" spans="1:17" x14ac:dyDescent="0.25">
      <c r="A1931" s="213"/>
      <c r="B1931" s="213"/>
      <c r="C1931" s="213"/>
      <c r="D1931" s="213"/>
      <c r="E1931" s="213"/>
      <c r="F1931" s="213"/>
      <c r="G1931" s="215"/>
      <c r="H1931" s="18" t="s">
        <v>1</v>
      </c>
      <c r="I1931" s="110">
        <v>1</v>
      </c>
      <c r="J1931" s="110">
        <v>2</v>
      </c>
      <c r="K1931" s="110">
        <v>20</v>
      </c>
      <c r="L1931" s="110" t="s">
        <v>3402</v>
      </c>
      <c r="M1931" s="12">
        <v>5</v>
      </c>
      <c r="N1931" s="12">
        <v>6</v>
      </c>
      <c r="O1931" s="12">
        <v>7</v>
      </c>
      <c r="P1931" s="12" t="s">
        <v>3303</v>
      </c>
      <c r="Q1931" s="110">
        <v>9</v>
      </c>
    </row>
    <row r="1932" spans="1:17" x14ac:dyDescent="0.25">
      <c r="A1932" s="213"/>
      <c r="B1932" s="213"/>
      <c r="C1932" s="213"/>
      <c r="D1932" s="213"/>
      <c r="E1932" s="213"/>
      <c r="F1932" s="213"/>
      <c r="G1932" s="215"/>
      <c r="H1932" s="19" t="s">
        <v>1060</v>
      </c>
      <c r="I1932" s="186">
        <f t="shared" ref="I1932:L1932" si="1751">SUM(I1928)</f>
        <v>3051156</v>
      </c>
      <c r="J1932" s="186">
        <f t="shared" ref="J1932" si="1752">SUM(J1928)</f>
        <v>2888062</v>
      </c>
      <c r="K1932" s="186">
        <f t="shared" ref="K1932" si="1753">SUM(K1928)</f>
        <v>2208568</v>
      </c>
      <c r="L1932" s="186">
        <f t="shared" si="1751"/>
        <v>679284</v>
      </c>
      <c r="M1932" s="20">
        <f t="shared" ref="M1932:O1932" si="1754">SUM(M1928)</f>
        <v>232910</v>
      </c>
      <c r="N1932" s="20">
        <f t="shared" si="1754"/>
        <v>231110</v>
      </c>
      <c r="O1932" s="20">
        <f t="shared" si="1754"/>
        <v>215264</v>
      </c>
      <c r="P1932" s="20">
        <f>K1932+L1932</f>
        <v>2887852</v>
      </c>
      <c r="Q1932" s="186">
        <f>IF(J1932=0,"-",P1932/J1932*100)</f>
        <v>99.992728687957538</v>
      </c>
    </row>
    <row r="1933" spans="1:17" x14ac:dyDescent="0.25">
      <c r="A1933" s="213"/>
      <c r="B1933" s="213"/>
      <c r="C1933" s="213"/>
      <c r="D1933" s="213"/>
      <c r="E1933" s="213"/>
      <c r="F1933" s="213"/>
      <c r="G1933" s="215"/>
      <c r="H1933" s="21" t="s">
        <v>80</v>
      </c>
      <c r="I1933" s="186">
        <f t="shared" ref="I1933:L1933" si="1755">SUM(I1932)</f>
        <v>3051156</v>
      </c>
      <c r="J1933" s="186">
        <f t="shared" ref="J1933" si="1756">SUM(J1932)</f>
        <v>2888062</v>
      </c>
      <c r="K1933" s="186">
        <f t="shared" ref="K1933" si="1757">SUM(K1932)</f>
        <v>2208568</v>
      </c>
      <c r="L1933" s="186">
        <f t="shared" si="1755"/>
        <v>679284</v>
      </c>
      <c r="M1933" s="20">
        <f t="shared" ref="M1933:O1933" si="1758">SUM(M1932)</f>
        <v>232910</v>
      </c>
      <c r="N1933" s="20">
        <f t="shared" si="1758"/>
        <v>231110</v>
      </c>
      <c r="O1933" s="20">
        <f t="shared" si="1758"/>
        <v>215264</v>
      </c>
      <c r="P1933" s="20">
        <f>K1933+L1933</f>
        <v>2887852</v>
      </c>
      <c r="Q1933" s="186">
        <f>IF(J1933=0,"-",P1933/J1933*100)</f>
        <v>99.992728687957538</v>
      </c>
    </row>
    <row r="1934" spans="1:17" x14ac:dyDescent="0.25">
      <c r="A1934" s="216"/>
      <c r="B1934" s="216"/>
      <c r="C1934" s="216"/>
      <c r="D1934" s="216"/>
      <c r="E1934" s="216"/>
      <c r="F1934" s="216"/>
      <c r="G1934" s="217"/>
      <c r="J1934" s="178">
        <v>0</v>
      </c>
      <c r="K1934" s="178">
        <v>0</v>
      </c>
      <c r="L1934" s="178">
        <f>M1934+N1934+O1934</f>
        <v>0</v>
      </c>
      <c r="P1934">
        <f>K1934+L1934</f>
        <v>0</v>
      </c>
      <c r="Q1934" s="160" t="str">
        <f>IF(J1934=0,"-",P1934/J1934*100)</f>
        <v>-</v>
      </c>
    </row>
    <row r="1935" spans="1:17" ht="15.75" thickBot="1" x14ac:dyDescent="0.3">
      <c r="A1935" s="16" t="s">
        <v>1</v>
      </c>
      <c r="B1935" s="16" t="s">
        <v>1</v>
      </c>
      <c r="C1935" s="16" t="s">
        <v>1</v>
      </c>
      <c r="D1935" s="16" t="s">
        <v>1</v>
      </c>
      <c r="E1935" s="16" t="s">
        <v>1</v>
      </c>
      <c r="F1935" s="16" t="s">
        <v>1</v>
      </c>
      <c r="G1935" s="16" t="s">
        <v>1</v>
      </c>
      <c r="H1935" s="22" t="s">
        <v>1</v>
      </c>
      <c r="I1935" s="187"/>
      <c r="J1935" s="187"/>
      <c r="K1935" s="187"/>
      <c r="L1935" s="187">
        <f>M1935+N1935+O1935</f>
        <v>0</v>
      </c>
      <c r="M1935" s="22"/>
      <c r="N1935" s="22"/>
      <c r="O1935" s="22"/>
      <c r="P1935" s="22">
        <f>K1935+L1935</f>
        <v>0</v>
      </c>
      <c r="Q1935" s="166"/>
    </row>
    <row r="1936" spans="1:17" ht="45.75" thickBot="1" x14ac:dyDescent="0.3">
      <c r="A1936" s="5" t="s">
        <v>4</v>
      </c>
      <c r="B1936" s="5" t="s">
        <v>5</v>
      </c>
      <c r="C1936" s="5" t="s">
        <v>6</v>
      </c>
      <c r="D1936" s="6" t="s">
        <v>1</v>
      </c>
      <c r="E1936" s="5" t="s">
        <v>7</v>
      </c>
      <c r="F1936" s="5" t="s">
        <v>8</v>
      </c>
      <c r="G1936" s="5" t="s">
        <v>9</v>
      </c>
      <c r="H1936" s="5" t="s">
        <v>10</v>
      </c>
      <c r="I1936" s="109" t="s">
        <v>3374</v>
      </c>
      <c r="J1936" s="109" t="s">
        <v>3433</v>
      </c>
      <c r="K1936" s="109" t="s">
        <v>3437</v>
      </c>
      <c r="L1936" s="109" t="s">
        <v>3434</v>
      </c>
      <c r="M1936" s="5" t="s">
        <v>3439</v>
      </c>
      <c r="N1936" s="5" t="s">
        <v>3440</v>
      </c>
      <c r="O1936" s="5" t="s">
        <v>3441</v>
      </c>
      <c r="P1936" s="5" t="s">
        <v>3438</v>
      </c>
      <c r="Q1936" s="162" t="s">
        <v>3302</v>
      </c>
    </row>
    <row r="1937" spans="1:17" x14ac:dyDescent="0.25">
      <c r="A1937" s="7" t="s">
        <v>1</v>
      </c>
      <c r="B1937" s="7" t="s">
        <v>1</v>
      </c>
      <c r="C1937" s="7" t="s">
        <v>1</v>
      </c>
      <c r="D1937" s="8" t="s">
        <v>1</v>
      </c>
      <c r="E1937" s="8" t="s">
        <v>1</v>
      </c>
      <c r="F1937" s="9" t="s">
        <v>1</v>
      </c>
      <c r="G1937" s="10" t="s">
        <v>1</v>
      </c>
      <c r="H1937" s="11" t="s">
        <v>1</v>
      </c>
      <c r="I1937" s="110">
        <v>1</v>
      </c>
      <c r="J1937" s="110">
        <v>2</v>
      </c>
      <c r="K1937" s="110">
        <v>20</v>
      </c>
      <c r="L1937" s="110" t="s">
        <v>3402</v>
      </c>
      <c r="M1937" s="12">
        <v>5</v>
      </c>
      <c r="N1937" s="12">
        <v>6</v>
      </c>
      <c r="O1937" s="12">
        <v>7</v>
      </c>
      <c r="P1937" s="12" t="s">
        <v>3303</v>
      </c>
      <c r="Q1937" s="110">
        <v>9</v>
      </c>
    </row>
    <row r="1938" spans="1:17" x14ac:dyDescent="0.25">
      <c r="A1938" s="1" t="s">
        <v>969</v>
      </c>
      <c r="B1938" s="1" t="s">
        <v>82</v>
      </c>
      <c r="C1938" s="4" t="s">
        <v>1138</v>
      </c>
      <c r="D1938" s="4" t="s">
        <v>1139</v>
      </c>
      <c r="E1938" s="2" t="s">
        <v>1</v>
      </c>
      <c r="F1938" s="2" t="s">
        <v>1</v>
      </c>
      <c r="G1938" s="2" t="s">
        <v>1</v>
      </c>
      <c r="H1938" s="2" t="s">
        <v>1140</v>
      </c>
      <c r="I1938" s="183">
        <v>0</v>
      </c>
      <c r="J1938" s="183"/>
      <c r="K1938" s="183"/>
      <c r="L1938" s="183">
        <f>M1938+N1938+O1938</f>
        <v>0</v>
      </c>
      <c r="M1938" s="3"/>
      <c r="N1938" s="3"/>
      <c r="O1938" s="3"/>
      <c r="P1938" s="3">
        <f t="shared" ref="P1938:P1971" si="1759">K1938+L1938</f>
        <v>0</v>
      </c>
      <c r="Q1938" s="161"/>
    </row>
    <row r="1939" spans="1:17" ht="33.75" x14ac:dyDescent="0.25">
      <c r="A1939" s="1" t="s">
        <v>1</v>
      </c>
      <c r="B1939" s="1" t="s">
        <v>1</v>
      </c>
      <c r="C1939" s="1" t="s">
        <v>1</v>
      </c>
      <c r="D1939" s="2" t="s">
        <v>1</v>
      </c>
      <c r="E1939" s="2" t="s">
        <v>1</v>
      </c>
      <c r="F1939" s="2" t="s">
        <v>1</v>
      </c>
      <c r="G1939" s="2" t="s">
        <v>1</v>
      </c>
      <c r="H1939" s="13" t="s">
        <v>14</v>
      </c>
      <c r="I1939" s="184">
        <f t="shared" ref="I1939:L1939" si="1760">SUM(I1940,I1948,I1950)</f>
        <v>1692901</v>
      </c>
      <c r="J1939" s="184">
        <f t="shared" ref="J1939" si="1761">SUM(J1940,J1948,J1950)</f>
        <v>1619601</v>
      </c>
      <c r="K1939" s="184">
        <f t="shared" ref="K1939" si="1762">SUM(K1940,K1948,K1950)</f>
        <v>1430171</v>
      </c>
      <c r="L1939" s="184">
        <f t="shared" si="1760"/>
        <v>173554</v>
      </c>
      <c r="M1939" s="14">
        <f t="shared" ref="M1939:O1939" si="1763">SUM(M1940,M1948,M1950)</f>
        <v>143526</v>
      </c>
      <c r="N1939" s="14">
        <f t="shared" si="1763"/>
        <v>20900</v>
      </c>
      <c r="O1939" s="14">
        <f t="shared" si="1763"/>
        <v>9128</v>
      </c>
      <c r="P1939" s="14">
        <f t="shared" si="1759"/>
        <v>1603725</v>
      </c>
      <c r="Q1939" s="184">
        <f t="shared" ref="Q1939:Q1970" si="1764">IF(J1939=0,"-",P1939/J1939*100)</f>
        <v>99.01975857016636</v>
      </c>
    </row>
    <row r="1940" spans="1:17" x14ac:dyDescent="0.25">
      <c r="A1940" s="4" t="s">
        <v>969</v>
      </c>
      <c r="B1940" s="4" t="s">
        <v>82</v>
      </c>
      <c r="C1940" s="4" t="s">
        <v>1138</v>
      </c>
      <c r="D1940" s="4" t="s">
        <v>1139</v>
      </c>
      <c r="E1940" s="2" t="s">
        <v>15</v>
      </c>
      <c r="F1940" s="2" t="s">
        <v>1</v>
      </c>
      <c r="G1940" s="2" t="s">
        <v>1</v>
      </c>
      <c r="H1940" s="2" t="s">
        <v>16</v>
      </c>
      <c r="I1940" s="185">
        <f t="shared" ref="I1940:L1940" si="1765">SUM(I1941,I1942)</f>
        <v>1360961</v>
      </c>
      <c r="J1940" s="185">
        <f t="shared" ref="J1940" si="1766">SUM(J1941,J1942)</f>
        <v>1330461</v>
      </c>
      <c r="K1940" s="185">
        <f t="shared" ref="K1940" si="1767">SUM(K1941,K1942)</f>
        <v>1216341</v>
      </c>
      <c r="L1940" s="185">
        <f t="shared" si="1765"/>
        <v>114120</v>
      </c>
      <c r="M1940" s="15">
        <f t="shared" ref="M1940:O1940" si="1768">SUM(M1941,M1942)</f>
        <v>110694</v>
      </c>
      <c r="N1940" s="15">
        <f t="shared" si="1768"/>
        <v>3426</v>
      </c>
      <c r="O1940" s="15">
        <f t="shared" si="1768"/>
        <v>0</v>
      </c>
      <c r="P1940" s="15">
        <f t="shared" si="1759"/>
        <v>1330461</v>
      </c>
      <c r="Q1940" s="185">
        <f t="shared" si="1764"/>
        <v>100</v>
      </c>
    </row>
    <row r="1941" spans="1:17" x14ac:dyDescent="0.25">
      <c r="A1941" s="4" t="s">
        <v>969</v>
      </c>
      <c r="B1941" s="4" t="s">
        <v>82</v>
      </c>
      <c r="C1941" s="4" t="s">
        <v>1138</v>
      </c>
      <c r="D1941" s="4" t="s">
        <v>1139</v>
      </c>
      <c r="E1941" s="3" t="s">
        <v>18</v>
      </c>
      <c r="F1941" s="4"/>
      <c r="G1941" s="16" t="s">
        <v>1015</v>
      </c>
      <c r="H1941" s="16" t="s">
        <v>17</v>
      </c>
      <c r="I1941" s="183">
        <v>1185326</v>
      </c>
      <c r="J1941" s="183">
        <v>1160326</v>
      </c>
      <c r="K1941" s="183">
        <v>1062732</v>
      </c>
      <c r="L1941" s="183">
        <f>M1941+N1941+O1941</f>
        <v>97594</v>
      </c>
      <c r="M1941" s="17">
        <v>97594</v>
      </c>
      <c r="N1941" s="17"/>
      <c r="O1941" s="17">
        <v>0</v>
      </c>
      <c r="P1941" s="17">
        <f t="shared" si="1759"/>
        <v>1160326</v>
      </c>
      <c r="Q1941" s="183">
        <f t="shared" si="1764"/>
        <v>100</v>
      </c>
    </row>
    <row r="1942" spans="1:17" x14ac:dyDescent="0.25">
      <c r="A1942" s="1" t="s">
        <v>969</v>
      </c>
      <c r="B1942" s="1" t="s">
        <v>82</v>
      </c>
      <c r="C1942" s="1" t="s">
        <v>1138</v>
      </c>
      <c r="D1942" s="1" t="s">
        <v>1139</v>
      </c>
      <c r="E1942" s="1" t="s">
        <v>20</v>
      </c>
      <c r="F1942" s="4" t="s">
        <v>1</v>
      </c>
      <c r="G1942" s="16" t="s">
        <v>1</v>
      </c>
      <c r="H1942" s="2" t="s">
        <v>21</v>
      </c>
      <c r="I1942" s="185">
        <f t="shared" ref="I1942:O1942" si="1769">SUM(I1943:I1947)</f>
        <v>175635</v>
      </c>
      <c r="J1942" s="185">
        <f t="shared" si="1769"/>
        <v>170135</v>
      </c>
      <c r="K1942" s="185">
        <f t="shared" si="1769"/>
        <v>153609</v>
      </c>
      <c r="L1942" s="185">
        <f t="shared" si="1769"/>
        <v>16526</v>
      </c>
      <c r="M1942" s="15">
        <f t="shared" si="1769"/>
        <v>13100</v>
      </c>
      <c r="N1942" s="15">
        <f t="shared" si="1769"/>
        <v>3426</v>
      </c>
      <c r="O1942" s="15">
        <f t="shared" si="1769"/>
        <v>0</v>
      </c>
      <c r="P1942" s="15">
        <f t="shared" si="1759"/>
        <v>170135</v>
      </c>
      <c r="Q1942" s="185">
        <f t="shared" si="1764"/>
        <v>100</v>
      </c>
    </row>
    <row r="1943" spans="1:17" x14ac:dyDescent="0.25">
      <c r="A1943" s="4" t="s">
        <v>969</v>
      </c>
      <c r="B1943" s="4" t="s">
        <v>82</v>
      </c>
      <c r="C1943" s="4" t="s">
        <v>1138</v>
      </c>
      <c r="D1943" s="4" t="s">
        <v>1139</v>
      </c>
      <c r="E1943" s="3" t="s">
        <v>22</v>
      </c>
      <c r="F1943" s="4" t="s">
        <v>1141</v>
      </c>
      <c r="G1943" s="16" t="s">
        <v>1015</v>
      </c>
      <c r="H1943" s="16" t="s">
        <v>86</v>
      </c>
      <c r="I1943" s="183">
        <v>27100</v>
      </c>
      <c r="J1943" s="183">
        <v>26200</v>
      </c>
      <c r="K1943" s="183">
        <v>21927</v>
      </c>
      <c r="L1943" s="183">
        <f>M1943+N1943+O1943</f>
        <v>4273</v>
      </c>
      <c r="M1943" s="17">
        <v>2600</v>
      </c>
      <c r="N1943" s="17">
        <v>1673</v>
      </c>
      <c r="O1943" s="17">
        <v>0</v>
      </c>
      <c r="P1943" s="17">
        <f t="shared" si="1759"/>
        <v>26200</v>
      </c>
      <c r="Q1943" s="183">
        <f t="shared" si="1764"/>
        <v>100</v>
      </c>
    </row>
    <row r="1944" spans="1:17" x14ac:dyDescent="0.25">
      <c r="A1944" s="4" t="s">
        <v>969</v>
      </c>
      <c r="B1944" s="4" t="s">
        <v>82</v>
      </c>
      <c r="C1944" s="4" t="s">
        <v>1138</v>
      </c>
      <c r="D1944" s="4" t="s">
        <v>1139</v>
      </c>
      <c r="E1944" s="3" t="s">
        <v>22</v>
      </c>
      <c r="F1944" s="4" t="s">
        <v>1142</v>
      </c>
      <c r="G1944" s="16" t="s">
        <v>1015</v>
      </c>
      <c r="H1944" s="16" t="s">
        <v>26</v>
      </c>
      <c r="I1944" s="183">
        <v>109795</v>
      </c>
      <c r="J1944" s="183">
        <v>106195</v>
      </c>
      <c r="K1944" s="183">
        <v>93942</v>
      </c>
      <c r="L1944" s="183">
        <f>M1944+N1944+O1944</f>
        <v>12253</v>
      </c>
      <c r="M1944" s="17">
        <v>10500</v>
      </c>
      <c r="N1944" s="17">
        <v>1753</v>
      </c>
      <c r="O1944" s="17">
        <v>0</v>
      </c>
      <c r="P1944" s="17">
        <f t="shared" si="1759"/>
        <v>106195</v>
      </c>
      <c r="Q1944" s="183">
        <f t="shared" si="1764"/>
        <v>100</v>
      </c>
    </row>
    <row r="1945" spans="1:17" x14ac:dyDescent="0.25">
      <c r="A1945" s="4" t="s">
        <v>969</v>
      </c>
      <c r="B1945" s="4" t="s">
        <v>82</v>
      </c>
      <c r="C1945" s="4" t="s">
        <v>1138</v>
      </c>
      <c r="D1945" s="4" t="s">
        <v>1139</v>
      </c>
      <c r="E1945" s="3" t="s">
        <v>22</v>
      </c>
      <c r="F1945" s="4" t="s">
        <v>1143</v>
      </c>
      <c r="G1945" s="16" t="s">
        <v>1015</v>
      </c>
      <c r="H1945" s="16" t="s">
        <v>28</v>
      </c>
      <c r="I1945" s="183">
        <v>23662</v>
      </c>
      <c r="J1945" s="183">
        <v>22662</v>
      </c>
      <c r="K1945" s="183">
        <v>22662</v>
      </c>
      <c r="L1945" s="183">
        <f>M1945+N1945+O1945</f>
        <v>0</v>
      </c>
      <c r="M1945" s="17">
        <v>0</v>
      </c>
      <c r="N1945" s="17">
        <v>0</v>
      </c>
      <c r="O1945" s="17">
        <v>0</v>
      </c>
      <c r="P1945" s="17">
        <f t="shared" si="1759"/>
        <v>22662</v>
      </c>
      <c r="Q1945" s="183">
        <f t="shared" si="1764"/>
        <v>100</v>
      </c>
    </row>
    <row r="1946" spans="1:17" x14ac:dyDescent="0.25">
      <c r="A1946" s="4" t="s">
        <v>969</v>
      </c>
      <c r="B1946" s="4" t="s">
        <v>82</v>
      </c>
      <c r="C1946" s="4" t="s">
        <v>1138</v>
      </c>
      <c r="D1946" s="4" t="s">
        <v>1139</v>
      </c>
      <c r="E1946" s="3" t="s">
        <v>22</v>
      </c>
      <c r="F1946" s="4" t="s">
        <v>1144</v>
      </c>
      <c r="G1946" s="16" t="s">
        <v>1015</v>
      </c>
      <c r="H1946" s="16" t="s">
        <v>24</v>
      </c>
      <c r="I1946" s="183">
        <v>0</v>
      </c>
      <c r="J1946" s="183">
        <v>0</v>
      </c>
      <c r="K1946" s="183">
        <v>0</v>
      </c>
      <c r="L1946" s="183">
        <f>M1946+N1946+O1946</f>
        <v>0</v>
      </c>
      <c r="M1946" s="17"/>
      <c r="N1946" s="17"/>
      <c r="O1946" s="17"/>
      <c r="P1946" s="17">
        <f t="shared" si="1759"/>
        <v>0</v>
      </c>
      <c r="Q1946" s="161" t="str">
        <f t="shared" si="1764"/>
        <v>-</v>
      </c>
    </row>
    <row r="1947" spans="1:17" x14ac:dyDescent="0.25">
      <c r="A1947" s="4" t="s">
        <v>969</v>
      </c>
      <c r="B1947" s="4" t="s">
        <v>82</v>
      </c>
      <c r="C1947" s="4" t="s">
        <v>1138</v>
      </c>
      <c r="D1947" s="4" t="s">
        <v>1139</v>
      </c>
      <c r="E1947" s="3" t="s">
        <v>22</v>
      </c>
      <c r="F1947" s="4" t="s">
        <v>1145</v>
      </c>
      <c r="G1947" s="16" t="s">
        <v>1015</v>
      </c>
      <c r="H1947" s="16" t="s">
        <v>30</v>
      </c>
      <c r="I1947" s="183">
        <v>15078</v>
      </c>
      <c r="J1947" s="183">
        <v>15078</v>
      </c>
      <c r="K1947" s="183">
        <v>15078</v>
      </c>
      <c r="L1947" s="183">
        <f>M1947+N1947+O1947</f>
        <v>0</v>
      </c>
      <c r="M1947" s="17"/>
      <c r="N1947" s="17"/>
      <c r="O1947" s="17"/>
      <c r="P1947" s="17">
        <f t="shared" si="1759"/>
        <v>15078</v>
      </c>
      <c r="Q1947" s="183">
        <f t="shared" si="1764"/>
        <v>100</v>
      </c>
    </row>
    <row r="1948" spans="1:17" x14ac:dyDescent="0.25">
      <c r="A1948" s="4" t="s">
        <v>969</v>
      </c>
      <c r="B1948" s="4" t="s">
        <v>82</v>
      </c>
      <c r="C1948" s="4" t="s">
        <v>1138</v>
      </c>
      <c r="D1948" s="4" t="s">
        <v>1139</v>
      </c>
      <c r="E1948" s="2" t="s">
        <v>31</v>
      </c>
      <c r="F1948" s="2" t="s">
        <v>1</v>
      </c>
      <c r="G1948" s="2" t="s">
        <v>1</v>
      </c>
      <c r="H1948" s="2" t="s">
        <v>32</v>
      </c>
      <c r="I1948" s="185">
        <f t="shared" ref="I1948:O1948" si="1770">SUM(I1949)</f>
        <v>124459</v>
      </c>
      <c r="J1948" s="185">
        <f t="shared" si="1770"/>
        <v>121809</v>
      </c>
      <c r="K1948" s="185">
        <f t="shared" si="1770"/>
        <v>102835</v>
      </c>
      <c r="L1948" s="185">
        <f t="shared" si="1770"/>
        <v>18974</v>
      </c>
      <c r="M1948" s="15">
        <f t="shared" si="1770"/>
        <v>16000</v>
      </c>
      <c r="N1948" s="15">
        <f t="shared" si="1770"/>
        <v>2974</v>
      </c>
      <c r="O1948" s="15">
        <f t="shared" si="1770"/>
        <v>0</v>
      </c>
      <c r="P1948" s="15">
        <f t="shared" si="1759"/>
        <v>121809</v>
      </c>
      <c r="Q1948" s="185">
        <f t="shared" si="1764"/>
        <v>100</v>
      </c>
    </row>
    <row r="1949" spans="1:17" x14ac:dyDescent="0.25">
      <c r="A1949" s="4" t="s">
        <v>969</v>
      </c>
      <c r="B1949" s="4" t="s">
        <v>82</v>
      </c>
      <c r="C1949" s="4" t="s">
        <v>1138</v>
      </c>
      <c r="D1949" s="4" t="s">
        <v>1139</v>
      </c>
      <c r="E1949" s="3" t="s">
        <v>34</v>
      </c>
      <c r="F1949" s="4"/>
      <c r="G1949" s="16" t="s">
        <v>1015</v>
      </c>
      <c r="H1949" s="16" t="s">
        <v>33</v>
      </c>
      <c r="I1949" s="183">
        <v>124459</v>
      </c>
      <c r="J1949" s="183">
        <v>121809</v>
      </c>
      <c r="K1949" s="183">
        <v>102835</v>
      </c>
      <c r="L1949" s="183">
        <f>M1949+N1949+O1949</f>
        <v>18974</v>
      </c>
      <c r="M1949" s="17">
        <v>16000</v>
      </c>
      <c r="N1949" s="17">
        <v>2974</v>
      </c>
      <c r="O1949" s="17">
        <v>0</v>
      </c>
      <c r="P1949" s="17">
        <f t="shared" si="1759"/>
        <v>121809</v>
      </c>
      <c r="Q1949" s="183">
        <f t="shared" si="1764"/>
        <v>100</v>
      </c>
    </row>
    <row r="1950" spans="1:17" x14ac:dyDescent="0.25">
      <c r="A1950" s="4" t="s">
        <v>969</v>
      </c>
      <c r="B1950" s="4" t="s">
        <v>82</v>
      </c>
      <c r="C1950" s="4" t="s">
        <v>1138</v>
      </c>
      <c r="D1950" s="4" t="s">
        <v>1139</v>
      </c>
      <c r="E1950" s="2" t="s">
        <v>35</v>
      </c>
      <c r="F1950" s="2" t="s">
        <v>1</v>
      </c>
      <c r="G1950" s="2" t="s">
        <v>1</v>
      </c>
      <c r="H1950" s="2" t="s">
        <v>36</v>
      </c>
      <c r="I1950" s="185">
        <f t="shared" ref="I1950:O1950" si="1771">SUM(I1951:I1959)</f>
        <v>207481</v>
      </c>
      <c r="J1950" s="185">
        <f t="shared" si="1771"/>
        <v>167331</v>
      </c>
      <c r="K1950" s="185">
        <f t="shared" si="1771"/>
        <v>110995</v>
      </c>
      <c r="L1950" s="185">
        <f t="shared" si="1771"/>
        <v>40460</v>
      </c>
      <c r="M1950" s="15">
        <f t="shared" si="1771"/>
        <v>16832</v>
      </c>
      <c r="N1950" s="15">
        <f t="shared" si="1771"/>
        <v>14500</v>
      </c>
      <c r="O1950" s="15">
        <f t="shared" si="1771"/>
        <v>9128</v>
      </c>
      <c r="P1950" s="15">
        <f t="shared" si="1759"/>
        <v>151455</v>
      </c>
      <c r="Q1950" s="185">
        <f t="shared" si="1764"/>
        <v>90.512218297864706</v>
      </c>
    </row>
    <row r="1951" spans="1:17" x14ac:dyDescent="0.25">
      <c r="A1951" s="4" t="s">
        <v>969</v>
      </c>
      <c r="B1951" s="4" t="s">
        <v>82</v>
      </c>
      <c r="C1951" s="4" t="s">
        <v>1138</v>
      </c>
      <c r="D1951" s="4" t="s">
        <v>1139</v>
      </c>
      <c r="E1951" s="3" t="s">
        <v>39</v>
      </c>
      <c r="F1951" s="4"/>
      <c r="G1951" s="16" t="s">
        <v>1015</v>
      </c>
      <c r="H1951" s="16" t="s">
        <v>38</v>
      </c>
      <c r="I1951" s="183">
        <v>2500</v>
      </c>
      <c r="J1951" s="183">
        <v>2500</v>
      </c>
      <c r="K1951" s="183">
        <v>924</v>
      </c>
      <c r="L1951" s="183">
        <f t="shared" ref="L1951:L1958" si="1772">M1951+N1951+O1951</f>
        <v>0</v>
      </c>
      <c r="M1951" s="17">
        <v>0</v>
      </c>
      <c r="N1951" s="17">
        <v>0</v>
      </c>
      <c r="O1951" s="17">
        <v>0</v>
      </c>
      <c r="P1951" s="17">
        <f t="shared" si="1759"/>
        <v>924</v>
      </c>
      <c r="Q1951" s="183">
        <f t="shared" si="1764"/>
        <v>36.96</v>
      </c>
    </row>
    <row r="1952" spans="1:17" x14ac:dyDescent="0.25">
      <c r="A1952" s="4" t="s">
        <v>969</v>
      </c>
      <c r="B1952" s="4" t="s">
        <v>82</v>
      </c>
      <c r="C1952" s="4" t="s">
        <v>1138</v>
      </c>
      <c r="D1952" s="4" t="s">
        <v>1139</v>
      </c>
      <c r="E1952" s="3" t="s">
        <v>197</v>
      </c>
      <c r="F1952" s="4"/>
      <c r="G1952" s="16" t="s">
        <v>1015</v>
      </c>
      <c r="H1952" s="16" t="s">
        <v>196</v>
      </c>
      <c r="I1952" s="183">
        <v>54000</v>
      </c>
      <c r="J1952" s="183">
        <v>54000</v>
      </c>
      <c r="K1952" s="183">
        <v>29700</v>
      </c>
      <c r="L1952" s="183">
        <f t="shared" si="1772"/>
        <v>11000</v>
      </c>
      <c r="M1952" s="17">
        <v>2000</v>
      </c>
      <c r="N1952" s="17">
        <v>4500</v>
      </c>
      <c r="O1952" s="17">
        <v>4500</v>
      </c>
      <c r="P1952" s="17">
        <f t="shared" si="1759"/>
        <v>40700</v>
      </c>
      <c r="Q1952" s="183">
        <f t="shared" si="1764"/>
        <v>75.370370370370367</v>
      </c>
    </row>
    <row r="1953" spans="1:17" x14ac:dyDescent="0.25">
      <c r="A1953" s="4" t="s">
        <v>969</v>
      </c>
      <c r="B1953" s="4" t="s">
        <v>82</v>
      </c>
      <c r="C1953" s="4" t="s">
        <v>1138</v>
      </c>
      <c r="D1953" s="4" t="s">
        <v>1139</v>
      </c>
      <c r="E1953" s="3" t="s">
        <v>200</v>
      </c>
      <c r="F1953" s="4"/>
      <c r="G1953" s="16" t="s">
        <v>1015</v>
      </c>
      <c r="H1953" s="16" t="s">
        <v>199</v>
      </c>
      <c r="I1953" s="183">
        <v>16000</v>
      </c>
      <c r="J1953" s="183">
        <v>16000</v>
      </c>
      <c r="K1953" s="183">
        <v>9499</v>
      </c>
      <c r="L1953" s="183">
        <f t="shared" si="1772"/>
        <v>6501</v>
      </c>
      <c r="M1953" s="17">
        <v>2000</v>
      </c>
      <c r="N1953" s="17">
        <v>2000</v>
      </c>
      <c r="O1953" s="17">
        <v>2501</v>
      </c>
      <c r="P1953" s="17">
        <f t="shared" si="1759"/>
        <v>16000</v>
      </c>
      <c r="Q1953" s="183">
        <f t="shared" si="1764"/>
        <v>100</v>
      </c>
    </row>
    <row r="1954" spans="1:17" x14ac:dyDescent="0.25">
      <c r="A1954" s="4" t="s">
        <v>969</v>
      </c>
      <c r="B1954" s="4" t="s">
        <v>82</v>
      </c>
      <c r="C1954" s="4" t="s">
        <v>1138</v>
      </c>
      <c r="D1954" s="4" t="s">
        <v>1139</v>
      </c>
      <c r="E1954" s="3" t="s">
        <v>203</v>
      </c>
      <c r="F1954" s="4"/>
      <c r="G1954" s="16" t="s">
        <v>1015</v>
      </c>
      <c r="H1954" s="16" t="s">
        <v>202</v>
      </c>
      <c r="I1954" s="183">
        <v>66500</v>
      </c>
      <c r="J1954" s="183">
        <v>26500</v>
      </c>
      <c r="K1954" s="183">
        <v>14124</v>
      </c>
      <c r="L1954" s="183">
        <f t="shared" si="1772"/>
        <v>12376</v>
      </c>
      <c r="M1954" s="17">
        <v>7000</v>
      </c>
      <c r="N1954" s="17">
        <v>4000</v>
      </c>
      <c r="O1954" s="17">
        <v>1376</v>
      </c>
      <c r="P1954" s="17">
        <f t="shared" si="1759"/>
        <v>26500</v>
      </c>
      <c r="Q1954" s="183">
        <f t="shared" si="1764"/>
        <v>100</v>
      </c>
    </row>
    <row r="1955" spans="1:17" x14ac:dyDescent="0.25">
      <c r="A1955" s="4" t="s">
        <v>969</v>
      </c>
      <c r="B1955" s="4" t="s">
        <v>82</v>
      </c>
      <c r="C1955" s="4" t="s">
        <v>1138</v>
      </c>
      <c r="D1955" s="4" t="s">
        <v>1139</v>
      </c>
      <c r="E1955" s="3" t="s">
        <v>206</v>
      </c>
      <c r="F1955" s="4"/>
      <c r="G1955" s="16" t="s">
        <v>1015</v>
      </c>
      <c r="H1955" s="16" t="s">
        <v>205</v>
      </c>
      <c r="I1955" s="183">
        <v>500</v>
      </c>
      <c r="J1955" s="183">
        <v>1500</v>
      </c>
      <c r="K1955" s="183">
        <v>1500</v>
      </c>
      <c r="L1955" s="183">
        <f t="shared" si="1772"/>
        <v>0</v>
      </c>
      <c r="M1955" s="17">
        <v>0</v>
      </c>
      <c r="N1955" s="17">
        <v>0</v>
      </c>
      <c r="O1955" s="17">
        <v>0</v>
      </c>
      <c r="P1955" s="17">
        <f t="shared" si="1759"/>
        <v>1500</v>
      </c>
      <c r="Q1955" s="183">
        <f t="shared" si="1764"/>
        <v>100</v>
      </c>
    </row>
    <row r="1956" spans="1:17" x14ac:dyDescent="0.25">
      <c r="A1956" s="4" t="s">
        <v>969</v>
      </c>
      <c r="B1956" s="4" t="s">
        <v>82</v>
      </c>
      <c r="C1956" s="4" t="s">
        <v>1138</v>
      </c>
      <c r="D1956" s="4" t="s">
        <v>1139</v>
      </c>
      <c r="E1956" s="3" t="s">
        <v>209</v>
      </c>
      <c r="F1956" s="4"/>
      <c r="G1956" s="16" t="s">
        <v>1015</v>
      </c>
      <c r="H1956" s="16" t="s">
        <v>208</v>
      </c>
      <c r="I1956" s="183">
        <v>25000</v>
      </c>
      <c r="J1956" s="183">
        <v>25000</v>
      </c>
      <c r="K1956" s="183">
        <v>18249</v>
      </c>
      <c r="L1956" s="183">
        <f t="shared" si="1772"/>
        <v>6751</v>
      </c>
      <c r="M1956" s="17">
        <v>3000</v>
      </c>
      <c r="N1956" s="17">
        <v>3000</v>
      </c>
      <c r="O1956" s="17">
        <v>751</v>
      </c>
      <c r="P1956" s="17">
        <f t="shared" si="1759"/>
        <v>25000</v>
      </c>
      <c r="Q1956" s="183">
        <f t="shared" si="1764"/>
        <v>100</v>
      </c>
    </row>
    <row r="1957" spans="1:17" x14ac:dyDescent="0.25">
      <c r="A1957" s="4" t="s">
        <v>969</v>
      </c>
      <c r="B1957" s="4" t="s">
        <v>82</v>
      </c>
      <c r="C1957" s="4" t="s">
        <v>1138</v>
      </c>
      <c r="D1957" s="4" t="s">
        <v>1139</v>
      </c>
      <c r="E1957" s="3" t="s">
        <v>212</v>
      </c>
      <c r="F1957" s="4"/>
      <c r="G1957" s="16" t="s">
        <v>1015</v>
      </c>
      <c r="H1957" s="16" t="s">
        <v>211</v>
      </c>
      <c r="I1957" s="183">
        <v>12000</v>
      </c>
      <c r="J1957" s="183">
        <v>12000</v>
      </c>
      <c r="K1957" s="183">
        <v>12000</v>
      </c>
      <c r="L1957" s="183">
        <f t="shared" si="1772"/>
        <v>0</v>
      </c>
      <c r="M1957" s="17">
        <v>0</v>
      </c>
      <c r="N1957" s="17">
        <v>0</v>
      </c>
      <c r="O1957" s="17">
        <v>0</v>
      </c>
      <c r="P1957" s="17">
        <f t="shared" si="1759"/>
        <v>12000</v>
      </c>
      <c r="Q1957" s="183">
        <f t="shared" si="1764"/>
        <v>100</v>
      </c>
    </row>
    <row r="1958" spans="1:17" x14ac:dyDescent="0.25">
      <c r="A1958" s="4" t="s">
        <v>969</v>
      </c>
      <c r="B1958" s="4" t="s">
        <v>82</v>
      </c>
      <c r="C1958" s="4" t="s">
        <v>1138</v>
      </c>
      <c r="D1958" s="4" t="s">
        <v>1139</v>
      </c>
      <c r="E1958" s="3" t="s">
        <v>215</v>
      </c>
      <c r="F1958" s="4"/>
      <c r="G1958" s="16" t="s">
        <v>1015</v>
      </c>
      <c r="H1958" s="16" t="s">
        <v>214</v>
      </c>
      <c r="I1958" s="183">
        <v>0</v>
      </c>
      <c r="J1958" s="183">
        <v>0</v>
      </c>
      <c r="K1958" s="183">
        <v>0</v>
      </c>
      <c r="L1958" s="183">
        <f t="shared" si="1772"/>
        <v>0</v>
      </c>
      <c r="M1958" s="17">
        <v>0</v>
      </c>
      <c r="N1958" s="17">
        <v>0</v>
      </c>
      <c r="O1958" s="17">
        <v>0</v>
      </c>
      <c r="P1958" s="17">
        <f t="shared" si="1759"/>
        <v>0</v>
      </c>
      <c r="Q1958" s="161" t="str">
        <f t="shared" si="1764"/>
        <v>-</v>
      </c>
    </row>
    <row r="1959" spans="1:17" x14ac:dyDescent="0.25">
      <c r="A1959" s="1" t="s">
        <v>969</v>
      </c>
      <c r="B1959" s="1" t="s">
        <v>82</v>
      </c>
      <c r="C1959" s="1" t="s">
        <v>1138</v>
      </c>
      <c r="D1959" s="1" t="s">
        <v>1139</v>
      </c>
      <c r="E1959" s="1" t="s">
        <v>40</v>
      </c>
      <c r="F1959" s="4" t="s">
        <v>1</v>
      </c>
      <c r="G1959" s="16" t="s">
        <v>1</v>
      </c>
      <c r="H1959" s="2" t="s">
        <v>41</v>
      </c>
      <c r="I1959" s="185">
        <f t="shared" ref="I1959:O1959" si="1773">SUM(I1960:I1962)</f>
        <v>30981</v>
      </c>
      <c r="J1959" s="185">
        <f t="shared" si="1773"/>
        <v>29831</v>
      </c>
      <c r="K1959" s="185">
        <f t="shared" si="1773"/>
        <v>24999</v>
      </c>
      <c r="L1959" s="185">
        <f t="shared" si="1773"/>
        <v>3832</v>
      </c>
      <c r="M1959" s="15">
        <f t="shared" si="1773"/>
        <v>2832</v>
      </c>
      <c r="N1959" s="15">
        <f t="shared" si="1773"/>
        <v>1000</v>
      </c>
      <c r="O1959" s="15">
        <f t="shared" si="1773"/>
        <v>0</v>
      </c>
      <c r="P1959" s="15">
        <f t="shared" si="1759"/>
        <v>28831</v>
      </c>
      <c r="Q1959" s="185">
        <f t="shared" si="1764"/>
        <v>96.647782508129126</v>
      </c>
    </row>
    <row r="1960" spans="1:17" x14ac:dyDescent="0.25">
      <c r="A1960" s="4" t="s">
        <v>969</v>
      </c>
      <c r="B1960" s="4" t="s">
        <v>82</v>
      </c>
      <c r="C1960" s="4" t="s">
        <v>1138</v>
      </c>
      <c r="D1960" s="4" t="s">
        <v>1139</v>
      </c>
      <c r="E1960" s="3" t="s">
        <v>42</v>
      </c>
      <c r="F1960" s="4"/>
      <c r="G1960" s="16" t="s">
        <v>1015</v>
      </c>
      <c r="H1960" s="16" t="s">
        <v>41</v>
      </c>
      <c r="I1960" s="183">
        <v>15700</v>
      </c>
      <c r="J1960" s="183">
        <v>14700</v>
      </c>
      <c r="K1960" s="183">
        <v>11324</v>
      </c>
      <c r="L1960" s="183">
        <f>M1960+N1960+O1960</f>
        <v>2376</v>
      </c>
      <c r="M1960" s="17">
        <v>1376</v>
      </c>
      <c r="N1960" s="17">
        <v>1000</v>
      </c>
      <c r="O1960" s="17">
        <v>0</v>
      </c>
      <c r="P1960" s="17">
        <f t="shared" si="1759"/>
        <v>13700</v>
      </c>
      <c r="Q1960" s="183">
        <f t="shared" si="1764"/>
        <v>93.197278911564624</v>
      </c>
    </row>
    <row r="1961" spans="1:17" ht="22.5" x14ac:dyDescent="0.25">
      <c r="A1961" s="4" t="s">
        <v>969</v>
      </c>
      <c r="B1961" s="4" t="s">
        <v>82</v>
      </c>
      <c r="C1961" s="4" t="s">
        <v>1138</v>
      </c>
      <c r="D1961" s="4" t="s">
        <v>1139</v>
      </c>
      <c r="E1961" s="3" t="s">
        <v>42</v>
      </c>
      <c r="F1961" s="4" t="s">
        <v>1146</v>
      </c>
      <c r="G1961" s="16" t="s">
        <v>1015</v>
      </c>
      <c r="H1961" s="16" t="s">
        <v>50</v>
      </c>
      <c r="I1961" s="183">
        <v>3781</v>
      </c>
      <c r="J1961" s="183">
        <v>3631</v>
      </c>
      <c r="K1961" s="183">
        <v>3631</v>
      </c>
      <c r="L1961" s="183">
        <f>M1961+N1961+O1961</f>
        <v>0</v>
      </c>
      <c r="M1961" s="17">
        <v>0</v>
      </c>
      <c r="N1961" s="17">
        <v>0</v>
      </c>
      <c r="O1961" s="17">
        <v>0</v>
      </c>
      <c r="P1961" s="17">
        <f t="shared" si="1759"/>
        <v>3631</v>
      </c>
      <c r="Q1961" s="183">
        <f t="shared" si="1764"/>
        <v>100</v>
      </c>
    </row>
    <row r="1962" spans="1:17" ht="22.5" x14ac:dyDescent="0.25">
      <c r="A1962" s="4" t="s">
        <v>969</v>
      </c>
      <c r="B1962" s="4" t="s">
        <v>82</v>
      </c>
      <c r="C1962" s="4" t="s">
        <v>1138</v>
      </c>
      <c r="D1962" s="4" t="s">
        <v>1139</v>
      </c>
      <c r="E1962" s="3" t="s">
        <v>42</v>
      </c>
      <c r="F1962" s="4" t="s">
        <v>1147</v>
      </c>
      <c r="G1962" s="16" t="s">
        <v>1015</v>
      </c>
      <c r="H1962" s="16" t="s">
        <v>56</v>
      </c>
      <c r="I1962" s="183">
        <v>11500</v>
      </c>
      <c r="J1962" s="183">
        <v>11500</v>
      </c>
      <c r="K1962" s="183">
        <v>10044</v>
      </c>
      <c r="L1962" s="183">
        <f>M1962+N1962+O1962</f>
        <v>1456</v>
      </c>
      <c r="M1962" s="17">
        <v>1456</v>
      </c>
      <c r="N1962" s="17">
        <v>0</v>
      </c>
      <c r="O1962" s="17">
        <v>0</v>
      </c>
      <c r="P1962" s="17">
        <f t="shared" si="1759"/>
        <v>11500</v>
      </c>
      <c r="Q1962" s="183">
        <f t="shared" si="1764"/>
        <v>100</v>
      </c>
    </row>
    <row r="1963" spans="1:17" ht="22.5" x14ac:dyDescent="0.25">
      <c r="A1963" s="1" t="s">
        <v>1</v>
      </c>
      <c r="B1963" s="1" t="s">
        <v>1</v>
      </c>
      <c r="C1963" s="1" t="s">
        <v>1</v>
      </c>
      <c r="D1963" s="2" t="s">
        <v>1</v>
      </c>
      <c r="E1963" s="2" t="s">
        <v>1</v>
      </c>
      <c r="F1963" s="2" t="s">
        <v>1</v>
      </c>
      <c r="G1963" s="2" t="s">
        <v>1</v>
      </c>
      <c r="H1963" s="13" t="s">
        <v>57</v>
      </c>
      <c r="I1963" s="184">
        <f t="shared" ref="I1963:O1964" si="1774">SUM(I1964)</f>
        <v>100</v>
      </c>
      <c r="J1963" s="184">
        <f t="shared" si="1774"/>
        <v>100</v>
      </c>
      <c r="K1963" s="184">
        <f t="shared" si="1774"/>
        <v>0</v>
      </c>
      <c r="L1963" s="184">
        <f t="shared" si="1774"/>
        <v>0</v>
      </c>
      <c r="M1963" s="14">
        <f t="shared" si="1774"/>
        <v>0</v>
      </c>
      <c r="N1963" s="14">
        <f t="shared" si="1774"/>
        <v>0</v>
      </c>
      <c r="O1963" s="14">
        <f t="shared" si="1774"/>
        <v>0</v>
      </c>
      <c r="P1963" s="14">
        <f t="shared" si="1759"/>
        <v>0</v>
      </c>
      <c r="Q1963" s="184">
        <f t="shared" si="1764"/>
        <v>0</v>
      </c>
    </row>
    <row r="1964" spans="1:17" x14ac:dyDescent="0.25">
      <c r="A1964" s="4" t="s">
        <v>969</v>
      </c>
      <c r="B1964" s="4" t="s">
        <v>82</v>
      </c>
      <c r="C1964" s="4" t="s">
        <v>1138</v>
      </c>
      <c r="D1964" s="4" t="s">
        <v>1139</v>
      </c>
      <c r="E1964" s="2" t="s">
        <v>58</v>
      </c>
      <c r="F1964" s="2" t="s">
        <v>1</v>
      </c>
      <c r="G1964" s="2" t="s">
        <v>1</v>
      </c>
      <c r="H1964" s="2" t="s">
        <v>59</v>
      </c>
      <c r="I1964" s="185">
        <f t="shared" si="1774"/>
        <v>100</v>
      </c>
      <c r="J1964" s="185">
        <f t="shared" si="1774"/>
        <v>100</v>
      </c>
      <c r="K1964" s="185">
        <f t="shared" si="1774"/>
        <v>0</v>
      </c>
      <c r="L1964" s="185">
        <f t="shared" si="1774"/>
        <v>0</v>
      </c>
      <c r="M1964" s="15">
        <f t="shared" si="1774"/>
        <v>0</v>
      </c>
      <c r="N1964" s="15">
        <f t="shared" si="1774"/>
        <v>0</v>
      </c>
      <c r="O1964" s="15">
        <f t="shared" si="1774"/>
        <v>0</v>
      </c>
      <c r="P1964" s="15">
        <f t="shared" si="1759"/>
        <v>0</v>
      </c>
      <c r="Q1964" s="185">
        <f t="shared" si="1764"/>
        <v>0</v>
      </c>
    </row>
    <row r="1965" spans="1:17" x14ac:dyDescent="0.25">
      <c r="A1965" s="4" t="s">
        <v>969</v>
      </c>
      <c r="B1965" s="4" t="s">
        <v>82</v>
      </c>
      <c r="C1965" s="4" t="s">
        <v>1138</v>
      </c>
      <c r="D1965" s="4" t="s">
        <v>1139</v>
      </c>
      <c r="E1965" s="3" t="s">
        <v>69</v>
      </c>
      <c r="F1965" s="4"/>
      <c r="G1965" s="16" t="s">
        <v>1015</v>
      </c>
      <c r="H1965" s="16" t="s">
        <v>68</v>
      </c>
      <c r="I1965" s="183">
        <v>100</v>
      </c>
      <c r="J1965" s="183">
        <v>100</v>
      </c>
      <c r="K1965" s="183">
        <v>0</v>
      </c>
      <c r="L1965" s="183">
        <f>M1965+N1965+O1965</f>
        <v>0</v>
      </c>
      <c r="M1965" s="17"/>
      <c r="N1965" s="17"/>
      <c r="O1965" s="17"/>
      <c r="P1965" s="17">
        <f t="shared" si="1759"/>
        <v>0</v>
      </c>
      <c r="Q1965" s="183">
        <f t="shared" si="1764"/>
        <v>0</v>
      </c>
    </row>
    <row r="1966" spans="1:17" ht="22.5" x14ac:dyDescent="0.25">
      <c r="A1966" s="1" t="s">
        <v>1</v>
      </c>
      <c r="B1966" s="1" t="s">
        <v>1</v>
      </c>
      <c r="C1966" s="1" t="s">
        <v>1</v>
      </c>
      <c r="D1966" s="2" t="s">
        <v>1</v>
      </c>
      <c r="E1966" s="2" t="s">
        <v>1</v>
      </c>
      <c r="F1966" s="2" t="s">
        <v>1</v>
      </c>
      <c r="G1966" s="2" t="s">
        <v>1</v>
      </c>
      <c r="H1966" s="13" t="s">
        <v>70</v>
      </c>
      <c r="I1966" s="184">
        <f t="shared" ref="I1966:O1966" si="1775">SUM(I1967)</f>
        <v>43000</v>
      </c>
      <c r="J1966" s="184">
        <f t="shared" si="1775"/>
        <v>42000</v>
      </c>
      <c r="K1966" s="184">
        <f t="shared" si="1775"/>
        <v>42000</v>
      </c>
      <c r="L1966" s="184">
        <f t="shared" si="1775"/>
        <v>0</v>
      </c>
      <c r="M1966" s="14">
        <f t="shared" si="1775"/>
        <v>0</v>
      </c>
      <c r="N1966" s="14">
        <f t="shared" si="1775"/>
        <v>0</v>
      </c>
      <c r="O1966" s="14">
        <f t="shared" si="1775"/>
        <v>0</v>
      </c>
      <c r="P1966" s="14">
        <f t="shared" si="1759"/>
        <v>42000</v>
      </c>
      <c r="Q1966" s="184">
        <f t="shared" si="1764"/>
        <v>100</v>
      </c>
    </row>
    <row r="1967" spans="1:17" x14ac:dyDescent="0.25">
      <c r="A1967" s="4" t="s">
        <v>969</v>
      </c>
      <c r="B1967" s="4" t="s">
        <v>82</v>
      </c>
      <c r="C1967" s="4" t="s">
        <v>1138</v>
      </c>
      <c r="D1967" s="4" t="s">
        <v>1139</v>
      </c>
      <c r="E1967" s="2" t="s">
        <v>71</v>
      </c>
      <c r="F1967" s="2" t="s">
        <v>1</v>
      </c>
      <c r="G1967" s="2" t="s">
        <v>1</v>
      </c>
      <c r="H1967" s="2" t="s">
        <v>72</v>
      </c>
      <c r="I1967" s="185">
        <f t="shared" ref="I1967:L1967" si="1776">SUM(I1968:I1969)</f>
        <v>43000</v>
      </c>
      <c r="J1967" s="185">
        <f t="shared" ref="J1967" si="1777">SUM(J1968:J1969)</f>
        <v>42000</v>
      </c>
      <c r="K1967" s="185">
        <f t="shared" ref="K1967" si="1778">SUM(K1968:K1969)</f>
        <v>42000</v>
      </c>
      <c r="L1967" s="185">
        <f t="shared" si="1776"/>
        <v>0</v>
      </c>
      <c r="M1967" s="15">
        <f t="shared" ref="M1967:O1967" si="1779">SUM(M1968:M1969)</f>
        <v>0</v>
      </c>
      <c r="N1967" s="15">
        <f t="shared" si="1779"/>
        <v>0</v>
      </c>
      <c r="O1967" s="15">
        <f t="shared" si="1779"/>
        <v>0</v>
      </c>
      <c r="P1967" s="15">
        <f t="shared" si="1759"/>
        <v>42000</v>
      </c>
      <c r="Q1967" s="185">
        <f t="shared" si="1764"/>
        <v>100</v>
      </c>
    </row>
    <row r="1968" spans="1:17" x14ac:dyDescent="0.25">
      <c r="A1968" s="4" t="s">
        <v>969</v>
      </c>
      <c r="B1968" s="4" t="s">
        <v>82</v>
      </c>
      <c r="C1968" s="4" t="s">
        <v>1138</v>
      </c>
      <c r="D1968" s="4" t="s">
        <v>1139</v>
      </c>
      <c r="E1968" s="3" t="s">
        <v>75</v>
      </c>
      <c r="F1968" s="4"/>
      <c r="G1968" s="16" t="s">
        <v>1015</v>
      </c>
      <c r="H1968" s="16" t="s">
        <v>74</v>
      </c>
      <c r="I1968" s="183">
        <v>23000</v>
      </c>
      <c r="J1968" s="183">
        <v>22000</v>
      </c>
      <c r="K1968" s="183">
        <v>22000</v>
      </c>
      <c r="L1968" s="183">
        <f>M1968+N1968+O1968</f>
        <v>0</v>
      </c>
      <c r="M1968" s="17"/>
      <c r="N1968" s="17"/>
      <c r="O1968" s="17"/>
      <c r="P1968" s="17">
        <f t="shared" si="1759"/>
        <v>22000</v>
      </c>
      <c r="Q1968" s="183">
        <f t="shared" si="1764"/>
        <v>100</v>
      </c>
    </row>
    <row r="1969" spans="1:17" x14ac:dyDescent="0.25">
      <c r="A1969" s="4" t="s">
        <v>969</v>
      </c>
      <c r="B1969" s="4" t="s">
        <v>82</v>
      </c>
      <c r="C1969" s="4" t="s">
        <v>1138</v>
      </c>
      <c r="D1969" s="4" t="s">
        <v>1139</v>
      </c>
      <c r="E1969" s="3" t="s">
        <v>341</v>
      </c>
      <c r="F1969" s="4"/>
      <c r="G1969" s="16" t="s">
        <v>1015</v>
      </c>
      <c r="H1969" s="16" t="s">
        <v>340</v>
      </c>
      <c r="I1969" s="183">
        <v>20000</v>
      </c>
      <c r="J1969" s="183">
        <v>20000</v>
      </c>
      <c r="K1969" s="183">
        <v>20000</v>
      </c>
      <c r="L1969" s="183">
        <f>M1969+N1969+O1969</f>
        <v>0</v>
      </c>
      <c r="M1969" s="17"/>
      <c r="N1969" s="17"/>
      <c r="O1969" s="17"/>
      <c r="P1969" s="17">
        <f t="shared" si="1759"/>
        <v>20000</v>
      </c>
      <c r="Q1969" s="183">
        <f t="shared" si="1764"/>
        <v>100</v>
      </c>
    </row>
    <row r="1970" spans="1:17" x14ac:dyDescent="0.25">
      <c r="A1970" s="16" t="s">
        <v>1</v>
      </c>
      <c r="B1970" s="16" t="s">
        <v>1</v>
      </c>
      <c r="C1970" s="16" t="s">
        <v>1</v>
      </c>
      <c r="D1970" s="16" t="s">
        <v>1</v>
      </c>
      <c r="E1970" s="16" t="s">
        <v>1</v>
      </c>
      <c r="F1970" s="16" t="s">
        <v>1</v>
      </c>
      <c r="G1970" s="16" t="s">
        <v>1</v>
      </c>
      <c r="H1970" s="13" t="s">
        <v>1148</v>
      </c>
      <c r="I1970" s="184">
        <f t="shared" ref="I1970:O1970" si="1780">SUM(I1939,I1963,I1966)</f>
        <v>1736001</v>
      </c>
      <c r="J1970" s="184">
        <f t="shared" si="1780"/>
        <v>1661701</v>
      </c>
      <c r="K1970" s="184">
        <f t="shared" si="1780"/>
        <v>1472171</v>
      </c>
      <c r="L1970" s="184">
        <f t="shared" si="1780"/>
        <v>173554</v>
      </c>
      <c r="M1970" s="14">
        <f t="shared" si="1780"/>
        <v>143526</v>
      </c>
      <c r="N1970" s="14">
        <f t="shared" si="1780"/>
        <v>20900</v>
      </c>
      <c r="O1970" s="14">
        <f t="shared" si="1780"/>
        <v>9128</v>
      </c>
      <c r="P1970" s="14">
        <f t="shared" si="1759"/>
        <v>1645725</v>
      </c>
      <c r="Q1970" s="184">
        <f t="shared" si="1764"/>
        <v>99.03857553193987</v>
      </c>
    </row>
    <row r="1971" spans="1:17" ht="15.75" thickBot="1" x14ac:dyDescent="0.3">
      <c r="A1971" s="16" t="s">
        <v>1</v>
      </c>
      <c r="B1971" s="16" t="s">
        <v>1</v>
      </c>
      <c r="C1971" s="16" t="s">
        <v>1</v>
      </c>
      <c r="D1971" s="16" t="s">
        <v>1</v>
      </c>
      <c r="E1971" s="16" t="s">
        <v>1</v>
      </c>
      <c r="F1971" s="16" t="s">
        <v>1</v>
      </c>
      <c r="G1971" s="16" t="s">
        <v>1</v>
      </c>
      <c r="H1971" s="2" t="s">
        <v>77</v>
      </c>
      <c r="I1971" s="185">
        <v>36</v>
      </c>
      <c r="J1971" s="185">
        <v>36</v>
      </c>
      <c r="K1971" s="185"/>
      <c r="L1971" s="185">
        <f>M1971+N1971+O1971</f>
        <v>0</v>
      </c>
      <c r="M1971" s="16"/>
      <c r="N1971" s="16"/>
      <c r="O1971" s="16"/>
      <c r="P1971" s="15">
        <f t="shared" si="1759"/>
        <v>0</v>
      </c>
      <c r="Q1971" s="164"/>
    </row>
    <row r="1972" spans="1:17" ht="45.75" thickBot="1" x14ac:dyDescent="0.3">
      <c r="A1972" s="212" t="s">
        <v>1</v>
      </c>
      <c r="B1972" s="212" t="s">
        <v>1</v>
      </c>
      <c r="C1972" s="212" t="s">
        <v>1</v>
      </c>
      <c r="D1972" s="212" t="s">
        <v>1</v>
      </c>
      <c r="E1972" s="212" t="s">
        <v>1</v>
      </c>
      <c r="F1972" s="212" t="s">
        <v>1</v>
      </c>
      <c r="G1972" s="214" t="s">
        <v>1</v>
      </c>
      <c r="H1972" s="5" t="s">
        <v>78</v>
      </c>
      <c r="I1972" s="109" t="s">
        <v>3374</v>
      </c>
      <c r="J1972" s="109" t="s">
        <v>3433</v>
      </c>
      <c r="K1972" s="109" t="s">
        <v>3437</v>
      </c>
      <c r="L1972" s="109" t="s">
        <v>3434</v>
      </c>
      <c r="M1972" s="5" t="s">
        <v>3439</v>
      </c>
      <c r="N1972" s="5" t="s">
        <v>3440</v>
      </c>
      <c r="O1972" s="5" t="s">
        <v>3441</v>
      </c>
      <c r="P1972" s="5" t="s">
        <v>3438</v>
      </c>
      <c r="Q1972" s="162" t="s">
        <v>3302</v>
      </c>
    </row>
    <row r="1973" spans="1:17" x14ac:dyDescent="0.25">
      <c r="A1973" s="213"/>
      <c r="B1973" s="213"/>
      <c r="C1973" s="213"/>
      <c r="D1973" s="213"/>
      <c r="E1973" s="213"/>
      <c r="F1973" s="213"/>
      <c r="G1973" s="215"/>
      <c r="H1973" s="18" t="s">
        <v>1</v>
      </c>
      <c r="I1973" s="110">
        <v>1</v>
      </c>
      <c r="J1973" s="110">
        <v>2</v>
      </c>
      <c r="K1973" s="110">
        <v>20</v>
      </c>
      <c r="L1973" s="110" t="s">
        <v>3402</v>
      </c>
      <c r="M1973" s="12">
        <v>5</v>
      </c>
      <c r="N1973" s="12">
        <v>6</v>
      </c>
      <c r="O1973" s="12">
        <v>7</v>
      </c>
      <c r="P1973" s="12" t="s">
        <v>3303</v>
      </c>
      <c r="Q1973" s="110">
        <v>9</v>
      </c>
    </row>
    <row r="1974" spans="1:17" x14ac:dyDescent="0.25">
      <c r="A1974" s="213"/>
      <c r="B1974" s="213"/>
      <c r="C1974" s="213"/>
      <c r="D1974" s="213"/>
      <c r="E1974" s="213"/>
      <c r="F1974" s="213"/>
      <c r="G1974" s="215"/>
      <c r="H1974" s="19" t="s">
        <v>1060</v>
      </c>
      <c r="I1974" s="186">
        <f t="shared" ref="I1974:L1974" si="1781">SUM(I1970)</f>
        <v>1736001</v>
      </c>
      <c r="J1974" s="186">
        <f t="shared" ref="J1974" si="1782">SUM(J1970)</f>
        <v>1661701</v>
      </c>
      <c r="K1974" s="186">
        <f t="shared" ref="K1974" si="1783">SUM(K1970)</f>
        <v>1472171</v>
      </c>
      <c r="L1974" s="186">
        <f t="shared" si="1781"/>
        <v>173554</v>
      </c>
      <c r="M1974" s="20">
        <f t="shared" ref="M1974:O1974" si="1784">SUM(M1970)</f>
        <v>143526</v>
      </c>
      <c r="N1974" s="20">
        <f t="shared" si="1784"/>
        <v>20900</v>
      </c>
      <c r="O1974" s="20">
        <f t="shared" si="1784"/>
        <v>9128</v>
      </c>
      <c r="P1974" s="20">
        <f>K1974+L1974</f>
        <v>1645725</v>
      </c>
      <c r="Q1974" s="186">
        <f>IF(J1974=0,"-",P1974/J1974*100)</f>
        <v>99.03857553193987</v>
      </c>
    </row>
    <row r="1975" spans="1:17" x14ac:dyDescent="0.25">
      <c r="A1975" s="213"/>
      <c r="B1975" s="213"/>
      <c r="C1975" s="213"/>
      <c r="D1975" s="213"/>
      <c r="E1975" s="213"/>
      <c r="F1975" s="213"/>
      <c r="G1975" s="215"/>
      <c r="H1975" s="21" t="s">
        <v>80</v>
      </c>
      <c r="I1975" s="186">
        <f t="shared" ref="I1975:L1975" si="1785">SUM(I1974)</f>
        <v>1736001</v>
      </c>
      <c r="J1975" s="186">
        <f t="shared" ref="J1975" si="1786">SUM(J1974)</f>
        <v>1661701</v>
      </c>
      <c r="K1975" s="186">
        <f t="shared" ref="K1975" si="1787">SUM(K1974)</f>
        <v>1472171</v>
      </c>
      <c r="L1975" s="186">
        <f t="shared" si="1785"/>
        <v>173554</v>
      </c>
      <c r="M1975" s="20">
        <f t="shared" ref="M1975:O1975" si="1788">SUM(M1974)</f>
        <v>143526</v>
      </c>
      <c r="N1975" s="20">
        <f t="shared" si="1788"/>
        <v>20900</v>
      </c>
      <c r="O1975" s="20">
        <f t="shared" si="1788"/>
        <v>9128</v>
      </c>
      <c r="P1975" s="20">
        <f>K1975+L1975</f>
        <v>1645725</v>
      </c>
      <c r="Q1975" s="186">
        <f>IF(J1975=0,"-",P1975/J1975*100)</f>
        <v>99.03857553193987</v>
      </c>
    </row>
    <row r="1976" spans="1:17" x14ac:dyDescent="0.25">
      <c r="A1976" s="216"/>
      <c r="B1976" s="216"/>
      <c r="C1976" s="216"/>
      <c r="D1976" s="216"/>
      <c r="E1976" s="216"/>
      <c r="F1976" s="216"/>
      <c r="G1976" s="217"/>
      <c r="J1976" s="178">
        <v>0</v>
      </c>
      <c r="K1976" s="178">
        <v>0</v>
      </c>
      <c r="L1976" s="178">
        <f>M1976+N1976+O1976</f>
        <v>0</v>
      </c>
      <c r="P1976">
        <f>K1976+L1976</f>
        <v>0</v>
      </c>
      <c r="Q1976" s="160" t="str">
        <f>IF(J1976=0,"-",P1976/J1976*100)</f>
        <v>-</v>
      </c>
    </row>
    <row r="1977" spans="1:17" ht="15.75" thickBot="1" x14ac:dyDescent="0.3">
      <c r="A1977" s="16" t="s">
        <v>1</v>
      </c>
      <c r="B1977" s="16" t="s">
        <v>1</v>
      </c>
      <c r="C1977" s="16" t="s">
        <v>1</v>
      </c>
      <c r="D1977" s="16" t="s">
        <v>1</v>
      </c>
      <c r="E1977" s="16" t="s">
        <v>1</v>
      </c>
      <c r="F1977" s="16" t="s">
        <v>1</v>
      </c>
      <c r="G1977" s="16" t="s">
        <v>1</v>
      </c>
      <c r="H1977" s="22" t="s">
        <v>1</v>
      </c>
      <c r="I1977" s="187"/>
      <c r="J1977" s="187"/>
      <c r="K1977" s="187"/>
      <c r="L1977" s="187">
        <f>M1977+N1977+O1977</f>
        <v>0</v>
      </c>
      <c r="M1977" s="22"/>
      <c r="N1977" s="22"/>
      <c r="O1977" s="22"/>
      <c r="P1977" s="22">
        <f>K1977+L1977</f>
        <v>0</v>
      </c>
      <c r="Q1977" s="166"/>
    </row>
    <row r="1978" spans="1:17" ht="45.75" thickBot="1" x14ac:dyDescent="0.3">
      <c r="A1978" s="5" t="s">
        <v>4</v>
      </c>
      <c r="B1978" s="5" t="s">
        <v>5</v>
      </c>
      <c r="C1978" s="5" t="s">
        <v>6</v>
      </c>
      <c r="D1978" s="6" t="s">
        <v>1</v>
      </c>
      <c r="E1978" s="5" t="s">
        <v>7</v>
      </c>
      <c r="F1978" s="5" t="s">
        <v>8</v>
      </c>
      <c r="G1978" s="5" t="s">
        <v>9</v>
      </c>
      <c r="H1978" s="5" t="s">
        <v>10</v>
      </c>
      <c r="I1978" s="109" t="s">
        <v>3374</v>
      </c>
      <c r="J1978" s="109" t="s">
        <v>3433</v>
      </c>
      <c r="K1978" s="109" t="s">
        <v>3437</v>
      </c>
      <c r="L1978" s="109" t="s">
        <v>3434</v>
      </c>
      <c r="M1978" s="5" t="s">
        <v>3439</v>
      </c>
      <c r="N1978" s="5" t="s">
        <v>3440</v>
      </c>
      <c r="O1978" s="5" t="s">
        <v>3441</v>
      </c>
      <c r="P1978" s="5" t="s">
        <v>3438</v>
      </c>
      <c r="Q1978" s="162" t="s">
        <v>3302</v>
      </c>
    </row>
    <row r="1979" spans="1:17" x14ac:dyDescent="0.25">
      <c r="A1979" s="7" t="s">
        <v>1</v>
      </c>
      <c r="B1979" s="7" t="s">
        <v>1</v>
      </c>
      <c r="C1979" s="7" t="s">
        <v>1</v>
      </c>
      <c r="D1979" s="8" t="s">
        <v>1</v>
      </c>
      <c r="E1979" s="8" t="s">
        <v>1</v>
      </c>
      <c r="F1979" s="9" t="s">
        <v>1</v>
      </c>
      <c r="G1979" s="10" t="s">
        <v>1</v>
      </c>
      <c r="H1979" s="11" t="s">
        <v>1</v>
      </c>
      <c r="I1979" s="110">
        <v>1</v>
      </c>
      <c r="J1979" s="110">
        <v>2</v>
      </c>
      <c r="K1979" s="110">
        <v>20</v>
      </c>
      <c r="L1979" s="110" t="s">
        <v>3402</v>
      </c>
      <c r="M1979" s="12">
        <v>5</v>
      </c>
      <c r="N1979" s="12">
        <v>6</v>
      </c>
      <c r="O1979" s="12">
        <v>7</v>
      </c>
      <c r="P1979" s="12" t="s">
        <v>3303</v>
      </c>
      <c r="Q1979" s="110">
        <v>9</v>
      </c>
    </row>
    <row r="1980" spans="1:17" x14ac:dyDescent="0.25">
      <c r="A1980" s="1" t="s">
        <v>969</v>
      </c>
      <c r="B1980" s="1" t="s">
        <v>82</v>
      </c>
      <c r="C1980" s="4" t="s">
        <v>1149</v>
      </c>
      <c r="D1980" s="4" t="s">
        <v>1150</v>
      </c>
      <c r="E1980" s="2" t="s">
        <v>1</v>
      </c>
      <c r="F1980" s="2" t="s">
        <v>1</v>
      </c>
      <c r="G1980" s="2" t="s">
        <v>1</v>
      </c>
      <c r="H1980" s="2" t="s">
        <v>1151</v>
      </c>
      <c r="I1980" s="183">
        <v>0</v>
      </c>
      <c r="J1980" s="183"/>
      <c r="K1980" s="183"/>
      <c r="L1980" s="183">
        <f>M1980+N1980+O1980</f>
        <v>0</v>
      </c>
      <c r="M1980" s="3"/>
      <c r="N1980" s="3"/>
      <c r="O1980" s="3"/>
      <c r="P1980" s="3">
        <f t="shared" ref="P1980:P2012" si="1789">K1980+L1980</f>
        <v>0</v>
      </c>
      <c r="Q1980" s="161"/>
    </row>
    <row r="1981" spans="1:17" ht="33.75" x14ac:dyDescent="0.25">
      <c r="A1981" s="1" t="s">
        <v>1</v>
      </c>
      <c r="B1981" s="1" t="s">
        <v>1</v>
      </c>
      <c r="C1981" s="1" t="s">
        <v>1</v>
      </c>
      <c r="D1981" s="2" t="s">
        <v>1</v>
      </c>
      <c r="E1981" s="2" t="s">
        <v>1</v>
      </c>
      <c r="F1981" s="2" t="s">
        <v>1</v>
      </c>
      <c r="G1981" s="2" t="s">
        <v>1</v>
      </c>
      <c r="H1981" s="13" t="s">
        <v>14</v>
      </c>
      <c r="I1981" s="184">
        <f t="shared" ref="I1981:L1981" si="1790">SUM(I1982,I1990,I1992)</f>
        <v>2403779</v>
      </c>
      <c r="J1981" s="184">
        <f t="shared" ref="J1981" si="1791">SUM(J1982,J1990,J1992)</f>
        <v>2256504</v>
      </c>
      <c r="K1981" s="184">
        <f t="shared" ref="K1981" si="1792">SUM(K1982,K1990,K1992)</f>
        <v>1744372</v>
      </c>
      <c r="L1981" s="184">
        <f t="shared" si="1790"/>
        <v>502010</v>
      </c>
      <c r="M1981" s="14">
        <f t="shared" ref="M1981:O1981" si="1793">SUM(M1982,M1990,M1992)</f>
        <v>182488</v>
      </c>
      <c r="N1981" s="14">
        <f t="shared" si="1793"/>
        <v>171978</v>
      </c>
      <c r="O1981" s="14">
        <f t="shared" si="1793"/>
        <v>147544</v>
      </c>
      <c r="P1981" s="14">
        <f t="shared" si="1789"/>
        <v>2246382</v>
      </c>
      <c r="Q1981" s="184">
        <f t="shared" ref="Q1981:Q2011" si="1794">IF(J1981=0,"-",P1981/J1981*100)</f>
        <v>99.55142999968092</v>
      </c>
    </row>
    <row r="1982" spans="1:17" x14ac:dyDescent="0.25">
      <c r="A1982" s="4" t="s">
        <v>969</v>
      </c>
      <c r="B1982" s="4" t="s">
        <v>82</v>
      </c>
      <c r="C1982" s="4" t="s">
        <v>1149</v>
      </c>
      <c r="D1982" s="4" t="s">
        <v>1150</v>
      </c>
      <c r="E1982" s="2" t="s">
        <v>15</v>
      </c>
      <c r="F1982" s="2" t="s">
        <v>1</v>
      </c>
      <c r="G1982" s="2" t="s">
        <v>1</v>
      </c>
      <c r="H1982" s="2" t="s">
        <v>16</v>
      </c>
      <c r="I1982" s="185">
        <f t="shared" ref="I1982:L1982" si="1795">SUM(I1983,I1984)</f>
        <v>2002191</v>
      </c>
      <c r="J1982" s="185">
        <f t="shared" ref="J1982" si="1796">SUM(J1983,J1984)</f>
        <v>1967794</v>
      </c>
      <c r="K1982" s="185">
        <f t="shared" ref="K1982" si="1797">SUM(K1983,K1984)</f>
        <v>1519323</v>
      </c>
      <c r="L1982" s="185">
        <f t="shared" si="1795"/>
        <v>438371</v>
      </c>
      <c r="M1982" s="15">
        <f t="shared" ref="M1982:O1982" si="1798">SUM(M1983,M1984)</f>
        <v>158802</v>
      </c>
      <c r="N1982" s="15">
        <f t="shared" si="1798"/>
        <v>150000</v>
      </c>
      <c r="O1982" s="15">
        <f t="shared" si="1798"/>
        <v>129569</v>
      </c>
      <c r="P1982" s="15">
        <f t="shared" si="1789"/>
        <v>1957694</v>
      </c>
      <c r="Q1982" s="185">
        <f t="shared" si="1794"/>
        <v>99.486734891965327</v>
      </c>
    </row>
    <row r="1983" spans="1:17" x14ac:dyDescent="0.25">
      <c r="A1983" s="4" t="s">
        <v>969</v>
      </c>
      <c r="B1983" s="4" t="s">
        <v>82</v>
      </c>
      <c r="C1983" s="4" t="s">
        <v>1149</v>
      </c>
      <c r="D1983" s="4" t="s">
        <v>1150</v>
      </c>
      <c r="E1983" s="3" t="s">
        <v>18</v>
      </c>
      <c r="F1983" s="4"/>
      <c r="G1983" s="16" t="s">
        <v>1015</v>
      </c>
      <c r="H1983" s="16" t="s">
        <v>17</v>
      </c>
      <c r="I1983" s="183">
        <v>1797191</v>
      </c>
      <c r="J1983" s="183">
        <v>1759569</v>
      </c>
      <c r="K1983" s="183">
        <v>1330000</v>
      </c>
      <c r="L1983" s="183">
        <f>M1983+N1983+O1983</f>
        <v>429569</v>
      </c>
      <c r="M1983" s="17">
        <v>150000</v>
      </c>
      <c r="N1983" s="17">
        <v>150000</v>
      </c>
      <c r="O1983" s="17">
        <v>129569</v>
      </c>
      <c r="P1983" s="17">
        <f t="shared" si="1789"/>
        <v>1759569</v>
      </c>
      <c r="Q1983" s="183">
        <f t="shared" si="1794"/>
        <v>100</v>
      </c>
    </row>
    <row r="1984" spans="1:17" x14ac:dyDescent="0.25">
      <c r="A1984" s="1" t="s">
        <v>969</v>
      </c>
      <c r="B1984" s="1" t="s">
        <v>82</v>
      </c>
      <c r="C1984" s="1" t="s">
        <v>1149</v>
      </c>
      <c r="D1984" s="1" t="s">
        <v>1150</v>
      </c>
      <c r="E1984" s="1" t="s">
        <v>20</v>
      </c>
      <c r="F1984" s="4" t="s">
        <v>1</v>
      </c>
      <c r="G1984" s="16" t="s">
        <v>1</v>
      </c>
      <c r="H1984" s="2" t="s">
        <v>21</v>
      </c>
      <c r="I1984" s="185">
        <f t="shared" ref="I1984:O1984" si="1799">SUM(I1985:I1989)</f>
        <v>205000</v>
      </c>
      <c r="J1984" s="185">
        <f t="shared" si="1799"/>
        <v>208225</v>
      </c>
      <c r="K1984" s="185">
        <f t="shared" si="1799"/>
        <v>189323</v>
      </c>
      <c r="L1984" s="185">
        <f t="shared" si="1799"/>
        <v>8802</v>
      </c>
      <c r="M1984" s="15">
        <f t="shared" si="1799"/>
        <v>8802</v>
      </c>
      <c r="N1984" s="15">
        <f t="shared" si="1799"/>
        <v>0</v>
      </c>
      <c r="O1984" s="15">
        <f t="shared" si="1799"/>
        <v>0</v>
      </c>
      <c r="P1984" s="15">
        <f t="shared" si="1789"/>
        <v>198125</v>
      </c>
      <c r="Q1984" s="185">
        <f t="shared" si="1794"/>
        <v>95.149477728418773</v>
      </c>
    </row>
    <row r="1985" spans="1:17" x14ac:dyDescent="0.25">
      <c r="A1985" s="4" t="s">
        <v>969</v>
      </c>
      <c r="B1985" s="4" t="s">
        <v>82</v>
      </c>
      <c r="C1985" s="4" t="s">
        <v>1149</v>
      </c>
      <c r="D1985" s="4" t="s">
        <v>1150</v>
      </c>
      <c r="E1985" s="3" t="s">
        <v>22</v>
      </c>
      <c r="F1985" s="4" t="s">
        <v>1152</v>
      </c>
      <c r="G1985" s="16" t="s">
        <v>1015</v>
      </c>
      <c r="H1985" s="16" t="s">
        <v>86</v>
      </c>
      <c r="I1985" s="183">
        <v>33000</v>
      </c>
      <c r="J1985" s="183">
        <v>30000</v>
      </c>
      <c r="K1985" s="183">
        <v>26198</v>
      </c>
      <c r="L1985" s="183">
        <f>M1985+N1985+O1985</f>
        <v>3802</v>
      </c>
      <c r="M1985" s="17">
        <v>3802</v>
      </c>
      <c r="N1985" s="17"/>
      <c r="O1985" s="17"/>
      <c r="P1985" s="17">
        <f t="shared" si="1789"/>
        <v>30000</v>
      </c>
      <c r="Q1985" s="183">
        <f t="shared" si="1794"/>
        <v>100</v>
      </c>
    </row>
    <row r="1986" spans="1:17" x14ac:dyDescent="0.25">
      <c r="A1986" s="4" t="s">
        <v>969</v>
      </c>
      <c r="B1986" s="4" t="s">
        <v>82</v>
      </c>
      <c r="C1986" s="4" t="s">
        <v>1149</v>
      </c>
      <c r="D1986" s="4" t="s">
        <v>1150</v>
      </c>
      <c r="E1986" s="3" t="s">
        <v>22</v>
      </c>
      <c r="F1986" s="4" t="s">
        <v>1153</v>
      </c>
      <c r="G1986" s="16" t="s">
        <v>1015</v>
      </c>
      <c r="H1986" s="16" t="s">
        <v>26</v>
      </c>
      <c r="I1986" s="183">
        <v>133000</v>
      </c>
      <c r="J1986" s="183">
        <v>130000</v>
      </c>
      <c r="K1986" s="183">
        <v>125000</v>
      </c>
      <c r="L1986" s="183">
        <f>M1986+N1986+O1986</f>
        <v>5000</v>
      </c>
      <c r="M1986" s="17">
        <v>5000</v>
      </c>
      <c r="N1986" s="17"/>
      <c r="O1986" s="17">
        <v>0</v>
      </c>
      <c r="P1986" s="17">
        <f t="shared" si="1789"/>
        <v>130000</v>
      </c>
      <c r="Q1986" s="183">
        <f t="shared" si="1794"/>
        <v>100</v>
      </c>
    </row>
    <row r="1987" spans="1:17" x14ac:dyDescent="0.25">
      <c r="A1987" s="4" t="s">
        <v>969</v>
      </c>
      <c r="B1987" s="4" t="s">
        <v>82</v>
      </c>
      <c r="C1987" s="4" t="s">
        <v>1149</v>
      </c>
      <c r="D1987" s="4" t="s">
        <v>1150</v>
      </c>
      <c r="E1987" s="3" t="s">
        <v>22</v>
      </c>
      <c r="F1987" s="4" t="s">
        <v>1154</v>
      </c>
      <c r="G1987" s="16" t="s">
        <v>1015</v>
      </c>
      <c r="H1987" s="16" t="s">
        <v>28</v>
      </c>
      <c r="I1987" s="183">
        <v>24000</v>
      </c>
      <c r="J1987" s="183">
        <v>33225</v>
      </c>
      <c r="K1987" s="183">
        <v>33225</v>
      </c>
      <c r="L1987" s="183">
        <f>M1987+N1987+O1987</f>
        <v>0</v>
      </c>
      <c r="M1987" s="17"/>
      <c r="N1987" s="17"/>
      <c r="O1987" s="17"/>
      <c r="P1987" s="17">
        <f t="shared" si="1789"/>
        <v>33225</v>
      </c>
      <c r="Q1987" s="183">
        <f t="shared" si="1794"/>
        <v>100</v>
      </c>
    </row>
    <row r="1988" spans="1:17" x14ac:dyDescent="0.25">
      <c r="A1988" s="4" t="s">
        <v>969</v>
      </c>
      <c r="B1988" s="4" t="s">
        <v>82</v>
      </c>
      <c r="C1988" s="4" t="s">
        <v>1149</v>
      </c>
      <c r="D1988" s="4" t="s">
        <v>1150</v>
      </c>
      <c r="E1988" s="3" t="s">
        <v>22</v>
      </c>
      <c r="F1988" s="4" t="s">
        <v>1155</v>
      </c>
      <c r="G1988" s="16" t="s">
        <v>1015</v>
      </c>
      <c r="H1988" s="16" t="s">
        <v>24</v>
      </c>
      <c r="I1988" s="183">
        <v>0</v>
      </c>
      <c r="J1988" s="183">
        <v>0</v>
      </c>
      <c r="K1988" s="183">
        <v>0</v>
      </c>
      <c r="L1988" s="183">
        <f>M1988+N1988+O1988</f>
        <v>0</v>
      </c>
      <c r="M1988" s="17"/>
      <c r="N1988" s="17"/>
      <c r="O1988" s="17"/>
      <c r="P1988" s="17">
        <f t="shared" si="1789"/>
        <v>0</v>
      </c>
      <c r="Q1988" s="161" t="str">
        <f t="shared" si="1794"/>
        <v>-</v>
      </c>
    </row>
    <row r="1989" spans="1:17" x14ac:dyDescent="0.25">
      <c r="A1989" s="4" t="s">
        <v>969</v>
      </c>
      <c r="B1989" s="4" t="s">
        <v>82</v>
      </c>
      <c r="C1989" s="4" t="s">
        <v>1149</v>
      </c>
      <c r="D1989" s="4" t="s">
        <v>1150</v>
      </c>
      <c r="E1989" s="3" t="s">
        <v>22</v>
      </c>
      <c r="F1989" s="4" t="s">
        <v>1156</v>
      </c>
      <c r="G1989" s="16" t="s">
        <v>1015</v>
      </c>
      <c r="H1989" s="16" t="s">
        <v>30</v>
      </c>
      <c r="I1989" s="183">
        <v>15000</v>
      </c>
      <c r="J1989" s="183">
        <v>15000</v>
      </c>
      <c r="K1989" s="183">
        <v>4900</v>
      </c>
      <c r="L1989" s="183">
        <f>M1989+N1989+O1989</f>
        <v>0</v>
      </c>
      <c r="M1989" s="17"/>
      <c r="N1989" s="17"/>
      <c r="O1989" s="17"/>
      <c r="P1989" s="17">
        <f t="shared" si="1789"/>
        <v>4900</v>
      </c>
      <c r="Q1989" s="183">
        <f t="shared" si="1794"/>
        <v>32.666666666666664</v>
      </c>
    </row>
    <row r="1990" spans="1:17" x14ac:dyDescent="0.25">
      <c r="A1990" s="4" t="s">
        <v>969</v>
      </c>
      <c r="B1990" s="4" t="s">
        <v>82</v>
      </c>
      <c r="C1990" s="4" t="s">
        <v>1149</v>
      </c>
      <c r="D1990" s="4" t="s">
        <v>1150</v>
      </c>
      <c r="E1990" s="2" t="s">
        <v>31</v>
      </c>
      <c r="F1990" s="2" t="s">
        <v>1</v>
      </c>
      <c r="G1990" s="2" t="s">
        <v>1</v>
      </c>
      <c r="H1990" s="2" t="s">
        <v>32</v>
      </c>
      <c r="I1990" s="185">
        <f t="shared" ref="I1990:O1990" si="1800">SUM(I1991)</f>
        <v>188705</v>
      </c>
      <c r="J1990" s="185">
        <f t="shared" si="1800"/>
        <v>186705</v>
      </c>
      <c r="K1990" s="185">
        <f t="shared" si="1800"/>
        <v>141830</v>
      </c>
      <c r="L1990" s="185">
        <f t="shared" si="1800"/>
        <v>44875</v>
      </c>
      <c r="M1990" s="15">
        <f t="shared" si="1800"/>
        <v>15000</v>
      </c>
      <c r="N1990" s="15">
        <f t="shared" si="1800"/>
        <v>15000</v>
      </c>
      <c r="O1990" s="15">
        <f t="shared" si="1800"/>
        <v>14875</v>
      </c>
      <c r="P1990" s="15">
        <f t="shared" si="1789"/>
        <v>186705</v>
      </c>
      <c r="Q1990" s="185">
        <f t="shared" si="1794"/>
        <v>100</v>
      </c>
    </row>
    <row r="1991" spans="1:17" x14ac:dyDescent="0.25">
      <c r="A1991" s="4" t="s">
        <v>969</v>
      </c>
      <c r="B1991" s="4" t="s">
        <v>82</v>
      </c>
      <c r="C1991" s="4" t="s">
        <v>1149</v>
      </c>
      <c r="D1991" s="4" t="s">
        <v>1150</v>
      </c>
      <c r="E1991" s="3" t="s">
        <v>34</v>
      </c>
      <c r="F1991" s="4"/>
      <c r="G1991" s="16" t="s">
        <v>1015</v>
      </c>
      <c r="H1991" s="16" t="s">
        <v>33</v>
      </c>
      <c r="I1991" s="183">
        <v>188705</v>
      </c>
      <c r="J1991" s="183">
        <v>186705</v>
      </c>
      <c r="K1991" s="183">
        <v>141830</v>
      </c>
      <c r="L1991" s="183">
        <f>M1991+N1991+O1991</f>
        <v>44875</v>
      </c>
      <c r="M1991" s="17">
        <v>15000</v>
      </c>
      <c r="N1991" s="17">
        <v>15000</v>
      </c>
      <c r="O1991" s="17">
        <v>14875</v>
      </c>
      <c r="P1991" s="17">
        <f t="shared" si="1789"/>
        <v>186705</v>
      </c>
      <c r="Q1991" s="183">
        <f t="shared" si="1794"/>
        <v>100</v>
      </c>
    </row>
    <row r="1992" spans="1:17" x14ac:dyDescent="0.25">
      <c r="A1992" s="4" t="s">
        <v>969</v>
      </c>
      <c r="B1992" s="4" t="s">
        <v>82</v>
      </c>
      <c r="C1992" s="4" t="s">
        <v>1149</v>
      </c>
      <c r="D1992" s="4" t="s">
        <v>1150</v>
      </c>
      <c r="E1992" s="2" t="s">
        <v>35</v>
      </c>
      <c r="F1992" s="2" t="s">
        <v>1</v>
      </c>
      <c r="G1992" s="2" t="s">
        <v>1</v>
      </c>
      <c r="H1992" s="2" t="s">
        <v>36</v>
      </c>
      <c r="I1992" s="185">
        <f t="shared" ref="I1992:O1992" si="1801">SUM(I1993:I2000)</f>
        <v>212883</v>
      </c>
      <c r="J1992" s="185">
        <f t="shared" si="1801"/>
        <v>102005</v>
      </c>
      <c r="K1992" s="185">
        <f t="shared" si="1801"/>
        <v>83219</v>
      </c>
      <c r="L1992" s="185">
        <f t="shared" si="1801"/>
        <v>18764</v>
      </c>
      <c r="M1992" s="15">
        <f t="shared" si="1801"/>
        <v>8686</v>
      </c>
      <c r="N1992" s="15">
        <f t="shared" si="1801"/>
        <v>6978</v>
      </c>
      <c r="O1992" s="15">
        <f t="shared" si="1801"/>
        <v>3100</v>
      </c>
      <c r="P1992" s="15">
        <f t="shared" si="1789"/>
        <v>101983</v>
      </c>
      <c r="Q1992" s="185">
        <f t="shared" si="1794"/>
        <v>99.978432429782842</v>
      </c>
    </row>
    <row r="1993" spans="1:17" x14ac:dyDescent="0.25">
      <c r="A1993" s="4" t="s">
        <v>969</v>
      </c>
      <c r="B1993" s="4" t="s">
        <v>82</v>
      </c>
      <c r="C1993" s="4" t="s">
        <v>1149</v>
      </c>
      <c r="D1993" s="4" t="s">
        <v>1150</v>
      </c>
      <c r="E1993" s="3" t="s">
        <v>39</v>
      </c>
      <c r="F1993" s="4"/>
      <c r="G1993" s="16" t="s">
        <v>1015</v>
      </c>
      <c r="H1993" s="16" t="s">
        <v>38</v>
      </c>
      <c r="I1993" s="183">
        <v>1000</v>
      </c>
      <c r="J1993" s="183">
        <v>500</v>
      </c>
      <c r="K1993" s="183">
        <v>500</v>
      </c>
      <c r="L1993" s="183">
        <f t="shared" ref="L1993:L1999" si="1802">M1993+N1993+O1993</f>
        <v>0</v>
      </c>
      <c r="M1993" s="17"/>
      <c r="N1993" s="17"/>
      <c r="O1993" s="17"/>
      <c r="P1993" s="17">
        <f t="shared" si="1789"/>
        <v>500</v>
      </c>
      <c r="Q1993" s="183">
        <f t="shared" si="1794"/>
        <v>100</v>
      </c>
    </row>
    <row r="1994" spans="1:17" x14ac:dyDescent="0.25">
      <c r="A1994" s="4" t="s">
        <v>969</v>
      </c>
      <c r="B1994" s="4" t="s">
        <v>82</v>
      </c>
      <c r="C1994" s="4" t="s">
        <v>1149</v>
      </c>
      <c r="D1994" s="4" t="s">
        <v>1150</v>
      </c>
      <c r="E1994" s="3" t="s">
        <v>197</v>
      </c>
      <c r="F1994" s="4"/>
      <c r="G1994" s="16" t="s">
        <v>1015</v>
      </c>
      <c r="H1994" s="16" t="s">
        <v>196</v>
      </c>
      <c r="I1994" s="183">
        <v>32000</v>
      </c>
      <c r="J1994" s="183">
        <v>30000</v>
      </c>
      <c r="K1994" s="183">
        <v>26000</v>
      </c>
      <c r="L1994" s="183">
        <f t="shared" si="1802"/>
        <v>4000</v>
      </c>
      <c r="M1994" s="17">
        <v>2000</v>
      </c>
      <c r="N1994" s="17">
        <v>2000</v>
      </c>
      <c r="O1994" s="17">
        <v>0</v>
      </c>
      <c r="P1994" s="17">
        <f t="shared" si="1789"/>
        <v>30000</v>
      </c>
      <c r="Q1994" s="183">
        <f t="shared" si="1794"/>
        <v>100</v>
      </c>
    </row>
    <row r="1995" spans="1:17" x14ac:dyDescent="0.25">
      <c r="A1995" s="4" t="s">
        <v>969</v>
      </c>
      <c r="B1995" s="4" t="s">
        <v>82</v>
      </c>
      <c r="C1995" s="4" t="s">
        <v>1149</v>
      </c>
      <c r="D1995" s="4" t="s">
        <v>1150</v>
      </c>
      <c r="E1995" s="3" t="s">
        <v>200</v>
      </c>
      <c r="F1995" s="4"/>
      <c r="G1995" s="16" t="s">
        <v>1015</v>
      </c>
      <c r="H1995" s="16" t="s">
        <v>199</v>
      </c>
      <c r="I1995" s="183">
        <v>15000</v>
      </c>
      <c r="J1995" s="183">
        <v>13000</v>
      </c>
      <c r="K1995" s="183">
        <v>9700</v>
      </c>
      <c r="L1995" s="183">
        <f t="shared" si="1802"/>
        <v>3300</v>
      </c>
      <c r="M1995" s="17">
        <v>1100</v>
      </c>
      <c r="N1995" s="17">
        <v>1100</v>
      </c>
      <c r="O1995" s="17">
        <v>1100</v>
      </c>
      <c r="P1995" s="17">
        <f t="shared" si="1789"/>
        <v>13000</v>
      </c>
      <c r="Q1995" s="183">
        <f t="shared" si="1794"/>
        <v>100</v>
      </c>
    </row>
    <row r="1996" spans="1:17" x14ac:dyDescent="0.25">
      <c r="A1996" s="4" t="s">
        <v>969</v>
      </c>
      <c r="B1996" s="4" t="s">
        <v>82</v>
      </c>
      <c r="C1996" s="4" t="s">
        <v>1149</v>
      </c>
      <c r="D1996" s="4" t="s">
        <v>1150</v>
      </c>
      <c r="E1996" s="3" t="s">
        <v>203</v>
      </c>
      <c r="F1996" s="4"/>
      <c r="G1996" s="16" t="s">
        <v>1015</v>
      </c>
      <c r="H1996" s="16" t="s">
        <v>202</v>
      </c>
      <c r="I1996" s="183">
        <v>126000</v>
      </c>
      <c r="J1996" s="183">
        <v>20000</v>
      </c>
      <c r="K1996" s="183">
        <v>13950</v>
      </c>
      <c r="L1996" s="183">
        <f t="shared" si="1802"/>
        <v>6050</v>
      </c>
      <c r="M1996" s="17">
        <v>2050</v>
      </c>
      <c r="N1996" s="17">
        <v>2000</v>
      </c>
      <c r="O1996" s="17">
        <v>2000</v>
      </c>
      <c r="P1996" s="17">
        <f t="shared" si="1789"/>
        <v>20000</v>
      </c>
      <c r="Q1996" s="183">
        <f t="shared" si="1794"/>
        <v>100</v>
      </c>
    </row>
    <row r="1997" spans="1:17" x14ac:dyDescent="0.25">
      <c r="A1997" s="4" t="s">
        <v>969</v>
      </c>
      <c r="B1997" s="4" t="s">
        <v>82</v>
      </c>
      <c r="C1997" s="4" t="s">
        <v>1149</v>
      </c>
      <c r="D1997" s="4" t="s">
        <v>1150</v>
      </c>
      <c r="E1997" s="3" t="s">
        <v>206</v>
      </c>
      <c r="F1997" s="4"/>
      <c r="G1997" s="16" t="s">
        <v>1015</v>
      </c>
      <c r="H1997" s="16" t="s">
        <v>205</v>
      </c>
      <c r="I1997" s="183">
        <v>150</v>
      </c>
      <c r="J1997" s="183">
        <v>150</v>
      </c>
      <c r="K1997" s="183">
        <v>150</v>
      </c>
      <c r="L1997" s="183">
        <f t="shared" si="1802"/>
        <v>0</v>
      </c>
      <c r="M1997" s="17"/>
      <c r="N1997" s="17"/>
      <c r="O1997" s="17"/>
      <c r="P1997" s="17">
        <f t="shared" si="1789"/>
        <v>150</v>
      </c>
      <c r="Q1997" s="183">
        <f t="shared" si="1794"/>
        <v>100</v>
      </c>
    </row>
    <row r="1998" spans="1:17" x14ac:dyDescent="0.25">
      <c r="A1998" s="4" t="s">
        <v>969</v>
      </c>
      <c r="B1998" s="4" t="s">
        <v>82</v>
      </c>
      <c r="C1998" s="4" t="s">
        <v>1149</v>
      </c>
      <c r="D1998" s="4" t="s">
        <v>1150</v>
      </c>
      <c r="E1998" s="3" t="s">
        <v>212</v>
      </c>
      <c r="F1998" s="4"/>
      <c r="G1998" s="16" t="s">
        <v>1015</v>
      </c>
      <c r="H1998" s="16" t="s">
        <v>211</v>
      </c>
      <c r="I1998" s="183">
        <v>15000</v>
      </c>
      <c r="J1998" s="183">
        <v>5000</v>
      </c>
      <c r="K1998" s="183">
        <v>4200</v>
      </c>
      <c r="L1998" s="183">
        <f t="shared" si="1802"/>
        <v>800</v>
      </c>
      <c r="M1998" s="17">
        <v>800</v>
      </c>
      <c r="N1998" s="17"/>
      <c r="O1998" s="17"/>
      <c r="P1998" s="17">
        <f t="shared" si="1789"/>
        <v>5000</v>
      </c>
      <c r="Q1998" s="183">
        <f t="shared" si="1794"/>
        <v>100</v>
      </c>
    </row>
    <row r="1999" spans="1:17" x14ac:dyDescent="0.25">
      <c r="A1999" s="4" t="s">
        <v>969</v>
      </c>
      <c r="B1999" s="4" t="s">
        <v>82</v>
      </c>
      <c r="C1999" s="4" t="s">
        <v>1149</v>
      </c>
      <c r="D1999" s="4" t="s">
        <v>1150</v>
      </c>
      <c r="E1999" s="3" t="s">
        <v>215</v>
      </c>
      <c r="F1999" s="4"/>
      <c r="G1999" s="16" t="s">
        <v>1015</v>
      </c>
      <c r="H1999" s="16" t="s">
        <v>214</v>
      </c>
      <c r="I1999" s="183">
        <v>0</v>
      </c>
      <c r="J1999" s="183">
        <v>0</v>
      </c>
      <c r="K1999" s="183">
        <v>0</v>
      </c>
      <c r="L1999" s="183">
        <f t="shared" si="1802"/>
        <v>0</v>
      </c>
      <c r="M1999" s="17"/>
      <c r="N1999" s="17"/>
      <c r="O1999" s="17"/>
      <c r="P1999" s="17">
        <f t="shared" si="1789"/>
        <v>0</v>
      </c>
      <c r="Q1999" s="161" t="str">
        <f t="shared" si="1794"/>
        <v>-</v>
      </c>
    </row>
    <row r="2000" spans="1:17" x14ac:dyDescent="0.25">
      <c r="A2000" s="1" t="s">
        <v>969</v>
      </c>
      <c r="B2000" s="1" t="s">
        <v>82</v>
      </c>
      <c r="C2000" s="1" t="s">
        <v>1149</v>
      </c>
      <c r="D2000" s="1" t="s">
        <v>1150</v>
      </c>
      <c r="E2000" s="1" t="s">
        <v>40</v>
      </c>
      <c r="F2000" s="4" t="s">
        <v>1</v>
      </c>
      <c r="G2000" s="16" t="s">
        <v>1</v>
      </c>
      <c r="H2000" s="2" t="s">
        <v>41</v>
      </c>
      <c r="I2000" s="185">
        <f t="shared" ref="I2000:O2000" si="1803">SUM(I2001:I2003)</f>
        <v>23733</v>
      </c>
      <c r="J2000" s="185">
        <f t="shared" si="1803"/>
        <v>33355</v>
      </c>
      <c r="K2000" s="185">
        <f t="shared" si="1803"/>
        <v>28719</v>
      </c>
      <c r="L2000" s="185">
        <f t="shared" si="1803"/>
        <v>4614</v>
      </c>
      <c r="M2000" s="15">
        <f t="shared" si="1803"/>
        <v>2736</v>
      </c>
      <c r="N2000" s="15">
        <f t="shared" si="1803"/>
        <v>1878</v>
      </c>
      <c r="O2000" s="15">
        <f t="shared" si="1803"/>
        <v>0</v>
      </c>
      <c r="P2000" s="15">
        <f t="shared" si="1789"/>
        <v>33333</v>
      </c>
      <c r="Q2000" s="185">
        <f t="shared" si="1794"/>
        <v>99.934042872133105</v>
      </c>
    </row>
    <row r="2001" spans="1:17" x14ac:dyDescent="0.25">
      <c r="A2001" s="4" t="s">
        <v>969</v>
      </c>
      <c r="B2001" s="4" t="s">
        <v>82</v>
      </c>
      <c r="C2001" s="4" t="s">
        <v>1149</v>
      </c>
      <c r="D2001" s="4" t="s">
        <v>1150</v>
      </c>
      <c r="E2001" s="3" t="s">
        <v>42</v>
      </c>
      <c r="F2001" s="4"/>
      <c r="G2001" s="16" t="s">
        <v>1015</v>
      </c>
      <c r="H2001" s="16" t="s">
        <v>41</v>
      </c>
      <c r="I2001" s="183">
        <v>13000</v>
      </c>
      <c r="J2001" s="183">
        <v>22622</v>
      </c>
      <c r="K2001" s="183">
        <v>18822</v>
      </c>
      <c r="L2001" s="183">
        <f>M2001+N2001+O2001</f>
        <v>3778</v>
      </c>
      <c r="M2001" s="17">
        <v>1900</v>
      </c>
      <c r="N2001" s="17">
        <v>1878</v>
      </c>
      <c r="O2001" s="17"/>
      <c r="P2001" s="17">
        <f t="shared" si="1789"/>
        <v>22600</v>
      </c>
      <c r="Q2001" s="183">
        <f t="shared" si="1794"/>
        <v>99.902749535850049</v>
      </c>
    </row>
    <row r="2002" spans="1:17" ht="22.5" x14ac:dyDescent="0.25">
      <c r="A2002" s="4" t="s">
        <v>969</v>
      </c>
      <c r="B2002" s="4" t="s">
        <v>82</v>
      </c>
      <c r="C2002" s="4" t="s">
        <v>1149</v>
      </c>
      <c r="D2002" s="4" t="s">
        <v>1150</v>
      </c>
      <c r="E2002" s="3" t="s">
        <v>42</v>
      </c>
      <c r="F2002" s="4" t="s">
        <v>1157</v>
      </c>
      <c r="G2002" s="16" t="s">
        <v>1015</v>
      </c>
      <c r="H2002" s="16" t="s">
        <v>50</v>
      </c>
      <c r="I2002" s="183">
        <v>5733</v>
      </c>
      <c r="J2002" s="183">
        <v>5733</v>
      </c>
      <c r="K2002" s="183">
        <v>5097</v>
      </c>
      <c r="L2002" s="183">
        <f>M2002+N2002+O2002</f>
        <v>636</v>
      </c>
      <c r="M2002" s="17">
        <v>636</v>
      </c>
      <c r="N2002" s="17"/>
      <c r="O2002" s="17"/>
      <c r="P2002" s="17">
        <f t="shared" si="1789"/>
        <v>5733</v>
      </c>
      <c r="Q2002" s="183">
        <f t="shared" si="1794"/>
        <v>100</v>
      </c>
    </row>
    <row r="2003" spans="1:17" ht="22.5" x14ac:dyDescent="0.25">
      <c r="A2003" s="4" t="s">
        <v>969</v>
      </c>
      <c r="B2003" s="4" t="s">
        <v>82</v>
      </c>
      <c r="C2003" s="4" t="s">
        <v>1149</v>
      </c>
      <c r="D2003" s="4" t="s">
        <v>1150</v>
      </c>
      <c r="E2003" s="3" t="s">
        <v>42</v>
      </c>
      <c r="F2003" s="4" t="s">
        <v>1158</v>
      </c>
      <c r="G2003" s="16" t="s">
        <v>1015</v>
      </c>
      <c r="H2003" s="16" t="s">
        <v>56</v>
      </c>
      <c r="I2003" s="183">
        <v>5000</v>
      </c>
      <c r="J2003" s="183">
        <v>5000</v>
      </c>
      <c r="K2003" s="183">
        <v>4800</v>
      </c>
      <c r="L2003" s="183">
        <f>M2003+N2003+O2003</f>
        <v>200</v>
      </c>
      <c r="M2003" s="17">
        <v>200</v>
      </c>
      <c r="N2003" s="17"/>
      <c r="O2003" s="17"/>
      <c r="P2003" s="17">
        <f t="shared" si="1789"/>
        <v>5000</v>
      </c>
      <c r="Q2003" s="183">
        <f t="shared" si="1794"/>
        <v>100</v>
      </c>
    </row>
    <row r="2004" spans="1:17" ht="22.5" x14ac:dyDescent="0.25">
      <c r="A2004" s="1" t="s">
        <v>1</v>
      </c>
      <c r="B2004" s="1" t="s">
        <v>1</v>
      </c>
      <c r="C2004" s="1" t="s">
        <v>1</v>
      </c>
      <c r="D2004" s="2" t="s">
        <v>1</v>
      </c>
      <c r="E2004" s="2" t="s">
        <v>1</v>
      </c>
      <c r="F2004" s="2" t="s">
        <v>1</v>
      </c>
      <c r="G2004" s="2" t="s">
        <v>1</v>
      </c>
      <c r="H2004" s="13" t="s">
        <v>57</v>
      </c>
      <c r="I2004" s="184">
        <f t="shared" ref="I2004:O2005" si="1804">SUM(I2005)</f>
        <v>100</v>
      </c>
      <c r="J2004" s="184">
        <f t="shared" si="1804"/>
        <v>100</v>
      </c>
      <c r="K2004" s="184">
        <f t="shared" si="1804"/>
        <v>0</v>
      </c>
      <c r="L2004" s="184">
        <f t="shared" si="1804"/>
        <v>0</v>
      </c>
      <c r="M2004" s="14">
        <f t="shared" si="1804"/>
        <v>0</v>
      </c>
      <c r="N2004" s="14">
        <f t="shared" si="1804"/>
        <v>0</v>
      </c>
      <c r="O2004" s="14">
        <f t="shared" si="1804"/>
        <v>0</v>
      </c>
      <c r="P2004" s="14">
        <f t="shared" si="1789"/>
        <v>0</v>
      </c>
      <c r="Q2004" s="184">
        <f t="shared" si="1794"/>
        <v>0</v>
      </c>
    </row>
    <row r="2005" spans="1:17" x14ac:dyDescent="0.25">
      <c r="A2005" s="4" t="s">
        <v>969</v>
      </c>
      <c r="B2005" s="4" t="s">
        <v>82</v>
      </c>
      <c r="C2005" s="4" t="s">
        <v>1149</v>
      </c>
      <c r="D2005" s="4" t="s">
        <v>1150</v>
      </c>
      <c r="E2005" s="2" t="s">
        <v>58</v>
      </c>
      <c r="F2005" s="2" t="s">
        <v>1</v>
      </c>
      <c r="G2005" s="2" t="s">
        <v>1</v>
      </c>
      <c r="H2005" s="2" t="s">
        <v>59</v>
      </c>
      <c r="I2005" s="185">
        <f t="shared" si="1804"/>
        <v>100</v>
      </c>
      <c r="J2005" s="185">
        <f t="shared" si="1804"/>
        <v>100</v>
      </c>
      <c r="K2005" s="185">
        <f t="shared" si="1804"/>
        <v>0</v>
      </c>
      <c r="L2005" s="185">
        <f t="shared" si="1804"/>
        <v>0</v>
      </c>
      <c r="M2005" s="15">
        <f t="shared" si="1804"/>
        <v>0</v>
      </c>
      <c r="N2005" s="15">
        <f t="shared" si="1804"/>
        <v>0</v>
      </c>
      <c r="O2005" s="15">
        <f t="shared" si="1804"/>
        <v>0</v>
      </c>
      <c r="P2005" s="15">
        <f t="shared" si="1789"/>
        <v>0</v>
      </c>
      <c r="Q2005" s="185">
        <f t="shared" si="1794"/>
        <v>0</v>
      </c>
    </row>
    <row r="2006" spans="1:17" x14ac:dyDescent="0.25">
      <c r="A2006" s="4" t="s">
        <v>969</v>
      </c>
      <c r="B2006" s="4" t="s">
        <v>82</v>
      </c>
      <c r="C2006" s="4" t="s">
        <v>1149</v>
      </c>
      <c r="D2006" s="4" t="s">
        <v>1150</v>
      </c>
      <c r="E2006" s="3" t="s">
        <v>69</v>
      </c>
      <c r="F2006" s="4"/>
      <c r="G2006" s="16" t="s">
        <v>1015</v>
      </c>
      <c r="H2006" s="16" t="s">
        <v>68</v>
      </c>
      <c r="I2006" s="183">
        <v>100</v>
      </c>
      <c r="J2006" s="183">
        <v>100</v>
      </c>
      <c r="K2006" s="183">
        <v>0</v>
      </c>
      <c r="L2006" s="183">
        <f>M2006+N2006+O2006</f>
        <v>0</v>
      </c>
      <c r="M2006" s="17"/>
      <c r="N2006" s="17"/>
      <c r="O2006" s="17"/>
      <c r="P2006" s="17">
        <f t="shared" si="1789"/>
        <v>0</v>
      </c>
      <c r="Q2006" s="183">
        <f t="shared" si="1794"/>
        <v>0</v>
      </c>
    </row>
    <row r="2007" spans="1:17" ht="22.5" x14ac:dyDescent="0.25">
      <c r="A2007" s="1" t="s">
        <v>1</v>
      </c>
      <c r="B2007" s="1" t="s">
        <v>1</v>
      </c>
      <c r="C2007" s="1" t="s">
        <v>1</v>
      </c>
      <c r="D2007" s="2" t="s">
        <v>1</v>
      </c>
      <c r="E2007" s="2" t="s">
        <v>1</v>
      </c>
      <c r="F2007" s="2" t="s">
        <v>1</v>
      </c>
      <c r="G2007" s="2" t="s">
        <v>1</v>
      </c>
      <c r="H2007" s="13" t="s">
        <v>70</v>
      </c>
      <c r="I2007" s="184">
        <f t="shared" ref="I2007:O2007" si="1805">SUM(I2008)</f>
        <v>32000</v>
      </c>
      <c r="J2007" s="184">
        <f t="shared" si="1805"/>
        <v>24000</v>
      </c>
      <c r="K2007" s="184">
        <f t="shared" si="1805"/>
        <v>24000</v>
      </c>
      <c r="L2007" s="184">
        <f t="shared" si="1805"/>
        <v>0</v>
      </c>
      <c r="M2007" s="14">
        <f t="shared" si="1805"/>
        <v>0</v>
      </c>
      <c r="N2007" s="14">
        <f t="shared" si="1805"/>
        <v>0</v>
      </c>
      <c r="O2007" s="14">
        <f t="shared" si="1805"/>
        <v>0</v>
      </c>
      <c r="P2007" s="14">
        <f t="shared" si="1789"/>
        <v>24000</v>
      </c>
      <c r="Q2007" s="184">
        <f t="shared" si="1794"/>
        <v>100</v>
      </c>
    </row>
    <row r="2008" spans="1:17" x14ac:dyDescent="0.25">
      <c r="A2008" s="4" t="s">
        <v>969</v>
      </c>
      <c r="B2008" s="4" t="s">
        <v>82</v>
      </c>
      <c r="C2008" s="4" t="s">
        <v>1149</v>
      </c>
      <c r="D2008" s="4" t="s">
        <v>1150</v>
      </c>
      <c r="E2008" s="2" t="s">
        <v>71</v>
      </c>
      <c r="F2008" s="2" t="s">
        <v>1</v>
      </c>
      <c r="G2008" s="2" t="s">
        <v>1</v>
      </c>
      <c r="H2008" s="2" t="s">
        <v>72</v>
      </c>
      <c r="I2008" s="185">
        <f t="shared" ref="I2008:L2008" si="1806">SUM(I2009:I2010)</f>
        <v>32000</v>
      </c>
      <c r="J2008" s="185">
        <f t="shared" ref="J2008" si="1807">SUM(J2009:J2010)</f>
        <v>24000</v>
      </c>
      <c r="K2008" s="185">
        <f t="shared" ref="K2008" si="1808">SUM(K2009:K2010)</f>
        <v>24000</v>
      </c>
      <c r="L2008" s="185">
        <f t="shared" si="1806"/>
        <v>0</v>
      </c>
      <c r="M2008" s="15">
        <f t="shared" ref="M2008:O2008" si="1809">SUM(M2009:M2010)</f>
        <v>0</v>
      </c>
      <c r="N2008" s="15">
        <f t="shared" si="1809"/>
        <v>0</v>
      </c>
      <c r="O2008" s="15">
        <f t="shared" si="1809"/>
        <v>0</v>
      </c>
      <c r="P2008" s="15">
        <f t="shared" si="1789"/>
        <v>24000</v>
      </c>
      <c r="Q2008" s="185">
        <f t="shared" si="1794"/>
        <v>100</v>
      </c>
    </row>
    <row r="2009" spans="1:17" x14ac:dyDescent="0.25">
      <c r="A2009" s="4" t="s">
        <v>969</v>
      </c>
      <c r="B2009" s="4" t="s">
        <v>82</v>
      </c>
      <c r="C2009" s="4" t="s">
        <v>1149</v>
      </c>
      <c r="D2009" s="4" t="s">
        <v>1150</v>
      </c>
      <c r="E2009" s="3" t="s">
        <v>75</v>
      </c>
      <c r="F2009" s="4"/>
      <c r="G2009" s="16" t="s">
        <v>1015</v>
      </c>
      <c r="H2009" s="16" t="s">
        <v>74</v>
      </c>
      <c r="I2009" s="183">
        <v>20000</v>
      </c>
      <c r="J2009" s="183">
        <v>12000</v>
      </c>
      <c r="K2009" s="183">
        <v>12000</v>
      </c>
      <c r="L2009" s="183">
        <f>M2009+N2009+O2009</f>
        <v>0</v>
      </c>
      <c r="M2009" s="17"/>
      <c r="N2009" s="17"/>
      <c r="O2009" s="17"/>
      <c r="P2009" s="17">
        <f t="shared" si="1789"/>
        <v>12000</v>
      </c>
      <c r="Q2009" s="183">
        <f t="shared" si="1794"/>
        <v>100</v>
      </c>
    </row>
    <row r="2010" spans="1:17" x14ac:dyDescent="0.25">
      <c r="A2010" s="4" t="s">
        <v>969</v>
      </c>
      <c r="B2010" s="4" t="s">
        <v>82</v>
      </c>
      <c r="C2010" s="4" t="s">
        <v>1149</v>
      </c>
      <c r="D2010" s="4" t="s">
        <v>1150</v>
      </c>
      <c r="E2010" s="3" t="s">
        <v>341</v>
      </c>
      <c r="F2010" s="4"/>
      <c r="G2010" s="16" t="s">
        <v>1015</v>
      </c>
      <c r="H2010" s="16" t="s">
        <v>340</v>
      </c>
      <c r="I2010" s="183">
        <v>12000</v>
      </c>
      <c r="J2010" s="183">
        <v>12000</v>
      </c>
      <c r="K2010" s="183">
        <v>12000</v>
      </c>
      <c r="L2010" s="183">
        <f>M2010+N2010+O2010</f>
        <v>0</v>
      </c>
      <c r="M2010" s="17"/>
      <c r="N2010" s="17"/>
      <c r="O2010" s="17"/>
      <c r="P2010" s="17">
        <f t="shared" si="1789"/>
        <v>12000</v>
      </c>
      <c r="Q2010" s="183">
        <f t="shared" si="1794"/>
        <v>100</v>
      </c>
    </row>
    <row r="2011" spans="1:17" x14ac:dyDescent="0.25">
      <c r="A2011" s="16" t="s">
        <v>1</v>
      </c>
      <c r="B2011" s="16" t="s">
        <v>1</v>
      </c>
      <c r="C2011" s="16" t="s">
        <v>1</v>
      </c>
      <c r="D2011" s="16" t="s">
        <v>1</v>
      </c>
      <c r="E2011" s="16" t="s">
        <v>1</v>
      </c>
      <c r="F2011" s="16" t="s">
        <v>1</v>
      </c>
      <c r="G2011" s="16" t="s">
        <v>1</v>
      </c>
      <c r="H2011" s="13" t="s">
        <v>1159</v>
      </c>
      <c r="I2011" s="184">
        <f t="shared" ref="I2011:O2011" si="1810">SUM(I1981,I2004,I2007)</f>
        <v>2435879</v>
      </c>
      <c r="J2011" s="184">
        <f t="shared" si="1810"/>
        <v>2280604</v>
      </c>
      <c r="K2011" s="184">
        <f t="shared" si="1810"/>
        <v>1768372</v>
      </c>
      <c r="L2011" s="184">
        <f t="shared" si="1810"/>
        <v>502010</v>
      </c>
      <c r="M2011" s="14">
        <f t="shared" si="1810"/>
        <v>182488</v>
      </c>
      <c r="N2011" s="14">
        <f t="shared" si="1810"/>
        <v>171978</v>
      </c>
      <c r="O2011" s="14">
        <f t="shared" si="1810"/>
        <v>147544</v>
      </c>
      <c r="P2011" s="14">
        <f t="shared" si="1789"/>
        <v>2270382</v>
      </c>
      <c r="Q2011" s="184">
        <f t="shared" si="1794"/>
        <v>99.551785404217469</v>
      </c>
    </row>
    <row r="2012" spans="1:17" ht="15.75" thickBot="1" x14ac:dyDescent="0.3">
      <c r="A2012" s="16" t="s">
        <v>1</v>
      </c>
      <c r="B2012" s="16" t="s">
        <v>1</v>
      </c>
      <c r="C2012" s="16" t="s">
        <v>1</v>
      </c>
      <c r="D2012" s="16" t="s">
        <v>1</v>
      </c>
      <c r="E2012" s="16" t="s">
        <v>1</v>
      </c>
      <c r="F2012" s="16" t="s">
        <v>1</v>
      </c>
      <c r="G2012" s="16" t="s">
        <v>1</v>
      </c>
      <c r="H2012" s="2" t="s">
        <v>77</v>
      </c>
      <c r="I2012" s="185">
        <v>50</v>
      </c>
      <c r="J2012" s="185">
        <v>50</v>
      </c>
      <c r="K2012" s="185"/>
      <c r="L2012" s="185">
        <f>M2012+N2012+O2012</f>
        <v>0</v>
      </c>
      <c r="M2012" s="16"/>
      <c r="N2012" s="16"/>
      <c r="O2012" s="16"/>
      <c r="P2012" s="15">
        <f t="shared" si="1789"/>
        <v>0</v>
      </c>
      <c r="Q2012" s="164"/>
    </row>
    <row r="2013" spans="1:17" ht="45.75" thickBot="1" x14ac:dyDescent="0.3">
      <c r="A2013" s="212" t="s">
        <v>1</v>
      </c>
      <c r="B2013" s="212" t="s">
        <v>1</v>
      </c>
      <c r="C2013" s="212" t="s">
        <v>1</v>
      </c>
      <c r="D2013" s="212" t="s">
        <v>1</v>
      </c>
      <c r="E2013" s="212" t="s">
        <v>1</v>
      </c>
      <c r="F2013" s="212" t="s">
        <v>1</v>
      </c>
      <c r="G2013" s="214" t="s">
        <v>1</v>
      </c>
      <c r="H2013" s="5" t="s">
        <v>78</v>
      </c>
      <c r="I2013" s="109" t="s">
        <v>3374</v>
      </c>
      <c r="J2013" s="109" t="s">
        <v>3433</v>
      </c>
      <c r="K2013" s="109" t="s">
        <v>3437</v>
      </c>
      <c r="L2013" s="109" t="s">
        <v>3434</v>
      </c>
      <c r="M2013" s="5" t="s">
        <v>3439</v>
      </c>
      <c r="N2013" s="5" t="s">
        <v>3440</v>
      </c>
      <c r="O2013" s="5" t="s">
        <v>3441</v>
      </c>
      <c r="P2013" s="5" t="s">
        <v>3438</v>
      </c>
      <c r="Q2013" s="162" t="s">
        <v>3302</v>
      </c>
    </row>
    <row r="2014" spans="1:17" x14ac:dyDescent="0.25">
      <c r="A2014" s="213"/>
      <c r="B2014" s="213"/>
      <c r="C2014" s="213"/>
      <c r="D2014" s="213"/>
      <c r="E2014" s="213"/>
      <c r="F2014" s="213"/>
      <c r="G2014" s="215"/>
      <c r="H2014" s="18" t="s">
        <v>1</v>
      </c>
      <c r="I2014" s="110">
        <v>1</v>
      </c>
      <c r="J2014" s="110">
        <v>2</v>
      </c>
      <c r="K2014" s="110">
        <v>20</v>
      </c>
      <c r="L2014" s="110" t="s">
        <v>3402</v>
      </c>
      <c r="M2014" s="12">
        <v>5</v>
      </c>
      <c r="N2014" s="12">
        <v>6</v>
      </c>
      <c r="O2014" s="12">
        <v>7</v>
      </c>
      <c r="P2014" s="12" t="s">
        <v>3303</v>
      </c>
      <c r="Q2014" s="110">
        <v>9</v>
      </c>
    </row>
    <row r="2015" spans="1:17" x14ac:dyDescent="0.25">
      <c r="A2015" s="213"/>
      <c r="B2015" s="213"/>
      <c r="C2015" s="213"/>
      <c r="D2015" s="213"/>
      <c r="E2015" s="213"/>
      <c r="F2015" s="213"/>
      <c r="G2015" s="215"/>
      <c r="H2015" s="19" t="s">
        <v>1060</v>
      </c>
      <c r="I2015" s="186">
        <f t="shared" ref="I2015:L2015" si="1811">SUM(I2011)</f>
        <v>2435879</v>
      </c>
      <c r="J2015" s="186">
        <f t="shared" ref="J2015" si="1812">SUM(J2011)</f>
        <v>2280604</v>
      </c>
      <c r="K2015" s="186">
        <f t="shared" ref="K2015" si="1813">SUM(K2011)</f>
        <v>1768372</v>
      </c>
      <c r="L2015" s="186">
        <f t="shared" si="1811"/>
        <v>502010</v>
      </c>
      <c r="M2015" s="20">
        <f t="shared" ref="M2015:O2015" si="1814">SUM(M2011)</f>
        <v>182488</v>
      </c>
      <c r="N2015" s="20">
        <f t="shared" si="1814"/>
        <v>171978</v>
      </c>
      <c r="O2015" s="20">
        <f t="shared" si="1814"/>
        <v>147544</v>
      </c>
      <c r="P2015" s="20">
        <f>K2015+L2015</f>
        <v>2270382</v>
      </c>
      <c r="Q2015" s="186">
        <f>IF(J2015=0,"-",P2015/J2015*100)</f>
        <v>99.551785404217469</v>
      </c>
    </row>
    <row r="2016" spans="1:17" x14ac:dyDescent="0.25">
      <c r="A2016" s="213"/>
      <c r="B2016" s="213"/>
      <c r="C2016" s="213"/>
      <c r="D2016" s="213"/>
      <c r="E2016" s="213"/>
      <c r="F2016" s="213"/>
      <c r="G2016" s="215"/>
      <c r="H2016" s="21" t="s">
        <v>80</v>
      </c>
      <c r="I2016" s="186">
        <f t="shared" ref="I2016:L2016" si="1815">SUM(I2015)</f>
        <v>2435879</v>
      </c>
      <c r="J2016" s="186">
        <f t="shared" ref="J2016" si="1816">SUM(J2015)</f>
        <v>2280604</v>
      </c>
      <c r="K2016" s="186">
        <f t="shared" ref="K2016" si="1817">SUM(K2015)</f>
        <v>1768372</v>
      </c>
      <c r="L2016" s="186">
        <f t="shared" si="1815"/>
        <v>502010</v>
      </c>
      <c r="M2016" s="20">
        <f t="shared" ref="M2016:O2016" si="1818">SUM(M2015)</f>
        <v>182488</v>
      </c>
      <c r="N2016" s="20">
        <f t="shared" si="1818"/>
        <v>171978</v>
      </c>
      <c r="O2016" s="20">
        <f t="shared" si="1818"/>
        <v>147544</v>
      </c>
      <c r="P2016" s="20">
        <f>K2016+L2016</f>
        <v>2270382</v>
      </c>
      <c r="Q2016" s="186">
        <f>IF(J2016=0,"-",P2016/J2016*100)</f>
        <v>99.551785404217469</v>
      </c>
    </row>
    <row r="2017" spans="1:17" x14ac:dyDescent="0.25">
      <c r="A2017" s="216"/>
      <c r="B2017" s="216"/>
      <c r="C2017" s="216"/>
      <c r="D2017" s="216"/>
      <c r="E2017" s="216"/>
      <c r="F2017" s="216"/>
      <c r="G2017" s="217"/>
      <c r="J2017" s="178">
        <v>0</v>
      </c>
      <c r="K2017" s="178">
        <v>0</v>
      </c>
      <c r="L2017" s="178">
        <f>M2017+N2017+O2017</f>
        <v>0</v>
      </c>
      <c r="P2017">
        <f>K2017+L2017</f>
        <v>0</v>
      </c>
      <c r="Q2017" s="160" t="str">
        <f>IF(J2017=0,"-",P2017/J2017*100)</f>
        <v>-</v>
      </c>
    </row>
    <row r="2018" spans="1:17" ht="15.75" thickBot="1" x14ac:dyDescent="0.3">
      <c r="A2018" s="16" t="s">
        <v>1</v>
      </c>
      <c r="B2018" s="16" t="s">
        <v>1</v>
      </c>
      <c r="C2018" s="16" t="s">
        <v>1</v>
      </c>
      <c r="D2018" s="16" t="s">
        <v>1</v>
      </c>
      <c r="E2018" s="16" t="s">
        <v>1</v>
      </c>
      <c r="F2018" s="16" t="s">
        <v>1</v>
      </c>
      <c r="G2018" s="16" t="s">
        <v>1</v>
      </c>
      <c r="H2018" s="22" t="s">
        <v>1</v>
      </c>
      <c r="I2018" s="187"/>
      <c r="J2018" s="187"/>
      <c r="K2018" s="187"/>
      <c r="L2018" s="187">
        <f>M2018+N2018+O2018</f>
        <v>0</v>
      </c>
      <c r="M2018" s="22"/>
      <c r="N2018" s="22"/>
      <c r="O2018" s="22"/>
      <c r="P2018" s="22">
        <f>K2018+L2018</f>
        <v>0</v>
      </c>
      <c r="Q2018" s="166"/>
    </row>
    <row r="2019" spans="1:17" ht="45.75" thickBot="1" x14ac:dyDescent="0.3">
      <c r="A2019" s="5" t="s">
        <v>4</v>
      </c>
      <c r="B2019" s="5" t="s">
        <v>5</v>
      </c>
      <c r="C2019" s="5" t="s">
        <v>6</v>
      </c>
      <c r="D2019" s="6" t="s">
        <v>1</v>
      </c>
      <c r="E2019" s="5" t="s">
        <v>7</v>
      </c>
      <c r="F2019" s="5" t="s">
        <v>8</v>
      </c>
      <c r="G2019" s="5" t="s">
        <v>9</v>
      </c>
      <c r="H2019" s="5" t="s">
        <v>10</v>
      </c>
      <c r="I2019" s="109" t="s">
        <v>3374</v>
      </c>
      <c r="J2019" s="109" t="s">
        <v>3433</v>
      </c>
      <c r="K2019" s="109" t="s">
        <v>3437</v>
      </c>
      <c r="L2019" s="109" t="s">
        <v>3434</v>
      </c>
      <c r="M2019" s="5" t="s">
        <v>3439</v>
      </c>
      <c r="N2019" s="5" t="s">
        <v>3440</v>
      </c>
      <c r="O2019" s="5" t="s">
        <v>3441</v>
      </c>
      <c r="P2019" s="5" t="s">
        <v>3438</v>
      </c>
      <c r="Q2019" s="162" t="s">
        <v>3302</v>
      </c>
    </row>
    <row r="2020" spans="1:17" x14ac:dyDescent="0.25">
      <c r="A2020" s="7" t="s">
        <v>1</v>
      </c>
      <c r="B2020" s="7" t="s">
        <v>1</v>
      </c>
      <c r="C2020" s="7" t="s">
        <v>1</v>
      </c>
      <c r="D2020" s="8" t="s">
        <v>1</v>
      </c>
      <c r="E2020" s="8" t="s">
        <v>1</v>
      </c>
      <c r="F2020" s="9" t="s">
        <v>1</v>
      </c>
      <c r="G2020" s="10" t="s">
        <v>1</v>
      </c>
      <c r="H2020" s="11" t="s">
        <v>1</v>
      </c>
      <c r="I2020" s="110">
        <v>1</v>
      </c>
      <c r="J2020" s="110">
        <v>2</v>
      </c>
      <c r="K2020" s="110">
        <v>20</v>
      </c>
      <c r="L2020" s="110" t="s">
        <v>3402</v>
      </c>
      <c r="M2020" s="12">
        <v>5</v>
      </c>
      <c r="N2020" s="12">
        <v>6</v>
      </c>
      <c r="O2020" s="12">
        <v>7</v>
      </c>
      <c r="P2020" s="12" t="s">
        <v>3303</v>
      </c>
      <c r="Q2020" s="110">
        <v>9</v>
      </c>
    </row>
    <row r="2021" spans="1:17" x14ac:dyDescent="0.25">
      <c r="A2021" s="1" t="s">
        <v>969</v>
      </c>
      <c r="B2021" s="1" t="s">
        <v>82</v>
      </c>
      <c r="C2021" s="4" t="s">
        <v>1160</v>
      </c>
      <c r="D2021" s="4" t="s">
        <v>1161</v>
      </c>
      <c r="E2021" s="2" t="s">
        <v>1</v>
      </c>
      <c r="F2021" s="2" t="s">
        <v>1</v>
      </c>
      <c r="G2021" s="2" t="s">
        <v>1</v>
      </c>
      <c r="H2021" s="2" t="s">
        <v>1162</v>
      </c>
      <c r="I2021" s="183">
        <v>0</v>
      </c>
      <c r="J2021" s="183"/>
      <c r="K2021" s="183"/>
      <c r="L2021" s="183">
        <f>M2021+N2021+O2021</f>
        <v>0</v>
      </c>
      <c r="M2021" s="3"/>
      <c r="N2021" s="3"/>
      <c r="O2021" s="3"/>
      <c r="P2021" s="3">
        <f t="shared" ref="P2021:P2052" si="1819">K2021+L2021</f>
        <v>0</v>
      </c>
      <c r="Q2021" s="161"/>
    </row>
    <row r="2022" spans="1:17" ht="33.75" x14ac:dyDescent="0.25">
      <c r="A2022" s="1" t="s">
        <v>1</v>
      </c>
      <c r="B2022" s="1" t="s">
        <v>1</v>
      </c>
      <c r="C2022" s="1" t="s">
        <v>1</v>
      </c>
      <c r="D2022" s="2" t="s">
        <v>1</v>
      </c>
      <c r="E2022" s="2" t="s">
        <v>1</v>
      </c>
      <c r="F2022" s="2" t="s">
        <v>1</v>
      </c>
      <c r="G2022" s="2" t="s">
        <v>1</v>
      </c>
      <c r="H2022" s="13" t="s">
        <v>14</v>
      </c>
      <c r="I2022" s="184">
        <f t="shared" ref="I2022:L2022" si="1820">SUM(I2023,I2031,I2033)</f>
        <v>2989075</v>
      </c>
      <c r="J2022" s="184">
        <f t="shared" ref="J2022" si="1821">SUM(J2023,J2031,J2033)</f>
        <v>2896287</v>
      </c>
      <c r="K2022" s="184">
        <f t="shared" ref="K2022" si="1822">SUM(K2023,K2031,K2033)</f>
        <v>2282476</v>
      </c>
      <c r="L2022" s="184">
        <f t="shared" si="1820"/>
        <v>613811</v>
      </c>
      <c r="M2022" s="14">
        <f t="shared" ref="M2022:O2022" si="1823">SUM(M2023,M2031,M2033)</f>
        <v>244634</v>
      </c>
      <c r="N2022" s="14">
        <f t="shared" si="1823"/>
        <v>231717</v>
      </c>
      <c r="O2022" s="14">
        <f t="shared" si="1823"/>
        <v>137460</v>
      </c>
      <c r="P2022" s="14">
        <f t="shared" si="1819"/>
        <v>2896287</v>
      </c>
      <c r="Q2022" s="184">
        <f t="shared" ref="Q2022:Q2051" si="1824">IF(J2022=0,"-",P2022/J2022*100)</f>
        <v>100</v>
      </c>
    </row>
    <row r="2023" spans="1:17" x14ac:dyDescent="0.25">
      <c r="A2023" s="4" t="s">
        <v>969</v>
      </c>
      <c r="B2023" s="4" t="s">
        <v>82</v>
      </c>
      <c r="C2023" s="4" t="s">
        <v>1160</v>
      </c>
      <c r="D2023" s="4" t="s">
        <v>1161</v>
      </c>
      <c r="E2023" s="2" t="s">
        <v>15</v>
      </c>
      <c r="F2023" s="2" t="s">
        <v>1</v>
      </c>
      <c r="G2023" s="2" t="s">
        <v>1</v>
      </c>
      <c r="H2023" s="2" t="s">
        <v>16</v>
      </c>
      <c r="I2023" s="185">
        <f t="shared" ref="I2023:L2023" si="1825">SUM(I2024,I2025)</f>
        <v>2539286</v>
      </c>
      <c r="J2023" s="185">
        <f t="shared" ref="J2023" si="1826">SUM(J2024,J2025)</f>
        <v>2526288</v>
      </c>
      <c r="K2023" s="185">
        <f t="shared" ref="K2023" si="1827">SUM(K2024,K2025)</f>
        <v>1992515</v>
      </c>
      <c r="L2023" s="185">
        <f t="shared" si="1825"/>
        <v>533773</v>
      </c>
      <c r="M2023" s="15">
        <f t="shared" ref="M2023:O2023" si="1828">SUM(M2024,M2025)</f>
        <v>205439</v>
      </c>
      <c r="N2023" s="15">
        <f t="shared" si="1828"/>
        <v>204207</v>
      </c>
      <c r="O2023" s="15">
        <f t="shared" si="1828"/>
        <v>124127</v>
      </c>
      <c r="P2023" s="15">
        <f t="shared" si="1819"/>
        <v>2526288</v>
      </c>
      <c r="Q2023" s="185">
        <f t="shared" si="1824"/>
        <v>100</v>
      </c>
    </row>
    <row r="2024" spans="1:17" x14ac:dyDescent="0.25">
      <c r="A2024" s="4" t="s">
        <v>969</v>
      </c>
      <c r="B2024" s="4" t="s">
        <v>82</v>
      </c>
      <c r="C2024" s="4" t="s">
        <v>1160</v>
      </c>
      <c r="D2024" s="4" t="s">
        <v>1161</v>
      </c>
      <c r="E2024" s="3" t="s">
        <v>18</v>
      </c>
      <c r="F2024" s="4"/>
      <c r="G2024" s="16" t="s">
        <v>1015</v>
      </c>
      <c r="H2024" s="16" t="s">
        <v>17</v>
      </c>
      <c r="I2024" s="183">
        <v>2304186</v>
      </c>
      <c r="J2024" s="183">
        <v>2284186</v>
      </c>
      <c r="K2024" s="183">
        <v>1757039</v>
      </c>
      <c r="L2024" s="183">
        <f>M2024+N2024+O2024</f>
        <v>527147</v>
      </c>
      <c r="M2024" s="17">
        <v>201510</v>
      </c>
      <c r="N2024" s="17">
        <v>201510</v>
      </c>
      <c r="O2024" s="17">
        <v>124127</v>
      </c>
      <c r="P2024" s="17">
        <f t="shared" si="1819"/>
        <v>2284186</v>
      </c>
      <c r="Q2024" s="183">
        <f t="shared" si="1824"/>
        <v>100</v>
      </c>
    </row>
    <row r="2025" spans="1:17" x14ac:dyDescent="0.25">
      <c r="A2025" s="1" t="s">
        <v>969</v>
      </c>
      <c r="B2025" s="1" t="s">
        <v>82</v>
      </c>
      <c r="C2025" s="1" t="s">
        <v>1160</v>
      </c>
      <c r="D2025" s="1" t="s">
        <v>1161</v>
      </c>
      <c r="E2025" s="1" t="s">
        <v>20</v>
      </c>
      <c r="F2025" s="4" t="s">
        <v>1</v>
      </c>
      <c r="G2025" s="16" t="s">
        <v>1</v>
      </c>
      <c r="H2025" s="2" t="s">
        <v>21</v>
      </c>
      <c r="I2025" s="185">
        <f t="shared" ref="I2025:O2025" si="1829">SUM(I2026:I2030)</f>
        <v>235100</v>
      </c>
      <c r="J2025" s="185">
        <f t="shared" si="1829"/>
        <v>242102</v>
      </c>
      <c r="K2025" s="185">
        <f t="shared" si="1829"/>
        <v>235476</v>
      </c>
      <c r="L2025" s="185">
        <f t="shared" si="1829"/>
        <v>6626</v>
      </c>
      <c r="M2025" s="15">
        <f t="shared" si="1829"/>
        <v>3929</v>
      </c>
      <c r="N2025" s="15">
        <f t="shared" si="1829"/>
        <v>2697</v>
      </c>
      <c r="O2025" s="15">
        <f t="shared" si="1829"/>
        <v>0</v>
      </c>
      <c r="P2025" s="15">
        <f t="shared" si="1819"/>
        <v>242102</v>
      </c>
      <c r="Q2025" s="185">
        <f t="shared" si="1824"/>
        <v>100</v>
      </c>
    </row>
    <row r="2026" spans="1:17" x14ac:dyDescent="0.25">
      <c r="A2026" s="4" t="s">
        <v>969</v>
      </c>
      <c r="B2026" s="4" t="s">
        <v>82</v>
      </c>
      <c r="C2026" s="4" t="s">
        <v>1160</v>
      </c>
      <c r="D2026" s="4" t="s">
        <v>1161</v>
      </c>
      <c r="E2026" s="3" t="s">
        <v>22</v>
      </c>
      <c r="F2026" s="4" t="s">
        <v>1163</v>
      </c>
      <c r="G2026" s="16" t="s">
        <v>1015</v>
      </c>
      <c r="H2026" s="16" t="s">
        <v>86</v>
      </c>
      <c r="I2026" s="183">
        <v>37600</v>
      </c>
      <c r="J2026" s="183">
        <v>37000</v>
      </c>
      <c r="K2026" s="183">
        <v>30803</v>
      </c>
      <c r="L2026" s="183">
        <f>M2026+N2026+O2026</f>
        <v>6197</v>
      </c>
      <c r="M2026" s="17">
        <v>3500</v>
      </c>
      <c r="N2026" s="17">
        <v>2697</v>
      </c>
      <c r="O2026" s="17">
        <v>0</v>
      </c>
      <c r="P2026" s="17">
        <f t="shared" si="1819"/>
        <v>37000</v>
      </c>
      <c r="Q2026" s="183">
        <f t="shared" si="1824"/>
        <v>100</v>
      </c>
    </row>
    <row r="2027" spans="1:17" x14ac:dyDescent="0.25">
      <c r="A2027" s="4" t="s">
        <v>969</v>
      </c>
      <c r="B2027" s="4" t="s">
        <v>82</v>
      </c>
      <c r="C2027" s="4" t="s">
        <v>1160</v>
      </c>
      <c r="D2027" s="4" t="s">
        <v>1161</v>
      </c>
      <c r="E2027" s="3" t="s">
        <v>22</v>
      </c>
      <c r="F2027" s="4" t="s">
        <v>1164</v>
      </c>
      <c r="G2027" s="16" t="s">
        <v>1015</v>
      </c>
      <c r="H2027" s="16" t="s">
        <v>26</v>
      </c>
      <c r="I2027" s="183">
        <v>149000</v>
      </c>
      <c r="J2027" s="183">
        <v>145000</v>
      </c>
      <c r="K2027" s="183">
        <v>144571</v>
      </c>
      <c r="L2027" s="183">
        <f>M2027+N2027+O2027</f>
        <v>429</v>
      </c>
      <c r="M2027" s="17">
        <v>429</v>
      </c>
      <c r="N2027" s="17">
        <v>0</v>
      </c>
      <c r="O2027" s="17">
        <v>0</v>
      </c>
      <c r="P2027" s="17">
        <f t="shared" si="1819"/>
        <v>145000</v>
      </c>
      <c r="Q2027" s="183">
        <f t="shared" si="1824"/>
        <v>100</v>
      </c>
    </row>
    <row r="2028" spans="1:17" x14ac:dyDescent="0.25">
      <c r="A2028" s="4" t="s">
        <v>969</v>
      </c>
      <c r="B2028" s="4" t="s">
        <v>82</v>
      </c>
      <c r="C2028" s="4" t="s">
        <v>1160</v>
      </c>
      <c r="D2028" s="4" t="s">
        <v>1161</v>
      </c>
      <c r="E2028" s="3" t="s">
        <v>22</v>
      </c>
      <c r="F2028" s="4" t="s">
        <v>1165</v>
      </c>
      <c r="G2028" s="16" t="s">
        <v>1015</v>
      </c>
      <c r="H2028" s="16" t="s">
        <v>28</v>
      </c>
      <c r="I2028" s="183">
        <v>26000</v>
      </c>
      <c r="J2028" s="183">
        <v>37212</v>
      </c>
      <c r="K2028" s="183">
        <v>37212</v>
      </c>
      <c r="L2028" s="183">
        <f>M2028+N2028+O2028</f>
        <v>0</v>
      </c>
      <c r="M2028" s="17">
        <v>0</v>
      </c>
      <c r="N2028" s="17">
        <v>0</v>
      </c>
      <c r="O2028" s="17">
        <v>0</v>
      </c>
      <c r="P2028" s="17">
        <f t="shared" si="1819"/>
        <v>37212</v>
      </c>
      <c r="Q2028" s="183">
        <f t="shared" si="1824"/>
        <v>100</v>
      </c>
    </row>
    <row r="2029" spans="1:17" x14ac:dyDescent="0.25">
      <c r="A2029" s="4" t="s">
        <v>969</v>
      </c>
      <c r="B2029" s="4" t="s">
        <v>82</v>
      </c>
      <c r="C2029" s="4" t="s">
        <v>1160</v>
      </c>
      <c r="D2029" s="4" t="s">
        <v>1161</v>
      </c>
      <c r="E2029" s="3" t="s">
        <v>22</v>
      </c>
      <c r="F2029" s="4" t="s">
        <v>1166</v>
      </c>
      <c r="G2029" s="16" t="s">
        <v>1015</v>
      </c>
      <c r="H2029" s="16" t="s">
        <v>24</v>
      </c>
      <c r="I2029" s="183">
        <v>7500</v>
      </c>
      <c r="J2029" s="183">
        <v>7890</v>
      </c>
      <c r="K2029" s="183">
        <v>7890</v>
      </c>
      <c r="L2029" s="183">
        <f>M2029+N2029+O2029</f>
        <v>0</v>
      </c>
      <c r="M2029" s="17"/>
      <c r="N2029" s="17"/>
      <c r="O2029" s="17"/>
      <c r="P2029" s="17">
        <f t="shared" si="1819"/>
        <v>7890</v>
      </c>
      <c r="Q2029" s="183">
        <f t="shared" si="1824"/>
        <v>100</v>
      </c>
    </row>
    <row r="2030" spans="1:17" x14ac:dyDescent="0.25">
      <c r="A2030" s="4" t="s">
        <v>969</v>
      </c>
      <c r="B2030" s="4" t="s">
        <v>82</v>
      </c>
      <c r="C2030" s="4" t="s">
        <v>1160</v>
      </c>
      <c r="D2030" s="4" t="s">
        <v>1161</v>
      </c>
      <c r="E2030" s="3" t="s">
        <v>22</v>
      </c>
      <c r="F2030" s="4" t="s">
        <v>1167</v>
      </c>
      <c r="G2030" s="16" t="s">
        <v>1015</v>
      </c>
      <c r="H2030" s="16" t="s">
        <v>30</v>
      </c>
      <c r="I2030" s="183">
        <v>15000</v>
      </c>
      <c r="J2030" s="183">
        <v>15000</v>
      </c>
      <c r="K2030" s="183">
        <v>15000</v>
      </c>
      <c r="L2030" s="183">
        <f>M2030+N2030+O2030</f>
        <v>0</v>
      </c>
      <c r="M2030" s="17"/>
      <c r="N2030" s="17"/>
      <c r="O2030" s="17"/>
      <c r="P2030" s="17">
        <f t="shared" si="1819"/>
        <v>15000</v>
      </c>
      <c r="Q2030" s="183">
        <f t="shared" si="1824"/>
        <v>100</v>
      </c>
    </row>
    <row r="2031" spans="1:17" x14ac:dyDescent="0.25">
      <c r="A2031" s="4" t="s">
        <v>969</v>
      </c>
      <c r="B2031" s="4" t="s">
        <v>82</v>
      </c>
      <c r="C2031" s="4" t="s">
        <v>1160</v>
      </c>
      <c r="D2031" s="4" t="s">
        <v>1161</v>
      </c>
      <c r="E2031" s="2" t="s">
        <v>31</v>
      </c>
      <c r="F2031" s="2" t="s">
        <v>1</v>
      </c>
      <c r="G2031" s="2" t="s">
        <v>1</v>
      </c>
      <c r="H2031" s="2" t="s">
        <v>32</v>
      </c>
      <c r="I2031" s="185">
        <f t="shared" ref="I2031:O2031" si="1830">SUM(I2032)</f>
        <v>241939</v>
      </c>
      <c r="J2031" s="185">
        <f t="shared" si="1830"/>
        <v>239939</v>
      </c>
      <c r="K2031" s="185">
        <f t="shared" si="1830"/>
        <v>185770</v>
      </c>
      <c r="L2031" s="185">
        <f t="shared" si="1830"/>
        <v>54169</v>
      </c>
      <c r="M2031" s="15">
        <f t="shared" si="1830"/>
        <v>21159</v>
      </c>
      <c r="N2031" s="15">
        <f t="shared" si="1830"/>
        <v>21159</v>
      </c>
      <c r="O2031" s="15">
        <f t="shared" si="1830"/>
        <v>11851</v>
      </c>
      <c r="P2031" s="15">
        <f t="shared" si="1819"/>
        <v>239939</v>
      </c>
      <c r="Q2031" s="185">
        <f t="shared" si="1824"/>
        <v>100</v>
      </c>
    </row>
    <row r="2032" spans="1:17" x14ac:dyDescent="0.25">
      <c r="A2032" s="4" t="s">
        <v>969</v>
      </c>
      <c r="B2032" s="4" t="s">
        <v>82</v>
      </c>
      <c r="C2032" s="4" t="s">
        <v>1160</v>
      </c>
      <c r="D2032" s="4" t="s">
        <v>1161</v>
      </c>
      <c r="E2032" s="3" t="s">
        <v>34</v>
      </c>
      <c r="F2032" s="4"/>
      <c r="G2032" s="16" t="s">
        <v>1015</v>
      </c>
      <c r="H2032" s="16" t="s">
        <v>33</v>
      </c>
      <c r="I2032" s="183">
        <v>241939</v>
      </c>
      <c r="J2032" s="183">
        <v>239939</v>
      </c>
      <c r="K2032" s="183">
        <v>185770</v>
      </c>
      <c r="L2032" s="183">
        <f>M2032+N2032+O2032</f>
        <v>54169</v>
      </c>
      <c r="M2032" s="17">
        <v>21159</v>
      </c>
      <c r="N2032" s="17">
        <v>21159</v>
      </c>
      <c r="O2032" s="17">
        <v>11851</v>
      </c>
      <c r="P2032" s="17">
        <f t="shared" si="1819"/>
        <v>239939</v>
      </c>
      <c r="Q2032" s="183">
        <f t="shared" si="1824"/>
        <v>100</v>
      </c>
    </row>
    <row r="2033" spans="1:17" x14ac:dyDescent="0.25">
      <c r="A2033" s="4" t="s">
        <v>969</v>
      </c>
      <c r="B2033" s="4" t="s">
        <v>82</v>
      </c>
      <c r="C2033" s="4" t="s">
        <v>1160</v>
      </c>
      <c r="D2033" s="4" t="s">
        <v>1161</v>
      </c>
      <c r="E2033" s="2" t="s">
        <v>35</v>
      </c>
      <c r="F2033" s="2" t="s">
        <v>1</v>
      </c>
      <c r="G2033" s="2" t="s">
        <v>1</v>
      </c>
      <c r="H2033" s="2" t="s">
        <v>36</v>
      </c>
      <c r="I2033" s="185">
        <f t="shared" ref="I2033:O2033" si="1831">SUM(I2034:I2041)</f>
        <v>207850</v>
      </c>
      <c r="J2033" s="185">
        <f t="shared" si="1831"/>
        <v>130060</v>
      </c>
      <c r="K2033" s="185">
        <f t="shared" si="1831"/>
        <v>104191</v>
      </c>
      <c r="L2033" s="185">
        <f t="shared" si="1831"/>
        <v>25869</v>
      </c>
      <c r="M2033" s="15">
        <f t="shared" si="1831"/>
        <v>18036</v>
      </c>
      <c r="N2033" s="15">
        <f t="shared" si="1831"/>
        <v>6351</v>
      </c>
      <c r="O2033" s="15">
        <f t="shared" si="1831"/>
        <v>1482</v>
      </c>
      <c r="P2033" s="15">
        <f t="shared" si="1819"/>
        <v>130060</v>
      </c>
      <c r="Q2033" s="185">
        <f t="shared" si="1824"/>
        <v>100</v>
      </c>
    </row>
    <row r="2034" spans="1:17" x14ac:dyDescent="0.25">
      <c r="A2034" s="4" t="s">
        <v>969</v>
      </c>
      <c r="B2034" s="4" t="s">
        <v>82</v>
      </c>
      <c r="C2034" s="4" t="s">
        <v>1160</v>
      </c>
      <c r="D2034" s="4" t="s">
        <v>1161</v>
      </c>
      <c r="E2034" s="3" t="s">
        <v>39</v>
      </c>
      <c r="F2034" s="4"/>
      <c r="G2034" s="16" t="s">
        <v>1015</v>
      </c>
      <c r="H2034" s="16" t="s">
        <v>38</v>
      </c>
      <c r="I2034" s="183">
        <v>0</v>
      </c>
      <c r="J2034" s="183">
        <v>0</v>
      </c>
      <c r="K2034" s="183">
        <v>0</v>
      </c>
      <c r="L2034" s="183">
        <f t="shared" ref="L2034:L2040" si="1832">M2034+N2034+O2034</f>
        <v>0</v>
      </c>
      <c r="M2034" s="17">
        <v>0</v>
      </c>
      <c r="N2034" s="17">
        <v>0</v>
      </c>
      <c r="O2034" s="17">
        <v>0</v>
      </c>
      <c r="P2034" s="17">
        <f t="shared" si="1819"/>
        <v>0</v>
      </c>
      <c r="Q2034" s="161" t="str">
        <f t="shared" si="1824"/>
        <v>-</v>
      </c>
    </row>
    <row r="2035" spans="1:17" x14ac:dyDescent="0.25">
      <c r="A2035" s="4" t="s">
        <v>969</v>
      </c>
      <c r="B2035" s="4" t="s">
        <v>82</v>
      </c>
      <c r="C2035" s="4" t="s">
        <v>1160</v>
      </c>
      <c r="D2035" s="4" t="s">
        <v>1161</v>
      </c>
      <c r="E2035" s="3" t="s">
        <v>197</v>
      </c>
      <c r="F2035" s="4"/>
      <c r="G2035" s="16" t="s">
        <v>1015</v>
      </c>
      <c r="H2035" s="16" t="s">
        <v>196</v>
      </c>
      <c r="I2035" s="183">
        <v>40000</v>
      </c>
      <c r="J2035" s="183">
        <v>40000</v>
      </c>
      <c r="K2035" s="183">
        <v>29999</v>
      </c>
      <c r="L2035" s="183">
        <f t="shared" si="1832"/>
        <v>10001</v>
      </c>
      <c r="M2035" s="17">
        <v>10001</v>
      </c>
      <c r="N2035" s="17">
        <v>0</v>
      </c>
      <c r="O2035" s="17">
        <v>0</v>
      </c>
      <c r="P2035" s="17">
        <f t="shared" si="1819"/>
        <v>40000</v>
      </c>
      <c r="Q2035" s="183">
        <f t="shared" si="1824"/>
        <v>100</v>
      </c>
    </row>
    <row r="2036" spans="1:17" x14ac:dyDescent="0.25">
      <c r="A2036" s="4" t="s">
        <v>969</v>
      </c>
      <c r="B2036" s="4" t="s">
        <v>82</v>
      </c>
      <c r="C2036" s="4" t="s">
        <v>1160</v>
      </c>
      <c r="D2036" s="4" t="s">
        <v>1161</v>
      </c>
      <c r="E2036" s="3" t="s">
        <v>200</v>
      </c>
      <c r="F2036" s="4"/>
      <c r="G2036" s="16" t="s">
        <v>1015</v>
      </c>
      <c r="H2036" s="16" t="s">
        <v>199</v>
      </c>
      <c r="I2036" s="183">
        <v>15000</v>
      </c>
      <c r="J2036" s="183">
        <v>15000</v>
      </c>
      <c r="K2036" s="183">
        <v>11250</v>
      </c>
      <c r="L2036" s="183">
        <f t="shared" si="1832"/>
        <v>3750</v>
      </c>
      <c r="M2036" s="17">
        <v>1250</v>
      </c>
      <c r="N2036" s="17">
        <v>1250</v>
      </c>
      <c r="O2036" s="17">
        <v>1250</v>
      </c>
      <c r="P2036" s="17">
        <f t="shared" si="1819"/>
        <v>15000</v>
      </c>
      <c r="Q2036" s="183">
        <f t="shared" si="1824"/>
        <v>100</v>
      </c>
    </row>
    <row r="2037" spans="1:17" x14ac:dyDescent="0.25">
      <c r="A2037" s="4" t="s">
        <v>969</v>
      </c>
      <c r="B2037" s="4" t="s">
        <v>82</v>
      </c>
      <c r="C2037" s="4" t="s">
        <v>1160</v>
      </c>
      <c r="D2037" s="4" t="s">
        <v>1161</v>
      </c>
      <c r="E2037" s="3" t="s">
        <v>203</v>
      </c>
      <c r="F2037" s="4"/>
      <c r="G2037" s="16" t="s">
        <v>1015</v>
      </c>
      <c r="H2037" s="16" t="s">
        <v>202</v>
      </c>
      <c r="I2037" s="183">
        <v>100000</v>
      </c>
      <c r="J2037" s="183">
        <v>30000</v>
      </c>
      <c r="K2037" s="183">
        <v>22500</v>
      </c>
      <c r="L2037" s="183">
        <f t="shared" si="1832"/>
        <v>7500</v>
      </c>
      <c r="M2037" s="17">
        <v>4500</v>
      </c>
      <c r="N2037" s="17">
        <v>3000</v>
      </c>
      <c r="O2037" s="17">
        <v>0</v>
      </c>
      <c r="P2037" s="17">
        <f t="shared" si="1819"/>
        <v>30000</v>
      </c>
      <c r="Q2037" s="183">
        <f t="shared" si="1824"/>
        <v>100</v>
      </c>
    </row>
    <row r="2038" spans="1:17" x14ac:dyDescent="0.25">
      <c r="A2038" s="4" t="s">
        <v>969</v>
      </c>
      <c r="B2038" s="4" t="s">
        <v>82</v>
      </c>
      <c r="C2038" s="4" t="s">
        <v>1160</v>
      </c>
      <c r="D2038" s="4" t="s">
        <v>1161</v>
      </c>
      <c r="E2038" s="3" t="s">
        <v>206</v>
      </c>
      <c r="F2038" s="4"/>
      <c r="G2038" s="16" t="s">
        <v>1015</v>
      </c>
      <c r="H2038" s="16" t="s">
        <v>205</v>
      </c>
      <c r="I2038" s="183">
        <v>500</v>
      </c>
      <c r="J2038" s="183">
        <v>500</v>
      </c>
      <c r="K2038" s="183">
        <v>426</v>
      </c>
      <c r="L2038" s="183">
        <f t="shared" si="1832"/>
        <v>74</v>
      </c>
      <c r="M2038" s="17">
        <v>74</v>
      </c>
      <c r="N2038" s="17">
        <v>0</v>
      </c>
      <c r="O2038" s="17">
        <v>0</v>
      </c>
      <c r="P2038" s="17">
        <f t="shared" si="1819"/>
        <v>500</v>
      </c>
      <c r="Q2038" s="183">
        <f t="shared" si="1824"/>
        <v>100</v>
      </c>
    </row>
    <row r="2039" spans="1:17" x14ac:dyDescent="0.25">
      <c r="A2039" s="4" t="s">
        <v>969</v>
      </c>
      <c r="B2039" s="4" t="s">
        <v>82</v>
      </c>
      <c r="C2039" s="4" t="s">
        <v>1160</v>
      </c>
      <c r="D2039" s="4" t="s">
        <v>1161</v>
      </c>
      <c r="E2039" s="3" t="s">
        <v>212</v>
      </c>
      <c r="F2039" s="4"/>
      <c r="G2039" s="16" t="s">
        <v>1015</v>
      </c>
      <c r="H2039" s="16" t="s">
        <v>211</v>
      </c>
      <c r="I2039" s="183">
        <v>14000</v>
      </c>
      <c r="J2039" s="183">
        <v>10000</v>
      </c>
      <c r="K2039" s="183">
        <v>7499</v>
      </c>
      <c r="L2039" s="183">
        <f t="shared" si="1832"/>
        <v>2501</v>
      </c>
      <c r="M2039" s="17">
        <v>1000</v>
      </c>
      <c r="N2039" s="17">
        <v>1501</v>
      </c>
      <c r="O2039" s="17">
        <v>0</v>
      </c>
      <c r="P2039" s="17">
        <f t="shared" si="1819"/>
        <v>10000</v>
      </c>
      <c r="Q2039" s="183">
        <f t="shared" si="1824"/>
        <v>100</v>
      </c>
    </row>
    <row r="2040" spans="1:17" x14ac:dyDescent="0.25">
      <c r="A2040" s="4" t="s">
        <v>969</v>
      </c>
      <c r="B2040" s="4" t="s">
        <v>82</v>
      </c>
      <c r="C2040" s="4" t="s">
        <v>1160</v>
      </c>
      <c r="D2040" s="4" t="s">
        <v>1161</v>
      </c>
      <c r="E2040" s="3" t="s">
        <v>215</v>
      </c>
      <c r="F2040" s="4"/>
      <c r="G2040" s="16" t="s">
        <v>1015</v>
      </c>
      <c r="H2040" s="16" t="s">
        <v>214</v>
      </c>
      <c r="I2040" s="183">
        <v>0</v>
      </c>
      <c r="J2040" s="183">
        <v>0</v>
      </c>
      <c r="K2040" s="183">
        <v>0</v>
      </c>
      <c r="L2040" s="183">
        <f t="shared" si="1832"/>
        <v>0</v>
      </c>
      <c r="M2040" s="17">
        <v>0</v>
      </c>
      <c r="N2040" s="17">
        <v>0</v>
      </c>
      <c r="O2040" s="17">
        <v>0</v>
      </c>
      <c r="P2040" s="17">
        <f t="shared" si="1819"/>
        <v>0</v>
      </c>
      <c r="Q2040" s="161" t="str">
        <f t="shared" si="1824"/>
        <v>-</v>
      </c>
    </row>
    <row r="2041" spans="1:17" x14ac:dyDescent="0.25">
      <c r="A2041" s="1" t="s">
        <v>969</v>
      </c>
      <c r="B2041" s="1" t="s">
        <v>82</v>
      </c>
      <c r="C2041" s="1" t="s">
        <v>1160</v>
      </c>
      <c r="D2041" s="1" t="s">
        <v>1161</v>
      </c>
      <c r="E2041" s="1" t="s">
        <v>40</v>
      </c>
      <c r="F2041" s="4" t="s">
        <v>1</v>
      </c>
      <c r="G2041" s="16" t="s">
        <v>1</v>
      </c>
      <c r="H2041" s="2" t="s">
        <v>41</v>
      </c>
      <c r="I2041" s="185">
        <f t="shared" ref="I2041:O2041" si="1833">SUM(I2042:I2043)</f>
        <v>38350</v>
      </c>
      <c r="J2041" s="185">
        <f t="shared" si="1833"/>
        <v>34560</v>
      </c>
      <c r="K2041" s="185">
        <f t="shared" si="1833"/>
        <v>32517</v>
      </c>
      <c r="L2041" s="185">
        <f t="shared" si="1833"/>
        <v>2043</v>
      </c>
      <c r="M2041" s="15">
        <f t="shared" si="1833"/>
        <v>1211</v>
      </c>
      <c r="N2041" s="15">
        <f t="shared" si="1833"/>
        <v>600</v>
      </c>
      <c r="O2041" s="15">
        <f t="shared" si="1833"/>
        <v>232</v>
      </c>
      <c r="P2041" s="15">
        <f t="shared" si="1819"/>
        <v>34560</v>
      </c>
      <c r="Q2041" s="185">
        <f t="shared" si="1824"/>
        <v>100</v>
      </c>
    </row>
    <row r="2042" spans="1:17" x14ac:dyDescent="0.25">
      <c r="A2042" s="4" t="s">
        <v>969</v>
      </c>
      <c r="B2042" s="4" t="s">
        <v>82</v>
      </c>
      <c r="C2042" s="4" t="s">
        <v>1160</v>
      </c>
      <c r="D2042" s="4" t="s">
        <v>1161</v>
      </c>
      <c r="E2042" s="3" t="s">
        <v>42</v>
      </c>
      <c r="F2042" s="4"/>
      <c r="G2042" s="16" t="s">
        <v>1015</v>
      </c>
      <c r="H2042" s="16" t="s">
        <v>41</v>
      </c>
      <c r="I2042" s="183">
        <v>31000</v>
      </c>
      <c r="J2042" s="183">
        <v>27610</v>
      </c>
      <c r="K2042" s="183">
        <v>26999</v>
      </c>
      <c r="L2042" s="183">
        <f>M2042+N2042+O2042</f>
        <v>611</v>
      </c>
      <c r="M2042" s="17">
        <v>611</v>
      </c>
      <c r="N2042" s="17"/>
      <c r="O2042" s="17">
        <v>0</v>
      </c>
      <c r="P2042" s="17">
        <f t="shared" si="1819"/>
        <v>27610</v>
      </c>
      <c r="Q2042" s="183">
        <f t="shared" si="1824"/>
        <v>100</v>
      </c>
    </row>
    <row r="2043" spans="1:17" ht="22.5" x14ac:dyDescent="0.25">
      <c r="A2043" s="4" t="s">
        <v>969</v>
      </c>
      <c r="B2043" s="4" t="s">
        <v>82</v>
      </c>
      <c r="C2043" s="4" t="s">
        <v>1160</v>
      </c>
      <c r="D2043" s="4" t="s">
        <v>1161</v>
      </c>
      <c r="E2043" s="3" t="s">
        <v>42</v>
      </c>
      <c r="F2043" s="4" t="s">
        <v>1168</v>
      </c>
      <c r="G2043" s="16" t="s">
        <v>1015</v>
      </c>
      <c r="H2043" s="16" t="s">
        <v>50</v>
      </c>
      <c r="I2043" s="183">
        <v>7350</v>
      </c>
      <c r="J2043" s="183">
        <v>6950</v>
      </c>
      <c r="K2043" s="183">
        <v>5518</v>
      </c>
      <c r="L2043" s="183">
        <f>M2043+N2043+O2043</f>
        <v>1432</v>
      </c>
      <c r="M2043" s="17">
        <v>600</v>
      </c>
      <c r="N2043" s="17">
        <v>600</v>
      </c>
      <c r="O2043" s="17">
        <v>232</v>
      </c>
      <c r="P2043" s="17">
        <f t="shared" si="1819"/>
        <v>6950</v>
      </c>
      <c r="Q2043" s="183">
        <f t="shared" si="1824"/>
        <v>100</v>
      </c>
    </row>
    <row r="2044" spans="1:17" ht="22.5" x14ac:dyDescent="0.25">
      <c r="A2044" s="1" t="s">
        <v>1</v>
      </c>
      <c r="B2044" s="1" t="s">
        <v>1</v>
      </c>
      <c r="C2044" s="1" t="s">
        <v>1</v>
      </c>
      <c r="D2044" s="2" t="s">
        <v>1</v>
      </c>
      <c r="E2044" s="2" t="s">
        <v>1</v>
      </c>
      <c r="F2044" s="2" t="s">
        <v>1</v>
      </c>
      <c r="G2044" s="2" t="s">
        <v>1</v>
      </c>
      <c r="H2044" s="13" t="s">
        <v>57</v>
      </c>
      <c r="I2044" s="184">
        <f t="shared" ref="I2044:O2045" si="1834">SUM(I2045)</f>
        <v>100</v>
      </c>
      <c r="J2044" s="184">
        <f t="shared" si="1834"/>
        <v>100</v>
      </c>
      <c r="K2044" s="184">
        <f t="shared" si="1834"/>
        <v>100</v>
      </c>
      <c r="L2044" s="184">
        <f t="shared" si="1834"/>
        <v>0</v>
      </c>
      <c r="M2044" s="14">
        <f t="shared" si="1834"/>
        <v>0</v>
      </c>
      <c r="N2044" s="14">
        <f t="shared" si="1834"/>
        <v>0</v>
      </c>
      <c r="O2044" s="14">
        <f t="shared" si="1834"/>
        <v>0</v>
      </c>
      <c r="P2044" s="14">
        <f t="shared" si="1819"/>
        <v>100</v>
      </c>
      <c r="Q2044" s="184">
        <f t="shared" si="1824"/>
        <v>100</v>
      </c>
    </row>
    <row r="2045" spans="1:17" x14ac:dyDescent="0.25">
      <c r="A2045" s="4" t="s">
        <v>969</v>
      </c>
      <c r="B2045" s="4" t="s">
        <v>82</v>
      </c>
      <c r="C2045" s="4" t="s">
        <v>1160</v>
      </c>
      <c r="D2045" s="4" t="s">
        <v>1161</v>
      </c>
      <c r="E2045" s="2" t="s">
        <v>58</v>
      </c>
      <c r="F2045" s="2" t="s">
        <v>1</v>
      </c>
      <c r="G2045" s="2" t="s">
        <v>1</v>
      </c>
      <c r="H2045" s="2" t="s">
        <v>59</v>
      </c>
      <c r="I2045" s="185">
        <f t="shared" si="1834"/>
        <v>100</v>
      </c>
      <c r="J2045" s="185">
        <f t="shared" si="1834"/>
        <v>100</v>
      </c>
      <c r="K2045" s="185">
        <f t="shared" si="1834"/>
        <v>100</v>
      </c>
      <c r="L2045" s="185">
        <f t="shared" si="1834"/>
        <v>0</v>
      </c>
      <c r="M2045" s="15">
        <f t="shared" si="1834"/>
        <v>0</v>
      </c>
      <c r="N2045" s="15">
        <f t="shared" si="1834"/>
        <v>0</v>
      </c>
      <c r="O2045" s="15">
        <f t="shared" si="1834"/>
        <v>0</v>
      </c>
      <c r="P2045" s="15">
        <f t="shared" si="1819"/>
        <v>100</v>
      </c>
      <c r="Q2045" s="185">
        <f t="shared" si="1824"/>
        <v>100</v>
      </c>
    </row>
    <row r="2046" spans="1:17" x14ac:dyDescent="0.25">
      <c r="A2046" s="4" t="s">
        <v>969</v>
      </c>
      <c r="B2046" s="4" t="s">
        <v>82</v>
      </c>
      <c r="C2046" s="4" t="s">
        <v>1160</v>
      </c>
      <c r="D2046" s="4" t="s">
        <v>1161</v>
      </c>
      <c r="E2046" s="3" t="s">
        <v>69</v>
      </c>
      <c r="F2046" s="4"/>
      <c r="G2046" s="16" t="s">
        <v>1015</v>
      </c>
      <c r="H2046" s="16" t="s">
        <v>68</v>
      </c>
      <c r="I2046" s="183">
        <v>100</v>
      </c>
      <c r="J2046" s="183">
        <v>100</v>
      </c>
      <c r="K2046" s="183">
        <v>100</v>
      </c>
      <c r="L2046" s="183">
        <f>M2046+N2046+O2046</f>
        <v>0</v>
      </c>
      <c r="M2046" s="17"/>
      <c r="N2046" s="17"/>
      <c r="O2046" s="17"/>
      <c r="P2046" s="17">
        <f t="shared" si="1819"/>
        <v>100</v>
      </c>
      <c r="Q2046" s="183">
        <f t="shared" si="1824"/>
        <v>100</v>
      </c>
    </row>
    <row r="2047" spans="1:17" ht="22.5" x14ac:dyDescent="0.25">
      <c r="A2047" s="1" t="s">
        <v>1</v>
      </c>
      <c r="B2047" s="1" t="s">
        <v>1</v>
      </c>
      <c r="C2047" s="1" t="s">
        <v>1</v>
      </c>
      <c r="D2047" s="2" t="s">
        <v>1</v>
      </c>
      <c r="E2047" s="2" t="s">
        <v>1</v>
      </c>
      <c r="F2047" s="2" t="s">
        <v>1</v>
      </c>
      <c r="G2047" s="2" t="s">
        <v>1</v>
      </c>
      <c r="H2047" s="13" t="s">
        <v>70</v>
      </c>
      <c r="I2047" s="184">
        <f t="shared" ref="I2047:O2047" si="1835">SUM(I2048)</f>
        <v>37000</v>
      </c>
      <c r="J2047" s="184">
        <f t="shared" si="1835"/>
        <v>32000</v>
      </c>
      <c r="K2047" s="184">
        <f t="shared" si="1835"/>
        <v>32000</v>
      </c>
      <c r="L2047" s="184">
        <f t="shared" si="1835"/>
        <v>0</v>
      </c>
      <c r="M2047" s="14">
        <f t="shared" si="1835"/>
        <v>0</v>
      </c>
      <c r="N2047" s="14">
        <f t="shared" si="1835"/>
        <v>0</v>
      </c>
      <c r="O2047" s="14">
        <f t="shared" si="1835"/>
        <v>0</v>
      </c>
      <c r="P2047" s="14">
        <f t="shared" si="1819"/>
        <v>32000</v>
      </c>
      <c r="Q2047" s="184">
        <f t="shared" si="1824"/>
        <v>100</v>
      </c>
    </row>
    <row r="2048" spans="1:17" x14ac:dyDescent="0.25">
      <c r="A2048" s="4" t="s">
        <v>969</v>
      </c>
      <c r="B2048" s="4" t="s">
        <v>82</v>
      </c>
      <c r="C2048" s="4" t="s">
        <v>1160</v>
      </c>
      <c r="D2048" s="4" t="s">
        <v>1161</v>
      </c>
      <c r="E2048" s="2" t="s">
        <v>71</v>
      </c>
      <c r="F2048" s="2" t="s">
        <v>1</v>
      </c>
      <c r="G2048" s="2" t="s">
        <v>1</v>
      </c>
      <c r="H2048" s="2" t="s">
        <v>72</v>
      </c>
      <c r="I2048" s="185">
        <f t="shared" ref="I2048:L2048" si="1836">SUM(I2049:I2050)</f>
        <v>37000</v>
      </c>
      <c r="J2048" s="185">
        <f t="shared" ref="J2048" si="1837">SUM(J2049:J2050)</f>
        <v>32000</v>
      </c>
      <c r="K2048" s="185">
        <f t="shared" ref="K2048" si="1838">SUM(K2049:K2050)</f>
        <v>32000</v>
      </c>
      <c r="L2048" s="185">
        <f t="shared" si="1836"/>
        <v>0</v>
      </c>
      <c r="M2048" s="15">
        <f t="shared" ref="M2048:O2048" si="1839">SUM(M2049:M2050)</f>
        <v>0</v>
      </c>
      <c r="N2048" s="15">
        <f t="shared" si="1839"/>
        <v>0</v>
      </c>
      <c r="O2048" s="15">
        <f t="shared" si="1839"/>
        <v>0</v>
      </c>
      <c r="P2048" s="15">
        <f t="shared" si="1819"/>
        <v>32000</v>
      </c>
      <c r="Q2048" s="185">
        <f t="shared" si="1824"/>
        <v>100</v>
      </c>
    </row>
    <row r="2049" spans="1:17" x14ac:dyDescent="0.25">
      <c r="A2049" s="4" t="s">
        <v>969</v>
      </c>
      <c r="B2049" s="4" t="s">
        <v>82</v>
      </c>
      <c r="C2049" s="4" t="s">
        <v>1160</v>
      </c>
      <c r="D2049" s="4" t="s">
        <v>1161</v>
      </c>
      <c r="E2049" s="3" t="s">
        <v>75</v>
      </c>
      <c r="F2049" s="4"/>
      <c r="G2049" s="16" t="s">
        <v>1015</v>
      </c>
      <c r="H2049" s="16" t="s">
        <v>74</v>
      </c>
      <c r="I2049" s="183">
        <v>12000</v>
      </c>
      <c r="J2049" s="183">
        <v>7000</v>
      </c>
      <c r="K2049" s="183">
        <v>7000</v>
      </c>
      <c r="L2049" s="183">
        <f>M2049+N2049+O2049</f>
        <v>0</v>
      </c>
      <c r="M2049" s="17"/>
      <c r="N2049" s="17"/>
      <c r="O2049" s="17"/>
      <c r="P2049" s="17">
        <f t="shared" si="1819"/>
        <v>7000</v>
      </c>
      <c r="Q2049" s="183">
        <f t="shared" si="1824"/>
        <v>100</v>
      </c>
    </row>
    <row r="2050" spans="1:17" x14ac:dyDescent="0.25">
      <c r="A2050" s="4" t="s">
        <v>969</v>
      </c>
      <c r="B2050" s="4" t="s">
        <v>82</v>
      </c>
      <c r="C2050" s="4" t="s">
        <v>1160</v>
      </c>
      <c r="D2050" s="4" t="s">
        <v>1161</v>
      </c>
      <c r="E2050" s="3" t="s">
        <v>341</v>
      </c>
      <c r="F2050" s="4"/>
      <c r="G2050" s="16" t="s">
        <v>1015</v>
      </c>
      <c r="H2050" s="16" t="s">
        <v>340</v>
      </c>
      <c r="I2050" s="183">
        <v>25000</v>
      </c>
      <c r="J2050" s="183">
        <v>25000</v>
      </c>
      <c r="K2050" s="183">
        <v>25000</v>
      </c>
      <c r="L2050" s="183">
        <f>M2050+N2050+O2050</f>
        <v>0</v>
      </c>
      <c r="M2050" s="17"/>
      <c r="N2050" s="17"/>
      <c r="O2050" s="17"/>
      <c r="P2050" s="17">
        <f t="shared" si="1819"/>
        <v>25000</v>
      </c>
      <c r="Q2050" s="183">
        <f t="shared" si="1824"/>
        <v>100</v>
      </c>
    </row>
    <row r="2051" spans="1:17" x14ac:dyDescent="0.25">
      <c r="A2051" s="16" t="s">
        <v>1</v>
      </c>
      <c r="B2051" s="16" t="s">
        <v>1</v>
      </c>
      <c r="C2051" s="16" t="s">
        <v>1</v>
      </c>
      <c r="D2051" s="16" t="s">
        <v>1</v>
      </c>
      <c r="E2051" s="16" t="s">
        <v>1</v>
      </c>
      <c r="F2051" s="16" t="s">
        <v>1</v>
      </c>
      <c r="G2051" s="16" t="s">
        <v>1</v>
      </c>
      <c r="H2051" s="13" t="s">
        <v>1169</v>
      </c>
      <c r="I2051" s="184">
        <f t="shared" ref="I2051:O2051" si="1840">SUM(I2022,I2044,I2047)</f>
        <v>3026175</v>
      </c>
      <c r="J2051" s="184">
        <f t="shared" si="1840"/>
        <v>2928387</v>
      </c>
      <c r="K2051" s="184">
        <f t="shared" si="1840"/>
        <v>2314576</v>
      </c>
      <c r="L2051" s="184">
        <f t="shared" si="1840"/>
        <v>613811</v>
      </c>
      <c r="M2051" s="14">
        <f t="shared" si="1840"/>
        <v>244634</v>
      </c>
      <c r="N2051" s="14">
        <f t="shared" si="1840"/>
        <v>231717</v>
      </c>
      <c r="O2051" s="14">
        <f t="shared" si="1840"/>
        <v>137460</v>
      </c>
      <c r="P2051" s="14">
        <f t="shared" si="1819"/>
        <v>2928387</v>
      </c>
      <c r="Q2051" s="184">
        <f t="shared" si="1824"/>
        <v>100</v>
      </c>
    </row>
    <row r="2052" spans="1:17" ht="15.75" thickBot="1" x14ac:dyDescent="0.3">
      <c r="A2052" s="16" t="s">
        <v>1</v>
      </c>
      <c r="B2052" s="16" t="s">
        <v>1</v>
      </c>
      <c r="C2052" s="16" t="s">
        <v>1</v>
      </c>
      <c r="D2052" s="16" t="s">
        <v>1</v>
      </c>
      <c r="E2052" s="16" t="s">
        <v>1</v>
      </c>
      <c r="F2052" s="16" t="s">
        <v>1</v>
      </c>
      <c r="G2052" s="16" t="s">
        <v>1</v>
      </c>
      <c r="H2052" s="2" t="s">
        <v>77</v>
      </c>
      <c r="I2052" s="185">
        <v>68</v>
      </c>
      <c r="J2052" s="185">
        <v>68</v>
      </c>
      <c r="K2052" s="185"/>
      <c r="L2052" s="185">
        <f>M2052+N2052+O2052</f>
        <v>0</v>
      </c>
      <c r="M2052" s="16"/>
      <c r="N2052" s="16"/>
      <c r="O2052" s="16"/>
      <c r="P2052" s="15">
        <f t="shared" si="1819"/>
        <v>0</v>
      </c>
      <c r="Q2052" s="164"/>
    </row>
    <row r="2053" spans="1:17" ht="45.75" thickBot="1" x14ac:dyDescent="0.3">
      <c r="A2053" s="212" t="s">
        <v>1</v>
      </c>
      <c r="B2053" s="212" t="s">
        <v>1</v>
      </c>
      <c r="C2053" s="212" t="s">
        <v>1</v>
      </c>
      <c r="D2053" s="212" t="s">
        <v>1</v>
      </c>
      <c r="E2053" s="212" t="s">
        <v>1</v>
      </c>
      <c r="F2053" s="212" t="s">
        <v>1</v>
      </c>
      <c r="G2053" s="214" t="s">
        <v>1</v>
      </c>
      <c r="H2053" s="5" t="s">
        <v>78</v>
      </c>
      <c r="I2053" s="109" t="s">
        <v>3374</v>
      </c>
      <c r="J2053" s="109" t="s">
        <v>3433</v>
      </c>
      <c r="K2053" s="109" t="s">
        <v>3437</v>
      </c>
      <c r="L2053" s="109" t="s">
        <v>3434</v>
      </c>
      <c r="M2053" s="5" t="s">
        <v>3439</v>
      </c>
      <c r="N2053" s="5" t="s">
        <v>3440</v>
      </c>
      <c r="O2053" s="5" t="s">
        <v>3441</v>
      </c>
      <c r="P2053" s="5" t="s">
        <v>3438</v>
      </c>
      <c r="Q2053" s="162" t="s">
        <v>3302</v>
      </c>
    </row>
    <row r="2054" spans="1:17" x14ac:dyDescent="0.25">
      <c r="A2054" s="213"/>
      <c r="B2054" s="213"/>
      <c r="C2054" s="213"/>
      <c r="D2054" s="213"/>
      <c r="E2054" s="213"/>
      <c r="F2054" s="213"/>
      <c r="G2054" s="215"/>
      <c r="H2054" s="18" t="s">
        <v>1</v>
      </c>
      <c r="I2054" s="110">
        <v>1</v>
      </c>
      <c r="J2054" s="110">
        <v>2</v>
      </c>
      <c r="K2054" s="110">
        <v>20</v>
      </c>
      <c r="L2054" s="110" t="s">
        <v>3402</v>
      </c>
      <c r="M2054" s="12">
        <v>5</v>
      </c>
      <c r="N2054" s="12">
        <v>6</v>
      </c>
      <c r="O2054" s="12">
        <v>7</v>
      </c>
      <c r="P2054" s="12" t="s">
        <v>3303</v>
      </c>
      <c r="Q2054" s="110">
        <v>9</v>
      </c>
    </row>
    <row r="2055" spans="1:17" x14ac:dyDescent="0.25">
      <c r="A2055" s="213"/>
      <c r="B2055" s="213"/>
      <c r="C2055" s="213"/>
      <c r="D2055" s="213"/>
      <c r="E2055" s="213"/>
      <c r="F2055" s="213"/>
      <c r="G2055" s="215"/>
      <c r="H2055" s="19" t="s">
        <v>1060</v>
      </c>
      <c r="I2055" s="186">
        <f t="shared" ref="I2055:L2055" si="1841">SUM(I2051)</f>
        <v>3026175</v>
      </c>
      <c r="J2055" s="186">
        <f t="shared" ref="J2055" si="1842">SUM(J2051)</f>
        <v>2928387</v>
      </c>
      <c r="K2055" s="186">
        <f t="shared" ref="K2055" si="1843">SUM(K2051)</f>
        <v>2314576</v>
      </c>
      <c r="L2055" s="186">
        <f t="shared" si="1841"/>
        <v>613811</v>
      </c>
      <c r="M2055" s="20">
        <f t="shared" ref="M2055:O2055" si="1844">SUM(M2051)</f>
        <v>244634</v>
      </c>
      <c r="N2055" s="20">
        <f t="shared" si="1844"/>
        <v>231717</v>
      </c>
      <c r="O2055" s="20">
        <f t="shared" si="1844"/>
        <v>137460</v>
      </c>
      <c r="P2055" s="20">
        <f>K2055+L2055</f>
        <v>2928387</v>
      </c>
      <c r="Q2055" s="186">
        <f>IF(J2055=0,"-",P2055/J2055*100)</f>
        <v>100</v>
      </c>
    </row>
    <row r="2056" spans="1:17" x14ac:dyDescent="0.25">
      <c r="A2056" s="213"/>
      <c r="B2056" s="213"/>
      <c r="C2056" s="213"/>
      <c r="D2056" s="213"/>
      <c r="E2056" s="213"/>
      <c r="F2056" s="213"/>
      <c r="G2056" s="215"/>
      <c r="H2056" s="21" t="s">
        <v>80</v>
      </c>
      <c r="I2056" s="186">
        <f t="shared" ref="I2056:L2056" si="1845">SUM(I2055)</f>
        <v>3026175</v>
      </c>
      <c r="J2056" s="186">
        <f t="shared" ref="J2056" si="1846">SUM(J2055)</f>
        <v>2928387</v>
      </c>
      <c r="K2056" s="186">
        <f t="shared" ref="K2056" si="1847">SUM(K2055)</f>
        <v>2314576</v>
      </c>
      <c r="L2056" s="186">
        <f t="shared" si="1845"/>
        <v>613811</v>
      </c>
      <c r="M2056" s="20">
        <f t="shared" ref="M2056:O2056" si="1848">SUM(M2055)</f>
        <v>244634</v>
      </c>
      <c r="N2056" s="20">
        <f t="shared" si="1848"/>
        <v>231717</v>
      </c>
      <c r="O2056" s="20">
        <f t="shared" si="1848"/>
        <v>137460</v>
      </c>
      <c r="P2056" s="20">
        <f>K2056+L2056</f>
        <v>2928387</v>
      </c>
      <c r="Q2056" s="186">
        <f>IF(J2056=0,"-",P2056/J2056*100)</f>
        <v>100</v>
      </c>
    </row>
    <row r="2057" spans="1:17" x14ac:dyDescent="0.25">
      <c r="A2057" s="216"/>
      <c r="B2057" s="216"/>
      <c r="C2057" s="216"/>
      <c r="D2057" s="216"/>
      <c r="E2057" s="216"/>
      <c r="F2057" s="216"/>
      <c r="G2057" s="217"/>
      <c r="J2057" s="178">
        <v>0</v>
      </c>
      <c r="K2057" s="178">
        <v>0</v>
      </c>
      <c r="L2057" s="178">
        <f>M2057+N2057+O2057</f>
        <v>0</v>
      </c>
      <c r="P2057">
        <f>K2057+L2057</f>
        <v>0</v>
      </c>
      <c r="Q2057" s="160" t="str">
        <f>IF(J2057=0,"-",P2057/J2057*100)</f>
        <v>-</v>
      </c>
    </row>
    <row r="2058" spans="1:17" ht="15.75" thickBot="1" x14ac:dyDescent="0.3">
      <c r="A2058" s="16" t="s">
        <v>1</v>
      </c>
      <c r="B2058" s="16" t="s">
        <v>1</v>
      </c>
      <c r="C2058" s="16" t="s">
        <v>1</v>
      </c>
      <c r="D2058" s="16" t="s">
        <v>1</v>
      </c>
      <c r="E2058" s="16" t="s">
        <v>1</v>
      </c>
      <c r="F2058" s="16" t="s">
        <v>1</v>
      </c>
      <c r="G2058" s="16" t="s">
        <v>1</v>
      </c>
      <c r="H2058" s="22" t="s">
        <v>1</v>
      </c>
      <c r="I2058" s="187"/>
      <c r="J2058" s="187"/>
      <c r="K2058" s="187"/>
      <c r="L2058" s="187">
        <f>M2058+N2058+O2058</f>
        <v>0</v>
      </c>
      <c r="M2058" s="22"/>
      <c r="N2058" s="22"/>
      <c r="O2058" s="22"/>
      <c r="P2058" s="22">
        <f>K2058+L2058</f>
        <v>0</v>
      </c>
      <c r="Q2058" s="166"/>
    </row>
    <row r="2059" spans="1:17" ht="45.75" thickBot="1" x14ac:dyDescent="0.3">
      <c r="A2059" s="5" t="s">
        <v>4</v>
      </c>
      <c r="B2059" s="5" t="s">
        <v>5</v>
      </c>
      <c r="C2059" s="5" t="s">
        <v>6</v>
      </c>
      <c r="D2059" s="6" t="s">
        <v>1</v>
      </c>
      <c r="E2059" s="5" t="s">
        <v>7</v>
      </c>
      <c r="F2059" s="5" t="s">
        <v>8</v>
      </c>
      <c r="G2059" s="5" t="s">
        <v>9</v>
      </c>
      <c r="H2059" s="5" t="s">
        <v>10</v>
      </c>
      <c r="I2059" s="109" t="s">
        <v>3374</v>
      </c>
      <c r="J2059" s="109" t="s">
        <v>3433</v>
      </c>
      <c r="K2059" s="109" t="s">
        <v>3437</v>
      </c>
      <c r="L2059" s="109" t="s">
        <v>3434</v>
      </c>
      <c r="M2059" s="5" t="s">
        <v>3439</v>
      </c>
      <c r="N2059" s="5" t="s">
        <v>3440</v>
      </c>
      <c r="O2059" s="5" t="s">
        <v>3441</v>
      </c>
      <c r="P2059" s="5" t="s">
        <v>3438</v>
      </c>
      <c r="Q2059" s="162" t="s">
        <v>3302</v>
      </c>
    </row>
    <row r="2060" spans="1:17" x14ac:dyDescent="0.25">
      <c r="A2060" s="7" t="s">
        <v>1</v>
      </c>
      <c r="B2060" s="7" t="s">
        <v>1</v>
      </c>
      <c r="C2060" s="7" t="s">
        <v>1</v>
      </c>
      <c r="D2060" s="8" t="s">
        <v>1</v>
      </c>
      <c r="E2060" s="8" t="s">
        <v>1</v>
      </c>
      <c r="F2060" s="9" t="s">
        <v>1</v>
      </c>
      <c r="G2060" s="10" t="s">
        <v>1</v>
      </c>
      <c r="H2060" s="11" t="s">
        <v>1</v>
      </c>
      <c r="I2060" s="110">
        <v>1</v>
      </c>
      <c r="J2060" s="110">
        <v>2</v>
      </c>
      <c r="K2060" s="110">
        <v>20</v>
      </c>
      <c r="L2060" s="110" t="s">
        <v>3402</v>
      </c>
      <c r="M2060" s="12">
        <v>5</v>
      </c>
      <c r="N2060" s="12">
        <v>6</v>
      </c>
      <c r="O2060" s="12">
        <v>7</v>
      </c>
      <c r="P2060" s="12" t="s">
        <v>3303</v>
      </c>
      <c r="Q2060" s="110">
        <v>9</v>
      </c>
    </row>
    <row r="2061" spans="1:17" x14ac:dyDescent="0.25">
      <c r="A2061" s="1" t="s">
        <v>969</v>
      </c>
      <c r="B2061" s="1" t="s">
        <v>82</v>
      </c>
      <c r="C2061" s="4" t="s">
        <v>1170</v>
      </c>
      <c r="D2061" s="4" t="s">
        <v>1171</v>
      </c>
      <c r="E2061" s="2" t="s">
        <v>1</v>
      </c>
      <c r="F2061" s="2" t="s">
        <v>1</v>
      </c>
      <c r="G2061" s="2" t="s">
        <v>1</v>
      </c>
      <c r="H2061" s="2" t="s">
        <v>1172</v>
      </c>
      <c r="I2061" s="183">
        <v>0</v>
      </c>
      <c r="J2061" s="183"/>
      <c r="K2061" s="183"/>
      <c r="L2061" s="183">
        <f>M2061+N2061+O2061</f>
        <v>0</v>
      </c>
      <c r="M2061" s="3"/>
      <c r="N2061" s="3"/>
      <c r="O2061" s="3"/>
      <c r="P2061" s="3">
        <f t="shared" ref="P2061:P2092" si="1849">K2061+L2061</f>
        <v>0</v>
      </c>
      <c r="Q2061" s="161"/>
    </row>
    <row r="2062" spans="1:17" ht="33.75" x14ac:dyDescent="0.25">
      <c r="A2062" s="1" t="s">
        <v>1</v>
      </c>
      <c r="B2062" s="1" t="s">
        <v>1</v>
      </c>
      <c r="C2062" s="1" t="s">
        <v>1</v>
      </c>
      <c r="D2062" s="2" t="s">
        <v>1</v>
      </c>
      <c r="E2062" s="2" t="s">
        <v>1</v>
      </c>
      <c r="F2062" s="2" t="s">
        <v>1</v>
      </c>
      <c r="G2062" s="2" t="s">
        <v>1</v>
      </c>
      <c r="H2062" s="13" t="s">
        <v>14</v>
      </c>
      <c r="I2062" s="184">
        <f t="shared" ref="I2062:L2062" si="1850">SUM(I2063,I2071,I2073)</f>
        <v>2660706</v>
      </c>
      <c r="J2062" s="184">
        <f t="shared" ref="J2062" si="1851">SUM(J2063,J2071,J2073)</f>
        <v>2635938</v>
      </c>
      <c r="K2062" s="184">
        <f t="shared" ref="K2062" si="1852">SUM(K2063,K2071,K2073)</f>
        <v>2172480</v>
      </c>
      <c r="L2062" s="184">
        <f t="shared" si="1850"/>
        <v>442259</v>
      </c>
      <c r="M2062" s="14">
        <f t="shared" ref="M2062:O2062" si="1853">SUM(M2063,M2071,M2073)</f>
        <v>228350</v>
      </c>
      <c r="N2062" s="14">
        <f t="shared" si="1853"/>
        <v>210459</v>
      </c>
      <c r="O2062" s="14">
        <f t="shared" si="1853"/>
        <v>3450</v>
      </c>
      <c r="P2062" s="14">
        <f t="shared" si="1849"/>
        <v>2614739</v>
      </c>
      <c r="Q2062" s="184">
        <f t="shared" ref="Q2062:Q2091" si="1854">IF(J2062=0,"-",P2062/J2062*100)</f>
        <v>99.195770158478695</v>
      </c>
    </row>
    <row r="2063" spans="1:17" x14ac:dyDescent="0.25">
      <c r="A2063" s="4" t="s">
        <v>969</v>
      </c>
      <c r="B2063" s="4" t="s">
        <v>82</v>
      </c>
      <c r="C2063" s="4" t="s">
        <v>1170</v>
      </c>
      <c r="D2063" s="4" t="s">
        <v>1171</v>
      </c>
      <c r="E2063" s="2" t="s">
        <v>15</v>
      </c>
      <c r="F2063" s="2" t="s">
        <v>1</v>
      </c>
      <c r="G2063" s="2" t="s">
        <v>1</v>
      </c>
      <c r="H2063" s="2" t="s">
        <v>16</v>
      </c>
      <c r="I2063" s="185">
        <f t="shared" ref="I2063:L2063" si="1855">SUM(I2064,I2065)</f>
        <v>2311153</v>
      </c>
      <c r="J2063" s="185">
        <f t="shared" ref="J2063" si="1856">SUM(J2064,J2065)</f>
        <v>2308685</v>
      </c>
      <c r="K2063" s="185">
        <f t="shared" ref="K2063" si="1857">SUM(K2064,K2065)</f>
        <v>1910022</v>
      </c>
      <c r="L2063" s="185">
        <f t="shared" si="1855"/>
        <v>377464</v>
      </c>
      <c r="M2063" s="15">
        <f t="shared" ref="M2063:O2063" si="1858">SUM(M2064,M2065)</f>
        <v>198690</v>
      </c>
      <c r="N2063" s="15">
        <f t="shared" si="1858"/>
        <v>178774</v>
      </c>
      <c r="O2063" s="15">
        <f t="shared" si="1858"/>
        <v>0</v>
      </c>
      <c r="P2063" s="15">
        <f t="shared" si="1849"/>
        <v>2287486</v>
      </c>
      <c r="Q2063" s="185">
        <f t="shared" si="1854"/>
        <v>99.081771657891821</v>
      </c>
    </row>
    <row r="2064" spans="1:17" x14ac:dyDescent="0.25">
      <c r="A2064" s="4" t="s">
        <v>969</v>
      </c>
      <c r="B2064" s="4" t="s">
        <v>82</v>
      </c>
      <c r="C2064" s="4" t="s">
        <v>1170</v>
      </c>
      <c r="D2064" s="4" t="s">
        <v>1171</v>
      </c>
      <c r="E2064" s="3" t="s">
        <v>18</v>
      </c>
      <c r="F2064" s="4"/>
      <c r="G2064" s="16" t="s">
        <v>1015</v>
      </c>
      <c r="H2064" s="16" t="s">
        <v>17</v>
      </c>
      <c r="I2064" s="183">
        <v>2018244</v>
      </c>
      <c r="J2064" s="183">
        <v>2018244</v>
      </c>
      <c r="K2064" s="183">
        <v>1670000</v>
      </c>
      <c r="L2064" s="183">
        <f>M2064+N2064+O2064</f>
        <v>348244</v>
      </c>
      <c r="M2064" s="17">
        <v>180000</v>
      </c>
      <c r="N2064" s="17">
        <v>168244</v>
      </c>
      <c r="O2064" s="17">
        <v>0</v>
      </c>
      <c r="P2064" s="17">
        <f t="shared" si="1849"/>
        <v>2018244</v>
      </c>
      <c r="Q2064" s="183">
        <f t="shared" si="1854"/>
        <v>100</v>
      </c>
    </row>
    <row r="2065" spans="1:17" x14ac:dyDescent="0.25">
      <c r="A2065" s="1" t="s">
        <v>969</v>
      </c>
      <c r="B2065" s="1" t="s">
        <v>82</v>
      </c>
      <c r="C2065" s="1" t="s">
        <v>1170</v>
      </c>
      <c r="D2065" s="1" t="s">
        <v>1171</v>
      </c>
      <c r="E2065" s="1" t="s">
        <v>20</v>
      </c>
      <c r="F2065" s="4" t="s">
        <v>1</v>
      </c>
      <c r="G2065" s="16" t="s">
        <v>1</v>
      </c>
      <c r="H2065" s="2" t="s">
        <v>21</v>
      </c>
      <c r="I2065" s="185">
        <f t="shared" ref="I2065:O2065" si="1859">SUM(I2066:I2070)</f>
        <v>292909</v>
      </c>
      <c r="J2065" s="185">
        <f t="shared" si="1859"/>
        <v>290441</v>
      </c>
      <c r="K2065" s="185">
        <f t="shared" si="1859"/>
        <v>240022</v>
      </c>
      <c r="L2065" s="185">
        <f t="shared" si="1859"/>
        <v>29220</v>
      </c>
      <c r="M2065" s="15">
        <f t="shared" si="1859"/>
        <v>18690</v>
      </c>
      <c r="N2065" s="15">
        <f t="shared" si="1859"/>
        <v>10530</v>
      </c>
      <c r="O2065" s="15">
        <f t="shared" si="1859"/>
        <v>0</v>
      </c>
      <c r="P2065" s="15">
        <f t="shared" si="1849"/>
        <v>269242</v>
      </c>
      <c r="Q2065" s="185">
        <f t="shared" si="1854"/>
        <v>92.701099362693284</v>
      </c>
    </row>
    <row r="2066" spans="1:17" x14ac:dyDescent="0.25">
      <c r="A2066" s="4" t="s">
        <v>969</v>
      </c>
      <c r="B2066" s="4" t="s">
        <v>82</v>
      </c>
      <c r="C2066" s="4" t="s">
        <v>1170</v>
      </c>
      <c r="D2066" s="4" t="s">
        <v>1171</v>
      </c>
      <c r="E2066" s="3" t="s">
        <v>22</v>
      </c>
      <c r="F2066" s="4" t="s">
        <v>1173</v>
      </c>
      <c r="G2066" s="16" t="s">
        <v>1015</v>
      </c>
      <c r="H2066" s="16" t="s">
        <v>86</v>
      </c>
      <c r="I2066" s="183">
        <v>36990</v>
      </c>
      <c r="J2066" s="183">
        <v>36990</v>
      </c>
      <c r="K2066" s="183">
        <v>33300</v>
      </c>
      <c r="L2066" s="183">
        <f>M2066+N2066+O2066</f>
        <v>3690</v>
      </c>
      <c r="M2066" s="17">
        <v>3690</v>
      </c>
      <c r="N2066" s="17">
        <v>0</v>
      </c>
      <c r="O2066" s="17">
        <v>0</v>
      </c>
      <c r="P2066" s="17">
        <f t="shared" si="1849"/>
        <v>36990</v>
      </c>
      <c r="Q2066" s="183">
        <f t="shared" si="1854"/>
        <v>100</v>
      </c>
    </row>
    <row r="2067" spans="1:17" x14ac:dyDescent="0.25">
      <c r="A2067" s="4" t="s">
        <v>969</v>
      </c>
      <c r="B2067" s="4" t="s">
        <v>82</v>
      </c>
      <c r="C2067" s="4" t="s">
        <v>1170</v>
      </c>
      <c r="D2067" s="4" t="s">
        <v>1171</v>
      </c>
      <c r="E2067" s="3" t="s">
        <v>22</v>
      </c>
      <c r="F2067" s="4" t="s">
        <v>1174</v>
      </c>
      <c r="G2067" s="16" t="s">
        <v>1015</v>
      </c>
      <c r="H2067" s="16" t="s">
        <v>26</v>
      </c>
      <c r="I2067" s="183">
        <v>149530</v>
      </c>
      <c r="J2067" s="183">
        <v>149530</v>
      </c>
      <c r="K2067" s="183">
        <v>124000</v>
      </c>
      <c r="L2067" s="183">
        <f>M2067+N2067+O2067</f>
        <v>25530</v>
      </c>
      <c r="M2067" s="17">
        <v>15000</v>
      </c>
      <c r="N2067" s="17">
        <v>10530</v>
      </c>
      <c r="O2067" s="17">
        <v>0</v>
      </c>
      <c r="P2067" s="17">
        <f t="shared" si="1849"/>
        <v>149530</v>
      </c>
      <c r="Q2067" s="183">
        <f t="shared" si="1854"/>
        <v>100</v>
      </c>
    </row>
    <row r="2068" spans="1:17" x14ac:dyDescent="0.25">
      <c r="A2068" s="4" t="s">
        <v>969</v>
      </c>
      <c r="B2068" s="4" t="s">
        <v>82</v>
      </c>
      <c r="C2068" s="4" t="s">
        <v>1170</v>
      </c>
      <c r="D2068" s="4" t="s">
        <v>1171</v>
      </c>
      <c r="E2068" s="3" t="s">
        <v>22</v>
      </c>
      <c r="F2068" s="4" t="s">
        <v>1175</v>
      </c>
      <c r="G2068" s="16" t="s">
        <v>1015</v>
      </c>
      <c r="H2068" s="16" t="s">
        <v>28</v>
      </c>
      <c r="I2068" s="183">
        <v>39680</v>
      </c>
      <c r="J2068" s="183">
        <v>37212</v>
      </c>
      <c r="K2068" s="183">
        <v>37212</v>
      </c>
      <c r="L2068" s="183">
        <f>M2068+N2068+O2068</f>
        <v>0</v>
      </c>
      <c r="M2068" s="17">
        <v>0</v>
      </c>
      <c r="N2068" s="17">
        <v>0</v>
      </c>
      <c r="O2068" s="17">
        <v>0</v>
      </c>
      <c r="P2068" s="17">
        <f t="shared" si="1849"/>
        <v>37212</v>
      </c>
      <c r="Q2068" s="183">
        <f t="shared" si="1854"/>
        <v>100</v>
      </c>
    </row>
    <row r="2069" spans="1:17" x14ac:dyDescent="0.25">
      <c r="A2069" s="4" t="s">
        <v>969</v>
      </c>
      <c r="B2069" s="4" t="s">
        <v>82</v>
      </c>
      <c r="C2069" s="4" t="s">
        <v>1170</v>
      </c>
      <c r="D2069" s="4" t="s">
        <v>1171</v>
      </c>
      <c r="E2069" s="3" t="s">
        <v>22</v>
      </c>
      <c r="F2069" s="4" t="s">
        <v>1176</v>
      </c>
      <c r="G2069" s="16" t="s">
        <v>1015</v>
      </c>
      <c r="H2069" s="16" t="s">
        <v>24</v>
      </c>
      <c r="I2069" s="183">
        <v>16000</v>
      </c>
      <c r="J2069" s="183">
        <v>21330</v>
      </c>
      <c r="K2069" s="183">
        <v>21330</v>
      </c>
      <c r="L2069" s="183">
        <f>M2069+N2069+O2069</f>
        <v>0</v>
      </c>
      <c r="M2069" s="17"/>
      <c r="N2069" s="17"/>
      <c r="O2069" s="17"/>
      <c r="P2069" s="17">
        <f t="shared" si="1849"/>
        <v>21330</v>
      </c>
      <c r="Q2069" s="183">
        <f t="shared" si="1854"/>
        <v>100</v>
      </c>
    </row>
    <row r="2070" spans="1:17" x14ac:dyDescent="0.25">
      <c r="A2070" s="4" t="s">
        <v>969</v>
      </c>
      <c r="B2070" s="4" t="s">
        <v>82</v>
      </c>
      <c r="C2070" s="4" t="s">
        <v>1170</v>
      </c>
      <c r="D2070" s="4" t="s">
        <v>1171</v>
      </c>
      <c r="E2070" s="3" t="s">
        <v>22</v>
      </c>
      <c r="F2070" s="4" t="s">
        <v>1177</v>
      </c>
      <c r="G2070" s="16" t="s">
        <v>1015</v>
      </c>
      <c r="H2070" s="16" t="s">
        <v>30</v>
      </c>
      <c r="I2070" s="183">
        <v>50709</v>
      </c>
      <c r="J2070" s="183">
        <v>45379</v>
      </c>
      <c r="K2070" s="183">
        <v>24180</v>
      </c>
      <c r="L2070" s="183">
        <f>M2070+N2070+O2070</f>
        <v>0</v>
      </c>
      <c r="M2070" s="17"/>
      <c r="N2070" s="17"/>
      <c r="O2070" s="17"/>
      <c r="P2070" s="17">
        <f t="shared" si="1849"/>
        <v>24180</v>
      </c>
      <c r="Q2070" s="183">
        <f t="shared" si="1854"/>
        <v>53.284558936953218</v>
      </c>
    </row>
    <row r="2071" spans="1:17" x14ac:dyDescent="0.25">
      <c r="A2071" s="4" t="s">
        <v>969</v>
      </c>
      <c r="B2071" s="4" t="s">
        <v>82</v>
      </c>
      <c r="C2071" s="4" t="s">
        <v>1170</v>
      </c>
      <c r="D2071" s="4" t="s">
        <v>1171</v>
      </c>
      <c r="E2071" s="2" t="s">
        <v>31</v>
      </c>
      <c r="F2071" s="2" t="s">
        <v>1</v>
      </c>
      <c r="G2071" s="2" t="s">
        <v>1</v>
      </c>
      <c r="H2071" s="2" t="s">
        <v>32</v>
      </c>
      <c r="I2071" s="185">
        <f t="shared" ref="I2071:O2071" si="1860">SUM(I2072)</f>
        <v>211915</v>
      </c>
      <c r="J2071" s="185">
        <f t="shared" si="1860"/>
        <v>211915</v>
      </c>
      <c r="K2071" s="185">
        <f t="shared" si="1860"/>
        <v>174950</v>
      </c>
      <c r="L2071" s="185">
        <f t="shared" si="1860"/>
        <v>36965</v>
      </c>
      <c r="M2071" s="15">
        <f t="shared" si="1860"/>
        <v>18900</v>
      </c>
      <c r="N2071" s="15">
        <f t="shared" si="1860"/>
        <v>18065</v>
      </c>
      <c r="O2071" s="15">
        <f t="shared" si="1860"/>
        <v>0</v>
      </c>
      <c r="P2071" s="15">
        <f t="shared" si="1849"/>
        <v>211915</v>
      </c>
      <c r="Q2071" s="185">
        <f t="shared" si="1854"/>
        <v>100</v>
      </c>
    </row>
    <row r="2072" spans="1:17" x14ac:dyDescent="0.25">
      <c r="A2072" s="4" t="s">
        <v>969</v>
      </c>
      <c r="B2072" s="4" t="s">
        <v>82</v>
      </c>
      <c r="C2072" s="4" t="s">
        <v>1170</v>
      </c>
      <c r="D2072" s="4" t="s">
        <v>1171</v>
      </c>
      <c r="E2072" s="3" t="s">
        <v>34</v>
      </c>
      <c r="F2072" s="4"/>
      <c r="G2072" s="16" t="s">
        <v>1015</v>
      </c>
      <c r="H2072" s="16" t="s">
        <v>33</v>
      </c>
      <c r="I2072" s="183">
        <v>211915</v>
      </c>
      <c r="J2072" s="183">
        <v>211915</v>
      </c>
      <c r="K2072" s="183">
        <v>174950</v>
      </c>
      <c r="L2072" s="183">
        <f>M2072+N2072+O2072</f>
        <v>36965</v>
      </c>
      <c r="M2072" s="17">
        <v>18900</v>
      </c>
      <c r="N2072" s="17">
        <v>18065</v>
      </c>
      <c r="O2072" s="17">
        <v>0</v>
      </c>
      <c r="P2072" s="17">
        <f t="shared" si="1849"/>
        <v>211915</v>
      </c>
      <c r="Q2072" s="183">
        <f t="shared" si="1854"/>
        <v>100</v>
      </c>
    </row>
    <row r="2073" spans="1:17" x14ac:dyDescent="0.25">
      <c r="A2073" s="4" t="s">
        <v>969</v>
      </c>
      <c r="B2073" s="4" t="s">
        <v>82</v>
      </c>
      <c r="C2073" s="4" t="s">
        <v>1170</v>
      </c>
      <c r="D2073" s="4" t="s">
        <v>1171</v>
      </c>
      <c r="E2073" s="2" t="s">
        <v>35</v>
      </c>
      <c r="F2073" s="2" t="s">
        <v>1</v>
      </c>
      <c r="G2073" s="2" t="s">
        <v>1</v>
      </c>
      <c r="H2073" s="2" t="s">
        <v>36</v>
      </c>
      <c r="I2073" s="185">
        <f t="shared" ref="I2073:O2073" si="1861">SUM(I2074:I2080)</f>
        <v>137638</v>
      </c>
      <c r="J2073" s="185">
        <f t="shared" si="1861"/>
        <v>115338</v>
      </c>
      <c r="K2073" s="185">
        <f t="shared" si="1861"/>
        <v>87508</v>
      </c>
      <c r="L2073" s="185">
        <f t="shared" si="1861"/>
        <v>27830</v>
      </c>
      <c r="M2073" s="15">
        <f t="shared" si="1861"/>
        <v>10760</v>
      </c>
      <c r="N2073" s="15">
        <f t="shared" si="1861"/>
        <v>13620</v>
      </c>
      <c r="O2073" s="15">
        <f t="shared" si="1861"/>
        <v>3450</v>
      </c>
      <c r="P2073" s="15">
        <f t="shared" si="1849"/>
        <v>115338</v>
      </c>
      <c r="Q2073" s="185">
        <f t="shared" si="1854"/>
        <v>100</v>
      </c>
    </row>
    <row r="2074" spans="1:17" x14ac:dyDescent="0.25">
      <c r="A2074" s="4" t="s">
        <v>969</v>
      </c>
      <c r="B2074" s="4" t="s">
        <v>82</v>
      </c>
      <c r="C2074" s="4" t="s">
        <v>1170</v>
      </c>
      <c r="D2074" s="4" t="s">
        <v>1171</v>
      </c>
      <c r="E2074" s="3" t="s">
        <v>39</v>
      </c>
      <c r="F2074" s="4"/>
      <c r="G2074" s="16" t="s">
        <v>1015</v>
      </c>
      <c r="H2074" s="16" t="s">
        <v>38</v>
      </c>
      <c r="I2074" s="183">
        <v>3000</v>
      </c>
      <c r="J2074" s="183">
        <v>1000</v>
      </c>
      <c r="K2074" s="183">
        <v>1000</v>
      </c>
      <c r="L2074" s="183">
        <f t="shared" ref="L2074:L2079" si="1862">M2074+N2074+O2074</f>
        <v>0</v>
      </c>
      <c r="M2074" s="17">
        <v>0</v>
      </c>
      <c r="N2074" s="17">
        <v>0</v>
      </c>
      <c r="O2074" s="17">
        <v>0</v>
      </c>
      <c r="P2074" s="17">
        <f t="shared" si="1849"/>
        <v>1000</v>
      </c>
      <c r="Q2074" s="183">
        <f t="shared" si="1854"/>
        <v>100</v>
      </c>
    </row>
    <row r="2075" spans="1:17" x14ac:dyDescent="0.25">
      <c r="A2075" s="4" t="s">
        <v>969</v>
      </c>
      <c r="B2075" s="4" t="s">
        <v>82</v>
      </c>
      <c r="C2075" s="4" t="s">
        <v>1170</v>
      </c>
      <c r="D2075" s="4" t="s">
        <v>1171</v>
      </c>
      <c r="E2075" s="3" t="s">
        <v>197</v>
      </c>
      <c r="F2075" s="4"/>
      <c r="G2075" s="16" t="s">
        <v>1015</v>
      </c>
      <c r="H2075" s="16" t="s">
        <v>196</v>
      </c>
      <c r="I2075" s="183">
        <v>50000</v>
      </c>
      <c r="J2075" s="183">
        <v>50000</v>
      </c>
      <c r="K2075" s="183">
        <v>36000</v>
      </c>
      <c r="L2075" s="183">
        <f t="shared" si="1862"/>
        <v>14000</v>
      </c>
      <c r="M2075" s="17">
        <v>5000</v>
      </c>
      <c r="N2075" s="17">
        <v>9000</v>
      </c>
      <c r="O2075" s="17">
        <v>0</v>
      </c>
      <c r="P2075" s="17">
        <f t="shared" si="1849"/>
        <v>50000</v>
      </c>
      <c r="Q2075" s="183">
        <f t="shared" si="1854"/>
        <v>100</v>
      </c>
    </row>
    <row r="2076" spans="1:17" x14ac:dyDescent="0.25">
      <c r="A2076" s="4" t="s">
        <v>969</v>
      </c>
      <c r="B2076" s="4" t="s">
        <v>82</v>
      </c>
      <c r="C2076" s="4" t="s">
        <v>1170</v>
      </c>
      <c r="D2076" s="4" t="s">
        <v>1171</v>
      </c>
      <c r="E2076" s="3" t="s">
        <v>200</v>
      </c>
      <c r="F2076" s="4"/>
      <c r="G2076" s="16" t="s">
        <v>1015</v>
      </c>
      <c r="H2076" s="16" t="s">
        <v>199</v>
      </c>
      <c r="I2076" s="183">
        <v>14000</v>
      </c>
      <c r="J2076" s="183">
        <v>14000</v>
      </c>
      <c r="K2076" s="183">
        <v>10800</v>
      </c>
      <c r="L2076" s="183">
        <f t="shared" si="1862"/>
        <v>3200</v>
      </c>
      <c r="M2076" s="17">
        <v>1200</v>
      </c>
      <c r="N2076" s="17">
        <v>1000</v>
      </c>
      <c r="O2076" s="17">
        <v>1000</v>
      </c>
      <c r="P2076" s="17">
        <f t="shared" si="1849"/>
        <v>14000</v>
      </c>
      <c r="Q2076" s="183">
        <f t="shared" si="1854"/>
        <v>100</v>
      </c>
    </row>
    <row r="2077" spans="1:17" x14ac:dyDescent="0.25">
      <c r="A2077" s="4" t="s">
        <v>969</v>
      </c>
      <c r="B2077" s="4" t="s">
        <v>82</v>
      </c>
      <c r="C2077" s="4" t="s">
        <v>1170</v>
      </c>
      <c r="D2077" s="4" t="s">
        <v>1171</v>
      </c>
      <c r="E2077" s="3" t="s">
        <v>203</v>
      </c>
      <c r="F2077" s="4"/>
      <c r="G2077" s="16" t="s">
        <v>1015</v>
      </c>
      <c r="H2077" s="16" t="s">
        <v>202</v>
      </c>
      <c r="I2077" s="183">
        <v>30000</v>
      </c>
      <c r="J2077" s="183">
        <v>22000</v>
      </c>
      <c r="K2077" s="183">
        <v>16650</v>
      </c>
      <c r="L2077" s="183">
        <f t="shared" si="1862"/>
        <v>5350</v>
      </c>
      <c r="M2077" s="17">
        <v>1850</v>
      </c>
      <c r="N2077" s="17">
        <v>1850</v>
      </c>
      <c r="O2077" s="17">
        <v>1650</v>
      </c>
      <c r="P2077" s="17">
        <f t="shared" si="1849"/>
        <v>22000</v>
      </c>
      <c r="Q2077" s="183">
        <f t="shared" si="1854"/>
        <v>100</v>
      </c>
    </row>
    <row r="2078" spans="1:17" x14ac:dyDescent="0.25">
      <c r="A2078" s="4" t="s">
        <v>969</v>
      </c>
      <c r="B2078" s="4" t="s">
        <v>82</v>
      </c>
      <c r="C2078" s="4" t="s">
        <v>1170</v>
      </c>
      <c r="D2078" s="4" t="s">
        <v>1171</v>
      </c>
      <c r="E2078" s="3" t="s">
        <v>206</v>
      </c>
      <c r="F2078" s="4"/>
      <c r="G2078" s="16" t="s">
        <v>1015</v>
      </c>
      <c r="H2078" s="16" t="s">
        <v>205</v>
      </c>
      <c r="I2078" s="183">
        <v>500</v>
      </c>
      <c r="J2078" s="183">
        <v>200</v>
      </c>
      <c r="K2078" s="183">
        <v>200</v>
      </c>
      <c r="L2078" s="183">
        <f t="shared" si="1862"/>
        <v>0</v>
      </c>
      <c r="M2078" s="17">
        <v>0</v>
      </c>
      <c r="N2078" s="17">
        <v>0</v>
      </c>
      <c r="O2078" s="17">
        <v>0</v>
      </c>
      <c r="P2078" s="17">
        <f t="shared" si="1849"/>
        <v>200</v>
      </c>
      <c r="Q2078" s="183">
        <f t="shared" si="1854"/>
        <v>100</v>
      </c>
    </row>
    <row r="2079" spans="1:17" x14ac:dyDescent="0.25">
      <c r="A2079" s="4" t="s">
        <v>969</v>
      </c>
      <c r="B2079" s="4" t="s">
        <v>82</v>
      </c>
      <c r="C2079" s="4" t="s">
        <v>1170</v>
      </c>
      <c r="D2079" s="4" t="s">
        <v>1171</v>
      </c>
      <c r="E2079" s="3" t="s">
        <v>212</v>
      </c>
      <c r="F2079" s="4"/>
      <c r="G2079" s="16" t="s">
        <v>1015</v>
      </c>
      <c r="H2079" s="16" t="s">
        <v>211</v>
      </c>
      <c r="I2079" s="183">
        <v>13000</v>
      </c>
      <c r="J2079" s="183">
        <v>6000</v>
      </c>
      <c r="K2079" s="183">
        <v>4720</v>
      </c>
      <c r="L2079" s="183">
        <f t="shared" si="1862"/>
        <v>1280</v>
      </c>
      <c r="M2079" s="17">
        <v>600</v>
      </c>
      <c r="N2079" s="17">
        <v>680</v>
      </c>
      <c r="O2079" s="17">
        <v>0</v>
      </c>
      <c r="P2079" s="17">
        <f t="shared" si="1849"/>
        <v>6000</v>
      </c>
      <c r="Q2079" s="183">
        <f t="shared" si="1854"/>
        <v>100</v>
      </c>
    </row>
    <row r="2080" spans="1:17" x14ac:dyDescent="0.25">
      <c r="A2080" s="1" t="s">
        <v>969</v>
      </c>
      <c r="B2080" s="1" t="s">
        <v>82</v>
      </c>
      <c r="C2080" s="1" t="s">
        <v>1170</v>
      </c>
      <c r="D2080" s="1" t="s">
        <v>1171</v>
      </c>
      <c r="E2080" s="1" t="s">
        <v>40</v>
      </c>
      <c r="F2080" s="4" t="s">
        <v>1</v>
      </c>
      <c r="G2080" s="16" t="s">
        <v>1</v>
      </c>
      <c r="H2080" s="2" t="s">
        <v>41</v>
      </c>
      <c r="I2080" s="185">
        <f t="shared" ref="I2080:O2080" si="1863">SUM(I2081:I2083)</f>
        <v>27138</v>
      </c>
      <c r="J2080" s="185">
        <f t="shared" si="1863"/>
        <v>22138</v>
      </c>
      <c r="K2080" s="185">
        <f t="shared" si="1863"/>
        <v>18138</v>
      </c>
      <c r="L2080" s="185">
        <f t="shared" si="1863"/>
        <v>4000</v>
      </c>
      <c r="M2080" s="15">
        <f t="shared" si="1863"/>
        <v>2110</v>
      </c>
      <c r="N2080" s="15">
        <f t="shared" si="1863"/>
        <v>1090</v>
      </c>
      <c r="O2080" s="15">
        <f t="shared" si="1863"/>
        <v>800</v>
      </c>
      <c r="P2080" s="15">
        <f t="shared" si="1849"/>
        <v>22138</v>
      </c>
      <c r="Q2080" s="185">
        <f t="shared" si="1854"/>
        <v>100</v>
      </c>
    </row>
    <row r="2081" spans="1:17" x14ac:dyDescent="0.25">
      <c r="A2081" s="4" t="s">
        <v>969</v>
      </c>
      <c r="B2081" s="4" t="s">
        <v>82</v>
      </c>
      <c r="C2081" s="4" t="s">
        <v>1170</v>
      </c>
      <c r="D2081" s="4" t="s">
        <v>1171</v>
      </c>
      <c r="E2081" s="3" t="s">
        <v>42</v>
      </c>
      <c r="F2081" s="4"/>
      <c r="G2081" s="16" t="s">
        <v>1015</v>
      </c>
      <c r="H2081" s="16" t="s">
        <v>41</v>
      </c>
      <c r="I2081" s="183">
        <v>13300</v>
      </c>
      <c r="J2081" s="183">
        <v>8300</v>
      </c>
      <c r="K2081" s="183">
        <v>5800</v>
      </c>
      <c r="L2081" s="183">
        <f>M2081+N2081+O2081</f>
        <v>2500</v>
      </c>
      <c r="M2081" s="17">
        <v>900</v>
      </c>
      <c r="N2081" s="17">
        <v>800</v>
      </c>
      <c r="O2081" s="17">
        <v>800</v>
      </c>
      <c r="P2081" s="17">
        <f t="shared" si="1849"/>
        <v>8300</v>
      </c>
      <c r="Q2081" s="183">
        <f t="shared" si="1854"/>
        <v>100</v>
      </c>
    </row>
    <row r="2082" spans="1:17" ht="22.5" x14ac:dyDescent="0.25">
      <c r="A2082" s="4" t="s">
        <v>969</v>
      </c>
      <c r="B2082" s="4" t="s">
        <v>82</v>
      </c>
      <c r="C2082" s="4" t="s">
        <v>1170</v>
      </c>
      <c r="D2082" s="4" t="s">
        <v>1171</v>
      </c>
      <c r="E2082" s="3" t="s">
        <v>42</v>
      </c>
      <c r="F2082" s="4" t="s">
        <v>1178</v>
      </c>
      <c r="G2082" s="16" t="s">
        <v>1015</v>
      </c>
      <c r="H2082" s="16" t="s">
        <v>50</v>
      </c>
      <c r="I2082" s="183">
        <v>6438</v>
      </c>
      <c r="J2082" s="183">
        <v>6438</v>
      </c>
      <c r="K2082" s="183">
        <v>5548</v>
      </c>
      <c r="L2082" s="183">
        <f>M2082+N2082+O2082</f>
        <v>890</v>
      </c>
      <c r="M2082" s="17">
        <v>600</v>
      </c>
      <c r="N2082" s="17">
        <v>290</v>
      </c>
      <c r="O2082" s="17">
        <v>0</v>
      </c>
      <c r="P2082" s="17">
        <f t="shared" si="1849"/>
        <v>6438</v>
      </c>
      <c r="Q2082" s="183">
        <f t="shared" si="1854"/>
        <v>100</v>
      </c>
    </row>
    <row r="2083" spans="1:17" ht="22.5" x14ac:dyDescent="0.25">
      <c r="A2083" s="4" t="s">
        <v>969</v>
      </c>
      <c r="B2083" s="4" t="s">
        <v>82</v>
      </c>
      <c r="C2083" s="4" t="s">
        <v>1170</v>
      </c>
      <c r="D2083" s="4" t="s">
        <v>1171</v>
      </c>
      <c r="E2083" s="3" t="s">
        <v>42</v>
      </c>
      <c r="F2083" s="4" t="s">
        <v>1179</v>
      </c>
      <c r="G2083" s="16" t="s">
        <v>1015</v>
      </c>
      <c r="H2083" s="16" t="s">
        <v>56</v>
      </c>
      <c r="I2083" s="183">
        <v>7400</v>
      </c>
      <c r="J2083" s="183">
        <v>7400</v>
      </c>
      <c r="K2083" s="183">
        <v>6790</v>
      </c>
      <c r="L2083" s="183">
        <f>M2083+N2083+O2083</f>
        <v>610</v>
      </c>
      <c r="M2083" s="17">
        <v>610</v>
      </c>
      <c r="N2083" s="17">
        <v>0</v>
      </c>
      <c r="O2083" s="17">
        <v>0</v>
      </c>
      <c r="P2083" s="17">
        <f t="shared" si="1849"/>
        <v>7400</v>
      </c>
      <c r="Q2083" s="183">
        <f t="shared" si="1854"/>
        <v>100</v>
      </c>
    </row>
    <row r="2084" spans="1:17" ht="22.5" x14ac:dyDescent="0.25">
      <c r="A2084" s="1" t="s">
        <v>1</v>
      </c>
      <c r="B2084" s="1" t="s">
        <v>1</v>
      </c>
      <c r="C2084" s="1" t="s">
        <v>1</v>
      </c>
      <c r="D2084" s="2" t="s">
        <v>1</v>
      </c>
      <c r="E2084" s="2" t="s">
        <v>1</v>
      </c>
      <c r="F2084" s="2" t="s">
        <v>1</v>
      </c>
      <c r="G2084" s="2" t="s">
        <v>1</v>
      </c>
      <c r="H2084" s="13" t="s">
        <v>57</v>
      </c>
      <c r="I2084" s="184">
        <f t="shared" ref="I2084:O2085" si="1864">SUM(I2085)</f>
        <v>100</v>
      </c>
      <c r="J2084" s="184">
        <f t="shared" si="1864"/>
        <v>100</v>
      </c>
      <c r="K2084" s="184">
        <f t="shared" si="1864"/>
        <v>0</v>
      </c>
      <c r="L2084" s="184">
        <f t="shared" si="1864"/>
        <v>0</v>
      </c>
      <c r="M2084" s="14">
        <f t="shared" si="1864"/>
        <v>0</v>
      </c>
      <c r="N2084" s="14">
        <f t="shared" si="1864"/>
        <v>0</v>
      </c>
      <c r="O2084" s="14">
        <f t="shared" si="1864"/>
        <v>0</v>
      </c>
      <c r="P2084" s="14">
        <f t="shared" si="1849"/>
        <v>0</v>
      </c>
      <c r="Q2084" s="184">
        <f t="shared" si="1854"/>
        <v>0</v>
      </c>
    </row>
    <row r="2085" spans="1:17" x14ac:dyDescent="0.25">
      <c r="A2085" s="4" t="s">
        <v>969</v>
      </c>
      <c r="B2085" s="4" t="s">
        <v>82</v>
      </c>
      <c r="C2085" s="4" t="s">
        <v>1170</v>
      </c>
      <c r="D2085" s="4" t="s">
        <v>1171</v>
      </c>
      <c r="E2085" s="2" t="s">
        <v>58</v>
      </c>
      <c r="F2085" s="2" t="s">
        <v>1</v>
      </c>
      <c r="G2085" s="2" t="s">
        <v>1</v>
      </c>
      <c r="H2085" s="2" t="s">
        <v>59</v>
      </c>
      <c r="I2085" s="185">
        <f t="shared" si="1864"/>
        <v>100</v>
      </c>
      <c r="J2085" s="185">
        <f t="shared" si="1864"/>
        <v>100</v>
      </c>
      <c r="K2085" s="185">
        <f t="shared" si="1864"/>
        <v>0</v>
      </c>
      <c r="L2085" s="185">
        <f t="shared" si="1864"/>
        <v>0</v>
      </c>
      <c r="M2085" s="15">
        <f t="shared" si="1864"/>
        <v>0</v>
      </c>
      <c r="N2085" s="15">
        <f t="shared" si="1864"/>
        <v>0</v>
      </c>
      <c r="O2085" s="15">
        <f t="shared" si="1864"/>
        <v>0</v>
      </c>
      <c r="P2085" s="15">
        <f t="shared" si="1849"/>
        <v>0</v>
      </c>
      <c r="Q2085" s="185">
        <f t="shared" si="1854"/>
        <v>0</v>
      </c>
    </row>
    <row r="2086" spans="1:17" x14ac:dyDescent="0.25">
      <c r="A2086" s="4" t="s">
        <v>969</v>
      </c>
      <c r="B2086" s="4" t="s">
        <v>82</v>
      </c>
      <c r="C2086" s="4" t="s">
        <v>1170</v>
      </c>
      <c r="D2086" s="4" t="s">
        <v>1171</v>
      </c>
      <c r="E2086" s="3" t="s">
        <v>69</v>
      </c>
      <c r="F2086" s="4"/>
      <c r="G2086" s="16" t="s">
        <v>1015</v>
      </c>
      <c r="H2086" s="16" t="s">
        <v>68</v>
      </c>
      <c r="I2086" s="183">
        <v>100</v>
      </c>
      <c r="J2086" s="183">
        <v>100</v>
      </c>
      <c r="K2086" s="183">
        <v>0</v>
      </c>
      <c r="L2086" s="183">
        <f>M2086+N2086+O2086</f>
        <v>0</v>
      </c>
      <c r="M2086" s="17">
        <v>0</v>
      </c>
      <c r="N2086" s="17">
        <v>0</v>
      </c>
      <c r="O2086" s="17">
        <v>0</v>
      </c>
      <c r="P2086" s="17">
        <f t="shared" si="1849"/>
        <v>0</v>
      </c>
      <c r="Q2086" s="183">
        <f t="shared" si="1854"/>
        <v>0</v>
      </c>
    </row>
    <row r="2087" spans="1:17" ht="22.5" x14ac:dyDescent="0.25">
      <c r="A2087" s="1" t="s">
        <v>1</v>
      </c>
      <c r="B2087" s="1" t="s">
        <v>1</v>
      </c>
      <c r="C2087" s="1" t="s">
        <v>1</v>
      </c>
      <c r="D2087" s="2" t="s">
        <v>1</v>
      </c>
      <c r="E2087" s="2" t="s">
        <v>1</v>
      </c>
      <c r="F2087" s="2" t="s">
        <v>1</v>
      </c>
      <c r="G2087" s="2" t="s">
        <v>1</v>
      </c>
      <c r="H2087" s="13" t="s">
        <v>70</v>
      </c>
      <c r="I2087" s="184">
        <f t="shared" ref="I2087:O2087" si="1865">SUM(I2088)</f>
        <v>40000</v>
      </c>
      <c r="J2087" s="184">
        <f t="shared" si="1865"/>
        <v>32000</v>
      </c>
      <c r="K2087" s="184">
        <f t="shared" si="1865"/>
        <v>32000</v>
      </c>
      <c r="L2087" s="184">
        <f t="shared" si="1865"/>
        <v>0</v>
      </c>
      <c r="M2087" s="14">
        <f t="shared" si="1865"/>
        <v>0</v>
      </c>
      <c r="N2087" s="14">
        <f t="shared" si="1865"/>
        <v>0</v>
      </c>
      <c r="O2087" s="14">
        <f t="shared" si="1865"/>
        <v>0</v>
      </c>
      <c r="P2087" s="14">
        <f t="shared" si="1849"/>
        <v>32000</v>
      </c>
      <c r="Q2087" s="184">
        <f t="shared" si="1854"/>
        <v>100</v>
      </c>
    </row>
    <row r="2088" spans="1:17" x14ac:dyDescent="0.25">
      <c r="A2088" s="4" t="s">
        <v>969</v>
      </c>
      <c r="B2088" s="4" t="s">
        <v>82</v>
      </c>
      <c r="C2088" s="4" t="s">
        <v>1170</v>
      </c>
      <c r="D2088" s="4" t="s">
        <v>1171</v>
      </c>
      <c r="E2088" s="2" t="s">
        <v>71</v>
      </c>
      <c r="F2088" s="2" t="s">
        <v>1</v>
      </c>
      <c r="G2088" s="2" t="s">
        <v>1</v>
      </c>
      <c r="H2088" s="2" t="s">
        <v>72</v>
      </c>
      <c r="I2088" s="185">
        <f t="shared" ref="I2088:L2088" si="1866">SUM(I2089:I2090)</f>
        <v>40000</v>
      </c>
      <c r="J2088" s="185">
        <f t="shared" ref="J2088" si="1867">SUM(J2089:J2090)</f>
        <v>32000</v>
      </c>
      <c r="K2088" s="185">
        <f t="shared" ref="K2088" si="1868">SUM(K2089:K2090)</f>
        <v>32000</v>
      </c>
      <c r="L2088" s="185">
        <f t="shared" si="1866"/>
        <v>0</v>
      </c>
      <c r="M2088" s="15">
        <f t="shared" ref="M2088:O2088" si="1869">SUM(M2089:M2090)</f>
        <v>0</v>
      </c>
      <c r="N2088" s="15">
        <f t="shared" si="1869"/>
        <v>0</v>
      </c>
      <c r="O2088" s="15">
        <f t="shared" si="1869"/>
        <v>0</v>
      </c>
      <c r="P2088" s="15">
        <f t="shared" si="1849"/>
        <v>32000</v>
      </c>
      <c r="Q2088" s="185">
        <f t="shared" si="1854"/>
        <v>100</v>
      </c>
    </row>
    <row r="2089" spans="1:17" x14ac:dyDescent="0.25">
      <c r="A2089" s="4" t="s">
        <v>969</v>
      </c>
      <c r="B2089" s="4" t="s">
        <v>82</v>
      </c>
      <c r="C2089" s="4" t="s">
        <v>1170</v>
      </c>
      <c r="D2089" s="4" t="s">
        <v>1171</v>
      </c>
      <c r="E2089" s="3" t="s">
        <v>75</v>
      </c>
      <c r="F2089" s="4"/>
      <c r="G2089" s="16" t="s">
        <v>1015</v>
      </c>
      <c r="H2089" s="16" t="s">
        <v>74</v>
      </c>
      <c r="I2089" s="183">
        <v>13000</v>
      </c>
      <c r="J2089" s="183">
        <v>7000</v>
      </c>
      <c r="K2089" s="183">
        <v>7000</v>
      </c>
      <c r="L2089" s="183">
        <f>M2089+N2089+O2089</f>
        <v>0</v>
      </c>
      <c r="M2089" s="17">
        <v>0</v>
      </c>
      <c r="N2089" s="17">
        <v>0</v>
      </c>
      <c r="O2089" s="17">
        <v>0</v>
      </c>
      <c r="P2089" s="17">
        <f t="shared" si="1849"/>
        <v>7000</v>
      </c>
      <c r="Q2089" s="183">
        <f t="shared" si="1854"/>
        <v>100</v>
      </c>
    </row>
    <row r="2090" spans="1:17" x14ac:dyDescent="0.25">
      <c r="A2090" s="4" t="s">
        <v>969</v>
      </c>
      <c r="B2090" s="4" t="s">
        <v>82</v>
      </c>
      <c r="C2090" s="4" t="s">
        <v>1170</v>
      </c>
      <c r="D2090" s="4" t="s">
        <v>1171</v>
      </c>
      <c r="E2090" s="3" t="s">
        <v>341</v>
      </c>
      <c r="F2090" s="4"/>
      <c r="G2090" s="16" t="s">
        <v>1015</v>
      </c>
      <c r="H2090" s="16" t="s">
        <v>340</v>
      </c>
      <c r="I2090" s="183">
        <v>27000</v>
      </c>
      <c r="J2090" s="183">
        <v>25000</v>
      </c>
      <c r="K2090" s="183">
        <v>25000</v>
      </c>
      <c r="L2090" s="183">
        <f>M2090+N2090+O2090</f>
        <v>0</v>
      </c>
      <c r="M2090" s="17">
        <v>0</v>
      </c>
      <c r="N2090" s="17">
        <v>0</v>
      </c>
      <c r="O2090" s="17">
        <v>0</v>
      </c>
      <c r="P2090" s="17">
        <f t="shared" si="1849"/>
        <v>25000</v>
      </c>
      <c r="Q2090" s="183">
        <f t="shared" si="1854"/>
        <v>100</v>
      </c>
    </row>
    <row r="2091" spans="1:17" x14ac:dyDescent="0.25">
      <c r="A2091" s="16" t="s">
        <v>1</v>
      </c>
      <c r="B2091" s="16" t="s">
        <v>1</v>
      </c>
      <c r="C2091" s="16" t="s">
        <v>1</v>
      </c>
      <c r="D2091" s="16" t="s">
        <v>1</v>
      </c>
      <c r="E2091" s="16" t="s">
        <v>1</v>
      </c>
      <c r="F2091" s="16" t="s">
        <v>1</v>
      </c>
      <c r="G2091" s="16" t="s">
        <v>1</v>
      </c>
      <c r="H2091" s="13" t="s">
        <v>1180</v>
      </c>
      <c r="I2091" s="184">
        <f t="shared" ref="I2091:O2091" si="1870">SUM(I2062,I2084,I2087)</f>
        <v>2700806</v>
      </c>
      <c r="J2091" s="184">
        <f t="shared" si="1870"/>
        <v>2668038</v>
      </c>
      <c r="K2091" s="184">
        <f t="shared" si="1870"/>
        <v>2204480</v>
      </c>
      <c r="L2091" s="184">
        <f t="shared" si="1870"/>
        <v>442259</v>
      </c>
      <c r="M2091" s="14">
        <f t="shared" si="1870"/>
        <v>228350</v>
      </c>
      <c r="N2091" s="14">
        <f t="shared" si="1870"/>
        <v>210459</v>
      </c>
      <c r="O2091" s="14">
        <f t="shared" si="1870"/>
        <v>3450</v>
      </c>
      <c r="P2091" s="14">
        <f t="shared" si="1849"/>
        <v>2646739</v>
      </c>
      <c r="Q2091" s="184">
        <f t="shared" si="1854"/>
        <v>99.201698026789714</v>
      </c>
    </row>
    <row r="2092" spans="1:17" ht="15.75" thickBot="1" x14ac:dyDescent="0.3">
      <c r="A2092" s="16" t="s">
        <v>1</v>
      </c>
      <c r="B2092" s="16" t="s">
        <v>1</v>
      </c>
      <c r="C2092" s="16" t="s">
        <v>1</v>
      </c>
      <c r="D2092" s="16" t="s">
        <v>1</v>
      </c>
      <c r="E2092" s="16" t="s">
        <v>1</v>
      </c>
      <c r="F2092" s="16" t="s">
        <v>1</v>
      </c>
      <c r="G2092" s="16" t="s">
        <v>1</v>
      </c>
      <c r="H2092" s="2" t="s">
        <v>77</v>
      </c>
      <c r="I2092" s="185">
        <v>54</v>
      </c>
      <c r="J2092" s="185">
        <v>54</v>
      </c>
      <c r="K2092" s="185"/>
      <c r="L2092" s="185">
        <f>M2092+N2092+O2092</f>
        <v>0</v>
      </c>
      <c r="M2092" s="16"/>
      <c r="N2092" s="16"/>
      <c r="O2092" s="16"/>
      <c r="P2092" s="15">
        <f t="shared" si="1849"/>
        <v>0</v>
      </c>
      <c r="Q2092" s="164"/>
    </row>
    <row r="2093" spans="1:17" ht="45.75" thickBot="1" x14ac:dyDescent="0.3">
      <c r="A2093" s="212" t="s">
        <v>1</v>
      </c>
      <c r="B2093" s="212" t="s">
        <v>1</v>
      </c>
      <c r="C2093" s="212" t="s">
        <v>1</v>
      </c>
      <c r="D2093" s="212" t="s">
        <v>1</v>
      </c>
      <c r="E2093" s="212" t="s">
        <v>1</v>
      </c>
      <c r="F2093" s="212" t="s">
        <v>1</v>
      </c>
      <c r="G2093" s="214" t="s">
        <v>1</v>
      </c>
      <c r="H2093" s="5" t="s">
        <v>78</v>
      </c>
      <c r="I2093" s="109" t="s">
        <v>3374</v>
      </c>
      <c r="J2093" s="109" t="s">
        <v>3433</v>
      </c>
      <c r="K2093" s="109" t="s">
        <v>3437</v>
      </c>
      <c r="L2093" s="109" t="s">
        <v>3434</v>
      </c>
      <c r="M2093" s="5" t="s">
        <v>3439</v>
      </c>
      <c r="N2093" s="5" t="s">
        <v>3440</v>
      </c>
      <c r="O2093" s="5" t="s">
        <v>3441</v>
      </c>
      <c r="P2093" s="5" t="s">
        <v>3438</v>
      </c>
      <c r="Q2093" s="162" t="s">
        <v>3302</v>
      </c>
    </row>
    <row r="2094" spans="1:17" x14ac:dyDescent="0.25">
      <c r="A2094" s="213"/>
      <c r="B2094" s="213"/>
      <c r="C2094" s="213"/>
      <c r="D2094" s="213"/>
      <c r="E2094" s="213"/>
      <c r="F2094" s="213"/>
      <c r="G2094" s="215"/>
      <c r="H2094" s="18" t="s">
        <v>1</v>
      </c>
      <c r="I2094" s="110">
        <v>1</v>
      </c>
      <c r="J2094" s="110">
        <v>2</v>
      </c>
      <c r="K2094" s="110">
        <v>20</v>
      </c>
      <c r="L2094" s="110" t="s">
        <v>3402</v>
      </c>
      <c r="M2094" s="12">
        <v>5</v>
      </c>
      <c r="N2094" s="12">
        <v>6</v>
      </c>
      <c r="O2094" s="12">
        <v>7</v>
      </c>
      <c r="P2094" s="12" t="s">
        <v>3303</v>
      </c>
      <c r="Q2094" s="110">
        <v>9</v>
      </c>
    </row>
    <row r="2095" spans="1:17" x14ac:dyDescent="0.25">
      <c r="A2095" s="213"/>
      <c r="B2095" s="213"/>
      <c r="C2095" s="213"/>
      <c r="D2095" s="213"/>
      <c r="E2095" s="213"/>
      <c r="F2095" s="213"/>
      <c r="G2095" s="215"/>
      <c r="H2095" s="19" t="s">
        <v>1060</v>
      </c>
      <c r="I2095" s="186">
        <f t="shared" ref="I2095:L2095" si="1871">SUM(I2091)</f>
        <v>2700806</v>
      </c>
      <c r="J2095" s="186">
        <f t="shared" ref="J2095" si="1872">SUM(J2091)</f>
        <v>2668038</v>
      </c>
      <c r="K2095" s="186">
        <f t="shared" ref="K2095" si="1873">SUM(K2091)</f>
        <v>2204480</v>
      </c>
      <c r="L2095" s="186">
        <f t="shared" si="1871"/>
        <v>442259</v>
      </c>
      <c r="M2095" s="20">
        <f t="shared" ref="M2095:O2095" si="1874">SUM(M2091)</f>
        <v>228350</v>
      </c>
      <c r="N2095" s="20">
        <f t="shared" si="1874"/>
        <v>210459</v>
      </c>
      <c r="O2095" s="20">
        <f t="shared" si="1874"/>
        <v>3450</v>
      </c>
      <c r="P2095" s="20">
        <f>K2095+L2095</f>
        <v>2646739</v>
      </c>
      <c r="Q2095" s="186">
        <f>IF(J2095=0,"-",P2095/J2095*100)</f>
        <v>99.201698026789714</v>
      </c>
    </row>
    <row r="2096" spans="1:17" x14ac:dyDescent="0.25">
      <c r="A2096" s="213"/>
      <c r="B2096" s="213"/>
      <c r="C2096" s="213"/>
      <c r="D2096" s="213"/>
      <c r="E2096" s="213"/>
      <c r="F2096" s="213"/>
      <c r="G2096" s="215"/>
      <c r="H2096" s="21" t="s">
        <v>80</v>
      </c>
      <c r="I2096" s="186">
        <f t="shared" ref="I2096:L2096" si="1875">SUM(I2095)</f>
        <v>2700806</v>
      </c>
      <c r="J2096" s="186">
        <f t="shared" ref="J2096" si="1876">SUM(J2095)</f>
        <v>2668038</v>
      </c>
      <c r="K2096" s="186">
        <f t="shared" ref="K2096" si="1877">SUM(K2095)</f>
        <v>2204480</v>
      </c>
      <c r="L2096" s="186">
        <f t="shared" si="1875"/>
        <v>442259</v>
      </c>
      <c r="M2096" s="20">
        <f t="shared" ref="M2096:O2096" si="1878">SUM(M2095)</f>
        <v>228350</v>
      </c>
      <c r="N2096" s="20">
        <f t="shared" si="1878"/>
        <v>210459</v>
      </c>
      <c r="O2096" s="20">
        <f t="shared" si="1878"/>
        <v>3450</v>
      </c>
      <c r="P2096" s="20">
        <f>K2096+L2096</f>
        <v>2646739</v>
      </c>
      <c r="Q2096" s="186">
        <f>IF(J2096=0,"-",P2096/J2096*100)</f>
        <v>99.201698026789714</v>
      </c>
    </row>
    <row r="2097" spans="1:17" x14ac:dyDescent="0.25">
      <c r="A2097" s="216"/>
      <c r="B2097" s="216"/>
      <c r="C2097" s="216"/>
      <c r="D2097" s="216"/>
      <c r="E2097" s="216"/>
      <c r="F2097" s="216"/>
      <c r="G2097" s="217"/>
      <c r="J2097" s="178">
        <v>0</v>
      </c>
      <c r="K2097" s="178">
        <v>0</v>
      </c>
      <c r="L2097" s="178">
        <f>M2097+N2097+O2097</f>
        <v>0</v>
      </c>
      <c r="P2097">
        <f>K2097+L2097</f>
        <v>0</v>
      </c>
      <c r="Q2097" s="160" t="str">
        <f>IF(J2097=0,"-",P2097/J2097*100)</f>
        <v>-</v>
      </c>
    </row>
    <row r="2098" spans="1:17" ht="15.75" thickBot="1" x14ac:dyDescent="0.3">
      <c r="A2098" s="16" t="s">
        <v>1</v>
      </c>
      <c r="B2098" s="16" t="s">
        <v>1</v>
      </c>
      <c r="C2098" s="16" t="s">
        <v>1</v>
      </c>
      <c r="D2098" s="16" t="s">
        <v>1</v>
      </c>
      <c r="E2098" s="16" t="s">
        <v>1</v>
      </c>
      <c r="F2098" s="16" t="s">
        <v>1</v>
      </c>
      <c r="G2098" s="16" t="s">
        <v>1</v>
      </c>
      <c r="H2098" s="22" t="s">
        <v>1</v>
      </c>
      <c r="I2098" s="187"/>
      <c r="J2098" s="187"/>
      <c r="K2098" s="187"/>
      <c r="L2098" s="187">
        <f>M2098+N2098+O2098</f>
        <v>0</v>
      </c>
      <c r="M2098" s="22"/>
      <c r="N2098" s="22"/>
      <c r="O2098" s="22"/>
      <c r="P2098" s="22">
        <f>K2098+L2098</f>
        <v>0</v>
      </c>
      <c r="Q2098" s="166"/>
    </row>
    <row r="2099" spans="1:17" ht="45.75" thickBot="1" x14ac:dyDescent="0.3">
      <c r="A2099" s="5" t="s">
        <v>4</v>
      </c>
      <c r="B2099" s="5" t="s">
        <v>5</v>
      </c>
      <c r="C2099" s="5" t="s">
        <v>6</v>
      </c>
      <c r="D2099" s="6" t="s">
        <v>1</v>
      </c>
      <c r="E2099" s="5" t="s">
        <v>7</v>
      </c>
      <c r="F2099" s="5" t="s">
        <v>8</v>
      </c>
      <c r="G2099" s="5" t="s">
        <v>9</v>
      </c>
      <c r="H2099" s="5" t="s">
        <v>10</v>
      </c>
      <c r="I2099" s="109" t="s">
        <v>3374</v>
      </c>
      <c r="J2099" s="109" t="s">
        <v>3433</v>
      </c>
      <c r="K2099" s="109" t="s">
        <v>3437</v>
      </c>
      <c r="L2099" s="109" t="s">
        <v>3434</v>
      </c>
      <c r="M2099" s="5" t="s">
        <v>3439</v>
      </c>
      <c r="N2099" s="5" t="s">
        <v>3440</v>
      </c>
      <c r="O2099" s="5" t="s">
        <v>3441</v>
      </c>
      <c r="P2099" s="5" t="s">
        <v>3438</v>
      </c>
      <c r="Q2099" s="162" t="s">
        <v>3302</v>
      </c>
    </row>
    <row r="2100" spans="1:17" x14ac:dyDescent="0.25">
      <c r="A2100" s="7" t="s">
        <v>1</v>
      </c>
      <c r="B2100" s="7" t="s">
        <v>1</v>
      </c>
      <c r="C2100" s="7" t="s">
        <v>1</v>
      </c>
      <c r="D2100" s="8" t="s">
        <v>1</v>
      </c>
      <c r="E2100" s="8" t="s">
        <v>1</v>
      </c>
      <c r="F2100" s="9" t="s">
        <v>1</v>
      </c>
      <c r="G2100" s="10" t="s">
        <v>1</v>
      </c>
      <c r="H2100" s="11" t="s">
        <v>1</v>
      </c>
      <c r="I2100" s="110">
        <v>1</v>
      </c>
      <c r="J2100" s="110">
        <v>2</v>
      </c>
      <c r="K2100" s="110">
        <v>20</v>
      </c>
      <c r="L2100" s="110" t="s">
        <v>3402</v>
      </c>
      <c r="M2100" s="12">
        <v>5</v>
      </c>
      <c r="N2100" s="12">
        <v>6</v>
      </c>
      <c r="O2100" s="12">
        <v>7</v>
      </c>
      <c r="P2100" s="12" t="s">
        <v>3303</v>
      </c>
      <c r="Q2100" s="110">
        <v>9</v>
      </c>
    </row>
    <row r="2101" spans="1:17" x14ac:dyDescent="0.25">
      <c r="A2101" s="1" t="s">
        <v>969</v>
      </c>
      <c r="B2101" s="1" t="s">
        <v>82</v>
      </c>
      <c r="C2101" s="4" t="s">
        <v>1181</v>
      </c>
      <c r="D2101" s="4" t="s">
        <v>1182</v>
      </c>
      <c r="E2101" s="2" t="s">
        <v>1</v>
      </c>
      <c r="F2101" s="2" t="s">
        <v>1</v>
      </c>
      <c r="G2101" s="2" t="s">
        <v>1</v>
      </c>
      <c r="H2101" s="2" t="s">
        <v>1183</v>
      </c>
      <c r="I2101" s="183">
        <v>0</v>
      </c>
      <c r="J2101" s="183"/>
      <c r="K2101" s="183"/>
      <c r="L2101" s="183">
        <f>M2101+N2101+O2101</f>
        <v>0</v>
      </c>
      <c r="M2101" s="3"/>
      <c r="N2101" s="3"/>
      <c r="O2101" s="3"/>
      <c r="P2101" s="3">
        <f t="shared" ref="P2101:P2134" si="1879">K2101+L2101</f>
        <v>0</v>
      </c>
      <c r="Q2101" s="161"/>
    </row>
    <row r="2102" spans="1:17" ht="33.75" x14ac:dyDescent="0.25">
      <c r="A2102" s="1" t="s">
        <v>1</v>
      </c>
      <c r="B2102" s="1" t="s">
        <v>1</v>
      </c>
      <c r="C2102" s="1" t="s">
        <v>1</v>
      </c>
      <c r="D2102" s="2" t="s">
        <v>1</v>
      </c>
      <c r="E2102" s="2" t="s">
        <v>1</v>
      </c>
      <c r="F2102" s="2" t="s">
        <v>1</v>
      </c>
      <c r="G2102" s="2" t="s">
        <v>1</v>
      </c>
      <c r="H2102" s="13" t="s">
        <v>14</v>
      </c>
      <c r="I2102" s="184">
        <f t="shared" ref="I2102:L2102" si="1880">SUM(I2103,I2111,I2113)</f>
        <v>3139352</v>
      </c>
      <c r="J2102" s="184">
        <f t="shared" ref="J2102" si="1881">SUM(J2103,J2111,J2113)</f>
        <v>3001058</v>
      </c>
      <c r="K2102" s="184">
        <f t="shared" ref="K2102" si="1882">SUM(K2103,K2111,K2113)</f>
        <v>2319906</v>
      </c>
      <c r="L2102" s="184">
        <f t="shared" si="1880"/>
        <v>679152</v>
      </c>
      <c r="M2102" s="14">
        <f t="shared" ref="M2102:O2102" si="1883">SUM(M2103,M2111,M2113)</f>
        <v>273500</v>
      </c>
      <c r="N2102" s="14">
        <f t="shared" si="1883"/>
        <v>273400</v>
      </c>
      <c r="O2102" s="14">
        <f t="shared" si="1883"/>
        <v>132252</v>
      </c>
      <c r="P2102" s="14">
        <f t="shared" si="1879"/>
        <v>2999058</v>
      </c>
      <c r="Q2102" s="184">
        <f t="shared" ref="Q2102:Q2133" si="1884">IF(J2102=0,"-",P2102/J2102*100)</f>
        <v>99.933356836155781</v>
      </c>
    </row>
    <row r="2103" spans="1:17" x14ac:dyDescent="0.25">
      <c r="A2103" s="4" t="s">
        <v>969</v>
      </c>
      <c r="B2103" s="4" t="s">
        <v>82</v>
      </c>
      <c r="C2103" s="4" t="s">
        <v>1181</v>
      </c>
      <c r="D2103" s="4" t="s">
        <v>1182</v>
      </c>
      <c r="E2103" s="2" t="s">
        <v>15</v>
      </c>
      <c r="F2103" s="2" t="s">
        <v>1</v>
      </c>
      <c r="G2103" s="2" t="s">
        <v>1</v>
      </c>
      <c r="H2103" s="2" t="s">
        <v>16</v>
      </c>
      <c r="I2103" s="185">
        <f t="shared" ref="I2103:L2103" si="1885">SUM(I2104,I2105)</f>
        <v>2562814</v>
      </c>
      <c r="J2103" s="185">
        <f t="shared" ref="J2103" si="1886">SUM(J2104,J2105)</f>
        <v>2554520</v>
      </c>
      <c r="K2103" s="185">
        <f t="shared" ref="K2103" si="1887">SUM(K2104,K2105)</f>
        <v>1973706</v>
      </c>
      <c r="L2103" s="185">
        <f t="shared" si="1885"/>
        <v>578814</v>
      </c>
      <c r="M2103" s="15">
        <f t="shared" ref="M2103:O2103" si="1888">SUM(M2104,M2105)</f>
        <v>233400</v>
      </c>
      <c r="N2103" s="15">
        <f t="shared" si="1888"/>
        <v>233300</v>
      </c>
      <c r="O2103" s="15">
        <f t="shared" si="1888"/>
        <v>112114</v>
      </c>
      <c r="P2103" s="15">
        <f t="shared" si="1879"/>
        <v>2552520</v>
      </c>
      <c r="Q2103" s="185">
        <f t="shared" si="1884"/>
        <v>99.921707404913633</v>
      </c>
    </row>
    <row r="2104" spans="1:17" x14ac:dyDescent="0.25">
      <c r="A2104" s="4" t="s">
        <v>969</v>
      </c>
      <c r="B2104" s="4" t="s">
        <v>82</v>
      </c>
      <c r="C2104" s="4" t="s">
        <v>1181</v>
      </c>
      <c r="D2104" s="4" t="s">
        <v>1182</v>
      </c>
      <c r="E2104" s="3" t="s">
        <v>18</v>
      </c>
      <c r="F2104" s="4"/>
      <c r="G2104" s="16" t="s">
        <v>1015</v>
      </c>
      <c r="H2104" s="16" t="s">
        <v>17</v>
      </c>
      <c r="I2104" s="183">
        <v>2204814</v>
      </c>
      <c r="J2104" s="183">
        <v>2204814</v>
      </c>
      <c r="K2104" s="183">
        <v>1700000</v>
      </c>
      <c r="L2104" s="183">
        <f>M2104+N2104+O2104</f>
        <v>504814</v>
      </c>
      <c r="M2104" s="17">
        <v>210000</v>
      </c>
      <c r="N2104" s="17">
        <v>210000</v>
      </c>
      <c r="O2104" s="17">
        <v>84814</v>
      </c>
      <c r="P2104" s="17">
        <f t="shared" si="1879"/>
        <v>2204814</v>
      </c>
      <c r="Q2104" s="183">
        <f t="shared" si="1884"/>
        <v>100</v>
      </c>
    </row>
    <row r="2105" spans="1:17" x14ac:dyDescent="0.25">
      <c r="A2105" s="1" t="s">
        <v>969</v>
      </c>
      <c r="B2105" s="1" t="s">
        <v>82</v>
      </c>
      <c r="C2105" s="1" t="s">
        <v>1181</v>
      </c>
      <c r="D2105" s="1" t="s">
        <v>1182</v>
      </c>
      <c r="E2105" s="1" t="s">
        <v>20</v>
      </c>
      <c r="F2105" s="4" t="s">
        <v>1</v>
      </c>
      <c r="G2105" s="16" t="s">
        <v>1</v>
      </c>
      <c r="H2105" s="2" t="s">
        <v>21</v>
      </c>
      <c r="I2105" s="185">
        <f t="shared" ref="I2105:O2105" si="1889">SUM(I2106:I2110)</f>
        <v>358000</v>
      </c>
      <c r="J2105" s="185">
        <f t="shared" si="1889"/>
        <v>349706</v>
      </c>
      <c r="K2105" s="185">
        <f t="shared" si="1889"/>
        <v>273706</v>
      </c>
      <c r="L2105" s="185">
        <f t="shared" si="1889"/>
        <v>74000</v>
      </c>
      <c r="M2105" s="15">
        <f t="shared" si="1889"/>
        <v>23400</v>
      </c>
      <c r="N2105" s="15">
        <f t="shared" si="1889"/>
        <v>23300</v>
      </c>
      <c r="O2105" s="15">
        <f t="shared" si="1889"/>
        <v>27300</v>
      </c>
      <c r="P2105" s="15">
        <f t="shared" si="1879"/>
        <v>347706</v>
      </c>
      <c r="Q2105" s="185">
        <f t="shared" si="1884"/>
        <v>99.428091025032458</v>
      </c>
    </row>
    <row r="2106" spans="1:17" x14ac:dyDescent="0.25">
      <c r="A2106" s="4" t="s">
        <v>969</v>
      </c>
      <c r="B2106" s="4" t="s">
        <v>82</v>
      </c>
      <c r="C2106" s="4" t="s">
        <v>1181</v>
      </c>
      <c r="D2106" s="4" t="s">
        <v>1182</v>
      </c>
      <c r="E2106" s="3" t="s">
        <v>22</v>
      </c>
      <c r="F2106" s="4" t="s">
        <v>1184</v>
      </c>
      <c r="G2106" s="16" t="s">
        <v>1015</v>
      </c>
      <c r="H2106" s="16" t="s">
        <v>86</v>
      </c>
      <c r="I2106" s="183">
        <v>49000</v>
      </c>
      <c r="J2106" s="183">
        <v>49000</v>
      </c>
      <c r="K2106" s="183">
        <v>36000</v>
      </c>
      <c r="L2106" s="183">
        <f>M2106+N2106+O2106</f>
        <v>13000</v>
      </c>
      <c r="M2106" s="17">
        <v>4400</v>
      </c>
      <c r="N2106" s="17">
        <v>4300</v>
      </c>
      <c r="O2106" s="17">
        <v>4300</v>
      </c>
      <c r="P2106" s="17">
        <f t="shared" si="1879"/>
        <v>49000</v>
      </c>
      <c r="Q2106" s="183">
        <f t="shared" si="1884"/>
        <v>100</v>
      </c>
    </row>
    <row r="2107" spans="1:17" x14ac:dyDescent="0.25">
      <c r="A2107" s="4" t="s">
        <v>969</v>
      </c>
      <c r="B2107" s="4" t="s">
        <v>82</v>
      </c>
      <c r="C2107" s="4" t="s">
        <v>1181</v>
      </c>
      <c r="D2107" s="4" t="s">
        <v>1182</v>
      </c>
      <c r="E2107" s="3" t="s">
        <v>22</v>
      </c>
      <c r="F2107" s="4" t="s">
        <v>1185</v>
      </c>
      <c r="G2107" s="16" t="s">
        <v>1015</v>
      </c>
      <c r="H2107" s="16" t="s">
        <v>26</v>
      </c>
      <c r="I2107" s="183">
        <v>201500</v>
      </c>
      <c r="J2107" s="183">
        <v>201500</v>
      </c>
      <c r="K2107" s="183">
        <v>140500</v>
      </c>
      <c r="L2107" s="183">
        <f>M2107+N2107+O2107</f>
        <v>61000</v>
      </c>
      <c r="M2107" s="17">
        <v>19000</v>
      </c>
      <c r="N2107" s="17">
        <v>19000</v>
      </c>
      <c r="O2107" s="17">
        <v>23000</v>
      </c>
      <c r="P2107" s="17">
        <f t="shared" si="1879"/>
        <v>201500</v>
      </c>
      <c r="Q2107" s="183">
        <f t="shared" si="1884"/>
        <v>100</v>
      </c>
    </row>
    <row r="2108" spans="1:17" x14ac:dyDescent="0.25">
      <c r="A2108" s="4" t="s">
        <v>969</v>
      </c>
      <c r="B2108" s="4" t="s">
        <v>82</v>
      </c>
      <c r="C2108" s="4" t="s">
        <v>1181</v>
      </c>
      <c r="D2108" s="4" t="s">
        <v>1182</v>
      </c>
      <c r="E2108" s="3" t="s">
        <v>22</v>
      </c>
      <c r="F2108" s="4" t="s">
        <v>1186</v>
      </c>
      <c r="G2108" s="16" t="s">
        <v>1015</v>
      </c>
      <c r="H2108" s="16" t="s">
        <v>28</v>
      </c>
      <c r="I2108" s="183">
        <v>47500</v>
      </c>
      <c r="J2108" s="183">
        <v>39206</v>
      </c>
      <c r="K2108" s="183">
        <v>39206</v>
      </c>
      <c r="L2108" s="183">
        <f>M2108+N2108+O2108</f>
        <v>0</v>
      </c>
      <c r="M2108" s="17"/>
      <c r="N2108" s="17"/>
      <c r="O2108" s="17"/>
      <c r="P2108" s="17">
        <f t="shared" si="1879"/>
        <v>39206</v>
      </c>
      <c r="Q2108" s="183">
        <f t="shared" si="1884"/>
        <v>100</v>
      </c>
    </row>
    <row r="2109" spans="1:17" x14ac:dyDescent="0.25">
      <c r="A2109" s="4" t="s">
        <v>969</v>
      </c>
      <c r="B2109" s="4" t="s">
        <v>82</v>
      </c>
      <c r="C2109" s="4" t="s">
        <v>1181</v>
      </c>
      <c r="D2109" s="4" t="s">
        <v>1182</v>
      </c>
      <c r="E2109" s="3" t="s">
        <v>22</v>
      </c>
      <c r="F2109" s="4" t="s">
        <v>1187</v>
      </c>
      <c r="G2109" s="16" t="s">
        <v>1015</v>
      </c>
      <c r="H2109" s="16" t="s">
        <v>24</v>
      </c>
      <c r="I2109" s="183">
        <v>10000</v>
      </c>
      <c r="J2109" s="183">
        <v>10000</v>
      </c>
      <c r="K2109" s="183">
        <v>8000</v>
      </c>
      <c r="L2109" s="183">
        <f>M2109+N2109+O2109</f>
        <v>0</v>
      </c>
      <c r="M2109" s="17"/>
      <c r="N2109" s="17"/>
      <c r="O2109" s="17"/>
      <c r="P2109" s="17">
        <f t="shared" si="1879"/>
        <v>8000</v>
      </c>
      <c r="Q2109" s="183">
        <f t="shared" si="1884"/>
        <v>80</v>
      </c>
    </row>
    <row r="2110" spans="1:17" x14ac:dyDescent="0.25">
      <c r="A2110" s="4" t="s">
        <v>969</v>
      </c>
      <c r="B2110" s="4" t="s">
        <v>82</v>
      </c>
      <c r="C2110" s="4" t="s">
        <v>1181</v>
      </c>
      <c r="D2110" s="4" t="s">
        <v>1182</v>
      </c>
      <c r="E2110" s="3" t="s">
        <v>22</v>
      </c>
      <c r="F2110" s="4" t="s">
        <v>1188</v>
      </c>
      <c r="G2110" s="16" t="s">
        <v>1015</v>
      </c>
      <c r="H2110" s="16" t="s">
        <v>30</v>
      </c>
      <c r="I2110" s="183">
        <v>50000</v>
      </c>
      <c r="J2110" s="183">
        <v>50000</v>
      </c>
      <c r="K2110" s="183">
        <v>50000</v>
      </c>
      <c r="L2110" s="183">
        <f>M2110+N2110+O2110</f>
        <v>0</v>
      </c>
      <c r="M2110" s="17"/>
      <c r="N2110" s="17"/>
      <c r="O2110" s="17"/>
      <c r="P2110" s="17">
        <f t="shared" si="1879"/>
        <v>50000</v>
      </c>
      <c r="Q2110" s="183">
        <f t="shared" si="1884"/>
        <v>100</v>
      </c>
    </row>
    <row r="2111" spans="1:17" x14ac:dyDescent="0.25">
      <c r="A2111" s="4" t="s">
        <v>969</v>
      </c>
      <c r="B2111" s="4" t="s">
        <v>82</v>
      </c>
      <c r="C2111" s="4" t="s">
        <v>1181</v>
      </c>
      <c r="D2111" s="4" t="s">
        <v>1182</v>
      </c>
      <c r="E2111" s="2" t="s">
        <v>31</v>
      </c>
      <c r="F2111" s="2" t="s">
        <v>1</v>
      </c>
      <c r="G2111" s="2" t="s">
        <v>1</v>
      </c>
      <c r="H2111" s="2" t="s">
        <v>32</v>
      </c>
      <c r="I2111" s="185">
        <f t="shared" ref="I2111:O2111" si="1890">SUM(I2112)</f>
        <v>231505</v>
      </c>
      <c r="J2111" s="185">
        <f t="shared" si="1890"/>
        <v>231505</v>
      </c>
      <c r="K2111" s="185">
        <f t="shared" si="1890"/>
        <v>179000</v>
      </c>
      <c r="L2111" s="185">
        <f t="shared" si="1890"/>
        <v>52505</v>
      </c>
      <c r="M2111" s="15">
        <f t="shared" si="1890"/>
        <v>23000</v>
      </c>
      <c r="N2111" s="15">
        <f t="shared" si="1890"/>
        <v>23000</v>
      </c>
      <c r="O2111" s="15">
        <f t="shared" si="1890"/>
        <v>6505</v>
      </c>
      <c r="P2111" s="15">
        <f t="shared" si="1879"/>
        <v>231505</v>
      </c>
      <c r="Q2111" s="185">
        <f t="shared" si="1884"/>
        <v>100</v>
      </c>
    </row>
    <row r="2112" spans="1:17" x14ac:dyDescent="0.25">
      <c r="A2112" s="4" t="s">
        <v>969</v>
      </c>
      <c r="B2112" s="4" t="s">
        <v>82</v>
      </c>
      <c r="C2112" s="4" t="s">
        <v>1181</v>
      </c>
      <c r="D2112" s="4" t="s">
        <v>1182</v>
      </c>
      <c r="E2112" s="3" t="s">
        <v>34</v>
      </c>
      <c r="F2112" s="4"/>
      <c r="G2112" s="16" t="s">
        <v>1015</v>
      </c>
      <c r="H2112" s="16" t="s">
        <v>33</v>
      </c>
      <c r="I2112" s="183">
        <v>231505</v>
      </c>
      <c r="J2112" s="183">
        <v>231505</v>
      </c>
      <c r="K2112" s="183">
        <v>179000</v>
      </c>
      <c r="L2112" s="183">
        <f>M2112+N2112+O2112</f>
        <v>52505</v>
      </c>
      <c r="M2112" s="17">
        <v>23000</v>
      </c>
      <c r="N2112" s="17">
        <v>23000</v>
      </c>
      <c r="O2112" s="17">
        <v>6505</v>
      </c>
      <c r="P2112" s="17">
        <f t="shared" si="1879"/>
        <v>231505</v>
      </c>
      <c r="Q2112" s="183">
        <f t="shared" si="1884"/>
        <v>100</v>
      </c>
    </row>
    <row r="2113" spans="1:17" x14ac:dyDescent="0.25">
      <c r="A2113" s="4" t="s">
        <v>969</v>
      </c>
      <c r="B2113" s="4" t="s">
        <v>82</v>
      </c>
      <c r="C2113" s="4" t="s">
        <v>1181</v>
      </c>
      <c r="D2113" s="4" t="s">
        <v>1182</v>
      </c>
      <c r="E2113" s="2" t="s">
        <v>35</v>
      </c>
      <c r="F2113" s="2" t="s">
        <v>1</v>
      </c>
      <c r="G2113" s="2" t="s">
        <v>1</v>
      </c>
      <c r="H2113" s="2" t="s">
        <v>36</v>
      </c>
      <c r="I2113" s="185">
        <f t="shared" ref="I2113:O2113" si="1891">SUM(I2114:I2122)</f>
        <v>345033</v>
      </c>
      <c r="J2113" s="185">
        <f t="shared" si="1891"/>
        <v>215033</v>
      </c>
      <c r="K2113" s="185">
        <f t="shared" si="1891"/>
        <v>167200</v>
      </c>
      <c r="L2113" s="185">
        <f t="shared" si="1891"/>
        <v>47833</v>
      </c>
      <c r="M2113" s="15">
        <f t="shared" si="1891"/>
        <v>17100</v>
      </c>
      <c r="N2113" s="15">
        <f t="shared" si="1891"/>
        <v>17100</v>
      </c>
      <c r="O2113" s="15">
        <f t="shared" si="1891"/>
        <v>13633</v>
      </c>
      <c r="P2113" s="15">
        <f t="shared" si="1879"/>
        <v>215033</v>
      </c>
      <c r="Q2113" s="185">
        <f t="shared" si="1884"/>
        <v>100</v>
      </c>
    </row>
    <row r="2114" spans="1:17" x14ac:dyDescent="0.25">
      <c r="A2114" s="4" t="s">
        <v>969</v>
      </c>
      <c r="B2114" s="4" t="s">
        <v>82</v>
      </c>
      <c r="C2114" s="4" t="s">
        <v>1181</v>
      </c>
      <c r="D2114" s="4" t="s">
        <v>1182</v>
      </c>
      <c r="E2114" s="3" t="s">
        <v>39</v>
      </c>
      <c r="F2114" s="4"/>
      <c r="G2114" s="16" t="s">
        <v>1015</v>
      </c>
      <c r="H2114" s="16" t="s">
        <v>38</v>
      </c>
      <c r="I2114" s="183">
        <v>1500</v>
      </c>
      <c r="J2114" s="183">
        <v>1500</v>
      </c>
      <c r="K2114" s="183">
        <v>1500</v>
      </c>
      <c r="L2114" s="183">
        <f t="shared" ref="L2114:L2121" si="1892">M2114+N2114+O2114</f>
        <v>0</v>
      </c>
      <c r="M2114" s="17"/>
      <c r="N2114" s="17"/>
      <c r="O2114" s="17"/>
      <c r="P2114" s="17">
        <f t="shared" si="1879"/>
        <v>1500</v>
      </c>
      <c r="Q2114" s="183">
        <f t="shared" si="1884"/>
        <v>100</v>
      </c>
    </row>
    <row r="2115" spans="1:17" x14ac:dyDescent="0.25">
      <c r="A2115" s="4" t="s">
        <v>969</v>
      </c>
      <c r="B2115" s="4" t="s">
        <v>82</v>
      </c>
      <c r="C2115" s="4" t="s">
        <v>1181</v>
      </c>
      <c r="D2115" s="4" t="s">
        <v>1182</v>
      </c>
      <c r="E2115" s="3" t="s">
        <v>197</v>
      </c>
      <c r="F2115" s="4"/>
      <c r="G2115" s="16" t="s">
        <v>1015</v>
      </c>
      <c r="H2115" s="16" t="s">
        <v>196</v>
      </c>
      <c r="I2115" s="183">
        <v>85000</v>
      </c>
      <c r="J2115" s="183">
        <v>85000</v>
      </c>
      <c r="K2115" s="183">
        <v>70500</v>
      </c>
      <c r="L2115" s="183">
        <f t="shared" si="1892"/>
        <v>14500</v>
      </c>
      <c r="M2115" s="17">
        <v>7000</v>
      </c>
      <c r="N2115" s="17">
        <v>7500</v>
      </c>
      <c r="O2115" s="17"/>
      <c r="P2115" s="17">
        <f t="shared" si="1879"/>
        <v>85000</v>
      </c>
      <c r="Q2115" s="183">
        <f t="shared" si="1884"/>
        <v>100</v>
      </c>
    </row>
    <row r="2116" spans="1:17" x14ac:dyDescent="0.25">
      <c r="A2116" s="4" t="s">
        <v>969</v>
      </c>
      <c r="B2116" s="4" t="s">
        <v>82</v>
      </c>
      <c r="C2116" s="4" t="s">
        <v>1181</v>
      </c>
      <c r="D2116" s="4" t="s">
        <v>1182</v>
      </c>
      <c r="E2116" s="3" t="s">
        <v>200</v>
      </c>
      <c r="F2116" s="4"/>
      <c r="G2116" s="16" t="s">
        <v>1015</v>
      </c>
      <c r="H2116" s="16" t="s">
        <v>199</v>
      </c>
      <c r="I2116" s="183">
        <v>15000</v>
      </c>
      <c r="J2116" s="183">
        <v>15000</v>
      </c>
      <c r="K2116" s="183">
        <v>10750</v>
      </c>
      <c r="L2116" s="183">
        <f t="shared" si="1892"/>
        <v>4250</v>
      </c>
      <c r="M2116" s="17">
        <v>1750</v>
      </c>
      <c r="N2116" s="17">
        <v>1250</v>
      </c>
      <c r="O2116" s="17">
        <v>1250</v>
      </c>
      <c r="P2116" s="17">
        <f t="shared" si="1879"/>
        <v>15000</v>
      </c>
      <c r="Q2116" s="183">
        <f t="shared" si="1884"/>
        <v>100</v>
      </c>
    </row>
    <row r="2117" spans="1:17" x14ac:dyDescent="0.25">
      <c r="A2117" s="4" t="s">
        <v>969</v>
      </c>
      <c r="B2117" s="4" t="s">
        <v>82</v>
      </c>
      <c r="C2117" s="4" t="s">
        <v>1181</v>
      </c>
      <c r="D2117" s="4" t="s">
        <v>1182</v>
      </c>
      <c r="E2117" s="3" t="s">
        <v>203</v>
      </c>
      <c r="F2117" s="4"/>
      <c r="G2117" s="16" t="s">
        <v>1015</v>
      </c>
      <c r="H2117" s="16" t="s">
        <v>202</v>
      </c>
      <c r="I2117" s="183">
        <v>164000</v>
      </c>
      <c r="J2117" s="183">
        <v>34000</v>
      </c>
      <c r="K2117" s="183">
        <v>22600</v>
      </c>
      <c r="L2117" s="183">
        <f t="shared" si="1892"/>
        <v>11400</v>
      </c>
      <c r="M2117" s="17">
        <v>2800</v>
      </c>
      <c r="N2117" s="17">
        <v>2800</v>
      </c>
      <c r="O2117" s="17">
        <v>5800</v>
      </c>
      <c r="P2117" s="17">
        <f t="shared" si="1879"/>
        <v>34000</v>
      </c>
      <c r="Q2117" s="183">
        <f t="shared" si="1884"/>
        <v>100</v>
      </c>
    </row>
    <row r="2118" spans="1:17" x14ac:dyDescent="0.25">
      <c r="A2118" s="4" t="s">
        <v>969</v>
      </c>
      <c r="B2118" s="4" t="s">
        <v>82</v>
      </c>
      <c r="C2118" s="4" t="s">
        <v>1181</v>
      </c>
      <c r="D2118" s="4" t="s">
        <v>1182</v>
      </c>
      <c r="E2118" s="3" t="s">
        <v>206</v>
      </c>
      <c r="F2118" s="4"/>
      <c r="G2118" s="16" t="s">
        <v>1015</v>
      </c>
      <c r="H2118" s="16" t="s">
        <v>205</v>
      </c>
      <c r="I2118" s="183">
        <v>1500</v>
      </c>
      <c r="J2118" s="183">
        <v>1500</v>
      </c>
      <c r="K2118" s="183">
        <v>1500</v>
      </c>
      <c r="L2118" s="183">
        <f t="shared" si="1892"/>
        <v>0</v>
      </c>
      <c r="M2118" s="17"/>
      <c r="N2118" s="17"/>
      <c r="O2118" s="17"/>
      <c r="P2118" s="17">
        <f t="shared" si="1879"/>
        <v>1500</v>
      </c>
      <c r="Q2118" s="183">
        <f t="shared" si="1884"/>
        <v>100</v>
      </c>
    </row>
    <row r="2119" spans="1:17" x14ac:dyDescent="0.25">
      <c r="A2119" s="4" t="s">
        <v>969</v>
      </c>
      <c r="B2119" s="4" t="s">
        <v>82</v>
      </c>
      <c r="C2119" s="4" t="s">
        <v>1181</v>
      </c>
      <c r="D2119" s="4" t="s">
        <v>1182</v>
      </c>
      <c r="E2119" s="3" t="s">
        <v>209</v>
      </c>
      <c r="F2119" s="4"/>
      <c r="G2119" s="16" t="s">
        <v>1015</v>
      </c>
      <c r="H2119" s="16" t="s">
        <v>208</v>
      </c>
      <c r="I2119" s="183">
        <v>21000</v>
      </c>
      <c r="J2119" s="183">
        <v>21000</v>
      </c>
      <c r="K2119" s="183">
        <v>14500</v>
      </c>
      <c r="L2119" s="183">
        <f t="shared" si="1892"/>
        <v>6500</v>
      </c>
      <c r="M2119" s="17">
        <v>2000</v>
      </c>
      <c r="N2119" s="17">
        <v>2000</v>
      </c>
      <c r="O2119" s="17">
        <v>2500</v>
      </c>
      <c r="P2119" s="17">
        <f t="shared" si="1879"/>
        <v>21000</v>
      </c>
      <c r="Q2119" s="183">
        <f t="shared" si="1884"/>
        <v>100</v>
      </c>
    </row>
    <row r="2120" spans="1:17" x14ac:dyDescent="0.25">
      <c r="A2120" s="4" t="s">
        <v>969</v>
      </c>
      <c r="B2120" s="4" t="s">
        <v>82</v>
      </c>
      <c r="C2120" s="4" t="s">
        <v>1181</v>
      </c>
      <c r="D2120" s="4" t="s">
        <v>1182</v>
      </c>
      <c r="E2120" s="3" t="s">
        <v>212</v>
      </c>
      <c r="F2120" s="4"/>
      <c r="G2120" s="16" t="s">
        <v>1015</v>
      </c>
      <c r="H2120" s="16" t="s">
        <v>211</v>
      </c>
      <c r="I2120" s="183">
        <v>12000</v>
      </c>
      <c r="J2120" s="183">
        <v>12000</v>
      </c>
      <c r="K2120" s="183">
        <v>9000</v>
      </c>
      <c r="L2120" s="183">
        <f t="shared" si="1892"/>
        <v>3000</v>
      </c>
      <c r="M2120" s="17">
        <v>1000</v>
      </c>
      <c r="N2120" s="17">
        <v>1000</v>
      </c>
      <c r="O2120" s="17">
        <v>1000</v>
      </c>
      <c r="P2120" s="17">
        <f t="shared" si="1879"/>
        <v>12000</v>
      </c>
      <c r="Q2120" s="183">
        <f t="shared" si="1884"/>
        <v>100</v>
      </c>
    </row>
    <row r="2121" spans="1:17" x14ac:dyDescent="0.25">
      <c r="A2121" s="4" t="s">
        <v>969</v>
      </c>
      <c r="B2121" s="4" t="s">
        <v>82</v>
      </c>
      <c r="C2121" s="4" t="s">
        <v>1181</v>
      </c>
      <c r="D2121" s="4" t="s">
        <v>1182</v>
      </c>
      <c r="E2121" s="3" t="s">
        <v>215</v>
      </c>
      <c r="F2121" s="4"/>
      <c r="G2121" s="16" t="s">
        <v>1015</v>
      </c>
      <c r="H2121" s="16" t="s">
        <v>214</v>
      </c>
      <c r="I2121" s="183">
        <v>0</v>
      </c>
      <c r="J2121" s="183">
        <v>0</v>
      </c>
      <c r="K2121" s="183">
        <v>0</v>
      </c>
      <c r="L2121" s="183">
        <f t="shared" si="1892"/>
        <v>0</v>
      </c>
      <c r="M2121" s="17"/>
      <c r="N2121" s="17"/>
      <c r="O2121" s="17"/>
      <c r="P2121" s="17">
        <f t="shared" si="1879"/>
        <v>0</v>
      </c>
      <c r="Q2121" s="161" t="str">
        <f t="shared" si="1884"/>
        <v>-</v>
      </c>
    </row>
    <row r="2122" spans="1:17" x14ac:dyDescent="0.25">
      <c r="A2122" s="1" t="s">
        <v>969</v>
      </c>
      <c r="B2122" s="1" t="s">
        <v>82</v>
      </c>
      <c r="C2122" s="1" t="s">
        <v>1181</v>
      </c>
      <c r="D2122" s="1" t="s">
        <v>1182</v>
      </c>
      <c r="E2122" s="1" t="s">
        <v>40</v>
      </c>
      <c r="F2122" s="4" t="s">
        <v>1</v>
      </c>
      <c r="G2122" s="16" t="s">
        <v>1</v>
      </c>
      <c r="H2122" s="2" t="s">
        <v>41</v>
      </c>
      <c r="I2122" s="185">
        <f t="shared" ref="I2122:O2122" si="1893">SUM(I2123:I2125)</f>
        <v>45033</v>
      </c>
      <c r="J2122" s="185">
        <f t="shared" si="1893"/>
        <v>45033</v>
      </c>
      <c r="K2122" s="185">
        <f t="shared" si="1893"/>
        <v>36850</v>
      </c>
      <c r="L2122" s="185">
        <f t="shared" si="1893"/>
        <v>8183</v>
      </c>
      <c r="M2122" s="15">
        <f t="shared" si="1893"/>
        <v>2550</v>
      </c>
      <c r="N2122" s="15">
        <f t="shared" si="1893"/>
        <v>2550</v>
      </c>
      <c r="O2122" s="15">
        <f t="shared" si="1893"/>
        <v>3083</v>
      </c>
      <c r="P2122" s="15">
        <f t="shared" si="1879"/>
        <v>45033</v>
      </c>
      <c r="Q2122" s="185">
        <f t="shared" si="1884"/>
        <v>100</v>
      </c>
    </row>
    <row r="2123" spans="1:17" x14ac:dyDescent="0.25">
      <c r="A2123" s="4" t="s">
        <v>969</v>
      </c>
      <c r="B2123" s="4" t="s">
        <v>82</v>
      </c>
      <c r="C2123" s="4" t="s">
        <v>1181</v>
      </c>
      <c r="D2123" s="4" t="s">
        <v>1182</v>
      </c>
      <c r="E2123" s="3" t="s">
        <v>42</v>
      </c>
      <c r="F2123" s="4"/>
      <c r="G2123" s="16" t="s">
        <v>1015</v>
      </c>
      <c r="H2123" s="16" t="s">
        <v>41</v>
      </c>
      <c r="I2123" s="183">
        <v>23000</v>
      </c>
      <c r="J2123" s="183">
        <v>23000</v>
      </c>
      <c r="K2123" s="183">
        <v>16000</v>
      </c>
      <c r="L2123" s="183">
        <f>M2123+N2123+O2123</f>
        <v>7000</v>
      </c>
      <c r="M2123" s="17">
        <v>2000</v>
      </c>
      <c r="N2123" s="17">
        <v>2000</v>
      </c>
      <c r="O2123" s="17">
        <v>3000</v>
      </c>
      <c r="P2123" s="17">
        <f t="shared" si="1879"/>
        <v>23000</v>
      </c>
      <c r="Q2123" s="183">
        <f t="shared" si="1884"/>
        <v>100</v>
      </c>
    </row>
    <row r="2124" spans="1:17" ht="22.5" x14ac:dyDescent="0.25">
      <c r="A2124" s="4" t="s">
        <v>969</v>
      </c>
      <c r="B2124" s="4" t="s">
        <v>82</v>
      </c>
      <c r="C2124" s="4" t="s">
        <v>1181</v>
      </c>
      <c r="D2124" s="4" t="s">
        <v>1182</v>
      </c>
      <c r="E2124" s="3" t="s">
        <v>42</v>
      </c>
      <c r="F2124" s="4" t="s">
        <v>1189</v>
      </c>
      <c r="G2124" s="16" t="s">
        <v>1015</v>
      </c>
      <c r="H2124" s="16" t="s">
        <v>50</v>
      </c>
      <c r="I2124" s="183">
        <v>7033</v>
      </c>
      <c r="J2124" s="183">
        <v>7033</v>
      </c>
      <c r="K2124" s="183">
        <v>5850</v>
      </c>
      <c r="L2124" s="183">
        <f>M2124+N2124+O2124</f>
        <v>1183</v>
      </c>
      <c r="M2124" s="17">
        <v>550</v>
      </c>
      <c r="N2124" s="17">
        <v>550</v>
      </c>
      <c r="O2124" s="17">
        <v>83</v>
      </c>
      <c r="P2124" s="17">
        <f t="shared" si="1879"/>
        <v>7033</v>
      </c>
      <c r="Q2124" s="183">
        <f t="shared" si="1884"/>
        <v>100</v>
      </c>
    </row>
    <row r="2125" spans="1:17" ht="22.5" x14ac:dyDescent="0.25">
      <c r="A2125" s="4" t="s">
        <v>969</v>
      </c>
      <c r="B2125" s="4" t="s">
        <v>82</v>
      </c>
      <c r="C2125" s="4" t="s">
        <v>1181</v>
      </c>
      <c r="D2125" s="4" t="s">
        <v>1182</v>
      </c>
      <c r="E2125" s="3" t="s">
        <v>42</v>
      </c>
      <c r="F2125" s="4" t="s">
        <v>1190</v>
      </c>
      <c r="G2125" s="16" t="s">
        <v>1015</v>
      </c>
      <c r="H2125" s="16" t="s">
        <v>56</v>
      </c>
      <c r="I2125" s="183">
        <v>15000</v>
      </c>
      <c r="J2125" s="183">
        <v>15000</v>
      </c>
      <c r="K2125" s="183">
        <v>15000</v>
      </c>
      <c r="L2125" s="183">
        <f>M2125+N2125+O2125</f>
        <v>0</v>
      </c>
      <c r="M2125" s="17"/>
      <c r="N2125" s="17"/>
      <c r="O2125" s="17"/>
      <c r="P2125" s="17">
        <f t="shared" si="1879"/>
        <v>15000</v>
      </c>
      <c r="Q2125" s="183">
        <f t="shared" si="1884"/>
        <v>100</v>
      </c>
    </row>
    <row r="2126" spans="1:17" ht="22.5" x14ac:dyDescent="0.25">
      <c r="A2126" s="1" t="s">
        <v>1</v>
      </c>
      <c r="B2126" s="1" t="s">
        <v>1</v>
      </c>
      <c r="C2126" s="1" t="s">
        <v>1</v>
      </c>
      <c r="D2126" s="2" t="s">
        <v>1</v>
      </c>
      <c r="E2126" s="2" t="s">
        <v>1</v>
      </c>
      <c r="F2126" s="2" t="s">
        <v>1</v>
      </c>
      <c r="G2126" s="2" t="s">
        <v>1</v>
      </c>
      <c r="H2126" s="13" t="s">
        <v>57</v>
      </c>
      <c r="I2126" s="184">
        <f t="shared" ref="I2126:O2127" si="1894">SUM(I2127)</f>
        <v>2000</v>
      </c>
      <c r="J2126" s="184">
        <f t="shared" si="1894"/>
        <v>2000</v>
      </c>
      <c r="K2126" s="184">
        <f t="shared" si="1894"/>
        <v>0</v>
      </c>
      <c r="L2126" s="184">
        <f t="shared" si="1894"/>
        <v>0</v>
      </c>
      <c r="M2126" s="14">
        <f t="shared" si="1894"/>
        <v>0</v>
      </c>
      <c r="N2126" s="14">
        <f t="shared" si="1894"/>
        <v>0</v>
      </c>
      <c r="O2126" s="14">
        <f t="shared" si="1894"/>
        <v>0</v>
      </c>
      <c r="P2126" s="14">
        <f t="shared" si="1879"/>
        <v>0</v>
      </c>
      <c r="Q2126" s="184">
        <f t="shared" si="1884"/>
        <v>0</v>
      </c>
    </row>
    <row r="2127" spans="1:17" x14ac:dyDescent="0.25">
      <c r="A2127" s="4" t="s">
        <v>969</v>
      </c>
      <c r="B2127" s="4" t="s">
        <v>82</v>
      </c>
      <c r="C2127" s="4" t="s">
        <v>1181</v>
      </c>
      <c r="D2127" s="4" t="s">
        <v>1182</v>
      </c>
      <c r="E2127" s="2" t="s">
        <v>58</v>
      </c>
      <c r="F2127" s="2" t="s">
        <v>1</v>
      </c>
      <c r="G2127" s="2" t="s">
        <v>1</v>
      </c>
      <c r="H2127" s="2" t="s">
        <v>59</v>
      </c>
      <c r="I2127" s="185">
        <f t="shared" si="1894"/>
        <v>2000</v>
      </c>
      <c r="J2127" s="185">
        <f t="shared" si="1894"/>
        <v>2000</v>
      </c>
      <c r="K2127" s="185">
        <f t="shared" si="1894"/>
        <v>0</v>
      </c>
      <c r="L2127" s="185">
        <f t="shared" si="1894"/>
        <v>0</v>
      </c>
      <c r="M2127" s="15">
        <f t="shared" si="1894"/>
        <v>0</v>
      </c>
      <c r="N2127" s="15">
        <f t="shared" si="1894"/>
        <v>0</v>
      </c>
      <c r="O2127" s="15">
        <f t="shared" si="1894"/>
        <v>0</v>
      </c>
      <c r="P2127" s="15">
        <f t="shared" si="1879"/>
        <v>0</v>
      </c>
      <c r="Q2127" s="185">
        <f t="shared" si="1884"/>
        <v>0</v>
      </c>
    </row>
    <row r="2128" spans="1:17" x14ac:dyDescent="0.25">
      <c r="A2128" s="4" t="s">
        <v>969</v>
      </c>
      <c r="B2128" s="4" t="s">
        <v>82</v>
      </c>
      <c r="C2128" s="4" t="s">
        <v>1181</v>
      </c>
      <c r="D2128" s="4" t="s">
        <v>1182</v>
      </c>
      <c r="E2128" s="3" t="s">
        <v>69</v>
      </c>
      <c r="F2128" s="4"/>
      <c r="G2128" s="16" t="s">
        <v>1015</v>
      </c>
      <c r="H2128" s="16" t="s">
        <v>68</v>
      </c>
      <c r="I2128" s="183">
        <v>2000</v>
      </c>
      <c r="J2128" s="183">
        <v>2000</v>
      </c>
      <c r="K2128" s="183">
        <v>0</v>
      </c>
      <c r="L2128" s="183">
        <f>M2128+N2128+O2128</f>
        <v>0</v>
      </c>
      <c r="M2128" s="17"/>
      <c r="N2128" s="17"/>
      <c r="O2128" s="17"/>
      <c r="P2128" s="17">
        <f t="shared" si="1879"/>
        <v>0</v>
      </c>
      <c r="Q2128" s="183">
        <f t="shared" si="1884"/>
        <v>0</v>
      </c>
    </row>
    <row r="2129" spans="1:17" ht="22.5" x14ac:dyDescent="0.25">
      <c r="A2129" s="1" t="s">
        <v>1</v>
      </c>
      <c r="B2129" s="1" t="s">
        <v>1</v>
      </c>
      <c r="C2129" s="1" t="s">
        <v>1</v>
      </c>
      <c r="D2129" s="2" t="s">
        <v>1</v>
      </c>
      <c r="E2129" s="2" t="s">
        <v>1</v>
      </c>
      <c r="F2129" s="2" t="s">
        <v>1</v>
      </c>
      <c r="G2129" s="2" t="s">
        <v>1</v>
      </c>
      <c r="H2129" s="13" t="s">
        <v>70</v>
      </c>
      <c r="I2129" s="184">
        <f t="shared" ref="I2129:O2129" si="1895">SUM(I2130)</f>
        <v>112000</v>
      </c>
      <c r="J2129" s="184">
        <f t="shared" si="1895"/>
        <v>52000</v>
      </c>
      <c r="K2129" s="184">
        <f t="shared" si="1895"/>
        <v>42000</v>
      </c>
      <c r="L2129" s="184">
        <f t="shared" si="1895"/>
        <v>10000</v>
      </c>
      <c r="M2129" s="14">
        <f t="shared" si="1895"/>
        <v>10000</v>
      </c>
      <c r="N2129" s="14">
        <f t="shared" si="1895"/>
        <v>0</v>
      </c>
      <c r="O2129" s="14">
        <f t="shared" si="1895"/>
        <v>0</v>
      </c>
      <c r="P2129" s="14">
        <f t="shared" si="1879"/>
        <v>52000</v>
      </c>
      <c r="Q2129" s="184">
        <f t="shared" si="1884"/>
        <v>100</v>
      </c>
    </row>
    <row r="2130" spans="1:17" x14ac:dyDescent="0.25">
      <c r="A2130" s="4" t="s">
        <v>969</v>
      </c>
      <c r="B2130" s="4" t="s">
        <v>82</v>
      </c>
      <c r="C2130" s="4" t="s">
        <v>1181</v>
      </c>
      <c r="D2130" s="4" t="s">
        <v>1182</v>
      </c>
      <c r="E2130" s="2" t="s">
        <v>71</v>
      </c>
      <c r="F2130" s="2" t="s">
        <v>1</v>
      </c>
      <c r="G2130" s="2" t="s">
        <v>1</v>
      </c>
      <c r="H2130" s="2" t="s">
        <v>72</v>
      </c>
      <c r="I2130" s="185">
        <f t="shared" ref="I2130:L2130" si="1896">SUM(I2131:I2132)</f>
        <v>112000</v>
      </c>
      <c r="J2130" s="185">
        <f t="shared" ref="J2130" si="1897">SUM(J2131:J2132)</f>
        <v>52000</v>
      </c>
      <c r="K2130" s="185">
        <f t="shared" ref="K2130" si="1898">SUM(K2131:K2132)</f>
        <v>42000</v>
      </c>
      <c r="L2130" s="185">
        <f t="shared" si="1896"/>
        <v>10000</v>
      </c>
      <c r="M2130" s="15">
        <f t="shared" ref="M2130:O2130" si="1899">SUM(M2131:M2132)</f>
        <v>10000</v>
      </c>
      <c r="N2130" s="15">
        <f t="shared" si="1899"/>
        <v>0</v>
      </c>
      <c r="O2130" s="15">
        <f t="shared" si="1899"/>
        <v>0</v>
      </c>
      <c r="P2130" s="15">
        <f t="shared" si="1879"/>
        <v>52000</v>
      </c>
      <c r="Q2130" s="185">
        <f t="shared" si="1884"/>
        <v>100</v>
      </c>
    </row>
    <row r="2131" spans="1:17" x14ac:dyDescent="0.25">
      <c r="A2131" s="4" t="s">
        <v>969</v>
      </c>
      <c r="B2131" s="4" t="s">
        <v>82</v>
      </c>
      <c r="C2131" s="4" t="s">
        <v>1181</v>
      </c>
      <c r="D2131" s="4" t="s">
        <v>1182</v>
      </c>
      <c r="E2131" s="3" t="s">
        <v>75</v>
      </c>
      <c r="F2131" s="4"/>
      <c r="G2131" s="16" t="s">
        <v>1015</v>
      </c>
      <c r="H2131" s="16" t="s">
        <v>74</v>
      </c>
      <c r="I2131" s="183">
        <v>57000</v>
      </c>
      <c r="J2131" s="183">
        <v>27000</v>
      </c>
      <c r="K2131" s="183">
        <v>22000</v>
      </c>
      <c r="L2131" s="183">
        <f>M2131+N2131+O2131</f>
        <v>5000</v>
      </c>
      <c r="M2131" s="17">
        <v>5000</v>
      </c>
      <c r="N2131" s="17"/>
      <c r="O2131" s="17"/>
      <c r="P2131" s="17">
        <f t="shared" si="1879"/>
        <v>27000</v>
      </c>
      <c r="Q2131" s="183">
        <f t="shared" si="1884"/>
        <v>100</v>
      </c>
    </row>
    <row r="2132" spans="1:17" x14ac:dyDescent="0.25">
      <c r="A2132" s="4" t="s">
        <v>969</v>
      </c>
      <c r="B2132" s="4" t="s">
        <v>82</v>
      </c>
      <c r="C2132" s="4" t="s">
        <v>1181</v>
      </c>
      <c r="D2132" s="4" t="s">
        <v>1182</v>
      </c>
      <c r="E2132" s="3" t="s">
        <v>341</v>
      </c>
      <c r="F2132" s="4"/>
      <c r="G2132" s="16" t="s">
        <v>1015</v>
      </c>
      <c r="H2132" s="16" t="s">
        <v>340</v>
      </c>
      <c r="I2132" s="183">
        <v>55000</v>
      </c>
      <c r="J2132" s="183">
        <v>25000</v>
      </c>
      <c r="K2132" s="183">
        <v>20000</v>
      </c>
      <c r="L2132" s="183">
        <f>M2132+N2132+O2132</f>
        <v>5000</v>
      </c>
      <c r="M2132" s="17">
        <v>5000</v>
      </c>
      <c r="N2132" s="17"/>
      <c r="O2132" s="17"/>
      <c r="P2132" s="17">
        <f t="shared" si="1879"/>
        <v>25000</v>
      </c>
      <c r="Q2132" s="183">
        <f t="shared" si="1884"/>
        <v>100</v>
      </c>
    </row>
    <row r="2133" spans="1:17" x14ac:dyDescent="0.25">
      <c r="A2133" s="16" t="s">
        <v>1</v>
      </c>
      <c r="B2133" s="16" t="s">
        <v>1</v>
      </c>
      <c r="C2133" s="16" t="s">
        <v>1</v>
      </c>
      <c r="D2133" s="16" t="s">
        <v>1</v>
      </c>
      <c r="E2133" s="16" t="s">
        <v>1</v>
      </c>
      <c r="F2133" s="16" t="s">
        <v>1</v>
      </c>
      <c r="G2133" s="16" t="s">
        <v>1</v>
      </c>
      <c r="H2133" s="13" t="s">
        <v>1191</v>
      </c>
      <c r="I2133" s="184">
        <f t="shared" ref="I2133:O2133" si="1900">SUM(I2102,I2126,I2129)</f>
        <v>3253352</v>
      </c>
      <c r="J2133" s="184">
        <f t="shared" si="1900"/>
        <v>3055058</v>
      </c>
      <c r="K2133" s="184">
        <f t="shared" si="1900"/>
        <v>2361906</v>
      </c>
      <c r="L2133" s="184">
        <f t="shared" si="1900"/>
        <v>689152</v>
      </c>
      <c r="M2133" s="14">
        <f t="shared" si="1900"/>
        <v>283500</v>
      </c>
      <c r="N2133" s="14">
        <f t="shared" si="1900"/>
        <v>273400</v>
      </c>
      <c r="O2133" s="14">
        <f t="shared" si="1900"/>
        <v>132252</v>
      </c>
      <c r="P2133" s="14">
        <f t="shared" si="1879"/>
        <v>3051058</v>
      </c>
      <c r="Q2133" s="184">
        <f t="shared" si="1884"/>
        <v>99.869069588858878</v>
      </c>
    </row>
    <row r="2134" spans="1:17" ht="15.75" thickBot="1" x14ac:dyDescent="0.3">
      <c r="A2134" s="16" t="s">
        <v>1</v>
      </c>
      <c r="B2134" s="16" t="s">
        <v>1</v>
      </c>
      <c r="C2134" s="16" t="s">
        <v>1</v>
      </c>
      <c r="D2134" s="16" t="s">
        <v>1</v>
      </c>
      <c r="E2134" s="16" t="s">
        <v>1</v>
      </c>
      <c r="F2134" s="16" t="s">
        <v>1</v>
      </c>
      <c r="G2134" s="16" t="s">
        <v>1</v>
      </c>
      <c r="H2134" s="2" t="s">
        <v>77</v>
      </c>
      <c r="I2134" s="185">
        <v>58</v>
      </c>
      <c r="J2134" s="185">
        <v>58</v>
      </c>
      <c r="K2134" s="185"/>
      <c r="L2134" s="185">
        <f>M2134+N2134+O2134</f>
        <v>0</v>
      </c>
      <c r="M2134" s="16"/>
      <c r="N2134" s="16"/>
      <c r="O2134" s="16"/>
      <c r="P2134" s="15">
        <f t="shared" si="1879"/>
        <v>0</v>
      </c>
      <c r="Q2134" s="164"/>
    </row>
    <row r="2135" spans="1:17" ht="45.75" thickBot="1" x14ac:dyDescent="0.3">
      <c r="A2135" s="212" t="s">
        <v>1</v>
      </c>
      <c r="B2135" s="212" t="s">
        <v>1</v>
      </c>
      <c r="C2135" s="212" t="s">
        <v>1</v>
      </c>
      <c r="D2135" s="212" t="s">
        <v>1</v>
      </c>
      <c r="E2135" s="212" t="s">
        <v>1</v>
      </c>
      <c r="F2135" s="212" t="s">
        <v>1</v>
      </c>
      <c r="G2135" s="214" t="s">
        <v>1</v>
      </c>
      <c r="H2135" s="5" t="s">
        <v>78</v>
      </c>
      <c r="I2135" s="109" t="s">
        <v>3374</v>
      </c>
      <c r="J2135" s="109" t="s">
        <v>3433</v>
      </c>
      <c r="K2135" s="109" t="s">
        <v>3437</v>
      </c>
      <c r="L2135" s="109" t="s">
        <v>3434</v>
      </c>
      <c r="M2135" s="5" t="s">
        <v>3439</v>
      </c>
      <c r="N2135" s="5" t="s">
        <v>3440</v>
      </c>
      <c r="O2135" s="5" t="s">
        <v>3441</v>
      </c>
      <c r="P2135" s="5" t="s">
        <v>3438</v>
      </c>
      <c r="Q2135" s="162" t="s">
        <v>3302</v>
      </c>
    </row>
    <row r="2136" spans="1:17" x14ac:dyDescent="0.25">
      <c r="A2136" s="213"/>
      <c r="B2136" s="213"/>
      <c r="C2136" s="213"/>
      <c r="D2136" s="213"/>
      <c r="E2136" s="213"/>
      <c r="F2136" s="213"/>
      <c r="G2136" s="215"/>
      <c r="H2136" s="18" t="s">
        <v>1</v>
      </c>
      <c r="I2136" s="110">
        <v>1</v>
      </c>
      <c r="J2136" s="110">
        <v>2</v>
      </c>
      <c r="K2136" s="110">
        <v>20</v>
      </c>
      <c r="L2136" s="110" t="s">
        <v>3402</v>
      </c>
      <c r="M2136" s="12">
        <v>5</v>
      </c>
      <c r="N2136" s="12">
        <v>6</v>
      </c>
      <c r="O2136" s="12">
        <v>7</v>
      </c>
      <c r="P2136" s="12" t="s">
        <v>3303</v>
      </c>
      <c r="Q2136" s="110">
        <v>9</v>
      </c>
    </row>
    <row r="2137" spans="1:17" x14ac:dyDescent="0.25">
      <c r="A2137" s="213"/>
      <c r="B2137" s="213"/>
      <c r="C2137" s="213"/>
      <c r="D2137" s="213"/>
      <c r="E2137" s="213"/>
      <c r="F2137" s="213"/>
      <c r="G2137" s="215"/>
      <c r="H2137" s="19" t="s">
        <v>1060</v>
      </c>
      <c r="I2137" s="186">
        <f t="shared" ref="I2137:L2137" si="1901">SUM(I2133)</f>
        <v>3253352</v>
      </c>
      <c r="J2137" s="186">
        <f t="shared" ref="J2137" si="1902">SUM(J2133)</f>
        <v>3055058</v>
      </c>
      <c r="K2137" s="186">
        <f t="shared" ref="K2137" si="1903">SUM(K2133)</f>
        <v>2361906</v>
      </c>
      <c r="L2137" s="186">
        <f t="shared" si="1901"/>
        <v>689152</v>
      </c>
      <c r="M2137" s="20">
        <f t="shared" ref="M2137:O2137" si="1904">SUM(M2133)</f>
        <v>283500</v>
      </c>
      <c r="N2137" s="20">
        <f t="shared" si="1904"/>
        <v>273400</v>
      </c>
      <c r="O2137" s="20">
        <f t="shared" si="1904"/>
        <v>132252</v>
      </c>
      <c r="P2137" s="20">
        <f>K2137+L2137</f>
        <v>3051058</v>
      </c>
      <c r="Q2137" s="186">
        <f>IF(J2137=0,"-",P2137/J2137*100)</f>
        <v>99.869069588858878</v>
      </c>
    </row>
    <row r="2138" spans="1:17" x14ac:dyDescent="0.25">
      <c r="A2138" s="213"/>
      <c r="B2138" s="213"/>
      <c r="C2138" s="213"/>
      <c r="D2138" s="213"/>
      <c r="E2138" s="213"/>
      <c r="F2138" s="213"/>
      <c r="G2138" s="215"/>
      <c r="H2138" s="21" t="s">
        <v>80</v>
      </c>
      <c r="I2138" s="186">
        <f t="shared" ref="I2138:L2138" si="1905">SUM(I2137)</f>
        <v>3253352</v>
      </c>
      <c r="J2138" s="186">
        <f t="shared" ref="J2138" si="1906">SUM(J2137)</f>
        <v>3055058</v>
      </c>
      <c r="K2138" s="186">
        <f t="shared" ref="K2138" si="1907">SUM(K2137)</f>
        <v>2361906</v>
      </c>
      <c r="L2138" s="186">
        <f t="shared" si="1905"/>
        <v>689152</v>
      </c>
      <c r="M2138" s="20">
        <f t="shared" ref="M2138:O2138" si="1908">SUM(M2137)</f>
        <v>283500</v>
      </c>
      <c r="N2138" s="20">
        <f t="shared" si="1908"/>
        <v>273400</v>
      </c>
      <c r="O2138" s="20">
        <f t="shared" si="1908"/>
        <v>132252</v>
      </c>
      <c r="P2138" s="20">
        <f>K2138+L2138</f>
        <v>3051058</v>
      </c>
      <c r="Q2138" s="186">
        <f>IF(J2138=0,"-",P2138/J2138*100)</f>
        <v>99.869069588858878</v>
      </c>
    </row>
    <row r="2139" spans="1:17" x14ac:dyDescent="0.25">
      <c r="A2139" s="216"/>
      <c r="B2139" s="216"/>
      <c r="C2139" s="216"/>
      <c r="D2139" s="216"/>
      <c r="E2139" s="216"/>
      <c r="F2139" s="216"/>
      <c r="G2139" s="217"/>
      <c r="J2139" s="178">
        <v>0</v>
      </c>
      <c r="K2139" s="178">
        <v>0</v>
      </c>
      <c r="L2139" s="178">
        <f>M2139+N2139+O2139</f>
        <v>0</v>
      </c>
      <c r="P2139">
        <f>K2139+L2139</f>
        <v>0</v>
      </c>
      <c r="Q2139" s="160" t="str">
        <f>IF(J2139=0,"-",P2139/J2139*100)</f>
        <v>-</v>
      </c>
    </row>
    <row r="2140" spans="1:17" ht="15.75" thickBot="1" x14ac:dyDescent="0.3">
      <c r="A2140" s="16" t="s">
        <v>1</v>
      </c>
      <c r="B2140" s="16" t="s">
        <v>1</v>
      </c>
      <c r="C2140" s="16" t="s">
        <v>1</v>
      </c>
      <c r="D2140" s="16" t="s">
        <v>1</v>
      </c>
      <c r="E2140" s="16" t="s">
        <v>1</v>
      </c>
      <c r="F2140" s="16" t="s">
        <v>1</v>
      </c>
      <c r="G2140" s="16" t="s">
        <v>1</v>
      </c>
      <c r="H2140" s="22" t="s">
        <v>1</v>
      </c>
      <c r="I2140" s="187"/>
      <c r="J2140" s="187"/>
      <c r="K2140" s="187"/>
      <c r="L2140" s="187">
        <f>M2140+N2140+O2140</f>
        <v>0</v>
      </c>
      <c r="M2140" s="22"/>
      <c r="N2140" s="22"/>
      <c r="O2140" s="22"/>
      <c r="P2140" s="22">
        <f>K2140+L2140</f>
        <v>0</v>
      </c>
      <c r="Q2140" s="166"/>
    </row>
    <row r="2141" spans="1:17" ht="45.75" thickBot="1" x14ac:dyDescent="0.3">
      <c r="A2141" s="5" t="s">
        <v>4</v>
      </c>
      <c r="B2141" s="5" t="s">
        <v>5</v>
      </c>
      <c r="C2141" s="5" t="s">
        <v>6</v>
      </c>
      <c r="D2141" s="6" t="s">
        <v>1</v>
      </c>
      <c r="E2141" s="5" t="s">
        <v>7</v>
      </c>
      <c r="F2141" s="5" t="s">
        <v>8</v>
      </c>
      <c r="G2141" s="5" t="s">
        <v>9</v>
      </c>
      <c r="H2141" s="5" t="s">
        <v>10</v>
      </c>
      <c r="I2141" s="109" t="s">
        <v>3374</v>
      </c>
      <c r="J2141" s="109" t="s">
        <v>3433</v>
      </c>
      <c r="K2141" s="109" t="s">
        <v>3437</v>
      </c>
      <c r="L2141" s="109" t="s">
        <v>3434</v>
      </c>
      <c r="M2141" s="5" t="s">
        <v>3439</v>
      </c>
      <c r="N2141" s="5" t="s">
        <v>3440</v>
      </c>
      <c r="O2141" s="5" t="s">
        <v>3441</v>
      </c>
      <c r="P2141" s="5" t="s">
        <v>3438</v>
      </c>
      <c r="Q2141" s="162" t="s">
        <v>3302</v>
      </c>
    </row>
    <row r="2142" spans="1:17" x14ac:dyDescent="0.25">
      <c r="A2142" s="7" t="s">
        <v>1</v>
      </c>
      <c r="B2142" s="7" t="s">
        <v>1</v>
      </c>
      <c r="C2142" s="7" t="s">
        <v>1</v>
      </c>
      <c r="D2142" s="8" t="s">
        <v>1</v>
      </c>
      <c r="E2142" s="8" t="s">
        <v>1</v>
      </c>
      <c r="F2142" s="9" t="s">
        <v>1</v>
      </c>
      <c r="G2142" s="10" t="s">
        <v>1</v>
      </c>
      <c r="H2142" s="11" t="s">
        <v>1</v>
      </c>
      <c r="I2142" s="110">
        <v>1</v>
      </c>
      <c r="J2142" s="110">
        <v>2</v>
      </c>
      <c r="K2142" s="110">
        <v>20</v>
      </c>
      <c r="L2142" s="110" t="s">
        <v>3402</v>
      </c>
      <c r="M2142" s="12">
        <v>5</v>
      </c>
      <c r="N2142" s="12">
        <v>6</v>
      </c>
      <c r="O2142" s="12">
        <v>7</v>
      </c>
      <c r="P2142" s="12" t="s">
        <v>3303</v>
      </c>
      <c r="Q2142" s="110">
        <v>9</v>
      </c>
    </row>
    <row r="2143" spans="1:17" x14ac:dyDescent="0.25">
      <c r="A2143" s="1" t="s">
        <v>969</v>
      </c>
      <c r="B2143" s="1" t="s">
        <v>82</v>
      </c>
      <c r="C2143" s="4" t="s">
        <v>1192</v>
      </c>
      <c r="D2143" s="4" t="s">
        <v>1193</v>
      </c>
      <c r="E2143" s="2" t="s">
        <v>1</v>
      </c>
      <c r="F2143" s="2" t="s">
        <v>1</v>
      </c>
      <c r="G2143" s="2" t="s">
        <v>1</v>
      </c>
      <c r="H2143" s="2" t="s">
        <v>1194</v>
      </c>
      <c r="I2143" s="183">
        <v>0</v>
      </c>
      <c r="J2143" s="183"/>
      <c r="K2143" s="183"/>
      <c r="L2143" s="183">
        <f>M2143+N2143+O2143</f>
        <v>0</v>
      </c>
      <c r="M2143" s="3"/>
      <c r="N2143" s="3"/>
      <c r="O2143" s="3"/>
      <c r="P2143" s="3">
        <f t="shared" ref="P2143:P2175" si="1909">K2143+L2143</f>
        <v>0</v>
      </c>
      <c r="Q2143" s="161"/>
    </row>
    <row r="2144" spans="1:17" ht="33.75" x14ac:dyDescent="0.25">
      <c r="A2144" s="1" t="s">
        <v>1</v>
      </c>
      <c r="B2144" s="1" t="s">
        <v>1</v>
      </c>
      <c r="C2144" s="1" t="s">
        <v>1</v>
      </c>
      <c r="D2144" s="2" t="s">
        <v>1</v>
      </c>
      <c r="E2144" s="2" t="s">
        <v>1</v>
      </c>
      <c r="F2144" s="2" t="s">
        <v>1</v>
      </c>
      <c r="G2144" s="2" t="s">
        <v>1</v>
      </c>
      <c r="H2144" s="13" t="s">
        <v>14</v>
      </c>
      <c r="I2144" s="184">
        <f t="shared" ref="I2144:L2144" si="1910">SUM(I2145,I2153,I2155)</f>
        <v>1856431</v>
      </c>
      <c r="J2144" s="184">
        <f t="shared" ref="J2144" si="1911">SUM(J2145,J2153,J2155)</f>
        <v>1763560</v>
      </c>
      <c r="K2144" s="184">
        <f t="shared" ref="K2144" si="1912">SUM(K2145,K2153,K2155)</f>
        <v>1383608</v>
      </c>
      <c r="L2144" s="184">
        <f t="shared" si="1910"/>
        <v>340763</v>
      </c>
      <c r="M2144" s="14">
        <f t="shared" ref="M2144:O2144" si="1913">SUM(M2145,M2153,M2155)</f>
        <v>144135</v>
      </c>
      <c r="N2144" s="14">
        <f t="shared" si="1913"/>
        <v>196628</v>
      </c>
      <c r="O2144" s="14">
        <f t="shared" si="1913"/>
        <v>0</v>
      </c>
      <c r="P2144" s="14">
        <f t="shared" si="1909"/>
        <v>1724371</v>
      </c>
      <c r="Q2144" s="184">
        <f t="shared" ref="Q2144:Q2174" si="1914">IF(J2144=0,"-",P2144/J2144*100)</f>
        <v>97.777847082038605</v>
      </c>
    </row>
    <row r="2145" spans="1:17" x14ac:dyDescent="0.25">
      <c r="A2145" s="4" t="s">
        <v>969</v>
      </c>
      <c r="B2145" s="4" t="s">
        <v>82</v>
      </c>
      <c r="C2145" s="4" t="s">
        <v>1192</v>
      </c>
      <c r="D2145" s="4" t="s">
        <v>1193</v>
      </c>
      <c r="E2145" s="2" t="s">
        <v>15</v>
      </c>
      <c r="F2145" s="2" t="s">
        <v>1</v>
      </c>
      <c r="G2145" s="2" t="s">
        <v>1</v>
      </c>
      <c r="H2145" s="2" t="s">
        <v>16</v>
      </c>
      <c r="I2145" s="185">
        <f t="shared" ref="I2145:L2145" si="1915">SUM(I2146,I2147)</f>
        <v>1378419</v>
      </c>
      <c r="J2145" s="185">
        <f t="shared" ref="J2145" si="1916">SUM(J2146,J2147)</f>
        <v>1358248</v>
      </c>
      <c r="K2145" s="185">
        <f t="shared" ref="K2145" si="1917">SUM(K2146,K2147)</f>
        <v>1083193</v>
      </c>
      <c r="L2145" s="185">
        <f t="shared" si="1915"/>
        <v>249484</v>
      </c>
      <c r="M2145" s="15">
        <f t="shared" ref="M2145:O2145" si="1918">SUM(M2146,M2147)</f>
        <v>107960</v>
      </c>
      <c r="N2145" s="15">
        <f t="shared" si="1918"/>
        <v>141524</v>
      </c>
      <c r="O2145" s="15">
        <f t="shared" si="1918"/>
        <v>0</v>
      </c>
      <c r="P2145" s="15">
        <f t="shared" si="1909"/>
        <v>1332677</v>
      </c>
      <c r="Q2145" s="185">
        <f t="shared" si="1914"/>
        <v>98.11735412089692</v>
      </c>
    </row>
    <row r="2146" spans="1:17" x14ac:dyDescent="0.25">
      <c r="A2146" s="4" t="s">
        <v>969</v>
      </c>
      <c r="B2146" s="4" t="s">
        <v>82</v>
      </c>
      <c r="C2146" s="4" t="s">
        <v>1192</v>
      </c>
      <c r="D2146" s="4" t="s">
        <v>1193</v>
      </c>
      <c r="E2146" s="3" t="s">
        <v>18</v>
      </c>
      <c r="F2146" s="4"/>
      <c r="G2146" s="16" t="s">
        <v>1015</v>
      </c>
      <c r="H2146" s="16" t="s">
        <v>17</v>
      </c>
      <c r="I2146" s="183">
        <v>1194319</v>
      </c>
      <c r="J2146" s="183">
        <v>1174319</v>
      </c>
      <c r="K2146" s="183">
        <v>951771</v>
      </c>
      <c r="L2146" s="183">
        <f>M2146+N2146+O2146</f>
        <v>222548</v>
      </c>
      <c r="M2146" s="17">
        <v>97860</v>
      </c>
      <c r="N2146" s="17">
        <v>124688</v>
      </c>
      <c r="O2146" s="17"/>
      <c r="P2146" s="17">
        <f t="shared" si="1909"/>
        <v>1174319</v>
      </c>
      <c r="Q2146" s="183">
        <f t="shared" si="1914"/>
        <v>100</v>
      </c>
    </row>
    <row r="2147" spans="1:17" x14ac:dyDescent="0.25">
      <c r="A2147" s="1" t="s">
        <v>969</v>
      </c>
      <c r="B2147" s="1" t="s">
        <v>82</v>
      </c>
      <c r="C2147" s="1" t="s">
        <v>1192</v>
      </c>
      <c r="D2147" s="1" t="s">
        <v>1193</v>
      </c>
      <c r="E2147" s="1" t="s">
        <v>20</v>
      </c>
      <c r="F2147" s="4" t="s">
        <v>1</v>
      </c>
      <c r="G2147" s="16" t="s">
        <v>1</v>
      </c>
      <c r="H2147" s="2" t="s">
        <v>21</v>
      </c>
      <c r="I2147" s="185">
        <f t="shared" ref="I2147:O2147" si="1919">SUM(I2148:I2152)</f>
        <v>184100</v>
      </c>
      <c r="J2147" s="185">
        <f t="shared" si="1919"/>
        <v>183929</v>
      </c>
      <c r="K2147" s="185">
        <f t="shared" si="1919"/>
        <v>131422</v>
      </c>
      <c r="L2147" s="185">
        <f t="shared" si="1919"/>
        <v>26936</v>
      </c>
      <c r="M2147" s="15">
        <f t="shared" si="1919"/>
        <v>10100</v>
      </c>
      <c r="N2147" s="15">
        <f t="shared" si="1919"/>
        <v>16836</v>
      </c>
      <c r="O2147" s="15">
        <f t="shared" si="1919"/>
        <v>0</v>
      </c>
      <c r="P2147" s="15">
        <f t="shared" si="1909"/>
        <v>158358</v>
      </c>
      <c r="Q2147" s="185">
        <f t="shared" si="1914"/>
        <v>86.097352782867304</v>
      </c>
    </row>
    <row r="2148" spans="1:17" x14ac:dyDescent="0.25">
      <c r="A2148" s="4" t="s">
        <v>969</v>
      </c>
      <c r="B2148" s="4" t="s">
        <v>82</v>
      </c>
      <c r="C2148" s="4" t="s">
        <v>1192</v>
      </c>
      <c r="D2148" s="4" t="s">
        <v>1193</v>
      </c>
      <c r="E2148" s="3" t="s">
        <v>22</v>
      </c>
      <c r="F2148" s="4" t="s">
        <v>1195</v>
      </c>
      <c r="G2148" s="16" t="s">
        <v>1015</v>
      </c>
      <c r="H2148" s="16" t="s">
        <v>86</v>
      </c>
      <c r="I2148" s="183">
        <v>22500</v>
      </c>
      <c r="J2148" s="183">
        <v>21335</v>
      </c>
      <c r="K2148" s="183">
        <v>16499</v>
      </c>
      <c r="L2148" s="183">
        <f>M2148+N2148+O2148</f>
        <v>4836</v>
      </c>
      <c r="M2148" s="17">
        <v>1900</v>
      </c>
      <c r="N2148" s="17">
        <v>2936</v>
      </c>
      <c r="O2148" s="17"/>
      <c r="P2148" s="17">
        <f t="shared" si="1909"/>
        <v>21335</v>
      </c>
      <c r="Q2148" s="183">
        <f t="shared" si="1914"/>
        <v>100</v>
      </c>
    </row>
    <row r="2149" spans="1:17" x14ac:dyDescent="0.25">
      <c r="A2149" s="4" t="s">
        <v>969</v>
      </c>
      <c r="B2149" s="4" t="s">
        <v>82</v>
      </c>
      <c r="C2149" s="4" t="s">
        <v>1192</v>
      </c>
      <c r="D2149" s="4" t="s">
        <v>1193</v>
      </c>
      <c r="E2149" s="3" t="s">
        <v>22</v>
      </c>
      <c r="F2149" s="4" t="s">
        <v>1196</v>
      </c>
      <c r="G2149" s="16" t="s">
        <v>1015</v>
      </c>
      <c r="H2149" s="16" t="s">
        <v>26</v>
      </c>
      <c r="I2149" s="183">
        <v>91000</v>
      </c>
      <c r="J2149" s="183">
        <v>90000</v>
      </c>
      <c r="K2149" s="183">
        <v>66968</v>
      </c>
      <c r="L2149" s="183">
        <f>M2149+N2149+O2149</f>
        <v>22100</v>
      </c>
      <c r="M2149" s="17">
        <v>8200</v>
      </c>
      <c r="N2149" s="17">
        <v>13900</v>
      </c>
      <c r="O2149" s="17"/>
      <c r="P2149" s="17">
        <f t="shared" si="1909"/>
        <v>89068</v>
      </c>
      <c r="Q2149" s="183">
        <f t="shared" si="1914"/>
        <v>98.964444444444439</v>
      </c>
    </row>
    <row r="2150" spans="1:17" x14ac:dyDescent="0.25">
      <c r="A2150" s="4" t="s">
        <v>969</v>
      </c>
      <c r="B2150" s="4" t="s">
        <v>82</v>
      </c>
      <c r="C2150" s="4" t="s">
        <v>1192</v>
      </c>
      <c r="D2150" s="4" t="s">
        <v>1193</v>
      </c>
      <c r="E2150" s="3" t="s">
        <v>22</v>
      </c>
      <c r="F2150" s="4" t="s">
        <v>1197</v>
      </c>
      <c r="G2150" s="16" t="s">
        <v>1015</v>
      </c>
      <c r="H2150" s="16" t="s">
        <v>28</v>
      </c>
      <c r="I2150" s="183">
        <v>20600</v>
      </c>
      <c r="J2150" s="183">
        <v>22594</v>
      </c>
      <c r="K2150" s="183">
        <v>22594</v>
      </c>
      <c r="L2150" s="183">
        <f>M2150+N2150+O2150</f>
        <v>0</v>
      </c>
      <c r="M2150" s="17"/>
      <c r="N2150" s="17"/>
      <c r="O2150" s="17"/>
      <c r="P2150" s="17">
        <f t="shared" si="1909"/>
        <v>22594</v>
      </c>
      <c r="Q2150" s="183">
        <f t="shared" si="1914"/>
        <v>100</v>
      </c>
    </row>
    <row r="2151" spans="1:17" x14ac:dyDescent="0.25">
      <c r="A2151" s="4" t="s">
        <v>969</v>
      </c>
      <c r="B2151" s="4" t="s">
        <v>82</v>
      </c>
      <c r="C2151" s="4" t="s">
        <v>1192</v>
      </c>
      <c r="D2151" s="4" t="s">
        <v>1193</v>
      </c>
      <c r="E2151" s="3" t="s">
        <v>22</v>
      </c>
      <c r="F2151" s="4" t="s">
        <v>1198</v>
      </c>
      <c r="G2151" s="16" t="s">
        <v>1015</v>
      </c>
      <c r="H2151" s="16" t="s">
        <v>24</v>
      </c>
      <c r="I2151" s="183">
        <v>30000</v>
      </c>
      <c r="J2151" s="183">
        <v>30000</v>
      </c>
      <c r="K2151" s="183">
        <v>15888</v>
      </c>
      <c r="L2151" s="183">
        <f>M2151+N2151+O2151</f>
        <v>0</v>
      </c>
      <c r="M2151" s="17"/>
      <c r="N2151" s="17"/>
      <c r="O2151" s="17"/>
      <c r="P2151" s="17">
        <f t="shared" si="1909"/>
        <v>15888</v>
      </c>
      <c r="Q2151" s="183">
        <f t="shared" si="1914"/>
        <v>52.959999999999994</v>
      </c>
    </row>
    <row r="2152" spans="1:17" x14ac:dyDescent="0.25">
      <c r="A2152" s="4" t="s">
        <v>969</v>
      </c>
      <c r="B2152" s="4" t="s">
        <v>82</v>
      </c>
      <c r="C2152" s="4" t="s">
        <v>1192</v>
      </c>
      <c r="D2152" s="4" t="s">
        <v>1193</v>
      </c>
      <c r="E2152" s="3" t="s">
        <v>22</v>
      </c>
      <c r="F2152" s="4" t="s">
        <v>1199</v>
      </c>
      <c r="G2152" s="16" t="s">
        <v>1015</v>
      </c>
      <c r="H2152" s="16" t="s">
        <v>30</v>
      </c>
      <c r="I2152" s="183">
        <v>20000</v>
      </c>
      <c r="J2152" s="183">
        <v>20000</v>
      </c>
      <c r="K2152" s="183">
        <v>9473</v>
      </c>
      <c r="L2152" s="183">
        <f>M2152+N2152+O2152</f>
        <v>0</v>
      </c>
      <c r="M2152" s="17"/>
      <c r="N2152" s="17"/>
      <c r="O2152" s="17"/>
      <c r="P2152" s="17">
        <f t="shared" si="1909"/>
        <v>9473</v>
      </c>
      <c r="Q2152" s="183">
        <f t="shared" si="1914"/>
        <v>47.365000000000002</v>
      </c>
    </row>
    <row r="2153" spans="1:17" x14ac:dyDescent="0.25">
      <c r="A2153" s="4" t="s">
        <v>969</v>
      </c>
      <c r="B2153" s="4" t="s">
        <v>82</v>
      </c>
      <c r="C2153" s="4" t="s">
        <v>1192</v>
      </c>
      <c r="D2153" s="4" t="s">
        <v>1193</v>
      </c>
      <c r="E2153" s="2" t="s">
        <v>31</v>
      </c>
      <c r="F2153" s="2" t="s">
        <v>1</v>
      </c>
      <c r="G2153" s="2" t="s">
        <v>1</v>
      </c>
      <c r="H2153" s="2" t="s">
        <v>32</v>
      </c>
      <c r="I2153" s="185">
        <f t="shared" ref="I2153:O2153" si="1920">SUM(I2154)</f>
        <v>125403</v>
      </c>
      <c r="J2153" s="185">
        <f t="shared" si="1920"/>
        <v>124903</v>
      </c>
      <c r="K2153" s="185">
        <f t="shared" si="1920"/>
        <v>99511</v>
      </c>
      <c r="L2153" s="185">
        <f t="shared" si="1920"/>
        <v>25392</v>
      </c>
      <c r="M2153" s="15">
        <f t="shared" si="1920"/>
        <v>10428</v>
      </c>
      <c r="N2153" s="15">
        <f t="shared" si="1920"/>
        <v>14964</v>
      </c>
      <c r="O2153" s="15">
        <f t="shared" si="1920"/>
        <v>0</v>
      </c>
      <c r="P2153" s="15">
        <f t="shared" si="1909"/>
        <v>124903</v>
      </c>
      <c r="Q2153" s="185">
        <f t="shared" si="1914"/>
        <v>100</v>
      </c>
    </row>
    <row r="2154" spans="1:17" x14ac:dyDescent="0.25">
      <c r="A2154" s="4" t="s">
        <v>969</v>
      </c>
      <c r="B2154" s="4" t="s">
        <v>82</v>
      </c>
      <c r="C2154" s="4" t="s">
        <v>1192</v>
      </c>
      <c r="D2154" s="4" t="s">
        <v>1193</v>
      </c>
      <c r="E2154" s="3" t="s">
        <v>34</v>
      </c>
      <c r="F2154" s="4"/>
      <c r="G2154" s="16" t="s">
        <v>1015</v>
      </c>
      <c r="H2154" s="16" t="s">
        <v>33</v>
      </c>
      <c r="I2154" s="183">
        <v>125403</v>
      </c>
      <c r="J2154" s="183">
        <v>124903</v>
      </c>
      <c r="K2154" s="183">
        <v>99511</v>
      </c>
      <c r="L2154" s="183">
        <f>M2154+N2154+O2154</f>
        <v>25392</v>
      </c>
      <c r="M2154" s="17">
        <v>10428</v>
      </c>
      <c r="N2154" s="17">
        <v>14964</v>
      </c>
      <c r="O2154" s="17"/>
      <c r="P2154" s="17">
        <f t="shared" si="1909"/>
        <v>124903</v>
      </c>
      <c r="Q2154" s="183">
        <f t="shared" si="1914"/>
        <v>100</v>
      </c>
    </row>
    <row r="2155" spans="1:17" x14ac:dyDescent="0.25">
      <c r="A2155" s="4" t="s">
        <v>969</v>
      </c>
      <c r="B2155" s="4" t="s">
        <v>82</v>
      </c>
      <c r="C2155" s="4" t="s">
        <v>1192</v>
      </c>
      <c r="D2155" s="4" t="s">
        <v>1193</v>
      </c>
      <c r="E2155" s="2" t="s">
        <v>35</v>
      </c>
      <c r="F2155" s="2" t="s">
        <v>1</v>
      </c>
      <c r="G2155" s="2" t="s">
        <v>1</v>
      </c>
      <c r="H2155" s="2" t="s">
        <v>36</v>
      </c>
      <c r="I2155" s="185">
        <f t="shared" ref="I2155:O2155" si="1921">SUM(I2156:I2163)</f>
        <v>352609</v>
      </c>
      <c r="J2155" s="185">
        <f t="shared" si="1921"/>
        <v>280409</v>
      </c>
      <c r="K2155" s="185">
        <f t="shared" si="1921"/>
        <v>200904</v>
      </c>
      <c r="L2155" s="185">
        <f t="shared" si="1921"/>
        <v>65887</v>
      </c>
      <c r="M2155" s="15">
        <f t="shared" si="1921"/>
        <v>25747</v>
      </c>
      <c r="N2155" s="15">
        <f t="shared" si="1921"/>
        <v>40140</v>
      </c>
      <c r="O2155" s="15">
        <f t="shared" si="1921"/>
        <v>0</v>
      </c>
      <c r="P2155" s="15">
        <f t="shared" si="1909"/>
        <v>266791</v>
      </c>
      <c r="Q2155" s="185">
        <f t="shared" si="1914"/>
        <v>95.143522497494729</v>
      </c>
    </row>
    <row r="2156" spans="1:17" x14ac:dyDescent="0.25">
      <c r="A2156" s="4" t="s">
        <v>969</v>
      </c>
      <c r="B2156" s="4" t="s">
        <v>82</v>
      </c>
      <c r="C2156" s="4" t="s">
        <v>1192</v>
      </c>
      <c r="D2156" s="4" t="s">
        <v>1193</v>
      </c>
      <c r="E2156" s="3" t="s">
        <v>39</v>
      </c>
      <c r="F2156" s="4"/>
      <c r="G2156" s="16" t="s">
        <v>1015</v>
      </c>
      <c r="H2156" s="16" t="s">
        <v>38</v>
      </c>
      <c r="I2156" s="183">
        <v>2000</v>
      </c>
      <c r="J2156" s="183">
        <v>1000</v>
      </c>
      <c r="K2156" s="183">
        <v>999</v>
      </c>
      <c r="L2156" s="183">
        <f t="shared" ref="L2156:L2162" si="1922">M2156+N2156+O2156</f>
        <v>0</v>
      </c>
      <c r="M2156" s="17"/>
      <c r="N2156" s="17"/>
      <c r="O2156" s="17"/>
      <c r="P2156" s="17">
        <f t="shared" si="1909"/>
        <v>999</v>
      </c>
      <c r="Q2156" s="183">
        <f t="shared" si="1914"/>
        <v>99.9</v>
      </c>
    </row>
    <row r="2157" spans="1:17" x14ac:dyDescent="0.25">
      <c r="A2157" s="4" t="s">
        <v>969</v>
      </c>
      <c r="B2157" s="4" t="s">
        <v>82</v>
      </c>
      <c r="C2157" s="4" t="s">
        <v>1192</v>
      </c>
      <c r="D2157" s="4" t="s">
        <v>1193</v>
      </c>
      <c r="E2157" s="3" t="s">
        <v>197</v>
      </c>
      <c r="F2157" s="4"/>
      <c r="G2157" s="16" t="s">
        <v>1015</v>
      </c>
      <c r="H2157" s="16" t="s">
        <v>196</v>
      </c>
      <c r="I2157" s="183">
        <v>61000</v>
      </c>
      <c r="J2157" s="183">
        <v>60000</v>
      </c>
      <c r="K2157" s="183">
        <v>45000</v>
      </c>
      <c r="L2157" s="183">
        <f t="shared" si="1922"/>
        <v>15000</v>
      </c>
      <c r="M2157" s="17">
        <v>5000</v>
      </c>
      <c r="N2157" s="17">
        <v>10000</v>
      </c>
      <c r="O2157" s="17"/>
      <c r="P2157" s="17">
        <f t="shared" si="1909"/>
        <v>60000</v>
      </c>
      <c r="Q2157" s="183">
        <f t="shared" si="1914"/>
        <v>100</v>
      </c>
    </row>
    <row r="2158" spans="1:17" x14ac:dyDescent="0.25">
      <c r="A2158" s="4" t="s">
        <v>969</v>
      </c>
      <c r="B2158" s="4" t="s">
        <v>82</v>
      </c>
      <c r="C2158" s="4" t="s">
        <v>1192</v>
      </c>
      <c r="D2158" s="4" t="s">
        <v>1193</v>
      </c>
      <c r="E2158" s="3" t="s">
        <v>200</v>
      </c>
      <c r="F2158" s="4"/>
      <c r="G2158" s="16" t="s">
        <v>1015</v>
      </c>
      <c r="H2158" s="16" t="s">
        <v>199</v>
      </c>
      <c r="I2158" s="183">
        <v>14500</v>
      </c>
      <c r="J2158" s="183">
        <v>14000</v>
      </c>
      <c r="K2158" s="183">
        <v>10497</v>
      </c>
      <c r="L2158" s="183">
        <f t="shared" si="1922"/>
        <v>3503</v>
      </c>
      <c r="M2158" s="17">
        <v>3503</v>
      </c>
      <c r="N2158" s="17"/>
      <c r="O2158" s="17"/>
      <c r="P2158" s="17">
        <f t="shared" si="1909"/>
        <v>14000</v>
      </c>
      <c r="Q2158" s="183">
        <f t="shared" si="1914"/>
        <v>100</v>
      </c>
    </row>
    <row r="2159" spans="1:17" x14ac:dyDescent="0.25">
      <c r="A2159" s="4" t="s">
        <v>969</v>
      </c>
      <c r="B2159" s="4" t="s">
        <v>82</v>
      </c>
      <c r="C2159" s="4" t="s">
        <v>1192</v>
      </c>
      <c r="D2159" s="4" t="s">
        <v>1193</v>
      </c>
      <c r="E2159" s="3" t="s">
        <v>203</v>
      </c>
      <c r="F2159" s="4"/>
      <c r="G2159" s="16" t="s">
        <v>1015</v>
      </c>
      <c r="H2159" s="16" t="s">
        <v>202</v>
      </c>
      <c r="I2159" s="183">
        <v>80100</v>
      </c>
      <c r="J2159" s="183">
        <v>40000</v>
      </c>
      <c r="K2159" s="183">
        <v>29997</v>
      </c>
      <c r="L2159" s="183">
        <f t="shared" si="1922"/>
        <v>10003</v>
      </c>
      <c r="M2159" s="17">
        <v>3333</v>
      </c>
      <c r="N2159" s="17">
        <v>6670</v>
      </c>
      <c r="O2159" s="17"/>
      <c r="P2159" s="17">
        <f t="shared" si="1909"/>
        <v>40000</v>
      </c>
      <c r="Q2159" s="183">
        <f t="shared" si="1914"/>
        <v>100</v>
      </c>
    </row>
    <row r="2160" spans="1:17" x14ac:dyDescent="0.25">
      <c r="A2160" s="4" t="s">
        <v>969</v>
      </c>
      <c r="B2160" s="4" t="s">
        <v>82</v>
      </c>
      <c r="C2160" s="4" t="s">
        <v>1192</v>
      </c>
      <c r="D2160" s="4" t="s">
        <v>1193</v>
      </c>
      <c r="E2160" s="3" t="s">
        <v>206</v>
      </c>
      <c r="F2160" s="4"/>
      <c r="G2160" s="16" t="s">
        <v>1015</v>
      </c>
      <c r="H2160" s="16" t="s">
        <v>205</v>
      </c>
      <c r="I2160" s="183">
        <v>1200</v>
      </c>
      <c r="J2160" s="183">
        <v>600</v>
      </c>
      <c r="K2160" s="183">
        <v>450</v>
      </c>
      <c r="L2160" s="183">
        <f t="shared" si="1922"/>
        <v>150</v>
      </c>
      <c r="M2160" s="17">
        <v>50</v>
      </c>
      <c r="N2160" s="17">
        <v>100</v>
      </c>
      <c r="O2160" s="17"/>
      <c r="P2160" s="17">
        <f t="shared" si="1909"/>
        <v>600</v>
      </c>
      <c r="Q2160" s="183">
        <f t="shared" si="1914"/>
        <v>100</v>
      </c>
    </row>
    <row r="2161" spans="1:17" x14ac:dyDescent="0.25">
      <c r="A2161" s="4" t="s">
        <v>969</v>
      </c>
      <c r="B2161" s="4" t="s">
        <v>82</v>
      </c>
      <c r="C2161" s="4" t="s">
        <v>1192</v>
      </c>
      <c r="D2161" s="4" t="s">
        <v>1193</v>
      </c>
      <c r="E2161" s="3" t="s">
        <v>209</v>
      </c>
      <c r="F2161" s="4"/>
      <c r="G2161" s="16" t="s">
        <v>1015</v>
      </c>
      <c r="H2161" s="16" t="s">
        <v>208</v>
      </c>
      <c r="I2161" s="183">
        <v>123000</v>
      </c>
      <c r="J2161" s="183">
        <v>123000</v>
      </c>
      <c r="K2161" s="183">
        <v>90383</v>
      </c>
      <c r="L2161" s="183">
        <f t="shared" si="1922"/>
        <v>30750</v>
      </c>
      <c r="M2161" s="17">
        <v>10250</v>
      </c>
      <c r="N2161" s="17">
        <v>20500</v>
      </c>
      <c r="O2161" s="17"/>
      <c r="P2161" s="17">
        <f t="shared" si="1909"/>
        <v>121133</v>
      </c>
      <c r="Q2161" s="183">
        <f t="shared" si="1914"/>
        <v>98.482113821138199</v>
      </c>
    </row>
    <row r="2162" spans="1:17" x14ac:dyDescent="0.25">
      <c r="A2162" s="4" t="s">
        <v>969</v>
      </c>
      <c r="B2162" s="4" t="s">
        <v>82</v>
      </c>
      <c r="C2162" s="4" t="s">
        <v>1192</v>
      </c>
      <c r="D2162" s="4" t="s">
        <v>1193</v>
      </c>
      <c r="E2162" s="3" t="s">
        <v>212</v>
      </c>
      <c r="F2162" s="4"/>
      <c r="G2162" s="16" t="s">
        <v>1015</v>
      </c>
      <c r="H2162" s="16" t="s">
        <v>211</v>
      </c>
      <c r="I2162" s="183">
        <v>29000</v>
      </c>
      <c r="J2162" s="183">
        <v>8000</v>
      </c>
      <c r="K2162" s="183">
        <v>5997</v>
      </c>
      <c r="L2162" s="183">
        <f t="shared" si="1922"/>
        <v>2003</v>
      </c>
      <c r="M2162" s="17">
        <v>794</v>
      </c>
      <c r="N2162" s="17">
        <v>1209</v>
      </c>
      <c r="O2162" s="17"/>
      <c r="P2162" s="17">
        <f t="shared" si="1909"/>
        <v>8000</v>
      </c>
      <c r="Q2162" s="183">
        <f t="shared" si="1914"/>
        <v>100</v>
      </c>
    </row>
    <row r="2163" spans="1:17" x14ac:dyDescent="0.25">
      <c r="A2163" s="1" t="s">
        <v>969</v>
      </c>
      <c r="B2163" s="1" t="s">
        <v>82</v>
      </c>
      <c r="C2163" s="1" t="s">
        <v>1192</v>
      </c>
      <c r="D2163" s="1" t="s">
        <v>1193</v>
      </c>
      <c r="E2163" s="1" t="s">
        <v>40</v>
      </c>
      <c r="F2163" s="4" t="s">
        <v>1</v>
      </c>
      <c r="G2163" s="16" t="s">
        <v>1</v>
      </c>
      <c r="H2163" s="2" t="s">
        <v>41</v>
      </c>
      <c r="I2163" s="185">
        <f t="shared" ref="I2163:O2163" si="1923">SUM(I2164:I2166)</f>
        <v>41809</v>
      </c>
      <c r="J2163" s="185">
        <f t="shared" si="1923"/>
        <v>33809</v>
      </c>
      <c r="K2163" s="185">
        <f t="shared" si="1923"/>
        <v>17581</v>
      </c>
      <c r="L2163" s="185">
        <f t="shared" si="1923"/>
        <v>4478</v>
      </c>
      <c r="M2163" s="15">
        <f t="shared" si="1923"/>
        <v>2817</v>
      </c>
      <c r="N2163" s="15">
        <f t="shared" si="1923"/>
        <v>1661</v>
      </c>
      <c r="O2163" s="15">
        <f t="shared" si="1923"/>
        <v>0</v>
      </c>
      <c r="P2163" s="15">
        <f t="shared" si="1909"/>
        <v>22059</v>
      </c>
      <c r="Q2163" s="185">
        <f t="shared" si="1914"/>
        <v>65.245940430063001</v>
      </c>
    </row>
    <row r="2164" spans="1:17" x14ac:dyDescent="0.25">
      <c r="A2164" s="4" t="s">
        <v>969</v>
      </c>
      <c r="B2164" s="4" t="s">
        <v>82</v>
      </c>
      <c r="C2164" s="4" t="s">
        <v>1192</v>
      </c>
      <c r="D2164" s="4" t="s">
        <v>1193</v>
      </c>
      <c r="E2164" s="3" t="s">
        <v>42</v>
      </c>
      <c r="F2164" s="4"/>
      <c r="G2164" s="16" t="s">
        <v>1015</v>
      </c>
      <c r="H2164" s="16" t="s">
        <v>41</v>
      </c>
      <c r="I2164" s="183">
        <v>23000</v>
      </c>
      <c r="J2164" s="183">
        <v>15000</v>
      </c>
      <c r="K2164" s="183">
        <v>10750</v>
      </c>
      <c r="L2164" s="183">
        <f>M2164+N2164+O2164</f>
        <v>3750</v>
      </c>
      <c r="M2164" s="17">
        <v>2500</v>
      </c>
      <c r="N2164" s="17">
        <v>1250</v>
      </c>
      <c r="O2164" s="17"/>
      <c r="P2164" s="17">
        <f t="shared" si="1909"/>
        <v>14500</v>
      </c>
      <c r="Q2164" s="183">
        <f t="shared" si="1914"/>
        <v>96.666666666666671</v>
      </c>
    </row>
    <row r="2165" spans="1:17" ht="22.5" x14ac:dyDescent="0.25">
      <c r="A2165" s="4" t="s">
        <v>969</v>
      </c>
      <c r="B2165" s="4" t="s">
        <v>82</v>
      </c>
      <c r="C2165" s="4" t="s">
        <v>1192</v>
      </c>
      <c r="D2165" s="4" t="s">
        <v>1193</v>
      </c>
      <c r="E2165" s="3" t="s">
        <v>42</v>
      </c>
      <c r="F2165" s="4" t="s">
        <v>1200</v>
      </c>
      <c r="G2165" s="16" t="s">
        <v>1015</v>
      </c>
      <c r="H2165" s="16" t="s">
        <v>50</v>
      </c>
      <c r="I2165" s="183">
        <v>3809</v>
      </c>
      <c r="J2165" s="183">
        <v>3809</v>
      </c>
      <c r="K2165" s="183">
        <v>3081</v>
      </c>
      <c r="L2165" s="183">
        <f>M2165+N2165+O2165</f>
        <v>728</v>
      </c>
      <c r="M2165" s="17">
        <v>317</v>
      </c>
      <c r="N2165" s="17">
        <v>411</v>
      </c>
      <c r="O2165" s="17"/>
      <c r="P2165" s="17">
        <f t="shared" si="1909"/>
        <v>3809</v>
      </c>
      <c r="Q2165" s="183">
        <f t="shared" si="1914"/>
        <v>100</v>
      </c>
    </row>
    <row r="2166" spans="1:17" ht="22.5" x14ac:dyDescent="0.25">
      <c r="A2166" s="4" t="s">
        <v>969</v>
      </c>
      <c r="B2166" s="4" t="s">
        <v>82</v>
      </c>
      <c r="C2166" s="4" t="s">
        <v>1192</v>
      </c>
      <c r="D2166" s="4" t="s">
        <v>1193</v>
      </c>
      <c r="E2166" s="3" t="s">
        <v>42</v>
      </c>
      <c r="F2166" s="4" t="s">
        <v>1201</v>
      </c>
      <c r="G2166" s="16" t="s">
        <v>1015</v>
      </c>
      <c r="H2166" s="16" t="s">
        <v>56</v>
      </c>
      <c r="I2166" s="183">
        <v>15000</v>
      </c>
      <c r="J2166" s="183">
        <v>15000</v>
      </c>
      <c r="K2166" s="183">
        <v>3750</v>
      </c>
      <c r="L2166" s="183">
        <f>M2166+N2166+O2166</f>
        <v>0</v>
      </c>
      <c r="M2166" s="17"/>
      <c r="N2166" s="17"/>
      <c r="O2166" s="17"/>
      <c r="P2166" s="17">
        <f t="shared" si="1909"/>
        <v>3750</v>
      </c>
      <c r="Q2166" s="183">
        <f t="shared" si="1914"/>
        <v>25</v>
      </c>
    </row>
    <row r="2167" spans="1:17" ht="22.5" x14ac:dyDescent="0.25">
      <c r="A2167" s="1" t="s">
        <v>1</v>
      </c>
      <c r="B2167" s="1" t="s">
        <v>1</v>
      </c>
      <c r="C2167" s="1" t="s">
        <v>1</v>
      </c>
      <c r="D2167" s="2" t="s">
        <v>1</v>
      </c>
      <c r="E2167" s="2" t="s">
        <v>1</v>
      </c>
      <c r="F2167" s="2" t="s">
        <v>1</v>
      </c>
      <c r="G2167" s="2" t="s">
        <v>1</v>
      </c>
      <c r="H2167" s="13" t="s">
        <v>57</v>
      </c>
      <c r="I2167" s="184">
        <f t="shared" ref="I2167:O2168" si="1924">SUM(I2168)</f>
        <v>100</v>
      </c>
      <c r="J2167" s="184">
        <f t="shared" si="1924"/>
        <v>100</v>
      </c>
      <c r="K2167" s="184">
        <f t="shared" si="1924"/>
        <v>0</v>
      </c>
      <c r="L2167" s="184">
        <f t="shared" si="1924"/>
        <v>0</v>
      </c>
      <c r="M2167" s="14">
        <f t="shared" si="1924"/>
        <v>0</v>
      </c>
      <c r="N2167" s="14">
        <f t="shared" si="1924"/>
        <v>0</v>
      </c>
      <c r="O2167" s="14">
        <f t="shared" si="1924"/>
        <v>0</v>
      </c>
      <c r="P2167" s="14">
        <f t="shared" si="1909"/>
        <v>0</v>
      </c>
      <c r="Q2167" s="184">
        <f t="shared" si="1914"/>
        <v>0</v>
      </c>
    </row>
    <row r="2168" spans="1:17" x14ac:dyDescent="0.25">
      <c r="A2168" s="4" t="s">
        <v>969</v>
      </c>
      <c r="B2168" s="4" t="s">
        <v>82</v>
      </c>
      <c r="C2168" s="4" t="s">
        <v>1192</v>
      </c>
      <c r="D2168" s="4" t="s">
        <v>1193</v>
      </c>
      <c r="E2168" s="2" t="s">
        <v>58</v>
      </c>
      <c r="F2168" s="2" t="s">
        <v>1</v>
      </c>
      <c r="G2168" s="2" t="s">
        <v>1</v>
      </c>
      <c r="H2168" s="2" t="s">
        <v>59</v>
      </c>
      <c r="I2168" s="185">
        <f t="shared" si="1924"/>
        <v>100</v>
      </c>
      <c r="J2168" s="185">
        <f t="shared" si="1924"/>
        <v>100</v>
      </c>
      <c r="K2168" s="185">
        <f t="shared" si="1924"/>
        <v>0</v>
      </c>
      <c r="L2168" s="185">
        <f t="shared" si="1924"/>
        <v>0</v>
      </c>
      <c r="M2168" s="15">
        <f t="shared" si="1924"/>
        <v>0</v>
      </c>
      <c r="N2168" s="15">
        <f t="shared" si="1924"/>
        <v>0</v>
      </c>
      <c r="O2168" s="15">
        <f t="shared" si="1924"/>
        <v>0</v>
      </c>
      <c r="P2168" s="15">
        <f t="shared" si="1909"/>
        <v>0</v>
      </c>
      <c r="Q2168" s="185">
        <f t="shared" si="1914"/>
        <v>0</v>
      </c>
    </row>
    <row r="2169" spans="1:17" x14ac:dyDescent="0.25">
      <c r="A2169" s="4" t="s">
        <v>969</v>
      </c>
      <c r="B2169" s="4" t="s">
        <v>82</v>
      </c>
      <c r="C2169" s="4" t="s">
        <v>1192</v>
      </c>
      <c r="D2169" s="4" t="s">
        <v>1193</v>
      </c>
      <c r="E2169" s="3" t="s">
        <v>69</v>
      </c>
      <c r="F2169" s="4"/>
      <c r="G2169" s="16" t="s">
        <v>1015</v>
      </c>
      <c r="H2169" s="16" t="s">
        <v>68</v>
      </c>
      <c r="I2169" s="183">
        <v>100</v>
      </c>
      <c r="J2169" s="183">
        <v>100</v>
      </c>
      <c r="K2169" s="183">
        <v>0</v>
      </c>
      <c r="L2169" s="183">
        <f>M2169+N2169+O2169</f>
        <v>0</v>
      </c>
      <c r="M2169" s="17"/>
      <c r="N2169" s="17"/>
      <c r="O2169" s="17"/>
      <c r="P2169" s="17">
        <f t="shared" si="1909"/>
        <v>0</v>
      </c>
      <c r="Q2169" s="183">
        <f t="shared" si="1914"/>
        <v>0</v>
      </c>
    </row>
    <row r="2170" spans="1:17" ht="22.5" x14ac:dyDescent="0.25">
      <c r="A2170" s="1" t="s">
        <v>1</v>
      </c>
      <c r="B2170" s="1" t="s">
        <v>1</v>
      </c>
      <c r="C2170" s="1" t="s">
        <v>1</v>
      </c>
      <c r="D2170" s="2" t="s">
        <v>1</v>
      </c>
      <c r="E2170" s="2" t="s">
        <v>1</v>
      </c>
      <c r="F2170" s="2" t="s">
        <v>1</v>
      </c>
      <c r="G2170" s="2" t="s">
        <v>1</v>
      </c>
      <c r="H2170" s="13" t="s">
        <v>70</v>
      </c>
      <c r="I2170" s="184">
        <f t="shared" ref="I2170:O2170" si="1925">SUM(I2171)</f>
        <v>64000</v>
      </c>
      <c r="J2170" s="184">
        <f t="shared" si="1925"/>
        <v>34000</v>
      </c>
      <c r="K2170" s="184">
        <f t="shared" si="1925"/>
        <v>15667</v>
      </c>
      <c r="L2170" s="184">
        <f t="shared" si="1925"/>
        <v>4249</v>
      </c>
      <c r="M2170" s="14">
        <f t="shared" si="1925"/>
        <v>1416</v>
      </c>
      <c r="N2170" s="14">
        <f t="shared" si="1925"/>
        <v>2833</v>
      </c>
      <c r="O2170" s="14">
        <f t="shared" si="1925"/>
        <v>0</v>
      </c>
      <c r="P2170" s="14">
        <f t="shared" si="1909"/>
        <v>19916</v>
      </c>
      <c r="Q2170" s="184">
        <f t="shared" si="1914"/>
        <v>58.576470588235296</v>
      </c>
    </row>
    <row r="2171" spans="1:17" x14ac:dyDescent="0.25">
      <c r="A2171" s="4" t="s">
        <v>969</v>
      </c>
      <c r="B2171" s="4" t="s">
        <v>82</v>
      </c>
      <c r="C2171" s="4" t="s">
        <v>1192</v>
      </c>
      <c r="D2171" s="4" t="s">
        <v>1193</v>
      </c>
      <c r="E2171" s="2" t="s">
        <v>71</v>
      </c>
      <c r="F2171" s="2" t="s">
        <v>1</v>
      </c>
      <c r="G2171" s="2" t="s">
        <v>1</v>
      </c>
      <c r="H2171" s="2" t="s">
        <v>72</v>
      </c>
      <c r="I2171" s="185">
        <f t="shared" ref="I2171:L2171" si="1926">SUM(I2172:I2173)</f>
        <v>64000</v>
      </c>
      <c r="J2171" s="185">
        <f t="shared" ref="J2171" si="1927">SUM(J2172:J2173)</f>
        <v>34000</v>
      </c>
      <c r="K2171" s="185">
        <f t="shared" ref="K2171" si="1928">SUM(K2172:K2173)</f>
        <v>15667</v>
      </c>
      <c r="L2171" s="185">
        <f t="shared" si="1926"/>
        <v>4249</v>
      </c>
      <c r="M2171" s="15">
        <f t="shared" ref="M2171:O2171" si="1929">SUM(M2172:M2173)</f>
        <v>1416</v>
      </c>
      <c r="N2171" s="15">
        <f t="shared" si="1929"/>
        <v>2833</v>
      </c>
      <c r="O2171" s="15">
        <f t="shared" si="1929"/>
        <v>0</v>
      </c>
      <c r="P2171" s="15">
        <f t="shared" si="1909"/>
        <v>19916</v>
      </c>
      <c r="Q2171" s="185">
        <f t="shared" si="1914"/>
        <v>58.576470588235296</v>
      </c>
    </row>
    <row r="2172" spans="1:17" x14ac:dyDescent="0.25">
      <c r="A2172" s="4" t="s">
        <v>969</v>
      </c>
      <c r="B2172" s="4" t="s">
        <v>82</v>
      </c>
      <c r="C2172" s="4" t="s">
        <v>1192</v>
      </c>
      <c r="D2172" s="4" t="s">
        <v>1193</v>
      </c>
      <c r="E2172" s="3" t="s">
        <v>75</v>
      </c>
      <c r="F2172" s="4"/>
      <c r="G2172" s="16" t="s">
        <v>1015</v>
      </c>
      <c r="H2172" s="16" t="s">
        <v>74</v>
      </c>
      <c r="I2172" s="183">
        <v>47000</v>
      </c>
      <c r="J2172" s="183">
        <v>17000</v>
      </c>
      <c r="K2172" s="183">
        <v>11416</v>
      </c>
      <c r="L2172" s="183">
        <f>M2172+N2172+O2172</f>
        <v>4249</v>
      </c>
      <c r="M2172" s="17">
        <v>1416</v>
      </c>
      <c r="N2172" s="17">
        <v>2833</v>
      </c>
      <c r="O2172" s="17">
        <v>0</v>
      </c>
      <c r="P2172" s="17">
        <f t="shared" si="1909"/>
        <v>15665</v>
      </c>
      <c r="Q2172" s="183">
        <f t="shared" si="1914"/>
        <v>92.14705882352942</v>
      </c>
    </row>
    <row r="2173" spans="1:17" x14ac:dyDescent="0.25">
      <c r="A2173" s="4" t="s">
        <v>969</v>
      </c>
      <c r="B2173" s="4" t="s">
        <v>82</v>
      </c>
      <c r="C2173" s="4" t="s">
        <v>1192</v>
      </c>
      <c r="D2173" s="4" t="s">
        <v>1193</v>
      </c>
      <c r="E2173" s="3" t="s">
        <v>341</v>
      </c>
      <c r="F2173" s="4"/>
      <c r="G2173" s="16" t="s">
        <v>1015</v>
      </c>
      <c r="H2173" s="16" t="s">
        <v>340</v>
      </c>
      <c r="I2173" s="183">
        <v>17000</v>
      </c>
      <c r="J2173" s="183">
        <v>17000</v>
      </c>
      <c r="K2173" s="183">
        <v>4251</v>
      </c>
      <c r="L2173" s="183">
        <f>M2173+N2173+O2173</f>
        <v>0</v>
      </c>
      <c r="M2173" s="17"/>
      <c r="N2173" s="17"/>
      <c r="O2173" s="17"/>
      <c r="P2173" s="17">
        <f t="shared" si="1909"/>
        <v>4251</v>
      </c>
      <c r="Q2173" s="183">
        <f t="shared" si="1914"/>
        <v>25.005882352941178</v>
      </c>
    </row>
    <row r="2174" spans="1:17" x14ac:dyDescent="0.25">
      <c r="A2174" s="16" t="s">
        <v>1</v>
      </c>
      <c r="B2174" s="16" t="s">
        <v>1</v>
      </c>
      <c r="C2174" s="16" t="s">
        <v>1</v>
      </c>
      <c r="D2174" s="16" t="s">
        <v>1</v>
      </c>
      <c r="E2174" s="16" t="s">
        <v>1</v>
      </c>
      <c r="F2174" s="16" t="s">
        <v>1</v>
      </c>
      <c r="G2174" s="16" t="s">
        <v>1</v>
      </c>
      <c r="H2174" s="13" t="s">
        <v>1202</v>
      </c>
      <c r="I2174" s="184">
        <f t="shared" ref="I2174:O2174" si="1930">SUM(I2144,I2167,I2170)</f>
        <v>1920531</v>
      </c>
      <c r="J2174" s="184">
        <f t="shared" si="1930"/>
        <v>1797660</v>
      </c>
      <c r="K2174" s="184">
        <f t="shared" si="1930"/>
        <v>1399275</v>
      </c>
      <c r="L2174" s="184">
        <f t="shared" si="1930"/>
        <v>345012</v>
      </c>
      <c r="M2174" s="14">
        <f t="shared" si="1930"/>
        <v>145551</v>
      </c>
      <c r="N2174" s="14">
        <f t="shared" si="1930"/>
        <v>199461</v>
      </c>
      <c r="O2174" s="14">
        <f t="shared" si="1930"/>
        <v>0</v>
      </c>
      <c r="P2174" s="14">
        <f t="shared" si="1909"/>
        <v>1744287</v>
      </c>
      <c r="Q2174" s="184">
        <f t="shared" si="1914"/>
        <v>97.030973599012043</v>
      </c>
    </row>
    <row r="2175" spans="1:17" ht="15.75" thickBot="1" x14ac:dyDescent="0.3">
      <c r="A2175" s="16" t="s">
        <v>1</v>
      </c>
      <c r="B2175" s="16" t="s">
        <v>1</v>
      </c>
      <c r="C2175" s="16" t="s">
        <v>1</v>
      </c>
      <c r="D2175" s="16" t="s">
        <v>1</v>
      </c>
      <c r="E2175" s="16" t="s">
        <v>1</v>
      </c>
      <c r="F2175" s="16" t="s">
        <v>1</v>
      </c>
      <c r="G2175" s="16" t="s">
        <v>1</v>
      </c>
      <c r="H2175" s="2" t="s">
        <v>77</v>
      </c>
      <c r="I2175" s="185">
        <v>30</v>
      </c>
      <c r="J2175" s="185">
        <v>30</v>
      </c>
      <c r="K2175" s="185"/>
      <c r="L2175" s="185">
        <f>M2175+N2175+O2175</f>
        <v>0</v>
      </c>
      <c r="M2175" s="16"/>
      <c r="N2175" s="16"/>
      <c r="O2175" s="16"/>
      <c r="P2175" s="15">
        <f t="shared" si="1909"/>
        <v>0</v>
      </c>
      <c r="Q2175" s="164"/>
    </row>
    <row r="2176" spans="1:17" ht="45.75" thickBot="1" x14ac:dyDescent="0.3">
      <c r="A2176" s="212" t="s">
        <v>1</v>
      </c>
      <c r="B2176" s="212" t="s">
        <v>1</v>
      </c>
      <c r="C2176" s="212" t="s">
        <v>1</v>
      </c>
      <c r="D2176" s="212" t="s">
        <v>1</v>
      </c>
      <c r="E2176" s="212" t="s">
        <v>1</v>
      </c>
      <c r="F2176" s="212" t="s">
        <v>1</v>
      </c>
      <c r="G2176" s="214" t="s">
        <v>1</v>
      </c>
      <c r="H2176" s="5" t="s">
        <v>78</v>
      </c>
      <c r="I2176" s="109" t="s">
        <v>3374</v>
      </c>
      <c r="J2176" s="109" t="s">
        <v>3433</v>
      </c>
      <c r="K2176" s="109" t="s">
        <v>3437</v>
      </c>
      <c r="L2176" s="109" t="s">
        <v>3434</v>
      </c>
      <c r="M2176" s="5" t="s">
        <v>3439</v>
      </c>
      <c r="N2176" s="5" t="s">
        <v>3440</v>
      </c>
      <c r="O2176" s="5" t="s">
        <v>3441</v>
      </c>
      <c r="P2176" s="5" t="s">
        <v>3438</v>
      </c>
      <c r="Q2176" s="162" t="s">
        <v>3302</v>
      </c>
    </row>
    <row r="2177" spans="1:17" x14ac:dyDescent="0.25">
      <c r="A2177" s="213"/>
      <c r="B2177" s="213"/>
      <c r="C2177" s="213"/>
      <c r="D2177" s="213"/>
      <c r="E2177" s="213"/>
      <c r="F2177" s="213"/>
      <c r="G2177" s="215"/>
      <c r="H2177" s="18" t="s">
        <v>1</v>
      </c>
      <c r="I2177" s="110">
        <v>1</v>
      </c>
      <c r="J2177" s="110">
        <v>2</v>
      </c>
      <c r="K2177" s="110">
        <v>20</v>
      </c>
      <c r="L2177" s="110" t="s">
        <v>3402</v>
      </c>
      <c r="M2177" s="12">
        <v>5</v>
      </c>
      <c r="N2177" s="12">
        <v>6</v>
      </c>
      <c r="O2177" s="12">
        <v>7</v>
      </c>
      <c r="P2177" s="12" t="s">
        <v>3303</v>
      </c>
      <c r="Q2177" s="110">
        <v>9</v>
      </c>
    </row>
    <row r="2178" spans="1:17" x14ac:dyDescent="0.25">
      <c r="A2178" s="213"/>
      <c r="B2178" s="213"/>
      <c r="C2178" s="213"/>
      <c r="D2178" s="213"/>
      <c r="E2178" s="213"/>
      <c r="F2178" s="213"/>
      <c r="G2178" s="215"/>
      <c r="H2178" s="19" t="s">
        <v>1060</v>
      </c>
      <c r="I2178" s="186">
        <f t="shared" ref="I2178:L2178" si="1931">SUM(I2174)</f>
        <v>1920531</v>
      </c>
      <c r="J2178" s="186">
        <f t="shared" ref="J2178" si="1932">SUM(J2174)</f>
        <v>1797660</v>
      </c>
      <c r="K2178" s="186">
        <f t="shared" ref="K2178" si="1933">SUM(K2174)</f>
        <v>1399275</v>
      </c>
      <c r="L2178" s="186">
        <f t="shared" si="1931"/>
        <v>345012</v>
      </c>
      <c r="M2178" s="20">
        <f t="shared" ref="M2178:O2178" si="1934">SUM(M2174)</f>
        <v>145551</v>
      </c>
      <c r="N2178" s="20">
        <f t="shared" si="1934"/>
        <v>199461</v>
      </c>
      <c r="O2178" s="20">
        <f t="shared" si="1934"/>
        <v>0</v>
      </c>
      <c r="P2178" s="20">
        <f>K2178+L2178</f>
        <v>1744287</v>
      </c>
      <c r="Q2178" s="186">
        <f>IF(J2178=0,"-",P2178/J2178*100)</f>
        <v>97.030973599012043</v>
      </c>
    </row>
    <row r="2179" spans="1:17" x14ac:dyDescent="0.25">
      <c r="A2179" s="213"/>
      <c r="B2179" s="213"/>
      <c r="C2179" s="213"/>
      <c r="D2179" s="213"/>
      <c r="E2179" s="213"/>
      <c r="F2179" s="213"/>
      <c r="G2179" s="215"/>
      <c r="H2179" s="21" t="s">
        <v>80</v>
      </c>
      <c r="I2179" s="186">
        <f t="shared" ref="I2179:L2179" si="1935">SUM(I2178)</f>
        <v>1920531</v>
      </c>
      <c r="J2179" s="186">
        <f t="shared" ref="J2179" si="1936">SUM(J2178)</f>
        <v>1797660</v>
      </c>
      <c r="K2179" s="186">
        <f t="shared" ref="K2179" si="1937">SUM(K2178)</f>
        <v>1399275</v>
      </c>
      <c r="L2179" s="186">
        <f t="shared" si="1935"/>
        <v>345012</v>
      </c>
      <c r="M2179" s="20">
        <f t="shared" ref="M2179:O2179" si="1938">SUM(M2178)</f>
        <v>145551</v>
      </c>
      <c r="N2179" s="20">
        <f t="shared" si="1938"/>
        <v>199461</v>
      </c>
      <c r="O2179" s="20">
        <f t="shared" si="1938"/>
        <v>0</v>
      </c>
      <c r="P2179" s="20">
        <f>K2179+L2179</f>
        <v>1744287</v>
      </c>
      <c r="Q2179" s="186">
        <f>IF(J2179=0,"-",P2179/J2179*100)</f>
        <v>97.030973599012043</v>
      </c>
    </row>
    <row r="2180" spans="1:17" x14ac:dyDescent="0.25">
      <c r="A2180" s="216"/>
      <c r="B2180" s="216"/>
      <c r="C2180" s="216"/>
      <c r="D2180" s="216"/>
      <c r="E2180" s="216"/>
      <c r="F2180" s="216"/>
      <c r="G2180" s="217"/>
      <c r="J2180" s="178">
        <v>0</v>
      </c>
      <c r="K2180" s="178">
        <v>0</v>
      </c>
      <c r="L2180" s="178">
        <f>M2180+N2180+O2180</f>
        <v>0</v>
      </c>
      <c r="P2180">
        <f>K2180+L2180</f>
        <v>0</v>
      </c>
      <c r="Q2180" s="160" t="str">
        <f>IF(J2180=0,"-",P2180/J2180*100)</f>
        <v>-</v>
      </c>
    </row>
    <row r="2181" spans="1:17" ht="15.75" thickBot="1" x14ac:dyDescent="0.3">
      <c r="A2181" s="16" t="s">
        <v>1</v>
      </c>
      <c r="B2181" s="16" t="s">
        <v>1</v>
      </c>
      <c r="C2181" s="16" t="s">
        <v>1</v>
      </c>
      <c r="D2181" s="16" t="s">
        <v>1</v>
      </c>
      <c r="E2181" s="16" t="s">
        <v>1</v>
      </c>
      <c r="F2181" s="16" t="s">
        <v>1</v>
      </c>
      <c r="G2181" s="16" t="s">
        <v>1</v>
      </c>
      <c r="H2181" s="22" t="s">
        <v>1</v>
      </c>
      <c r="I2181" s="187"/>
      <c r="J2181" s="187"/>
      <c r="K2181" s="187"/>
      <c r="L2181" s="187">
        <f>M2181+N2181+O2181</f>
        <v>0</v>
      </c>
      <c r="M2181" s="22"/>
      <c r="N2181" s="22"/>
      <c r="O2181" s="22"/>
      <c r="P2181" s="22">
        <f>K2181+L2181</f>
        <v>0</v>
      </c>
      <c r="Q2181" s="166"/>
    </row>
    <row r="2182" spans="1:17" ht="45.75" thickBot="1" x14ac:dyDescent="0.3">
      <c r="A2182" s="5" t="s">
        <v>4</v>
      </c>
      <c r="B2182" s="5" t="s">
        <v>5</v>
      </c>
      <c r="C2182" s="5" t="s">
        <v>6</v>
      </c>
      <c r="D2182" s="6" t="s">
        <v>1</v>
      </c>
      <c r="E2182" s="5" t="s">
        <v>7</v>
      </c>
      <c r="F2182" s="5" t="s">
        <v>8</v>
      </c>
      <c r="G2182" s="5" t="s">
        <v>9</v>
      </c>
      <c r="H2182" s="5" t="s">
        <v>10</v>
      </c>
      <c r="I2182" s="109" t="s">
        <v>3374</v>
      </c>
      <c r="J2182" s="109" t="s">
        <v>3433</v>
      </c>
      <c r="K2182" s="109" t="s">
        <v>3437</v>
      </c>
      <c r="L2182" s="109" t="s">
        <v>3434</v>
      </c>
      <c r="M2182" s="5" t="s">
        <v>3439</v>
      </c>
      <c r="N2182" s="5" t="s">
        <v>3440</v>
      </c>
      <c r="O2182" s="5" t="s">
        <v>3441</v>
      </c>
      <c r="P2182" s="5" t="s">
        <v>3438</v>
      </c>
      <c r="Q2182" s="162" t="s">
        <v>3302</v>
      </c>
    </row>
    <row r="2183" spans="1:17" x14ac:dyDescent="0.25">
      <c r="A2183" s="7" t="s">
        <v>1</v>
      </c>
      <c r="B2183" s="7" t="s">
        <v>1</v>
      </c>
      <c r="C2183" s="7" t="s">
        <v>1</v>
      </c>
      <c r="D2183" s="8" t="s">
        <v>1</v>
      </c>
      <c r="E2183" s="8" t="s">
        <v>1</v>
      </c>
      <c r="F2183" s="9" t="s">
        <v>1</v>
      </c>
      <c r="G2183" s="10" t="s">
        <v>1</v>
      </c>
      <c r="H2183" s="11" t="s">
        <v>1</v>
      </c>
      <c r="I2183" s="110">
        <v>1</v>
      </c>
      <c r="J2183" s="110">
        <v>2</v>
      </c>
      <c r="K2183" s="110">
        <v>20</v>
      </c>
      <c r="L2183" s="110" t="s">
        <v>3402</v>
      </c>
      <c r="M2183" s="12">
        <v>5</v>
      </c>
      <c r="N2183" s="12">
        <v>6</v>
      </c>
      <c r="O2183" s="12">
        <v>7</v>
      </c>
      <c r="P2183" s="12" t="s">
        <v>3303</v>
      </c>
      <c r="Q2183" s="110">
        <v>9</v>
      </c>
    </row>
    <row r="2184" spans="1:17" x14ac:dyDescent="0.25">
      <c r="A2184" s="1" t="s">
        <v>969</v>
      </c>
      <c r="B2184" s="1" t="s">
        <v>82</v>
      </c>
      <c r="C2184" s="4" t="s">
        <v>1203</v>
      </c>
      <c r="D2184" s="4" t="s">
        <v>1204</v>
      </c>
      <c r="E2184" s="2" t="s">
        <v>1</v>
      </c>
      <c r="F2184" s="2" t="s">
        <v>1</v>
      </c>
      <c r="G2184" s="2" t="s">
        <v>1</v>
      </c>
      <c r="H2184" s="2" t="s">
        <v>1205</v>
      </c>
      <c r="I2184" s="183">
        <v>0</v>
      </c>
      <c r="J2184" s="183"/>
      <c r="K2184" s="183"/>
      <c r="L2184" s="183">
        <f>M2184+N2184+O2184</f>
        <v>0</v>
      </c>
      <c r="M2184" s="3"/>
      <c r="N2184" s="3"/>
      <c r="O2184" s="3"/>
      <c r="P2184" s="3">
        <f t="shared" ref="P2184:P2216" si="1939">K2184+L2184</f>
        <v>0</v>
      </c>
      <c r="Q2184" s="161"/>
    </row>
    <row r="2185" spans="1:17" ht="33.75" x14ac:dyDescent="0.25">
      <c r="A2185" s="1" t="s">
        <v>1</v>
      </c>
      <c r="B2185" s="1" t="s">
        <v>1</v>
      </c>
      <c r="C2185" s="1" t="s">
        <v>1</v>
      </c>
      <c r="D2185" s="2" t="s">
        <v>1</v>
      </c>
      <c r="E2185" s="2" t="s">
        <v>1</v>
      </c>
      <c r="F2185" s="2" t="s">
        <v>1</v>
      </c>
      <c r="G2185" s="2" t="s">
        <v>1</v>
      </c>
      <c r="H2185" s="13" t="s">
        <v>14</v>
      </c>
      <c r="I2185" s="184">
        <f t="shared" ref="I2185:L2185" si="1940">SUM(I2186,I2194,I2196)</f>
        <v>2226202</v>
      </c>
      <c r="J2185" s="184">
        <f t="shared" ref="J2185" si="1941">SUM(J2186,J2194,J2196)</f>
        <v>2089605</v>
      </c>
      <c r="K2185" s="184">
        <f t="shared" ref="K2185" si="1942">SUM(K2186,K2194,K2196)</f>
        <v>1628130</v>
      </c>
      <c r="L2185" s="184">
        <f t="shared" si="1940"/>
        <v>461475</v>
      </c>
      <c r="M2185" s="14">
        <f t="shared" ref="M2185:O2185" si="1943">SUM(M2186,M2194,M2196)</f>
        <v>202932</v>
      </c>
      <c r="N2185" s="14">
        <f t="shared" si="1943"/>
        <v>187896</v>
      </c>
      <c r="O2185" s="14">
        <f t="shared" si="1943"/>
        <v>70647</v>
      </c>
      <c r="P2185" s="14">
        <f t="shared" si="1939"/>
        <v>2089605</v>
      </c>
      <c r="Q2185" s="184">
        <f t="shared" ref="Q2185:Q2215" si="1944">IF(J2185=0,"-",P2185/J2185*100)</f>
        <v>100</v>
      </c>
    </row>
    <row r="2186" spans="1:17" x14ac:dyDescent="0.25">
      <c r="A2186" s="4" t="s">
        <v>969</v>
      </c>
      <c r="B2186" s="4" t="s">
        <v>82</v>
      </c>
      <c r="C2186" s="4" t="s">
        <v>1203</v>
      </c>
      <c r="D2186" s="4" t="s">
        <v>1204</v>
      </c>
      <c r="E2186" s="2" t="s">
        <v>15</v>
      </c>
      <c r="F2186" s="2" t="s">
        <v>1</v>
      </c>
      <c r="G2186" s="2" t="s">
        <v>1</v>
      </c>
      <c r="H2186" s="2" t="s">
        <v>16</v>
      </c>
      <c r="I2186" s="185">
        <f t="shared" ref="I2186:L2186" si="1945">SUM(I2187,I2188)</f>
        <v>1859325</v>
      </c>
      <c r="J2186" s="185">
        <f t="shared" ref="J2186" si="1946">SUM(J2187,J2188)</f>
        <v>1814728</v>
      </c>
      <c r="K2186" s="185">
        <f t="shared" ref="K2186" si="1947">SUM(K2187,K2188)</f>
        <v>1418010</v>
      </c>
      <c r="L2186" s="185">
        <f t="shared" si="1945"/>
        <v>396718</v>
      </c>
      <c r="M2186" s="15">
        <f t="shared" ref="M2186:O2186" si="1948">SUM(M2187,M2188)</f>
        <v>174382</v>
      </c>
      <c r="N2186" s="15">
        <f t="shared" si="1948"/>
        <v>161600</v>
      </c>
      <c r="O2186" s="15">
        <f t="shared" si="1948"/>
        <v>60736</v>
      </c>
      <c r="P2186" s="15">
        <f t="shared" si="1939"/>
        <v>1814728</v>
      </c>
      <c r="Q2186" s="185">
        <f t="shared" si="1944"/>
        <v>100</v>
      </c>
    </row>
    <row r="2187" spans="1:17" x14ac:dyDescent="0.25">
      <c r="A2187" s="4" t="s">
        <v>969</v>
      </c>
      <c r="B2187" s="4" t="s">
        <v>82</v>
      </c>
      <c r="C2187" s="4" t="s">
        <v>1203</v>
      </c>
      <c r="D2187" s="4" t="s">
        <v>1204</v>
      </c>
      <c r="E2187" s="3" t="s">
        <v>18</v>
      </c>
      <c r="F2187" s="4"/>
      <c r="G2187" s="16" t="s">
        <v>1015</v>
      </c>
      <c r="H2187" s="16" t="s">
        <v>17</v>
      </c>
      <c r="I2187" s="183">
        <v>1647825</v>
      </c>
      <c r="J2187" s="183">
        <v>1605825</v>
      </c>
      <c r="K2187" s="183">
        <v>1249539</v>
      </c>
      <c r="L2187" s="183">
        <f>M2187+N2187+O2187</f>
        <v>356286</v>
      </c>
      <c r="M2187" s="17">
        <v>150000</v>
      </c>
      <c r="N2187" s="17">
        <v>150000</v>
      </c>
      <c r="O2187" s="17">
        <v>56286</v>
      </c>
      <c r="P2187" s="17">
        <f t="shared" si="1939"/>
        <v>1605825</v>
      </c>
      <c r="Q2187" s="183">
        <f t="shared" si="1944"/>
        <v>100</v>
      </c>
    </row>
    <row r="2188" spans="1:17" x14ac:dyDescent="0.25">
      <c r="A2188" s="1" t="s">
        <v>969</v>
      </c>
      <c r="B2188" s="1" t="s">
        <v>82</v>
      </c>
      <c r="C2188" s="1" t="s">
        <v>1203</v>
      </c>
      <c r="D2188" s="1" t="s">
        <v>1204</v>
      </c>
      <c r="E2188" s="1" t="s">
        <v>20</v>
      </c>
      <c r="F2188" s="4" t="s">
        <v>1</v>
      </c>
      <c r="G2188" s="16" t="s">
        <v>1</v>
      </c>
      <c r="H2188" s="2" t="s">
        <v>21</v>
      </c>
      <c r="I2188" s="185">
        <f t="shared" ref="I2188:O2188" si="1949">SUM(I2189:I2193)</f>
        <v>211500</v>
      </c>
      <c r="J2188" s="185">
        <f t="shared" si="1949"/>
        <v>208903</v>
      </c>
      <c r="K2188" s="185">
        <f t="shared" si="1949"/>
        <v>168471</v>
      </c>
      <c r="L2188" s="185">
        <f t="shared" si="1949"/>
        <v>40432</v>
      </c>
      <c r="M2188" s="15">
        <f t="shared" si="1949"/>
        <v>24382</v>
      </c>
      <c r="N2188" s="15">
        <f t="shared" si="1949"/>
        <v>11600</v>
      </c>
      <c r="O2188" s="15">
        <f t="shared" si="1949"/>
        <v>4450</v>
      </c>
      <c r="P2188" s="15">
        <f t="shared" si="1939"/>
        <v>208903</v>
      </c>
      <c r="Q2188" s="185">
        <f t="shared" si="1944"/>
        <v>100</v>
      </c>
    </row>
    <row r="2189" spans="1:17" x14ac:dyDescent="0.25">
      <c r="A2189" s="4" t="s">
        <v>969</v>
      </c>
      <c r="B2189" s="4" t="s">
        <v>82</v>
      </c>
      <c r="C2189" s="4" t="s">
        <v>1203</v>
      </c>
      <c r="D2189" s="4" t="s">
        <v>1204</v>
      </c>
      <c r="E2189" s="3" t="s">
        <v>22</v>
      </c>
      <c r="F2189" s="4" t="s">
        <v>1206</v>
      </c>
      <c r="G2189" s="16" t="s">
        <v>1015</v>
      </c>
      <c r="H2189" s="16" t="s">
        <v>86</v>
      </c>
      <c r="I2189" s="183">
        <v>29000</v>
      </c>
      <c r="J2189" s="183">
        <v>28000</v>
      </c>
      <c r="K2189" s="183">
        <v>21800</v>
      </c>
      <c r="L2189" s="183">
        <f>M2189+N2189+O2189</f>
        <v>6200</v>
      </c>
      <c r="M2189" s="17">
        <v>2200</v>
      </c>
      <c r="N2189" s="17">
        <v>2000</v>
      </c>
      <c r="O2189" s="17">
        <v>2000</v>
      </c>
      <c r="P2189" s="17">
        <f t="shared" si="1939"/>
        <v>28000</v>
      </c>
      <c r="Q2189" s="183">
        <f t="shared" si="1944"/>
        <v>100</v>
      </c>
    </row>
    <row r="2190" spans="1:17" x14ac:dyDescent="0.25">
      <c r="A2190" s="4" t="s">
        <v>969</v>
      </c>
      <c r="B2190" s="4" t="s">
        <v>82</v>
      </c>
      <c r="C2190" s="4" t="s">
        <v>1203</v>
      </c>
      <c r="D2190" s="4" t="s">
        <v>1204</v>
      </c>
      <c r="E2190" s="3" t="s">
        <v>22</v>
      </c>
      <c r="F2190" s="4" t="s">
        <v>1207</v>
      </c>
      <c r="G2190" s="16" t="s">
        <v>1015</v>
      </c>
      <c r="H2190" s="16" t="s">
        <v>26</v>
      </c>
      <c r="I2190" s="183">
        <v>122600</v>
      </c>
      <c r="J2190" s="183">
        <v>117600</v>
      </c>
      <c r="K2190" s="183">
        <v>96000</v>
      </c>
      <c r="L2190" s="183">
        <f>M2190+N2190+O2190</f>
        <v>21600</v>
      </c>
      <c r="M2190" s="17">
        <v>12000</v>
      </c>
      <c r="N2190" s="17">
        <v>9600</v>
      </c>
      <c r="O2190" s="17">
        <v>0</v>
      </c>
      <c r="P2190" s="17">
        <f t="shared" si="1939"/>
        <v>117600</v>
      </c>
      <c r="Q2190" s="183">
        <f t="shared" si="1944"/>
        <v>100</v>
      </c>
    </row>
    <row r="2191" spans="1:17" x14ac:dyDescent="0.25">
      <c r="A2191" s="4" t="s">
        <v>969</v>
      </c>
      <c r="B2191" s="4" t="s">
        <v>82</v>
      </c>
      <c r="C2191" s="4" t="s">
        <v>1203</v>
      </c>
      <c r="D2191" s="4" t="s">
        <v>1204</v>
      </c>
      <c r="E2191" s="3" t="s">
        <v>22</v>
      </c>
      <c r="F2191" s="4" t="s">
        <v>1208</v>
      </c>
      <c r="G2191" s="16" t="s">
        <v>1015</v>
      </c>
      <c r="H2191" s="16" t="s">
        <v>28</v>
      </c>
      <c r="I2191" s="183">
        <v>26500</v>
      </c>
      <c r="J2191" s="183">
        <v>29903</v>
      </c>
      <c r="K2191" s="183">
        <v>29903</v>
      </c>
      <c r="L2191" s="183">
        <f>M2191+N2191+O2191</f>
        <v>0</v>
      </c>
      <c r="M2191" s="17">
        <v>0</v>
      </c>
      <c r="N2191" s="17">
        <v>0</v>
      </c>
      <c r="O2191" s="17">
        <v>0</v>
      </c>
      <c r="P2191" s="17">
        <f t="shared" si="1939"/>
        <v>29903</v>
      </c>
      <c r="Q2191" s="183">
        <f t="shared" si="1944"/>
        <v>100</v>
      </c>
    </row>
    <row r="2192" spans="1:17" x14ac:dyDescent="0.25">
      <c r="A2192" s="4" t="s">
        <v>969</v>
      </c>
      <c r="B2192" s="4" t="s">
        <v>82</v>
      </c>
      <c r="C2192" s="4" t="s">
        <v>1203</v>
      </c>
      <c r="D2192" s="4" t="s">
        <v>1204</v>
      </c>
      <c r="E2192" s="3" t="s">
        <v>22</v>
      </c>
      <c r="F2192" s="4" t="s">
        <v>1209</v>
      </c>
      <c r="G2192" s="16" t="s">
        <v>1015</v>
      </c>
      <c r="H2192" s="16" t="s">
        <v>24</v>
      </c>
      <c r="I2192" s="183">
        <v>19500</v>
      </c>
      <c r="J2192" s="183">
        <v>19500</v>
      </c>
      <c r="K2192" s="183">
        <v>8050</v>
      </c>
      <c r="L2192" s="183">
        <f>M2192+N2192+O2192</f>
        <v>11450</v>
      </c>
      <c r="M2192" s="17">
        <v>9000</v>
      </c>
      <c r="N2192" s="17"/>
      <c r="O2192" s="17">
        <v>2450</v>
      </c>
      <c r="P2192" s="17">
        <f t="shared" si="1939"/>
        <v>19500</v>
      </c>
      <c r="Q2192" s="183">
        <f t="shared" si="1944"/>
        <v>100</v>
      </c>
    </row>
    <row r="2193" spans="1:17" x14ac:dyDescent="0.25">
      <c r="A2193" s="4" t="s">
        <v>969</v>
      </c>
      <c r="B2193" s="4" t="s">
        <v>82</v>
      </c>
      <c r="C2193" s="4" t="s">
        <v>1203</v>
      </c>
      <c r="D2193" s="4" t="s">
        <v>1204</v>
      </c>
      <c r="E2193" s="3" t="s">
        <v>22</v>
      </c>
      <c r="F2193" s="4" t="s">
        <v>1210</v>
      </c>
      <c r="G2193" s="16" t="s">
        <v>1015</v>
      </c>
      <c r="H2193" s="16" t="s">
        <v>30</v>
      </c>
      <c r="I2193" s="183">
        <v>13900</v>
      </c>
      <c r="J2193" s="183">
        <v>13900</v>
      </c>
      <c r="K2193" s="183">
        <v>12718</v>
      </c>
      <c r="L2193" s="183">
        <f>M2193+N2193+O2193</f>
        <v>1182</v>
      </c>
      <c r="M2193" s="17">
        <v>1182</v>
      </c>
      <c r="N2193" s="17"/>
      <c r="O2193" s="17"/>
      <c r="P2193" s="17">
        <f t="shared" si="1939"/>
        <v>13900</v>
      </c>
      <c r="Q2193" s="183">
        <f t="shared" si="1944"/>
        <v>100</v>
      </c>
    </row>
    <row r="2194" spans="1:17" x14ac:dyDescent="0.25">
      <c r="A2194" s="4" t="s">
        <v>969</v>
      </c>
      <c r="B2194" s="4" t="s">
        <v>82</v>
      </c>
      <c r="C2194" s="4" t="s">
        <v>1203</v>
      </c>
      <c r="D2194" s="4" t="s">
        <v>1204</v>
      </c>
      <c r="E2194" s="2" t="s">
        <v>31</v>
      </c>
      <c r="F2194" s="2" t="s">
        <v>1</v>
      </c>
      <c r="G2194" s="2" t="s">
        <v>1</v>
      </c>
      <c r="H2194" s="2" t="s">
        <v>32</v>
      </c>
      <c r="I2194" s="185">
        <f t="shared" ref="I2194:O2194" si="1950">SUM(I2195)</f>
        <v>173021</v>
      </c>
      <c r="J2194" s="185">
        <f t="shared" si="1950"/>
        <v>168421</v>
      </c>
      <c r="K2194" s="185">
        <f t="shared" si="1950"/>
        <v>129360</v>
      </c>
      <c r="L2194" s="185">
        <f t="shared" si="1950"/>
        <v>39061</v>
      </c>
      <c r="M2194" s="15">
        <f t="shared" si="1950"/>
        <v>16000</v>
      </c>
      <c r="N2194" s="15">
        <f t="shared" si="1950"/>
        <v>16000</v>
      </c>
      <c r="O2194" s="15">
        <f t="shared" si="1950"/>
        <v>7061</v>
      </c>
      <c r="P2194" s="15">
        <f t="shared" si="1939"/>
        <v>168421</v>
      </c>
      <c r="Q2194" s="185">
        <f t="shared" si="1944"/>
        <v>100</v>
      </c>
    </row>
    <row r="2195" spans="1:17" x14ac:dyDescent="0.25">
      <c r="A2195" s="4" t="s">
        <v>969</v>
      </c>
      <c r="B2195" s="4" t="s">
        <v>82</v>
      </c>
      <c r="C2195" s="4" t="s">
        <v>1203</v>
      </c>
      <c r="D2195" s="4" t="s">
        <v>1204</v>
      </c>
      <c r="E2195" s="3" t="s">
        <v>34</v>
      </c>
      <c r="F2195" s="4"/>
      <c r="G2195" s="16" t="s">
        <v>1015</v>
      </c>
      <c r="H2195" s="16" t="s">
        <v>33</v>
      </c>
      <c r="I2195" s="183">
        <v>173021</v>
      </c>
      <c r="J2195" s="183">
        <v>168421</v>
      </c>
      <c r="K2195" s="183">
        <v>129360</v>
      </c>
      <c r="L2195" s="183">
        <f>M2195+N2195+O2195</f>
        <v>39061</v>
      </c>
      <c r="M2195" s="17">
        <v>16000</v>
      </c>
      <c r="N2195" s="17">
        <v>16000</v>
      </c>
      <c r="O2195" s="17">
        <v>7061</v>
      </c>
      <c r="P2195" s="17">
        <f t="shared" si="1939"/>
        <v>168421</v>
      </c>
      <c r="Q2195" s="183">
        <f t="shared" si="1944"/>
        <v>100</v>
      </c>
    </row>
    <row r="2196" spans="1:17" x14ac:dyDescent="0.25">
      <c r="A2196" s="4" t="s">
        <v>969</v>
      </c>
      <c r="B2196" s="4" t="s">
        <v>82</v>
      </c>
      <c r="C2196" s="4" t="s">
        <v>1203</v>
      </c>
      <c r="D2196" s="4" t="s">
        <v>1204</v>
      </c>
      <c r="E2196" s="2" t="s">
        <v>35</v>
      </c>
      <c r="F2196" s="2" t="s">
        <v>1</v>
      </c>
      <c r="G2196" s="2" t="s">
        <v>1</v>
      </c>
      <c r="H2196" s="2" t="s">
        <v>36</v>
      </c>
      <c r="I2196" s="185">
        <f t="shared" ref="I2196:O2196" si="1951">SUM(I2197:I2204)</f>
        <v>193856</v>
      </c>
      <c r="J2196" s="185">
        <f t="shared" si="1951"/>
        <v>106456</v>
      </c>
      <c r="K2196" s="185">
        <f t="shared" si="1951"/>
        <v>80760</v>
      </c>
      <c r="L2196" s="185">
        <f t="shared" si="1951"/>
        <v>25696</v>
      </c>
      <c r="M2196" s="15">
        <f t="shared" si="1951"/>
        <v>12550</v>
      </c>
      <c r="N2196" s="15">
        <f t="shared" si="1951"/>
        <v>10296</v>
      </c>
      <c r="O2196" s="15">
        <f t="shared" si="1951"/>
        <v>2850</v>
      </c>
      <c r="P2196" s="15">
        <f t="shared" si="1939"/>
        <v>106456</v>
      </c>
      <c r="Q2196" s="185">
        <f t="shared" si="1944"/>
        <v>100</v>
      </c>
    </row>
    <row r="2197" spans="1:17" x14ac:dyDescent="0.25">
      <c r="A2197" s="4" t="s">
        <v>969</v>
      </c>
      <c r="B2197" s="4" t="s">
        <v>82</v>
      </c>
      <c r="C2197" s="4" t="s">
        <v>1203</v>
      </c>
      <c r="D2197" s="4" t="s">
        <v>1204</v>
      </c>
      <c r="E2197" s="3" t="s">
        <v>39</v>
      </c>
      <c r="F2197" s="4"/>
      <c r="G2197" s="16" t="s">
        <v>1015</v>
      </c>
      <c r="H2197" s="16" t="s">
        <v>38</v>
      </c>
      <c r="I2197" s="183">
        <v>1000</v>
      </c>
      <c r="J2197" s="183">
        <v>1000</v>
      </c>
      <c r="K2197" s="183">
        <v>1000</v>
      </c>
      <c r="L2197" s="183">
        <f t="shared" ref="L2197:L2203" si="1952">M2197+N2197+O2197</f>
        <v>0</v>
      </c>
      <c r="M2197" s="17">
        <v>0</v>
      </c>
      <c r="N2197" s="17">
        <v>0</v>
      </c>
      <c r="O2197" s="17">
        <v>0</v>
      </c>
      <c r="P2197" s="17">
        <f t="shared" si="1939"/>
        <v>1000</v>
      </c>
      <c r="Q2197" s="183">
        <f t="shared" si="1944"/>
        <v>100</v>
      </c>
    </row>
    <row r="2198" spans="1:17" x14ac:dyDescent="0.25">
      <c r="A2198" s="4" t="s">
        <v>969</v>
      </c>
      <c r="B2198" s="4" t="s">
        <v>82</v>
      </c>
      <c r="C2198" s="4" t="s">
        <v>1203</v>
      </c>
      <c r="D2198" s="4" t="s">
        <v>1204</v>
      </c>
      <c r="E2198" s="3" t="s">
        <v>197</v>
      </c>
      <c r="F2198" s="4"/>
      <c r="G2198" s="16" t="s">
        <v>1015</v>
      </c>
      <c r="H2198" s="16" t="s">
        <v>196</v>
      </c>
      <c r="I2198" s="183">
        <v>40000</v>
      </c>
      <c r="J2198" s="183">
        <v>40000</v>
      </c>
      <c r="K2198" s="183">
        <v>32000</v>
      </c>
      <c r="L2198" s="183">
        <f t="shared" si="1952"/>
        <v>8000</v>
      </c>
      <c r="M2198" s="17">
        <v>4000</v>
      </c>
      <c r="N2198" s="17">
        <v>4000</v>
      </c>
      <c r="O2198" s="17">
        <v>0</v>
      </c>
      <c r="P2198" s="17">
        <f t="shared" si="1939"/>
        <v>40000</v>
      </c>
      <c r="Q2198" s="183">
        <f t="shared" si="1944"/>
        <v>100</v>
      </c>
    </row>
    <row r="2199" spans="1:17" x14ac:dyDescent="0.25">
      <c r="A2199" s="4" t="s">
        <v>969</v>
      </c>
      <c r="B2199" s="4" t="s">
        <v>82</v>
      </c>
      <c r="C2199" s="4" t="s">
        <v>1203</v>
      </c>
      <c r="D2199" s="4" t="s">
        <v>1204</v>
      </c>
      <c r="E2199" s="3" t="s">
        <v>200</v>
      </c>
      <c r="F2199" s="4"/>
      <c r="G2199" s="16" t="s">
        <v>1015</v>
      </c>
      <c r="H2199" s="16" t="s">
        <v>199</v>
      </c>
      <c r="I2199" s="183">
        <v>14000</v>
      </c>
      <c r="J2199" s="183">
        <v>14000</v>
      </c>
      <c r="K2199" s="183">
        <v>10200</v>
      </c>
      <c r="L2199" s="183">
        <f t="shared" si="1952"/>
        <v>3800</v>
      </c>
      <c r="M2199" s="17">
        <v>1400</v>
      </c>
      <c r="N2199" s="17">
        <v>1400</v>
      </c>
      <c r="O2199" s="17">
        <v>1000</v>
      </c>
      <c r="P2199" s="17">
        <f t="shared" si="1939"/>
        <v>14000</v>
      </c>
      <c r="Q2199" s="183">
        <f t="shared" si="1944"/>
        <v>100</v>
      </c>
    </row>
    <row r="2200" spans="1:17" x14ac:dyDescent="0.25">
      <c r="A2200" s="4" t="s">
        <v>969</v>
      </c>
      <c r="B2200" s="4" t="s">
        <v>82</v>
      </c>
      <c r="C2200" s="4" t="s">
        <v>1203</v>
      </c>
      <c r="D2200" s="4" t="s">
        <v>1204</v>
      </c>
      <c r="E2200" s="3" t="s">
        <v>203</v>
      </c>
      <c r="F2200" s="4"/>
      <c r="G2200" s="16" t="s">
        <v>1015</v>
      </c>
      <c r="H2200" s="16" t="s">
        <v>202</v>
      </c>
      <c r="I2200" s="183">
        <v>103000</v>
      </c>
      <c r="J2200" s="183">
        <v>22000</v>
      </c>
      <c r="K2200" s="183">
        <v>15300</v>
      </c>
      <c r="L2200" s="183">
        <f t="shared" si="1952"/>
        <v>6700</v>
      </c>
      <c r="M2200" s="17">
        <v>2600</v>
      </c>
      <c r="N2200" s="17">
        <v>2600</v>
      </c>
      <c r="O2200" s="17">
        <v>1500</v>
      </c>
      <c r="P2200" s="17">
        <f t="shared" si="1939"/>
        <v>22000</v>
      </c>
      <c r="Q2200" s="183">
        <f t="shared" si="1944"/>
        <v>100</v>
      </c>
    </row>
    <row r="2201" spans="1:17" x14ac:dyDescent="0.25">
      <c r="A2201" s="4" t="s">
        <v>969</v>
      </c>
      <c r="B2201" s="4" t="s">
        <v>82</v>
      </c>
      <c r="C2201" s="4" t="s">
        <v>1203</v>
      </c>
      <c r="D2201" s="4" t="s">
        <v>1204</v>
      </c>
      <c r="E2201" s="3" t="s">
        <v>206</v>
      </c>
      <c r="F2201" s="4"/>
      <c r="G2201" s="16" t="s">
        <v>1015</v>
      </c>
      <c r="H2201" s="16" t="s">
        <v>205</v>
      </c>
      <c r="I2201" s="183">
        <v>1000</v>
      </c>
      <c r="J2201" s="183">
        <v>600</v>
      </c>
      <c r="K2201" s="183">
        <v>450</v>
      </c>
      <c r="L2201" s="183">
        <f t="shared" si="1952"/>
        <v>150</v>
      </c>
      <c r="M2201" s="17">
        <v>50</v>
      </c>
      <c r="N2201" s="17">
        <v>50</v>
      </c>
      <c r="O2201" s="17">
        <v>50</v>
      </c>
      <c r="P2201" s="17">
        <f t="shared" si="1939"/>
        <v>600</v>
      </c>
      <c r="Q2201" s="183">
        <f t="shared" si="1944"/>
        <v>100</v>
      </c>
    </row>
    <row r="2202" spans="1:17" x14ac:dyDescent="0.25">
      <c r="A2202" s="4" t="s">
        <v>969</v>
      </c>
      <c r="B2202" s="4" t="s">
        <v>82</v>
      </c>
      <c r="C2202" s="4" t="s">
        <v>1203</v>
      </c>
      <c r="D2202" s="4" t="s">
        <v>1204</v>
      </c>
      <c r="E2202" s="3" t="s">
        <v>212</v>
      </c>
      <c r="F2202" s="4"/>
      <c r="G2202" s="16" t="s">
        <v>1015</v>
      </c>
      <c r="H2202" s="16" t="s">
        <v>211</v>
      </c>
      <c r="I2202" s="183">
        <v>9000</v>
      </c>
      <c r="J2202" s="183">
        <v>9000</v>
      </c>
      <c r="K2202" s="183">
        <v>6700</v>
      </c>
      <c r="L2202" s="183">
        <f t="shared" si="1952"/>
        <v>2300</v>
      </c>
      <c r="M2202" s="17">
        <v>1000</v>
      </c>
      <c r="N2202" s="17">
        <v>1000</v>
      </c>
      <c r="O2202" s="17">
        <v>300</v>
      </c>
      <c r="P2202" s="17">
        <f t="shared" si="1939"/>
        <v>9000</v>
      </c>
      <c r="Q2202" s="183">
        <f t="shared" si="1944"/>
        <v>100</v>
      </c>
    </row>
    <row r="2203" spans="1:17" x14ac:dyDescent="0.25">
      <c r="A2203" s="4" t="s">
        <v>969</v>
      </c>
      <c r="B2203" s="4" t="s">
        <v>82</v>
      </c>
      <c r="C2203" s="4" t="s">
        <v>1203</v>
      </c>
      <c r="D2203" s="4" t="s">
        <v>1204</v>
      </c>
      <c r="E2203" s="3" t="s">
        <v>215</v>
      </c>
      <c r="F2203" s="4"/>
      <c r="G2203" s="16" t="s">
        <v>1015</v>
      </c>
      <c r="H2203" s="16" t="s">
        <v>214</v>
      </c>
      <c r="I2203" s="183">
        <v>0</v>
      </c>
      <c r="J2203" s="183">
        <v>0</v>
      </c>
      <c r="K2203" s="183">
        <v>0</v>
      </c>
      <c r="L2203" s="183">
        <f t="shared" si="1952"/>
        <v>0</v>
      </c>
      <c r="M2203" s="17">
        <v>0</v>
      </c>
      <c r="N2203" s="17">
        <v>0</v>
      </c>
      <c r="O2203" s="17">
        <v>0</v>
      </c>
      <c r="P2203" s="17">
        <f t="shared" si="1939"/>
        <v>0</v>
      </c>
      <c r="Q2203" s="161" t="str">
        <f t="shared" si="1944"/>
        <v>-</v>
      </c>
    </row>
    <row r="2204" spans="1:17" x14ac:dyDescent="0.25">
      <c r="A2204" s="1" t="s">
        <v>969</v>
      </c>
      <c r="B2204" s="1" t="s">
        <v>82</v>
      </c>
      <c r="C2204" s="1" t="s">
        <v>1203</v>
      </c>
      <c r="D2204" s="1" t="s">
        <v>1204</v>
      </c>
      <c r="E2204" s="1" t="s">
        <v>40</v>
      </c>
      <c r="F2204" s="4" t="s">
        <v>1</v>
      </c>
      <c r="G2204" s="16" t="s">
        <v>1</v>
      </c>
      <c r="H2204" s="2" t="s">
        <v>41</v>
      </c>
      <c r="I2204" s="185">
        <f t="shared" ref="I2204:O2204" si="1953">SUM(I2205:I2207)</f>
        <v>25856</v>
      </c>
      <c r="J2204" s="185">
        <f t="shared" si="1953"/>
        <v>19856</v>
      </c>
      <c r="K2204" s="185">
        <f t="shared" si="1953"/>
        <v>15110</v>
      </c>
      <c r="L2204" s="185">
        <f t="shared" si="1953"/>
        <v>4746</v>
      </c>
      <c r="M2204" s="15">
        <f t="shared" si="1953"/>
        <v>3500</v>
      </c>
      <c r="N2204" s="15">
        <f t="shared" si="1953"/>
        <v>1246</v>
      </c>
      <c r="O2204" s="15">
        <f t="shared" si="1953"/>
        <v>0</v>
      </c>
      <c r="P2204" s="15">
        <f t="shared" si="1939"/>
        <v>19856</v>
      </c>
      <c r="Q2204" s="185">
        <f t="shared" si="1944"/>
        <v>100</v>
      </c>
    </row>
    <row r="2205" spans="1:17" x14ac:dyDescent="0.25">
      <c r="A2205" s="4" t="s">
        <v>969</v>
      </c>
      <c r="B2205" s="4" t="s">
        <v>82</v>
      </c>
      <c r="C2205" s="4" t="s">
        <v>1203</v>
      </c>
      <c r="D2205" s="4" t="s">
        <v>1204</v>
      </c>
      <c r="E2205" s="3" t="s">
        <v>42</v>
      </c>
      <c r="F2205" s="4"/>
      <c r="G2205" s="16" t="s">
        <v>1015</v>
      </c>
      <c r="H2205" s="16" t="s">
        <v>41</v>
      </c>
      <c r="I2205" s="183">
        <v>16100</v>
      </c>
      <c r="J2205" s="183">
        <v>10100</v>
      </c>
      <c r="K2205" s="183">
        <v>7600</v>
      </c>
      <c r="L2205" s="183">
        <f>M2205+N2205+O2205</f>
        <v>2500</v>
      </c>
      <c r="M2205" s="17">
        <v>2000</v>
      </c>
      <c r="N2205" s="17">
        <v>500</v>
      </c>
      <c r="O2205" s="17">
        <v>0</v>
      </c>
      <c r="P2205" s="17">
        <f t="shared" si="1939"/>
        <v>10100</v>
      </c>
      <c r="Q2205" s="183">
        <f t="shared" si="1944"/>
        <v>100</v>
      </c>
    </row>
    <row r="2206" spans="1:17" ht="22.5" x14ac:dyDescent="0.25">
      <c r="A2206" s="4" t="s">
        <v>969</v>
      </c>
      <c r="B2206" s="4" t="s">
        <v>82</v>
      </c>
      <c r="C2206" s="4" t="s">
        <v>1203</v>
      </c>
      <c r="D2206" s="4" t="s">
        <v>1204</v>
      </c>
      <c r="E2206" s="3" t="s">
        <v>42</v>
      </c>
      <c r="F2206" s="4" t="s">
        <v>1211</v>
      </c>
      <c r="G2206" s="16" t="s">
        <v>1015</v>
      </c>
      <c r="H2206" s="16" t="s">
        <v>50</v>
      </c>
      <c r="I2206" s="183">
        <v>5256</v>
      </c>
      <c r="J2206" s="183">
        <v>5256</v>
      </c>
      <c r="K2206" s="183">
        <v>4300</v>
      </c>
      <c r="L2206" s="183">
        <f>M2206+N2206+O2206</f>
        <v>956</v>
      </c>
      <c r="M2206" s="17">
        <v>500</v>
      </c>
      <c r="N2206" s="17">
        <v>456</v>
      </c>
      <c r="O2206" s="17">
        <v>0</v>
      </c>
      <c r="P2206" s="17">
        <f t="shared" si="1939"/>
        <v>5256</v>
      </c>
      <c r="Q2206" s="183">
        <f t="shared" si="1944"/>
        <v>100</v>
      </c>
    </row>
    <row r="2207" spans="1:17" ht="22.5" x14ac:dyDescent="0.25">
      <c r="A2207" s="4" t="s">
        <v>969</v>
      </c>
      <c r="B2207" s="4" t="s">
        <v>82</v>
      </c>
      <c r="C2207" s="4" t="s">
        <v>1203</v>
      </c>
      <c r="D2207" s="4" t="s">
        <v>1204</v>
      </c>
      <c r="E2207" s="3" t="s">
        <v>42</v>
      </c>
      <c r="F2207" s="4" t="s">
        <v>1212</v>
      </c>
      <c r="G2207" s="16" t="s">
        <v>1015</v>
      </c>
      <c r="H2207" s="16" t="s">
        <v>56</v>
      </c>
      <c r="I2207" s="183">
        <v>4500</v>
      </c>
      <c r="J2207" s="183">
        <v>4500</v>
      </c>
      <c r="K2207" s="183">
        <v>3210</v>
      </c>
      <c r="L2207" s="183">
        <f>M2207+N2207+O2207</f>
        <v>1290</v>
      </c>
      <c r="M2207" s="17">
        <v>1000</v>
      </c>
      <c r="N2207" s="17">
        <v>290</v>
      </c>
      <c r="O2207" s="17">
        <v>0</v>
      </c>
      <c r="P2207" s="17">
        <f t="shared" si="1939"/>
        <v>4500</v>
      </c>
      <c r="Q2207" s="183">
        <f t="shared" si="1944"/>
        <v>100</v>
      </c>
    </row>
    <row r="2208" spans="1:17" ht="22.5" x14ac:dyDescent="0.25">
      <c r="A2208" s="1" t="s">
        <v>1</v>
      </c>
      <c r="B2208" s="1" t="s">
        <v>1</v>
      </c>
      <c r="C2208" s="1" t="s">
        <v>1</v>
      </c>
      <c r="D2208" s="2" t="s">
        <v>1</v>
      </c>
      <c r="E2208" s="2" t="s">
        <v>1</v>
      </c>
      <c r="F2208" s="2" t="s">
        <v>1</v>
      </c>
      <c r="G2208" s="2" t="s">
        <v>1</v>
      </c>
      <c r="H2208" s="13" t="s">
        <v>57</v>
      </c>
      <c r="I2208" s="184">
        <f t="shared" ref="I2208:O2209" si="1954">SUM(I2209)</f>
        <v>100</v>
      </c>
      <c r="J2208" s="184">
        <f t="shared" si="1954"/>
        <v>100</v>
      </c>
      <c r="K2208" s="184">
        <f t="shared" si="1954"/>
        <v>0</v>
      </c>
      <c r="L2208" s="184">
        <f t="shared" si="1954"/>
        <v>100</v>
      </c>
      <c r="M2208" s="14">
        <f t="shared" si="1954"/>
        <v>0</v>
      </c>
      <c r="N2208" s="14">
        <f t="shared" si="1954"/>
        <v>0</v>
      </c>
      <c r="O2208" s="14">
        <f t="shared" si="1954"/>
        <v>100</v>
      </c>
      <c r="P2208" s="14">
        <f t="shared" si="1939"/>
        <v>100</v>
      </c>
      <c r="Q2208" s="184">
        <f t="shared" si="1944"/>
        <v>100</v>
      </c>
    </row>
    <row r="2209" spans="1:17" x14ac:dyDescent="0.25">
      <c r="A2209" s="4" t="s">
        <v>969</v>
      </c>
      <c r="B2209" s="4" t="s">
        <v>82</v>
      </c>
      <c r="C2209" s="4" t="s">
        <v>1203</v>
      </c>
      <c r="D2209" s="4" t="s">
        <v>1204</v>
      </c>
      <c r="E2209" s="2" t="s">
        <v>58</v>
      </c>
      <c r="F2209" s="2" t="s">
        <v>1</v>
      </c>
      <c r="G2209" s="2" t="s">
        <v>1</v>
      </c>
      <c r="H2209" s="2" t="s">
        <v>59</v>
      </c>
      <c r="I2209" s="185">
        <f t="shared" si="1954"/>
        <v>100</v>
      </c>
      <c r="J2209" s="185">
        <f t="shared" si="1954"/>
        <v>100</v>
      </c>
      <c r="K2209" s="185">
        <f t="shared" si="1954"/>
        <v>0</v>
      </c>
      <c r="L2209" s="185">
        <f t="shared" si="1954"/>
        <v>100</v>
      </c>
      <c r="M2209" s="15">
        <f t="shared" si="1954"/>
        <v>0</v>
      </c>
      <c r="N2209" s="15">
        <f t="shared" si="1954"/>
        <v>0</v>
      </c>
      <c r="O2209" s="15">
        <f t="shared" si="1954"/>
        <v>100</v>
      </c>
      <c r="P2209" s="15">
        <f t="shared" si="1939"/>
        <v>100</v>
      </c>
      <c r="Q2209" s="185">
        <f t="shared" si="1944"/>
        <v>100</v>
      </c>
    </row>
    <row r="2210" spans="1:17" x14ac:dyDescent="0.25">
      <c r="A2210" s="4" t="s">
        <v>969</v>
      </c>
      <c r="B2210" s="4" t="s">
        <v>82</v>
      </c>
      <c r="C2210" s="4" t="s">
        <v>1203</v>
      </c>
      <c r="D2210" s="4" t="s">
        <v>1204</v>
      </c>
      <c r="E2210" s="3" t="s">
        <v>69</v>
      </c>
      <c r="F2210" s="4"/>
      <c r="G2210" s="16" t="s">
        <v>1015</v>
      </c>
      <c r="H2210" s="16" t="s">
        <v>68</v>
      </c>
      <c r="I2210" s="183">
        <v>100</v>
      </c>
      <c r="J2210" s="183">
        <v>100</v>
      </c>
      <c r="K2210" s="183">
        <v>0</v>
      </c>
      <c r="L2210" s="183">
        <f>M2210+N2210+O2210</f>
        <v>100</v>
      </c>
      <c r="M2210" s="17">
        <v>0</v>
      </c>
      <c r="N2210" s="17">
        <v>0</v>
      </c>
      <c r="O2210" s="17">
        <v>100</v>
      </c>
      <c r="P2210" s="17">
        <f t="shared" si="1939"/>
        <v>100</v>
      </c>
      <c r="Q2210" s="183">
        <f t="shared" si="1944"/>
        <v>100</v>
      </c>
    </row>
    <row r="2211" spans="1:17" ht="22.5" x14ac:dyDescent="0.25">
      <c r="A2211" s="1" t="s">
        <v>1</v>
      </c>
      <c r="B2211" s="1" t="s">
        <v>1</v>
      </c>
      <c r="C2211" s="1" t="s">
        <v>1</v>
      </c>
      <c r="D2211" s="2" t="s">
        <v>1</v>
      </c>
      <c r="E2211" s="2" t="s">
        <v>1</v>
      </c>
      <c r="F2211" s="2" t="s">
        <v>1</v>
      </c>
      <c r="G2211" s="2" t="s">
        <v>1</v>
      </c>
      <c r="H2211" s="13" t="s">
        <v>70</v>
      </c>
      <c r="I2211" s="184">
        <f t="shared" ref="I2211:O2211" si="1955">SUM(I2212)</f>
        <v>38500</v>
      </c>
      <c r="J2211" s="184">
        <f t="shared" si="1955"/>
        <v>22000</v>
      </c>
      <c r="K2211" s="184">
        <f t="shared" si="1955"/>
        <v>17000</v>
      </c>
      <c r="L2211" s="184">
        <f t="shared" si="1955"/>
        <v>5000</v>
      </c>
      <c r="M2211" s="14">
        <f t="shared" si="1955"/>
        <v>5000</v>
      </c>
      <c r="N2211" s="14">
        <f t="shared" si="1955"/>
        <v>0</v>
      </c>
      <c r="O2211" s="14">
        <f t="shared" si="1955"/>
        <v>0</v>
      </c>
      <c r="P2211" s="14">
        <f t="shared" si="1939"/>
        <v>22000</v>
      </c>
      <c r="Q2211" s="184">
        <f t="shared" si="1944"/>
        <v>100</v>
      </c>
    </row>
    <row r="2212" spans="1:17" x14ac:dyDescent="0.25">
      <c r="A2212" s="4" t="s">
        <v>969</v>
      </c>
      <c r="B2212" s="4" t="s">
        <v>82</v>
      </c>
      <c r="C2212" s="4" t="s">
        <v>1203</v>
      </c>
      <c r="D2212" s="4" t="s">
        <v>1204</v>
      </c>
      <c r="E2212" s="2" t="s">
        <v>71</v>
      </c>
      <c r="F2212" s="2" t="s">
        <v>1</v>
      </c>
      <c r="G2212" s="2" t="s">
        <v>1</v>
      </c>
      <c r="H2212" s="2" t="s">
        <v>72</v>
      </c>
      <c r="I2212" s="185">
        <f t="shared" ref="I2212:L2212" si="1956">SUM(I2213:I2214)</f>
        <v>38500</v>
      </c>
      <c r="J2212" s="185">
        <f t="shared" ref="J2212" si="1957">SUM(J2213:J2214)</f>
        <v>22000</v>
      </c>
      <c r="K2212" s="185">
        <f t="shared" ref="K2212" si="1958">SUM(K2213:K2214)</f>
        <v>17000</v>
      </c>
      <c r="L2212" s="185">
        <f t="shared" si="1956"/>
        <v>5000</v>
      </c>
      <c r="M2212" s="15">
        <f t="shared" ref="M2212:O2212" si="1959">SUM(M2213:M2214)</f>
        <v>5000</v>
      </c>
      <c r="N2212" s="15">
        <f t="shared" si="1959"/>
        <v>0</v>
      </c>
      <c r="O2212" s="15">
        <f t="shared" si="1959"/>
        <v>0</v>
      </c>
      <c r="P2212" s="15">
        <f t="shared" si="1939"/>
        <v>22000</v>
      </c>
      <c r="Q2212" s="185">
        <f t="shared" si="1944"/>
        <v>100</v>
      </c>
    </row>
    <row r="2213" spans="1:17" x14ac:dyDescent="0.25">
      <c r="A2213" s="4" t="s">
        <v>969</v>
      </c>
      <c r="B2213" s="4" t="s">
        <v>82</v>
      </c>
      <c r="C2213" s="4" t="s">
        <v>1203</v>
      </c>
      <c r="D2213" s="4" t="s">
        <v>1204</v>
      </c>
      <c r="E2213" s="3" t="s">
        <v>75</v>
      </c>
      <c r="F2213" s="4"/>
      <c r="G2213" s="16" t="s">
        <v>1015</v>
      </c>
      <c r="H2213" s="16" t="s">
        <v>74</v>
      </c>
      <c r="I2213" s="183">
        <v>22500</v>
      </c>
      <c r="J2213" s="183">
        <v>7000</v>
      </c>
      <c r="K2213" s="183">
        <v>7000</v>
      </c>
      <c r="L2213" s="183">
        <f>M2213+N2213+O2213</f>
        <v>0</v>
      </c>
      <c r="M2213" s="17">
        <v>0</v>
      </c>
      <c r="N2213" s="17">
        <v>0</v>
      </c>
      <c r="O2213" s="17">
        <v>0</v>
      </c>
      <c r="P2213" s="17">
        <f t="shared" si="1939"/>
        <v>7000</v>
      </c>
      <c r="Q2213" s="183">
        <f t="shared" si="1944"/>
        <v>100</v>
      </c>
    </row>
    <row r="2214" spans="1:17" x14ac:dyDescent="0.25">
      <c r="A2214" s="4" t="s">
        <v>969</v>
      </c>
      <c r="B2214" s="4" t="s">
        <v>82</v>
      </c>
      <c r="C2214" s="4" t="s">
        <v>1203</v>
      </c>
      <c r="D2214" s="4" t="s">
        <v>1204</v>
      </c>
      <c r="E2214" s="3" t="s">
        <v>341</v>
      </c>
      <c r="F2214" s="4"/>
      <c r="G2214" s="16" t="s">
        <v>1015</v>
      </c>
      <c r="H2214" s="16" t="s">
        <v>340</v>
      </c>
      <c r="I2214" s="183">
        <v>16000</v>
      </c>
      <c r="J2214" s="183">
        <v>15000</v>
      </c>
      <c r="K2214" s="183">
        <v>10000</v>
      </c>
      <c r="L2214" s="183">
        <f>M2214+N2214+O2214</f>
        <v>5000</v>
      </c>
      <c r="M2214" s="17">
        <v>5000</v>
      </c>
      <c r="N2214" s="17">
        <v>0</v>
      </c>
      <c r="O2214" s="17">
        <v>0</v>
      </c>
      <c r="P2214" s="17">
        <f t="shared" si="1939"/>
        <v>15000</v>
      </c>
      <c r="Q2214" s="183">
        <f t="shared" si="1944"/>
        <v>100</v>
      </c>
    </row>
    <row r="2215" spans="1:17" ht="22.5" x14ac:dyDescent="0.25">
      <c r="A2215" s="16" t="s">
        <v>1</v>
      </c>
      <c r="B2215" s="16" t="s">
        <v>1</v>
      </c>
      <c r="C2215" s="16" t="s">
        <v>1</v>
      </c>
      <c r="D2215" s="16" t="s">
        <v>1</v>
      </c>
      <c r="E2215" s="16" t="s">
        <v>1</v>
      </c>
      <c r="F2215" s="16" t="s">
        <v>1</v>
      </c>
      <c r="G2215" s="16" t="s">
        <v>1</v>
      </c>
      <c r="H2215" s="13" t="s">
        <v>1213</v>
      </c>
      <c r="I2215" s="184">
        <f t="shared" ref="I2215:O2215" si="1960">SUM(I2185,I2208,I2211)</f>
        <v>2264802</v>
      </c>
      <c r="J2215" s="184">
        <f t="shared" si="1960"/>
        <v>2111705</v>
      </c>
      <c r="K2215" s="184">
        <f t="shared" si="1960"/>
        <v>1645130</v>
      </c>
      <c r="L2215" s="184">
        <f t="shared" si="1960"/>
        <v>466575</v>
      </c>
      <c r="M2215" s="14">
        <f t="shared" si="1960"/>
        <v>207932</v>
      </c>
      <c r="N2215" s="14">
        <f t="shared" si="1960"/>
        <v>187896</v>
      </c>
      <c r="O2215" s="14">
        <f t="shared" si="1960"/>
        <v>70747</v>
      </c>
      <c r="P2215" s="14">
        <f t="shared" si="1939"/>
        <v>2111705</v>
      </c>
      <c r="Q2215" s="184">
        <f t="shared" si="1944"/>
        <v>100</v>
      </c>
    </row>
    <row r="2216" spans="1:17" ht="15.75" thickBot="1" x14ac:dyDescent="0.3">
      <c r="A2216" s="16" t="s">
        <v>1</v>
      </c>
      <c r="B2216" s="16" t="s">
        <v>1</v>
      </c>
      <c r="C2216" s="16" t="s">
        <v>1</v>
      </c>
      <c r="D2216" s="16" t="s">
        <v>1</v>
      </c>
      <c r="E2216" s="16" t="s">
        <v>1</v>
      </c>
      <c r="F2216" s="16" t="s">
        <v>1</v>
      </c>
      <c r="G2216" s="16" t="s">
        <v>1</v>
      </c>
      <c r="H2216" s="2" t="s">
        <v>77</v>
      </c>
      <c r="I2216" s="185">
        <v>41</v>
      </c>
      <c r="J2216" s="185">
        <v>41</v>
      </c>
      <c r="K2216" s="185"/>
      <c r="L2216" s="185">
        <f>M2216+N2216+O2216</f>
        <v>0</v>
      </c>
      <c r="M2216" s="16"/>
      <c r="N2216" s="16"/>
      <c r="O2216" s="16"/>
      <c r="P2216" s="15">
        <f t="shared" si="1939"/>
        <v>0</v>
      </c>
      <c r="Q2216" s="164"/>
    </row>
    <row r="2217" spans="1:17" ht="45.75" thickBot="1" x14ac:dyDescent="0.3">
      <c r="A2217" s="212" t="s">
        <v>1</v>
      </c>
      <c r="B2217" s="212" t="s">
        <v>1</v>
      </c>
      <c r="C2217" s="212" t="s">
        <v>1</v>
      </c>
      <c r="D2217" s="212" t="s">
        <v>1</v>
      </c>
      <c r="E2217" s="212" t="s">
        <v>1</v>
      </c>
      <c r="F2217" s="212" t="s">
        <v>1</v>
      </c>
      <c r="G2217" s="214" t="s">
        <v>1</v>
      </c>
      <c r="H2217" s="5" t="s">
        <v>78</v>
      </c>
      <c r="I2217" s="109" t="s">
        <v>3374</v>
      </c>
      <c r="J2217" s="109" t="s">
        <v>3433</v>
      </c>
      <c r="K2217" s="109" t="s">
        <v>3437</v>
      </c>
      <c r="L2217" s="109" t="s">
        <v>3434</v>
      </c>
      <c r="M2217" s="5" t="s">
        <v>3439</v>
      </c>
      <c r="N2217" s="5" t="s">
        <v>3440</v>
      </c>
      <c r="O2217" s="5" t="s">
        <v>3441</v>
      </c>
      <c r="P2217" s="5" t="s">
        <v>3438</v>
      </c>
      <c r="Q2217" s="162" t="s">
        <v>3302</v>
      </c>
    </row>
    <row r="2218" spans="1:17" x14ac:dyDescent="0.25">
      <c r="A2218" s="213"/>
      <c r="B2218" s="213"/>
      <c r="C2218" s="213"/>
      <c r="D2218" s="213"/>
      <c r="E2218" s="213"/>
      <c r="F2218" s="213"/>
      <c r="G2218" s="215"/>
      <c r="H2218" s="18" t="s">
        <v>1</v>
      </c>
      <c r="I2218" s="110">
        <v>1</v>
      </c>
      <c r="J2218" s="110">
        <v>2</v>
      </c>
      <c r="K2218" s="110">
        <v>20</v>
      </c>
      <c r="L2218" s="110" t="s">
        <v>3402</v>
      </c>
      <c r="M2218" s="12">
        <v>5</v>
      </c>
      <c r="N2218" s="12">
        <v>6</v>
      </c>
      <c r="O2218" s="12">
        <v>7</v>
      </c>
      <c r="P2218" s="12" t="s">
        <v>3303</v>
      </c>
      <c r="Q2218" s="110">
        <v>9</v>
      </c>
    </row>
    <row r="2219" spans="1:17" x14ac:dyDescent="0.25">
      <c r="A2219" s="213"/>
      <c r="B2219" s="213"/>
      <c r="C2219" s="213"/>
      <c r="D2219" s="213"/>
      <c r="E2219" s="213"/>
      <c r="F2219" s="213"/>
      <c r="G2219" s="215"/>
      <c r="H2219" s="19" t="s">
        <v>1060</v>
      </c>
      <c r="I2219" s="186">
        <f t="shared" ref="I2219:L2219" si="1961">SUM(I2215)</f>
        <v>2264802</v>
      </c>
      <c r="J2219" s="186">
        <f t="shared" ref="J2219" si="1962">SUM(J2215)</f>
        <v>2111705</v>
      </c>
      <c r="K2219" s="186">
        <f t="shared" ref="K2219" si="1963">SUM(K2215)</f>
        <v>1645130</v>
      </c>
      <c r="L2219" s="186">
        <f t="shared" si="1961"/>
        <v>466575</v>
      </c>
      <c r="M2219" s="20">
        <f t="shared" ref="M2219:O2219" si="1964">SUM(M2215)</f>
        <v>207932</v>
      </c>
      <c r="N2219" s="20">
        <f t="shared" si="1964"/>
        <v>187896</v>
      </c>
      <c r="O2219" s="20">
        <f t="shared" si="1964"/>
        <v>70747</v>
      </c>
      <c r="P2219" s="20">
        <f>K2219+L2219</f>
        <v>2111705</v>
      </c>
      <c r="Q2219" s="186">
        <f>IF(J2219=0,"-",P2219/J2219*100)</f>
        <v>100</v>
      </c>
    </row>
    <row r="2220" spans="1:17" x14ac:dyDescent="0.25">
      <c r="A2220" s="213"/>
      <c r="B2220" s="213"/>
      <c r="C2220" s="213"/>
      <c r="D2220" s="213"/>
      <c r="E2220" s="213"/>
      <c r="F2220" s="213"/>
      <c r="G2220" s="215"/>
      <c r="H2220" s="21" t="s">
        <v>80</v>
      </c>
      <c r="I2220" s="186">
        <f t="shared" ref="I2220:L2220" si="1965">SUM(I2219)</f>
        <v>2264802</v>
      </c>
      <c r="J2220" s="186">
        <f t="shared" ref="J2220" si="1966">SUM(J2219)</f>
        <v>2111705</v>
      </c>
      <c r="K2220" s="186">
        <f t="shared" ref="K2220" si="1967">SUM(K2219)</f>
        <v>1645130</v>
      </c>
      <c r="L2220" s="186">
        <f t="shared" si="1965"/>
        <v>466575</v>
      </c>
      <c r="M2220" s="20">
        <f t="shared" ref="M2220:O2220" si="1968">SUM(M2219)</f>
        <v>207932</v>
      </c>
      <c r="N2220" s="20">
        <f t="shared" si="1968"/>
        <v>187896</v>
      </c>
      <c r="O2220" s="20">
        <f t="shared" si="1968"/>
        <v>70747</v>
      </c>
      <c r="P2220" s="20">
        <f>K2220+L2220</f>
        <v>2111705</v>
      </c>
      <c r="Q2220" s="186">
        <f>IF(J2220=0,"-",P2220/J2220*100)</f>
        <v>100</v>
      </c>
    </row>
    <row r="2221" spans="1:17" x14ac:dyDescent="0.25">
      <c r="A2221" s="216"/>
      <c r="B2221" s="216"/>
      <c r="C2221" s="216"/>
      <c r="D2221" s="216"/>
      <c r="E2221" s="216"/>
      <c r="F2221" s="216"/>
      <c r="G2221" s="217"/>
      <c r="J2221" s="178">
        <v>0</v>
      </c>
      <c r="K2221" s="178">
        <v>0</v>
      </c>
      <c r="L2221" s="178">
        <f>M2221+N2221+O2221</f>
        <v>0</v>
      </c>
      <c r="P2221">
        <f>K2221+L2221</f>
        <v>0</v>
      </c>
      <c r="Q2221" s="160" t="str">
        <f>IF(J2221=0,"-",P2221/J2221*100)</f>
        <v>-</v>
      </c>
    </row>
    <row r="2222" spans="1:17" ht="15.75" thickBot="1" x14ac:dyDescent="0.3">
      <c r="A2222" s="16" t="s">
        <v>1</v>
      </c>
      <c r="B2222" s="16" t="s">
        <v>1</v>
      </c>
      <c r="C2222" s="16" t="s">
        <v>1</v>
      </c>
      <c r="D2222" s="16" t="s">
        <v>1</v>
      </c>
      <c r="E2222" s="16" t="s">
        <v>1</v>
      </c>
      <c r="F2222" s="16" t="s">
        <v>1</v>
      </c>
      <c r="G2222" s="16" t="s">
        <v>1</v>
      </c>
      <c r="H2222" s="22" t="s">
        <v>1</v>
      </c>
      <c r="I2222" s="187"/>
      <c r="J2222" s="187"/>
      <c r="K2222" s="187"/>
      <c r="L2222" s="187">
        <f>M2222+N2222+O2222</f>
        <v>0</v>
      </c>
      <c r="M2222" s="22"/>
      <c r="N2222" s="22"/>
      <c r="O2222" s="22"/>
      <c r="P2222" s="22">
        <f>K2222+L2222</f>
        <v>0</v>
      </c>
      <c r="Q2222" s="166"/>
    </row>
    <row r="2223" spans="1:17" ht="45.75" thickBot="1" x14ac:dyDescent="0.3">
      <c r="A2223" s="5" t="s">
        <v>4</v>
      </c>
      <c r="B2223" s="5" t="s">
        <v>5</v>
      </c>
      <c r="C2223" s="5" t="s">
        <v>6</v>
      </c>
      <c r="D2223" s="6" t="s">
        <v>1</v>
      </c>
      <c r="E2223" s="5" t="s">
        <v>7</v>
      </c>
      <c r="F2223" s="5" t="s">
        <v>8</v>
      </c>
      <c r="G2223" s="5" t="s">
        <v>9</v>
      </c>
      <c r="H2223" s="5" t="s">
        <v>10</v>
      </c>
      <c r="I2223" s="109" t="s">
        <v>3374</v>
      </c>
      <c r="J2223" s="109" t="s">
        <v>3433</v>
      </c>
      <c r="K2223" s="109" t="s">
        <v>3437</v>
      </c>
      <c r="L2223" s="109" t="s">
        <v>3434</v>
      </c>
      <c r="M2223" s="5" t="s">
        <v>3439</v>
      </c>
      <c r="N2223" s="5" t="s">
        <v>3440</v>
      </c>
      <c r="O2223" s="5" t="s">
        <v>3441</v>
      </c>
      <c r="P2223" s="5" t="s">
        <v>3438</v>
      </c>
      <c r="Q2223" s="162" t="s">
        <v>3302</v>
      </c>
    </row>
    <row r="2224" spans="1:17" x14ac:dyDescent="0.25">
      <c r="A2224" s="7" t="s">
        <v>1</v>
      </c>
      <c r="B2224" s="7" t="s">
        <v>1</v>
      </c>
      <c r="C2224" s="7" t="s">
        <v>1</v>
      </c>
      <c r="D2224" s="8" t="s">
        <v>1</v>
      </c>
      <c r="E2224" s="8" t="s">
        <v>1</v>
      </c>
      <c r="F2224" s="9" t="s">
        <v>1</v>
      </c>
      <c r="G2224" s="10" t="s">
        <v>1</v>
      </c>
      <c r="H2224" s="11" t="s">
        <v>1</v>
      </c>
      <c r="I2224" s="110">
        <v>1</v>
      </c>
      <c r="J2224" s="110">
        <v>2</v>
      </c>
      <c r="K2224" s="110">
        <v>20</v>
      </c>
      <c r="L2224" s="110" t="s">
        <v>3402</v>
      </c>
      <c r="M2224" s="12">
        <v>5</v>
      </c>
      <c r="N2224" s="12">
        <v>6</v>
      </c>
      <c r="O2224" s="12">
        <v>7</v>
      </c>
      <c r="P2224" s="12" t="s">
        <v>3303</v>
      </c>
      <c r="Q2224" s="110">
        <v>9</v>
      </c>
    </row>
    <row r="2225" spans="1:17" x14ac:dyDescent="0.25">
      <c r="A2225" s="1" t="s">
        <v>969</v>
      </c>
      <c r="B2225" s="1" t="s">
        <v>82</v>
      </c>
      <c r="C2225" s="4" t="s">
        <v>1214</v>
      </c>
      <c r="D2225" s="4" t="s">
        <v>1215</v>
      </c>
      <c r="E2225" s="2" t="s">
        <v>1</v>
      </c>
      <c r="F2225" s="2" t="s">
        <v>1</v>
      </c>
      <c r="G2225" s="2" t="s">
        <v>1</v>
      </c>
      <c r="H2225" s="2" t="s">
        <v>1216</v>
      </c>
      <c r="I2225" s="183">
        <v>0</v>
      </c>
      <c r="J2225" s="183"/>
      <c r="K2225" s="183"/>
      <c r="L2225" s="183">
        <f>M2225+N2225+O2225</f>
        <v>0</v>
      </c>
      <c r="M2225" s="3"/>
      <c r="N2225" s="3"/>
      <c r="O2225" s="3"/>
      <c r="P2225" s="3">
        <f t="shared" ref="P2225:P2256" si="1969">K2225+L2225</f>
        <v>0</v>
      </c>
      <c r="Q2225" s="161"/>
    </row>
    <row r="2226" spans="1:17" ht="33.75" x14ac:dyDescent="0.25">
      <c r="A2226" s="1" t="s">
        <v>1</v>
      </c>
      <c r="B2226" s="1" t="s">
        <v>1</v>
      </c>
      <c r="C2226" s="1" t="s">
        <v>1</v>
      </c>
      <c r="D2226" s="2" t="s">
        <v>1</v>
      </c>
      <c r="E2226" s="2" t="s">
        <v>1</v>
      </c>
      <c r="F2226" s="2" t="s">
        <v>1</v>
      </c>
      <c r="G2226" s="2" t="s">
        <v>1</v>
      </c>
      <c r="H2226" s="13" t="s">
        <v>14</v>
      </c>
      <c r="I2226" s="184">
        <f t="shared" ref="I2226:L2226" si="1970">SUM(I2227,I2235,I2237)</f>
        <v>2970794</v>
      </c>
      <c r="J2226" s="184">
        <f t="shared" ref="J2226" si="1971">SUM(J2227,J2235,J2237)</f>
        <v>2891550</v>
      </c>
      <c r="K2226" s="184">
        <f t="shared" ref="K2226" si="1972">SUM(K2227,K2235,K2237)</f>
        <v>2270761</v>
      </c>
      <c r="L2226" s="184">
        <f t="shared" si="1970"/>
        <v>602072</v>
      </c>
      <c r="M2226" s="14">
        <f t="shared" ref="M2226:O2226" si="1973">SUM(M2227,M2235,M2237)</f>
        <v>254525</v>
      </c>
      <c r="N2226" s="14">
        <f t="shared" si="1973"/>
        <v>249119</v>
      </c>
      <c r="O2226" s="14">
        <f t="shared" si="1973"/>
        <v>98428</v>
      </c>
      <c r="P2226" s="14">
        <f t="shared" si="1969"/>
        <v>2872833</v>
      </c>
      <c r="Q2226" s="184">
        <f t="shared" ref="Q2226:Q2255" si="1974">IF(J2226=0,"-",P2226/J2226*100)</f>
        <v>99.352700108938109</v>
      </c>
    </row>
    <row r="2227" spans="1:17" x14ac:dyDescent="0.25">
      <c r="A2227" s="4" t="s">
        <v>969</v>
      </c>
      <c r="B2227" s="4" t="s">
        <v>82</v>
      </c>
      <c r="C2227" s="4" t="s">
        <v>1214</v>
      </c>
      <c r="D2227" s="4" t="s">
        <v>1215</v>
      </c>
      <c r="E2227" s="2" t="s">
        <v>15</v>
      </c>
      <c r="F2227" s="2" t="s">
        <v>1</v>
      </c>
      <c r="G2227" s="2" t="s">
        <v>1</v>
      </c>
      <c r="H2227" s="2" t="s">
        <v>16</v>
      </c>
      <c r="I2227" s="185">
        <f t="shared" ref="I2227:L2227" si="1975">SUM(I2228,I2229)</f>
        <v>2506452</v>
      </c>
      <c r="J2227" s="185">
        <f t="shared" ref="J2227" si="1976">SUM(J2228,J2229)</f>
        <v>2498508</v>
      </c>
      <c r="K2227" s="185">
        <f t="shared" ref="K2227" si="1977">SUM(K2228,K2229)</f>
        <v>1979730</v>
      </c>
      <c r="L2227" s="185">
        <f t="shared" si="1975"/>
        <v>503863</v>
      </c>
      <c r="M2227" s="15">
        <f t="shared" ref="M2227:O2227" si="1978">SUM(M2228,M2229)</f>
        <v>215630</v>
      </c>
      <c r="N2227" s="15">
        <f t="shared" si="1978"/>
        <v>211428</v>
      </c>
      <c r="O2227" s="15">
        <f t="shared" si="1978"/>
        <v>76805</v>
      </c>
      <c r="P2227" s="15">
        <f t="shared" si="1969"/>
        <v>2483593</v>
      </c>
      <c r="Q2227" s="185">
        <f t="shared" si="1974"/>
        <v>99.403043736501942</v>
      </c>
    </row>
    <row r="2228" spans="1:17" x14ac:dyDescent="0.25">
      <c r="A2228" s="4" t="s">
        <v>969</v>
      </c>
      <c r="B2228" s="4" t="s">
        <v>82</v>
      </c>
      <c r="C2228" s="4" t="s">
        <v>1214</v>
      </c>
      <c r="D2228" s="4" t="s">
        <v>1215</v>
      </c>
      <c r="E2228" s="3" t="s">
        <v>18</v>
      </c>
      <c r="F2228" s="4"/>
      <c r="G2228" s="16" t="s">
        <v>1015</v>
      </c>
      <c r="H2228" s="16" t="s">
        <v>17</v>
      </c>
      <c r="I2228" s="183">
        <v>2273431</v>
      </c>
      <c r="J2228" s="183">
        <v>2255431</v>
      </c>
      <c r="K2228" s="183">
        <v>1763286</v>
      </c>
      <c r="L2228" s="183">
        <f>M2228+N2228+O2228</f>
        <v>477230</v>
      </c>
      <c r="M2228" s="17">
        <v>202000</v>
      </c>
      <c r="N2228" s="17">
        <v>202000</v>
      </c>
      <c r="O2228" s="17">
        <v>73230</v>
      </c>
      <c r="P2228" s="17">
        <f t="shared" si="1969"/>
        <v>2240516</v>
      </c>
      <c r="Q2228" s="183">
        <f t="shared" si="1974"/>
        <v>99.338707324675411</v>
      </c>
    </row>
    <row r="2229" spans="1:17" x14ac:dyDescent="0.25">
      <c r="A2229" s="1" t="s">
        <v>969</v>
      </c>
      <c r="B2229" s="1" t="s">
        <v>82</v>
      </c>
      <c r="C2229" s="1" t="s">
        <v>1214</v>
      </c>
      <c r="D2229" s="1" t="s">
        <v>1215</v>
      </c>
      <c r="E2229" s="1" t="s">
        <v>20</v>
      </c>
      <c r="F2229" s="4" t="s">
        <v>1</v>
      </c>
      <c r="G2229" s="16" t="s">
        <v>1</v>
      </c>
      <c r="H2229" s="2" t="s">
        <v>21</v>
      </c>
      <c r="I2229" s="185">
        <f t="shared" ref="I2229:O2229" si="1979">SUM(I2230:I2234)</f>
        <v>233021</v>
      </c>
      <c r="J2229" s="185">
        <f t="shared" si="1979"/>
        <v>243077</v>
      </c>
      <c r="K2229" s="185">
        <f t="shared" si="1979"/>
        <v>216444</v>
      </c>
      <c r="L2229" s="185">
        <f t="shared" si="1979"/>
        <v>26633</v>
      </c>
      <c r="M2229" s="15">
        <f t="shared" si="1979"/>
        <v>13630</v>
      </c>
      <c r="N2229" s="15">
        <f t="shared" si="1979"/>
        <v>9428</v>
      </c>
      <c r="O2229" s="15">
        <f t="shared" si="1979"/>
        <v>3575</v>
      </c>
      <c r="P2229" s="15">
        <f t="shared" si="1969"/>
        <v>243077</v>
      </c>
      <c r="Q2229" s="185">
        <f t="shared" si="1974"/>
        <v>100</v>
      </c>
    </row>
    <row r="2230" spans="1:17" x14ac:dyDescent="0.25">
      <c r="A2230" s="4" t="s">
        <v>969</v>
      </c>
      <c r="B2230" s="4" t="s">
        <v>82</v>
      </c>
      <c r="C2230" s="4" t="s">
        <v>1214</v>
      </c>
      <c r="D2230" s="4" t="s">
        <v>1215</v>
      </c>
      <c r="E2230" s="3" t="s">
        <v>22</v>
      </c>
      <c r="F2230" s="4" t="s">
        <v>1217</v>
      </c>
      <c r="G2230" s="16" t="s">
        <v>1015</v>
      </c>
      <c r="H2230" s="16" t="s">
        <v>86</v>
      </c>
      <c r="I2230" s="183">
        <v>39683</v>
      </c>
      <c r="J2230" s="183">
        <v>39100</v>
      </c>
      <c r="K2230" s="183">
        <v>28267</v>
      </c>
      <c r="L2230" s="183">
        <f>M2230+N2230+O2230</f>
        <v>10833</v>
      </c>
      <c r="M2230" s="17">
        <v>3630</v>
      </c>
      <c r="N2230" s="17">
        <v>3628</v>
      </c>
      <c r="O2230" s="17">
        <v>3575</v>
      </c>
      <c r="P2230" s="17">
        <f t="shared" si="1969"/>
        <v>39100</v>
      </c>
      <c r="Q2230" s="183">
        <f t="shared" si="1974"/>
        <v>100</v>
      </c>
    </row>
    <row r="2231" spans="1:17" x14ac:dyDescent="0.25">
      <c r="A2231" s="4" t="s">
        <v>969</v>
      </c>
      <c r="B2231" s="4" t="s">
        <v>82</v>
      </c>
      <c r="C2231" s="4" t="s">
        <v>1214</v>
      </c>
      <c r="D2231" s="4" t="s">
        <v>1215</v>
      </c>
      <c r="E2231" s="3" t="s">
        <v>22</v>
      </c>
      <c r="F2231" s="4" t="s">
        <v>1218</v>
      </c>
      <c r="G2231" s="16" t="s">
        <v>1015</v>
      </c>
      <c r="H2231" s="16" t="s">
        <v>26</v>
      </c>
      <c r="I2231" s="183">
        <v>148000</v>
      </c>
      <c r="J2231" s="183">
        <v>145100</v>
      </c>
      <c r="K2231" s="183">
        <v>129300</v>
      </c>
      <c r="L2231" s="183">
        <f>M2231+N2231+O2231</f>
        <v>15800</v>
      </c>
      <c r="M2231" s="17">
        <v>10000</v>
      </c>
      <c r="N2231" s="17">
        <v>5800</v>
      </c>
      <c r="O2231" s="17">
        <v>0</v>
      </c>
      <c r="P2231" s="17">
        <f t="shared" si="1969"/>
        <v>145100</v>
      </c>
      <c r="Q2231" s="183">
        <f t="shared" si="1974"/>
        <v>100</v>
      </c>
    </row>
    <row r="2232" spans="1:17" x14ac:dyDescent="0.25">
      <c r="A2232" s="4" t="s">
        <v>969</v>
      </c>
      <c r="B2232" s="4" t="s">
        <v>82</v>
      </c>
      <c r="C2232" s="4" t="s">
        <v>1214</v>
      </c>
      <c r="D2232" s="4" t="s">
        <v>1215</v>
      </c>
      <c r="E2232" s="3" t="s">
        <v>22</v>
      </c>
      <c r="F2232" s="4" t="s">
        <v>1219</v>
      </c>
      <c r="G2232" s="16" t="s">
        <v>1015</v>
      </c>
      <c r="H2232" s="16" t="s">
        <v>28</v>
      </c>
      <c r="I2232" s="183">
        <v>24338</v>
      </c>
      <c r="J2232" s="183">
        <v>37877</v>
      </c>
      <c r="K2232" s="183">
        <v>37877</v>
      </c>
      <c r="L2232" s="183">
        <f>M2232+N2232+O2232</f>
        <v>0</v>
      </c>
      <c r="M2232" s="17"/>
      <c r="N2232" s="17"/>
      <c r="O2232" s="17"/>
      <c r="P2232" s="17">
        <f t="shared" si="1969"/>
        <v>37877</v>
      </c>
      <c r="Q2232" s="183">
        <f t="shared" si="1974"/>
        <v>100</v>
      </c>
    </row>
    <row r="2233" spans="1:17" x14ac:dyDescent="0.25">
      <c r="A2233" s="4" t="s">
        <v>969</v>
      </c>
      <c r="B2233" s="4" t="s">
        <v>82</v>
      </c>
      <c r="C2233" s="4" t="s">
        <v>1214</v>
      </c>
      <c r="D2233" s="4" t="s">
        <v>1215</v>
      </c>
      <c r="E2233" s="3" t="s">
        <v>22</v>
      </c>
      <c r="F2233" s="4" t="s">
        <v>1220</v>
      </c>
      <c r="G2233" s="16" t="s">
        <v>1015</v>
      </c>
      <c r="H2233" s="16" t="s">
        <v>24</v>
      </c>
      <c r="I2233" s="183">
        <v>0</v>
      </c>
      <c r="J2233" s="183">
        <v>0</v>
      </c>
      <c r="K2233" s="183">
        <v>0</v>
      </c>
      <c r="L2233" s="183">
        <f>M2233+N2233+O2233</f>
        <v>0</v>
      </c>
      <c r="M2233" s="17"/>
      <c r="N2233" s="17"/>
      <c r="O2233" s="17"/>
      <c r="P2233" s="17">
        <f t="shared" si="1969"/>
        <v>0</v>
      </c>
      <c r="Q2233" s="161" t="str">
        <f t="shared" si="1974"/>
        <v>-</v>
      </c>
    </row>
    <row r="2234" spans="1:17" x14ac:dyDescent="0.25">
      <c r="A2234" s="4" t="s">
        <v>969</v>
      </c>
      <c r="B2234" s="4" t="s">
        <v>82</v>
      </c>
      <c r="C2234" s="4" t="s">
        <v>1214</v>
      </c>
      <c r="D2234" s="4" t="s">
        <v>1215</v>
      </c>
      <c r="E2234" s="3" t="s">
        <v>22</v>
      </c>
      <c r="F2234" s="4" t="s">
        <v>1221</v>
      </c>
      <c r="G2234" s="16" t="s">
        <v>1015</v>
      </c>
      <c r="H2234" s="16" t="s">
        <v>30</v>
      </c>
      <c r="I2234" s="183">
        <v>21000</v>
      </c>
      <c r="J2234" s="183">
        <v>21000</v>
      </c>
      <c r="K2234" s="183">
        <v>21000</v>
      </c>
      <c r="L2234" s="183">
        <f>M2234+N2234+O2234</f>
        <v>0</v>
      </c>
      <c r="M2234" s="17"/>
      <c r="N2234" s="17"/>
      <c r="O2234" s="17"/>
      <c r="P2234" s="17">
        <f t="shared" si="1969"/>
        <v>21000</v>
      </c>
      <c r="Q2234" s="183">
        <f t="shared" si="1974"/>
        <v>100</v>
      </c>
    </row>
    <row r="2235" spans="1:17" x14ac:dyDescent="0.25">
      <c r="A2235" s="4" t="s">
        <v>969</v>
      </c>
      <c r="B2235" s="4" t="s">
        <v>82</v>
      </c>
      <c r="C2235" s="4" t="s">
        <v>1214</v>
      </c>
      <c r="D2235" s="4" t="s">
        <v>1215</v>
      </c>
      <c r="E2235" s="2" t="s">
        <v>31</v>
      </c>
      <c r="F2235" s="2" t="s">
        <v>1</v>
      </c>
      <c r="G2235" s="2" t="s">
        <v>1</v>
      </c>
      <c r="H2235" s="2" t="s">
        <v>32</v>
      </c>
      <c r="I2235" s="185">
        <f t="shared" ref="I2235:O2235" si="1980">SUM(I2236)</f>
        <v>238710</v>
      </c>
      <c r="J2235" s="185">
        <f t="shared" si="1980"/>
        <v>236810</v>
      </c>
      <c r="K2235" s="185">
        <f t="shared" si="1980"/>
        <v>183430</v>
      </c>
      <c r="L2235" s="185">
        <f t="shared" si="1980"/>
        <v>50378</v>
      </c>
      <c r="M2235" s="15">
        <f t="shared" si="1980"/>
        <v>21200</v>
      </c>
      <c r="N2235" s="15">
        <f t="shared" si="1980"/>
        <v>21000</v>
      </c>
      <c r="O2235" s="15">
        <f t="shared" si="1980"/>
        <v>8178</v>
      </c>
      <c r="P2235" s="15">
        <f t="shared" si="1969"/>
        <v>233808</v>
      </c>
      <c r="Q2235" s="185">
        <f t="shared" si="1974"/>
        <v>98.732317047421986</v>
      </c>
    </row>
    <row r="2236" spans="1:17" x14ac:dyDescent="0.25">
      <c r="A2236" s="4" t="s">
        <v>969</v>
      </c>
      <c r="B2236" s="4" t="s">
        <v>82</v>
      </c>
      <c r="C2236" s="4" t="s">
        <v>1214</v>
      </c>
      <c r="D2236" s="4" t="s">
        <v>1215</v>
      </c>
      <c r="E2236" s="3" t="s">
        <v>34</v>
      </c>
      <c r="F2236" s="4"/>
      <c r="G2236" s="16" t="s">
        <v>1015</v>
      </c>
      <c r="H2236" s="16" t="s">
        <v>33</v>
      </c>
      <c r="I2236" s="183">
        <v>238710</v>
      </c>
      <c r="J2236" s="183">
        <v>236810</v>
      </c>
      <c r="K2236" s="183">
        <v>183430</v>
      </c>
      <c r="L2236" s="183">
        <f>M2236+N2236+O2236</f>
        <v>50378</v>
      </c>
      <c r="M2236" s="17">
        <v>21200</v>
      </c>
      <c r="N2236" s="17">
        <v>21000</v>
      </c>
      <c r="O2236" s="17">
        <v>8178</v>
      </c>
      <c r="P2236" s="17">
        <f t="shared" si="1969"/>
        <v>233808</v>
      </c>
      <c r="Q2236" s="183">
        <f t="shared" si="1974"/>
        <v>98.732317047421986</v>
      </c>
    </row>
    <row r="2237" spans="1:17" x14ac:dyDescent="0.25">
      <c r="A2237" s="4" t="s">
        <v>969</v>
      </c>
      <c r="B2237" s="4" t="s">
        <v>82</v>
      </c>
      <c r="C2237" s="4" t="s">
        <v>1214</v>
      </c>
      <c r="D2237" s="4" t="s">
        <v>1215</v>
      </c>
      <c r="E2237" s="2" t="s">
        <v>35</v>
      </c>
      <c r="F2237" s="2" t="s">
        <v>1</v>
      </c>
      <c r="G2237" s="2" t="s">
        <v>1</v>
      </c>
      <c r="H2237" s="2" t="s">
        <v>36</v>
      </c>
      <c r="I2237" s="185">
        <f t="shared" ref="I2237:O2237" si="1981">SUM(I2238:I2244)</f>
        <v>225632</v>
      </c>
      <c r="J2237" s="185">
        <f t="shared" si="1981"/>
        <v>156232</v>
      </c>
      <c r="K2237" s="185">
        <f t="shared" si="1981"/>
        <v>107601</v>
      </c>
      <c r="L2237" s="185">
        <f t="shared" si="1981"/>
        <v>47831</v>
      </c>
      <c r="M2237" s="15">
        <f t="shared" si="1981"/>
        <v>17695</v>
      </c>
      <c r="N2237" s="15">
        <f t="shared" si="1981"/>
        <v>16691</v>
      </c>
      <c r="O2237" s="15">
        <f t="shared" si="1981"/>
        <v>13445</v>
      </c>
      <c r="P2237" s="15">
        <f t="shared" si="1969"/>
        <v>155432</v>
      </c>
      <c r="Q2237" s="185">
        <f t="shared" si="1974"/>
        <v>99.487941010804448</v>
      </c>
    </row>
    <row r="2238" spans="1:17" x14ac:dyDescent="0.25">
      <c r="A2238" s="4" t="s">
        <v>969</v>
      </c>
      <c r="B2238" s="4" t="s">
        <v>82</v>
      </c>
      <c r="C2238" s="4" t="s">
        <v>1214</v>
      </c>
      <c r="D2238" s="4" t="s">
        <v>1215</v>
      </c>
      <c r="E2238" s="3" t="s">
        <v>39</v>
      </c>
      <c r="F2238" s="4"/>
      <c r="G2238" s="16" t="s">
        <v>1015</v>
      </c>
      <c r="H2238" s="16" t="s">
        <v>38</v>
      </c>
      <c r="I2238" s="183">
        <v>1000</v>
      </c>
      <c r="J2238" s="183">
        <v>300</v>
      </c>
      <c r="K2238" s="183">
        <v>300</v>
      </c>
      <c r="L2238" s="183">
        <f t="shared" ref="L2238:L2243" si="1982">M2238+N2238+O2238</f>
        <v>0</v>
      </c>
      <c r="M2238" s="17"/>
      <c r="N2238" s="17"/>
      <c r="O2238" s="17"/>
      <c r="P2238" s="17">
        <f t="shared" si="1969"/>
        <v>300</v>
      </c>
      <c r="Q2238" s="183">
        <f t="shared" si="1974"/>
        <v>100</v>
      </c>
    </row>
    <row r="2239" spans="1:17" x14ac:dyDescent="0.25">
      <c r="A2239" s="4" t="s">
        <v>969</v>
      </c>
      <c r="B2239" s="4" t="s">
        <v>82</v>
      </c>
      <c r="C2239" s="4" t="s">
        <v>1214</v>
      </c>
      <c r="D2239" s="4" t="s">
        <v>1215</v>
      </c>
      <c r="E2239" s="3" t="s">
        <v>197</v>
      </c>
      <c r="F2239" s="4"/>
      <c r="G2239" s="16" t="s">
        <v>1015</v>
      </c>
      <c r="H2239" s="16" t="s">
        <v>196</v>
      </c>
      <c r="I2239" s="183">
        <v>88000</v>
      </c>
      <c r="J2239" s="183">
        <v>88000</v>
      </c>
      <c r="K2239" s="183">
        <v>54500</v>
      </c>
      <c r="L2239" s="183">
        <f t="shared" si="1982"/>
        <v>33500</v>
      </c>
      <c r="M2239" s="17">
        <v>10800</v>
      </c>
      <c r="N2239" s="17">
        <v>11900</v>
      </c>
      <c r="O2239" s="17">
        <v>10800</v>
      </c>
      <c r="P2239" s="17">
        <f t="shared" si="1969"/>
        <v>88000</v>
      </c>
      <c r="Q2239" s="183">
        <f t="shared" si="1974"/>
        <v>100</v>
      </c>
    </row>
    <row r="2240" spans="1:17" x14ac:dyDescent="0.25">
      <c r="A2240" s="4" t="s">
        <v>969</v>
      </c>
      <c r="B2240" s="4" t="s">
        <v>82</v>
      </c>
      <c r="C2240" s="4" t="s">
        <v>1214</v>
      </c>
      <c r="D2240" s="4" t="s">
        <v>1215</v>
      </c>
      <c r="E2240" s="3" t="s">
        <v>200</v>
      </c>
      <c r="F2240" s="4"/>
      <c r="G2240" s="16" t="s">
        <v>1015</v>
      </c>
      <c r="H2240" s="16" t="s">
        <v>199</v>
      </c>
      <c r="I2240" s="183">
        <v>7800</v>
      </c>
      <c r="J2240" s="183">
        <v>7800</v>
      </c>
      <c r="K2240" s="183">
        <v>5990</v>
      </c>
      <c r="L2240" s="183">
        <f t="shared" si="1982"/>
        <v>1810</v>
      </c>
      <c r="M2240" s="17">
        <v>680</v>
      </c>
      <c r="N2240" s="17">
        <v>600</v>
      </c>
      <c r="O2240" s="17">
        <v>530</v>
      </c>
      <c r="P2240" s="17">
        <f t="shared" si="1969"/>
        <v>7800</v>
      </c>
      <c r="Q2240" s="183">
        <f t="shared" si="1974"/>
        <v>100</v>
      </c>
    </row>
    <row r="2241" spans="1:17" x14ac:dyDescent="0.25">
      <c r="A2241" s="4" t="s">
        <v>969</v>
      </c>
      <c r="B2241" s="4" t="s">
        <v>82</v>
      </c>
      <c r="C2241" s="4" t="s">
        <v>1214</v>
      </c>
      <c r="D2241" s="4" t="s">
        <v>1215</v>
      </c>
      <c r="E2241" s="3" t="s">
        <v>203</v>
      </c>
      <c r="F2241" s="4"/>
      <c r="G2241" s="16" t="s">
        <v>1015</v>
      </c>
      <c r="H2241" s="16" t="s">
        <v>202</v>
      </c>
      <c r="I2241" s="183">
        <v>79500</v>
      </c>
      <c r="J2241" s="183">
        <v>20000</v>
      </c>
      <c r="K2241" s="183">
        <v>14200</v>
      </c>
      <c r="L2241" s="183">
        <f t="shared" si="1982"/>
        <v>5000</v>
      </c>
      <c r="M2241" s="17">
        <v>2500</v>
      </c>
      <c r="N2241" s="17">
        <v>1800</v>
      </c>
      <c r="O2241" s="17">
        <v>700</v>
      </c>
      <c r="P2241" s="17">
        <f t="shared" si="1969"/>
        <v>19200</v>
      </c>
      <c r="Q2241" s="183">
        <f t="shared" si="1974"/>
        <v>96</v>
      </c>
    </row>
    <row r="2242" spans="1:17" x14ac:dyDescent="0.25">
      <c r="A2242" s="4" t="s">
        <v>969</v>
      </c>
      <c r="B2242" s="4" t="s">
        <v>82</v>
      </c>
      <c r="C2242" s="4" t="s">
        <v>1214</v>
      </c>
      <c r="D2242" s="4" t="s">
        <v>1215</v>
      </c>
      <c r="E2242" s="3" t="s">
        <v>206</v>
      </c>
      <c r="F2242" s="4"/>
      <c r="G2242" s="16" t="s">
        <v>1015</v>
      </c>
      <c r="H2242" s="16" t="s">
        <v>205</v>
      </c>
      <c r="I2242" s="183">
        <v>1150</v>
      </c>
      <c r="J2242" s="183">
        <v>150</v>
      </c>
      <c r="K2242" s="183">
        <v>115</v>
      </c>
      <c r="L2242" s="183">
        <f t="shared" si="1982"/>
        <v>35</v>
      </c>
      <c r="M2242" s="17">
        <v>15</v>
      </c>
      <c r="N2242" s="17">
        <v>10</v>
      </c>
      <c r="O2242" s="17">
        <v>10</v>
      </c>
      <c r="P2242" s="17">
        <f t="shared" si="1969"/>
        <v>150</v>
      </c>
      <c r="Q2242" s="183">
        <f t="shared" si="1974"/>
        <v>100</v>
      </c>
    </row>
    <row r="2243" spans="1:17" x14ac:dyDescent="0.25">
      <c r="A2243" s="4" t="s">
        <v>969</v>
      </c>
      <c r="B2243" s="4" t="s">
        <v>82</v>
      </c>
      <c r="C2243" s="4" t="s">
        <v>1214</v>
      </c>
      <c r="D2243" s="4" t="s">
        <v>1215</v>
      </c>
      <c r="E2243" s="3" t="s">
        <v>212</v>
      </c>
      <c r="F2243" s="4"/>
      <c r="G2243" s="16" t="s">
        <v>1015</v>
      </c>
      <c r="H2243" s="16" t="s">
        <v>211</v>
      </c>
      <c r="I2243" s="183">
        <v>9100</v>
      </c>
      <c r="J2243" s="183">
        <v>4900</v>
      </c>
      <c r="K2243" s="183">
        <v>3650</v>
      </c>
      <c r="L2243" s="183">
        <f t="shared" si="1982"/>
        <v>1250</v>
      </c>
      <c r="M2243" s="17">
        <v>600</v>
      </c>
      <c r="N2243" s="17">
        <v>350</v>
      </c>
      <c r="O2243" s="17">
        <v>300</v>
      </c>
      <c r="P2243" s="17">
        <f t="shared" si="1969"/>
        <v>4900</v>
      </c>
      <c r="Q2243" s="183">
        <f t="shared" si="1974"/>
        <v>100</v>
      </c>
    </row>
    <row r="2244" spans="1:17" x14ac:dyDescent="0.25">
      <c r="A2244" s="1" t="s">
        <v>969</v>
      </c>
      <c r="B2244" s="1" t="s">
        <v>82</v>
      </c>
      <c r="C2244" s="1" t="s">
        <v>1214</v>
      </c>
      <c r="D2244" s="1" t="s">
        <v>1215</v>
      </c>
      <c r="E2244" s="1" t="s">
        <v>40</v>
      </c>
      <c r="F2244" s="4" t="s">
        <v>1</v>
      </c>
      <c r="G2244" s="16" t="s">
        <v>1</v>
      </c>
      <c r="H2244" s="2" t="s">
        <v>41</v>
      </c>
      <c r="I2244" s="185">
        <f t="shared" ref="I2244:O2244" si="1983">SUM(I2245:I2247)</f>
        <v>39082</v>
      </c>
      <c r="J2244" s="185">
        <f t="shared" si="1983"/>
        <v>35082</v>
      </c>
      <c r="K2244" s="185">
        <f t="shared" si="1983"/>
        <v>28846</v>
      </c>
      <c r="L2244" s="185">
        <f t="shared" si="1983"/>
        <v>6236</v>
      </c>
      <c r="M2244" s="15">
        <f t="shared" si="1983"/>
        <v>3100</v>
      </c>
      <c r="N2244" s="15">
        <f t="shared" si="1983"/>
        <v>2031</v>
      </c>
      <c r="O2244" s="15">
        <f t="shared" si="1983"/>
        <v>1105</v>
      </c>
      <c r="P2244" s="15">
        <f t="shared" si="1969"/>
        <v>35082</v>
      </c>
      <c r="Q2244" s="185">
        <f t="shared" si="1974"/>
        <v>100</v>
      </c>
    </row>
    <row r="2245" spans="1:17" x14ac:dyDescent="0.25">
      <c r="A2245" s="4" t="s">
        <v>969</v>
      </c>
      <c r="B2245" s="4" t="s">
        <v>82</v>
      </c>
      <c r="C2245" s="4" t="s">
        <v>1214</v>
      </c>
      <c r="D2245" s="4" t="s">
        <v>1215</v>
      </c>
      <c r="E2245" s="3" t="s">
        <v>42</v>
      </c>
      <c r="F2245" s="4"/>
      <c r="G2245" s="16" t="s">
        <v>1015</v>
      </c>
      <c r="H2245" s="16" t="s">
        <v>41</v>
      </c>
      <c r="I2245" s="183">
        <v>23731</v>
      </c>
      <c r="J2245" s="183">
        <v>19731</v>
      </c>
      <c r="K2245" s="183">
        <v>17100</v>
      </c>
      <c r="L2245" s="183">
        <f>M2245+N2245+O2245</f>
        <v>2631</v>
      </c>
      <c r="M2245" s="17">
        <v>1800</v>
      </c>
      <c r="N2245" s="17">
        <v>731</v>
      </c>
      <c r="O2245" s="17">
        <v>100</v>
      </c>
      <c r="P2245" s="17">
        <f t="shared" si="1969"/>
        <v>19731</v>
      </c>
      <c r="Q2245" s="183">
        <f t="shared" si="1974"/>
        <v>100</v>
      </c>
    </row>
    <row r="2246" spans="1:17" ht="22.5" x14ac:dyDescent="0.25">
      <c r="A2246" s="4" t="s">
        <v>969</v>
      </c>
      <c r="B2246" s="4" t="s">
        <v>82</v>
      </c>
      <c r="C2246" s="4" t="s">
        <v>1214</v>
      </c>
      <c r="D2246" s="4" t="s">
        <v>1215</v>
      </c>
      <c r="E2246" s="3" t="s">
        <v>42</v>
      </c>
      <c r="F2246" s="4" t="s">
        <v>1222</v>
      </c>
      <c r="G2246" s="16" t="s">
        <v>1015</v>
      </c>
      <c r="H2246" s="16" t="s">
        <v>50</v>
      </c>
      <c r="I2246" s="183">
        <v>7251</v>
      </c>
      <c r="J2246" s="183">
        <v>7251</v>
      </c>
      <c r="K2246" s="183">
        <v>5616</v>
      </c>
      <c r="L2246" s="183">
        <f>M2246+N2246+O2246</f>
        <v>1635</v>
      </c>
      <c r="M2246" s="17">
        <v>620</v>
      </c>
      <c r="N2246" s="17">
        <v>620</v>
      </c>
      <c r="O2246" s="17">
        <v>395</v>
      </c>
      <c r="P2246" s="17">
        <f t="shared" si="1969"/>
        <v>7251</v>
      </c>
      <c r="Q2246" s="183">
        <f t="shared" si="1974"/>
        <v>100</v>
      </c>
    </row>
    <row r="2247" spans="1:17" ht="22.5" x14ac:dyDescent="0.25">
      <c r="A2247" s="4" t="s">
        <v>969</v>
      </c>
      <c r="B2247" s="4" t="s">
        <v>82</v>
      </c>
      <c r="C2247" s="4" t="s">
        <v>1214</v>
      </c>
      <c r="D2247" s="4" t="s">
        <v>1215</v>
      </c>
      <c r="E2247" s="3" t="s">
        <v>42</v>
      </c>
      <c r="F2247" s="4" t="s">
        <v>1223</v>
      </c>
      <c r="G2247" s="16" t="s">
        <v>1015</v>
      </c>
      <c r="H2247" s="16" t="s">
        <v>56</v>
      </c>
      <c r="I2247" s="183">
        <v>8100</v>
      </c>
      <c r="J2247" s="183">
        <v>8100</v>
      </c>
      <c r="K2247" s="183">
        <v>6130</v>
      </c>
      <c r="L2247" s="183">
        <f>M2247+N2247+O2247</f>
        <v>1970</v>
      </c>
      <c r="M2247" s="17">
        <v>680</v>
      </c>
      <c r="N2247" s="17">
        <v>680</v>
      </c>
      <c r="O2247" s="17">
        <v>610</v>
      </c>
      <c r="P2247" s="17">
        <f t="shared" si="1969"/>
        <v>8100</v>
      </c>
      <c r="Q2247" s="183">
        <f t="shared" si="1974"/>
        <v>100</v>
      </c>
    </row>
    <row r="2248" spans="1:17" ht="22.5" x14ac:dyDescent="0.25">
      <c r="A2248" s="1" t="s">
        <v>1</v>
      </c>
      <c r="B2248" s="1" t="s">
        <v>1</v>
      </c>
      <c r="C2248" s="1" t="s">
        <v>1</v>
      </c>
      <c r="D2248" s="2" t="s">
        <v>1</v>
      </c>
      <c r="E2248" s="2" t="s">
        <v>1</v>
      </c>
      <c r="F2248" s="2" t="s">
        <v>1</v>
      </c>
      <c r="G2248" s="2" t="s">
        <v>1</v>
      </c>
      <c r="H2248" s="13" t="s">
        <v>57</v>
      </c>
      <c r="I2248" s="184">
        <f t="shared" ref="I2248:O2249" si="1984">SUM(I2249)</f>
        <v>100</v>
      </c>
      <c r="J2248" s="184">
        <f t="shared" si="1984"/>
        <v>100</v>
      </c>
      <c r="K2248" s="184">
        <f t="shared" si="1984"/>
        <v>0</v>
      </c>
      <c r="L2248" s="184">
        <f t="shared" si="1984"/>
        <v>0</v>
      </c>
      <c r="M2248" s="14">
        <f t="shared" si="1984"/>
        <v>0</v>
      </c>
      <c r="N2248" s="14">
        <f t="shared" si="1984"/>
        <v>0</v>
      </c>
      <c r="O2248" s="14">
        <f t="shared" si="1984"/>
        <v>0</v>
      </c>
      <c r="P2248" s="14">
        <f t="shared" si="1969"/>
        <v>0</v>
      </c>
      <c r="Q2248" s="184">
        <f t="shared" si="1974"/>
        <v>0</v>
      </c>
    </row>
    <row r="2249" spans="1:17" x14ac:dyDescent="0.25">
      <c r="A2249" s="4" t="s">
        <v>969</v>
      </c>
      <c r="B2249" s="4" t="s">
        <v>82</v>
      </c>
      <c r="C2249" s="4" t="s">
        <v>1214</v>
      </c>
      <c r="D2249" s="4" t="s">
        <v>1215</v>
      </c>
      <c r="E2249" s="2" t="s">
        <v>58</v>
      </c>
      <c r="F2249" s="2" t="s">
        <v>1</v>
      </c>
      <c r="G2249" s="2" t="s">
        <v>1</v>
      </c>
      <c r="H2249" s="2" t="s">
        <v>59</v>
      </c>
      <c r="I2249" s="185">
        <f t="shared" si="1984"/>
        <v>100</v>
      </c>
      <c r="J2249" s="185">
        <f t="shared" si="1984"/>
        <v>100</v>
      </c>
      <c r="K2249" s="185">
        <f t="shared" si="1984"/>
        <v>0</v>
      </c>
      <c r="L2249" s="185">
        <f t="shared" si="1984"/>
        <v>0</v>
      </c>
      <c r="M2249" s="15">
        <f t="shared" si="1984"/>
        <v>0</v>
      </c>
      <c r="N2249" s="15">
        <f t="shared" si="1984"/>
        <v>0</v>
      </c>
      <c r="O2249" s="15">
        <f t="shared" si="1984"/>
        <v>0</v>
      </c>
      <c r="P2249" s="15">
        <f t="shared" si="1969"/>
        <v>0</v>
      </c>
      <c r="Q2249" s="185">
        <f t="shared" si="1974"/>
        <v>0</v>
      </c>
    </row>
    <row r="2250" spans="1:17" x14ac:dyDescent="0.25">
      <c r="A2250" s="4" t="s">
        <v>969</v>
      </c>
      <c r="B2250" s="4" t="s">
        <v>82</v>
      </c>
      <c r="C2250" s="4" t="s">
        <v>1214</v>
      </c>
      <c r="D2250" s="4" t="s">
        <v>1215</v>
      </c>
      <c r="E2250" s="3" t="s">
        <v>69</v>
      </c>
      <c r="F2250" s="4"/>
      <c r="G2250" s="16" t="s">
        <v>1015</v>
      </c>
      <c r="H2250" s="16" t="s">
        <v>68</v>
      </c>
      <c r="I2250" s="183">
        <v>100</v>
      </c>
      <c r="J2250" s="183">
        <v>100</v>
      </c>
      <c r="K2250" s="183">
        <v>0</v>
      </c>
      <c r="L2250" s="183">
        <f>M2250+N2250+O2250</f>
        <v>0</v>
      </c>
      <c r="M2250" s="17"/>
      <c r="N2250" s="17"/>
      <c r="O2250" s="17"/>
      <c r="P2250" s="17">
        <f t="shared" si="1969"/>
        <v>0</v>
      </c>
      <c r="Q2250" s="183">
        <f t="shared" si="1974"/>
        <v>0</v>
      </c>
    </row>
    <row r="2251" spans="1:17" ht="22.5" x14ac:dyDescent="0.25">
      <c r="A2251" s="1" t="s">
        <v>1</v>
      </c>
      <c r="B2251" s="1" t="s">
        <v>1</v>
      </c>
      <c r="C2251" s="1" t="s">
        <v>1</v>
      </c>
      <c r="D2251" s="2" t="s">
        <v>1</v>
      </c>
      <c r="E2251" s="2" t="s">
        <v>1</v>
      </c>
      <c r="F2251" s="2" t="s">
        <v>1</v>
      </c>
      <c r="G2251" s="2" t="s">
        <v>1</v>
      </c>
      <c r="H2251" s="13" t="s">
        <v>70</v>
      </c>
      <c r="I2251" s="184">
        <f t="shared" ref="I2251:O2251" si="1985">SUM(I2252)</f>
        <v>75500</v>
      </c>
      <c r="J2251" s="184">
        <f t="shared" si="1985"/>
        <v>67000</v>
      </c>
      <c r="K2251" s="184">
        <f t="shared" si="1985"/>
        <v>47500</v>
      </c>
      <c r="L2251" s="184">
        <f t="shared" si="1985"/>
        <v>19500</v>
      </c>
      <c r="M2251" s="14">
        <f t="shared" si="1985"/>
        <v>17000</v>
      </c>
      <c r="N2251" s="14">
        <f t="shared" si="1985"/>
        <v>2500</v>
      </c>
      <c r="O2251" s="14">
        <f t="shared" si="1985"/>
        <v>0</v>
      </c>
      <c r="P2251" s="14">
        <f t="shared" si="1969"/>
        <v>67000</v>
      </c>
      <c r="Q2251" s="184">
        <f t="shared" si="1974"/>
        <v>100</v>
      </c>
    </row>
    <row r="2252" spans="1:17" x14ac:dyDescent="0.25">
      <c r="A2252" s="4" t="s">
        <v>969</v>
      </c>
      <c r="B2252" s="4" t="s">
        <v>82</v>
      </c>
      <c r="C2252" s="4" t="s">
        <v>1214</v>
      </c>
      <c r="D2252" s="4" t="s">
        <v>1215</v>
      </c>
      <c r="E2252" s="2" t="s">
        <v>71</v>
      </c>
      <c r="F2252" s="2" t="s">
        <v>1</v>
      </c>
      <c r="G2252" s="2" t="s">
        <v>1</v>
      </c>
      <c r="H2252" s="2" t="s">
        <v>72</v>
      </c>
      <c r="I2252" s="185">
        <f t="shared" ref="I2252:L2252" si="1986">SUM(I2253:I2254)</f>
        <v>75500</v>
      </c>
      <c r="J2252" s="185">
        <f t="shared" ref="J2252" si="1987">SUM(J2253:J2254)</f>
        <v>67000</v>
      </c>
      <c r="K2252" s="185">
        <f t="shared" ref="K2252" si="1988">SUM(K2253:K2254)</f>
        <v>47500</v>
      </c>
      <c r="L2252" s="185">
        <f t="shared" si="1986"/>
        <v>19500</v>
      </c>
      <c r="M2252" s="15">
        <f t="shared" ref="M2252:O2252" si="1989">SUM(M2253:M2254)</f>
        <v>17000</v>
      </c>
      <c r="N2252" s="15">
        <f t="shared" si="1989"/>
        <v>2500</v>
      </c>
      <c r="O2252" s="15">
        <f t="shared" si="1989"/>
        <v>0</v>
      </c>
      <c r="P2252" s="15">
        <f t="shared" si="1969"/>
        <v>67000</v>
      </c>
      <c r="Q2252" s="185">
        <f t="shared" si="1974"/>
        <v>100</v>
      </c>
    </row>
    <row r="2253" spans="1:17" x14ac:dyDescent="0.25">
      <c r="A2253" s="4" t="s">
        <v>969</v>
      </c>
      <c r="B2253" s="4" t="s">
        <v>82</v>
      </c>
      <c r="C2253" s="4" t="s">
        <v>1214</v>
      </c>
      <c r="D2253" s="4" t="s">
        <v>1215</v>
      </c>
      <c r="E2253" s="3" t="s">
        <v>75</v>
      </c>
      <c r="F2253" s="4"/>
      <c r="G2253" s="16" t="s">
        <v>1015</v>
      </c>
      <c r="H2253" s="16" t="s">
        <v>74</v>
      </c>
      <c r="I2253" s="183">
        <v>35500</v>
      </c>
      <c r="J2253" s="183">
        <v>27000</v>
      </c>
      <c r="K2253" s="183">
        <v>17000</v>
      </c>
      <c r="L2253" s="183">
        <f>M2253+N2253+O2253</f>
        <v>10000</v>
      </c>
      <c r="M2253" s="17">
        <v>8000</v>
      </c>
      <c r="N2253" s="17">
        <v>2000</v>
      </c>
      <c r="O2253" s="17"/>
      <c r="P2253" s="17">
        <f t="shared" si="1969"/>
        <v>27000</v>
      </c>
      <c r="Q2253" s="183">
        <f t="shared" si="1974"/>
        <v>100</v>
      </c>
    </row>
    <row r="2254" spans="1:17" x14ac:dyDescent="0.25">
      <c r="A2254" s="4" t="s">
        <v>969</v>
      </c>
      <c r="B2254" s="4" t="s">
        <v>82</v>
      </c>
      <c r="C2254" s="4" t="s">
        <v>1214</v>
      </c>
      <c r="D2254" s="4" t="s">
        <v>1215</v>
      </c>
      <c r="E2254" s="3" t="s">
        <v>341</v>
      </c>
      <c r="F2254" s="4"/>
      <c r="G2254" s="16" t="s">
        <v>1015</v>
      </c>
      <c r="H2254" s="16" t="s">
        <v>340</v>
      </c>
      <c r="I2254" s="183">
        <v>40000</v>
      </c>
      <c r="J2254" s="183">
        <v>40000</v>
      </c>
      <c r="K2254" s="183">
        <v>30500</v>
      </c>
      <c r="L2254" s="183">
        <f>M2254+N2254+O2254</f>
        <v>9500</v>
      </c>
      <c r="M2254" s="17">
        <v>9000</v>
      </c>
      <c r="N2254" s="17">
        <v>500</v>
      </c>
      <c r="O2254" s="17"/>
      <c r="P2254" s="17">
        <f t="shared" si="1969"/>
        <v>40000</v>
      </c>
      <c r="Q2254" s="183">
        <f t="shared" si="1974"/>
        <v>100</v>
      </c>
    </row>
    <row r="2255" spans="1:17" x14ac:dyDescent="0.25">
      <c r="A2255" s="16" t="s">
        <v>1</v>
      </c>
      <c r="B2255" s="16" t="s">
        <v>1</v>
      </c>
      <c r="C2255" s="16" t="s">
        <v>1</v>
      </c>
      <c r="D2255" s="16" t="s">
        <v>1</v>
      </c>
      <c r="E2255" s="16" t="s">
        <v>1</v>
      </c>
      <c r="F2255" s="16" t="s">
        <v>1</v>
      </c>
      <c r="G2255" s="16" t="s">
        <v>1</v>
      </c>
      <c r="H2255" s="13" t="s">
        <v>1224</v>
      </c>
      <c r="I2255" s="184">
        <f t="shared" ref="I2255:O2255" si="1990">SUM(I2226,I2248,I2251)</f>
        <v>3046394</v>
      </c>
      <c r="J2255" s="184">
        <f t="shared" si="1990"/>
        <v>2958650</v>
      </c>
      <c r="K2255" s="184">
        <f t="shared" si="1990"/>
        <v>2318261</v>
      </c>
      <c r="L2255" s="184">
        <f t="shared" si="1990"/>
        <v>621572</v>
      </c>
      <c r="M2255" s="14">
        <f t="shared" si="1990"/>
        <v>271525</v>
      </c>
      <c r="N2255" s="14">
        <f t="shared" si="1990"/>
        <v>251619</v>
      </c>
      <c r="O2255" s="14">
        <f t="shared" si="1990"/>
        <v>98428</v>
      </c>
      <c r="P2255" s="14">
        <f t="shared" si="1969"/>
        <v>2939833</v>
      </c>
      <c r="Q2255" s="184">
        <f t="shared" si="1974"/>
        <v>99.364000473188781</v>
      </c>
    </row>
    <row r="2256" spans="1:17" ht="15.75" thickBot="1" x14ac:dyDescent="0.3">
      <c r="A2256" s="16" t="s">
        <v>1</v>
      </c>
      <c r="B2256" s="16" t="s">
        <v>1</v>
      </c>
      <c r="C2256" s="16" t="s">
        <v>1</v>
      </c>
      <c r="D2256" s="16" t="s">
        <v>1</v>
      </c>
      <c r="E2256" s="16" t="s">
        <v>1</v>
      </c>
      <c r="F2256" s="16" t="s">
        <v>1</v>
      </c>
      <c r="G2256" s="16" t="s">
        <v>1</v>
      </c>
      <c r="H2256" s="2" t="s">
        <v>77</v>
      </c>
      <c r="I2256" s="185">
        <v>56</v>
      </c>
      <c r="J2256" s="185">
        <v>56</v>
      </c>
      <c r="K2256" s="185"/>
      <c r="L2256" s="185">
        <f>M2256+N2256+O2256</f>
        <v>0</v>
      </c>
      <c r="M2256" s="16"/>
      <c r="N2256" s="16"/>
      <c r="O2256" s="16"/>
      <c r="P2256" s="15">
        <f t="shared" si="1969"/>
        <v>0</v>
      </c>
      <c r="Q2256" s="164"/>
    </row>
    <row r="2257" spans="1:17" ht="45.75" thickBot="1" x14ac:dyDescent="0.3">
      <c r="A2257" s="212" t="s">
        <v>1</v>
      </c>
      <c r="B2257" s="212" t="s">
        <v>1</v>
      </c>
      <c r="C2257" s="212" t="s">
        <v>1</v>
      </c>
      <c r="D2257" s="212" t="s">
        <v>1</v>
      </c>
      <c r="E2257" s="212" t="s">
        <v>1</v>
      </c>
      <c r="F2257" s="212" t="s">
        <v>1</v>
      </c>
      <c r="G2257" s="214" t="s">
        <v>1</v>
      </c>
      <c r="H2257" s="5" t="s">
        <v>78</v>
      </c>
      <c r="I2257" s="109" t="s">
        <v>3374</v>
      </c>
      <c r="J2257" s="109" t="s">
        <v>3433</v>
      </c>
      <c r="K2257" s="109" t="s">
        <v>3437</v>
      </c>
      <c r="L2257" s="109" t="s">
        <v>3434</v>
      </c>
      <c r="M2257" s="5" t="s">
        <v>3439</v>
      </c>
      <c r="N2257" s="5" t="s">
        <v>3440</v>
      </c>
      <c r="O2257" s="5" t="s">
        <v>3441</v>
      </c>
      <c r="P2257" s="5" t="s">
        <v>3438</v>
      </c>
      <c r="Q2257" s="162" t="s">
        <v>3302</v>
      </c>
    </row>
    <row r="2258" spans="1:17" x14ac:dyDescent="0.25">
      <c r="A2258" s="213"/>
      <c r="B2258" s="213"/>
      <c r="C2258" s="213"/>
      <c r="D2258" s="213"/>
      <c r="E2258" s="213"/>
      <c r="F2258" s="213"/>
      <c r="G2258" s="215"/>
      <c r="H2258" s="18" t="s">
        <v>1</v>
      </c>
      <c r="I2258" s="110">
        <v>1</v>
      </c>
      <c r="J2258" s="110">
        <v>2</v>
      </c>
      <c r="K2258" s="110">
        <v>20</v>
      </c>
      <c r="L2258" s="110" t="s">
        <v>3402</v>
      </c>
      <c r="M2258" s="12">
        <v>5</v>
      </c>
      <c r="N2258" s="12">
        <v>6</v>
      </c>
      <c r="O2258" s="12">
        <v>7</v>
      </c>
      <c r="P2258" s="12" t="s">
        <v>3303</v>
      </c>
      <c r="Q2258" s="110">
        <v>9</v>
      </c>
    </row>
    <row r="2259" spans="1:17" x14ac:dyDescent="0.25">
      <c r="A2259" s="213"/>
      <c r="B2259" s="213"/>
      <c r="C2259" s="213"/>
      <c r="D2259" s="213"/>
      <c r="E2259" s="213"/>
      <c r="F2259" s="213"/>
      <c r="G2259" s="215"/>
      <c r="H2259" s="19" t="s">
        <v>1060</v>
      </c>
      <c r="I2259" s="186">
        <f t="shared" ref="I2259:L2259" si="1991">SUM(I2255)</f>
        <v>3046394</v>
      </c>
      <c r="J2259" s="186">
        <f t="shared" ref="J2259" si="1992">SUM(J2255)</f>
        <v>2958650</v>
      </c>
      <c r="K2259" s="186">
        <f t="shared" ref="K2259" si="1993">SUM(K2255)</f>
        <v>2318261</v>
      </c>
      <c r="L2259" s="186">
        <f t="shared" si="1991"/>
        <v>621572</v>
      </c>
      <c r="M2259" s="20">
        <f t="shared" ref="M2259:O2259" si="1994">SUM(M2255)</f>
        <v>271525</v>
      </c>
      <c r="N2259" s="20">
        <f t="shared" si="1994"/>
        <v>251619</v>
      </c>
      <c r="O2259" s="20">
        <f t="shared" si="1994"/>
        <v>98428</v>
      </c>
      <c r="P2259" s="20">
        <f>K2259+L2259</f>
        <v>2939833</v>
      </c>
      <c r="Q2259" s="186">
        <f>IF(J2259=0,"-",P2259/J2259*100)</f>
        <v>99.364000473188781</v>
      </c>
    </row>
    <row r="2260" spans="1:17" x14ac:dyDescent="0.25">
      <c r="A2260" s="213"/>
      <c r="B2260" s="213"/>
      <c r="C2260" s="213"/>
      <c r="D2260" s="213"/>
      <c r="E2260" s="213"/>
      <c r="F2260" s="213"/>
      <c r="G2260" s="215"/>
      <c r="H2260" s="21" t="s">
        <v>80</v>
      </c>
      <c r="I2260" s="186">
        <f t="shared" ref="I2260:L2260" si="1995">SUM(I2259)</f>
        <v>3046394</v>
      </c>
      <c r="J2260" s="186">
        <f t="shared" ref="J2260" si="1996">SUM(J2259)</f>
        <v>2958650</v>
      </c>
      <c r="K2260" s="186">
        <f t="shared" ref="K2260" si="1997">SUM(K2259)</f>
        <v>2318261</v>
      </c>
      <c r="L2260" s="186">
        <f t="shared" si="1995"/>
        <v>621572</v>
      </c>
      <c r="M2260" s="20">
        <f t="shared" ref="M2260:O2260" si="1998">SUM(M2259)</f>
        <v>271525</v>
      </c>
      <c r="N2260" s="20">
        <f t="shared" si="1998"/>
        <v>251619</v>
      </c>
      <c r="O2260" s="20">
        <f t="shared" si="1998"/>
        <v>98428</v>
      </c>
      <c r="P2260" s="20">
        <f>K2260+L2260</f>
        <v>2939833</v>
      </c>
      <c r="Q2260" s="186">
        <f>IF(J2260=0,"-",P2260/J2260*100)</f>
        <v>99.364000473188781</v>
      </c>
    </row>
    <row r="2261" spans="1:17" x14ac:dyDescent="0.25">
      <c r="A2261" s="216"/>
      <c r="B2261" s="216"/>
      <c r="C2261" s="216"/>
      <c r="D2261" s="216"/>
      <c r="E2261" s="216"/>
      <c r="F2261" s="216"/>
      <c r="G2261" s="217"/>
      <c r="J2261" s="178">
        <v>0</v>
      </c>
      <c r="K2261" s="178">
        <v>0</v>
      </c>
      <c r="L2261" s="178">
        <f>M2261+N2261+O2261</f>
        <v>0</v>
      </c>
      <c r="P2261">
        <f>K2261+L2261</f>
        <v>0</v>
      </c>
      <c r="Q2261" s="160" t="str">
        <f>IF(J2261=0,"-",P2261/J2261*100)</f>
        <v>-</v>
      </c>
    </row>
    <row r="2262" spans="1:17" ht="15.75" thickBot="1" x14ac:dyDescent="0.3">
      <c r="A2262" s="16" t="s">
        <v>1</v>
      </c>
      <c r="B2262" s="16" t="s">
        <v>1</v>
      </c>
      <c r="C2262" s="16" t="s">
        <v>1</v>
      </c>
      <c r="D2262" s="16" t="s">
        <v>1</v>
      </c>
      <c r="E2262" s="16" t="s">
        <v>1</v>
      </c>
      <c r="F2262" s="16" t="s">
        <v>1</v>
      </c>
      <c r="G2262" s="16" t="s">
        <v>1</v>
      </c>
      <c r="H2262" s="22" t="s">
        <v>1</v>
      </c>
      <c r="I2262" s="187"/>
      <c r="J2262" s="187"/>
      <c r="K2262" s="187"/>
      <c r="L2262" s="187">
        <f>M2262+N2262+O2262</f>
        <v>0</v>
      </c>
      <c r="M2262" s="22"/>
      <c r="N2262" s="22"/>
      <c r="O2262" s="22"/>
      <c r="P2262" s="22">
        <f>K2262+L2262</f>
        <v>0</v>
      </c>
      <c r="Q2262" s="166"/>
    </row>
    <row r="2263" spans="1:17" ht="45.75" thickBot="1" x14ac:dyDescent="0.3">
      <c r="A2263" s="5" t="s">
        <v>4</v>
      </c>
      <c r="B2263" s="5" t="s">
        <v>5</v>
      </c>
      <c r="C2263" s="5" t="s">
        <v>6</v>
      </c>
      <c r="D2263" s="6" t="s">
        <v>1</v>
      </c>
      <c r="E2263" s="5" t="s">
        <v>7</v>
      </c>
      <c r="F2263" s="5" t="s">
        <v>8</v>
      </c>
      <c r="G2263" s="5" t="s">
        <v>9</v>
      </c>
      <c r="H2263" s="5" t="s">
        <v>10</v>
      </c>
      <c r="I2263" s="109" t="s">
        <v>3374</v>
      </c>
      <c r="J2263" s="109" t="s">
        <v>3433</v>
      </c>
      <c r="K2263" s="109" t="s">
        <v>3437</v>
      </c>
      <c r="L2263" s="109" t="s">
        <v>3434</v>
      </c>
      <c r="M2263" s="5" t="s">
        <v>3439</v>
      </c>
      <c r="N2263" s="5" t="s">
        <v>3440</v>
      </c>
      <c r="O2263" s="5" t="s">
        <v>3441</v>
      </c>
      <c r="P2263" s="5" t="s">
        <v>3438</v>
      </c>
      <c r="Q2263" s="162" t="s">
        <v>3302</v>
      </c>
    </row>
    <row r="2264" spans="1:17" x14ac:dyDescent="0.25">
      <c r="A2264" s="7" t="s">
        <v>1</v>
      </c>
      <c r="B2264" s="7" t="s">
        <v>1</v>
      </c>
      <c r="C2264" s="7" t="s">
        <v>1</v>
      </c>
      <c r="D2264" s="8" t="s">
        <v>1</v>
      </c>
      <c r="E2264" s="8" t="s">
        <v>1</v>
      </c>
      <c r="F2264" s="9" t="s">
        <v>1</v>
      </c>
      <c r="G2264" s="10" t="s">
        <v>1</v>
      </c>
      <c r="H2264" s="11" t="s">
        <v>1</v>
      </c>
      <c r="I2264" s="110">
        <v>1</v>
      </c>
      <c r="J2264" s="110">
        <v>2</v>
      </c>
      <c r="K2264" s="110">
        <v>20</v>
      </c>
      <c r="L2264" s="110" t="s">
        <v>3402</v>
      </c>
      <c r="M2264" s="12">
        <v>5</v>
      </c>
      <c r="N2264" s="12">
        <v>6</v>
      </c>
      <c r="O2264" s="12">
        <v>7</v>
      </c>
      <c r="P2264" s="12" t="s">
        <v>3303</v>
      </c>
      <c r="Q2264" s="110">
        <v>9</v>
      </c>
    </row>
    <row r="2265" spans="1:17" x14ac:dyDescent="0.25">
      <c r="A2265" s="1" t="s">
        <v>969</v>
      </c>
      <c r="B2265" s="1" t="s">
        <v>82</v>
      </c>
      <c r="C2265" s="4" t="s">
        <v>1225</v>
      </c>
      <c r="D2265" s="4" t="s">
        <v>1226</v>
      </c>
      <c r="E2265" s="2" t="s">
        <v>1</v>
      </c>
      <c r="F2265" s="2" t="s">
        <v>1</v>
      </c>
      <c r="G2265" s="2" t="s">
        <v>1</v>
      </c>
      <c r="H2265" s="2" t="s">
        <v>1227</v>
      </c>
      <c r="I2265" s="183">
        <v>0</v>
      </c>
      <c r="J2265" s="183"/>
      <c r="K2265" s="183"/>
      <c r="L2265" s="183">
        <f>M2265+N2265+O2265</f>
        <v>0</v>
      </c>
      <c r="M2265" s="3"/>
      <c r="N2265" s="3"/>
      <c r="O2265" s="3"/>
      <c r="P2265" s="3">
        <f t="shared" ref="P2265:P2297" si="1999">K2265+L2265</f>
        <v>0</v>
      </c>
      <c r="Q2265" s="161"/>
    </row>
    <row r="2266" spans="1:17" ht="33.75" x14ac:dyDescent="0.25">
      <c r="A2266" s="1" t="s">
        <v>1</v>
      </c>
      <c r="B2266" s="1" t="s">
        <v>1</v>
      </c>
      <c r="C2266" s="1" t="s">
        <v>1</v>
      </c>
      <c r="D2266" s="2" t="s">
        <v>1</v>
      </c>
      <c r="E2266" s="2" t="s">
        <v>1</v>
      </c>
      <c r="F2266" s="2" t="s">
        <v>1</v>
      </c>
      <c r="G2266" s="2" t="s">
        <v>1</v>
      </c>
      <c r="H2266" s="13" t="s">
        <v>14</v>
      </c>
      <c r="I2266" s="184">
        <f t="shared" ref="I2266:L2266" si="2000">SUM(I2267,I2275,I2277)</f>
        <v>1342983</v>
      </c>
      <c r="J2266" s="184">
        <f t="shared" ref="J2266" si="2001">SUM(J2267,J2275,J2277)</f>
        <v>1333927</v>
      </c>
      <c r="K2266" s="184">
        <f t="shared" ref="K2266" si="2002">SUM(K2267,K2275,K2277)</f>
        <v>1037516</v>
      </c>
      <c r="L2266" s="184">
        <f t="shared" si="2000"/>
        <v>277116</v>
      </c>
      <c r="M2266" s="14">
        <f t="shared" ref="M2266:O2266" si="2003">SUM(M2267,M2275,M2277)</f>
        <v>92452</v>
      </c>
      <c r="N2266" s="14">
        <f t="shared" si="2003"/>
        <v>92523</v>
      </c>
      <c r="O2266" s="14">
        <f t="shared" si="2003"/>
        <v>92141</v>
      </c>
      <c r="P2266" s="14">
        <f t="shared" si="1999"/>
        <v>1314632</v>
      </c>
      <c r="Q2266" s="184">
        <f t="shared" ref="Q2266:Q2296" si="2004">IF(J2266=0,"-",P2266/J2266*100)</f>
        <v>98.553519045644919</v>
      </c>
    </row>
    <row r="2267" spans="1:17" x14ac:dyDescent="0.25">
      <c r="A2267" s="4" t="s">
        <v>969</v>
      </c>
      <c r="B2267" s="4" t="s">
        <v>82</v>
      </c>
      <c r="C2267" s="4" t="s">
        <v>1225</v>
      </c>
      <c r="D2267" s="4" t="s">
        <v>1226</v>
      </c>
      <c r="E2267" s="2" t="s">
        <v>15</v>
      </c>
      <c r="F2267" s="2" t="s">
        <v>1</v>
      </c>
      <c r="G2267" s="2" t="s">
        <v>1</v>
      </c>
      <c r="H2267" s="2" t="s">
        <v>16</v>
      </c>
      <c r="I2267" s="185">
        <f t="shared" ref="I2267:L2267" si="2005">SUM(I2268,I2269)</f>
        <v>1100298</v>
      </c>
      <c r="J2267" s="185">
        <f t="shared" ref="J2267" si="2006">SUM(J2268,J2269)</f>
        <v>1094792</v>
      </c>
      <c r="K2267" s="185">
        <f t="shared" ref="K2267" si="2007">SUM(K2268,K2269)</f>
        <v>856926</v>
      </c>
      <c r="L2267" s="185">
        <f t="shared" si="2005"/>
        <v>218571</v>
      </c>
      <c r="M2267" s="15">
        <f t="shared" ref="M2267:O2267" si="2008">SUM(M2268,M2269)</f>
        <v>72810</v>
      </c>
      <c r="N2267" s="15">
        <f t="shared" si="2008"/>
        <v>72830</v>
      </c>
      <c r="O2267" s="15">
        <f t="shared" si="2008"/>
        <v>72931</v>
      </c>
      <c r="P2267" s="15">
        <f t="shared" si="1999"/>
        <v>1075497</v>
      </c>
      <c r="Q2267" s="185">
        <f t="shared" si="2004"/>
        <v>98.237564761160115</v>
      </c>
    </row>
    <row r="2268" spans="1:17" x14ac:dyDescent="0.25">
      <c r="A2268" s="4" t="s">
        <v>969</v>
      </c>
      <c r="B2268" s="4" t="s">
        <v>82</v>
      </c>
      <c r="C2268" s="4" t="s">
        <v>1225</v>
      </c>
      <c r="D2268" s="4" t="s">
        <v>1226</v>
      </c>
      <c r="E2268" s="3" t="s">
        <v>18</v>
      </c>
      <c r="F2268" s="4"/>
      <c r="G2268" s="16" t="s">
        <v>1015</v>
      </c>
      <c r="H2268" s="16" t="s">
        <v>17</v>
      </c>
      <c r="I2268" s="183">
        <v>944609</v>
      </c>
      <c r="J2268" s="183">
        <v>944609</v>
      </c>
      <c r="K2268" s="183">
        <v>749189</v>
      </c>
      <c r="L2268" s="183">
        <f>M2268+N2268+O2268</f>
        <v>195420</v>
      </c>
      <c r="M2268" s="17">
        <v>65000</v>
      </c>
      <c r="N2268" s="17">
        <v>65000</v>
      </c>
      <c r="O2268" s="17">
        <v>65420</v>
      </c>
      <c r="P2268" s="17">
        <f t="shared" si="1999"/>
        <v>944609</v>
      </c>
      <c r="Q2268" s="183">
        <f t="shared" si="2004"/>
        <v>100</v>
      </c>
    </row>
    <row r="2269" spans="1:17" x14ac:dyDescent="0.25">
      <c r="A2269" s="1" t="s">
        <v>969</v>
      </c>
      <c r="B2269" s="1" t="s">
        <v>82</v>
      </c>
      <c r="C2269" s="1" t="s">
        <v>1225</v>
      </c>
      <c r="D2269" s="1" t="s">
        <v>1226</v>
      </c>
      <c r="E2269" s="1" t="s">
        <v>20</v>
      </c>
      <c r="F2269" s="4" t="s">
        <v>1</v>
      </c>
      <c r="G2269" s="16" t="s">
        <v>1</v>
      </c>
      <c r="H2269" s="2" t="s">
        <v>21</v>
      </c>
      <c r="I2269" s="185">
        <f t="shared" ref="I2269:O2269" si="2009">SUM(I2270:I2274)</f>
        <v>155689</v>
      </c>
      <c r="J2269" s="185">
        <f t="shared" si="2009"/>
        <v>150183</v>
      </c>
      <c r="K2269" s="185">
        <f t="shared" si="2009"/>
        <v>107737</v>
      </c>
      <c r="L2269" s="185">
        <f t="shared" si="2009"/>
        <v>23151</v>
      </c>
      <c r="M2269" s="15">
        <f t="shared" si="2009"/>
        <v>7810</v>
      </c>
      <c r="N2269" s="15">
        <f t="shared" si="2009"/>
        <v>7830</v>
      </c>
      <c r="O2269" s="15">
        <f t="shared" si="2009"/>
        <v>7511</v>
      </c>
      <c r="P2269" s="15">
        <f t="shared" si="1999"/>
        <v>130888</v>
      </c>
      <c r="Q2269" s="185">
        <f t="shared" si="2004"/>
        <v>87.152340810877391</v>
      </c>
    </row>
    <row r="2270" spans="1:17" x14ac:dyDescent="0.25">
      <c r="A2270" s="4" t="s">
        <v>969</v>
      </c>
      <c r="B2270" s="4" t="s">
        <v>82</v>
      </c>
      <c r="C2270" s="4" t="s">
        <v>1225</v>
      </c>
      <c r="D2270" s="4" t="s">
        <v>1226</v>
      </c>
      <c r="E2270" s="3" t="s">
        <v>22</v>
      </c>
      <c r="F2270" s="4" t="s">
        <v>1228</v>
      </c>
      <c r="G2270" s="16" t="s">
        <v>1015</v>
      </c>
      <c r="H2270" s="16" t="s">
        <v>86</v>
      </c>
      <c r="I2270" s="183">
        <v>18920</v>
      </c>
      <c r="J2270" s="183">
        <v>18920</v>
      </c>
      <c r="K2270" s="183">
        <v>15300</v>
      </c>
      <c r="L2270" s="183">
        <f>M2270+N2270+O2270</f>
        <v>3620</v>
      </c>
      <c r="M2270" s="17">
        <v>1300</v>
      </c>
      <c r="N2270" s="17">
        <v>1320</v>
      </c>
      <c r="O2270" s="17">
        <v>1000</v>
      </c>
      <c r="P2270" s="17">
        <f t="shared" si="1999"/>
        <v>18920</v>
      </c>
      <c r="Q2270" s="183">
        <f t="shared" si="2004"/>
        <v>100</v>
      </c>
    </row>
    <row r="2271" spans="1:17" x14ac:dyDescent="0.25">
      <c r="A2271" s="4" t="s">
        <v>969</v>
      </c>
      <c r="B2271" s="4" t="s">
        <v>82</v>
      </c>
      <c r="C2271" s="4" t="s">
        <v>1225</v>
      </c>
      <c r="D2271" s="4" t="s">
        <v>1226</v>
      </c>
      <c r="E2271" s="3" t="s">
        <v>22</v>
      </c>
      <c r="F2271" s="4" t="s">
        <v>1229</v>
      </c>
      <c r="G2271" s="16" t="s">
        <v>1015</v>
      </c>
      <c r="H2271" s="16" t="s">
        <v>26</v>
      </c>
      <c r="I2271" s="183">
        <v>82170</v>
      </c>
      <c r="J2271" s="183">
        <v>82170</v>
      </c>
      <c r="K2271" s="183">
        <v>62639</v>
      </c>
      <c r="L2271" s="183">
        <f>M2271+N2271+O2271</f>
        <v>19531</v>
      </c>
      <c r="M2271" s="17">
        <v>6510</v>
      </c>
      <c r="N2271" s="17">
        <v>6510</v>
      </c>
      <c r="O2271" s="17">
        <v>6511</v>
      </c>
      <c r="P2271" s="17">
        <f t="shared" si="1999"/>
        <v>82170</v>
      </c>
      <c r="Q2271" s="183">
        <f t="shared" si="2004"/>
        <v>100</v>
      </c>
    </row>
    <row r="2272" spans="1:17" x14ac:dyDescent="0.25">
      <c r="A2272" s="4" t="s">
        <v>969</v>
      </c>
      <c r="B2272" s="4" t="s">
        <v>82</v>
      </c>
      <c r="C2272" s="4" t="s">
        <v>1225</v>
      </c>
      <c r="D2272" s="4" t="s">
        <v>1226</v>
      </c>
      <c r="E2272" s="3" t="s">
        <v>22</v>
      </c>
      <c r="F2272" s="4" t="s">
        <v>1230</v>
      </c>
      <c r="G2272" s="16" t="s">
        <v>1015</v>
      </c>
      <c r="H2272" s="16" t="s">
        <v>28</v>
      </c>
      <c r="I2272" s="183">
        <v>21454</v>
      </c>
      <c r="J2272" s="183">
        <v>15948</v>
      </c>
      <c r="K2272" s="183">
        <v>15948</v>
      </c>
      <c r="L2272" s="183">
        <f>M2272+N2272+O2272</f>
        <v>0</v>
      </c>
      <c r="M2272" s="17"/>
      <c r="N2272" s="17"/>
      <c r="O2272" s="17"/>
      <c r="P2272" s="17">
        <f t="shared" si="1999"/>
        <v>15948</v>
      </c>
      <c r="Q2272" s="183">
        <f t="shared" si="2004"/>
        <v>100</v>
      </c>
    </row>
    <row r="2273" spans="1:17" x14ac:dyDescent="0.25">
      <c r="A2273" s="4" t="s">
        <v>969</v>
      </c>
      <c r="B2273" s="4" t="s">
        <v>82</v>
      </c>
      <c r="C2273" s="4" t="s">
        <v>1225</v>
      </c>
      <c r="D2273" s="4" t="s">
        <v>1226</v>
      </c>
      <c r="E2273" s="3" t="s">
        <v>22</v>
      </c>
      <c r="F2273" s="4" t="s">
        <v>1231</v>
      </c>
      <c r="G2273" s="16" t="s">
        <v>1015</v>
      </c>
      <c r="H2273" s="16" t="s">
        <v>24</v>
      </c>
      <c r="I2273" s="183">
        <v>15955</v>
      </c>
      <c r="J2273" s="183">
        <v>15955</v>
      </c>
      <c r="K2273" s="183">
        <v>6550</v>
      </c>
      <c r="L2273" s="183">
        <f>M2273+N2273+O2273</f>
        <v>0</v>
      </c>
      <c r="M2273" s="17"/>
      <c r="N2273" s="17"/>
      <c r="O2273" s="17"/>
      <c r="P2273" s="17">
        <f t="shared" si="1999"/>
        <v>6550</v>
      </c>
      <c r="Q2273" s="183">
        <f t="shared" si="2004"/>
        <v>41.052961454089626</v>
      </c>
    </row>
    <row r="2274" spans="1:17" x14ac:dyDescent="0.25">
      <c r="A2274" s="4" t="s">
        <v>969</v>
      </c>
      <c r="B2274" s="4" t="s">
        <v>82</v>
      </c>
      <c r="C2274" s="4" t="s">
        <v>1225</v>
      </c>
      <c r="D2274" s="4" t="s">
        <v>1226</v>
      </c>
      <c r="E2274" s="3" t="s">
        <v>22</v>
      </c>
      <c r="F2274" s="4" t="s">
        <v>1232</v>
      </c>
      <c r="G2274" s="16" t="s">
        <v>1015</v>
      </c>
      <c r="H2274" s="16" t="s">
        <v>30</v>
      </c>
      <c r="I2274" s="183">
        <v>17190</v>
      </c>
      <c r="J2274" s="183">
        <v>17190</v>
      </c>
      <c r="K2274" s="183">
        <v>7300</v>
      </c>
      <c r="L2274" s="183">
        <f>M2274+N2274+O2274</f>
        <v>0</v>
      </c>
      <c r="M2274" s="17"/>
      <c r="N2274" s="17"/>
      <c r="O2274" s="17"/>
      <c r="P2274" s="17">
        <f t="shared" si="1999"/>
        <v>7300</v>
      </c>
      <c r="Q2274" s="183">
        <f t="shared" si="2004"/>
        <v>42.466550319953463</v>
      </c>
    </row>
    <row r="2275" spans="1:17" x14ac:dyDescent="0.25">
      <c r="A2275" s="4" t="s">
        <v>969</v>
      </c>
      <c r="B2275" s="4" t="s">
        <v>82</v>
      </c>
      <c r="C2275" s="4" t="s">
        <v>1225</v>
      </c>
      <c r="D2275" s="4" t="s">
        <v>1226</v>
      </c>
      <c r="E2275" s="2" t="s">
        <v>31</v>
      </c>
      <c r="F2275" s="2" t="s">
        <v>1</v>
      </c>
      <c r="G2275" s="2" t="s">
        <v>1</v>
      </c>
      <c r="H2275" s="2" t="s">
        <v>32</v>
      </c>
      <c r="I2275" s="185">
        <f t="shared" ref="I2275:O2275" si="2010">SUM(I2276)</f>
        <v>99183</v>
      </c>
      <c r="J2275" s="185">
        <f t="shared" si="2010"/>
        <v>99183</v>
      </c>
      <c r="K2275" s="185">
        <f t="shared" si="2010"/>
        <v>77991</v>
      </c>
      <c r="L2275" s="185">
        <f t="shared" si="2010"/>
        <v>21192</v>
      </c>
      <c r="M2275" s="15">
        <f t="shared" si="2010"/>
        <v>7192</v>
      </c>
      <c r="N2275" s="15">
        <f t="shared" si="2010"/>
        <v>7000</v>
      </c>
      <c r="O2275" s="15">
        <f t="shared" si="2010"/>
        <v>7000</v>
      </c>
      <c r="P2275" s="15">
        <f t="shared" si="1999"/>
        <v>99183</v>
      </c>
      <c r="Q2275" s="185">
        <f t="shared" si="2004"/>
        <v>100</v>
      </c>
    </row>
    <row r="2276" spans="1:17" x14ac:dyDescent="0.25">
      <c r="A2276" s="4" t="s">
        <v>969</v>
      </c>
      <c r="B2276" s="4" t="s">
        <v>82</v>
      </c>
      <c r="C2276" s="4" t="s">
        <v>1225</v>
      </c>
      <c r="D2276" s="4" t="s">
        <v>1226</v>
      </c>
      <c r="E2276" s="3" t="s">
        <v>34</v>
      </c>
      <c r="F2276" s="4"/>
      <c r="G2276" s="16" t="s">
        <v>1015</v>
      </c>
      <c r="H2276" s="16" t="s">
        <v>33</v>
      </c>
      <c r="I2276" s="183">
        <v>99183</v>
      </c>
      <c r="J2276" s="183">
        <v>99183</v>
      </c>
      <c r="K2276" s="183">
        <v>77991</v>
      </c>
      <c r="L2276" s="183">
        <f>M2276+N2276+O2276</f>
        <v>21192</v>
      </c>
      <c r="M2276" s="17">
        <v>7192</v>
      </c>
      <c r="N2276" s="17">
        <v>7000</v>
      </c>
      <c r="O2276" s="17">
        <v>7000</v>
      </c>
      <c r="P2276" s="17">
        <f t="shared" si="1999"/>
        <v>99183</v>
      </c>
      <c r="Q2276" s="183">
        <f t="shared" si="2004"/>
        <v>100</v>
      </c>
    </row>
    <row r="2277" spans="1:17" x14ac:dyDescent="0.25">
      <c r="A2277" s="4" t="s">
        <v>969</v>
      </c>
      <c r="B2277" s="4" t="s">
        <v>82</v>
      </c>
      <c r="C2277" s="4" t="s">
        <v>1225</v>
      </c>
      <c r="D2277" s="4" t="s">
        <v>1226</v>
      </c>
      <c r="E2277" s="2" t="s">
        <v>35</v>
      </c>
      <c r="F2277" s="2" t="s">
        <v>1</v>
      </c>
      <c r="G2277" s="2" t="s">
        <v>1</v>
      </c>
      <c r="H2277" s="2" t="s">
        <v>36</v>
      </c>
      <c r="I2277" s="185">
        <f t="shared" ref="I2277:O2277" si="2011">SUM(I2278:I2285)</f>
        <v>143502</v>
      </c>
      <c r="J2277" s="185">
        <f t="shared" si="2011"/>
        <v>139952</v>
      </c>
      <c r="K2277" s="185">
        <f t="shared" si="2011"/>
        <v>102599</v>
      </c>
      <c r="L2277" s="185">
        <f t="shared" si="2011"/>
        <v>37353</v>
      </c>
      <c r="M2277" s="15">
        <f t="shared" si="2011"/>
        <v>12450</v>
      </c>
      <c r="N2277" s="15">
        <f t="shared" si="2011"/>
        <v>12693</v>
      </c>
      <c r="O2277" s="15">
        <f t="shared" si="2011"/>
        <v>12210</v>
      </c>
      <c r="P2277" s="15">
        <f t="shared" si="1999"/>
        <v>139952</v>
      </c>
      <c r="Q2277" s="185">
        <f t="shared" si="2004"/>
        <v>100</v>
      </c>
    </row>
    <row r="2278" spans="1:17" x14ac:dyDescent="0.25">
      <c r="A2278" s="4" t="s">
        <v>969</v>
      </c>
      <c r="B2278" s="4" t="s">
        <v>82</v>
      </c>
      <c r="C2278" s="4" t="s">
        <v>1225</v>
      </c>
      <c r="D2278" s="4" t="s">
        <v>1226</v>
      </c>
      <c r="E2278" s="3" t="s">
        <v>39</v>
      </c>
      <c r="F2278" s="4"/>
      <c r="G2278" s="16" t="s">
        <v>1015</v>
      </c>
      <c r="H2278" s="16" t="s">
        <v>38</v>
      </c>
      <c r="I2278" s="183">
        <v>2450</v>
      </c>
      <c r="J2278" s="183">
        <v>1900</v>
      </c>
      <c r="K2278" s="183">
        <v>1900</v>
      </c>
      <c r="L2278" s="183">
        <f t="shared" ref="L2278:L2284" si="2012">M2278+N2278+O2278</f>
        <v>0</v>
      </c>
      <c r="M2278" s="17"/>
      <c r="N2278" s="17"/>
      <c r="O2278" s="17"/>
      <c r="P2278" s="17">
        <f t="shared" si="1999"/>
        <v>1900</v>
      </c>
      <c r="Q2278" s="183">
        <f t="shared" si="2004"/>
        <v>100</v>
      </c>
    </row>
    <row r="2279" spans="1:17" x14ac:dyDescent="0.25">
      <c r="A2279" s="4" t="s">
        <v>969</v>
      </c>
      <c r="B2279" s="4" t="s">
        <v>82</v>
      </c>
      <c r="C2279" s="4" t="s">
        <v>1225</v>
      </c>
      <c r="D2279" s="4" t="s">
        <v>1226</v>
      </c>
      <c r="E2279" s="3" t="s">
        <v>197</v>
      </c>
      <c r="F2279" s="4"/>
      <c r="G2279" s="16" t="s">
        <v>1015</v>
      </c>
      <c r="H2279" s="16" t="s">
        <v>196</v>
      </c>
      <c r="I2279" s="183">
        <v>40000</v>
      </c>
      <c r="J2279" s="183">
        <v>40000</v>
      </c>
      <c r="K2279" s="183">
        <v>28500</v>
      </c>
      <c r="L2279" s="183">
        <f t="shared" si="2012"/>
        <v>11500</v>
      </c>
      <c r="M2279" s="17">
        <v>3500</v>
      </c>
      <c r="N2279" s="17">
        <v>4000</v>
      </c>
      <c r="O2279" s="17">
        <v>4000</v>
      </c>
      <c r="P2279" s="17">
        <f t="shared" si="1999"/>
        <v>40000</v>
      </c>
      <c r="Q2279" s="183">
        <f t="shared" si="2004"/>
        <v>100</v>
      </c>
    </row>
    <row r="2280" spans="1:17" x14ac:dyDescent="0.25">
      <c r="A2280" s="4" t="s">
        <v>969</v>
      </c>
      <c r="B2280" s="4" t="s">
        <v>82</v>
      </c>
      <c r="C2280" s="4" t="s">
        <v>1225</v>
      </c>
      <c r="D2280" s="4" t="s">
        <v>1226</v>
      </c>
      <c r="E2280" s="3" t="s">
        <v>200</v>
      </c>
      <c r="F2280" s="4"/>
      <c r="G2280" s="16" t="s">
        <v>1015</v>
      </c>
      <c r="H2280" s="16" t="s">
        <v>199</v>
      </c>
      <c r="I2280" s="183">
        <v>10000</v>
      </c>
      <c r="J2280" s="183">
        <v>10000</v>
      </c>
      <c r="K2280" s="183">
        <v>7470</v>
      </c>
      <c r="L2280" s="183">
        <f t="shared" si="2012"/>
        <v>2530</v>
      </c>
      <c r="M2280" s="17">
        <v>850</v>
      </c>
      <c r="N2280" s="17">
        <v>850</v>
      </c>
      <c r="O2280" s="17">
        <v>830</v>
      </c>
      <c r="P2280" s="17">
        <f t="shared" si="1999"/>
        <v>10000</v>
      </c>
      <c r="Q2280" s="183">
        <f t="shared" si="2004"/>
        <v>100</v>
      </c>
    </row>
    <row r="2281" spans="1:17" x14ac:dyDescent="0.25">
      <c r="A2281" s="4" t="s">
        <v>969</v>
      </c>
      <c r="B2281" s="4" t="s">
        <v>82</v>
      </c>
      <c r="C2281" s="4" t="s">
        <v>1225</v>
      </c>
      <c r="D2281" s="4" t="s">
        <v>1226</v>
      </c>
      <c r="E2281" s="3" t="s">
        <v>203</v>
      </c>
      <c r="F2281" s="4"/>
      <c r="G2281" s="16" t="s">
        <v>1015</v>
      </c>
      <c r="H2281" s="16" t="s">
        <v>202</v>
      </c>
      <c r="I2281" s="183">
        <v>32450</v>
      </c>
      <c r="J2281" s="183">
        <v>31900</v>
      </c>
      <c r="K2281" s="183">
        <v>23700</v>
      </c>
      <c r="L2281" s="183">
        <f t="shared" si="2012"/>
        <v>8200</v>
      </c>
      <c r="M2281" s="17">
        <v>2800</v>
      </c>
      <c r="N2281" s="17">
        <v>2700</v>
      </c>
      <c r="O2281" s="17">
        <v>2700</v>
      </c>
      <c r="P2281" s="17">
        <f t="shared" si="1999"/>
        <v>31900</v>
      </c>
      <c r="Q2281" s="183">
        <f t="shared" si="2004"/>
        <v>100</v>
      </c>
    </row>
    <row r="2282" spans="1:17" x14ac:dyDescent="0.25">
      <c r="A2282" s="4" t="s">
        <v>969</v>
      </c>
      <c r="B2282" s="4" t="s">
        <v>82</v>
      </c>
      <c r="C2282" s="4" t="s">
        <v>1225</v>
      </c>
      <c r="D2282" s="4" t="s">
        <v>1226</v>
      </c>
      <c r="E2282" s="3" t="s">
        <v>206</v>
      </c>
      <c r="F2282" s="4"/>
      <c r="G2282" s="16" t="s">
        <v>1015</v>
      </c>
      <c r="H2282" s="16" t="s">
        <v>205</v>
      </c>
      <c r="I2282" s="183">
        <v>1650</v>
      </c>
      <c r="J2282" s="183">
        <v>1100</v>
      </c>
      <c r="K2282" s="183">
        <v>1100</v>
      </c>
      <c r="L2282" s="183">
        <f t="shared" si="2012"/>
        <v>0</v>
      </c>
      <c r="M2282" s="17"/>
      <c r="N2282" s="17"/>
      <c r="O2282" s="17"/>
      <c r="P2282" s="17">
        <f t="shared" si="1999"/>
        <v>1100</v>
      </c>
      <c r="Q2282" s="183">
        <f t="shared" si="2004"/>
        <v>100</v>
      </c>
    </row>
    <row r="2283" spans="1:17" x14ac:dyDescent="0.25">
      <c r="A2283" s="4" t="s">
        <v>969</v>
      </c>
      <c r="B2283" s="4" t="s">
        <v>82</v>
      </c>
      <c r="C2283" s="4" t="s">
        <v>1225</v>
      </c>
      <c r="D2283" s="4" t="s">
        <v>1226</v>
      </c>
      <c r="E2283" s="3" t="s">
        <v>212</v>
      </c>
      <c r="F2283" s="4"/>
      <c r="G2283" s="16" t="s">
        <v>1015</v>
      </c>
      <c r="H2283" s="16" t="s">
        <v>211</v>
      </c>
      <c r="I2283" s="183">
        <v>12800</v>
      </c>
      <c r="J2283" s="183">
        <v>12000</v>
      </c>
      <c r="K2283" s="183">
        <v>8200</v>
      </c>
      <c r="L2283" s="183">
        <f t="shared" si="2012"/>
        <v>3800</v>
      </c>
      <c r="M2283" s="17">
        <v>1300</v>
      </c>
      <c r="N2283" s="17">
        <v>1300</v>
      </c>
      <c r="O2283" s="17">
        <v>1200</v>
      </c>
      <c r="P2283" s="17">
        <f t="shared" si="1999"/>
        <v>12000</v>
      </c>
      <c r="Q2283" s="183">
        <f t="shared" si="2004"/>
        <v>100</v>
      </c>
    </row>
    <row r="2284" spans="1:17" x14ac:dyDescent="0.25">
      <c r="A2284" s="4" t="s">
        <v>969</v>
      </c>
      <c r="B2284" s="4" t="s">
        <v>82</v>
      </c>
      <c r="C2284" s="4" t="s">
        <v>1225</v>
      </c>
      <c r="D2284" s="4" t="s">
        <v>1226</v>
      </c>
      <c r="E2284" s="3" t="s">
        <v>215</v>
      </c>
      <c r="F2284" s="4"/>
      <c r="G2284" s="16" t="s">
        <v>1015</v>
      </c>
      <c r="H2284" s="16" t="s">
        <v>214</v>
      </c>
      <c r="I2284" s="183">
        <v>0</v>
      </c>
      <c r="J2284" s="183">
        <v>0</v>
      </c>
      <c r="K2284" s="183">
        <v>0</v>
      </c>
      <c r="L2284" s="183">
        <f t="shared" si="2012"/>
        <v>0</v>
      </c>
      <c r="M2284" s="17"/>
      <c r="N2284" s="17"/>
      <c r="O2284" s="17"/>
      <c r="P2284" s="17">
        <f t="shared" si="1999"/>
        <v>0</v>
      </c>
      <c r="Q2284" s="161" t="str">
        <f t="shared" si="2004"/>
        <v>-</v>
      </c>
    </row>
    <row r="2285" spans="1:17" x14ac:dyDescent="0.25">
      <c r="A2285" s="1" t="s">
        <v>969</v>
      </c>
      <c r="B2285" s="1" t="s">
        <v>82</v>
      </c>
      <c r="C2285" s="1" t="s">
        <v>1225</v>
      </c>
      <c r="D2285" s="1" t="s">
        <v>1226</v>
      </c>
      <c r="E2285" s="1" t="s">
        <v>40</v>
      </c>
      <c r="F2285" s="4" t="s">
        <v>1</v>
      </c>
      <c r="G2285" s="16" t="s">
        <v>1</v>
      </c>
      <c r="H2285" s="2" t="s">
        <v>41</v>
      </c>
      <c r="I2285" s="185">
        <f t="shared" ref="I2285:O2285" si="2013">SUM(I2286:I2288)</f>
        <v>44152</v>
      </c>
      <c r="J2285" s="185">
        <f t="shared" si="2013"/>
        <v>43052</v>
      </c>
      <c r="K2285" s="185">
        <f t="shared" si="2013"/>
        <v>31729</v>
      </c>
      <c r="L2285" s="185">
        <f t="shared" si="2013"/>
        <v>11323</v>
      </c>
      <c r="M2285" s="15">
        <f t="shared" si="2013"/>
        <v>4000</v>
      </c>
      <c r="N2285" s="15">
        <f t="shared" si="2013"/>
        <v>3843</v>
      </c>
      <c r="O2285" s="15">
        <f t="shared" si="2013"/>
        <v>3480</v>
      </c>
      <c r="P2285" s="15">
        <f t="shared" si="1999"/>
        <v>43052</v>
      </c>
      <c r="Q2285" s="185">
        <f t="shared" si="2004"/>
        <v>100</v>
      </c>
    </row>
    <row r="2286" spans="1:17" x14ac:dyDescent="0.25">
      <c r="A2286" s="4" t="s">
        <v>969</v>
      </c>
      <c r="B2286" s="4" t="s">
        <v>82</v>
      </c>
      <c r="C2286" s="4" t="s">
        <v>1225</v>
      </c>
      <c r="D2286" s="4" t="s">
        <v>1226</v>
      </c>
      <c r="E2286" s="3" t="s">
        <v>42</v>
      </c>
      <c r="F2286" s="4"/>
      <c r="G2286" s="16" t="s">
        <v>1015</v>
      </c>
      <c r="H2286" s="16" t="s">
        <v>41</v>
      </c>
      <c r="I2286" s="183">
        <v>31790</v>
      </c>
      <c r="J2286" s="183">
        <v>30690</v>
      </c>
      <c r="K2286" s="183">
        <v>22200</v>
      </c>
      <c r="L2286" s="183">
        <f>M2286+N2286+O2286</f>
        <v>8490</v>
      </c>
      <c r="M2286" s="17">
        <v>2900</v>
      </c>
      <c r="N2286" s="17">
        <v>2900</v>
      </c>
      <c r="O2286" s="17">
        <v>2690</v>
      </c>
      <c r="P2286" s="17">
        <f t="shared" si="1999"/>
        <v>30690</v>
      </c>
      <c r="Q2286" s="183">
        <f t="shared" si="2004"/>
        <v>100</v>
      </c>
    </row>
    <row r="2287" spans="1:17" ht="22.5" x14ac:dyDescent="0.25">
      <c r="A2287" s="4" t="s">
        <v>969</v>
      </c>
      <c r="B2287" s="4" t="s">
        <v>82</v>
      </c>
      <c r="C2287" s="4" t="s">
        <v>1225</v>
      </c>
      <c r="D2287" s="4" t="s">
        <v>1226</v>
      </c>
      <c r="E2287" s="3" t="s">
        <v>42</v>
      </c>
      <c r="F2287" s="4" t="s">
        <v>1233</v>
      </c>
      <c r="G2287" s="16" t="s">
        <v>1015</v>
      </c>
      <c r="H2287" s="16" t="s">
        <v>50</v>
      </c>
      <c r="I2287" s="183">
        <v>3012</v>
      </c>
      <c r="J2287" s="183">
        <v>3012</v>
      </c>
      <c r="K2287" s="183">
        <v>2569</v>
      </c>
      <c r="L2287" s="183">
        <f>M2287+N2287+O2287</f>
        <v>443</v>
      </c>
      <c r="M2287" s="17">
        <v>300</v>
      </c>
      <c r="N2287" s="17">
        <v>143</v>
      </c>
      <c r="O2287" s="17"/>
      <c r="P2287" s="17">
        <f t="shared" si="1999"/>
        <v>3012</v>
      </c>
      <c r="Q2287" s="183">
        <f t="shared" si="2004"/>
        <v>100</v>
      </c>
    </row>
    <row r="2288" spans="1:17" ht="22.5" x14ac:dyDescent="0.25">
      <c r="A2288" s="4" t="s">
        <v>969</v>
      </c>
      <c r="B2288" s="4" t="s">
        <v>82</v>
      </c>
      <c r="C2288" s="4" t="s">
        <v>1225</v>
      </c>
      <c r="D2288" s="4" t="s">
        <v>1226</v>
      </c>
      <c r="E2288" s="3" t="s">
        <v>42</v>
      </c>
      <c r="F2288" s="4" t="s">
        <v>1234</v>
      </c>
      <c r="G2288" s="16" t="s">
        <v>1015</v>
      </c>
      <c r="H2288" s="16" t="s">
        <v>56</v>
      </c>
      <c r="I2288" s="183">
        <v>9350</v>
      </c>
      <c r="J2288" s="183">
        <v>9350</v>
      </c>
      <c r="K2288" s="183">
        <v>6960</v>
      </c>
      <c r="L2288" s="183">
        <f>M2288+N2288+O2288</f>
        <v>2390</v>
      </c>
      <c r="M2288" s="17">
        <v>800</v>
      </c>
      <c r="N2288" s="17">
        <v>800</v>
      </c>
      <c r="O2288" s="17">
        <v>790</v>
      </c>
      <c r="P2288" s="17">
        <f t="shared" si="1999"/>
        <v>9350</v>
      </c>
      <c r="Q2288" s="183">
        <f t="shared" si="2004"/>
        <v>100</v>
      </c>
    </row>
    <row r="2289" spans="1:17" ht="22.5" x14ac:dyDescent="0.25">
      <c r="A2289" s="1" t="s">
        <v>1</v>
      </c>
      <c r="B2289" s="1" t="s">
        <v>1</v>
      </c>
      <c r="C2289" s="1" t="s">
        <v>1</v>
      </c>
      <c r="D2289" s="2" t="s">
        <v>1</v>
      </c>
      <c r="E2289" s="2" t="s">
        <v>1</v>
      </c>
      <c r="F2289" s="2" t="s">
        <v>1</v>
      </c>
      <c r="G2289" s="2" t="s">
        <v>1</v>
      </c>
      <c r="H2289" s="13" t="s">
        <v>57</v>
      </c>
      <c r="I2289" s="184">
        <f t="shared" ref="I2289:O2290" si="2014">SUM(I2290)</f>
        <v>110</v>
      </c>
      <c r="J2289" s="184">
        <f t="shared" si="2014"/>
        <v>110</v>
      </c>
      <c r="K2289" s="184">
        <f t="shared" si="2014"/>
        <v>0</v>
      </c>
      <c r="L2289" s="184">
        <f t="shared" si="2014"/>
        <v>0</v>
      </c>
      <c r="M2289" s="14">
        <f t="shared" si="2014"/>
        <v>0</v>
      </c>
      <c r="N2289" s="14">
        <f t="shared" si="2014"/>
        <v>0</v>
      </c>
      <c r="O2289" s="14">
        <f t="shared" si="2014"/>
        <v>0</v>
      </c>
      <c r="P2289" s="14">
        <f t="shared" si="1999"/>
        <v>0</v>
      </c>
      <c r="Q2289" s="184">
        <f t="shared" si="2004"/>
        <v>0</v>
      </c>
    </row>
    <row r="2290" spans="1:17" x14ac:dyDescent="0.25">
      <c r="A2290" s="4" t="s">
        <v>969</v>
      </c>
      <c r="B2290" s="4" t="s">
        <v>82</v>
      </c>
      <c r="C2290" s="4" t="s">
        <v>1225</v>
      </c>
      <c r="D2290" s="4" t="s">
        <v>1226</v>
      </c>
      <c r="E2290" s="2" t="s">
        <v>58</v>
      </c>
      <c r="F2290" s="2" t="s">
        <v>1</v>
      </c>
      <c r="G2290" s="2" t="s">
        <v>1</v>
      </c>
      <c r="H2290" s="2" t="s">
        <v>59</v>
      </c>
      <c r="I2290" s="185">
        <f t="shared" si="2014"/>
        <v>110</v>
      </c>
      <c r="J2290" s="185">
        <f t="shared" si="2014"/>
        <v>110</v>
      </c>
      <c r="K2290" s="185">
        <f t="shared" si="2014"/>
        <v>0</v>
      </c>
      <c r="L2290" s="185">
        <f t="shared" si="2014"/>
        <v>0</v>
      </c>
      <c r="M2290" s="15">
        <f t="shared" si="2014"/>
        <v>0</v>
      </c>
      <c r="N2290" s="15">
        <f t="shared" si="2014"/>
        <v>0</v>
      </c>
      <c r="O2290" s="15">
        <f t="shared" si="2014"/>
        <v>0</v>
      </c>
      <c r="P2290" s="15">
        <f t="shared" si="1999"/>
        <v>0</v>
      </c>
      <c r="Q2290" s="185">
        <f t="shared" si="2004"/>
        <v>0</v>
      </c>
    </row>
    <row r="2291" spans="1:17" x14ac:dyDescent="0.25">
      <c r="A2291" s="4" t="s">
        <v>969</v>
      </c>
      <c r="B2291" s="4" t="s">
        <v>82</v>
      </c>
      <c r="C2291" s="4" t="s">
        <v>1225</v>
      </c>
      <c r="D2291" s="4" t="s">
        <v>1226</v>
      </c>
      <c r="E2291" s="3" t="s">
        <v>69</v>
      </c>
      <c r="F2291" s="4"/>
      <c r="G2291" s="16" t="s">
        <v>1015</v>
      </c>
      <c r="H2291" s="16" t="s">
        <v>68</v>
      </c>
      <c r="I2291" s="183">
        <v>110</v>
      </c>
      <c r="J2291" s="183">
        <v>110</v>
      </c>
      <c r="K2291" s="183">
        <v>0</v>
      </c>
      <c r="L2291" s="183">
        <f>M2291+N2291+O2291</f>
        <v>0</v>
      </c>
      <c r="M2291" s="17"/>
      <c r="N2291" s="17"/>
      <c r="O2291" s="17"/>
      <c r="P2291" s="17">
        <f t="shared" si="1999"/>
        <v>0</v>
      </c>
      <c r="Q2291" s="183">
        <f t="shared" si="2004"/>
        <v>0</v>
      </c>
    </row>
    <row r="2292" spans="1:17" ht="22.5" x14ac:dyDescent="0.25">
      <c r="A2292" s="1" t="s">
        <v>1</v>
      </c>
      <c r="B2292" s="1" t="s">
        <v>1</v>
      </c>
      <c r="C2292" s="1" t="s">
        <v>1</v>
      </c>
      <c r="D2292" s="2" t="s">
        <v>1</v>
      </c>
      <c r="E2292" s="2" t="s">
        <v>1</v>
      </c>
      <c r="F2292" s="2" t="s">
        <v>1</v>
      </c>
      <c r="G2292" s="2" t="s">
        <v>1</v>
      </c>
      <c r="H2292" s="13" t="s">
        <v>70</v>
      </c>
      <c r="I2292" s="184">
        <f t="shared" ref="I2292:O2292" si="2015">SUM(I2293)</f>
        <v>45100</v>
      </c>
      <c r="J2292" s="184">
        <f t="shared" si="2015"/>
        <v>44000</v>
      </c>
      <c r="K2292" s="184">
        <f t="shared" si="2015"/>
        <v>44000</v>
      </c>
      <c r="L2292" s="184">
        <f t="shared" si="2015"/>
        <v>0</v>
      </c>
      <c r="M2292" s="14">
        <f t="shared" si="2015"/>
        <v>0</v>
      </c>
      <c r="N2292" s="14">
        <f t="shared" si="2015"/>
        <v>0</v>
      </c>
      <c r="O2292" s="14">
        <f t="shared" si="2015"/>
        <v>0</v>
      </c>
      <c r="P2292" s="14">
        <f t="shared" si="1999"/>
        <v>44000</v>
      </c>
      <c r="Q2292" s="184">
        <f t="shared" si="2004"/>
        <v>100</v>
      </c>
    </row>
    <row r="2293" spans="1:17" x14ac:dyDescent="0.25">
      <c r="A2293" s="4" t="s">
        <v>969</v>
      </c>
      <c r="B2293" s="4" t="s">
        <v>82</v>
      </c>
      <c r="C2293" s="4" t="s">
        <v>1225</v>
      </c>
      <c r="D2293" s="4" t="s">
        <v>1226</v>
      </c>
      <c r="E2293" s="2" t="s">
        <v>71</v>
      </c>
      <c r="F2293" s="2" t="s">
        <v>1</v>
      </c>
      <c r="G2293" s="2" t="s">
        <v>1</v>
      </c>
      <c r="H2293" s="2" t="s">
        <v>72</v>
      </c>
      <c r="I2293" s="185">
        <f t="shared" ref="I2293:L2293" si="2016">SUM(I2294:I2295)</f>
        <v>45100</v>
      </c>
      <c r="J2293" s="185">
        <f t="shared" ref="J2293" si="2017">SUM(J2294:J2295)</f>
        <v>44000</v>
      </c>
      <c r="K2293" s="185">
        <f t="shared" ref="K2293" si="2018">SUM(K2294:K2295)</f>
        <v>44000</v>
      </c>
      <c r="L2293" s="185">
        <f t="shared" si="2016"/>
        <v>0</v>
      </c>
      <c r="M2293" s="15">
        <f t="shared" ref="M2293:O2293" si="2019">SUM(M2294:M2295)</f>
        <v>0</v>
      </c>
      <c r="N2293" s="15">
        <f t="shared" si="2019"/>
        <v>0</v>
      </c>
      <c r="O2293" s="15">
        <f t="shared" si="2019"/>
        <v>0</v>
      </c>
      <c r="P2293" s="15">
        <f t="shared" si="1999"/>
        <v>44000</v>
      </c>
      <c r="Q2293" s="185">
        <f t="shared" si="2004"/>
        <v>100</v>
      </c>
    </row>
    <row r="2294" spans="1:17" x14ac:dyDescent="0.25">
      <c r="A2294" s="4" t="s">
        <v>969</v>
      </c>
      <c r="B2294" s="4" t="s">
        <v>82</v>
      </c>
      <c r="C2294" s="4" t="s">
        <v>1225</v>
      </c>
      <c r="D2294" s="4" t="s">
        <v>1226</v>
      </c>
      <c r="E2294" s="3" t="s">
        <v>75</v>
      </c>
      <c r="F2294" s="4"/>
      <c r="G2294" s="16" t="s">
        <v>1015</v>
      </c>
      <c r="H2294" s="16" t="s">
        <v>74</v>
      </c>
      <c r="I2294" s="183">
        <v>23100</v>
      </c>
      <c r="J2294" s="183">
        <v>22000</v>
      </c>
      <c r="K2294" s="183">
        <v>22000</v>
      </c>
      <c r="L2294" s="183">
        <f>M2294+N2294+O2294</f>
        <v>0</v>
      </c>
      <c r="M2294" s="17"/>
      <c r="N2294" s="17"/>
      <c r="O2294" s="17"/>
      <c r="P2294" s="17">
        <f t="shared" si="1999"/>
        <v>22000</v>
      </c>
      <c r="Q2294" s="183">
        <f t="shared" si="2004"/>
        <v>100</v>
      </c>
    </row>
    <row r="2295" spans="1:17" x14ac:dyDescent="0.25">
      <c r="A2295" s="4" t="s">
        <v>969</v>
      </c>
      <c r="B2295" s="4" t="s">
        <v>82</v>
      </c>
      <c r="C2295" s="4" t="s">
        <v>1225</v>
      </c>
      <c r="D2295" s="4" t="s">
        <v>1226</v>
      </c>
      <c r="E2295" s="3" t="s">
        <v>341</v>
      </c>
      <c r="F2295" s="4"/>
      <c r="G2295" s="16" t="s">
        <v>1015</v>
      </c>
      <c r="H2295" s="16" t="s">
        <v>340</v>
      </c>
      <c r="I2295" s="183">
        <v>22000</v>
      </c>
      <c r="J2295" s="183">
        <v>22000</v>
      </c>
      <c r="K2295" s="183">
        <v>22000</v>
      </c>
      <c r="L2295" s="183">
        <f>M2295+N2295+O2295</f>
        <v>0</v>
      </c>
      <c r="M2295" s="17"/>
      <c r="N2295" s="17"/>
      <c r="O2295" s="17"/>
      <c r="P2295" s="17">
        <f t="shared" si="1999"/>
        <v>22000</v>
      </c>
      <c r="Q2295" s="183">
        <f t="shared" si="2004"/>
        <v>100</v>
      </c>
    </row>
    <row r="2296" spans="1:17" x14ac:dyDescent="0.25">
      <c r="A2296" s="16" t="s">
        <v>1</v>
      </c>
      <c r="B2296" s="16" t="s">
        <v>1</v>
      </c>
      <c r="C2296" s="16" t="s">
        <v>1</v>
      </c>
      <c r="D2296" s="16" t="s">
        <v>1</v>
      </c>
      <c r="E2296" s="16" t="s">
        <v>1</v>
      </c>
      <c r="F2296" s="16" t="s">
        <v>1</v>
      </c>
      <c r="G2296" s="16" t="s">
        <v>1</v>
      </c>
      <c r="H2296" s="13" t="s">
        <v>1235</v>
      </c>
      <c r="I2296" s="184">
        <f t="shared" ref="I2296:O2296" si="2020">SUM(I2266,I2289,I2292)</f>
        <v>1388193</v>
      </c>
      <c r="J2296" s="184">
        <f t="shared" si="2020"/>
        <v>1378037</v>
      </c>
      <c r="K2296" s="184">
        <f t="shared" si="2020"/>
        <v>1081516</v>
      </c>
      <c r="L2296" s="184">
        <f t="shared" si="2020"/>
        <v>277116</v>
      </c>
      <c r="M2296" s="14">
        <f t="shared" si="2020"/>
        <v>92452</v>
      </c>
      <c r="N2296" s="14">
        <f t="shared" si="2020"/>
        <v>92523</v>
      </c>
      <c r="O2296" s="14">
        <f t="shared" si="2020"/>
        <v>92141</v>
      </c>
      <c r="P2296" s="14">
        <f t="shared" si="1999"/>
        <v>1358632</v>
      </c>
      <c r="Q2296" s="184">
        <f t="shared" si="2004"/>
        <v>98.591837519602151</v>
      </c>
    </row>
    <row r="2297" spans="1:17" ht="15.75" thickBot="1" x14ac:dyDescent="0.3">
      <c r="A2297" s="16" t="s">
        <v>1</v>
      </c>
      <c r="B2297" s="16" t="s">
        <v>1</v>
      </c>
      <c r="C2297" s="16" t="s">
        <v>1</v>
      </c>
      <c r="D2297" s="16" t="s">
        <v>1</v>
      </c>
      <c r="E2297" s="16" t="s">
        <v>1</v>
      </c>
      <c r="F2297" s="16" t="s">
        <v>1</v>
      </c>
      <c r="G2297" s="16" t="s">
        <v>1</v>
      </c>
      <c r="H2297" s="2" t="s">
        <v>77</v>
      </c>
      <c r="I2297" s="185">
        <v>34</v>
      </c>
      <c r="J2297" s="185">
        <v>34</v>
      </c>
      <c r="K2297" s="185"/>
      <c r="L2297" s="185">
        <f>M2297+N2297+O2297</f>
        <v>0</v>
      </c>
      <c r="M2297" s="16"/>
      <c r="N2297" s="16"/>
      <c r="O2297" s="16"/>
      <c r="P2297" s="15">
        <f t="shared" si="1999"/>
        <v>0</v>
      </c>
      <c r="Q2297" s="164"/>
    </row>
    <row r="2298" spans="1:17" ht="45.75" thickBot="1" x14ac:dyDescent="0.3">
      <c r="A2298" s="212" t="s">
        <v>1</v>
      </c>
      <c r="B2298" s="212" t="s">
        <v>1</v>
      </c>
      <c r="C2298" s="212" t="s">
        <v>1</v>
      </c>
      <c r="D2298" s="212" t="s">
        <v>1</v>
      </c>
      <c r="E2298" s="212" t="s">
        <v>1</v>
      </c>
      <c r="F2298" s="212" t="s">
        <v>1</v>
      </c>
      <c r="G2298" s="214" t="s">
        <v>1</v>
      </c>
      <c r="H2298" s="5" t="s">
        <v>78</v>
      </c>
      <c r="I2298" s="109" t="s">
        <v>3374</v>
      </c>
      <c r="J2298" s="109" t="s">
        <v>3433</v>
      </c>
      <c r="K2298" s="109" t="s">
        <v>3437</v>
      </c>
      <c r="L2298" s="109" t="s">
        <v>3434</v>
      </c>
      <c r="M2298" s="5" t="s">
        <v>3439</v>
      </c>
      <c r="N2298" s="5" t="s">
        <v>3440</v>
      </c>
      <c r="O2298" s="5" t="s">
        <v>3441</v>
      </c>
      <c r="P2298" s="5" t="s">
        <v>3438</v>
      </c>
      <c r="Q2298" s="162" t="s">
        <v>3302</v>
      </c>
    </row>
    <row r="2299" spans="1:17" x14ac:dyDescent="0.25">
      <c r="A2299" s="213"/>
      <c r="B2299" s="213"/>
      <c r="C2299" s="213"/>
      <c r="D2299" s="213"/>
      <c r="E2299" s="213"/>
      <c r="F2299" s="213"/>
      <c r="G2299" s="215"/>
      <c r="H2299" s="18" t="s">
        <v>1</v>
      </c>
      <c r="I2299" s="110">
        <v>1</v>
      </c>
      <c r="J2299" s="110">
        <v>2</v>
      </c>
      <c r="K2299" s="110">
        <v>20</v>
      </c>
      <c r="L2299" s="110" t="s">
        <v>3402</v>
      </c>
      <c r="M2299" s="12">
        <v>5</v>
      </c>
      <c r="N2299" s="12">
        <v>6</v>
      </c>
      <c r="O2299" s="12">
        <v>7</v>
      </c>
      <c r="P2299" s="12" t="s">
        <v>3303</v>
      </c>
      <c r="Q2299" s="110">
        <v>9</v>
      </c>
    </row>
    <row r="2300" spans="1:17" x14ac:dyDescent="0.25">
      <c r="A2300" s="213"/>
      <c r="B2300" s="213"/>
      <c r="C2300" s="213"/>
      <c r="D2300" s="213"/>
      <c r="E2300" s="213"/>
      <c r="F2300" s="213"/>
      <c r="G2300" s="215"/>
      <c r="H2300" s="19" t="s">
        <v>1060</v>
      </c>
      <c r="I2300" s="186">
        <f t="shared" ref="I2300:L2300" si="2021">SUM(I2296)</f>
        <v>1388193</v>
      </c>
      <c r="J2300" s="186">
        <f t="shared" ref="J2300" si="2022">SUM(J2296)</f>
        <v>1378037</v>
      </c>
      <c r="K2300" s="186">
        <f t="shared" ref="K2300" si="2023">SUM(K2296)</f>
        <v>1081516</v>
      </c>
      <c r="L2300" s="186">
        <f t="shared" si="2021"/>
        <v>277116</v>
      </c>
      <c r="M2300" s="20">
        <f t="shared" ref="M2300:O2300" si="2024">SUM(M2296)</f>
        <v>92452</v>
      </c>
      <c r="N2300" s="20">
        <f t="shared" si="2024"/>
        <v>92523</v>
      </c>
      <c r="O2300" s="20">
        <f t="shared" si="2024"/>
        <v>92141</v>
      </c>
      <c r="P2300" s="20">
        <f>K2300+L2300</f>
        <v>1358632</v>
      </c>
      <c r="Q2300" s="186">
        <f>IF(J2300=0,"-",P2300/J2300*100)</f>
        <v>98.591837519602151</v>
      </c>
    </row>
    <row r="2301" spans="1:17" x14ac:dyDescent="0.25">
      <c r="A2301" s="213"/>
      <c r="B2301" s="213"/>
      <c r="C2301" s="213"/>
      <c r="D2301" s="213"/>
      <c r="E2301" s="213"/>
      <c r="F2301" s="213"/>
      <c r="G2301" s="215"/>
      <c r="H2301" s="21" t="s">
        <v>80</v>
      </c>
      <c r="I2301" s="186">
        <f t="shared" ref="I2301:L2301" si="2025">SUM(I2300)</f>
        <v>1388193</v>
      </c>
      <c r="J2301" s="186">
        <f t="shared" ref="J2301" si="2026">SUM(J2300)</f>
        <v>1378037</v>
      </c>
      <c r="K2301" s="186">
        <f t="shared" ref="K2301" si="2027">SUM(K2300)</f>
        <v>1081516</v>
      </c>
      <c r="L2301" s="186">
        <f t="shared" si="2025"/>
        <v>277116</v>
      </c>
      <c r="M2301" s="20">
        <f t="shared" ref="M2301:O2301" si="2028">SUM(M2300)</f>
        <v>92452</v>
      </c>
      <c r="N2301" s="20">
        <f t="shared" si="2028"/>
        <v>92523</v>
      </c>
      <c r="O2301" s="20">
        <f t="shared" si="2028"/>
        <v>92141</v>
      </c>
      <c r="P2301" s="20">
        <f>K2301+L2301</f>
        <v>1358632</v>
      </c>
      <c r="Q2301" s="186">
        <f>IF(J2301=0,"-",P2301/J2301*100)</f>
        <v>98.591837519602151</v>
      </c>
    </row>
    <row r="2302" spans="1:17" x14ac:dyDescent="0.25">
      <c r="A2302" s="216"/>
      <c r="B2302" s="216"/>
      <c r="C2302" s="216"/>
      <c r="D2302" s="216"/>
      <c r="E2302" s="216"/>
      <c r="F2302" s="216"/>
      <c r="G2302" s="217"/>
      <c r="J2302" s="178">
        <v>0</v>
      </c>
      <c r="K2302" s="178">
        <v>0</v>
      </c>
      <c r="L2302" s="178">
        <f>M2302+N2302+O2302</f>
        <v>0</v>
      </c>
      <c r="P2302">
        <f>K2302+L2302</f>
        <v>0</v>
      </c>
      <c r="Q2302" s="160" t="str">
        <f>IF(J2302=0,"-",P2302/J2302*100)</f>
        <v>-</v>
      </c>
    </row>
    <row r="2303" spans="1:17" ht="15.75" thickBot="1" x14ac:dyDescent="0.3">
      <c r="A2303" s="16" t="s">
        <v>1</v>
      </c>
      <c r="B2303" s="16" t="s">
        <v>1</v>
      </c>
      <c r="C2303" s="16" t="s">
        <v>1</v>
      </c>
      <c r="D2303" s="16" t="s">
        <v>1</v>
      </c>
      <c r="E2303" s="16" t="s">
        <v>1</v>
      </c>
      <c r="F2303" s="16" t="s">
        <v>1</v>
      </c>
      <c r="G2303" s="16" t="s">
        <v>1</v>
      </c>
      <c r="H2303" s="22" t="s">
        <v>1</v>
      </c>
      <c r="I2303" s="187"/>
      <c r="J2303" s="187"/>
      <c r="K2303" s="187"/>
      <c r="L2303" s="187">
        <f>M2303+N2303+O2303</f>
        <v>0</v>
      </c>
      <c r="M2303" s="22"/>
      <c r="N2303" s="22"/>
      <c r="O2303" s="22"/>
      <c r="P2303" s="22">
        <f>K2303+L2303</f>
        <v>0</v>
      </c>
      <c r="Q2303" s="166"/>
    </row>
    <row r="2304" spans="1:17" ht="45.75" thickBot="1" x14ac:dyDescent="0.3">
      <c r="A2304" s="5" t="s">
        <v>4</v>
      </c>
      <c r="B2304" s="5" t="s">
        <v>5</v>
      </c>
      <c r="C2304" s="5" t="s">
        <v>6</v>
      </c>
      <c r="D2304" s="6" t="s">
        <v>1</v>
      </c>
      <c r="E2304" s="5" t="s">
        <v>7</v>
      </c>
      <c r="F2304" s="5" t="s">
        <v>8</v>
      </c>
      <c r="G2304" s="5" t="s">
        <v>9</v>
      </c>
      <c r="H2304" s="5" t="s">
        <v>10</v>
      </c>
      <c r="I2304" s="109" t="s">
        <v>3374</v>
      </c>
      <c r="J2304" s="109" t="s">
        <v>3433</v>
      </c>
      <c r="K2304" s="109" t="s">
        <v>3437</v>
      </c>
      <c r="L2304" s="109" t="s">
        <v>3434</v>
      </c>
      <c r="M2304" s="5" t="s">
        <v>3439</v>
      </c>
      <c r="N2304" s="5" t="s">
        <v>3440</v>
      </c>
      <c r="O2304" s="5" t="s">
        <v>3441</v>
      </c>
      <c r="P2304" s="5" t="s">
        <v>3438</v>
      </c>
      <c r="Q2304" s="162" t="s">
        <v>3302</v>
      </c>
    </row>
    <row r="2305" spans="1:17" x14ac:dyDescent="0.25">
      <c r="A2305" s="7" t="s">
        <v>1</v>
      </c>
      <c r="B2305" s="7" t="s">
        <v>1</v>
      </c>
      <c r="C2305" s="7" t="s">
        <v>1</v>
      </c>
      <c r="D2305" s="8" t="s">
        <v>1</v>
      </c>
      <c r="E2305" s="8" t="s">
        <v>1</v>
      </c>
      <c r="F2305" s="9" t="s">
        <v>1</v>
      </c>
      <c r="G2305" s="10" t="s">
        <v>1</v>
      </c>
      <c r="H2305" s="11" t="s">
        <v>1</v>
      </c>
      <c r="I2305" s="110">
        <v>1</v>
      </c>
      <c r="J2305" s="110">
        <v>2</v>
      </c>
      <c r="K2305" s="110">
        <v>20</v>
      </c>
      <c r="L2305" s="110" t="s">
        <v>3402</v>
      </c>
      <c r="M2305" s="12">
        <v>5</v>
      </c>
      <c r="N2305" s="12">
        <v>6</v>
      </c>
      <c r="O2305" s="12">
        <v>7</v>
      </c>
      <c r="P2305" s="12" t="s">
        <v>3303</v>
      </c>
      <c r="Q2305" s="110">
        <v>9</v>
      </c>
    </row>
    <row r="2306" spans="1:17" x14ac:dyDescent="0.25">
      <c r="A2306" s="1" t="s">
        <v>969</v>
      </c>
      <c r="B2306" s="1" t="s">
        <v>82</v>
      </c>
      <c r="C2306" s="4" t="s">
        <v>1236</v>
      </c>
      <c r="D2306" s="4" t="s">
        <v>1237</v>
      </c>
      <c r="E2306" s="2" t="s">
        <v>1</v>
      </c>
      <c r="F2306" s="2" t="s">
        <v>1</v>
      </c>
      <c r="G2306" s="2" t="s">
        <v>1</v>
      </c>
      <c r="H2306" s="2" t="s">
        <v>1238</v>
      </c>
      <c r="I2306" s="183">
        <v>0</v>
      </c>
      <c r="J2306" s="183"/>
      <c r="K2306" s="183"/>
      <c r="L2306" s="183">
        <f>M2306+N2306+O2306</f>
        <v>0</v>
      </c>
      <c r="M2306" s="3"/>
      <c r="N2306" s="3"/>
      <c r="O2306" s="3"/>
      <c r="P2306" s="3">
        <f t="shared" ref="P2306:P2338" si="2029">K2306+L2306</f>
        <v>0</v>
      </c>
      <c r="Q2306" s="161"/>
    </row>
    <row r="2307" spans="1:17" ht="33.75" x14ac:dyDescent="0.25">
      <c r="A2307" s="1" t="s">
        <v>1</v>
      </c>
      <c r="B2307" s="1" t="s">
        <v>1</v>
      </c>
      <c r="C2307" s="1" t="s">
        <v>1</v>
      </c>
      <c r="D2307" s="2" t="s">
        <v>1</v>
      </c>
      <c r="E2307" s="2" t="s">
        <v>1</v>
      </c>
      <c r="F2307" s="2" t="s">
        <v>1</v>
      </c>
      <c r="G2307" s="2" t="s">
        <v>1</v>
      </c>
      <c r="H2307" s="13" t="s">
        <v>14</v>
      </c>
      <c r="I2307" s="184">
        <f t="shared" ref="I2307:L2307" si="2030">SUM(I2308,I2316,I2318)</f>
        <v>3519355</v>
      </c>
      <c r="J2307" s="184">
        <f t="shared" ref="J2307" si="2031">SUM(J2308,J2316,J2318)</f>
        <v>3524483</v>
      </c>
      <c r="K2307" s="184">
        <f t="shared" ref="K2307" si="2032">SUM(K2308,K2316,K2318)</f>
        <v>3023266</v>
      </c>
      <c r="L2307" s="184">
        <f t="shared" si="2030"/>
        <v>501197</v>
      </c>
      <c r="M2307" s="14">
        <f t="shared" ref="M2307:O2307" si="2033">SUM(M2308,M2316,M2318)</f>
        <v>324995</v>
      </c>
      <c r="N2307" s="14">
        <f t="shared" si="2033"/>
        <v>172937</v>
      </c>
      <c r="O2307" s="14">
        <f t="shared" si="2033"/>
        <v>3265</v>
      </c>
      <c r="P2307" s="14">
        <f t="shared" si="2029"/>
        <v>3524463</v>
      </c>
      <c r="Q2307" s="184">
        <f t="shared" ref="Q2307:Q2337" si="2034">IF(J2307=0,"-",P2307/J2307*100)</f>
        <v>99.999432540886133</v>
      </c>
    </row>
    <row r="2308" spans="1:17" x14ac:dyDescent="0.25">
      <c r="A2308" s="4" t="s">
        <v>969</v>
      </c>
      <c r="B2308" s="4" t="s">
        <v>82</v>
      </c>
      <c r="C2308" s="4" t="s">
        <v>1236</v>
      </c>
      <c r="D2308" s="4" t="s">
        <v>1237</v>
      </c>
      <c r="E2308" s="2" t="s">
        <v>15</v>
      </c>
      <c r="F2308" s="2" t="s">
        <v>1</v>
      </c>
      <c r="G2308" s="2" t="s">
        <v>1</v>
      </c>
      <c r="H2308" s="2" t="s">
        <v>16</v>
      </c>
      <c r="I2308" s="185">
        <f t="shared" ref="I2308:L2308" si="2035">SUM(I2309,I2310)</f>
        <v>3084414</v>
      </c>
      <c r="J2308" s="185">
        <f t="shared" ref="J2308" si="2036">SUM(J2309,J2310)</f>
        <v>3090542</v>
      </c>
      <c r="K2308" s="185">
        <f t="shared" ref="K2308" si="2037">SUM(K2309,K2310)</f>
        <v>2653028</v>
      </c>
      <c r="L2308" s="185">
        <f t="shared" si="2035"/>
        <v>437514</v>
      </c>
      <c r="M2308" s="15">
        <f t="shared" ref="M2308:O2308" si="2038">SUM(M2309,M2310)</f>
        <v>283500</v>
      </c>
      <c r="N2308" s="15">
        <f t="shared" si="2038"/>
        <v>151114</v>
      </c>
      <c r="O2308" s="15">
        <f t="shared" si="2038"/>
        <v>2900</v>
      </c>
      <c r="P2308" s="15">
        <f t="shared" si="2029"/>
        <v>3090542</v>
      </c>
      <c r="Q2308" s="185">
        <f t="shared" si="2034"/>
        <v>100</v>
      </c>
    </row>
    <row r="2309" spans="1:17" x14ac:dyDescent="0.25">
      <c r="A2309" s="4" t="s">
        <v>969</v>
      </c>
      <c r="B2309" s="4" t="s">
        <v>82</v>
      </c>
      <c r="C2309" s="4" t="s">
        <v>1236</v>
      </c>
      <c r="D2309" s="4" t="s">
        <v>1237</v>
      </c>
      <c r="E2309" s="3" t="s">
        <v>18</v>
      </c>
      <c r="F2309" s="4"/>
      <c r="G2309" s="16" t="s">
        <v>1015</v>
      </c>
      <c r="H2309" s="16" t="s">
        <v>17</v>
      </c>
      <c r="I2309" s="183">
        <v>2710614</v>
      </c>
      <c r="J2309" s="183">
        <v>2710614</v>
      </c>
      <c r="K2309" s="183">
        <v>2300000</v>
      </c>
      <c r="L2309" s="183">
        <f>M2309+N2309+O2309</f>
        <v>410614</v>
      </c>
      <c r="M2309" s="17">
        <v>265500</v>
      </c>
      <c r="N2309" s="17">
        <v>145114</v>
      </c>
      <c r="O2309" s="17"/>
      <c r="P2309" s="17">
        <f t="shared" si="2029"/>
        <v>2710614</v>
      </c>
      <c r="Q2309" s="183">
        <f t="shared" si="2034"/>
        <v>100</v>
      </c>
    </row>
    <row r="2310" spans="1:17" x14ac:dyDescent="0.25">
      <c r="A2310" s="1" t="s">
        <v>969</v>
      </c>
      <c r="B2310" s="1" t="s">
        <v>82</v>
      </c>
      <c r="C2310" s="1" t="s">
        <v>1236</v>
      </c>
      <c r="D2310" s="1" t="s">
        <v>1237</v>
      </c>
      <c r="E2310" s="1" t="s">
        <v>20</v>
      </c>
      <c r="F2310" s="4" t="s">
        <v>1</v>
      </c>
      <c r="G2310" s="16" t="s">
        <v>1</v>
      </c>
      <c r="H2310" s="2" t="s">
        <v>21</v>
      </c>
      <c r="I2310" s="185">
        <f t="shared" ref="I2310:O2310" si="2039">SUM(I2311:I2315)</f>
        <v>373800</v>
      </c>
      <c r="J2310" s="185">
        <f t="shared" si="2039"/>
        <v>379928</v>
      </c>
      <c r="K2310" s="185">
        <f t="shared" si="2039"/>
        <v>353028</v>
      </c>
      <c r="L2310" s="185">
        <f t="shared" si="2039"/>
        <v>26900</v>
      </c>
      <c r="M2310" s="15">
        <f t="shared" si="2039"/>
        <v>18000</v>
      </c>
      <c r="N2310" s="15">
        <f t="shared" si="2039"/>
        <v>6000</v>
      </c>
      <c r="O2310" s="15">
        <f t="shared" si="2039"/>
        <v>2900</v>
      </c>
      <c r="P2310" s="15">
        <f t="shared" si="2029"/>
        <v>379928</v>
      </c>
      <c r="Q2310" s="185">
        <f t="shared" si="2034"/>
        <v>100</v>
      </c>
    </row>
    <row r="2311" spans="1:17" x14ac:dyDescent="0.25">
      <c r="A2311" s="4" t="s">
        <v>969</v>
      </c>
      <c r="B2311" s="4" t="s">
        <v>82</v>
      </c>
      <c r="C2311" s="4" t="s">
        <v>1236</v>
      </c>
      <c r="D2311" s="4" t="s">
        <v>1237</v>
      </c>
      <c r="E2311" s="3" t="s">
        <v>22</v>
      </c>
      <c r="F2311" s="4" t="s">
        <v>1239</v>
      </c>
      <c r="G2311" s="16" t="s">
        <v>1015</v>
      </c>
      <c r="H2311" s="16" t="s">
        <v>86</v>
      </c>
      <c r="I2311" s="183">
        <v>66800</v>
      </c>
      <c r="J2311" s="183">
        <v>66800</v>
      </c>
      <c r="K2311" s="183">
        <v>51900</v>
      </c>
      <c r="L2311" s="183">
        <f>M2311+N2311+O2311</f>
        <v>14900</v>
      </c>
      <c r="M2311" s="17">
        <v>6000</v>
      </c>
      <c r="N2311" s="17">
        <v>6000</v>
      </c>
      <c r="O2311" s="17">
        <v>2900</v>
      </c>
      <c r="P2311" s="17">
        <f t="shared" si="2029"/>
        <v>66800</v>
      </c>
      <c r="Q2311" s="183">
        <f t="shared" si="2034"/>
        <v>100</v>
      </c>
    </row>
    <row r="2312" spans="1:17" x14ac:dyDescent="0.25">
      <c r="A2312" s="4" t="s">
        <v>969</v>
      </c>
      <c r="B2312" s="4" t="s">
        <v>82</v>
      </c>
      <c r="C2312" s="4" t="s">
        <v>1236</v>
      </c>
      <c r="D2312" s="4" t="s">
        <v>1237</v>
      </c>
      <c r="E2312" s="3" t="s">
        <v>22</v>
      </c>
      <c r="F2312" s="4" t="s">
        <v>1240</v>
      </c>
      <c r="G2312" s="16" t="s">
        <v>1015</v>
      </c>
      <c r="H2312" s="16" t="s">
        <v>26</v>
      </c>
      <c r="I2312" s="183">
        <v>230000</v>
      </c>
      <c r="J2312" s="183">
        <v>230000</v>
      </c>
      <c r="K2312" s="183">
        <v>218000</v>
      </c>
      <c r="L2312" s="183">
        <f>M2312+N2312+O2312</f>
        <v>12000</v>
      </c>
      <c r="M2312" s="17">
        <v>12000</v>
      </c>
      <c r="N2312" s="17"/>
      <c r="O2312" s="17"/>
      <c r="P2312" s="17">
        <f t="shared" si="2029"/>
        <v>230000</v>
      </c>
      <c r="Q2312" s="183">
        <f t="shared" si="2034"/>
        <v>100</v>
      </c>
    </row>
    <row r="2313" spans="1:17" x14ac:dyDescent="0.25">
      <c r="A2313" s="4" t="s">
        <v>969</v>
      </c>
      <c r="B2313" s="4" t="s">
        <v>82</v>
      </c>
      <c r="C2313" s="4" t="s">
        <v>1236</v>
      </c>
      <c r="D2313" s="4" t="s">
        <v>1237</v>
      </c>
      <c r="E2313" s="3" t="s">
        <v>22</v>
      </c>
      <c r="F2313" s="4" t="s">
        <v>1241</v>
      </c>
      <c r="G2313" s="16" t="s">
        <v>1015</v>
      </c>
      <c r="H2313" s="16" t="s">
        <v>28</v>
      </c>
      <c r="I2313" s="183">
        <v>57000</v>
      </c>
      <c r="J2313" s="183">
        <v>63128</v>
      </c>
      <c r="K2313" s="183">
        <v>63128</v>
      </c>
      <c r="L2313" s="183">
        <f>M2313+N2313+O2313</f>
        <v>0</v>
      </c>
      <c r="M2313" s="17"/>
      <c r="N2313" s="17"/>
      <c r="O2313" s="17"/>
      <c r="P2313" s="17">
        <f t="shared" si="2029"/>
        <v>63128</v>
      </c>
      <c r="Q2313" s="183">
        <f t="shared" si="2034"/>
        <v>100</v>
      </c>
    </row>
    <row r="2314" spans="1:17" x14ac:dyDescent="0.25">
      <c r="A2314" s="4" t="s">
        <v>969</v>
      </c>
      <c r="B2314" s="4" t="s">
        <v>82</v>
      </c>
      <c r="C2314" s="4" t="s">
        <v>1236</v>
      </c>
      <c r="D2314" s="4" t="s">
        <v>1237</v>
      </c>
      <c r="E2314" s="3" t="s">
        <v>22</v>
      </c>
      <c r="F2314" s="4" t="s">
        <v>1242</v>
      </c>
      <c r="G2314" s="16" t="s">
        <v>1015</v>
      </c>
      <c r="H2314" s="16" t="s">
        <v>24</v>
      </c>
      <c r="I2314" s="183">
        <v>0</v>
      </c>
      <c r="J2314" s="183">
        <v>0</v>
      </c>
      <c r="K2314" s="183">
        <v>0</v>
      </c>
      <c r="L2314" s="183">
        <f>M2314+N2314+O2314</f>
        <v>0</v>
      </c>
      <c r="M2314" s="17"/>
      <c r="N2314" s="17"/>
      <c r="O2314" s="17"/>
      <c r="P2314" s="17">
        <f t="shared" si="2029"/>
        <v>0</v>
      </c>
      <c r="Q2314" s="161" t="str">
        <f t="shared" si="2034"/>
        <v>-</v>
      </c>
    </row>
    <row r="2315" spans="1:17" x14ac:dyDescent="0.25">
      <c r="A2315" s="4" t="s">
        <v>969</v>
      </c>
      <c r="B2315" s="4" t="s">
        <v>82</v>
      </c>
      <c r="C2315" s="4" t="s">
        <v>1236</v>
      </c>
      <c r="D2315" s="4" t="s">
        <v>1237</v>
      </c>
      <c r="E2315" s="3" t="s">
        <v>22</v>
      </c>
      <c r="F2315" s="4" t="s">
        <v>1243</v>
      </c>
      <c r="G2315" s="16" t="s">
        <v>1015</v>
      </c>
      <c r="H2315" s="16" t="s">
        <v>30</v>
      </c>
      <c r="I2315" s="183">
        <v>20000</v>
      </c>
      <c r="J2315" s="183">
        <v>20000</v>
      </c>
      <c r="K2315" s="183">
        <v>20000</v>
      </c>
      <c r="L2315" s="183">
        <f>M2315+N2315+O2315</f>
        <v>0</v>
      </c>
      <c r="M2315" s="17"/>
      <c r="N2315" s="17"/>
      <c r="O2315" s="17"/>
      <c r="P2315" s="17">
        <f t="shared" si="2029"/>
        <v>20000</v>
      </c>
      <c r="Q2315" s="183">
        <f t="shared" si="2034"/>
        <v>100</v>
      </c>
    </row>
    <row r="2316" spans="1:17" x14ac:dyDescent="0.25">
      <c r="A2316" s="4" t="s">
        <v>969</v>
      </c>
      <c r="B2316" s="4" t="s">
        <v>82</v>
      </c>
      <c r="C2316" s="4" t="s">
        <v>1236</v>
      </c>
      <c r="D2316" s="4" t="s">
        <v>1237</v>
      </c>
      <c r="E2316" s="2" t="s">
        <v>31</v>
      </c>
      <c r="F2316" s="2" t="s">
        <v>1</v>
      </c>
      <c r="G2316" s="2" t="s">
        <v>1</v>
      </c>
      <c r="H2316" s="2" t="s">
        <v>32</v>
      </c>
      <c r="I2316" s="185">
        <f t="shared" ref="I2316:O2316" si="2040">SUM(I2317)</f>
        <v>284614</v>
      </c>
      <c r="J2316" s="185">
        <f t="shared" si="2040"/>
        <v>284614</v>
      </c>
      <c r="K2316" s="185">
        <f t="shared" si="2040"/>
        <v>239850</v>
      </c>
      <c r="L2316" s="185">
        <f t="shared" si="2040"/>
        <v>44764</v>
      </c>
      <c r="M2316" s="15">
        <f t="shared" si="2040"/>
        <v>27900</v>
      </c>
      <c r="N2316" s="15">
        <f t="shared" si="2040"/>
        <v>16864</v>
      </c>
      <c r="O2316" s="15">
        <f t="shared" si="2040"/>
        <v>0</v>
      </c>
      <c r="P2316" s="15">
        <f t="shared" si="2029"/>
        <v>284614</v>
      </c>
      <c r="Q2316" s="185">
        <f t="shared" si="2034"/>
        <v>100</v>
      </c>
    </row>
    <row r="2317" spans="1:17" x14ac:dyDescent="0.25">
      <c r="A2317" s="4" t="s">
        <v>969</v>
      </c>
      <c r="B2317" s="4" t="s">
        <v>82</v>
      </c>
      <c r="C2317" s="4" t="s">
        <v>1236</v>
      </c>
      <c r="D2317" s="4" t="s">
        <v>1237</v>
      </c>
      <c r="E2317" s="3" t="s">
        <v>34</v>
      </c>
      <c r="F2317" s="4"/>
      <c r="G2317" s="16" t="s">
        <v>1015</v>
      </c>
      <c r="H2317" s="16" t="s">
        <v>33</v>
      </c>
      <c r="I2317" s="183">
        <v>284614</v>
      </c>
      <c r="J2317" s="183">
        <v>284614</v>
      </c>
      <c r="K2317" s="183">
        <v>239850</v>
      </c>
      <c r="L2317" s="183">
        <f>M2317+N2317+O2317</f>
        <v>44764</v>
      </c>
      <c r="M2317" s="17">
        <v>27900</v>
      </c>
      <c r="N2317" s="17">
        <v>16864</v>
      </c>
      <c r="O2317" s="17"/>
      <c r="P2317" s="17">
        <f t="shared" si="2029"/>
        <v>284614</v>
      </c>
      <c r="Q2317" s="183">
        <f t="shared" si="2034"/>
        <v>100</v>
      </c>
    </row>
    <row r="2318" spans="1:17" x14ac:dyDescent="0.25">
      <c r="A2318" s="4" t="s">
        <v>969</v>
      </c>
      <c r="B2318" s="4" t="s">
        <v>82</v>
      </c>
      <c r="C2318" s="4" t="s">
        <v>1236</v>
      </c>
      <c r="D2318" s="4" t="s">
        <v>1237</v>
      </c>
      <c r="E2318" s="2" t="s">
        <v>35</v>
      </c>
      <c r="F2318" s="2" t="s">
        <v>1</v>
      </c>
      <c r="G2318" s="2" t="s">
        <v>1</v>
      </c>
      <c r="H2318" s="2" t="s">
        <v>36</v>
      </c>
      <c r="I2318" s="185">
        <f t="shared" ref="I2318:O2318" si="2041">SUM(I2319:I2326)</f>
        <v>150327</v>
      </c>
      <c r="J2318" s="185">
        <f t="shared" si="2041"/>
        <v>149327</v>
      </c>
      <c r="K2318" s="185">
        <f t="shared" si="2041"/>
        <v>130388</v>
      </c>
      <c r="L2318" s="185">
        <f t="shared" si="2041"/>
        <v>18919</v>
      </c>
      <c r="M2318" s="15">
        <f t="shared" si="2041"/>
        <v>13595</v>
      </c>
      <c r="N2318" s="15">
        <f t="shared" si="2041"/>
        <v>4959</v>
      </c>
      <c r="O2318" s="15">
        <f t="shared" si="2041"/>
        <v>365</v>
      </c>
      <c r="P2318" s="15">
        <f t="shared" si="2029"/>
        <v>149307</v>
      </c>
      <c r="Q2318" s="185">
        <f t="shared" si="2034"/>
        <v>99.986606574832422</v>
      </c>
    </row>
    <row r="2319" spans="1:17" x14ac:dyDescent="0.25">
      <c r="A2319" s="4" t="s">
        <v>969</v>
      </c>
      <c r="B2319" s="4" t="s">
        <v>82</v>
      </c>
      <c r="C2319" s="4" t="s">
        <v>1236</v>
      </c>
      <c r="D2319" s="4" t="s">
        <v>1237</v>
      </c>
      <c r="E2319" s="3" t="s">
        <v>39</v>
      </c>
      <c r="F2319" s="4"/>
      <c r="G2319" s="16" t="s">
        <v>1015</v>
      </c>
      <c r="H2319" s="16" t="s">
        <v>38</v>
      </c>
      <c r="I2319" s="183">
        <v>2000</v>
      </c>
      <c r="J2319" s="183">
        <v>2000</v>
      </c>
      <c r="K2319" s="183">
        <v>2000</v>
      </c>
      <c r="L2319" s="183">
        <f t="shared" ref="L2319:L2325" si="2042">M2319+N2319+O2319</f>
        <v>0</v>
      </c>
      <c r="M2319" s="17"/>
      <c r="N2319" s="17"/>
      <c r="O2319" s="17"/>
      <c r="P2319" s="17">
        <f t="shared" si="2029"/>
        <v>2000</v>
      </c>
      <c r="Q2319" s="183">
        <f t="shared" si="2034"/>
        <v>100</v>
      </c>
    </row>
    <row r="2320" spans="1:17" x14ac:dyDescent="0.25">
      <c r="A2320" s="4" t="s">
        <v>969</v>
      </c>
      <c r="B2320" s="4" t="s">
        <v>82</v>
      </c>
      <c r="C2320" s="4" t="s">
        <v>1236</v>
      </c>
      <c r="D2320" s="4" t="s">
        <v>1237</v>
      </c>
      <c r="E2320" s="3" t="s">
        <v>197</v>
      </c>
      <c r="F2320" s="4"/>
      <c r="G2320" s="16" t="s">
        <v>1015</v>
      </c>
      <c r="H2320" s="16" t="s">
        <v>196</v>
      </c>
      <c r="I2320" s="183">
        <v>71280</v>
      </c>
      <c r="J2320" s="183">
        <v>71280</v>
      </c>
      <c r="K2320" s="183">
        <v>67000</v>
      </c>
      <c r="L2320" s="183">
        <f t="shared" si="2042"/>
        <v>4280</v>
      </c>
      <c r="M2320" s="17">
        <v>4280</v>
      </c>
      <c r="N2320" s="17"/>
      <c r="O2320" s="17"/>
      <c r="P2320" s="17">
        <f t="shared" si="2029"/>
        <v>71280</v>
      </c>
      <c r="Q2320" s="183">
        <f t="shared" si="2034"/>
        <v>100</v>
      </c>
    </row>
    <row r="2321" spans="1:17" x14ac:dyDescent="0.25">
      <c r="A2321" s="4" t="s">
        <v>969</v>
      </c>
      <c r="B2321" s="4" t="s">
        <v>82</v>
      </c>
      <c r="C2321" s="4" t="s">
        <v>1236</v>
      </c>
      <c r="D2321" s="4" t="s">
        <v>1237</v>
      </c>
      <c r="E2321" s="3" t="s">
        <v>200</v>
      </c>
      <c r="F2321" s="4"/>
      <c r="G2321" s="16" t="s">
        <v>1015</v>
      </c>
      <c r="H2321" s="16" t="s">
        <v>199</v>
      </c>
      <c r="I2321" s="183">
        <v>12000</v>
      </c>
      <c r="J2321" s="183">
        <v>12000</v>
      </c>
      <c r="K2321" s="183">
        <v>10000</v>
      </c>
      <c r="L2321" s="183">
        <f t="shared" si="2042"/>
        <v>2000</v>
      </c>
      <c r="M2321" s="17">
        <v>2000</v>
      </c>
      <c r="N2321" s="17"/>
      <c r="O2321" s="17"/>
      <c r="P2321" s="17">
        <f t="shared" si="2029"/>
        <v>12000</v>
      </c>
      <c r="Q2321" s="183">
        <f t="shared" si="2034"/>
        <v>100</v>
      </c>
    </row>
    <row r="2322" spans="1:17" x14ac:dyDescent="0.25">
      <c r="A2322" s="4" t="s">
        <v>969</v>
      </c>
      <c r="B2322" s="4" t="s">
        <v>82</v>
      </c>
      <c r="C2322" s="4" t="s">
        <v>1236</v>
      </c>
      <c r="D2322" s="4" t="s">
        <v>1237</v>
      </c>
      <c r="E2322" s="3" t="s">
        <v>203</v>
      </c>
      <c r="F2322" s="4"/>
      <c r="G2322" s="16" t="s">
        <v>1015</v>
      </c>
      <c r="H2322" s="16" t="s">
        <v>202</v>
      </c>
      <c r="I2322" s="183">
        <v>15000</v>
      </c>
      <c r="J2322" s="183">
        <v>14000</v>
      </c>
      <c r="K2322" s="183">
        <v>9600</v>
      </c>
      <c r="L2322" s="183">
        <f t="shared" si="2042"/>
        <v>4400</v>
      </c>
      <c r="M2322" s="17">
        <v>2400</v>
      </c>
      <c r="N2322" s="17">
        <v>2000</v>
      </c>
      <c r="O2322" s="17"/>
      <c r="P2322" s="17">
        <f t="shared" si="2029"/>
        <v>14000</v>
      </c>
      <c r="Q2322" s="183">
        <f t="shared" si="2034"/>
        <v>100</v>
      </c>
    </row>
    <row r="2323" spans="1:17" x14ac:dyDescent="0.25">
      <c r="A2323" s="4" t="s">
        <v>969</v>
      </c>
      <c r="B2323" s="4" t="s">
        <v>82</v>
      </c>
      <c r="C2323" s="4" t="s">
        <v>1236</v>
      </c>
      <c r="D2323" s="4" t="s">
        <v>1237</v>
      </c>
      <c r="E2323" s="3" t="s">
        <v>206</v>
      </c>
      <c r="F2323" s="4"/>
      <c r="G2323" s="16" t="s">
        <v>1015</v>
      </c>
      <c r="H2323" s="16" t="s">
        <v>205</v>
      </c>
      <c r="I2323" s="183">
        <v>2000</v>
      </c>
      <c r="J2323" s="183">
        <v>2000</v>
      </c>
      <c r="K2323" s="183">
        <v>2000</v>
      </c>
      <c r="L2323" s="183">
        <f t="shared" si="2042"/>
        <v>0</v>
      </c>
      <c r="M2323" s="17"/>
      <c r="N2323" s="17"/>
      <c r="O2323" s="17"/>
      <c r="P2323" s="17">
        <f t="shared" si="2029"/>
        <v>2000</v>
      </c>
      <c r="Q2323" s="183">
        <f t="shared" si="2034"/>
        <v>100</v>
      </c>
    </row>
    <row r="2324" spans="1:17" x14ac:dyDescent="0.25">
      <c r="A2324" s="4" t="s">
        <v>969</v>
      </c>
      <c r="B2324" s="4" t="s">
        <v>82</v>
      </c>
      <c r="C2324" s="4" t="s">
        <v>1236</v>
      </c>
      <c r="D2324" s="4" t="s">
        <v>1237</v>
      </c>
      <c r="E2324" s="3" t="s">
        <v>209</v>
      </c>
      <c r="F2324" s="4"/>
      <c r="G2324" s="16" t="s">
        <v>1015</v>
      </c>
      <c r="H2324" s="16" t="s">
        <v>208</v>
      </c>
      <c r="I2324" s="183">
        <v>4400</v>
      </c>
      <c r="J2324" s="183">
        <v>4400</v>
      </c>
      <c r="K2324" s="183">
        <v>3285</v>
      </c>
      <c r="L2324" s="183">
        <f t="shared" si="2042"/>
        <v>1095</v>
      </c>
      <c r="M2324" s="17">
        <v>365</v>
      </c>
      <c r="N2324" s="17">
        <v>365</v>
      </c>
      <c r="O2324" s="17">
        <v>365</v>
      </c>
      <c r="P2324" s="17">
        <f t="shared" si="2029"/>
        <v>4380</v>
      </c>
      <c r="Q2324" s="183">
        <f t="shared" si="2034"/>
        <v>99.545454545454547</v>
      </c>
    </row>
    <row r="2325" spans="1:17" x14ac:dyDescent="0.25">
      <c r="A2325" s="4" t="s">
        <v>969</v>
      </c>
      <c r="B2325" s="4" t="s">
        <v>82</v>
      </c>
      <c r="C2325" s="4" t="s">
        <v>1236</v>
      </c>
      <c r="D2325" s="4" t="s">
        <v>1237</v>
      </c>
      <c r="E2325" s="3" t="s">
        <v>212</v>
      </c>
      <c r="F2325" s="4"/>
      <c r="G2325" s="16" t="s">
        <v>1015</v>
      </c>
      <c r="H2325" s="16" t="s">
        <v>211</v>
      </c>
      <c r="I2325" s="183">
        <v>6000</v>
      </c>
      <c r="J2325" s="183">
        <v>6000</v>
      </c>
      <c r="K2325" s="183">
        <v>4600</v>
      </c>
      <c r="L2325" s="183">
        <f t="shared" si="2042"/>
        <v>1400</v>
      </c>
      <c r="M2325" s="17">
        <v>1400</v>
      </c>
      <c r="N2325" s="17"/>
      <c r="O2325" s="17"/>
      <c r="P2325" s="17">
        <f t="shared" si="2029"/>
        <v>6000</v>
      </c>
      <c r="Q2325" s="183">
        <f t="shared" si="2034"/>
        <v>100</v>
      </c>
    </row>
    <row r="2326" spans="1:17" x14ac:dyDescent="0.25">
      <c r="A2326" s="1" t="s">
        <v>969</v>
      </c>
      <c r="B2326" s="1" t="s">
        <v>82</v>
      </c>
      <c r="C2326" s="1" t="s">
        <v>1236</v>
      </c>
      <c r="D2326" s="1" t="s">
        <v>1237</v>
      </c>
      <c r="E2326" s="1" t="s">
        <v>40</v>
      </c>
      <c r="F2326" s="4" t="s">
        <v>1</v>
      </c>
      <c r="G2326" s="16" t="s">
        <v>1</v>
      </c>
      <c r="H2326" s="2" t="s">
        <v>41</v>
      </c>
      <c r="I2326" s="185">
        <f t="shared" ref="I2326:O2326" si="2043">SUM(I2327:I2329)</f>
        <v>37647</v>
      </c>
      <c r="J2326" s="185">
        <f t="shared" si="2043"/>
        <v>37647</v>
      </c>
      <c r="K2326" s="185">
        <f t="shared" si="2043"/>
        <v>31903</v>
      </c>
      <c r="L2326" s="185">
        <f t="shared" si="2043"/>
        <v>5744</v>
      </c>
      <c r="M2326" s="15">
        <f t="shared" si="2043"/>
        <v>3150</v>
      </c>
      <c r="N2326" s="15">
        <f t="shared" si="2043"/>
        <v>2594</v>
      </c>
      <c r="O2326" s="15">
        <f t="shared" si="2043"/>
        <v>0</v>
      </c>
      <c r="P2326" s="15">
        <f t="shared" si="2029"/>
        <v>37647</v>
      </c>
      <c r="Q2326" s="185">
        <f t="shared" si="2034"/>
        <v>100</v>
      </c>
    </row>
    <row r="2327" spans="1:17" x14ac:dyDescent="0.25">
      <c r="A2327" s="4" t="s">
        <v>969</v>
      </c>
      <c r="B2327" s="4" t="s">
        <v>82</v>
      </c>
      <c r="C2327" s="4" t="s">
        <v>1236</v>
      </c>
      <c r="D2327" s="4" t="s">
        <v>1237</v>
      </c>
      <c r="E2327" s="3" t="s">
        <v>42</v>
      </c>
      <c r="F2327" s="4"/>
      <c r="G2327" s="16" t="s">
        <v>1015</v>
      </c>
      <c r="H2327" s="16" t="s">
        <v>41</v>
      </c>
      <c r="I2327" s="183">
        <v>15000</v>
      </c>
      <c r="J2327" s="183">
        <v>15000</v>
      </c>
      <c r="K2327" s="183">
        <v>10450</v>
      </c>
      <c r="L2327" s="183">
        <f>M2327+N2327+O2327</f>
        <v>4550</v>
      </c>
      <c r="M2327" s="17">
        <v>2550</v>
      </c>
      <c r="N2327" s="17">
        <v>2000</v>
      </c>
      <c r="O2327" s="17"/>
      <c r="P2327" s="17">
        <f t="shared" si="2029"/>
        <v>15000</v>
      </c>
      <c r="Q2327" s="183">
        <f t="shared" si="2034"/>
        <v>100</v>
      </c>
    </row>
    <row r="2328" spans="1:17" ht="22.5" x14ac:dyDescent="0.25">
      <c r="A2328" s="4" t="s">
        <v>969</v>
      </c>
      <c r="B2328" s="4" t="s">
        <v>82</v>
      </c>
      <c r="C2328" s="4" t="s">
        <v>1236</v>
      </c>
      <c r="D2328" s="4" t="s">
        <v>1237</v>
      </c>
      <c r="E2328" s="3" t="s">
        <v>42</v>
      </c>
      <c r="F2328" s="4" t="s">
        <v>1244</v>
      </c>
      <c r="G2328" s="16" t="s">
        <v>1015</v>
      </c>
      <c r="H2328" s="16" t="s">
        <v>50</v>
      </c>
      <c r="I2328" s="183">
        <v>8647</v>
      </c>
      <c r="J2328" s="183">
        <v>8647</v>
      </c>
      <c r="K2328" s="183">
        <v>7453</v>
      </c>
      <c r="L2328" s="183">
        <f>M2328+N2328+O2328</f>
        <v>1194</v>
      </c>
      <c r="M2328" s="17">
        <v>600</v>
      </c>
      <c r="N2328" s="17">
        <v>594</v>
      </c>
      <c r="O2328" s="17"/>
      <c r="P2328" s="17">
        <f t="shared" si="2029"/>
        <v>8647</v>
      </c>
      <c r="Q2328" s="183">
        <f t="shared" si="2034"/>
        <v>100</v>
      </c>
    </row>
    <row r="2329" spans="1:17" ht="22.5" x14ac:dyDescent="0.25">
      <c r="A2329" s="4" t="s">
        <v>969</v>
      </c>
      <c r="B2329" s="4" t="s">
        <v>82</v>
      </c>
      <c r="C2329" s="4" t="s">
        <v>1236</v>
      </c>
      <c r="D2329" s="4" t="s">
        <v>1237</v>
      </c>
      <c r="E2329" s="3" t="s">
        <v>42</v>
      </c>
      <c r="F2329" s="4" t="s">
        <v>1245</v>
      </c>
      <c r="G2329" s="16" t="s">
        <v>1015</v>
      </c>
      <c r="H2329" s="16" t="s">
        <v>56</v>
      </c>
      <c r="I2329" s="183">
        <v>14000</v>
      </c>
      <c r="J2329" s="183">
        <v>14000</v>
      </c>
      <c r="K2329" s="183">
        <v>14000</v>
      </c>
      <c r="L2329" s="183">
        <f>M2329+N2329+O2329</f>
        <v>0</v>
      </c>
      <c r="M2329" s="17"/>
      <c r="N2329" s="17"/>
      <c r="O2329" s="17"/>
      <c r="P2329" s="17">
        <f t="shared" si="2029"/>
        <v>14000</v>
      </c>
      <c r="Q2329" s="183">
        <f t="shared" si="2034"/>
        <v>100</v>
      </c>
    </row>
    <row r="2330" spans="1:17" ht="22.5" x14ac:dyDescent="0.25">
      <c r="A2330" s="1" t="s">
        <v>1</v>
      </c>
      <c r="B2330" s="1" t="s">
        <v>1</v>
      </c>
      <c r="C2330" s="1" t="s">
        <v>1</v>
      </c>
      <c r="D2330" s="2" t="s">
        <v>1</v>
      </c>
      <c r="E2330" s="2" t="s">
        <v>1</v>
      </c>
      <c r="F2330" s="2" t="s">
        <v>1</v>
      </c>
      <c r="G2330" s="2" t="s">
        <v>1</v>
      </c>
      <c r="H2330" s="13" t="s">
        <v>57</v>
      </c>
      <c r="I2330" s="184">
        <f t="shared" ref="I2330:O2331" si="2044">SUM(I2331)</f>
        <v>100</v>
      </c>
      <c r="J2330" s="184">
        <f t="shared" si="2044"/>
        <v>100</v>
      </c>
      <c r="K2330" s="184">
        <f t="shared" si="2044"/>
        <v>0</v>
      </c>
      <c r="L2330" s="184">
        <f t="shared" si="2044"/>
        <v>0</v>
      </c>
      <c r="M2330" s="14">
        <f t="shared" si="2044"/>
        <v>0</v>
      </c>
      <c r="N2330" s="14">
        <f t="shared" si="2044"/>
        <v>0</v>
      </c>
      <c r="O2330" s="14">
        <f t="shared" si="2044"/>
        <v>0</v>
      </c>
      <c r="P2330" s="14">
        <f t="shared" si="2029"/>
        <v>0</v>
      </c>
      <c r="Q2330" s="184">
        <f t="shared" si="2034"/>
        <v>0</v>
      </c>
    </row>
    <row r="2331" spans="1:17" x14ac:dyDescent="0.25">
      <c r="A2331" s="4" t="s">
        <v>969</v>
      </c>
      <c r="B2331" s="4" t="s">
        <v>82</v>
      </c>
      <c r="C2331" s="4" t="s">
        <v>1236</v>
      </c>
      <c r="D2331" s="4" t="s">
        <v>1237</v>
      </c>
      <c r="E2331" s="2" t="s">
        <v>58</v>
      </c>
      <c r="F2331" s="2" t="s">
        <v>1</v>
      </c>
      <c r="G2331" s="2" t="s">
        <v>1</v>
      </c>
      <c r="H2331" s="2" t="s">
        <v>59</v>
      </c>
      <c r="I2331" s="185">
        <f t="shared" si="2044"/>
        <v>100</v>
      </c>
      <c r="J2331" s="185">
        <f t="shared" si="2044"/>
        <v>100</v>
      </c>
      <c r="K2331" s="185">
        <f t="shared" si="2044"/>
        <v>0</v>
      </c>
      <c r="L2331" s="185">
        <f t="shared" si="2044"/>
        <v>0</v>
      </c>
      <c r="M2331" s="15">
        <f t="shared" si="2044"/>
        <v>0</v>
      </c>
      <c r="N2331" s="15">
        <f t="shared" si="2044"/>
        <v>0</v>
      </c>
      <c r="O2331" s="15">
        <f t="shared" si="2044"/>
        <v>0</v>
      </c>
      <c r="P2331" s="15">
        <f t="shared" si="2029"/>
        <v>0</v>
      </c>
      <c r="Q2331" s="185">
        <f t="shared" si="2034"/>
        <v>0</v>
      </c>
    </row>
    <row r="2332" spans="1:17" x14ac:dyDescent="0.25">
      <c r="A2332" s="4" t="s">
        <v>969</v>
      </c>
      <c r="B2332" s="4" t="s">
        <v>82</v>
      </c>
      <c r="C2332" s="4" t="s">
        <v>1236</v>
      </c>
      <c r="D2332" s="4" t="s">
        <v>1237</v>
      </c>
      <c r="E2332" s="3" t="s">
        <v>69</v>
      </c>
      <c r="F2332" s="4"/>
      <c r="G2332" s="16" t="s">
        <v>1015</v>
      </c>
      <c r="H2332" s="16" t="s">
        <v>68</v>
      </c>
      <c r="I2332" s="183">
        <v>100</v>
      </c>
      <c r="J2332" s="183">
        <v>100</v>
      </c>
      <c r="K2332" s="183">
        <v>0</v>
      </c>
      <c r="L2332" s="183">
        <f>M2332+N2332+O2332</f>
        <v>0</v>
      </c>
      <c r="M2332" s="17"/>
      <c r="N2332" s="17"/>
      <c r="O2332" s="17"/>
      <c r="P2332" s="17">
        <f t="shared" si="2029"/>
        <v>0</v>
      </c>
      <c r="Q2332" s="183">
        <f t="shared" si="2034"/>
        <v>0</v>
      </c>
    </row>
    <row r="2333" spans="1:17" ht="22.5" x14ac:dyDescent="0.25">
      <c r="A2333" s="1" t="s">
        <v>1</v>
      </c>
      <c r="B2333" s="1" t="s">
        <v>1</v>
      </c>
      <c r="C2333" s="1" t="s">
        <v>1</v>
      </c>
      <c r="D2333" s="2" t="s">
        <v>1</v>
      </c>
      <c r="E2333" s="2" t="s">
        <v>1</v>
      </c>
      <c r="F2333" s="2" t="s">
        <v>1</v>
      </c>
      <c r="G2333" s="2" t="s">
        <v>1</v>
      </c>
      <c r="H2333" s="13" t="s">
        <v>70</v>
      </c>
      <c r="I2333" s="184">
        <f t="shared" ref="I2333:O2333" si="2045">SUM(I2334)</f>
        <v>15000</v>
      </c>
      <c r="J2333" s="184">
        <f t="shared" si="2045"/>
        <v>14000</v>
      </c>
      <c r="K2333" s="184">
        <f t="shared" si="2045"/>
        <v>14000</v>
      </c>
      <c r="L2333" s="184">
        <f t="shared" si="2045"/>
        <v>0</v>
      </c>
      <c r="M2333" s="14">
        <f t="shared" si="2045"/>
        <v>0</v>
      </c>
      <c r="N2333" s="14">
        <f t="shared" si="2045"/>
        <v>0</v>
      </c>
      <c r="O2333" s="14">
        <f t="shared" si="2045"/>
        <v>0</v>
      </c>
      <c r="P2333" s="14">
        <f t="shared" si="2029"/>
        <v>14000</v>
      </c>
      <c r="Q2333" s="184">
        <f t="shared" si="2034"/>
        <v>100</v>
      </c>
    </row>
    <row r="2334" spans="1:17" x14ac:dyDescent="0.25">
      <c r="A2334" s="4" t="s">
        <v>969</v>
      </c>
      <c r="B2334" s="4" t="s">
        <v>82</v>
      </c>
      <c r="C2334" s="4" t="s">
        <v>1236</v>
      </c>
      <c r="D2334" s="4" t="s">
        <v>1237</v>
      </c>
      <c r="E2334" s="2" t="s">
        <v>71</v>
      </c>
      <c r="F2334" s="2" t="s">
        <v>1</v>
      </c>
      <c r="G2334" s="2" t="s">
        <v>1</v>
      </c>
      <c r="H2334" s="2" t="s">
        <v>72</v>
      </c>
      <c r="I2334" s="185">
        <f t="shared" ref="I2334:L2334" si="2046">SUM(I2335:I2336)</f>
        <v>15000</v>
      </c>
      <c r="J2334" s="185">
        <f t="shared" ref="J2334" si="2047">SUM(J2335:J2336)</f>
        <v>14000</v>
      </c>
      <c r="K2334" s="185">
        <f t="shared" ref="K2334" si="2048">SUM(K2335:K2336)</f>
        <v>14000</v>
      </c>
      <c r="L2334" s="185">
        <f t="shared" si="2046"/>
        <v>0</v>
      </c>
      <c r="M2334" s="15">
        <f t="shared" ref="M2334:O2334" si="2049">SUM(M2335:M2336)</f>
        <v>0</v>
      </c>
      <c r="N2334" s="15">
        <f t="shared" si="2049"/>
        <v>0</v>
      </c>
      <c r="O2334" s="15">
        <f t="shared" si="2049"/>
        <v>0</v>
      </c>
      <c r="P2334" s="15">
        <f t="shared" si="2029"/>
        <v>14000</v>
      </c>
      <c r="Q2334" s="185">
        <f t="shared" si="2034"/>
        <v>100</v>
      </c>
    </row>
    <row r="2335" spans="1:17" x14ac:dyDescent="0.25">
      <c r="A2335" s="4" t="s">
        <v>969</v>
      </c>
      <c r="B2335" s="4" t="s">
        <v>82</v>
      </c>
      <c r="C2335" s="4" t="s">
        <v>1236</v>
      </c>
      <c r="D2335" s="4" t="s">
        <v>1237</v>
      </c>
      <c r="E2335" s="3" t="s">
        <v>75</v>
      </c>
      <c r="F2335" s="4"/>
      <c r="G2335" s="16" t="s">
        <v>1015</v>
      </c>
      <c r="H2335" s="16" t="s">
        <v>74</v>
      </c>
      <c r="I2335" s="183">
        <v>8000</v>
      </c>
      <c r="J2335" s="183">
        <v>7000</v>
      </c>
      <c r="K2335" s="183">
        <v>7000</v>
      </c>
      <c r="L2335" s="183">
        <f>M2335+N2335+O2335</f>
        <v>0</v>
      </c>
      <c r="M2335" s="17"/>
      <c r="N2335" s="17"/>
      <c r="O2335" s="17"/>
      <c r="P2335" s="17">
        <f t="shared" si="2029"/>
        <v>7000</v>
      </c>
      <c r="Q2335" s="183">
        <f t="shared" si="2034"/>
        <v>100</v>
      </c>
    </row>
    <row r="2336" spans="1:17" x14ac:dyDescent="0.25">
      <c r="A2336" s="4" t="s">
        <v>969</v>
      </c>
      <c r="B2336" s="4" t="s">
        <v>82</v>
      </c>
      <c r="C2336" s="4" t="s">
        <v>1236</v>
      </c>
      <c r="D2336" s="4" t="s">
        <v>1237</v>
      </c>
      <c r="E2336" s="3" t="s">
        <v>341</v>
      </c>
      <c r="F2336" s="4"/>
      <c r="G2336" s="16" t="s">
        <v>1015</v>
      </c>
      <c r="H2336" s="16" t="s">
        <v>340</v>
      </c>
      <c r="I2336" s="183">
        <v>7000</v>
      </c>
      <c r="J2336" s="183">
        <v>7000</v>
      </c>
      <c r="K2336" s="183">
        <v>7000</v>
      </c>
      <c r="L2336" s="183">
        <f>M2336+N2336+O2336</f>
        <v>0</v>
      </c>
      <c r="M2336" s="17"/>
      <c r="N2336" s="17"/>
      <c r="O2336" s="17"/>
      <c r="P2336" s="17">
        <f t="shared" si="2029"/>
        <v>7000</v>
      </c>
      <c r="Q2336" s="183">
        <f t="shared" si="2034"/>
        <v>100</v>
      </c>
    </row>
    <row r="2337" spans="1:17" ht="22.5" x14ac:dyDescent="0.25">
      <c r="A2337" s="16" t="s">
        <v>1</v>
      </c>
      <c r="B2337" s="16" t="s">
        <v>1</v>
      </c>
      <c r="C2337" s="16" t="s">
        <v>1</v>
      </c>
      <c r="D2337" s="16" t="s">
        <v>1</v>
      </c>
      <c r="E2337" s="16" t="s">
        <v>1</v>
      </c>
      <c r="F2337" s="16" t="s">
        <v>1</v>
      </c>
      <c r="G2337" s="16" t="s">
        <v>1</v>
      </c>
      <c r="H2337" s="13" t="s">
        <v>1246</v>
      </c>
      <c r="I2337" s="184">
        <f t="shared" ref="I2337:O2337" si="2050">SUM(I2307,I2330,I2333)</f>
        <v>3534455</v>
      </c>
      <c r="J2337" s="184">
        <f t="shared" si="2050"/>
        <v>3538583</v>
      </c>
      <c r="K2337" s="184">
        <f t="shared" si="2050"/>
        <v>3037266</v>
      </c>
      <c r="L2337" s="184">
        <f t="shared" si="2050"/>
        <v>501197</v>
      </c>
      <c r="M2337" s="14">
        <f t="shared" si="2050"/>
        <v>324995</v>
      </c>
      <c r="N2337" s="14">
        <f t="shared" si="2050"/>
        <v>172937</v>
      </c>
      <c r="O2337" s="14">
        <f t="shared" si="2050"/>
        <v>3265</v>
      </c>
      <c r="P2337" s="14">
        <f t="shared" si="2029"/>
        <v>3538463</v>
      </c>
      <c r="Q2337" s="184">
        <f t="shared" si="2034"/>
        <v>99.996608812058383</v>
      </c>
    </row>
    <row r="2338" spans="1:17" ht="15.75" thickBot="1" x14ac:dyDescent="0.3">
      <c r="A2338" s="16" t="s">
        <v>1</v>
      </c>
      <c r="B2338" s="16" t="s">
        <v>1</v>
      </c>
      <c r="C2338" s="16" t="s">
        <v>1</v>
      </c>
      <c r="D2338" s="16" t="s">
        <v>1</v>
      </c>
      <c r="E2338" s="16" t="s">
        <v>1</v>
      </c>
      <c r="F2338" s="16" t="s">
        <v>1</v>
      </c>
      <c r="G2338" s="16" t="s">
        <v>1</v>
      </c>
      <c r="H2338" s="2" t="s">
        <v>77</v>
      </c>
      <c r="I2338" s="185">
        <v>93</v>
      </c>
      <c r="J2338" s="185">
        <v>93</v>
      </c>
      <c r="K2338" s="185"/>
      <c r="L2338" s="185">
        <f>M2338+N2338+O2338</f>
        <v>0</v>
      </c>
      <c r="M2338" s="16"/>
      <c r="N2338" s="16"/>
      <c r="O2338" s="16"/>
      <c r="P2338" s="15">
        <f t="shared" si="2029"/>
        <v>0</v>
      </c>
      <c r="Q2338" s="164"/>
    </row>
    <row r="2339" spans="1:17" ht="45.75" thickBot="1" x14ac:dyDescent="0.3">
      <c r="A2339" s="212" t="s">
        <v>1</v>
      </c>
      <c r="B2339" s="212" t="s">
        <v>1</v>
      </c>
      <c r="C2339" s="212" t="s">
        <v>1</v>
      </c>
      <c r="D2339" s="212" t="s">
        <v>1</v>
      </c>
      <c r="E2339" s="212" t="s">
        <v>1</v>
      </c>
      <c r="F2339" s="212" t="s">
        <v>1</v>
      </c>
      <c r="G2339" s="214" t="s">
        <v>1</v>
      </c>
      <c r="H2339" s="5" t="s">
        <v>78</v>
      </c>
      <c r="I2339" s="109" t="s">
        <v>3374</v>
      </c>
      <c r="J2339" s="109" t="s">
        <v>3433</v>
      </c>
      <c r="K2339" s="109" t="s">
        <v>3437</v>
      </c>
      <c r="L2339" s="109" t="s">
        <v>3434</v>
      </c>
      <c r="M2339" s="5" t="s">
        <v>3439</v>
      </c>
      <c r="N2339" s="5" t="s">
        <v>3440</v>
      </c>
      <c r="O2339" s="5" t="s">
        <v>3441</v>
      </c>
      <c r="P2339" s="5" t="s">
        <v>3438</v>
      </c>
      <c r="Q2339" s="162" t="s">
        <v>3302</v>
      </c>
    </row>
    <row r="2340" spans="1:17" x14ac:dyDescent="0.25">
      <c r="A2340" s="213"/>
      <c r="B2340" s="213"/>
      <c r="C2340" s="213"/>
      <c r="D2340" s="213"/>
      <c r="E2340" s="213"/>
      <c r="F2340" s="213"/>
      <c r="G2340" s="215"/>
      <c r="H2340" s="18" t="s">
        <v>1</v>
      </c>
      <c r="I2340" s="110">
        <v>1</v>
      </c>
      <c r="J2340" s="110">
        <v>2</v>
      </c>
      <c r="K2340" s="110">
        <v>20</v>
      </c>
      <c r="L2340" s="110" t="s">
        <v>3402</v>
      </c>
      <c r="M2340" s="12">
        <v>5</v>
      </c>
      <c r="N2340" s="12">
        <v>6</v>
      </c>
      <c r="O2340" s="12">
        <v>7</v>
      </c>
      <c r="P2340" s="12" t="s">
        <v>3303</v>
      </c>
      <c r="Q2340" s="110">
        <v>9</v>
      </c>
    </row>
    <row r="2341" spans="1:17" x14ac:dyDescent="0.25">
      <c r="A2341" s="213"/>
      <c r="B2341" s="213"/>
      <c r="C2341" s="213"/>
      <c r="D2341" s="213"/>
      <c r="E2341" s="213"/>
      <c r="F2341" s="213"/>
      <c r="G2341" s="215"/>
      <c r="H2341" s="19" t="s">
        <v>1060</v>
      </c>
      <c r="I2341" s="186">
        <f t="shared" ref="I2341:L2341" si="2051">SUM(I2337)</f>
        <v>3534455</v>
      </c>
      <c r="J2341" s="186">
        <f t="shared" ref="J2341" si="2052">SUM(J2337)</f>
        <v>3538583</v>
      </c>
      <c r="K2341" s="186">
        <f t="shared" ref="K2341" si="2053">SUM(K2337)</f>
        <v>3037266</v>
      </c>
      <c r="L2341" s="186">
        <f t="shared" si="2051"/>
        <v>501197</v>
      </c>
      <c r="M2341" s="20">
        <f t="shared" ref="M2341:O2341" si="2054">SUM(M2337)</f>
        <v>324995</v>
      </c>
      <c r="N2341" s="20">
        <f t="shared" si="2054"/>
        <v>172937</v>
      </c>
      <c r="O2341" s="20">
        <f t="shared" si="2054"/>
        <v>3265</v>
      </c>
      <c r="P2341" s="20">
        <f>K2341+L2341</f>
        <v>3538463</v>
      </c>
      <c r="Q2341" s="186">
        <f>IF(J2341=0,"-",P2341/J2341*100)</f>
        <v>99.996608812058383</v>
      </c>
    </row>
    <row r="2342" spans="1:17" x14ac:dyDescent="0.25">
      <c r="A2342" s="213"/>
      <c r="B2342" s="213"/>
      <c r="C2342" s="213"/>
      <c r="D2342" s="213"/>
      <c r="E2342" s="213"/>
      <c r="F2342" s="213"/>
      <c r="G2342" s="215"/>
      <c r="H2342" s="21" t="s">
        <v>80</v>
      </c>
      <c r="I2342" s="186">
        <f t="shared" ref="I2342:L2342" si="2055">SUM(I2341)</f>
        <v>3534455</v>
      </c>
      <c r="J2342" s="186">
        <f t="shared" ref="J2342" si="2056">SUM(J2341)</f>
        <v>3538583</v>
      </c>
      <c r="K2342" s="186">
        <f t="shared" ref="K2342" si="2057">SUM(K2341)</f>
        <v>3037266</v>
      </c>
      <c r="L2342" s="186">
        <f t="shared" si="2055"/>
        <v>501197</v>
      </c>
      <c r="M2342" s="20">
        <f t="shared" ref="M2342:O2342" si="2058">SUM(M2341)</f>
        <v>324995</v>
      </c>
      <c r="N2342" s="20">
        <f t="shared" si="2058"/>
        <v>172937</v>
      </c>
      <c r="O2342" s="20">
        <f t="shared" si="2058"/>
        <v>3265</v>
      </c>
      <c r="P2342" s="20">
        <f>K2342+L2342</f>
        <v>3538463</v>
      </c>
      <c r="Q2342" s="186">
        <f>IF(J2342=0,"-",P2342/J2342*100)</f>
        <v>99.996608812058383</v>
      </c>
    </row>
    <row r="2343" spans="1:17" x14ac:dyDescent="0.25">
      <c r="A2343" s="216"/>
      <c r="B2343" s="216"/>
      <c r="C2343" s="216"/>
      <c r="D2343" s="216"/>
      <c r="E2343" s="216"/>
      <c r="F2343" s="216"/>
      <c r="G2343" s="217"/>
      <c r="J2343" s="178">
        <v>0</v>
      </c>
      <c r="K2343" s="178">
        <v>0</v>
      </c>
      <c r="L2343" s="178">
        <f>M2343+N2343+O2343</f>
        <v>0</v>
      </c>
      <c r="P2343">
        <f>K2343+L2343</f>
        <v>0</v>
      </c>
      <c r="Q2343" s="160" t="str">
        <f>IF(J2343=0,"-",P2343/J2343*100)</f>
        <v>-</v>
      </c>
    </row>
    <row r="2344" spans="1:17" ht="15.75" thickBot="1" x14ac:dyDescent="0.3">
      <c r="A2344" s="16" t="s">
        <v>1</v>
      </c>
      <c r="B2344" s="16" t="s">
        <v>1</v>
      </c>
      <c r="C2344" s="16" t="s">
        <v>1</v>
      </c>
      <c r="D2344" s="16" t="s">
        <v>1</v>
      </c>
      <c r="E2344" s="16" t="s">
        <v>1</v>
      </c>
      <c r="F2344" s="16" t="s">
        <v>1</v>
      </c>
      <c r="G2344" s="16" t="s">
        <v>1</v>
      </c>
      <c r="H2344" s="22" t="s">
        <v>1</v>
      </c>
      <c r="I2344" s="187"/>
      <c r="J2344" s="187"/>
      <c r="K2344" s="187"/>
      <c r="L2344" s="187">
        <f>M2344+N2344+O2344</f>
        <v>0</v>
      </c>
      <c r="M2344" s="22"/>
      <c r="N2344" s="22"/>
      <c r="O2344" s="22"/>
      <c r="P2344" s="22">
        <f>K2344+L2344</f>
        <v>0</v>
      </c>
      <c r="Q2344" s="166"/>
    </row>
    <row r="2345" spans="1:17" ht="45.75" thickBot="1" x14ac:dyDescent="0.3">
      <c r="A2345" s="5" t="s">
        <v>4</v>
      </c>
      <c r="B2345" s="5" t="s">
        <v>5</v>
      </c>
      <c r="C2345" s="5" t="s">
        <v>6</v>
      </c>
      <c r="D2345" s="6" t="s">
        <v>1</v>
      </c>
      <c r="E2345" s="5" t="s">
        <v>7</v>
      </c>
      <c r="F2345" s="5" t="s">
        <v>8</v>
      </c>
      <c r="G2345" s="5" t="s">
        <v>9</v>
      </c>
      <c r="H2345" s="5" t="s">
        <v>10</v>
      </c>
      <c r="I2345" s="109" t="s">
        <v>3374</v>
      </c>
      <c r="J2345" s="109" t="s">
        <v>3433</v>
      </c>
      <c r="K2345" s="109" t="s">
        <v>3437</v>
      </c>
      <c r="L2345" s="109" t="s">
        <v>3434</v>
      </c>
      <c r="M2345" s="5" t="s">
        <v>3439</v>
      </c>
      <c r="N2345" s="5" t="s">
        <v>3440</v>
      </c>
      <c r="O2345" s="5" t="s">
        <v>3441</v>
      </c>
      <c r="P2345" s="5" t="s">
        <v>3438</v>
      </c>
      <c r="Q2345" s="162" t="s">
        <v>3302</v>
      </c>
    </row>
    <row r="2346" spans="1:17" x14ac:dyDescent="0.25">
      <c r="A2346" s="7" t="s">
        <v>1</v>
      </c>
      <c r="B2346" s="7" t="s">
        <v>1</v>
      </c>
      <c r="C2346" s="7" t="s">
        <v>1</v>
      </c>
      <c r="D2346" s="8" t="s">
        <v>1</v>
      </c>
      <c r="E2346" s="8" t="s">
        <v>1</v>
      </c>
      <c r="F2346" s="9" t="s">
        <v>1</v>
      </c>
      <c r="G2346" s="10" t="s">
        <v>1</v>
      </c>
      <c r="H2346" s="11" t="s">
        <v>1</v>
      </c>
      <c r="I2346" s="110">
        <v>1</v>
      </c>
      <c r="J2346" s="110">
        <v>2</v>
      </c>
      <c r="K2346" s="110">
        <v>20</v>
      </c>
      <c r="L2346" s="110" t="s">
        <v>3402</v>
      </c>
      <c r="M2346" s="12">
        <v>5</v>
      </c>
      <c r="N2346" s="12">
        <v>6</v>
      </c>
      <c r="O2346" s="12">
        <v>7</v>
      </c>
      <c r="P2346" s="12" t="s">
        <v>3303</v>
      </c>
      <c r="Q2346" s="110">
        <v>9</v>
      </c>
    </row>
    <row r="2347" spans="1:17" x14ac:dyDescent="0.25">
      <c r="A2347" s="1" t="s">
        <v>969</v>
      </c>
      <c r="B2347" s="1" t="s">
        <v>82</v>
      </c>
      <c r="C2347" s="4" t="s">
        <v>1247</v>
      </c>
      <c r="D2347" s="4" t="s">
        <v>1248</v>
      </c>
      <c r="E2347" s="2" t="s">
        <v>1</v>
      </c>
      <c r="F2347" s="2" t="s">
        <v>1</v>
      </c>
      <c r="G2347" s="2" t="s">
        <v>1</v>
      </c>
      <c r="H2347" s="2" t="s">
        <v>1249</v>
      </c>
      <c r="I2347" s="183">
        <v>0</v>
      </c>
      <c r="J2347" s="183"/>
      <c r="K2347" s="183"/>
      <c r="L2347" s="183">
        <f>M2347+N2347+O2347</f>
        <v>0</v>
      </c>
      <c r="M2347" s="3"/>
      <c r="N2347" s="3"/>
      <c r="O2347" s="3"/>
      <c r="P2347" s="3">
        <f t="shared" ref="P2347:P2380" si="2059">K2347+L2347</f>
        <v>0</v>
      </c>
      <c r="Q2347" s="161"/>
    </row>
    <row r="2348" spans="1:17" ht="33.75" x14ac:dyDescent="0.25">
      <c r="A2348" s="1" t="s">
        <v>1</v>
      </c>
      <c r="B2348" s="1" t="s">
        <v>1</v>
      </c>
      <c r="C2348" s="1" t="s">
        <v>1</v>
      </c>
      <c r="D2348" s="2" t="s">
        <v>1</v>
      </c>
      <c r="E2348" s="2" t="s">
        <v>1</v>
      </c>
      <c r="F2348" s="2" t="s">
        <v>1</v>
      </c>
      <c r="G2348" s="2" t="s">
        <v>1</v>
      </c>
      <c r="H2348" s="13" t="s">
        <v>14</v>
      </c>
      <c r="I2348" s="184">
        <f t="shared" ref="I2348:L2348" si="2060">SUM(I2349,I2357,I2359)</f>
        <v>2299777</v>
      </c>
      <c r="J2348" s="184">
        <f t="shared" ref="J2348" si="2061">SUM(J2349,J2357,J2359)</f>
        <v>2151351</v>
      </c>
      <c r="K2348" s="184">
        <f t="shared" ref="K2348" si="2062">SUM(K2349,K2357,K2359)</f>
        <v>1644428</v>
      </c>
      <c r="L2348" s="184">
        <f t="shared" si="2060"/>
        <v>506923</v>
      </c>
      <c r="M2348" s="14">
        <f t="shared" ref="M2348:O2348" si="2063">SUM(M2349,M2357,M2359)</f>
        <v>180099</v>
      </c>
      <c r="N2348" s="14">
        <f t="shared" si="2063"/>
        <v>163702</v>
      </c>
      <c r="O2348" s="14">
        <f t="shared" si="2063"/>
        <v>163122</v>
      </c>
      <c r="P2348" s="14">
        <f t="shared" si="2059"/>
        <v>2151351</v>
      </c>
      <c r="Q2348" s="184">
        <f t="shared" ref="Q2348:Q2379" si="2064">IF(J2348=0,"-",P2348/J2348*100)</f>
        <v>100</v>
      </c>
    </row>
    <row r="2349" spans="1:17" x14ac:dyDescent="0.25">
      <c r="A2349" s="4" t="s">
        <v>969</v>
      </c>
      <c r="B2349" s="4" t="s">
        <v>82</v>
      </c>
      <c r="C2349" s="4" t="s">
        <v>1247</v>
      </c>
      <c r="D2349" s="4" t="s">
        <v>1248</v>
      </c>
      <c r="E2349" s="2" t="s">
        <v>15</v>
      </c>
      <c r="F2349" s="2" t="s">
        <v>1</v>
      </c>
      <c r="G2349" s="2" t="s">
        <v>1</v>
      </c>
      <c r="H2349" s="2" t="s">
        <v>16</v>
      </c>
      <c r="I2349" s="185">
        <f t="shared" ref="I2349:L2349" si="2065">SUM(I2350,I2351)</f>
        <v>1976983</v>
      </c>
      <c r="J2349" s="185">
        <f t="shared" ref="J2349" si="2066">SUM(J2350,J2351)</f>
        <v>1858583</v>
      </c>
      <c r="K2349" s="185">
        <f t="shared" ref="K2349" si="2067">SUM(K2350,K2351)</f>
        <v>1426668</v>
      </c>
      <c r="L2349" s="185">
        <f t="shared" si="2065"/>
        <v>431915</v>
      </c>
      <c r="M2349" s="15">
        <f t="shared" ref="M2349:O2349" si="2068">SUM(M2350,M2351)</f>
        <v>155304</v>
      </c>
      <c r="N2349" s="15">
        <f t="shared" si="2068"/>
        <v>138305</v>
      </c>
      <c r="O2349" s="15">
        <f t="shared" si="2068"/>
        <v>138306</v>
      </c>
      <c r="P2349" s="15">
        <f t="shared" si="2059"/>
        <v>1858583</v>
      </c>
      <c r="Q2349" s="185">
        <f t="shared" si="2064"/>
        <v>100</v>
      </c>
    </row>
    <row r="2350" spans="1:17" x14ac:dyDescent="0.25">
      <c r="A2350" s="4" t="s">
        <v>969</v>
      </c>
      <c r="B2350" s="4" t="s">
        <v>82</v>
      </c>
      <c r="C2350" s="4" t="s">
        <v>1247</v>
      </c>
      <c r="D2350" s="4" t="s">
        <v>1248</v>
      </c>
      <c r="E2350" s="3" t="s">
        <v>18</v>
      </c>
      <c r="F2350" s="4"/>
      <c r="G2350" s="16" t="s">
        <v>1015</v>
      </c>
      <c r="H2350" s="16" t="s">
        <v>17</v>
      </c>
      <c r="I2350" s="183">
        <v>1741889</v>
      </c>
      <c r="J2350" s="183">
        <v>1639015</v>
      </c>
      <c r="K2350" s="183">
        <v>1276574</v>
      </c>
      <c r="L2350" s="183">
        <f>M2350+N2350+O2350</f>
        <v>362441</v>
      </c>
      <c r="M2350" s="17">
        <v>120813</v>
      </c>
      <c r="N2350" s="17">
        <v>120814</v>
      </c>
      <c r="O2350" s="17">
        <v>120814</v>
      </c>
      <c r="P2350" s="17">
        <f t="shared" si="2059"/>
        <v>1639015</v>
      </c>
      <c r="Q2350" s="183">
        <f t="shared" si="2064"/>
        <v>100</v>
      </c>
    </row>
    <row r="2351" spans="1:17" x14ac:dyDescent="0.25">
      <c r="A2351" s="1" t="s">
        <v>969</v>
      </c>
      <c r="B2351" s="1" t="s">
        <v>82</v>
      </c>
      <c r="C2351" s="1" t="s">
        <v>1247</v>
      </c>
      <c r="D2351" s="1" t="s">
        <v>1248</v>
      </c>
      <c r="E2351" s="1" t="s">
        <v>20</v>
      </c>
      <c r="F2351" s="4" t="s">
        <v>1</v>
      </c>
      <c r="G2351" s="16" t="s">
        <v>1</v>
      </c>
      <c r="H2351" s="2" t="s">
        <v>21</v>
      </c>
      <c r="I2351" s="185">
        <f t="shared" ref="I2351:O2351" si="2069">SUM(I2352:I2356)</f>
        <v>235094</v>
      </c>
      <c r="J2351" s="185">
        <f t="shared" si="2069"/>
        <v>219568</v>
      </c>
      <c r="K2351" s="185">
        <f t="shared" si="2069"/>
        <v>150094</v>
      </c>
      <c r="L2351" s="185">
        <f t="shared" si="2069"/>
        <v>69474</v>
      </c>
      <c r="M2351" s="15">
        <f t="shared" si="2069"/>
        <v>34491</v>
      </c>
      <c r="N2351" s="15">
        <f t="shared" si="2069"/>
        <v>17491</v>
      </c>
      <c r="O2351" s="15">
        <f t="shared" si="2069"/>
        <v>17492</v>
      </c>
      <c r="P2351" s="15">
        <f t="shared" si="2059"/>
        <v>219568</v>
      </c>
      <c r="Q2351" s="185">
        <f t="shared" si="2064"/>
        <v>100</v>
      </c>
    </row>
    <row r="2352" spans="1:17" x14ac:dyDescent="0.25">
      <c r="A2352" s="4" t="s">
        <v>969</v>
      </c>
      <c r="B2352" s="4" t="s">
        <v>82</v>
      </c>
      <c r="C2352" s="4" t="s">
        <v>1247</v>
      </c>
      <c r="D2352" s="4" t="s">
        <v>1248</v>
      </c>
      <c r="E2352" s="3" t="s">
        <v>22</v>
      </c>
      <c r="F2352" s="4" t="s">
        <v>1250</v>
      </c>
      <c r="G2352" s="16" t="s">
        <v>1015</v>
      </c>
      <c r="H2352" s="16" t="s">
        <v>86</v>
      </c>
      <c r="I2352" s="183">
        <v>32246</v>
      </c>
      <c r="J2352" s="183">
        <v>30246</v>
      </c>
      <c r="K2352" s="183">
        <v>23301</v>
      </c>
      <c r="L2352" s="183">
        <f>M2352+N2352+O2352</f>
        <v>6945</v>
      </c>
      <c r="M2352" s="17">
        <v>2315</v>
      </c>
      <c r="N2352" s="17">
        <v>2315</v>
      </c>
      <c r="O2352" s="17">
        <v>2315</v>
      </c>
      <c r="P2352" s="17">
        <f t="shared" si="2059"/>
        <v>30246</v>
      </c>
      <c r="Q2352" s="183">
        <f t="shared" si="2064"/>
        <v>100</v>
      </c>
    </row>
    <row r="2353" spans="1:17" x14ac:dyDescent="0.25">
      <c r="A2353" s="4" t="s">
        <v>969</v>
      </c>
      <c r="B2353" s="4" t="s">
        <v>82</v>
      </c>
      <c r="C2353" s="4" t="s">
        <v>1247</v>
      </c>
      <c r="D2353" s="4" t="s">
        <v>1248</v>
      </c>
      <c r="E2353" s="3" t="s">
        <v>22</v>
      </c>
      <c r="F2353" s="4" t="s">
        <v>1251</v>
      </c>
      <c r="G2353" s="16" t="s">
        <v>1015</v>
      </c>
      <c r="H2353" s="16" t="s">
        <v>26</v>
      </c>
      <c r="I2353" s="183">
        <v>153348</v>
      </c>
      <c r="J2353" s="183">
        <v>143748</v>
      </c>
      <c r="K2353" s="183">
        <v>98219</v>
      </c>
      <c r="L2353" s="183">
        <f>M2353+N2353+O2353</f>
        <v>45529</v>
      </c>
      <c r="M2353" s="17">
        <v>15176</v>
      </c>
      <c r="N2353" s="17">
        <v>15176</v>
      </c>
      <c r="O2353" s="17">
        <v>15177</v>
      </c>
      <c r="P2353" s="17">
        <f t="shared" si="2059"/>
        <v>143748</v>
      </c>
      <c r="Q2353" s="183">
        <f t="shared" si="2064"/>
        <v>100</v>
      </c>
    </row>
    <row r="2354" spans="1:17" x14ac:dyDescent="0.25">
      <c r="A2354" s="4" t="s">
        <v>969</v>
      </c>
      <c r="B2354" s="4" t="s">
        <v>82</v>
      </c>
      <c r="C2354" s="4" t="s">
        <v>1247</v>
      </c>
      <c r="D2354" s="4" t="s">
        <v>1248</v>
      </c>
      <c r="E2354" s="3" t="s">
        <v>22</v>
      </c>
      <c r="F2354" s="4" t="s">
        <v>1252</v>
      </c>
      <c r="G2354" s="16" t="s">
        <v>1015</v>
      </c>
      <c r="H2354" s="16" t="s">
        <v>28</v>
      </c>
      <c r="I2354" s="183">
        <v>32500</v>
      </c>
      <c r="J2354" s="183">
        <v>28574</v>
      </c>
      <c r="K2354" s="183">
        <v>28574</v>
      </c>
      <c r="L2354" s="183">
        <f>M2354+N2354+O2354</f>
        <v>0</v>
      </c>
      <c r="M2354" s="17">
        <v>0</v>
      </c>
      <c r="N2354" s="17">
        <v>0</v>
      </c>
      <c r="O2354" s="17">
        <v>0</v>
      </c>
      <c r="P2354" s="17">
        <f t="shared" si="2059"/>
        <v>28574</v>
      </c>
      <c r="Q2354" s="183">
        <f t="shared" si="2064"/>
        <v>100</v>
      </c>
    </row>
    <row r="2355" spans="1:17" x14ac:dyDescent="0.25">
      <c r="A2355" s="4" t="s">
        <v>969</v>
      </c>
      <c r="B2355" s="4" t="s">
        <v>82</v>
      </c>
      <c r="C2355" s="4" t="s">
        <v>1247</v>
      </c>
      <c r="D2355" s="4" t="s">
        <v>1248</v>
      </c>
      <c r="E2355" s="3" t="s">
        <v>22</v>
      </c>
      <c r="F2355" s="4" t="s">
        <v>1253</v>
      </c>
      <c r="G2355" s="16" t="s">
        <v>1015</v>
      </c>
      <c r="H2355" s="16" t="s">
        <v>24</v>
      </c>
      <c r="I2355" s="183">
        <v>0</v>
      </c>
      <c r="J2355" s="183">
        <v>0</v>
      </c>
      <c r="K2355" s="183">
        <v>0</v>
      </c>
      <c r="L2355" s="183">
        <f>M2355+N2355+O2355</f>
        <v>0</v>
      </c>
      <c r="M2355" s="17"/>
      <c r="N2355" s="17"/>
      <c r="O2355" s="17"/>
      <c r="P2355" s="17">
        <f t="shared" si="2059"/>
        <v>0</v>
      </c>
      <c r="Q2355" s="161" t="str">
        <f t="shared" si="2064"/>
        <v>-</v>
      </c>
    </row>
    <row r="2356" spans="1:17" x14ac:dyDescent="0.25">
      <c r="A2356" s="4" t="s">
        <v>969</v>
      </c>
      <c r="B2356" s="4" t="s">
        <v>82</v>
      </c>
      <c r="C2356" s="4" t="s">
        <v>1247</v>
      </c>
      <c r="D2356" s="4" t="s">
        <v>1248</v>
      </c>
      <c r="E2356" s="3" t="s">
        <v>22</v>
      </c>
      <c r="F2356" s="4" t="s">
        <v>1254</v>
      </c>
      <c r="G2356" s="16" t="s">
        <v>1015</v>
      </c>
      <c r="H2356" s="16" t="s">
        <v>30</v>
      </c>
      <c r="I2356" s="183">
        <v>17000</v>
      </c>
      <c r="J2356" s="183">
        <v>17000</v>
      </c>
      <c r="K2356" s="183">
        <v>0</v>
      </c>
      <c r="L2356" s="183">
        <f>M2356+N2356+O2356</f>
        <v>17000</v>
      </c>
      <c r="M2356" s="17">
        <v>17000</v>
      </c>
      <c r="N2356" s="17"/>
      <c r="O2356" s="17"/>
      <c r="P2356" s="17">
        <f t="shared" si="2059"/>
        <v>17000</v>
      </c>
      <c r="Q2356" s="183">
        <f t="shared" si="2064"/>
        <v>100</v>
      </c>
    </row>
    <row r="2357" spans="1:17" x14ac:dyDescent="0.25">
      <c r="A2357" s="4" t="s">
        <v>969</v>
      </c>
      <c r="B2357" s="4" t="s">
        <v>82</v>
      </c>
      <c r="C2357" s="4" t="s">
        <v>1247</v>
      </c>
      <c r="D2357" s="4" t="s">
        <v>1248</v>
      </c>
      <c r="E2357" s="2" t="s">
        <v>31</v>
      </c>
      <c r="F2357" s="2" t="s">
        <v>1</v>
      </c>
      <c r="G2357" s="2" t="s">
        <v>1</v>
      </c>
      <c r="H2357" s="2" t="s">
        <v>32</v>
      </c>
      <c r="I2357" s="185">
        <f t="shared" ref="I2357:O2357" si="2070">SUM(I2358)</f>
        <v>182897</v>
      </c>
      <c r="J2357" s="185">
        <f t="shared" si="2070"/>
        <v>172095</v>
      </c>
      <c r="K2357" s="185">
        <f t="shared" si="2070"/>
        <v>133407</v>
      </c>
      <c r="L2357" s="185">
        <f t="shared" si="2070"/>
        <v>38688</v>
      </c>
      <c r="M2357" s="15">
        <f t="shared" si="2070"/>
        <v>12896</v>
      </c>
      <c r="N2357" s="15">
        <f t="shared" si="2070"/>
        <v>12896</v>
      </c>
      <c r="O2357" s="15">
        <f t="shared" si="2070"/>
        <v>12896</v>
      </c>
      <c r="P2357" s="15">
        <f t="shared" si="2059"/>
        <v>172095</v>
      </c>
      <c r="Q2357" s="185">
        <f t="shared" si="2064"/>
        <v>100</v>
      </c>
    </row>
    <row r="2358" spans="1:17" x14ac:dyDescent="0.25">
      <c r="A2358" s="4" t="s">
        <v>969</v>
      </c>
      <c r="B2358" s="4" t="s">
        <v>82</v>
      </c>
      <c r="C2358" s="4" t="s">
        <v>1247</v>
      </c>
      <c r="D2358" s="4" t="s">
        <v>1248</v>
      </c>
      <c r="E2358" s="3" t="s">
        <v>34</v>
      </c>
      <c r="F2358" s="4"/>
      <c r="G2358" s="16" t="s">
        <v>1015</v>
      </c>
      <c r="H2358" s="16" t="s">
        <v>33</v>
      </c>
      <c r="I2358" s="183">
        <v>182897</v>
      </c>
      <c r="J2358" s="183">
        <v>172095</v>
      </c>
      <c r="K2358" s="183">
        <v>133407</v>
      </c>
      <c r="L2358" s="183">
        <f>M2358+N2358+O2358</f>
        <v>38688</v>
      </c>
      <c r="M2358" s="17">
        <v>12896</v>
      </c>
      <c r="N2358" s="17">
        <v>12896</v>
      </c>
      <c r="O2358" s="17">
        <v>12896</v>
      </c>
      <c r="P2358" s="17">
        <f t="shared" si="2059"/>
        <v>172095</v>
      </c>
      <c r="Q2358" s="183">
        <f t="shared" si="2064"/>
        <v>100</v>
      </c>
    </row>
    <row r="2359" spans="1:17" x14ac:dyDescent="0.25">
      <c r="A2359" s="4" t="s">
        <v>969</v>
      </c>
      <c r="B2359" s="4" t="s">
        <v>82</v>
      </c>
      <c r="C2359" s="4" t="s">
        <v>1247</v>
      </c>
      <c r="D2359" s="4" t="s">
        <v>1248</v>
      </c>
      <c r="E2359" s="2" t="s">
        <v>35</v>
      </c>
      <c r="F2359" s="2" t="s">
        <v>1</v>
      </c>
      <c r="G2359" s="2" t="s">
        <v>1</v>
      </c>
      <c r="H2359" s="2" t="s">
        <v>36</v>
      </c>
      <c r="I2359" s="185">
        <f t="shared" ref="I2359:O2359" si="2071">SUM(I2360:I2367)</f>
        <v>139897</v>
      </c>
      <c r="J2359" s="185">
        <f t="shared" si="2071"/>
        <v>120673</v>
      </c>
      <c r="K2359" s="185">
        <f t="shared" si="2071"/>
        <v>84353</v>
      </c>
      <c r="L2359" s="185">
        <f t="shared" si="2071"/>
        <v>36320</v>
      </c>
      <c r="M2359" s="15">
        <f t="shared" si="2071"/>
        <v>11899</v>
      </c>
      <c r="N2359" s="15">
        <f t="shared" si="2071"/>
        <v>12501</v>
      </c>
      <c r="O2359" s="15">
        <f t="shared" si="2071"/>
        <v>11920</v>
      </c>
      <c r="P2359" s="15">
        <f t="shared" si="2059"/>
        <v>120673</v>
      </c>
      <c r="Q2359" s="185">
        <f t="shared" si="2064"/>
        <v>100</v>
      </c>
    </row>
    <row r="2360" spans="1:17" x14ac:dyDescent="0.25">
      <c r="A2360" s="4" t="s">
        <v>969</v>
      </c>
      <c r="B2360" s="4" t="s">
        <v>82</v>
      </c>
      <c r="C2360" s="4" t="s">
        <v>1247</v>
      </c>
      <c r="D2360" s="4" t="s">
        <v>1248</v>
      </c>
      <c r="E2360" s="3" t="s">
        <v>39</v>
      </c>
      <c r="F2360" s="4"/>
      <c r="G2360" s="16" t="s">
        <v>1015</v>
      </c>
      <c r="H2360" s="16" t="s">
        <v>38</v>
      </c>
      <c r="I2360" s="183">
        <v>3000</v>
      </c>
      <c r="J2360" s="183">
        <v>2000</v>
      </c>
      <c r="K2360" s="183">
        <v>1400</v>
      </c>
      <c r="L2360" s="183">
        <f t="shared" ref="L2360:L2366" si="2072">M2360+N2360+O2360</f>
        <v>600</v>
      </c>
      <c r="M2360" s="17">
        <v>0</v>
      </c>
      <c r="N2360" s="17">
        <v>600</v>
      </c>
      <c r="O2360" s="17">
        <v>0</v>
      </c>
      <c r="P2360" s="17">
        <f t="shared" si="2059"/>
        <v>2000</v>
      </c>
      <c r="Q2360" s="183">
        <f t="shared" si="2064"/>
        <v>100</v>
      </c>
    </row>
    <row r="2361" spans="1:17" x14ac:dyDescent="0.25">
      <c r="A2361" s="4" t="s">
        <v>969</v>
      </c>
      <c r="B2361" s="4" t="s">
        <v>82</v>
      </c>
      <c r="C2361" s="4" t="s">
        <v>1247</v>
      </c>
      <c r="D2361" s="4" t="s">
        <v>1248</v>
      </c>
      <c r="E2361" s="3" t="s">
        <v>197</v>
      </c>
      <c r="F2361" s="4"/>
      <c r="G2361" s="16" t="s">
        <v>1015</v>
      </c>
      <c r="H2361" s="16" t="s">
        <v>196</v>
      </c>
      <c r="I2361" s="183">
        <v>51340</v>
      </c>
      <c r="J2361" s="183">
        <v>48000</v>
      </c>
      <c r="K2361" s="183">
        <v>31700</v>
      </c>
      <c r="L2361" s="183">
        <f t="shared" si="2072"/>
        <v>16300</v>
      </c>
      <c r="M2361" s="17">
        <v>5433</v>
      </c>
      <c r="N2361" s="17">
        <v>5433</v>
      </c>
      <c r="O2361" s="17">
        <v>5434</v>
      </c>
      <c r="P2361" s="17">
        <f t="shared" si="2059"/>
        <v>48000</v>
      </c>
      <c r="Q2361" s="183">
        <f t="shared" si="2064"/>
        <v>100</v>
      </c>
    </row>
    <row r="2362" spans="1:17" x14ac:dyDescent="0.25">
      <c r="A2362" s="4" t="s">
        <v>969</v>
      </c>
      <c r="B2362" s="4" t="s">
        <v>82</v>
      </c>
      <c r="C2362" s="4" t="s">
        <v>1247</v>
      </c>
      <c r="D2362" s="4" t="s">
        <v>1248</v>
      </c>
      <c r="E2362" s="3" t="s">
        <v>200</v>
      </c>
      <c r="F2362" s="4"/>
      <c r="G2362" s="16" t="s">
        <v>1015</v>
      </c>
      <c r="H2362" s="16" t="s">
        <v>199</v>
      </c>
      <c r="I2362" s="183">
        <v>10000</v>
      </c>
      <c r="J2362" s="183">
        <v>8000</v>
      </c>
      <c r="K2362" s="183">
        <v>6000</v>
      </c>
      <c r="L2362" s="183">
        <f t="shared" si="2072"/>
        <v>2000</v>
      </c>
      <c r="M2362" s="17">
        <v>667</v>
      </c>
      <c r="N2362" s="17">
        <v>667</v>
      </c>
      <c r="O2362" s="17">
        <v>666</v>
      </c>
      <c r="P2362" s="17">
        <f t="shared" si="2059"/>
        <v>8000</v>
      </c>
      <c r="Q2362" s="183">
        <f t="shared" si="2064"/>
        <v>100</v>
      </c>
    </row>
    <row r="2363" spans="1:17" x14ac:dyDescent="0.25">
      <c r="A2363" s="4" t="s">
        <v>969</v>
      </c>
      <c r="B2363" s="4" t="s">
        <v>82</v>
      </c>
      <c r="C2363" s="4" t="s">
        <v>1247</v>
      </c>
      <c r="D2363" s="4" t="s">
        <v>1248</v>
      </c>
      <c r="E2363" s="3" t="s">
        <v>203</v>
      </c>
      <c r="F2363" s="4"/>
      <c r="G2363" s="16" t="s">
        <v>1015</v>
      </c>
      <c r="H2363" s="16" t="s">
        <v>202</v>
      </c>
      <c r="I2363" s="183">
        <v>22000</v>
      </c>
      <c r="J2363" s="183">
        <v>20000</v>
      </c>
      <c r="K2363" s="183">
        <v>14700</v>
      </c>
      <c r="L2363" s="183">
        <f t="shared" si="2072"/>
        <v>5300</v>
      </c>
      <c r="M2363" s="17">
        <v>1766</v>
      </c>
      <c r="N2363" s="17">
        <v>1767</v>
      </c>
      <c r="O2363" s="17">
        <v>1767</v>
      </c>
      <c r="P2363" s="17">
        <f t="shared" si="2059"/>
        <v>20000</v>
      </c>
      <c r="Q2363" s="183">
        <f t="shared" si="2064"/>
        <v>100</v>
      </c>
    </row>
    <row r="2364" spans="1:17" x14ac:dyDescent="0.25">
      <c r="A2364" s="4" t="s">
        <v>969</v>
      </c>
      <c r="B2364" s="4" t="s">
        <v>82</v>
      </c>
      <c r="C2364" s="4" t="s">
        <v>1247</v>
      </c>
      <c r="D2364" s="4" t="s">
        <v>1248</v>
      </c>
      <c r="E2364" s="3" t="s">
        <v>206</v>
      </c>
      <c r="F2364" s="4"/>
      <c r="G2364" s="16" t="s">
        <v>1015</v>
      </c>
      <c r="H2364" s="16" t="s">
        <v>205</v>
      </c>
      <c r="I2364" s="183">
        <v>5300</v>
      </c>
      <c r="J2364" s="183">
        <v>1800</v>
      </c>
      <c r="K2364" s="183">
        <v>1350</v>
      </c>
      <c r="L2364" s="183">
        <f t="shared" si="2072"/>
        <v>450</v>
      </c>
      <c r="M2364" s="17">
        <v>150</v>
      </c>
      <c r="N2364" s="17">
        <v>150</v>
      </c>
      <c r="O2364" s="17">
        <v>150</v>
      </c>
      <c r="P2364" s="17">
        <f t="shared" si="2059"/>
        <v>1800</v>
      </c>
      <c r="Q2364" s="183">
        <f t="shared" si="2064"/>
        <v>100</v>
      </c>
    </row>
    <row r="2365" spans="1:17" x14ac:dyDescent="0.25">
      <c r="A2365" s="4" t="s">
        <v>969</v>
      </c>
      <c r="B2365" s="4" t="s">
        <v>82</v>
      </c>
      <c r="C2365" s="4" t="s">
        <v>1247</v>
      </c>
      <c r="D2365" s="4" t="s">
        <v>1248</v>
      </c>
      <c r="E2365" s="3" t="s">
        <v>212</v>
      </c>
      <c r="F2365" s="4"/>
      <c r="G2365" s="16" t="s">
        <v>1015</v>
      </c>
      <c r="H2365" s="16" t="s">
        <v>211</v>
      </c>
      <c r="I2365" s="183">
        <v>12000</v>
      </c>
      <c r="J2365" s="183">
        <v>10000</v>
      </c>
      <c r="K2365" s="183">
        <v>7498</v>
      </c>
      <c r="L2365" s="183">
        <f t="shared" si="2072"/>
        <v>2502</v>
      </c>
      <c r="M2365" s="17">
        <v>834</v>
      </c>
      <c r="N2365" s="17">
        <v>834</v>
      </c>
      <c r="O2365" s="17">
        <v>834</v>
      </c>
      <c r="P2365" s="17">
        <f t="shared" si="2059"/>
        <v>10000</v>
      </c>
      <c r="Q2365" s="183">
        <f t="shared" si="2064"/>
        <v>100</v>
      </c>
    </row>
    <row r="2366" spans="1:17" x14ac:dyDescent="0.25">
      <c r="A2366" s="4" t="s">
        <v>969</v>
      </c>
      <c r="B2366" s="4" t="s">
        <v>82</v>
      </c>
      <c r="C2366" s="4" t="s">
        <v>1247</v>
      </c>
      <c r="D2366" s="4" t="s">
        <v>1248</v>
      </c>
      <c r="E2366" s="3" t="s">
        <v>215</v>
      </c>
      <c r="F2366" s="4"/>
      <c r="G2366" s="16" t="s">
        <v>1015</v>
      </c>
      <c r="H2366" s="16" t="s">
        <v>214</v>
      </c>
      <c r="I2366" s="183">
        <v>600</v>
      </c>
      <c r="J2366" s="183">
        <v>200</v>
      </c>
      <c r="K2366" s="183">
        <v>200</v>
      </c>
      <c r="L2366" s="183">
        <f t="shared" si="2072"/>
        <v>0</v>
      </c>
      <c r="M2366" s="17">
        <v>0</v>
      </c>
      <c r="N2366" s="17">
        <v>0</v>
      </c>
      <c r="O2366" s="17">
        <v>0</v>
      </c>
      <c r="P2366" s="17">
        <f t="shared" si="2059"/>
        <v>200</v>
      </c>
      <c r="Q2366" s="183">
        <f t="shared" si="2064"/>
        <v>100</v>
      </c>
    </row>
    <row r="2367" spans="1:17" x14ac:dyDescent="0.25">
      <c r="A2367" s="1" t="s">
        <v>969</v>
      </c>
      <c r="B2367" s="1" t="s">
        <v>82</v>
      </c>
      <c r="C2367" s="1" t="s">
        <v>1247</v>
      </c>
      <c r="D2367" s="1" t="s">
        <v>1248</v>
      </c>
      <c r="E2367" s="1" t="s">
        <v>40</v>
      </c>
      <c r="F2367" s="4" t="s">
        <v>1</v>
      </c>
      <c r="G2367" s="16" t="s">
        <v>1</v>
      </c>
      <c r="H2367" s="2" t="s">
        <v>41</v>
      </c>
      <c r="I2367" s="185">
        <f t="shared" ref="I2367:O2367" si="2073">SUM(I2368:I2370)</f>
        <v>35657</v>
      </c>
      <c r="J2367" s="185">
        <f t="shared" si="2073"/>
        <v>30673</v>
      </c>
      <c r="K2367" s="185">
        <f t="shared" si="2073"/>
        <v>21505</v>
      </c>
      <c r="L2367" s="185">
        <f t="shared" si="2073"/>
        <v>9168</v>
      </c>
      <c r="M2367" s="15">
        <f t="shared" si="2073"/>
        <v>3049</v>
      </c>
      <c r="N2367" s="15">
        <f t="shared" si="2073"/>
        <v>3050</v>
      </c>
      <c r="O2367" s="15">
        <f t="shared" si="2073"/>
        <v>3069</v>
      </c>
      <c r="P2367" s="15">
        <f t="shared" si="2059"/>
        <v>30673</v>
      </c>
      <c r="Q2367" s="185">
        <f t="shared" si="2064"/>
        <v>100</v>
      </c>
    </row>
    <row r="2368" spans="1:17" x14ac:dyDescent="0.25">
      <c r="A2368" s="4" t="s">
        <v>969</v>
      </c>
      <c r="B2368" s="4" t="s">
        <v>82</v>
      </c>
      <c r="C2368" s="4" t="s">
        <v>1247</v>
      </c>
      <c r="D2368" s="4" t="s">
        <v>1248</v>
      </c>
      <c r="E2368" s="3" t="s">
        <v>42</v>
      </c>
      <c r="F2368" s="4"/>
      <c r="G2368" s="16" t="s">
        <v>1015</v>
      </c>
      <c r="H2368" s="16" t="s">
        <v>41</v>
      </c>
      <c r="I2368" s="183">
        <v>26600</v>
      </c>
      <c r="J2368" s="183">
        <v>22000</v>
      </c>
      <c r="K2368" s="183">
        <v>16459</v>
      </c>
      <c r="L2368" s="183">
        <f>M2368+N2368+O2368</f>
        <v>5541</v>
      </c>
      <c r="M2368" s="17">
        <v>1847</v>
      </c>
      <c r="N2368" s="17">
        <v>1847</v>
      </c>
      <c r="O2368" s="17">
        <v>1847</v>
      </c>
      <c r="P2368" s="17">
        <f t="shared" si="2059"/>
        <v>22000</v>
      </c>
      <c r="Q2368" s="183">
        <f t="shared" si="2064"/>
        <v>100</v>
      </c>
    </row>
    <row r="2369" spans="1:17" ht="22.5" x14ac:dyDescent="0.25">
      <c r="A2369" s="4" t="s">
        <v>969</v>
      </c>
      <c r="B2369" s="4" t="s">
        <v>82</v>
      </c>
      <c r="C2369" s="4" t="s">
        <v>1247</v>
      </c>
      <c r="D2369" s="4" t="s">
        <v>1248</v>
      </c>
      <c r="E2369" s="3" t="s">
        <v>42</v>
      </c>
      <c r="F2369" s="4" t="s">
        <v>1255</v>
      </c>
      <c r="G2369" s="16" t="s">
        <v>1015</v>
      </c>
      <c r="H2369" s="16" t="s">
        <v>50</v>
      </c>
      <c r="I2369" s="183">
        <v>5557</v>
      </c>
      <c r="J2369" s="183">
        <v>5173</v>
      </c>
      <c r="K2369" s="183">
        <v>3966</v>
      </c>
      <c r="L2369" s="183">
        <f>M2369+N2369+O2369</f>
        <v>1207</v>
      </c>
      <c r="M2369" s="17">
        <v>402</v>
      </c>
      <c r="N2369" s="17">
        <v>403</v>
      </c>
      <c r="O2369" s="17">
        <v>402</v>
      </c>
      <c r="P2369" s="17">
        <f t="shared" si="2059"/>
        <v>5173</v>
      </c>
      <c r="Q2369" s="183">
        <f t="shared" si="2064"/>
        <v>100</v>
      </c>
    </row>
    <row r="2370" spans="1:17" ht="22.5" x14ac:dyDescent="0.25">
      <c r="A2370" s="4" t="s">
        <v>969</v>
      </c>
      <c r="B2370" s="4" t="s">
        <v>82</v>
      </c>
      <c r="C2370" s="4" t="s">
        <v>1247</v>
      </c>
      <c r="D2370" s="4" t="s">
        <v>1248</v>
      </c>
      <c r="E2370" s="3" t="s">
        <v>42</v>
      </c>
      <c r="F2370" s="4" t="s">
        <v>1256</v>
      </c>
      <c r="G2370" s="16" t="s">
        <v>1015</v>
      </c>
      <c r="H2370" s="16" t="s">
        <v>56</v>
      </c>
      <c r="I2370" s="183">
        <v>3500</v>
      </c>
      <c r="J2370" s="183">
        <v>3500</v>
      </c>
      <c r="K2370" s="183">
        <v>1080</v>
      </c>
      <c r="L2370" s="183">
        <f>M2370+N2370+O2370</f>
        <v>2420</v>
      </c>
      <c r="M2370" s="17">
        <v>800</v>
      </c>
      <c r="N2370" s="17">
        <v>800</v>
      </c>
      <c r="O2370" s="17">
        <v>820</v>
      </c>
      <c r="P2370" s="17">
        <f t="shared" si="2059"/>
        <v>3500</v>
      </c>
      <c r="Q2370" s="183">
        <f t="shared" si="2064"/>
        <v>100</v>
      </c>
    </row>
    <row r="2371" spans="1:17" ht="22.5" x14ac:dyDescent="0.25">
      <c r="A2371" s="1" t="s">
        <v>1</v>
      </c>
      <c r="B2371" s="1" t="s">
        <v>1</v>
      </c>
      <c r="C2371" s="1" t="s">
        <v>1</v>
      </c>
      <c r="D2371" s="2" t="s">
        <v>1</v>
      </c>
      <c r="E2371" s="2" t="s">
        <v>1</v>
      </c>
      <c r="F2371" s="2" t="s">
        <v>1</v>
      </c>
      <c r="G2371" s="2" t="s">
        <v>1</v>
      </c>
      <c r="H2371" s="13" t="s">
        <v>57</v>
      </c>
      <c r="I2371" s="184">
        <f t="shared" ref="I2371:O2371" si="2074">SUM(I2372)</f>
        <v>15100</v>
      </c>
      <c r="J2371" s="184">
        <f t="shared" si="2074"/>
        <v>100</v>
      </c>
      <c r="K2371" s="184">
        <f t="shared" si="2074"/>
        <v>0</v>
      </c>
      <c r="L2371" s="184">
        <f t="shared" si="2074"/>
        <v>100</v>
      </c>
      <c r="M2371" s="14">
        <f t="shared" si="2074"/>
        <v>100</v>
      </c>
      <c r="N2371" s="14">
        <f t="shared" si="2074"/>
        <v>0</v>
      </c>
      <c r="O2371" s="14">
        <f t="shared" si="2074"/>
        <v>0</v>
      </c>
      <c r="P2371" s="14">
        <f t="shared" si="2059"/>
        <v>100</v>
      </c>
      <c r="Q2371" s="184">
        <f t="shared" si="2064"/>
        <v>100</v>
      </c>
    </row>
    <row r="2372" spans="1:17" x14ac:dyDescent="0.25">
      <c r="A2372" s="4" t="s">
        <v>969</v>
      </c>
      <c r="B2372" s="4" t="s">
        <v>82</v>
      </c>
      <c r="C2372" s="4" t="s">
        <v>1247</v>
      </c>
      <c r="D2372" s="4" t="s">
        <v>1248</v>
      </c>
      <c r="E2372" s="2" t="s">
        <v>58</v>
      </c>
      <c r="F2372" s="2" t="s">
        <v>1</v>
      </c>
      <c r="G2372" s="2" t="s">
        <v>1</v>
      </c>
      <c r="H2372" s="2" t="s">
        <v>59</v>
      </c>
      <c r="I2372" s="185">
        <f t="shared" ref="I2372:L2372" si="2075">SUM(I2373:I2374)</f>
        <v>15100</v>
      </c>
      <c r="J2372" s="185">
        <f t="shared" ref="J2372" si="2076">SUM(J2373:J2374)</f>
        <v>100</v>
      </c>
      <c r="K2372" s="185">
        <f t="shared" ref="K2372" si="2077">SUM(K2373:K2374)</f>
        <v>0</v>
      </c>
      <c r="L2372" s="185">
        <f t="shared" si="2075"/>
        <v>100</v>
      </c>
      <c r="M2372" s="15">
        <f t="shared" ref="M2372:O2372" si="2078">SUM(M2373:M2374)</f>
        <v>100</v>
      </c>
      <c r="N2372" s="15">
        <f t="shared" si="2078"/>
        <v>0</v>
      </c>
      <c r="O2372" s="15">
        <f t="shared" si="2078"/>
        <v>0</v>
      </c>
      <c r="P2372" s="15">
        <f t="shared" si="2059"/>
        <v>100</v>
      </c>
      <c r="Q2372" s="185">
        <f t="shared" si="2064"/>
        <v>100</v>
      </c>
    </row>
    <row r="2373" spans="1:17" x14ac:dyDescent="0.25">
      <c r="A2373" s="4" t="s">
        <v>969</v>
      </c>
      <c r="B2373" s="4" t="s">
        <v>82</v>
      </c>
      <c r="C2373" s="4" t="s">
        <v>1247</v>
      </c>
      <c r="D2373" s="4" t="s">
        <v>1248</v>
      </c>
      <c r="E2373" s="3" t="s">
        <v>105</v>
      </c>
      <c r="F2373" s="4"/>
      <c r="G2373" s="16" t="s">
        <v>1015</v>
      </c>
      <c r="H2373" s="16" t="s">
        <v>104</v>
      </c>
      <c r="I2373" s="183">
        <v>15000</v>
      </c>
      <c r="J2373" s="183">
        <v>0</v>
      </c>
      <c r="K2373" s="183">
        <v>0</v>
      </c>
      <c r="L2373" s="183">
        <f>M2373+N2373+O2373</f>
        <v>0</v>
      </c>
      <c r="M2373" s="17"/>
      <c r="N2373" s="17"/>
      <c r="O2373" s="17"/>
      <c r="P2373" s="17">
        <f t="shared" si="2059"/>
        <v>0</v>
      </c>
      <c r="Q2373" s="161" t="str">
        <f t="shared" si="2064"/>
        <v>-</v>
      </c>
    </row>
    <row r="2374" spans="1:17" x14ac:dyDescent="0.25">
      <c r="A2374" s="4" t="s">
        <v>969</v>
      </c>
      <c r="B2374" s="4" t="s">
        <v>82</v>
      </c>
      <c r="C2374" s="4" t="s">
        <v>1247</v>
      </c>
      <c r="D2374" s="4" t="s">
        <v>1248</v>
      </c>
      <c r="E2374" s="3" t="s">
        <v>69</v>
      </c>
      <c r="F2374" s="4"/>
      <c r="G2374" s="16" t="s">
        <v>1015</v>
      </c>
      <c r="H2374" s="16" t="s">
        <v>68</v>
      </c>
      <c r="I2374" s="183">
        <v>100</v>
      </c>
      <c r="J2374" s="183">
        <v>100</v>
      </c>
      <c r="K2374" s="183">
        <v>0</v>
      </c>
      <c r="L2374" s="183">
        <f>M2374+N2374+O2374</f>
        <v>100</v>
      </c>
      <c r="M2374" s="17">
        <v>100</v>
      </c>
      <c r="N2374" s="17"/>
      <c r="O2374" s="17"/>
      <c r="P2374" s="17">
        <f t="shared" si="2059"/>
        <v>100</v>
      </c>
      <c r="Q2374" s="183">
        <f t="shared" si="2064"/>
        <v>100</v>
      </c>
    </row>
    <row r="2375" spans="1:17" ht="22.5" x14ac:dyDescent="0.25">
      <c r="A2375" s="1" t="s">
        <v>1</v>
      </c>
      <c r="B2375" s="1" t="s">
        <v>1</v>
      </c>
      <c r="C2375" s="1" t="s">
        <v>1</v>
      </c>
      <c r="D2375" s="2" t="s">
        <v>1</v>
      </c>
      <c r="E2375" s="2" t="s">
        <v>1</v>
      </c>
      <c r="F2375" s="2" t="s">
        <v>1</v>
      </c>
      <c r="G2375" s="2" t="s">
        <v>1</v>
      </c>
      <c r="H2375" s="13" t="s">
        <v>70</v>
      </c>
      <c r="I2375" s="184">
        <f t="shared" ref="I2375:O2375" si="2079">SUM(I2376)</f>
        <v>38500</v>
      </c>
      <c r="J2375" s="184">
        <f t="shared" si="2079"/>
        <v>37000</v>
      </c>
      <c r="K2375" s="184">
        <f t="shared" si="2079"/>
        <v>22000</v>
      </c>
      <c r="L2375" s="184">
        <f t="shared" si="2079"/>
        <v>15000</v>
      </c>
      <c r="M2375" s="14">
        <f t="shared" si="2079"/>
        <v>7500</v>
      </c>
      <c r="N2375" s="14">
        <f t="shared" si="2079"/>
        <v>7500</v>
      </c>
      <c r="O2375" s="14">
        <f t="shared" si="2079"/>
        <v>0</v>
      </c>
      <c r="P2375" s="14">
        <f t="shared" si="2059"/>
        <v>37000</v>
      </c>
      <c r="Q2375" s="184">
        <f t="shared" si="2064"/>
        <v>100</v>
      </c>
    </row>
    <row r="2376" spans="1:17" x14ac:dyDescent="0.25">
      <c r="A2376" s="4" t="s">
        <v>969</v>
      </c>
      <c r="B2376" s="4" t="s">
        <v>82</v>
      </c>
      <c r="C2376" s="4" t="s">
        <v>1247</v>
      </c>
      <c r="D2376" s="4" t="s">
        <v>1248</v>
      </c>
      <c r="E2376" s="2" t="s">
        <v>71</v>
      </c>
      <c r="F2376" s="2" t="s">
        <v>1</v>
      </c>
      <c r="G2376" s="2" t="s">
        <v>1</v>
      </c>
      <c r="H2376" s="2" t="s">
        <v>72</v>
      </c>
      <c r="I2376" s="185">
        <f t="shared" ref="I2376:L2376" si="2080">SUM(I2377:I2378)</f>
        <v>38500</v>
      </c>
      <c r="J2376" s="185">
        <f t="shared" ref="J2376" si="2081">SUM(J2377:J2378)</f>
        <v>37000</v>
      </c>
      <c r="K2376" s="185">
        <f t="shared" ref="K2376" si="2082">SUM(K2377:K2378)</f>
        <v>22000</v>
      </c>
      <c r="L2376" s="185">
        <f t="shared" si="2080"/>
        <v>15000</v>
      </c>
      <c r="M2376" s="15">
        <f t="shared" ref="M2376:O2376" si="2083">SUM(M2377:M2378)</f>
        <v>7500</v>
      </c>
      <c r="N2376" s="15">
        <f t="shared" si="2083"/>
        <v>7500</v>
      </c>
      <c r="O2376" s="15">
        <f t="shared" si="2083"/>
        <v>0</v>
      </c>
      <c r="P2376" s="15">
        <f t="shared" si="2059"/>
        <v>37000</v>
      </c>
      <c r="Q2376" s="185">
        <f t="shared" si="2064"/>
        <v>100</v>
      </c>
    </row>
    <row r="2377" spans="1:17" x14ac:dyDescent="0.25">
      <c r="A2377" s="4" t="s">
        <v>969</v>
      </c>
      <c r="B2377" s="4" t="s">
        <v>82</v>
      </c>
      <c r="C2377" s="4" t="s">
        <v>1247</v>
      </c>
      <c r="D2377" s="4" t="s">
        <v>1248</v>
      </c>
      <c r="E2377" s="3" t="s">
        <v>75</v>
      </c>
      <c r="F2377" s="4"/>
      <c r="G2377" s="16" t="s">
        <v>1015</v>
      </c>
      <c r="H2377" s="16" t="s">
        <v>74</v>
      </c>
      <c r="I2377" s="183">
        <v>18500</v>
      </c>
      <c r="J2377" s="183">
        <v>17000</v>
      </c>
      <c r="K2377" s="183">
        <v>10400</v>
      </c>
      <c r="L2377" s="183">
        <f>M2377+N2377+O2377</f>
        <v>6600</v>
      </c>
      <c r="M2377" s="17">
        <v>3300</v>
      </c>
      <c r="N2377" s="17">
        <v>3300</v>
      </c>
      <c r="O2377" s="17">
        <v>0</v>
      </c>
      <c r="P2377" s="17">
        <f t="shared" si="2059"/>
        <v>17000</v>
      </c>
      <c r="Q2377" s="183">
        <f t="shared" si="2064"/>
        <v>100</v>
      </c>
    </row>
    <row r="2378" spans="1:17" x14ac:dyDescent="0.25">
      <c r="A2378" s="4" t="s">
        <v>969</v>
      </c>
      <c r="B2378" s="4" t="s">
        <v>82</v>
      </c>
      <c r="C2378" s="4" t="s">
        <v>1247</v>
      </c>
      <c r="D2378" s="4" t="s">
        <v>1248</v>
      </c>
      <c r="E2378" s="3" t="s">
        <v>341</v>
      </c>
      <c r="F2378" s="4"/>
      <c r="G2378" s="16" t="s">
        <v>1015</v>
      </c>
      <c r="H2378" s="16" t="s">
        <v>340</v>
      </c>
      <c r="I2378" s="183">
        <v>20000</v>
      </c>
      <c r="J2378" s="183">
        <v>20000</v>
      </c>
      <c r="K2378" s="183">
        <v>11600</v>
      </c>
      <c r="L2378" s="183">
        <f>M2378+N2378+O2378</f>
        <v>8400</v>
      </c>
      <c r="M2378" s="17">
        <v>4200</v>
      </c>
      <c r="N2378" s="17">
        <v>4200</v>
      </c>
      <c r="O2378" s="17">
        <v>0</v>
      </c>
      <c r="P2378" s="17">
        <f t="shared" si="2059"/>
        <v>20000</v>
      </c>
      <c r="Q2378" s="183">
        <f t="shared" si="2064"/>
        <v>100</v>
      </c>
    </row>
    <row r="2379" spans="1:17" ht="22.5" x14ac:dyDescent="0.25">
      <c r="A2379" s="16" t="s">
        <v>1</v>
      </c>
      <c r="B2379" s="16" t="s">
        <v>1</v>
      </c>
      <c r="C2379" s="16" t="s">
        <v>1</v>
      </c>
      <c r="D2379" s="16" t="s">
        <v>1</v>
      </c>
      <c r="E2379" s="16" t="s">
        <v>1</v>
      </c>
      <c r="F2379" s="16" t="s">
        <v>1</v>
      </c>
      <c r="G2379" s="16" t="s">
        <v>1</v>
      </c>
      <c r="H2379" s="13" t="s">
        <v>1257</v>
      </c>
      <c r="I2379" s="184">
        <f t="shared" ref="I2379:O2379" si="2084">SUM(I2348,I2372,I2375)</f>
        <v>2353377</v>
      </c>
      <c r="J2379" s="184">
        <f t="shared" si="2084"/>
        <v>2188451</v>
      </c>
      <c r="K2379" s="184">
        <f t="shared" si="2084"/>
        <v>1666428</v>
      </c>
      <c r="L2379" s="184">
        <f t="shared" si="2084"/>
        <v>522023</v>
      </c>
      <c r="M2379" s="14">
        <f t="shared" si="2084"/>
        <v>187699</v>
      </c>
      <c r="N2379" s="14">
        <f t="shared" si="2084"/>
        <v>171202</v>
      </c>
      <c r="O2379" s="14">
        <f t="shared" si="2084"/>
        <v>163122</v>
      </c>
      <c r="P2379" s="14">
        <f t="shared" si="2059"/>
        <v>2188451</v>
      </c>
      <c r="Q2379" s="184">
        <f t="shared" si="2064"/>
        <v>100</v>
      </c>
    </row>
    <row r="2380" spans="1:17" ht="15.75" thickBot="1" x14ac:dyDescent="0.3">
      <c r="A2380" s="16" t="s">
        <v>1</v>
      </c>
      <c r="B2380" s="16" t="s">
        <v>1</v>
      </c>
      <c r="C2380" s="16" t="s">
        <v>1</v>
      </c>
      <c r="D2380" s="16" t="s">
        <v>1</v>
      </c>
      <c r="E2380" s="16" t="s">
        <v>1</v>
      </c>
      <c r="F2380" s="16" t="s">
        <v>1</v>
      </c>
      <c r="G2380" s="16" t="s">
        <v>1</v>
      </c>
      <c r="H2380" s="2" t="s">
        <v>77</v>
      </c>
      <c r="I2380" s="185">
        <v>42</v>
      </c>
      <c r="J2380" s="185">
        <v>42</v>
      </c>
      <c r="K2380" s="185"/>
      <c r="L2380" s="185">
        <f>M2380+N2380+O2380</f>
        <v>0</v>
      </c>
      <c r="M2380" s="16"/>
      <c r="N2380" s="16"/>
      <c r="O2380" s="16"/>
      <c r="P2380" s="15">
        <f t="shared" si="2059"/>
        <v>0</v>
      </c>
      <c r="Q2380" s="164"/>
    </row>
    <row r="2381" spans="1:17" ht="45.75" thickBot="1" x14ac:dyDescent="0.3">
      <c r="A2381" s="212" t="s">
        <v>1</v>
      </c>
      <c r="B2381" s="212" t="s">
        <v>1</v>
      </c>
      <c r="C2381" s="212" t="s">
        <v>1</v>
      </c>
      <c r="D2381" s="212" t="s">
        <v>1</v>
      </c>
      <c r="E2381" s="212" t="s">
        <v>1</v>
      </c>
      <c r="F2381" s="212" t="s">
        <v>1</v>
      </c>
      <c r="G2381" s="214" t="s">
        <v>1</v>
      </c>
      <c r="H2381" s="5" t="s">
        <v>78</v>
      </c>
      <c r="I2381" s="109" t="s">
        <v>3374</v>
      </c>
      <c r="J2381" s="109" t="s">
        <v>3433</v>
      </c>
      <c r="K2381" s="109" t="s">
        <v>3437</v>
      </c>
      <c r="L2381" s="109" t="s">
        <v>3434</v>
      </c>
      <c r="M2381" s="5" t="s">
        <v>3439</v>
      </c>
      <c r="N2381" s="5" t="s">
        <v>3440</v>
      </c>
      <c r="O2381" s="5" t="s">
        <v>3441</v>
      </c>
      <c r="P2381" s="5" t="s">
        <v>3438</v>
      </c>
      <c r="Q2381" s="162" t="s">
        <v>3302</v>
      </c>
    </row>
    <row r="2382" spans="1:17" x14ac:dyDescent="0.25">
      <c r="A2382" s="213"/>
      <c r="B2382" s="213"/>
      <c r="C2382" s="213"/>
      <c r="D2382" s="213"/>
      <c r="E2382" s="213"/>
      <c r="F2382" s="213"/>
      <c r="G2382" s="215"/>
      <c r="H2382" s="18" t="s">
        <v>1</v>
      </c>
      <c r="I2382" s="110">
        <v>1</v>
      </c>
      <c r="J2382" s="110">
        <v>2</v>
      </c>
      <c r="K2382" s="110">
        <v>20</v>
      </c>
      <c r="L2382" s="110" t="s">
        <v>3402</v>
      </c>
      <c r="M2382" s="12">
        <v>5</v>
      </c>
      <c r="N2382" s="12">
        <v>6</v>
      </c>
      <c r="O2382" s="12">
        <v>7</v>
      </c>
      <c r="P2382" s="12" t="s">
        <v>3303</v>
      </c>
      <c r="Q2382" s="110">
        <v>9</v>
      </c>
    </row>
    <row r="2383" spans="1:17" x14ac:dyDescent="0.25">
      <c r="A2383" s="213"/>
      <c r="B2383" s="213"/>
      <c r="C2383" s="213"/>
      <c r="D2383" s="213"/>
      <c r="E2383" s="213"/>
      <c r="F2383" s="213"/>
      <c r="G2383" s="215"/>
      <c r="H2383" s="19" t="s">
        <v>1060</v>
      </c>
      <c r="I2383" s="186">
        <f t="shared" ref="I2383:L2383" si="2085">SUM(I2379)</f>
        <v>2353377</v>
      </c>
      <c r="J2383" s="186">
        <f t="shared" ref="J2383" si="2086">SUM(J2379)</f>
        <v>2188451</v>
      </c>
      <c r="K2383" s="186">
        <f t="shared" ref="K2383" si="2087">SUM(K2379)</f>
        <v>1666428</v>
      </c>
      <c r="L2383" s="186">
        <f t="shared" si="2085"/>
        <v>522023</v>
      </c>
      <c r="M2383" s="20">
        <f t="shared" ref="M2383:O2383" si="2088">SUM(M2379)</f>
        <v>187699</v>
      </c>
      <c r="N2383" s="20">
        <f t="shared" si="2088"/>
        <v>171202</v>
      </c>
      <c r="O2383" s="20">
        <f t="shared" si="2088"/>
        <v>163122</v>
      </c>
      <c r="P2383" s="20">
        <f>K2383+L2383</f>
        <v>2188451</v>
      </c>
      <c r="Q2383" s="186">
        <f>IF(J2383=0,"-",P2383/J2383*100)</f>
        <v>100</v>
      </c>
    </row>
    <row r="2384" spans="1:17" x14ac:dyDescent="0.25">
      <c r="A2384" s="213"/>
      <c r="B2384" s="213"/>
      <c r="C2384" s="213"/>
      <c r="D2384" s="213"/>
      <c r="E2384" s="213"/>
      <c r="F2384" s="213"/>
      <c r="G2384" s="215"/>
      <c r="H2384" s="21" t="s">
        <v>80</v>
      </c>
      <c r="I2384" s="186">
        <f t="shared" ref="I2384:L2384" si="2089">SUM(I2383)</f>
        <v>2353377</v>
      </c>
      <c r="J2384" s="186">
        <f t="shared" ref="J2384" si="2090">SUM(J2383)</f>
        <v>2188451</v>
      </c>
      <c r="K2384" s="186">
        <f t="shared" ref="K2384" si="2091">SUM(K2383)</f>
        <v>1666428</v>
      </c>
      <c r="L2384" s="186">
        <f t="shared" si="2089"/>
        <v>522023</v>
      </c>
      <c r="M2384" s="20">
        <f t="shared" ref="M2384:O2384" si="2092">SUM(M2383)</f>
        <v>187699</v>
      </c>
      <c r="N2384" s="20">
        <f t="shared" si="2092"/>
        <v>171202</v>
      </c>
      <c r="O2384" s="20">
        <f t="shared" si="2092"/>
        <v>163122</v>
      </c>
      <c r="P2384" s="20">
        <f>K2384+L2384</f>
        <v>2188451</v>
      </c>
      <c r="Q2384" s="186">
        <f>IF(J2384=0,"-",P2384/J2384*100)</f>
        <v>100</v>
      </c>
    </row>
    <row r="2385" spans="1:17" x14ac:dyDescent="0.25">
      <c r="A2385" s="216"/>
      <c r="B2385" s="216"/>
      <c r="C2385" s="216"/>
      <c r="D2385" s="216"/>
      <c r="E2385" s="216"/>
      <c r="F2385" s="216"/>
      <c r="G2385" s="217"/>
      <c r="J2385" s="178">
        <v>0</v>
      </c>
      <c r="K2385" s="178">
        <v>0</v>
      </c>
      <c r="L2385" s="178">
        <f>M2385+N2385+O2385</f>
        <v>0</v>
      </c>
      <c r="P2385">
        <f>K2385+L2385</f>
        <v>0</v>
      </c>
      <c r="Q2385" s="160" t="str">
        <f>IF(J2385=0,"-",P2385/J2385*100)</f>
        <v>-</v>
      </c>
    </row>
    <row r="2386" spans="1:17" ht="15.75" thickBot="1" x14ac:dyDescent="0.3">
      <c r="A2386" s="16" t="s">
        <v>1</v>
      </c>
      <c r="B2386" s="16" t="s">
        <v>1</v>
      </c>
      <c r="C2386" s="16" t="s">
        <v>1</v>
      </c>
      <c r="D2386" s="16" t="s">
        <v>1</v>
      </c>
      <c r="E2386" s="16" t="s">
        <v>1</v>
      </c>
      <c r="F2386" s="16" t="s">
        <v>1</v>
      </c>
      <c r="G2386" s="16" t="s">
        <v>1</v>
      </c>
      <c r="H2386" s="22" t="s">
        <v>1</v>
      </c>
      <c r="I2386" s="187"/>
      <c r="J2386" s="187"/>
      <c r="K2386" s="187"/>
      <c r="L2386" s="187">
        <f>M2386+N2386+O2386</f>
        <v>0</v>
      </c>
      <c r="M2386" s="22"/>
      <c r="N2386" s="22"/>
      <c r="O2386" s="22"/>
      <c r="P2386" s="22">
        <f>K2386+L2386</f>
        <v>0</v>
      </c>
      <c r="Q2386" s="166"/>
    </row>
    <row r="2387" spans="1:17" ht="45.75" thickBot="1" x14ac:dyDescent="0.3">
      <c r="A2387" s="5" t="s">
        <v>4</v>
      </c>
      <c r="B2387" s="5" t="s">
        <v>5</v>
      </c>
      <c r="C2387" s="5" t="s">
        <v>6</v>
      </c>
      <c r="D2387" s="6" t="s">
        <v>1</v>
      </c>
      <c r="E2387" s="5" t="s">
        <v>7</v>
      </c>
      <c r="F2387" s="5" t="s">
        <v>8</v>
      </c>
      <c r="G2387" s="5" t="s">
        <v>9</v>
      </c>
      <c r="H2387" s="5" t="s">
        <v>10</v>
      </c>
      <c r="I2387" s="109" t="s">
        <v>3374</v>
      </c>
      <c r="J2387" s="109" t="s">
        <v>3433</v>
      </c>
      <c r="K2387" s="109" t="s">
        <v>3437</v>
      </c>
      <c r="L2387" s="109" t="s">
        <v>3434</v>
      </c>
      <c r="M2387" s="5" t="s">
        <v>3439</v>
      </c>
      <c r="N2387" s="5" t="s">
        <v>3440</v>
      </c>
      <c r="O2387" s="5" t="s">
        <v>3441</v>
      </c>
      <c r="P2387" s="5" t="s">
        <v>3438</v>
      </c>
      <c r="Q2387" s="162" t="s">
        <v>3302</v>
      </c>
    </row>
    <row r="2388" spans="1:17" x14ac:dyDescent="0.25">
      <c r="A2388" s="7" t="s">
        <v>1</v>
      </c>
      <c r="B2388" s="7" t="s">
        <v>1</v>
      </c>
      <c r="C2388" s="7" t="s">
        <v>1</v>
      </c>
      <c r="D2388" s="8" t="s">
        <v>1</v>
      </c>
      <c r="E2388" s="8" t="s">
        <v>1</v>
      </c>
      <c r="F2388" s="9" t="s">
        <v>1</v>
      </c>
      <c r="G2388" s="10" t="s">
        <v>1</v>
      </c>
      <c r="H2388" s="11" t="s">
        <v>1</v>
      </c>
      <c r="I2388" s="110">
        <v>1</v>
      </c>
      <c r="J2388" s="110">
        <v>2</v>
      </c>
      <c r="K2388" s="110">
        <v>20</v>
      </c>
      <c r="L2388" s="110" t="s">
        <v>3402</v>
      </c>
      <c r="M2388" s="12">
        <v>5</v>
      </c>
      <c r="N2388" s="12">
        <v>6</v>
      </c>
      <c r="O2388" s="12">
        <v>7</v>
      </c>
      <c r="P2388" s="12" t="s">
        <v>3303</v>
      </c>
      <c r="Q2388" s="110">
        <v>9</v>
      </c>
    </row>
    <row r="2389" spans="1:17" x14ac:dyDescent="0.25">
      <c r="A2389" s="1" t="s">
        <v>969</v>
      </c>
      <c r="B2389" s="1" t="s">
        <v>82</v>
      </c>
      <c r="C2389" s="4" t="s">
        <v>1258</v>
      </c>
      <c r="D2389" s="4" t="s">
        <v>1259</v>
      </c>
      <c r="E2389" s="2" t="s">
        <v>1</v>
      </c>
      <c r="F2389" s="2" t="s">
        <v>1</v>
      </c>
      <c r="G2389" s="2" t="s">
        <v>1</v>
      </c>
      <c r="H2389" s="2" t="s">
        <v>1260</v>
      </c>
      <c r="I2389" s="183">
        <v>0</v>
      </c>
      <c r="J2389" s="183"/>
      <c r="K2389" s="183"/>
      <c r="L2389" s="183">
        <f>M2389+N2389+O2389</f>
        <v>0</v>
      </c>
      <c r="M2389" s="3"/>
      <c r="N2389" s="3"/>
      <c r="O2389" s="3"/>
      <c r="P2389" s="3">
        <f t="shared" ref="P2389:P2418" si="2093">K2389+L2389</f>
        <v>0</v>
      </c>
      <c r="Q2389" s="161"/>
    </row>
    <row r="2390" spans="1:17" ht="33.75" x14ac:dyDescent="0.25">
      <c r="A2390" s="1" t="s">
        <v>1</v>
      </c>
      <c r="B2390" s="1" t="s">
        <v>1</v>
      </c>
      <c r="C2390" s="1" t="s">
        <v>1</v>
      </c>
      <c r="D2390" s="2" t="s">
        <v>1</v>
      </c>
      <c r="E2390" s="2" t="s">
        <v>1</v>
      </c>
      <c r="F2390" s="2" t="s">
        <v>1</v>
      </c>
      <c r="G2390" s="2" t="s">
        <v>1</v>
      </c>
      <c r="H2390" s="13" t="s">
        <v>14</v>
      </c>
      <c r="I2390" s="184">
        <f t="shared" ref="I2390:L2390" si="2094">SUM(I2391,I2399,I2401)</f>
        <v>3269262</v>
      </c>
      <c r="J2390" s="184">
        <f t="shared" ref="J2390" si="2095">SUM(J2391,J2399,J2401)</f>
        <v>3138527</v>
      </c>
      <c r="K2390" s="184">
        <f t="shared" ref="K2390" si="2096">SUM(K2391,K2399,K2401)</f>
        <v>2389150</v>
      </c>
      <c r="L2390" s="184">
        <f t="shared" si="2094"/>
        <v>700373</v>
      </c>
      <c r="M2390" s="14">
        <f t="shared" ref="M2390:O2390" si="2097">SUM(M2391,M2399,M2401)</f>
        <v>271350</v>
      </c>
      <c r="N2390" s="14">
        <f t="shared" si="2097"/>
        <v>256161</v>
      </c>
      <c r="O2390" s="14">
        <f t="shared" si="2097"/>
        <v>172862</v>
      </c>
      <c r="P2390" s="14">
        <f t="shared" si="2093"/>
        <v>3089523</v>
      </c>
      <c r="Q2390" s="184">
        <f t="shared" ref="Q2390:Q2417" si="2098">IF(J2390=0,"-",P2390/J2390*100)</f>
        <v>98.438630606013589</v>
      </c>
    </row>
    <row r="2391" spans="1:17" x14ac:dyDescent="0.25">
      <c r="A2391" s="4" t="s">
        <v>969</v>
      </c>
      <c r="B2391" s="4" t="s">
        <v>82</v>
      </c>
      <c r="C2391" s="4" t="s">
        <v>1258</v>
      </c>
      <c r="D2391" s="4" t="s">
        <v>1259</v>
      </c>
      <c r="E2391" s="2" t="s">
        <v>15</v>
      </c>
      <c r="F2391" s="2" t="s">
        <v>1</v>
      </c>
      <c r="G2391" s="2" t="s">
        <v>1</v>
      </c>
      <c r="H2391" s="2" t="s">
        <v>16</v>
      </c>
      <c r="I2391" s="185">
        <f t="shared" ref="I2391:L2391" si="2099">SUM(I2392,I2393)</f>
        <v>2734064</v>
      </c>
      <c r="J2391" s="185">
        <f t="shared" ref="J2391" si="2100">SUM(J2392,J2393)</f>
        <v>2681079</v>
      </c>
      <c r="K2391" s="185">
        <f t="shared" ref="K2391" si="2101">SUM(K2392,K2393)</f>
        <v>2026580</v>
      </c>
      <c r="L2391" s="185">
        <f t="shared" si="2099"/>
        <v>605499</v>
      </c>
      <c r="M2391" s="15">
        <f t="shared" ref="M2391:O2391" si="2102">SUM(M2392,M2393)</f>
        <v>235649</v>
      </c>
      <c r="N2391" s="15">
        <f t="shared" si="2102"/>
        <v>226405</v>
      </c>
      <c r="O2391" s="15">
        <f t="shared" si="2102"/>
        <v>143445</v>
      </c>
      <c r="P2391" s="15">
        <f t="shared" si="2093"/>
        <v>2632079</v>
      </c>
      <c r="Q2391" s="185">
        <f t="shared" si="2098"/>
        <v>98.172377613639881</v>
      </c>
    </row>
    <row r="2392" spans="1:17" x14ac:dyDescent="0.25">
      <c r="A2392" s="4" t="s">
        <v>969</v>
      </c>
      <c r="B2392" s="4" t="s">
        <v>82</v>
      </c>
      <c r="C2392" s="4" t="s">
        <v>1258</v>
      </c>
      <c r="D2392" s="4" t="s">
        <v>1259</v>
      </c>
      <c r="E2392" s="3" t="s">
        <v>18</v>
      </c>
      <c r="F2392" s="4"/>
      <c r="G2392" s="16" t="s">
        <v>1015</v>
      </c>
      <c r="H2392" s="16" t="s">
        <v>17</v>
      </c>
      <c r="I2392" s="183">
        <v>2388373</v>
      </c>
      <c r="J2392" s="183">
        <v>2338373</v>
      </c>
      <c r="K2392" s="183">
        <v>1749890</v>
      </c>
      <c r="L2392" s="183">
        <f>M2392+N2392+O2392</f>
        <v>588483</v>
      </c>
      <c r="M2392" s="17">
        <v>222915</v>
      </c>
      <c r="N2392" s="17">
        <v>222915</v>
      </c>
      <c r="O2392" s="17">
        <v>142653</v>
      </c>
      <c r="P2392" s="17">
        <f t="shared" si="2093"/>
        <v>2338373</v>
      </c>
      <c r="Q2392" s="183">
        <f t="shared" si="2098"/>
        <v>100</v>
      </c>
    </row>
    <row r="2393" spans="1:17" x14ac:dyDescent="0.25">
      <c r="A2393" s="1" t="s">
        <v>969</v>
      </c>
      <c r="B2393" s="1" t="s">
        <v>82</v>
      </c>
      <c r="C2393" s="1" t="s">
        <v>1258</v>
      </c>
      <c r="D2393" s="1" t="s">
        <v>1259</v>
      </c>
      <c r="E2393" s="1" t="s">
        <v>20</v>
      </c>
      <c r="F2393" s="4" t="s">
        <v>1</v>
      </c>
      <c r="G2393" s="16" t="s">
        <v>1</v>
      </c>
      <c r="H2393" s="2" t="s">
        <v>21</v>
      </c>
      <c r="I2393" s="185">
        <f t="shared" ref="I2393:O2393" si="2103">SUM(I2394:I2398)</f>
        <v>345691</v>
      </c>
      <c r="J2393" s="185">
        <f t="shared" si="2103"/>
        <v>342706</v>
      </c>
      <c r="K2393" s="185">
        <f t="shared" si="2103"/>
        <v>276690</v>
      </c>
      <c r="L2393" s="185">
        <f t="shared" si="2103"/>
        <v>17016</v>
      </c>
      <c r="M2393" s="15">
        <f t="shared" si="2103"/>
        <v>12734</v>
      </c>
      <c r="N2393" s="15">
        <f t="shared" si="2103"/>
        <v>3490</v>
      </c>
      <c r="O2393" s="15">
        <f t="shared" si="2103"/>
        <v>792</v>
      </c>
      <c r="P2393" s="15">
        <f t="shared" si="2093"/>
        <v>293706</v>
      </c>
      <c r="Q2393" s="185">
        <f t="shared" si="2098"/>
        <v>85.702030311695736</v>
      </c>
    </row>
    <row r="2394" spans="1:17" x14ac:dyDescent="0.25">
      <c r="A2394" s="4" t="s">
        <v>969</v>
      </c>
      <c r="B2394" s="4" t="s">
        <v>82</v>
      </c>
      <c r="C2394" s="4" t="s">
        <v>1258</v>
      </c>
      <c r="D2394" s="4" t="s">
        <v>1259</v>
      </c>
      <c r="E2394" s="3" t="s">
        <v>22</v>
      </c>
      <c r="F2394" s="4" t="s">
        <v>1261</v>
      </c>
      <c r="G2394" s="16" t="s">
        <v>1015</v>
      </c>
      <c r="H2394" s="16" t="s">
        <v>86</v>
      </c>
      <c r="I2394" s="183">
        <v>40191</v>
      </c>
      <c r="J2394" s="183">
        <v>39191</v>
      </c>
      <c r="K2394" s="183">
        <v>31419</v>
      </c>
      <c r="L2394" s="183">
        <f>M2394+N2394+O2394</f>
        <v>7772</v>
      </c>
      <c r="M2394" s="17">
        <v>3490</v>
      </c>
      <c r="N2394" s="17">
        <v>3490</v>
      </c>
      <c r="O2394" s="17">
        <v>792</v>
      </c>
      <c r="P2394" s="17">
        <f t="shared" si="2093"/>
        <v>39191</v>
      </c>
      <c r="Q2394" s="183">
        <f t="shared" si="2098"/>
        <v>100</v>
      </c>
    </row>
    <row r="2395" spans="1:17" x14ac:dyDescent="0.25">
      <c r="A2395" s="4" t="s">
        <v>969</v>
      </c>
      <c r="B2395" s="4" t="s">
        <v>82</v>
      </c>
      <c r="C2395" s="4" t="s">
        <v>1258</v>
      </c>
      <c r="D2395" s="4" t="s">
        <v>1259</v>
      </c>
      <c r="E2395" s="3" t="s">
        <v>22</v>
      </c>
      <c r="F2395" s="4" t="s">
        <v>1262</v>
      </c>
      <c r="G2395" s="16" t="s">
        <v>1015</v>
      </c>
      <c r="H2395" s="16" t="s">
        <v>26</v>
      </c>
      <c r="I2395" s="183">
        <v>178000</v>
      </c>
      <c r="J2395" s="183">
        <v>173000</v>
      </c>
      <c r="K2395" s="183">
        <v>163756</v>
      </c>
      <c r="L2395" s="183">
        <f>M2395+N2395+O2395</f>
        <v>9244</v>
      </c>
      <c r="M2395" s="17">
        <v>9244</v>
      </c>
      <c r="N2395" s="17">
        <v>0</v>
      </c>
      <c r="O2395" s="17">
        <v>0</v>
      </c>
      <c r="P2395" s="17">
        <f t="shared" si="2093"/>
        <v>173000</v>
      </c>
      <c r="Q2395" s="183">
        <f t="shared" si="2098"/>
        <v>100</v>
      </c>
    </row>
    <row r="2396" spans="1:17" x14ac:dyDescent="0.25">
      <c r="A2396" s="4" t="s">
        <v>969</v>
      </c>
      <c r="B2396" s="4" t="s">
        <v>82</v>
      </c>
      <c r="C2396" s="4" t="s">
        <v>1258</v>
      </c>
      <c r="D2396" s="4" t="s">
        <v>1259</v>
      </c>
      <c r="E2396" s="3" t="s">
        <v>22</v>
      </c>
      <c r="F2396" s="4" t="s">
        <v>1263</v>
      </c>
      <c r="G2396" s="16" t="s">
        <v>1015</v>
      </c>
      <c r="H2396" s="16" t="s">
        <v>28</v>
      </c>
      <c r="I2396" s="183">
        <v>43500</v>
      </c>
      <c r="J2396" s="183">
        <v>46515</v>
      </c>
      <c r="K2396" s="183">
        <v>46515</v>
      </c>
      <c r="L2396" s="183">
        <f>M2396+N2396+O2396</f>
        <v>0</v>
      </c>
      <c r="M2396" s="17">
        <v>0</v>
      </c>
      <c r="N2396" s="17">
        <v>0</v>
      </c>
      <c r="O2396" s="17">
        <v>0</v>
      </c>
      <c r="P2396" s="17">
        <f t="shared" si="2093"/>
        <v>46515</v>
      </c>
      <c r="Q2396" s="183">
        <f t="shared" si="2098"/>
        <v>100</v>
      </c>
    </row>
    <row r="2397" spans="1:17" x14ac:dyDescent="0.25">
      <c r="A2397" s="4" t="s">
        <v>969</v>
      </c>
      <c r="B2397" s="4" t="s">
        <v>82</v>
      </c>
      <c r="C2397" s="4" t="s">
        <v>1258</v>
      </c>
      <c r="D2397" s="4" t="s">
        <v>1259</v>
      </c>
      <c r="E2397" s="3" t="s">
        <v>22</v>
      </c>
      <c r="F2397" s="4" t="s">
        <v>1264</v>
      </c>
      <c r="G2397" s="16" t="s">
        <v>1015</v>
      </c>
      <c r="H2397" s="16" t="s">
        <v>24</v>
      </c>
      <c r="I2397" s="183">
        <v>19000</v>
      </c>
      <c r="J2397" s="183">
        <v>19000</v>
      </c>
      <c r="K2397" s="183">
        <v>19000</v>
      </c>
      <c r="L2397" s="183">
        <f>M2397+N2397+O2397</f>
        <v>0</v>
      </c>
      <c r="M2397" s="17"/>
      <c r="N2397" s="17"/>
      <c r="O2397" s="17"/>
      <c r="P2397" s="17">
        <f t="shared" si="2093"/>
        <v>19000</v>
      </c>
      <c r="Q2397" s="183">
        <f t="shared" si="2098"/>
        <v>100</v>
      </c>
    </row>
    <row r="2398" spans="1:17" x14ac:dyDescent="0.25">
      <c r="A2398" s="4" t="s">
        <v>969</v>
      </c>
      <c r="B2398" s="4" t="s">
        <v>82</v>
      </c>
      <c r="C2398" s="4" t="s">
        <v>1258</v>
      </c>
      <c r="D2398" s="4" t="s">
        <v>1259</v>
      </c>
      <c r="E2398" s="3" t="s">
        <v>22</v>
      </c>
      <c r="F2398" s="4" t="s">
        <v>1265</v>
      </c>
      <c r="G2398" s="16" t="s">
        <v>1015</v>
      </c>
      <c r="H2398" s="16" t="s">
        <v>30</v>
      </c>
      <c r="I2398" s="183">
        <v>65000</v>
      </c>
      <c r="J2398" s="183">
        <v>65000</v>
      </c>
      <c r="K2398" s="183">
        <v>16000</v>
      </c>
      <c r="L2398" s="183">
        <f>M2398+N2398+O2398</f>
        <v>0</v>
      </c>
      <c r="M2398" s="17"/>
      <c r="N2398" s="17"/>
      <c r="O2398" s="17"/>
      <c r="P2398" s="17">
        <f t="shared" si="2093"/>
        <v>16000</v>
      </c>
      <c r="Q2398" s="183">
        <f t="shared" si="2098"/>
        <v>24.615384615384617</v>
      </c>
    </row>
    <row r="2399" spans="1:17" x14ac:dyDescent="0.25">
      <c r="A2399" s="4" t="s">
        <v>969</v>
      </c>
      <c r="B2399" s="4" t="s">
        <v>82</v>
      </c>
      <c r="C2399" s="4" t="s">
        <v>1258</v>
      </c>
      <c r="D2399" s="4" t="s">
        <v>1259</v>
      </c>
      <c r="E2399" s="2" t="s">
        <v>31</v>
      </c>
      <c r="F2399" s="2" t="s">
        <v>1</v>
      </c>
      <c r="G2399" s="2" t="s">
        <v>1</v>
      </c>
      <c r="H2399" s="2" t="s">
        <v>32</v>
      </c>
      <c r="I2399" s="185">
        <f t="shared" ref="I2399:O2399" si="2104">SUM(I2400)</f>
        <v>250779</v>
      </c>
      <c r="J2399" s="185">
        <f t="shared" si="2104"/>
        <v>245529</v>
      </c>
      <c r="K2399" s="185">
        <f t="shared" si="2104"/>
        <v>205190</v>
      </c>
      <c r="L2399" s="185">
        <f t="shared" si="2104"/>
        <v>40338</v>
      </c>
      <c r="M2399" s="15">
        <f t="shared" si="2104"/>
        <v>13446</v>
      </c>
      <c r="N2399" s="15">
        <f t="shared" si="2104"/>
        <v>13446</v>
      </c>
      <c r="O2399" s="15">
        <f t="shared" si="2104"/>
        <v>13446</v>
      </c>
      <c r="P2399" s="15">
        <f t="shared" si="2093"/>
        <v>245528</v>
      </c>
      <c r="Q2399" s="185">
        <f t="shared" si="2098"/>
        <v>99.999592716135368</v>
      </c>
    </row>
    <row r="2400" spans="1:17" x14ac:dyDescent="0.25">
      <c r="A2400" s="4" t="s">
        <v>969</v>
      </c>
      <c r="B2400" s="4" t="s">
        <v>82</v>
      </c>
      <c r="C2400" s="4" t="s">
        <v>1258</v>
      </c>
      <c r="D2400" s="4" t="s">
        <v>1259</v>
      </c>
      <c r="E2400" s="3" t="s">
        <v>34</v>
      </c>
      <c r="F2400" s="4"/>
      <c r="G2400" s="16" t="s">
        <v>1015</v>
      </c>
      <c r="H2400" s="16" t="s">
        <v>33</v>
      </c>
      <c r="I2400" s="183">
        <v>250779</v>
      </c>
      <c r="J2400" s="183">
        <v>245529</v>
      </c>
      <c r="K2400" s="183">
        <v>205190</v>
      </c>
      <c r="L2400" s="183">
        <f>M2400+N2400+O2400</f>
        <v>40338</v>
      </c>
      <c r="M2400" s="17">
        <v>13446</v>
      </c>
      <c r="N2400" s="17">
        <v>13446</v>
      </c>
      <c r="O2400" s="17">
        <v>13446</v>
      </c>
      <c r="P2400" s="17">
        <f t="shared" si="2093"/>
        <v>245528</v>
      </c>
      <c r="Q2400" s="183">
        <f t="shared" si="2098"/>
        <v>99.999592716135368</v>
      </c>
    </row>
    <row r="2401" spans="1:17" x14ac:dyDescent="0.25">
      <c r="A2401" s="4" t="s">
        <v>969</v>
      </c>
      <c r="B2401" s="4" t="s">
        <v>82</v>
      </c>
      <c r="C2401" s="4" t="s">
        <v>1258</v>
      </c>
      <c r="D2401" s="4" t="s">
        <v>1259</v>
      </c>
      <c r="E2401" s="2" t="s">
        <v>35</v>
      </c>
      <c r="F2401" s="2" t="s">
        <v>1</v>
      </c>
      <c r="G2401" s="2" t="s">
        <v>1</v>
      </c>
      <c r="H2401" s="2" t="s">
        <v>36</v>
      </c>
      <c r="I2401" s="185">
        <f t="shared" ref="I2401:O2401" si="2105">SUM(I2402:I2409)</f>
        <v>284419</v>
      </c>
      <c r="J2401" s="185">
        <f t="shared" si="2105"/>
        <v>211919</v>
      </c>
      <c r="K2401" s="185">
        <f t="shared" si="2105"/>
        <v>157380</v>
      </c>
      <c r="L2401" s="185">
        <f t="shared" si="2105"/>
        <v>54536</v>
      </c>
      <c r="M2401" s="15">
        <f t="shared" si="2105"/>
        <v>22255</v>
      </c>
      <c r="N2401" s="15">
        <f t="shared" si="2105"/>
        <v>16310</v>
      </c>
      <c r="O2401" s="15">
        <f t="shared" si="2105"/>
        <v>15971</v>
      </c>
      <c r="P2401" s="15">
        <f t="shared" si="2093"/>
        <v>211916</v>
      </c>
      <c r="Q2401" s="185">
        <f t="shared" si="2098"/>
        <v>99.998584364780882</v>
      </c>
    </row>
    <row r="2402" spans="1:17" x14ac:dyDescent="0.25">
      <c r="A2402" s="4" t="s">
        <v>969</v>
      </c>
      <c r="B2402" s="4" t="s">
        <v>82</v>
      </c>
      <c r="C2402" s="4" t="s">
        <v>1258</v>
      </c>
      <c r="D2402" s="4" t="s">
        <v>1259</v>
      </c>
      <c r="E2402" s="3" t="s">
        <v>39</v>
      </c>
      <c r="F2402" s="4"/>
      <c r="G2402" s="16" t="s">
        <v>1015</v>
      </c>
      <c r="H2402" s="16" t="s">
        <v>38</v>
      </c>
      <c r="I2402" s="183">
        <v>5000</v>
      </c>
      <c r="J2402" s="183">
        <v>5000</v>
      </c>
      <c r="K2402" s="183">
        <v>4168</v>
      </c>
      <c r="L2402" s="183">
        <f t="shared" ref="L2402:L2408" si="2106">M2402+N2402+O2402</f>
        <v>832</v>
      </c>
      <c r="M2402" s="17">
        <v>832</v>
      </c>
      <c r="N2402" s="17">
        <v>0</v>
      </c>
      <c r="O2402" s="17">
        <v>0</v>
      </c>
      <c r="P2402" s="17">
        <f t="shared" si="2093"/>
        <v>5000</v>
      </c>
      <c r="Q2402" s="183">
        <f t="shared" si="2098"/>
        <v>100</v>
      </c>
    </row>
    <row r="2403" spans="1:17" x14ac:dyDescent="0.25">
      <c r="A2403" s="4" t="s">
        <v>969</v>
      </c>
      <c r="B2403" s="4" t="s">
        <v>82</v>
      </c>
      <c r="C2403" s="4" t="s">
        <v>1258</v>
      </c>
      <c r="D2403" s="4" t="s">
        <v>1259</v>
      </c>
      <c r="E2403" s="3" t="s">
        <v>197</v>
      </c>
      <c r="F2403" s="4"/>
      <c r="G2403" s="16" t="s">
        <v>1015</v>
      </c>
      <c r="H2403" s="16" t="s">
        <v>196</v>
      </c>
      <c r="I2403" s="183">
        <v>108000</v>
      </c>
      <c r="J2403" s="183">
        <v>108000</v>
      </c>
      <c r="K2403" s="183">
        <v>75000</v>
      </c>
      <c r="L2403" s="183">
        <f t="shared" si="2106"/>
        <v>33000</v>
      </c>
      <c r="M2403" s="17">
        <v>11000</v>
      </c>
      <c r="N2403" s="17">
        <v>11000</v>
      </c>
      <c r="O2403" s="17">
        <v>11000</v>
      </c>
      <c r="P2403" s="17">
        <f t="shared" si="2093"/>
        <v>108000</v>
      </c>
      <c r="Q2403" s="183">
        <f t="shared" si="2098"/>
        <v>100</v>
      </c>
    </row>
    <row r="2404" spans="1:17" x14ac:dyDescent="0.25">
      <c r="A2404" s="4" t="s">
        <v>969</v>
      </c>
      <c r="B2404" s="4" t="s">
        <v>82</v>
      </c>
      <c r="C2404" s="4" t="s">
        <v>1258</v>
      </c>
      <c r="D2404" s="4" t="s">
        <v>1259</v>
      </c>
      <c r="E2404" s="3" t="s">
        <v>200</v>
      </c>
      <c r="F2404" s="4"/>
      <c r="G2404" s="16" t="s">
        <v>1015</v>
      </c>
      <c r="H2404" s="16" t="s">
        <v>199</v>
      </c>
      <c r="I2404" s="183">
        <v>14000</v>
      </c>
      <c r="J2404" s="183">
        <v>14000</v>
      </c>
      <c r="K2404" s="183">
        <v>12461</v>
      </c>
      <c r="L2404" s="183">
        <f t="shared" si="2106"/>
        <v>1539</v>
      </c>
      <c r="M2404" s="17">
        <v>1200</v>
      </c>
      <c r="N2404" s="17">
        <v>339</v>
      </c>
      <c r="O2404" s="17">
        <v>0</v>
      </c>
      <c r="P2404" s="17">
        <f t="shared" si="2093"/>
        <v>14000</v>
      </c>
      <c r="Q2404" s="183">
        <f t="shared" si="2098"/>
        <v>100</v>
      </c>
    </row>
    <row r="2405" spans="1:17" x14ac:dyDescent="0.25">
      <c r="A2405" s="4" t="s">
        <v>969</v>
      </c>
      <c r="B2405" s="4" t="s">
        <v>82</v>
      </c>
      <c r="C2405" s="4" t="s">
        <v>1258</v>
      </c>
      <c r="D2405" s="4" t="s">
        <v>1259</v>
      </c>
      <c r="E2405" s="3" t="s">
        <v>203</v>
      </c>
      <c r="F2405" s="4"/>
      <c r="G2405" s="16" t="s">
        <v>1015</v>
      </c>
      <c r="H2405" s="16" t="s">
        <v>202</v>
      </c>
      <c r="I2405" s="183">
        <v>99300</v>
      </c>
      <c r="J2405" s="183">
        <v>40000</v>
      </c>
      <c r="K2405" s="183">
        <v>29199</v>
      </c>
      <c r="L2405" s="183">
        <f t="shared" si="2106"/>
        <v>10800</v>
      </c>
      <c r="M2405" s="17">
        <v>3600</v>
      </c>
      <c r="N2405" s="17">
        <v>3600</v>
      </c>
      <c r="O2405" s="17">
        <v>3600</v>
      </c>
      <c r="P2405" s="17">
        <f t="shared" si="2093"/>
        <v>39999</v>
      </c>
      <c r="Q2405" s="183">
        <f t="shared" si="2098"/>
        <v>99.997499999999988</v>
      </c>
    </row>
    <row r="2406" spans="1:17" x14ac:dyDescent="0.25">
      <c r="A2406" s="4" t="s">
        <v>969</v>
      </c>
      <c r="B2406" s="4" t="s">
        <v>82</v>
      </c>
      <c r="C2406" s="4" t="s">
        <v>1258</v>
      </c>
      <c r="D2406" s="4" t="s">
        <v>1259</v>
      </c>
      <c r="E2406" s="3" t="s">
        <v>206</v>
      </c>
      <c r="F2406" s="4"/>
      <c r="G2406" s="16" t="s">
        <v>1015</v>
      </c>
      <c r="H2406" s="16" t="s">
        <v>205</v>
      </c>
      <c r="I2406" s="183">
        <v>3300</v>
      </c>
      <c r="J2406" s="183">
        <v>1000</v>
      </c>
      <c r="K2406" s="183">
        <v>999</v>
      </c>
      <c r="L2406" s="183">
        <f t="shared" si="2106"/>
        <v>0</v>
      </c>
      <c r="M2406" s="17"/>
      <c r="N2406" s="17"/>
      <c r="O2406" s="17"/>
      <c r="P2406" s="17">
        <f t="shared" si="2093"/>
        <v>999</v>
      </c>
      <c r="Q2406" s="183">
        <f t="shared" si="2098"/>
        <v>99.9</v>
      </c>
    </row>
    <row r="2407" spans="1:17" x14ac:dyDescent="0.25">
      <c r="A2407" s="4" t="s">
        <v>969</v>
      </c>
      <c r="B2407" s="4" t="s">
        <v>82</v>
      </c>
      <c r="C2407" s="4" t="s">
        <v>1258</v>
      </c>
      <c r="D2407" s="4" t="s">
        <v>1259</v>
      </c>
      <c r="E2407" s="3" t="s">
        <v>212</v>
      </c>
      <c r="F2407" s="4"/>
      <c r="G2407" s="16" t="s">
        <v>1015</v>
      </c>
      <c r="H2407" s="16" t="s">
        <v>211</v>
      </c>
      <c r="I2407" s="183">
        <v>14000</v>
      </c>
      <c r="J2407" s="183">
        <v>12000</v>
      </c>
      <c r="K2407" s="183">
        <v>8900</v>
      </c>
      <c r="L2407" s="183">
        <f t="shared" si="2106"/>
        <v>3099</v>
      </c>
      <c r="M2407" s="17">
        <v>1033</v>
      </c>
      <c r="N2407" s="17">
        <v>1033</v>
      </c>
      <c r="O2407" s="17">
        <v>1033</v>
      </c>
      <c r="P2407" s="17">
        <f t="shared" si="2093"/>
        <v>11999</v>
      </c>
      <c r="Q2407" s="183">
        <f t="shared" si="2098"/>
        <v>99.991666666666674</v>
      </c>
    </row>
    <row r="2408" spans="1:17" x14ac:dyDescent="0.25">
      <c r="A2408" s="4" t="s">
        <v>969</v>
      </c>
      <c r="B2408" s="4" t="s">
        <v>82</v>
      </c>
      <c r="C2408" s="4" t="s">
        <v>1258</v>
      </c>
      <c r="D2408" s="4" t="s">
        <v>1259</v>
      </c>
      <c r="E2408" s="3" t="s">
        <v>215</v>
      </c>
      <c r="F2408" s="4"/>
      <c r="G2408" s="16" t="s">
        <v>1015</v>
      </c>
      <c r="H2408" s="16" t="s">
        <v>214</v>
      </c>
      <c r="I2408" s="183">
        <v>3000</v>
      </c>
      <c r="J2408" s="183">
        <v>0</v>
      </c>
      <c r="K2408" s="183">
        <v>0</v>
      </c>
      <c r="L2408" s="183">
        <f t="shared" si="2106"/>
        <v>0</v>
      </c>
      <c r="M2408" s="17"/>
      <c r="N2408" s="17"/>
      <c r="O2408" s="17"/>
      <c r="P2408" s="17">
        <f t="shared" si="2093"/>
        <v>0</v>
      </c>
      <c r="Q2408" s="161" t="str">
        <f t="shared" si="2098"/>
        <v>-</v>
      </c>
    </row>
    <row r="2409" spans="1:17" x14ac:dyDescent="0.25">
      <c r="A2409" s="1" t="s">
        <v>969</v>
      </c>
      <c r="B2409" s="1" t="s">
        <v>82</v>
      </c>
      <c r="C2409" s="1" t="s">
        <v>1258</v>
      </c>
      <c r="D2409" s="1" t="s">
        <v>1259</v>
      </c>
      <c r="E2409" s="1" t="s">
        <v>40</v>
      </c>
      <c r="F2409" s="4" t="s">
        <v>1</v>
      </c>
      <c r="G2409" s="16" t="s">
        <v>1</v>
      </c>
      <c r="H2409" s="2" t="s">
        <v>41</v>
      </c>
      <c r="I2409" s="185">
        <f t="shared" ref="I2409:O2409" si="2107">SUM(I2410:I2412)</f>
        <v>37819</v>
      </c>
      <c r="J2409" s="185">
        <f t="shared" si="2107"/>
        <v>31919</v>
      </c>
      <c r="K2409" s="185">
        <f t="shared" si="2107"/>
        <v>26653</v>
      </c>
      <c r="L2409" s="185">
        <f t="shared" si="2107"/>
        <v>5266</v>
      </c>
      <c r="M2409" s="15">
        <f t="shared" si="2107"/>
        <v>4590</v>
      </c>
      <c r="N2409" s="15">
        <f t="shared" si="2107"/>
        <v>338</v>
      </c>
      <c r="O2409" s="15">
        <f t="shared" si="2107"/>
        <v>338</v>
      </c>
      <c r="P2409" s="15">
        <f t="shared" si="2093"/>
        <v>31919</v>
      </c>
      <c r="Q2409" s="185">
        <f t="shared" si="2098"/>
        <v>100</v>
      </c>
    </row>
    <row r="2410" spans="1:17" x14ac:dyDescent="0.25">
      <c r="A2410" s="4" t="s">
        <v>969</v>
      </c>
      <c r="B2410" s="4" t="s">
        <v>82</v>
      </c>
      <c r="C2410" s="4" t="s">
        <v>1258</v>
      </c>
      <c r="D2410" s="4" t="s">
        <v>1259</v>
      </c>
      <c r="E2410" s="3" t="s">
        <v>42</v>
      </c>
      <c r="F2410" s="4"/>
      <c r="G2410" s="16" t="s">
        <v>1015</v>
      </c>
      <c r="H2410" s="16" t="s">
        <v>41</v>
      </c>
      <c r="I2410" s="183">
        <v>23200</v>
      </c>
      <c r="J2410" s="183">
        <v>17500</v>
      </c>
      <c r="K2410" s="183">
        <v>13248</v>
      </c>
      <c r="L2410" s="183">
        <f>M2410+N2410+O2410</f>
        <v>4252</v>
      </c>
      <c r="M2410" s="17">
        <v>4252</v>
      </c>
      <c r="N2410" s="17">
        <v>0</v>
      </c>
      <c r="O2410" s="17">
        <v>0</v>
      </c>
      <c r="P2410" s="17">
        <f t="shared" si="2093"/>
        <v>17500</v>
      </c>
      <c r="Q2410" s="183">
        <f t="shared" si="2098"/>
        <v>100</v>
      </c>
    </row>
    <row r="2411" spans="1:17" ht="22.5" x14ac:dyDescent="0.25">
      <c r="A2411" s="4" t="s">
        <v>969</v>
      </c>
      <c r="B2411" s="4" t="s">
        <v>82</v>
      </c>
      <c r="C2411" s="4" t="s">
        <v>1258</v>
      </c>
      <c r="D2411" s="4" t="s">
        <v>1259</v>
      </c>
      <c r="E2411" s="3" t="s">
        <v>42</v>
      </c>
      <c r="F2411" s="4" t="s">
        <v>1266</v>
      </c>
      <c r="G2411" s="16" t="s">
        <v>1015</v>
      </c>
      <c r="H2411" s="16" t="s">
        <v>50</v>
      </c>
      <c r="I2411" s="183">
        <v>7619</v>
      </c>
      <c r="J2411" s="183">
        <v>7419</v>
      </c>
      <c r="K2411" s="183">
        <v>6405</v>
      </c>
      <c r="L2411" s="183">
        <f>M2411+N2411+O2411</f>
        <v>1014</v>
      </c>
      <c r="M2411" s="17">
        <v>338</v>
      </c>
      <c r="N2411" s="17">
        <v>338</v>
      </c>
      <c r="O2411" s="17">
        <v>338</v>
      </c>
      <c r="P2411" s="17">
        <f t="shared" si="2093"/>
        <v>7419</v>
      </c>
      <c r="Q2411" s="183">
        <f t="shared" si="2098"/>
        <v>100</v>
      </c>
    </row>
    <row r="2412" spans="1:17" ht="22.5" x14ac:dyDescent="0.25">
      <c r="A2412" s="4" t="s">
        <v>969</v>
      </c>
      <c r="B2412" s="4" t="s">
        <v>82</v>
      </c>
      <c r="C2412" s="4" t="s">
        <v>1258</v>
      </c>
      <c r="D2412" s="4" t="s">
        <v>1259</v>
      </c>
      <c r="E2412" s="3" t="s">
        <v>42</v>
      </c>
      <c r="F2412" s="4" t="s">
        <v>1267</v>
      </c>
      <c r="G2412" s="16" t="s">
        <v>1015</v>
      </c>
      <c r="H2412" s="16" t="s">
        <v>56</v>
      </c>
      <c r="I2412" s="183">
        <v>7000</v>
      </c>
      <c r="J2412" s="183">
        <v>7000</v>
      </c>
      <c r="K2412" s="183">
        <v>7000</v>
      </c>
      <c r="L2412" s="183">
        <f>M2412+N2412+O2412</f>
        <v>0</v>
      </c>
      <c r="M2412" s="17">
        <v>0</v>
      </c>
      <c r="N2412" s="17">
        <v>0</v>
      </c>
      <c r="O2412" s="17">
        <v>0</v>
      </c>
      <c r="P2412" s="17">
        <f t="shared" si="2093"/>
        <v>7000</v>
      </c>
      <c r="Q2412" s="183">
        <f t="shared" si="2098"/>
        <v>100</v>
      </c>
    </row>
    <row r="2413" spans="1:17" ht="22.5" x14ac:dyDescent="0.25">
      <c r="A2413" s="1" t="s">
        <v>1</v>
      </c>
      <c r="B2413" s="1" t="s">
        <v>1</v>
      </c>
      <c r="C2413" s="1" t="s">
        <v>1</v>
      </c>
      <c r="D2413" s="2" t="s">
        <v>1</v>
      </c>
      <c r="E2413" s="2" t="s">
        <v>1</v>
      </c>
      <c r="F2413" s="2" t="s">
        <v>1</v>
      </c>
      <c r="G2413" s="2" t="s">
        <v>1</v>
      </c>
      <c r="H2413" s="13" t="s">
        <v>70</v>
      </c>
      <c r="I2413" s="184">
        <f t="shared" ref="I2413:O2413" si="2108">SUM(I2414)</f>
        <v>85000</v>
      </c>
      <c r="J2413" s="184">
        <f t="shared" si="2108"/>
        <v>77000</v>
      </c>
      <c r="K2413" s="184">
        <f t="shared" si="2108"/>
        <v>75689</v>
      </c>
      <c r="L2413" s="184">
        <f t="shared" si="2108"/>
        <v>1311</v>
      </c>
      <c r="M2413" s="14">
        <f t="shared" si="2108"/>
        <v>1311</v>
      </c>
      <c r="N2413" s="14">
        <f t="shared" si="2108"/>
        <v>0</v>
      </c>
      <c r="O2413" s="14">
        <f t="shared" si="2108"/>
        <v>0</v>
      </c>
      <c r="P2413" s="14">
        <f t="shared" si="2093"/>
        <v>77000</v>
      </c>
      <c r="Q2413" s="184">
        <f t="shared" si="2098"/>
        <v>100</v>
      </c>
    </row>
    <row r="2414" spans="1:17" x14ac:dyDescent="0.25">
      <c r="A2414" s="4" t="s">
        <v>969</v>
      </c>
      <c r="B2414" s="4" t="s">
        <v>82</v>
      </c>
      <c r="C2414" s="4" t="s">
        <v>1258</v>
      </c>
      <c r="D2414" s="4" t="s">
        <v>1259</v>
      </c>
      <c r="E2414" s="2" t="s">
        <v>71</v>
      </c>
      <c r="F2414" s="2" t="s">
        <v>1</v>
      </c>
      <c r="G2414" s="2" t="s">
        <v>1</v>
      </c>
      <c r="H2414" s="2" t="s">
        <v>72</v>
      </c>
      <c r="I2414" s="185">
        <f t="shared" ref="I2414:L2414" si="2109">SUM(I2415:I2416)</f>
        <v>85000</v>
      </c>
      <c r="J2414" s="185">
        <f t="shared" ref="J2414" si="2110">SUM(J2415:J2416)</f>
        <v>77000</v>
      </c>
      <c r="K2414" s="185">
        <f t="shared" ref="K2414" si="2111">SUM(K2415:K2416)</f>
        <v>75689</v>
      </c>
      <c r="L2414" s="185">
        <f t="shared" si="2109"/>
        <v>1311</v>
      </c>
      <c r="M2414" s="15">
        <f t="shared" ref="M2414:O2414" si="2112">SUM(M2415:M2416)</f>
        <v>1311</v>
      </c>
      <c r="N2414" s="15">
        <f t="shared" si="2112"/>
        <v>0</v>
      </c>
      <c r="O2414" s="15">
        <f t="shared" si="2112"/>
        <v>0</v>
      </c>
      <c r="P2414" s="15">
        <f t="shared" si="2093"/>
        <v>77000</v>
      </c>
      <c r="Q2414" s="185">
        <f t="shared" si="2098"/>
        <v>100</v>
      </c>
    </row>
    <row r="2415" spans="1:17" x14ac:dyDescent="0.25">
      <c r="A2415" s="4" t="s">
        <v>969</v>
      </c>
      <c r="B2415" s="4" t="s">
        <v>82</v>
      </c>
      <c r="C2415" s="4" t="s">
        <v>1258</v>
      </c>
      <c r="D2415" s="4" t="s">
        <v>1259</v>
      </c>
      <c r="E2415" s="3" t="s">
        <v>75</v>
      </c>
      <c r="F2415" s="4"/>
      <c r="G2415" s="16" t="s">
        <v>1015</v>
      </c>
      <c r="H2415" s="16" t="s">
        <v>74</v>
      </c>
      <c r="I2415" s="183">
        <v>33000</v>
      </c>
      <c r="J2415" s="183">
        <v>27000</v>
      </c>
      <c r="K2415" s="183">
        <v>26625</v>
      </c>
      <c r="L2415" s="183">
        <f>M2415+N2415+O2415</f>
        <v>375</v>
      </c>
      <c r="M2415" s="17">
        <v>375</v>
      </c>
      <c r="N2415" s="17">
        <v>0</v>
      </c>
      <c r="O2415" s="17">
        <v>0</v>
      </c>
      <c r="P2415" s="17">
        <f t="shared" si="2093"/>
        <v>27000</v>
      </c>
      <c r="Q2415" s="183">
        <f t="shared" si="2098"/>
        <v>100</v>
      </c>
    </row>
    <row r="2416" spans="1:17" x14ac:dyDescent="0.25">
      <c r="A2416" s="4" t="s">
        <v>969</v>
      </c>
      <c r="B2416" s="4" t="s">
        <v>82</v>
      </c>
      <c r="C2416" s="4" t="s">
        <v>1258</v>
      </c>
      <c r="D2416" s="4" t="s">
        <v>1259</v>
      </c>
      <c r="E2416" s="3" t="s">
        <v>341</v>
      </c>
      <c r="F2416" s="4"/>
      <c r="G2416" s="16" t="s">
        <v>1015</v>
      </c>
      <c r="H2416" s="16" t="s">
        <v>340</v>
      </c>
      <c r="I2416" s="183">
        <v>52000</v>
      </c>
      <c r="J2416" s="183">
        <v>50000</v>
      </c>
      <c r="K2416" s="183">
        <v>49064</v>
      </c>
      <c r="L2416" s="183">
        <f>M2416+N2416+O2416</f>
        <v>936</v>
      </c>
      <c r="M2416" s="17">
        <v>936</v>
      </c>
      <c r="N2416" s="17">
        <v>0</v>
      </c>
      <c r="O2416" s="17">
        <v>0</v>
      </c>
      <c r="P2416" s="17">
        <f t="shared" si="2093"/>
        <v>50000</v>
      </c>
      <c r="Q2416" s="183">
        <f t="shared" si="2098"/>
        <v>100</v>
      </c>
    </row>
    <row r="2417" spans="1:17" x14ac:dyDescent="0.25">
      <c r="A2417" s="16" t="s">
        <v>1</v>
      </c>
      <c r="B2417" s="16" t="s">
        <v>1</v>
      </c>
      <c r="C2417" s="16" t="s">
        <v>1</v>
      </c>
      <c r="D2417" s="16" t="s">
        <v>1</v>
      </c>
      <c r="E2417" s="16" t="s">
        <v>1</v>
      </c>
      <c r="F2417" s="16" t="s">
        <v>1</v>
      </c>
      <c r="G2417" s="16" t="s">
        <v>1</v>
      </c>
      <c r="H2417" s="13" t="s">
        <v>1268</v>
      </c>
      <c r="I2417" s="184">
        <f t="shared" ref="I2417:O2417" si="2113">SUM(I2390,I2413)</f>
        <v>3354262</v>
      </c>
      <c r="J2417" s="184">
        <f t="shared" si="2113"/>
        <v>3215527</v>
      </c>
      <c r="K2417" s="184">
        <f t="shared" si="2113"/>
        <v>2464839</v>
      </c>
      <c r="L2417" s="184">
        <f t="shared" si="2113"/>
        <v>701684</v>
      </c>
      <c r="M2417" s="14">
        <f t="shared" si="2113"/>
        <v>272661</v>
      </c>
      <c r="N2417" s="14">
        <f t="shared" si="2113"/>
        <v>256161</v>
      </c>
      <c r="O2417" s="14">
        <f t="shared" si="2113"/>
        <v>172862</v>
      </c>
      <c r="P2417" s="14">
        <f t="shared" si="2093"/>
        <v>3166523</v>
      </c>
      <c r="Q2417" s="184">
        <f t="shared" si="2098"/>
        <v>98.476019638460514</v>
      </c>
    </row>
    <row r="2418" spans="1:17" ht="15.75" thickBot="1" x14ac:dyDescent="0.3">
      <c r="A2418" s="16" t="s">
        <v>1</v>
      </c>
      <c r="B2418" s="16" t="s">
        <v>1</v>
      </c>
      <c r="C2418" s="16" t="s">
        <v>1</v>
      </c>
      <c r="D2418" s="16" t="s">
        <v>1</v>
      </c>
      <c r="E2418" s="16" t="s">
        <v>1</v>
      </c>
      <c r="F2418" s="16" t="s">
        <v>1</v>
      </c>
      <c r="G2418" s="16" t="s">
        <v>1</v>
      </c>
      <c r="H2418" s="2" t="s">
        <v>77</v>
      </c>
      <c r="I2418" s="185">
        <v>66</v>
      </c>
      <c r="J2418" s="185">
        <v>66</v>
      </c>
      <c r="K2418" s="185"/>
      <c r="L2418" s="185">
        <f>M2418+N2418+O2418</f>
        <v>0</v>
      </c>
      <c r="M2418" s="16"/>
      <c r="N2418" s="16"/>
      <c r="O2418" s="16"/>
      <c r="P2418" s="15">
        <f t="shared" si="2093"/>
        <v>0</v>
      </c>
      <c r="Q2418" s="164"/>
    </row>
    <row r="2419" spans="1:17" ht="45.75" thickBot="1" x14ac:dyDescent="0.3">
      <c r="A2419" s="212" t="s">
        <v>1</v>
      </c>
      <c r="B2419" s="212" t="s">
        <v>1</v>
      </c>
      <c r="C2419" s="212" t="s">
        <v>1</v>
      </c>
      <c r="D2419" s="212" t="s">
        <v>1</v>
      </c>
      <c r="E2419" s="212" t="s">
        <v>1</v>
      </c>
      <c r="F2419" s="212" t="s">
        <v>1</v>
      </c>
      <c r="G2419" s="214" t="s">
        <v>1</v>
      </c>
      <c r="H2419" s="5" t="s">
        <v>78</v>
      </c>
      <c r="I2419" s="109" t="s">
        <v>3374</v>
      </c>
      <c r="J2419" s="109" t="s">
        <v>3433</v>
      </c>
      <c r="K2419" s="109" t="s">
        <v>3437</v>
      </c>
      <c r="L2419" s="109" t="s">
        <v>3434</v>
      </c>
      <c r="M2419" s="5" t="s">
        <v>3439</v>
      </c>
      <c r="N2419" s="5" t="s">
        <v>3440</v>
      </c>
      <c r="O2419" s="5" t="s">
        <v>3441</v>
      </c>
      <c r="P2419" s="5" t="s">
        <v>3438</v>
      </c>
      <c r="Q2419" s="162" t="s">
        <v>3302</v>
      </c>
    </row>
    <row r="2420" spans="1:17" x14ac:dyDescent="0.25">
      <c r="A2420" s="213"/>
      <c r="B2420" s="213"/>
      <c r="C2420" s="213"/>
      <c r="D2420" s="213"/>
      <c r="E2420" s="213"/>
      <c r="F2420" s="213"/>
      <c r="G2420" s="215"/>
      <c r="H2420" s="18" t="s">
        <v>1</v>
      </c>
      <c r="I2420" s="110">
        <v>1</v>
      </c>
      <c r="J2420" s="110">
        <v>2</v>
      </c>
      <c r="K2420" s="110">
        <v>20</v>
      </c>
      <c r="L2420" s="110" t="s">
        <v>3402</v>
      </c>
      <c r="M2420" s="12">
        <v>5</v>
      </c>
      <c r="N2420" s="12">
        <v>6</v>
      </c>
      <c r="O2420" s="12">
        <v>7</v>
      </c>
      <c r="P2420" s="12" t="s">
        <v>3303</v>
      </c>
      <c r="Q2420" s="110">
        <v>9</v>
      </c>
    </row>
    <row r="2421" spans="1:17" x14ac:dyDescent="0.25">
      <c r="A2421" s="213"/>
      <c r="B2421" s="213"/>
      <c r="C2421" s="213"/>
      <c r="D2421" s="213"/>
      <c r="E2421" s="213"/>
      <c r="F2421" s="213"/>
      <c r="G2421" s="215"/>
      <c r="H2421" s="19" t="s">
        <v>1060</v>
      </c>
      <c r="I2421" s="186">
        <f t="shared" ref="I2421:L2421" si="2114">SUM(I2417)</f>
        <v>3354262</v>
      </c>
      <c r="J2421" s="186">
        <f t="shared" ref="J2421" si="2115">SUM(J2417)</f>
        <v>3215527</v>
      </c>
      <c r="K2421" s="186">
        <f t="shared" ref="K2421" si="2116">SUM(K2417)</f>
        <v>2464839</v>
      </c>
      <c r="L2421" s="186">
        <f t="shared" si="2114"/>
        <v>701684</v>
      </c>
      <c r="M2421" s="20">
        <f t="shared" ref="M2421:O2421" si="2117">SUM(M2417)</f>
        <v>272661</v>
      </c>
      <c r="N2421" s="20">
        <f t="shared" si="2117"/>
        <v>256161</v>
      </c>
      <c r="O2421" s="20">
        <f t="shared" si="2117"/>
        <v>172862</v>
      </c>
      <c r="P2421" s="20">
        <f>K2421+L2421</f>
        <v>3166523</v>
      </c>
      <c r="Q2421" s="186">
        <f>IF(J2421=0,"-",P2421/J2421*100)</f>
        <v>98.476019638460514</v>
      </c>
    </row>
    <row r="2422" spans="1:17" x14ac:dyDescent="0.25">
      <c r="A2422" s="213"/>
      <c r="B2422" s="213"/>
      <c r="C2422" s="213"/>
      <c r="D2422" s="213"/>
      <c r="E2422" s="213"/>
      <c r="F2422" s="213"/>
      <c r="G2422" s="215"/>
      <c r="H2422" s="21" t="s">
        <v>80</v>
      </c>
      <c r="I2422" s="186">
        <f t="shared" ref="I2422:L2422" si="2118">SUM(I2421)</f>
        <v>3354262</v>
      </c>
      <c r="J2422" s="186">
        <f t="shared" ref="J2422" si="2119">SUM(J2421)</f>
        <v>3215527</v>
      </c>
      <c r="K2422" s="186">
        <f t="shared" ref="K2422" si="2120">SUM(K2421)</f>
        <v>2464839</v>
      </c>
      <c r="L2422" s="186">
        <f t="shared" si="2118"/>
        <v>701684</v>
      </c>
      <c r="M2422" s="20">
        <f t="shared" ref="M2422:O2422" si="2121">SUM(M2421)</f>
        <v>272661</v>
      </c>
      <c r="N2422" s="20">
        <f t="shared" si="2121"/>
        <v>256161</v>
      </c>
      <c r="O2422" s="20">
        <f t="shared" si="2121"/>
        <v>172862</v>
      </c>
      <c r="P2422" s="20">
        <f>K2422+L2422</f>
        <v>3166523</v>
      </c>
      <c r="Q2422" s="186">
        <f>IF(J2422=0,"-",P2422/J2422*100)</f>
        <v>98.476019638460514</v>
      </c>
    </row>
    <row r="2423" spans="1:17" x14ac:dyDescent="0.25">
      <c r="A2423" s="216"/>
      <c r="B2423" s="216"/>
      <c r="C2423" s="216"/>
      <c r="D2423" s="216"/>
      <c r="E2423" s="216"/>
      <c r="F2423" s="216"/>
      <c r="G2423" s="217"/>
      <c r="J2423" s="178">
        <v>0</v>
      </c>
      <c r="K2423" s="178">
        <v>0</v>
      </c>
      <c r="L2423" s="178">
        <f>M2423+N2423+O2423</f>
        <v>0</v>
      </c>
      <c r="P2423">
        <f>K2423+L2423</f>
        <v>0</v>
      </c>
      <c r="Q2423" s="160" t="str">
        <f>IF(J2423=0,"-",P2423/J2423*100)</f>
        <v>-</v>
      </c>
    </row>
    <row r="2424" spans="1:17" ht="15.75" thickBot="1" x14ac:dyDescent="0.3">
      <c r="A2424" s="16" t="s">
        <v>1</v>
      </c>
      <c r="B2424" s="16" t="s">
        <v>1</v>
      </c>
      <c r="C2424" s="16" t="s">
        <v>1</v>
      </c>
      <c r="D2424" s="16" t="s">
        <v>1</v>
      </c>
      <c r="E2424" s="16" t="s">
        <v>1</v>
      </c>
      <c r="F2424" s="16" t="s">
        <v>1</v>
      </c>
      <c r="G2424" s="16" t="s">
        <v>1</v>
      </c>
      <c r="H2424" s="22" t="s">
        <v>1</v>
      </c>
      <c r="I2424" s="187"/>
      <c r="J2424" s="187"/>
      <c r="K2424" s="187"/>
      <c r="L2424" s="187">
        <f>M2424+N2424+O2424</f>
        <v>0</v>
      </c>
      <c r="M2424" s="22"/>
      <c r="N2424" s="22"/>
      <c r="O2424" s="22"/>
      <c r="P2424" s="22">
        <f>K2424+L2424</f>
        <v>0</v>
      </c>
      <c r="Q2424" s="166"/>
    </row>
    <row r="2425" spans="1:17" ht="45.75" thickBot="1" x14ac:dyDescent="0.3">
      <c r="A2425" s="5" t="s">
        <v>4</v>
      </c>
      <c r="B2425" s="5" t="s">
        <v>5</v>
      </c>
      <c r="C2425" s="5" t="s">
        <v>6</v>
      </c>
      <c r="D2425" s="6" t="s">
        <v>1</v>
      </c>
      <c r="E2425" s="5" t="s">
        <v>7</v>
      </c>
      <c r="F2425" s="5" t="s">
        <v>8</v>
      </c>
      <c r="G2425" s="5" t="s">
        <v>9</v>
      </c>
      <c r="H2425" s="5" t="s">
        <v>10</v>
      </c>
      <c r="I2425" s="109" t="s">
        <v>3374</v>
      </c>
      <c r="J2425" s="109" t="s">
        <v>3433</v>
      </c>
      <c r="K2425" s="109" t="s">
        <v>3437</v>
      </c>
      <c r="L2425" s="109" t="s">
        <v>3434</v>
      </c>
      <c r="M2425" s="5" t="s">
        <v>3439</v>
      </c>
      <c r="N2425" s="5" t="s">
        <v>3440</v>
      </c>
      <c r="O2425" s="5" t="s">
        <v>3441</v>
      </c>
      <c r="P2425" s="5" t="s">
        <v>3438</v>
      </c>
      <c r="Q2425" s="162" t="s">
        <v>3302</v>
      </c>
    </row>
    <row r="2426" spans="1:17" x14ac:dyDescent="0.25">
      <c r="A2426" s="7" t="s">
        <v>1</v>
      </c>
      <c r="B2426" s="7" t="s">
        <v>1</v>
      </c>
      <c r="C2426" s="7" t="s">
        <v>1</v>
      </c>
      <c r="D2426" s="8" t="s">
        <v>1</v>
      </c>
      <c r="E2426" s="8" t="s">
        <v>1</v>
      </c>
      <c r="F2426" s="9" t="s">
        <v>1</v>
      </c>
      <c r="G2426" s="10" t="s">
        <v>1</v>
      </c>
      <c r="H2426" s="11" t="s">
        <v>1</v>
      </c>
      <c r="I2426" s="110">
        <v>1</v>
      </c>
      <c r="J2426" s="110">
        <v>2</v>
      </c>
      <c r="K2426" s="110">
        <v>20</v>
      </c>
      <c r="L2426" s="110" t="s">
        <v>3402</v>
      </c>
      <c r="M2426" s="12">
        <v>5</v>
      </c>
      <c r="N2426" s="12">
        <v>6</v>
      </c>
      <c r="O2426" s="12">
        <v>7</v>
      </c>
      <c r="P2426" s="12" t="s">
        <v>3303</v>
      </c>
      <c r="Q2426" s="110">
        <v>9</v>
      </c>
    </row>
    <row r="2427" spans="1:17" x14ac:dyDescent="0.25">
      <c r="A2427" s="1" t="s">
        <v>969</v>
      </c>
      <c r="B2427" s="1" t="s">
        <v>82</v>
      </c>
      <c r="C2427" s="4" t="s">
        <v>1269</v>
      </c>
      <c r="D2427" s="4" t="s">
        <v>1270</v>
      </c>
      <c r="E2427" s="2" t="s">
        <v>1</v>
      </c>
      <c r="F2427" s="2" t="s">
        <v>1</v>
      </c>
      <c r="G2427" s="2" t="s">
        <v>1</v>
      </c>
      <c r="H2427" s="2" t="s">
        <v>1271</v>
      </c>
      <c r="I2427" s="183">
        <v>0</v>
      </c>
      <c r="J2427" s="183"/>
      <c r="K2427" s="183"/>
      <c r="L2427" s="183">
        <f>M2427+N2427+O2427</f>
        <v>0</v>
      </c>
      <c r="M2427" s="3"/>
      <c r="N2427" s="3"/>
      <c r="O2427" s="3"/>
      <c r="P2427" s="3">
        <f t="shared" ref="P2427:P2459" si="2122">K2427+L2427</f>
        <v>0</v>
      </c>
      <c r="Q2427" s="161"/>
    </row>
    <row r="2428" spans="1:17" ht="33.75" x14ac:dyDescent="0.25">
      <c r="A2428" s="1" t="s">
        <v>1</v>
      </c>
      <c r="B2428" s="1" t="s">
        <v>1</v>
      </c>
      <c r="C2428" s="1" t="s">
        <v>1</v>
      </c>
      <c r="D2428" s="2" t="s">
        <v>1</v>
      </c>
      <c r="E2428" s="2" t="s">
        <v>1</v>
      </c>
      <c r="F2428" s="2" t="s">
        <v>1</v>
      </c>
      <c r="G2428" s="2" t="s">
        <v>1</v>
      </c>
      <c r="H2428" s="13" t="s">
        <v>14</v>
      </c>
      <c r="I2428" s="184">
        <f t="shared" ref="I2428:L2428" si="2123">SUM(I2429,I2437,I2439)</f>
        <v>3187641</v>
      </c>
      <c r="J2428" s="184">
        <f t="shared" ref="J2428" si="2124">SUM(J2429,J2437,J2439)</f>
        <v>3115326</v>
      </c>
      <c r="K2428" s="184">
        <f t="shared" ref="K2428" si="2125">SUM(K2429,K2437,K2439)</f>
        <v>2568483</v>
      </c>
      <c r="L2428" s="184">
        <f t="shared" si="2123"/>
        <v>546843</v>
      </c>
      <c r="M2428" s="14">
        <f t="shared" ref="M2428:O2428" si="2126">SUM(M2429,M2437,M2439)</f>
        <v>264165</v>
      </c>
      <c r="N2428" s="14">
        <f t="shared" si="2126"/>
        <v>187013</v>
      </c>
      <c r="O2428" s="14">
        <f t="shared" si="2126"/>
        <v>95665</v>
      </c>
      <c r="P2428" s="14">
        <f t="shared" si="2122"/>
        <v>3115326</v>
      </c>
      <c r="Q2428" s="184">
        <f t="shared" ref="Q2428:Q2458" si="2127">IF(J2428=0,"-",P2428/J2428*100)</f>
        <v>100</v>
      </c>
    </row>
    <row r="2429" spans="1:17" x14ac:dyDescent="0.25">
      <c r="A2429" s="4" t="s">
        <v>969</v>
      </c>
      <c r="B2429" s="4" t="s">
        <v>82</v>
      </c>
      <c r="C2429" s="4" t="s">
        <v>1269</v>
      </c>
      <c r="D2429" s="4" t="s">
        <v>1270</v>
      </c>
      <c r="E2429" s="2" t="s">
        <v>15</v>
      </c>
      <c r="F2429" s="2" t="s">
        <v>1</v>
      </c>
      <c r="G2429" s="2" t="s">
        <v>1</v>
      </c>
      <c r="H2429" s="2" t="s">
        <v>16</v>
      </c>
      <c r="I2429" s="185">
        <f t="shared" ref="I2429:L2429" si="2128">SUM(I2430,I2431)</f>
        <v>2753351</v>
      </c>
      <c r="J2429" s="185">
        <f t="shared" ref="J2429" si="2129">SUM(J2430,J2431)</f>
        <v>2733149</v>
      </c>
      <c r="K2429" s="185">
        <f t="shared" ref="K2429" si="2130">SUM(K2430,K2431)</f>
        <v>2252593</v>
      </c>
      <c r="L2429" s="185">
        <f t="shared" si="2128"/>
        <v>480556</v>
      </c>
      <c r="M2429" s="15">
        <f t="shared" ref="M2429:O2429" si="2131">SUM(M2430,M2431)</f>
        <v>237775</v>
      </c>
      <c r="N2429" s="15">
        <f t="shared" si="2131"/>
        <v>162123</v>
      </c>
      <c r="O2429" s="15">
        <f t="shared" si="2131"/>
        <v>80658</v>
      </c>
      <c r="P2429" s="15">
        <f t="shared" si="2122"/>
        <v>2733149</v>
      </c>
      <c r="Q2429" s="185">
        <f t="shared" si="2127"/>
        <v>100</v>
      </c>
    </row>
    <row r="2430" spans="1:17" x14ac:dyDescent="0.25">
      <c r="A2430" s="4" t="s">
        <v>969</v>
      </c>
      <c r="B2430" s="4" t="s">
        <v>82</v>
      </c>
      <c r="C2430" s="4" t="s">
        <v>1269</v>
      </c>
      <c r="D2430" s="4" t="s">
        <v>1270</v>
      </c>
      <c r="E2430" s="3" t="s">
        <v>18</v>
      </c>
      <c r="F2430" s="4"/>
      <c r="G2430" s="16" t="s">
        <v>1015</v>
      </c>
      <c r="H2430" s="16" t="s">
        <v>17</v>
      </c>
      <c r="I2430" s="183">
        <v>2465071</v>
      </c>
      <c r="J2430" s="183">
        <v>2438282</v>
      </c>
      <c r="K2430" s="183">
        <v>1990034</v>
      </c>
      <c r="L2430" s="183">
        <f>M2430+N2430+O2430</f>
        <v>448248</v>
      </c>
      <c r="M2430" s="17">
        <v>220000</v>
      </c>
      <c r="N2430" s="17">
        <v>148248</v>
      </c>
      <c r="O2430" s="17">
        <v>80000</v>
      </c>
      <c r="P2430" s="17">
        <f t="shared" si="2122"/>
        <v>2438282</v>
      </c>
      <c r="Q2430" s="183">
        <f t="shared" si="2127"/>
        <v>100</v>
      </c>
    </row>
    <row r="2431" spans="1:17" x14ac:dyDescent="0.25">
      <c r="A2431" s="1" t="s">
        <v>969</v>
      </c>
      <c r="B2431" s="1" t="s">
        <v>82</v>
      </c>
      <c r="C2431" s="1" t="s">
        <v>1269</v>
      </c>
      <c r="D2431" s="1" t="s">
        <v>1270</v>
      </c>
      <c r="E2431" s="1" t="s">
        <v>20</v>
      </c>
      <c r="F2431" s="4" t="s">
        <v>1</v>
      </c>
      <c r="G2431" s="16" t="s">
        <v>1</v>
      </c>
      <c r="H2431" s="2" t="s">
        <v>21</v>
      </c>
      <c r="I2431" s="185">
        <f t="shared" ref="I2431:O2431" si="2132">SUM(I2432:I2436)</f>
        <v>288280</v>
      </c>
      <c r="J2431" s="185">
        <f t="shared" si="2132"/>
        <v>294867</v>
      </c>
      <c r="K2431" s="185">
        <f t="shared" si="2132"/>
        <v>262559</v>
      </c>
      <c r="L2431" s="185">
        <f t="shared" si="2132"/>
        <v>32308</v>
      </c>
      <c r="M2431" s="15">
        <f t="shared" si="2132"/>
        <v>17775</v>
      </c>
      <c r="N2431" s="15">
        <f t="shared" si="2132"/>
        <v>13875</v>
      </c>
      <c r="O2431" s="15">
        <f t="shared" si="2132"/>
        <v>658</v>
      </c>
      <c r="P2431" s="15">
        <f t="shared" si="2122"/>
        <v>294867</v>
      </c>
      <c r="Q2431" s="185">
        <f t="shared" si="2127"/>
        <v>100</v>
      </c>
    </row>
    <row r="2432" spans="1:17" x14ac:dyDescent="0.25">
      <c r="A2432" s="4" t="s">
        <v>969</v>
      </c>
      <c r="B2432" s="4" t="s">
        <v>82</v>
      </c>
      <c r="C2432" s="4" t="s">
        <v>1269</v>
      </c>
      <c r="D2432" s="4" t="s">
        <v>1270</v>
      </c>
      <c r="E2432" s="3" t="s">
        <v>22</v>
      </c>
      <c r="F2432" s="4" t="s">
        <v>1272</v>
      </c>
      <c r="G2432" s="16" t="s">
        <v>1015</v>
      </c>
      <c r="H2432" s="16" t="s">
        <v>86</v>
      </c>
      <c r="I2432" s="183">
        <v>27370</v>
      </c>
      <c r="J2432" s="183">
        <v>26600</v>
      </c>
      <c r="K2432" s="183">
        <v>21942</v>
      </c>
      <c r="L2432" s="183">
        <f>M2432+N2432+O2432</f>
        <v>4658</v>
      </c>
      <c r="M2432" s="17">
        <v>2000</v>
      </c>
      <c r="N2432" s="17">
        <v>2000</v>
      </c>
      <c r="O2432" s="17">
        <v>658</v>
      </c>
      <c r="P2432" s="17">
        <f t="shared" si="2122"/>
        <v>26600</v>
      </c>
      <c r="Q2432" s="183">
        <f t="shared" si="2127"/>
        <v>100</v>
      </c>
    </row>
    <row r="2433" spans="1:17" x14ac:dyDescent="0.25">
      <c r="A2433" s="4" t="s">
        <v>969</v>
      </c>
      <c r="B2433" s="4" t="s">
        <v>82</v>
      </c>
      <c r="C2433" s="4" t="s">
        <v>1269</v>
      </c>
      <c r="D2433" s="4" t="s">
        <v>1270</v>
      </c>
      <c r="E2433" s="3" t="s">
        <v>22</v>
      </c>
      <c r="F2433" s="4" t="s">
        <v>1273</v>
      </c>
      <c r="G2433" s="16" t="s">
        <v>1015</v>
      </c>
      <c r="H2433" s="16" t="s">
        <v>26</v>
      </c>
      <c r="I2433" s="183">
        <v>168760</v>
      </c>
      <c r="J2433" s="183">
        <v>167760</v>
      </c>
      <c r="K2433" s="183">
        <v>167760</v>
      </c>
      <c r="L2433" s="183">
        <f>M2433+N2433+O2433</f>
        <v>0</v>
      </c>
      <c r="M2433" s="17">
        <v>0</v>
      </c>
      <c r="N2433" s="17">
        <v>0</v>
      </c>
      <c r="O2433" s="17">
        <v>0</v>
      </c>
      <c r="P2433" s="17">
        <f t="shared" si="2122"/>
        <v>167760</v>
      </c>
      <c r="Q2433" s="183">
        <f t="shared" si="2127"/>
        <v>100</v>
      </c>
    </row>
    <row r="2434" spans="1:17" x14ac:dyDescent="0.25">
      <c r="A2434" s="4" t="s">
        <v>969</v>
      </c>
      <c r="B2434" s="4" t="s">
        <v>82</v>
      </c>
      <c r="C2434" s="4" t="s">
        <v>1269</v>
      </c>
      <c r="D2434" s="4" t="s">
        <v>1270</v>
      </c>
      <c r="E2434" s="3" t="s">
        <v>22</v>
      </c>
      <c r="F2434" s="4" t="s">
        <v>1274</v>
      </c>
      <c r="G2434" s="16" t="s">
        <v>1015</v>
      </c>
      <c r="H2434" s="16" t="s">
        <v>28</v>
      </c>
      <c r="I2434" s="183">
        <v>35500</v>
      </c>
      <c r="J2434" s="183">
        <v>43857</v>
      </c>
      <c r="K2434" s="183">
        <v>43857</v>
      </c>
      <c r="L2434" s="183">
        <f>M2434+N2434+O2434</f>
        <v>0</v>
      </c>
      <c r="M2434" s="17">
        <v>0</v>
      </c>
      <c r="N2434" s="17">
        <v>0</v>
      </c>
      <c r="O2434" s="17">
        <v>0</v>
      </c>
      <c r="P2434" s="17">
        <f t="shared" si="2122"/>
        <v>43857</v>
      </c>
      <c r="Q2434" s="183">
        <f t="shared" si="2127"/>
        <v>100</v>
      </c>
    </row>
    <row r="2435" spans="1:17" x14ac:dyDescent="0.25">
      <c r="A2435" s="4" t="s">
        <v>969</v>
      </c>
      <c r="B2435" s="4" t="s">
        <v>82</v>
      </c>
      <c r="C2435" s="4" t="s">
        <v>1269</v>
      </c>
      <c r="D2435" s="4" t="s">
        <v>1270</v>
      </c>
      <c r="E2435" s="3" t="s">
        <v>22</v>
      </c>
      <c r="F2435" s="4" t="s">
        <v>1275</v>
      </c>
      <c r="G2435" s="16" t="s">
        <v>1015</v>
      </c>
      <c r="H2435" s="16" t="s">
        <v>24</v>
      </c>
      <c r="I2435" s="183">
        <v>41750</v>
      </c>
      <c r="J2435" s="183">
        <v>41750</v>
      </c>
      <c r="K2435" s="183">
        <v>18000</v>
      </c>
      <c r="L2435" s="183">
        <f>M2435+N2435+O2435</f>
        <v>23750</v>
      </c>
      <c r="M2435" s="17">
        <v>11875</v>
      </c>
      <c r="N2435" s="17">
        <v>11875</v>
      </c>
      <c r="O2435" s="17"/>
      <c r="P2435" s="17">
        <f t="shared" si="2122"/>
        <v>41750</v>
      </c>
      <c r="Q2435" s="183">
        <f t="shared" si="2127"/>
        <v>100</v>
      </c>
    </row>
    <row r="2436" spans="1:17" x14ac:dyDescent="0.25">
      <c r="A2436" s="4" t="s">
        <v>969</v>
      </c>
      <c r="B2436" s="4" t="s">
        <v>82</v>
      </c>
      <c r="C2436" s="4" t="s">
        <v>1269</v>
      </c>
      <c r="D2436" s="4" t="s">
        <v>1270</v>
      </c>
      <c r="E2436" s="3" t="s">
        <v>22</v>
      </c>
      <c r="F2436" s="4" t="s">
        <v>1276</v>
      </c>
      <c r="G2436" s="16" t="s">
        <v>1015</v>
      </c>
      <c r="H2436" s="16" t="s">
        <v>30</v>
      </c>
      <c r="I2436" s="183">
        <v>14900</v>
      </c>
      <c r="J2436" s="183">
        <v>14900</v>
      </c>
      <c r="K2436" s="183">
        <v>11000</v>
      </c>
      <c r="L2436" s="183">
        <f>M2436+N2436+O2436</f>
        <v>3900</v>
      </c>
      <c r="M2436" s="17">
        <v>3900</v>
      </c>
      <c r="N2436" s="17"/>
      <c r="O2436" s="17"/>
      <c r="P2436" s="17">
        <f t="shared" si="2122"/>
        <v>14900</v>
      </c>
      <c r="Q2436" s="183">
        <f t="shared" si="2127"/>
        <v>100</v>
      </c>
    </row>
    <row r="2437" spans="1:17" x14ac:dyDescent="0.25">
      <c r="A2437" s="4" t="s">
        <v>969</v>
      </c>
      <c r="B2437" s="4" t="s">
        <v>82</v>
      </c>
      <c r="C2437" s="4" t="s">
        <v>1269</v>
      </c>
      <c r="D2437" s="4" t="s">
        <v>1270</v>
      </c>
      <c r="E2437" s="2" t="s">
        <v>31</v>
      </c>
      <c r="F2437" s="2" t="s">
        <v>1</v>
      </c>
      <c r="G2437" s="2" t="s">
        <v>1</v>
      </c>
      <c r="H2437" s="2" t="s">
        <v>32</v>
      </c>
      <c r="I2437" s="185">
        <f t="shared" ref="I2437:O2437" si="2133">SUM(I2438)</f>
        <v>258832</v>
      </c>
      <c r="J2437" s="185">
        <f t="shared" si="2133"/>
        <v>256019</v>
      </c>
      <c r="K2437" s="185">
        <f t="shared" si="2133"/>
        <v>205088</v>
      </c>
      <c r="L2437" s="185">
        <f t="shared" si="2133"/>
        <v>50931</v>
      </c>
      <c r="M2437" s="15">
        <f t="shared" si="2133"/>
        <v>20000</v>
      </c>
      <c r="N2437" s="15">
        <f t="shared" si="2133"/>
        <v>20000</v>
      </c>
      <c r="O2437" s="15">
        <f t="shared" si="2133"/>
        <v>10931</v>
      </c>
      <c r="P2437" s="15">
        <f t="shared" si="2122"/>
        <v>256019</v>
      </c>
      <c r="Q2437" s="185">
        <f t="shared" si="2127"/>
        <v>100</v>
      </c>
    </row>
    <row r="2438" spans="1:17" x14ac:dyDescent="0.25">
      <c r="A2438" s="4" t="s">
        <v>969</v>
      </c>
      <c r="B2438" s="4" t="s">
        <v>82</v>
      </c>
      <c r="C2438" s="4" t="s">
        <v>1269</v>
      </c>
      <c r="D2438" s="4" t="s">
        <v>1270</v>
      </c>
      <c r="E2438" s="3" t="s">
        <v>34</v>
      </c>
      <c r="F2438" s="4"/>
      <c r="G2438" s="16" t="s">
        <v>1015</v>
      </c>
      <c r="H2438" s="16" t="s">
        <v>33</v>
      </c>
      <c r="I2438" s="183">
        <v>258832</v>
      </c>
      <c r="J2438" s="183">
        <v>256019</v>
      </c>
      <c r="K2438" s="183">
        <v>205088</v>
      </c>
      <c r="L2438" s="183">
        <f>M2438+N2438+O2438</f>
        <v>50931</v>
      </c>
      <c r="M2438" s="17">
        <v>20000</v>
      </c>
      <c r="N2438" s="17">
        <v>20000</v>
      </c>
      <c r="O2438" s="17">
        <v>10931</v>
      </c>
      <c r="P2438" s="17">
        <f t="shared" si="2122"/>
        <v>256019</v>
      </c>
      <c r="Q2438" s="183">
        <f t="shared" si="2127"/>
        <v>100</v>
      </c>
    </row>
    <row r="2439" spans="1:17" x14ac:dyDescent="0.25">
      <c r="A2439" s="4" t="s">
        <v>969</v>
      </c>
      <c r="B2439" s="4" t="s">
        <v>82</v>
      </c>
      <c r="C2439" s="4" t="s">
        <v>1269</v>
      </c>
      <c r="D2439" s="4" t="s">
        <v>1270</v>
      </c>
      <c r="E2439" s="2" t="s">
        <v>35</v>
      </c>
      <c r="F2439" s="2" t="s">
        <v>1</v>
      </c>
      <c r="G2439" s="2" t="s">
        <v>1</v>
      </c>
      <c r="H2439" s="2" t="s">
        <v>36</v>
      </c>
      <c r="I2439" s="185">
        <f t="shared" ref="I2439:O2439" si="2134">SUM(I2440:I2447)</f>
        <v>175458</v>
      </c>
      <c r="J2439" s="185">
        <f t="shared" si="2134"/>
        <v>126158</v>
      </c>
      <c r="K2439" s="185">
        <f t="shared" si="2134"/>
        <v>110802</v>
      </c>
      <c r="L2439" s="185">
        <f t="shared" si="2134"/>
        <v>15356</v>
      </c>
      <c r="M2439" s="15">
        <f t="shared" si="2134"/>
        <v>6390</v>
      </c>
      <c r="N2439" s="15">
        <f t="shared" si="2134"/>
        <v>4890</v>
      </c>
      <c r="O2439" s="15">
        <f t="shared" si="2134"/>
        <v>4076</v>
      </c>
      <c r="P2439" s="15">
        <f t="shared" si="2122"/>
        <v>126158</v>
      </c>
      <c r="Q2439" s="185">
        <f t="shared" si="2127"/>
        <v>100</v>
      </c>
    </row>
    <row r="2440" spans="1:17" x14ac:dyDescent="0.25">
      <c r="A2440" s="4" t="s">
        <v>969</v>
      </c>
      <c r="B2440" s="4" t="s">
        <v>82</v>
      </c>
      <c r="C2440" s="4" t="s">
        <v>1269</v>
      </c>
      <c r="D2440" s="4" t="s">
        <v>1270</v>
      </c>
      <c r="E2440" s="3" t="s">
        <v>39</v>
      </c>
      <c r="F2440" s="4"/>
      <c r="G2440" s="16" t="s">
        <v>1015</v>
      </c>
      <c r="H2440" s="16" t="s">
        <v>38</v>
      </c>
      <c r="I2440" s="183">
        <v>1825</v>
      </c>
      <c r="J2440" s="183">
        <v>1825</v>
      </c>
      <c r="K2440" s="183">
        <v>1825</v>
      </c>
      <c r="L2440" s="183">
        <f t="shared" ref="L2440:L2446" si="2135">M2440+N2440+O2440</f>
        <v>0</v>
      </c>
      <c r="M2440" s="17">
        <v>0</v>
      </c>
      <c r="N2440" s="17">
        <v>0</v>
      </c>
      <c r="O2440" s="17">
        <v>0</v>
      </c>
      <c r="P2440" s="17">
        <f t="shared" si="2122"/>
        <v>1825</v>
      </c>
      <c r="Q2440" s="183">
        <f t="shared" si="2127"/>
        <v>100</v>
      </c>
    </row>
    <row r="2441" spans="1:17" x14ac:dyDescent="0.25">
      <c r="A2441" s="4" t="s">
        <v>969</v>
      </c>
      <c r="B2441" s="4" t="s">
        <v>82</v>
      </c>
      <c r="C2441" s="4" t="s">
        <v>1269</v>
      </c>
      <c r="D2441" s="4" t="s">
        <v>1270</v>
      </c>
      <c r="E2441" s="3" t="s">
        <v>197</v>
      </c>
      <c r="F2441" s="4"/>
      <c r="G2441" s="16" t="s">
        <v>1015</v>
      </c>
      <c r="H2441" s="16" t="s">
        <v>196</v>
      </c>
      <c r="I2441" s="183">
        <v>41000</v>
      </c>
      <c r="J2441" s="183">
        <v>41000</v>
      </c>
      <c r="K2441" s="183">
        <v>40400</v>
      </c>
      <c r="L2441" s="183">
        <f t="shared" si="2135"/>
        <v>600</v>
      </c>
      <c r="M2441" s="17">
        <v>600</v>
      </c>
      <c r="N2441" s="17">
        <v>0</v>
      </c>
      <c r="O2441" s="17">
        <v>0</v>
      </c>
      <c r="P2441" s="17">
        <f t="shared" si="2122"/>
        <v>41000</v>
      </c>
      <c r="Q2441" s="183">
        <f t="shared" si="2127"/>
        <v>100</v>
      </c>
    </row>
    <row r="2442" spans="1:17" x14ac:dyDescent="0.25">
      <c r="A2442" s="4" t="s">
        <v>969</v>
      </c>
      <c r="B2442" s="4" t="s">
        <v>82</v>
      </c>
      <c r="C2442" s="4" t="s">
        <v>1269</v>
      </c>
      <c r="D2442" s="4" t="s">
        <v>1270</v>
      </c>
      <c r="E2442" s="3" t="s">
        <v>200</v>
      </c>
      <c r="F2442" s="4"/>
      <c r="G2442" s="16" t="s">
        <v>1015</v>
      </c>
      <c r="H2442" s="16" t="s">
        <v>199</v>
      </c>
      <c r="I2442" s="183">
        <v>15300</v>
      </c>
      <c r="J2442" s="183">
        <v>14600</v>
      </c>
      <c r="K2442" s="183">
        <v>11500</v>
      </c>
      <c r="L2442" s="183">
        <f t="shared" si="2135"/>
        <v>3100</v>
      </c>
      <c r="M2442" s="17">
        <v>1100</v>
      </c>
      <c r="N2442" s="17">
        <v>1100</v>
      </c>
      <c r="O2442" s="17">
        <v>900</v>
      </c>
      <c r="P2442" s="17">
        <f t="shared" si="2122"/>
        <v>14600</v>
      </c>
      <c r="Q2442" s="183">
        <f t="shared" si="2127"/>
        <v>100</v>
      </c>
    </row>
    <row r="2443" spans="1:17" x14ac:dyDescent="0.25">
      <c r="A2443" s="4" t="s">
        <v>969</v>
      </c>
      <c r="B2443" s="4" t="s">
        <v>82</v>
      </c>
      <c r="C2443" s="4" t="s">
        <v>1269</v>
      </c>
      <c r="D2443" s="4" t="s">
        <v>1270</v>
      </c>
      <c r="E2443" s="3" t="s">
        <v>203</v>
      </c>
      <c r="F2443" s="4"/>
      <c r="G2443" s="16" t="s">
        <v>1015</v>
      </c>
      <c r="H2443" s="16" t="s">
        <v>202</v>
      </c>
      <c r="I2443" s="183">
        <v>74500</v>
      </c>
      <c r="J2443" s="183">
        <v>30000</v>
      </c>
      <c r="K2443" s="183">
        <v>22500</v>
      </c>
      <c r="L2443" s="183">
        <f t="shared" si="2135"/>
        <v>7500</v>
      </c>
      <c r="M2443" s="17">
        <v>3000</v>
      </c>
      <c r="N2443" s="17">
        <v>2500</v>
      </c>
      <c r="O2443" s="17">
        <v>2000</v>
      </c>
      <c r="P2443" s="17">
        <f t="shared" si="2122"/>
        <v>30000</v>
      </c>
      <c r="Q2443" s="183">
        <f t="shared" si="2127"/>
        <v>100</v>
      </c>
    </row>
    <row r="2444" spans="1:17" x14ac:dyDescent="0.25">
      <c r="A2444" s="4" t="s">
        <v>969</v>
      </c>
      <c r="B2444" s="4" t="s">
        <v>82</v>
      </c>
      <c r="C2444" s="4" t="s">
        <v>1269</v>
      </c>
      <c r="D2444" s="4" t="s">
        <v>1270</v>
      </c>
      <c r="E2444" s="3" t="s">
        <v>206</v>
      </c>
      <c r="F2444" s="4"/>
      <c r="G2444" s="16" t="s">
        <v>1015</v>
      </c>
      <c r="H2444" s="16" t="s">
        <v>205</v>
      </c>
      <c r="I2444" s="183">
        <v>700</v>
      </c>
      <c r="J2444" s="183">
        <v>700</v>
      </c>
      <c r="K2444" s="183">
        <v>700</v>
      </c>
      <c r="L2444" s="183">
        <f t="shared" si="2135"/>
        <v>0</v>
      </c>
      <c r="M2444" s="17">
        <v>0</v>
      </c>
      <c r="N2444" s="17">
        <v>0</v>
      </c>
      <c r="O2444" s="17">
        <v>0</v>
      </c>
      <c r="P2444" s="17">
        <f t="shared" si="2122"/>
        <v>700</v>
      </c>
      <c r="Q2444" s="183">
        <f t="shared" si="2127"/>
        <v>100</v>
      </c>
    </row>
    <row r="2445" spans="1:17" x14ac:dyDescent="0.25">
      <c r="A2445" s="4" t="s">
        <v>969</v>
      </c>
      <c r="B2445" s="4" t="s">
        <v>82</v>
      </c>
      <c r="C2445" s="4" t="s">
        <v>1269</v>
      </c>
      <c r="D2445" s="4" t="s">
        <v>1270</v>
      </c>
      <c r="E2445" s="3" t="s">
        <v>212</v>
      </c>
      <c r="F2445" s="4"/>
      <c r="G2445" s="16" t="s">
        <v>1015</v>
      </c>
      <c r="H2445" s="16" t="s">
        <v>211</v>
      </c>
      <c r="I2445" s="183">
        <v>10300</v>
      </c>
      <c r="J2445" s="183">
        <v>9700</v>
      </c>
      <c r="K2445" s="183">
        <v>7600</v>
      </c>
      <c r="L2445" s="183">
        <f t="shared" si="2135"/>
        <v>2100</v>
      </c>
      <c r="M2445" s="17">
        <v>1000</v>
      </c>
      <c r="N2445" s="17">
        <v>600</v>
      </c>
      <c r="O2445" s="17">
        <v>500</v>
      </c>
      <c r="P2445" s="17">
        <f t="shared" si="2122"/>
        <v>9700</v>
      </c>
      <c r="Q2445" s="183">
        <f t="shared" si="2127"/>
        <v>100</v>
      </c>
    </row>
    <row r="2446" spans="1:17" x14ac:dyDescent="0.25">
      <c r="A2446" s="4" t="s">
        <v>969</v>
      </c>
      <c r="B2446" s="4" t="s">
        <v>82</v>
      </c>
      <c r="C2446" s="4" t="s">
        <v>1269</v>
      </c>
      <c r="D2446" s="4" t="s">
        <v>1270</v>
      </c>
      <c r="E2446" s="3" t="s">
        <v>215</v>
      </c>
      <c r="F2446" s="4"/>
      <c r="G2446" s="16" t="s">
        <v>1015</v>
      </c>
      <c r="H2446" s="16" t="s">
        <v>214</v>
      </c>
      <c r="I2446" s="183">
        <v>0</v>
      </c>
      <c r="J2446" s="183">
        <v>0</v>
      </c>
      <c r="K2446" s="183">
        <v>0</v>
      </c>
      <c r="L2446" s="183">
        <f t="shared" si="2135"/>
        <v>0</v>
      </c>
      <c r="M2446" s="17"/>
      <c r="N2446" s="17">
        <v>0</v>
      </c>
      <c r="O2446" s="17">
        <v>0</v>
      </c>
      <c r="P2446" s="17">
        <f t="shared" si="2122"/>
        <v>0</v>
      </c>
      <c r="Q2446" s="161" t="str">
        <f t="shared" si="2127"/>
        <v>-</v>
      </c>
    </row>
    <row r="2447" spans="1:17" x14ac:dyDescent="0.25">
      <c r="A2447" s="1" t="s">
        <v>969</v>
      </c>
      <c r="B2447" s="1" t="s">
        <v>82</v>
      </c>
      <c r="C2447" s="1" t="s">
        <v>1269</v>
      </c>
      <c r="D2447" s="1" t="s">
        <v>1270</v>
      </c>
      <c r="E2447" s="1" t="s">
        <v>40</v>
      </c>
      <c r="F2447" s="4" t="s">
        <v>1</v>
      </c>
      <c r="G2447" s="16" t="s">
        <v>1</v>
      </c>
      <c r="H2447" s="2" t="s">
        <v>41</v>
      </c>
      <c r="I2447" s="185">
        <f t="shared" ref="I2447:O2447" si="2136">SUM(I2448:I2450)</f>
        <v>31833</v>
      </c>
      <c r="J2447" s="185">
        <f t="shared" si="2136"/>
        <v>28333</v>
      </c>
      <c r="K2447" s="185">
        <f t="shared" si="2136"/>
        <v>26277</v>
      </c>
      <c r="L2447" s="185">
        <f t="shared" si="2136"/>
        <v>2056</v>
      </c>
      <c r="M2447" s="15">
        <f t="shared" si="2136"/>
        <v>690</v>
      </c>
      <c r="N2447" s="15">
        <f t="shared" si="2136"/>
        <v>690</v>
      </c>
      <c r="O2447" s="15">
        <f t="shared" si="2136"/>
        <v>676</v>
      </c>
      <c r="P2447" s="15">
        <f t="shared" si="2122"/>
        <v>28333</v>
      </c>
      <c r="Q2447" s="185">
        <f t="shared" si="2127"/>
        <v>100</v>
      </c>
    </row>
    <row r="2448" spans="1:17" x14ac:dyDescent="0.25">
      <c r="A2448" s="4" t="s">
        <v>969</v>
      </c>
      <c r="B2448" s="4" t="s">
        <v>82</v>
      </c>
      <c r="C2448" s="4" t="s">
        <v>1269</v>
      </c>
      <c r="D2448" s="4" t="s">
        <v>1270</v>
      </c>
      <c r="E2448" s="3" t="s">
        <v>42</v>
      </c>
      <c r="F2448" s="4"/>
      <c r="G2448" s="16" t="s">
        <v>1015</v>
      </c>
      <c r="H2448" s="16" t="s">
        <v>41</v>
      </c>
      <c r="I2448" s="183">
        <v>18970</v>
      </c>
      <c r="J2448" s="183">
        <v>15470</v>
      </c>
      <c r="K2448" s="183">
        <v>15470</v>
      </c>
      <c r="L2448" s="183">
        <f>M2448+N2448+O2448</f>
        <v>0</v>
      </c>
      <c r="M2448" s="17">
        <v>0</v>
      </c>
      <c r="N2448" s="17">
        <v>0</v>
      </c>
      <c r="O2448" s="17">
        <v>0</v>
      </c>
      <c r="P2448" s="17">
        <f t="shared" si="2122"/>
        <v>15470</v>
      </c>
      <c r="Q2448" s="183">
        <f t="shared" si="2127"/>
        <v>100</v>
      </c>
    </row>
    <row r="2449" spans="1:17" ht="22.5" x14ac:dyDescent="0.25">
      <c r="A2449" s="4" t="s">
        <v>969</v>
      </c>
      <c r="B2449" s="4" t="s">
        <v>82</v>
      </c>
      <c r="C2449" s="4" t="s">
        <v>1269</v>
      </c>
      <c r="D2449" s="4" t="s">
        <v>1270</v>
      </c>
      <c r="E2449" s="3" t="s">
        <v>42</v>
      </c>
      <c r="F2449" s="4" t="s">
        <v>1277</v>
      </c>
      <c r="G2449" s="16" t="s">
        <v>1015</v>
      </c>
      <c r="H2449" s="16" t="s">
        <v>50</v>
      </c>
      <c r="I2449" s="183">
        <v>7863</v>
      </c>
      <c r="J2449" s="183">
        <v>7863</v>
      </c>
      <c r="K2449" s="183">
        <v>5807</v>
      </c>
      <c r="L2449" s="183">
        <f>M2449+N2449+O2449</f>
        <v>2056</v>
      </c>
      <c r="M2449" s="17">
        <v>690</v>
      </c>
      <c r="N2449" s="17">
        <v>690</v>
      </c>
      <c r="O2449" s="17">
        <v>676</v>
      </c>
      <c r="P2449" s="17">
        <f t="shared" si="2122"/>
        <v>7863</v>
      </c>
      <c r="Q2449" s="183">
        <f t="shared" si="2127"/>
        <v>100</v>
      </c>
    </row>
    <row r="2450" spans="1:17" ht="22.5" x14ac:dyDescent="0.25">
      <c r="A2450" s="4" t="s">
        <v>969</v>
      </c>
      <c r="B2450" s="4" t="s">
        <v>82</v>
      </c>
      <c r="C2450" s="4" t="s">
        <v>1269</v>
      </c>
      <c r="D2450" s="4" t="s">
        <v>1270</v>
      </c>
      <c r="E2450" s="3" t="s">
        <v>42</v>
      </c>
      <c r="F2450" s="4" t="s">
        <v>1278</v>
      </c>
      <c r="G2450" s="16" t="s">
        <v>1015</v>
      </c>
      <c r="H2450" s="16" t="s">
        <v>56</v>
      </c>
      <c r="I2450" s="183">
        <v>5000</v>
      </c>
      <c r="J2450" s="183">
        <v>5000</v>
      </c>
      <c r="K2450" s="183">
        <v>5000</v>
      </c>
      <c r="L2450" s="183">
        <f>M2450+N2450+O2450</f>
        <v>0</v>
      </c>
      <c r="M2450" s="17">
        <v>0</v>
      </c>
      <c r="N2450" s="17">
        <v>0</v>
      </c>
      <c r="O2450" s="17">
        <v>0</v>
      </c>
      <c r="P2450" s="17">
        <f t="shared" si="2122"/>
        <v>5000</v>
      </c>
      <c r="Q2450" s="183">
        <f t="shared" si="2127"/>
        <v>100</v>
      </c>
    </row>
    <row r="2451" spans="1:17" ht="22.5" x14ac:dyDescent="0.25">
      <c r="A2451" s="1" t="s">
        <v>1</v>
      </c>
      <c r="B2451" s="1" t="s">
        <v>1</v>
      </c>
      <c r="C2451" s="1" t="s">
        <v>1</v>
      </c>
      <c r="D2451" s="2" t="s">
        <v>1</v>
      </c>
      <c r="E2451" s="2" t="s">
        <v>1</v>
      </c>
      <c r="F2451" s="2" t="s">
        <v>1</v>
      </c>
      <c r="G2451" s="2" t="s">
        <v>1</v>
      </c>
      <c r="H2451" s="13" t="s">
        <v>57</v>
      </c>
      <c r="I2451" s="184">
        <f t="shared" ref="I2451:O2452" si="2137">SUM(I2452)</f>
        <v>100</v>
      </c>
      <c r="J2451" s="184">
        <f t="shared" si="2137"/>
        <v>100</v>
      </c>
      <c r="K2451" s="184">
        <f t="shared" si="2137"/>
        <v>0</v>
      </c>
      <c r="L2451" s="184">
        <f t="shared" si="2137"/>
        <v>0</v>
      </c>
      <c r="M2451" s="14">
        <f t="shared" si="2137"/>
        <v>0</v>
      </c>
      <c r="N2451" s="14">
        <f t="shared" si="2137"/>
        <v>0</v>
      </c>
      <c r="O2451" s="14">
        <f t="shared" si="2137"/>
        <v>0</v>
      </c>
      <c r="P2451" s="14">
        <f t="shared" si="2122"/>
        <v>0</v>
      </c>
      <c r="Q2451" s="184">
        <f t="shared" si="2127"/>
        <v>0</v>
      </c>
    </row>
    <row r="2452" spans="1:17" x14ac:dyDescent="0.25">
      <c r="A2452" s="4" t="s">
        <v>969</v>
      </c>
      <c r="B2452" s="4" t="s">
        <v>82</v>
      </c>
      <c r="C2452" s="4" t="s">
        <v>1269</v>
      </c>
      <c r="D2452" s="4" t="s">
        <v>1270</v>
      </c>
      <c r="E2452" s="2" t="s">
        <v>58</v>
      </c>
      <c r="F2452" s="2" t="s">
        <v>1</v>
      </c>
      <c r="G2452" s="2" t="s">
        <v>1</v>
      </c>
      <c r="H2452" s="2" t="s">
        <v>59</v>
      </c>
      <c r="I2452" s="185">
        <f t="shared" si="2137"/>
        <v>100</v>
      </c>
      <c r="J2452" s="185">
        <f t="shared" si="2137"/>
        <v>100</v>
      </c>
      <c r="K2452" s="185">
        <f t="shared" si="2137"/>
        <v>0</v>
      </c>
      <c r="L2452" s="185">
        <f t="shared" si="2137"/>
        <v>0</v>
      </c>
      <c r="M2452" s="15">
        <f t="shared" si="2137"/>
        <v>0</v>
      </c>
      <c r="N2452" s="15">
        <f t="shared" si="2137"/>
        <v>0</v>
      </c>
      <c r="O2452" s="15">
        <f t="shared" si="2137"/>
        <v>0</v>
      </c>
      <c r="P2452" s="15">
        <f t="shared" si="2122"/>
        <v>0</v>
      </c>
      <c r="Q2452" s="185">
        <f t="shared" si="2127"/>
        <v>0</v>
      </c>
    </row>
    <row r="2453" spans="1:17" x14ac:dyDescent="0.25">
      <c r="A2453" s="4" t="s">
        <v>969</v>
      </c>
      <c r="B2453" s="4" t="s">
        <v>82</v>
      </c>
      <c r="C2453" s="4" t="s">
        <v>1269</v>
      </c>
      <c r="D2453" s="4" t="s">
        <v>1270</v>
      </c>
      <c r="E2453" s="3" t="s">
        <v>69</v>
      </c>
      <c r="F2453" s="4"/>
      <c r="G2453" s="16" t="s">
        <v>1015</v>
      </c>
      <c r="H2453" s="16" t="s">
        <v>68</v>
      </c>
      <c r="I2453" s="183">
        <v>100</v>
      </c>
      <c r="J2453" s="183">
        <v>100</v>
      </c>
      <c r="K2453" s="183">
        <v>0</v>
      </c>
      <c r="L2453" s="183">
        <f>M2453+N2453+O2453</f>
        <v>0</v>
      </c>
      <c r="M2453" s="17">
        <v>0</v>
      </c>
      <c r="N2453" s="17">
        <v>0</v>
      </c>
      <c r="O2453" s="17">
        <v>0</v>
      </c>
      <c r="P2453" s="17">
        <f t="shared" si="2122"/>
        <v>0</v>
      </c>
      <c r="Q2453" s="183">
        <f t="shared" si="2127"/>
        <v>0</v>
      </c>
    </row>
    <row r="2454" spans="1:17" ht="22.5" x14ac:dyDescent="0.25">
      <c r="A2454" s="1" t="s">
        <v>1</v>
      </c>
      <c r="B2454" s="1" t="s">
        <v>1</v>
      </c>
      <c r="C2454" s="1" t="s">
        <v>1</v>
      </c>
      <c r="D2454" s="2" t="s">
        <v>1</v>
      </c>
      <c r="E2454" s="2" t="s">
        <v>1</v>
      </c>
      <c r="F2454" s="2" t="s">
        <v>1</v>
      </c>
      <c r="G2454" s="2" t="s">
        <v>1</v>
      </c>
      <c r="H2454" s="13" t="s">
        <v>70</v>
      </c>
      <c r="I2454" s="184">
        <f t="shared" ref="I2454:O2454" si="2138">SUM(I2455)</f>
        <v>48998</v>
      </c>
      <c r="J2454" s="184">
        <f t="shared" si="2138"/>
        <v>22000</v>
      </c>
      <c r="K2454" s="184">
        <f t="shared" si="2138"/>
        <v>22000</v>
      </c>
      <c r="L2454" s="184">
        <f t="shared" si="2138"/>
        <v>0</v>
      </c>
      <c r="M2454" s="14">
        <f t="shared" si="2138"/>
        <v>0</v>
      </c>
      <c r="N2454" s="14">
        <f t="shared" si="2138"/>
        <v>0</v>
      </c>
      <c r="O2454" s="14">
        <f t="shared" si="2138"/>
        <v>0</v>
      </c>
      <c r="P2454" s="14">
        <f t="shared" si="2122"/>
        <v>22000</v>
      </c>
      <c r="Q2454" s="184">
        <f t="shared" si="2127"/>
        <v>100</v>
      </c>
    </row>
    <row r="2455" spans="1:17" x14ac:dyDescent="0.25">
      <c r="A2455" s="4" t="s">
        <v>969</v>
      </c>
      <c r="B2455" s="4" t="s">
        <v>82</v>
      </c>
      <c r="C2455" s="4" t="s">
        <v>1269</v>
      </c>
      <c r="D2455" s="4" t="s">
        <v>1270</v>
      </c>
      <c r="E2455" s="2" t="s">
        <v>71</v>
      </c>
      <c r="F2455" s="2" t="s">
        <v>1</v>
      </c>
      <c r="G2455" s="2" t="s">
        <v>1</v>
      </c>
      <c r="H2455" s="2" t="s">
        <v>72</v>
      </c>
      <c r="I2455" s="185">
        <f t="shared" ref="I2455:L2455" si="2139">SUM(I2456:I2457)</f>
        <v>48998</v>
      </c>
      <c r="J2455" s="185">
        <f t="shared" ref="J2455" si="2140">SUM(J2456:J2457)</f>
        <v>22000</v>
      </c>
      <c r="K2455" s="185">
        <f t="shared" ref="K2455" si="2141">SUM(K2456:K2457)</f>
        <v>22000</v>
      </c>
      <c r="L2455" s="185">
        <f t="shared" si="2139"/>
        <v>0</v>
      </c>
      <c r="M2455" s="15">
        <f t="shared" ref="M2455:O2455" si="2142">SUM(M2456:M2457)</f>
        <v>0</v>
      </c>
      <c r="N2455" s="15">
        <f t="shared" si="2142"/>
        <v>0</v>
      </c>
      <c r="O2455" s="15">
        <f t="shared" si="2142"/>
        <v>0</v>
      </c>
      <c r="P2455" s="15">
        <f t="shared" si="2122"/>
        <v>22000</v>
      </c>
      <c r="Q2455" s="185">
        <f t="shared" si="2127"/>
        <v>100</v>
      </c>
    </row>
    <row r="2456" spans="1:17" x14ac:dyDescent="0.25">
      <c r="A2456" s="4" t="s">
        <v>969</v>
      </c>
      <c r="B2456" s="4" t="s">
        <v>82</v>
      </c>
      <c r="C2456" s="4" t="s">
        <v>1269</v>
      </c>
      <c r="D2456" s="4" t="s">
        <v>1270</v>
      </c>
      <c r="E2456" s="3" t="s">
        <v>75</v>
      </c>
      <c r="F2456" s="4"/>
      <c r="G2456" s="16" t="s">
        <v>1015</v>
      </c>
      <c r="H2456" s="16" t="s">
        <v>74</v>
      </c>
      <c r="I2456" s="183">
        <v>30850</v>
      </c>
      <c r="J2456" s="183">
        <v>7000</v>
      </c>
      <c r="K2456" s="183">
        <v>7000</v>
      </c>
      <c r="L2456" s="183">
        <f>M2456+N2456+O2456</f>
        <v>0</v>
      </c>
      <c r="M2456" s="17">
        <v>0</v>
      </c>
      <c r="N2456" s="17">
        <v>0</v>
      </c>
      <c r="O2456" s="17">
        <v>0</v>
      </c>
      <c r="P2456" s="17">
        <f t="shared" si="2122"/>
        <v>7000</v>
      </c>
      <c r="Q2456" s="183">
        <f t="shared" si="2127"/>
        <v>100</v>
      </c>
    </row>
    <row r="2457" spans="1:17" x14ac:dyDescent="0.25">
      <c r="A2457" s="4" t="s">
        <v>969</v>
      </c>
      <c r="B2457" s="4" t="s">
        <v>82</v>
      </c>
      <c r="C2457" s="4" t="s">
        <v>1269</v>
      </c>
      <c r="D2457" s="4" t="s">
        <v>1270</v>
      </c>
      <c r="E2457" s="3" t="s">
        <v>341</v>
      </c>
      <c r="F2457" s="4"/>
      <c r="G2457" s="16" t="s">
        <v>1015</v>
      </c>
      <c r="H2457" s="16" t="s">
        <v>340</v>
      </c>
      <c r="I2457" s="183">
        <v>18148</v>
      </c>
      <c r="J2457" s="183">
        <v>15000</v>
      </c>
      <c r="K2457" s="183">
        <v>15000</v>
      </c>
      <c r="L2457" s="183">
        <f>M2457+N2457+O2457</f>
        <v>0</v>
      </c>
      <c r="M2457" s="17">
        <v>0</v>
      </c>
      <c r="N2457" s="17">
        <v>0</v>
      </c>
      <c r="O2457" s="17">
        <v>0</v>
      </c>
      <c r="P2457" s="17">
        <f t="shared" si="2122"/>
        <v>15000</v>
      </c>
      <c r="Q2457" s="183">
        <f t="shared" si="2127"/>
        <v>100</v>
      </c>
    </row>
    <row r="2458" spans="1:17" x14ac:dyDescent="0.25">
      <c r="A2458" s="16" t="s">
        <v>1</v>
      </c>
      <c r="B2458" s="16" t="s">
        <v>1</v>
      </c>
      <c r="C2458" s="16" t="s">
        <v>1</v>
      </c>
      <c r="D2458" s="16" t="s">
        <v>1</v>
      </c>
      <c r="E2458" s="16" t="s">
        <v>1</v>
      </c>
      <c r="F2458" s="16" t="s">
        <v>1</v>
      </c>
      <c r="G2458" s="16" t="s">
        <v>1</v>
      </c>
      <c r="H2458" s="13" t="s">
        <v>1279</v>
      </c>
      <c r="I2458" s="184">
        <f t="shared" ref="I2458:O2458" si="2143">SUM(I2428,I2451,I2454)</f>
        <v>3236739</v>
      </c>
      <c r="J2458" s="184">
        <f t="shared" si="2143"/>
        <v>3137426</v>
      </c>
      <c r="K2458" s="184">
        <f t="shared" si="2143"/>
        <v>2590483</v>
      </c>
      <c r="L2458" s="184">
        <f t="shared" si="2143"/>
        <v>546843</v>
      </c>
      <c r="M2458" s="14">
        <f t="shared" si="2143"/>
        <v>264165</v>
      </c>
      <c r="N2458" s="14">
        <f t="shared" si="2143"/>
        <v>187013</v>
      </c>
      <c r="O2458" s="14">
        <f t="shared" si="2143"/>
        <v>95665</v>
      </c>
      <c r="P2458" s="14">
        <f t="shared" si="2122"/>
        <v>3137326</v>
      </c>
      <c r="Q2458" s="184">
        <f t="shared" si="2127"/>
        <v>99.996812673828799</v>
      </c>
    </row>
    <row r="2459" spans="1:17" ht="15.75" thickBot="1" x14ac:dyDescent="0.3">
      <c r="A2459" s="16" t="s">
        <v>1</v>
      </c>
      <c r="B2459" s="16" t="s">
        <v>1</v>
      </c>
      <c r="C2459" s="16" t="s">
        <v>1</v>
      </c>
      <c r="D2459" s="16" t="s">
        <v>1</v>
      </c>
      <c r="E2459" s="16" t="s">
        <v>1</v>
      </c>
      <c r="F2459" s="16" t="s">
        <v>1</v>
      </c>
      <c r="G2459" s="16" t="s">
        <v>1</v>
      </c>
      <c r="H2459" s="2" t="s">
        <v>77</v>
      </c>
      <c r="I2459" s="185">
        <v>67</v>
      </c>
      <c r="J2459" s="185">
        <v>67</v>
      </c>
      <c r="K2459" s="185"/>
      <c r="L2459" s="185">
        <f>M2459+N2459+O2459</f>
        <v>0</v>
      </c>
      <c r="M2459" s="16"/>
      <c r="N2459" s="16"/>
      <c r="O2459" s="16"/>
      <c r="P2459" s="15">
        <f t="shared" si="2122"/>
        <v>0</v>
      </c>
      <c r="Q2459" s="164"/>
    </row>
    <row r="2460" spans="1:17" ht="45.75" thickBot="1" x14ac:dyDescent="0.3">
      <c r="A2460" s="212" t="s">
        <v>1</v>
      </c>
      <c r="B2460" s="212" t="s">
        <v>1</v>
      </c>
      <c r="C2460" s="212" t="s">
        <v>1</v>
      </c>
      <c r="D2460" s="212" t="s">
        <v>1</v>
      </c>
      <c r="E2460" s="212" t="s">
        <v>1</v>
      </c>
      <c r="F2460" s="212" t="s">
        <v>1</v>
      </c>
      <c r="G2460" s="214" t="s">
        <v>1</v>
      </c>
      <c r="H2460" s="5" t="s">
        <v>78</v>
      </c>
      <c r="I2460" s="109" t="s">
        <v>3374</v>
      </c>
      <c r="J2460" s="109" t="s">
        <v>3433</v>
      </c>
      <c r="K2460" s="109" t="s">
        <v>3437</v>
      </c>
      <c r="L2460" s="109" t="s">
        <v>3434</v>
      </c>
      <c r="M2460" s="5" t="s">
        <v>3439</v>
      </c>
      <c r="N2460" s="5" t="s">
        <v>3440</v>
      </c>
      <c r="O2460" s="5" t="s">
        <v>3441</v>
      </c>
      <c r="P2460" s="5" t="s">
        <v>3438</v>
      </c>
      <c r="Q2460" s="162" t="s">
        <v>3302</v>
      </c>
    </row>
    <row r="2461" spans="1:17" x14ac:dyDescent="0.25">
      <c r="A2461" s="213"/>
      <c r="B2461" s="213"/>
      <c r="C2461" s="213"/>
      <c r="D2461" s="213"/>
      <c r="E2461" s="213"/>
      <c r="F2461" s="213"/>
      <c r="G2461" s="215"/>
      <c r="H2461" s="18" t="s">
        <v>1</v>
      </c>
      <c r="I2461" s="110">
        <v>1</v>
      </c>
      <c r="J2461" s="110">
        <v>2</v>
      </c>
      <c r="K2461" s="110">
        <v>20</v>
      </c>
      <c r="L2461" s="110" t="s">
        <v>3402</v>
      </c>
      <c r="M2461" s="12">
        <v>5</v>
      </c>
      <c r="N2461" s="12">
        <v>6</v>
      </c>
      <c r="O2461" s="12">
        <v>7</v>
      </c>
      <c r="P2461" s="12" t="s">
        <v>3303</v>
      </c>
      <c r="Q2461" s="110">
        <v>9</v>
      </c>
    </row>
    <row r="2462" spans="1:17" x14ac:dyDescent="0.25">
      <c r="A2462" s="213"/>
      <c r="B2462" s="213"/>
      <c r="C2462" s="213"/>
      <c r="D2462" s="213"/>
      <c r="E2462" s="213"/>
      <c r="F2462" s="213"/>
      <c r="G2462" s="215"/>
      <c r="H2462" s="19" t="s">
        <v>1060</v>
      </c>
      <c r="I2462" s="186">
        <f t="shared" ref="I2462:L2462" si="2144">SUM(I2458)</f>
        <v>3236739</v>
      </c>
      <c r="J2462" s="186">
        <f t="shared" ref="J2462" si="2145">SUM(J2458)</f>
        <v>3137426</v>
      </c>
      <c r="K2462" s="186">
        <f t="shared" ref="K2462" si="2146">SUM(K2458)</f>
        <v>2590483</v>
      </c>
      <c r="L2462" s="186">
        <f t="shared" si="2144"/>
        <v>546843</v>
      </c>
      <c r="M2462" s="20">
        <f t="shared" ref="M2462:O2462" si="2147">SUM(M2458)</f>
        <v>264165</v>
      </c>
      <c r="N2462" s="20">
        <f t="shared" si="2147"/>
        <v>187013</v>
      </c>
      <c r="O2462" s="20">
        <f t="shared" si="2147"/>
        <v>95665</v>
      </c>
      <c r="P2462" s="20">
        <f>K2462+L2462</f>
        <v>3137326</v>
      </c>
      <c r="Q2462" s="186">
        <f>IF(J2462=0,"-",P2462/J2462*100)</f>
        <v>99.996812673828799</v>
      </c>
    </row>
    <row r="2463" spans="1:17" x14ac:dyDescent="0.25">
      <c r="A2463" s="213"/>
      <c r="B2463" s="213"/>
      <c r="C2463" s="213"/>
      <c r="D2463" s="213"/>
      <c r="E2463" s="213"/>
      <c r="F2463" s="213"/>
      <c r="G2463" s="215"/>
      <c r="H2463" s="21" t="s">
        <v>80</v>
      </c>
      <c r="I2463" s="186">
        <f t="shared" ref="I2463:L2463" si="2148">SUM(I2462)</f>
        <v>3236739</v>
      </c>
      <c r="J2463" s="186">
        <f t="shared" ref="J2463" si="2149">SUM(J2462)</f>
        <v>3137426</v>
      </c>
      <c r="K2463" s="186">
        <f t="shared" ref="K2463" si="2150">SUM(K2462)</f>
        <v>2590483</v>
      </c>
      <c r="L2463" s="186">
        <f t="shared" si="2148"/>
        <v>546843</v>
      </c>
      <c r="M2463" s="20">
        <f t="shared" ref="M2463:O2463" si="2151">SUM(M2462)</f>
        <v>264165</v>
      </c>
      <c r="N2463" s="20">
        <f t="shared" si="2151"/>
        <v>187013</v>
      </c>
      <c r="O2463" s="20">
        <f t="shared" si="2151"/>
        <v>95665</v>
      </c>
      <c r="P2463" s="20">
        <f>K2463+L2463</f>
        <v>3137326</v>
      </c>
      <c r="Q2463" s="186">
        <f>IF(J2463=0,"-",P2463/J2463*100)</f>
        <v>99.996812673828799</v>
      </c>
    </row>
    <row r="2464" spans="1:17" x14ac:dyDescent="0.25">
      <c r="A2464" s="216"/>
      <c r="B2464" s="216"/>
      <c r="C2464" s="216"/>
      <c r="D2464" s="216"/>
      <c r="E2464" s="216"/>
      <c r="F2464" s="216"/>
      <c r="G2464" s="217"/>
      <c r="J2464" s="178">
        <v>0</v>
      </c>
      <c r="K2464" s="178">
        <v>0</v>
      </c>
      <c r="L2464" s="178">
        <f>M2464+N2464+O2464</f>
        <v>0</v>
      </c>
      <c r="P2464">
        <f>K2464+L2464</f>
        <v>0</v>
      </c>
      <c r="Q2464" s="160" t="str">
        <f>IF(J2464=0,"-",P2464/J2464*100)</f>
        <v>-</v>
      </c>
    </row>
    <row r="2465" spans="1:17" ht="15.75" thickBot="1" x14ac:dyDescent="0.3">
      <c r="A2465" s="16" t="s">
        <v>1</v>
      </c>
      <c r="B2465" s="16" t="s">
        <v>1</v>
      </c>
      <c r="C2465" s="16" t="s">
        <v>1</v>
      </c>
      <c r="D2465" s="16" t="s">
        <v>1</v>
      </c>
      <c r="E2465" s="16" t="s">
        <v>1</v>
      </c>
      <c r="F2465" s="16" t="s">
        <v>1</v>
      </c>
      <c r="G2465" s="16" t="s">
        <v>1</v>
      </c>
      <c r="H2465" s="22" t="s">
        <v>1</v>
      </c>
      <c r="I2465" s="187"/>
      <c r="J2465" s="187"/>
      <c r="K2465" s="187"/>
      <c r="L2465" s="187">
        <f>M2465+N2465+O2465</f>
        <v>0</v>
      </c>
      <c r="M2465" s="22"/>
      <c r="N2465" s="22"/>
      <c r="O2465" s="22"/>
      <c r="P2465" s="22">
        <f>K2465+L2465</f>
        <v>0</v>
      </c>
      <c r="Q2465" s="166"/>
    </row>
    <row r="2466" spans="1:17" ht="45.75" thickBot="1" x14ac:dyDescent="0.3">
      <c r="A2466" s="5" t="s">
        <v>4</v>
      </c>
      <c r="B2466" s="5" t="s">
        <v>5</v>
      </c>
      <c r="C2466" s="5" t="s">
        <v>6</v>
      </c>
      <c r="D2466" s="6" t="s">
        <v>1</v>
      </c>
      <c r="E2466" s="5" t="s">
        <v>7</v>
      </c>
      <c r="F2466" s="5" t="s">
        <v>8</v>
      </c>
      <c r="G2466" s="5" t="s">
        <v>9</v>
      </c>
      <c r="H2466" s="5" t="s">
        <v>10</v>
      </c>
      <c r="I2466" s="109" t="s">
        <v>3374</v>
      </c>
      <c r="J2466" s="109" t="s">
        <v>3433</v>
      </c>
      <c r="K2466" s="109" t="s">
        <v>3437</v>
      </c>
      <c r="L2466" s="109" t="s">
        <v>3434</v>
      </c>
      <c r="M2466" s="5" t="s">
        <v>3439</v>
      </c>
      <c r="N2466" s="5" t="s">
        <v>3440</v>
      </c>
      <c r="O2466" s="5" t="s">
        <v>3441</v>
      </c>
      <c r="P2466" s="5" t="s">
        <v>3438</v>
      </c>
      <c r="Q2466" s="162" t="s">
        <v>3302</v>
      </c>
    </row>
    <row r="2467" spans="1:17" x14ac:dyDescent="0.25">
      <c r="A2467" s="7" t="s">
        <v>1</v>
      </c>
      <c r="B2467" s="7" t="s">
        <v>1</v>
      </c>
      <c r="C2467" s="7" t="s">
        <v>1</v>
      </c>
      <c r="D2467" s="8" t="s">
        <v>1</v>
      </c>
      <c r="E2467" s="8" t="s">
        <v>1</v>
      </c>
      <c r="F2467" s="9" t="s">
        <v>1</v>
      </c>
      <c r="G2467" s="10" t="s">
        <v>1</v>
      </c>
      <c r="H2467" s="11" t="s">
        <v>1</v>
      </c>
      <c r="I2467" s="110">
        <v>1</v>
      </c>
      <c r="J2467" s="110">
        <v>2</v>
      </c>
      <c r="K2467" s="110">
        <v>20</v>
      </c>
      <c r="L2467" s="110" t="s">
        <v>3402</v>
      </c>
      <c r="M2467" s="12">
        <v>5</v>
      </c>
      <c r="N2467" s="12">
        <v>6</v>
      </c>
      <c r="O2467" s="12">
        <v>7</v>
      </c>
      <c r="P2467" s="12" t="s">
        <v>3303</v>
      </c>
      <c r="Q2467" s="110">
        <v>9</v>
      </c>
    </row>
    <row r="2468" spans="1:17" x14ac:dyDescent="0.25">
      <c r="A2468" s="1" t="s">
        <v>969</v>
      </c>
      <c r="B2468" s="1" t="s">
        <v>82</v>
      </c>
      <c r="C2468" s="4" t="s">
        <v>1280</v>
      </c>
      <c r="D2468" s="4" t="s">
        <v>1281</v>
      </c>
      <c r="E2468" s="2" t="s">
        <v>1</v>
      </c>
      <c r="F2468" s="2" t="s">
        <v>1</v>
      </c>
      <c r="G2468" s="2" t="s">
        <v>1</v>
      </c>
      <c r="H2468" s="2" t="s">
        <v>1282</v>
      </c>
      <c r="I2468" s="183">
        <v>0</v>
      </c>
      <c r="J2468" s="183"/>
      <c r="K2468" s="183"/>
      <c r="L2468" s="183">
        <f>M2468+N2468+O2468</f>
        <v>0</v>
      </c>
      <c r="M2468" s="3"/>
      <c r="N2468" s="3"/>
      <c r="O2468" s="3"/>
      <c r="P2468" s="3">
        <f t="shared" ref="P2468:P2498" si="2152">K2468+L2468</f>
        <v>0</v>
      </c>
      <c r="Q2468" s="161"/>
    </row>
    <row r="2469" spans="1:17" ht="33.75" x14ac:dyDescent="0.25">
      <c r="A2469" s="1" t="s">
        <v>1</v>
      </c>
      <c r="B2469" s="1" t="s">
        <v>1</v>
      </c>
      <c r="C2469" s="1" t="s">
        <v>1</v>
      </c>
      <c r="D2469" s="2" t="s">
        <v>1</v>
      </c>
      <c r="E2469" s="2" t="s">
        <v>1</v>
      </c>
      <c r="F2469" s="2" t="s">
        <v>1</v>
      </c>
      <c r="G2469" s="2" t="s">
        <v>1</v>
      </c>
      <c r="H2469" s="13" t="s">
        <v>14</v>
      </c>
      <c r="I2469" s="184">
        <f t="shared" ref="I2469:L2469" si="2153">SUM(I2470,I2478,I2480)</f>
        <v>2855961</v>
      </c>
      <c r="J2469" s="184">
        <f t="shared" ref="J2469" si="2154">SUM(J2470,J2478,J2480)</f>
        <v>2831323</v>
      </c>
      <c r="K2469" s="184">
        <f t="shared" ref="K2469" si="2155">SUM(K2470,K2478,K2480)</f>
        <v>2221336</v>
      </c>
      <c r="L2469" s="184">
        <f t="shared" si="2153"/>
        <v>604486</v>
      </c>
      <c r="M2469" s="14">
        <f t="shared" ref="M2469:O2469" si="2156">SUM(M2470,M2478,M2480)</f>
        <v>232929</v>
      </c>
      <c r="N2469" s="14">
        <f t="shared" si="2156"/>
        <v>234729</v>
      </c>
      <c r="O2469" s="14">
        <f t="shared" si="2156"/>
        <v>136828</v>
      </c>
      <c r="P2469" s="14">
        <f t="shared" si="2152"/>
        <v>2825822</v>
      </c>
      <c r="Q2469" s="184">
        <f t="shared" ref="Q2469:Q2497" si="2157">IF(J2469=0,"-",P2469/J2469*100)</f>
        <v>99.805709203789178</v>
      </c>
    </row>
    <row r="2470" spans="1:17" x14ac:dyDescent="0.25">
      <c r="A2470" s="4" t="s">
        <v>969</v>
      </c>
      <c r="B2470" s="4" t="s">
        <v>82</v>
      </c>
      <c r="C2470" s="4" t="s">
        <v>1280</v>
      </c>
      <c r="D2470" s="4" t="s">
        <v>1281</v>
      </c>
      <c r="E2470" s="2" t="s">
        <v>15</v>
      </c>
      <c r="F2470" s="2" t="s">
        <v>1</v>
      </c>
      <c r="G2470" s="2" t="s">
        <v>1</v>
      </c>
      <c r="H2470" s="2" t="s">
        <v>16</v>
      </c>
      <c r="I2470" s="185">
        <f t="shared" ref="I2470:L2470" si="2158">SUM(I2471,I2472)</f>
        <v>2449035</v>
      </c>
      <c r="J2470" s="185">
        <f t="shared" ref="J2470" si="2159">SUM(J2471,J2472)</f>
        <v>2450247</v>
      </c>
      <c r="K2470" s="185">
        <f t="shared" ref="K2470" si="2160">SUM(K2471,K2472)</f>
        <v>1937812</v>
      </c>
      <c r="L2470" s="185">
        <f t="shared" si="2158"/>
        <v>512435</v>
      </c>
      <c r="M2470" s="15">
        <f t="shared" ref="M2470:O2470" si="2161">SUM(M2471,M2472)</f>
        <v>199000</v>
      </c>
      <c r="N2470" s="15">
        <f t="shared" si="2161"/>
        <v>201600</v>
      </c>
      <c r="O2470" s="15">
        <f t="shared" si="2161"/>
        <v>111835</v>
      </c>
      <c r="P2470" s="15">
        <f t="shared" si="2152"/>
        <v>2450247</v>
      </c>
      <c r="Q2470" s="185">
        <f t="shared" si="2157"/>
        <v>100</v>
      </c>
    </row>
    <row r="2471" spans="1:17" x14ac:dyDescent="0.25">
      <c r="A2471" s="4" t="s">
        <v>969</v>
      </c>
      <c r="B2471" s="4" t="s">
        <v>82</v>
      </c>
      <c r="C2471" s="4" t="s">
        <v>1280</v>
      </c>
      <c r="D2471" s="4" t="s">
        <v>1281</v>
      </c>
      <c r="E2471" s="3" t="s">
        <v>18</v>
      </c>
      <c r="F2471" s="4"/>
      <c r="G2471" s="16" t="s">
        <v>1015</v>
      </c>
      <c r="H2471" s="16" t="s">
        <v>17</v>
      </c>
      <c r="I2471" s="183">
        <v>2165885</v>
      </c>
      <c r="J2471" s="183">
        <v>2165885</v>
      </c>
      <c r="K2471" s="183">
        <v>1695000</v>
      </c>
      <c r="L2471" s="183">
        <f>M2471+N2471+O2471</f>
        <v>470885</v>
      </c>
      <c r="M2471" s="17">
        <v>180000</v>
      </c>
      <c r="N2471" s="17">
        <v>180000</v>
      </c>
      <c r="O2471" s="17">
        <v>110885</v>
      </c>
      <c r="P2471" s="17">
        <f t="shared" si="2152"/>
        <v>2165885</v>
      </c>
      <c r="Q2471" s="183">
        <f t="shared" si="2157"/>
        <v>100</v>
      </c>
    </row>
    <row r="2472" spans="1:17" x14ac:dyDescent="0.25">
      <c r="A2472" s="1" t="s">
        <v>969</v>
      </c>
      <c r="B2472" s="1" t="s">
        <v>82</v>
      </c>
      <c r="C2472" s="1" t="s">
        <v>1280</v>
      </c>
      <c r="D2472" s="1" t="s">
        <v>1281</v>
      </c>
      <c r="E2472" s="1" t="s">
        <v>20</v>
      </c>
      <c r="F2472" s="4" t="s">
        <v>1</v>
      </c>
      <c r="G2472" s="16" t="s">
        <v>1</v>
      </c>
      <c r="H2472" s="2" t="s">
        <v>21</v>
      </c>
      <c r="I2472" s="185">
        <f t="shared" ref="I2472:O2472" si="2162">SUM(I2473:I2477)</f>
        <v>283150</v>
      </c>
      <c r="J2472" s="185">
        <f t="shared" si="2162"/>
        <v>284362</v>
      </c>
      <c r="K2472" s="185">
        <f t="shared" si="2162"/>
        <v>242812</v>
      </c>
      <c r="L2472" s="185">
        <f t="shared" si="2162"/>
        <v>41550</v>
      </c>
      <c r="M2472" s="15">
        <f t="shared" si="2162"/>
        <v>19000</v>
      </c>
      <c r="N2472" s="15">
        <f t="shared" si="2162"/>
        <v>21600</v>
      </c>
      <c r="O2472" s="15">
        <f t="shared" si="2162"/>
        <v>950</v>
      </c>
      <c r="P2472" s="15">
        <f t="shared" si="2152"/>
        <v>284362</v>
      </c>
      <c r="Q2472" s="185">
        <f t="shared" si="2157"/>
        <v>100</v>
      </c>
    </row>
    <row r="2473" spans="1:17" x14ac:dyDescent="0.25">
      <c r="A2473" s="4" t="s">
        <v>969</v>
      </c>
      <c r="B2473" s="4" t="s">
        <v>82</v>
      </c>
      <c r="C2473" s="4" t="s">
        <v>1280</v>
      </c>
      <c r="D2473" s="4" t="s">
        <v>1281</v>
      </c>
      <c r="E2473" s="3" t="s">
        <v>22</v>
      </c>
      <c r="F2473" s="4" t="s">
        <v>1283</v>
      </c>
      <c r="G2473" s="16" t="s">
        <v>1015</v>
      </c>
      <c r="H2473" s="16" t="s">
        <v>86</v>
      </c>
      <c r="I2473" s="183">
        <v>44000</v>
      </c>
      <c r="J2473" s="183">
        <v>44000</v>
      </c>
      <c r="K2473" s="183">
        <v>36000</v>
      </c>
      <c r="L2473" s="183">
        <f>M2473+N2473+O2473</f>
        <v>8000</v>
      </c>
      <c r="M2473" s="17">
        <v>3500</v>
      </c>
      <c r="N2473" s="17">
        <v>3550</v>
      </c>
      <c r="O2473" s="17">
        <v>950</v>
      </c>
      <c r="P2473" s="17">
        <f t="shared" si="2152"/>
        <v>44000</v>
      </c>
      <c r="Q2473" s="183">
        <f t="shared" si="2157"/>
        <v>100</v>
      </c>
    </row>
    <row r="2474" spans="1:17" x14ac:dyDescent="0.25">
      <c r="A2474" s="4" t="s">
        <v>969</v>
      </c>
      <c r="B2474" s="4" t="s">
        <v>82</v>
      </c>
      <c r="C2474" s="4" t="s">
        <v>1280</v>
      </c>
      <c r="D2474" s="4" t="s">
        <v>1281</v>
      </c>
      <c r="E2474" s="3" t="s">
        <v>22</v>
      </c>
      <c r="F2474" s="4" t="s">
        <v>1284</v>
      </c>
      <c r="G2474" s="16" t="s">
        <v>1015</v>
      </c>
      <c r="H2474" s="16" t="s">
        <v>26</v>
      </c>
      <c r="I2474" s="183">
        <v>150150</v>
      </c>
      <c r="J2474" s="183">
        <v>150150</v>
      </c>
      <c r="K2474" s="183">
        <v>122000</v>
      </c>
      <c r="L2474" s="183">
        <f>M2474+N2474+O2474</f>
        <v>28150</v>
      </c>
      <c r="M2474" s="17">
        <v>15500</v>
      </c>
      <c r="N2474" s="17">
        <v>12650</v>
      </c>
      <c r="O2474" s="17">
        <v>0</v>
      </c>
      <c r="P2474" s="17">
        <f t="shared" si="2152"/>
        <v>150150</v>
      </c>
      <c r="Q2474" s="183">
        <f t="shared" si="2157"/>
        <v>100</v>
      </c>
    </row>
    <row r="2475" spans="1:17" x14ac:dyDescent="0.25">
      <c r="A2475" s="4" t="s">
        <v>969</v>
      </c>
      <c r="B2475" s="4" t="s">
        <v>82</v>
      </c>
      <c r="C2475" s="4" t="s">
        <v>1280</v>
      </c>
      <c r="D2475" s="4" t="s">
        <v>1281</v>
      </c>
      <c r="E2475" s="3" t="s">
        <v>22</v>
      </c>
      <c r="F2475" s="4" t="s">
        <v>1285</v>
      </c>
      <c r="G2475" s="16" t="s">
        <v>1015</v>
      </c>
      <c r="H2475" s="16" t="s">
        <v>28</v>
      </c>
      <c r="I2475" s="183">
        <v>36000</v>
      </c>
      <c r="J2475" s="183">
        <v>37212</v>
      </c>
      <c r="K2475" s="183">
        <v>37212</v>
      </c>
      <c r="L2475" s="183">
        <f>M2475+N2475+O2475</f>
        <v>0</v>
      </c>
      <c r="M2475" s="17"/>
      <c r="N2475" s="17"/>
      <c r="O2475" s="17">
        <v>0</v>
      </c>
      <c r="P2475" s="17">
        <f t="shared" si="2152"/>
        <v>37212</v>
      </c>
      <c r="Q2475" s="183">
        <f t="shared" si="2157"/>
        <v>100</v>
      </c>
    </row>
    <row r="2476" spans="1:17" x14ac:dyDescent="0.25">
      <c r="A2476" s="4" t="s">
        <v>969</v>
      </c>
      <c r="B2476" s="4" t="s">
        <v>82</v>
      </c>
      <c r="C2476" s="4" t="s">
        <v>1280</v>
      </c>
      <c r="D2476" s="4" t="s">
        <v>1281</v>
      </c>
      <c r="E2476" s="3" t="s">
        <v>22</v>
      </c>
      <c r="F2476" s="4" t="s">
        <v>1286</v>
      </c>
      <c r="G2476" s="16" t="s">
        <v>1015</v>
      </c>
      <c r="H2476" s="16" t="s">
        <v>24</v>
      </c>
      <c r="I2476" s="183">
        <v>33000</v>
      </c>
      <c r="J2476" s="183">
        <v>33000</v>
      </c>
      <c r="K2476" s="183">
        <v>27600</v>
      </c>
      <c r="L2476" s="183">
        <f>M2476+N2476+O2476</f>
        <v>5400</v>
      </c>
      <c r="M2476" s="17"/>
      <c r="N2476" s="17">
        <v>5400</v>
      </c>
      <c r="O2476" s="17"/>
      <c r="P2476" s="17">
        <f t="shared" si="2152"/>
        <v>33000</v>
      </c>
      <c r="Q2476" s="183">
        <f t="shared" si="2157"/>
        <v>100</v>
      </c>
    </row>
    <row r="2477" spans="1:17" x14ac:dyDescent="0.25">
      <c r="A2477" s="4" t="s">
        <v>969</v>
      </c>
      <c r="B2477" s="4" t="s">
        <v>82</v>
      </c>
      <c r="C2477" s="4" t="s">
        <v>1280</v>
      </c>
      <c r="D2477" s="4" t="s">
        <v>1281</v>
      </c>
      <c r="E2477" s="3" t="s">
        <v>22</v>
      </c>
      <c r="F2477" s="4" t="s">
        <v>1287</v>
      </c>
      <c r="G2477" s="16" t="s">
        <v>1015</v>
      </c>
      <c r="H2477" s="16" t="s">
        <v>30</v>
      </c>
      <c r="I2477" s="183">
        <v>20000</v>
      </c>
      <c r="J2477" s="183">
        <v>20000</v>
      </c>
      <c r="K2477" s="183">
        <v>20000</v>
      </c>
      <c r="L2477" s="183">
        <f>M2477+N2477+O2477</f>
        <v>0</v>
      </c>
      <c r="M2477" s="17"/>
      <c r="N2477" s="17"/>
      <c r="O2477" s="17"/>
      <c r="P2477" s="17">
        <f t="shared" si="2152"/>
        <v>20000</v>
      </c>
      <c r="Q2477" s="183">
        <f t="shared" si="2157"/>
        <v>100</v>
      </c>
    </row>
    <row r="2478" spans="1:17" x14ac:dyDescent="0.25">
      <c r="A2478" s="4" t="s">
        <v>969</v>
      </c>
      <c r="B2478" s="4" t="s">
        <v>82</v>
      </c>
      <c r="C2478" s="4" t="s">
        <v>1280</v>
      </c>
      <c r="D2478" s="4" t="s">
        <v>1281</v>
      </c>
      <c r="E2478" s="2" t="s">
        <v>31</v>
      </c>
      <c r="F2478" s="2" t="s">
        <v>1</v>
      </c>
      <c r="G2478" s="2" t="s">
        <v>1</v>
      </c>
      <c r="H2478" s="2" t="s">
        <v>32</v>
      </c>
      <c r="I2478" s="185">
        <f t="shared" ref="I2478:O2478" si="2163">SUM(I2479)</f>
        <v>227417</v>
      </c>
      <c r="J2478" s="185">
        <f t="shared" si="2163"/>
        <v>227417</v>
      </c>
      <c r="K2478" s="185">
        <f t="shared" si="2163"/>
        <v>178200</v>
      </c>
      <c r="L2478" s="185">
        <f t="shared" si="2163"/>
        <v>49217</v>
      </c>
      <c r="M2478" s="15">
        <f t="shared" si="2163"/>
        <v>19950</v>
      </c>
      <c r="N2478" s="15">
        <f t="shared" si="2163"/>
        <v>19950</v>
      </c>
      <c r="O2478" s="15">
        <f t="shared" si="2163"/>
        <v>9317</v>
      </c>
      <c r="P2478" s="15">
        <f t="shared" si="2152"/>
        <v>227417</v>
      </c>
      <c r="Q2478" s="185">
        <f t="shared" si="2157"/>
        <v>100</v>
      </c>
    </row>
    <row r="2479" spans="1:17" x14ac:dyDescent="0.25">
      <c r="A2479" s="4" t="s">
        <v>969</v>
      </c>
      <c r="B2479" s="4" t="s">
        <v>82</v>
      </c>
      <c r="C2479" s="4" t="s">
        <v>1280</v>
      </c>
      <c r="D2479" s="4" t="s">
        <v>1281</v>
      </c>
      <c r="E2479" s="3" t="s">
        <v>34</v>
      </c>
      <c r="F2479" s="4"/>
      <c r="G2479" s="16" t="s">
        <v>1015</v>
      </c>
      <c r="H2479" s="16" t="s">
        <v>33</v>
      </c>
      <c r="I2479" s="183">
        <v>227417</v>
      </c>
      <c r="J2479" s="183">
        <v>227417</v>
      </c>
      <c r="K2479" s="183">
        <v>178200</v>
      </c>
      <c r="L2479" s="183">
        <f>M2479+N2479+O2479</f>
        <v>49217</v>
      </c>
      <c r="M2479" s="17">
        <v>19950</v>
      </c>
      <c r="N2479" s="17">
        <v>19950</v>
      </c>
      <c r="O2479" s="17">
        <v>9317</v>
      </c>
      <c r="P2479" s="17">
        <f t="shared" si="2152"/>
        <v>227417</v>
      </c>
      <c r="Q2479" s="183">
        <f t="shared" si="2157"/>
        <v>100</v>
      </c>
    </row>
    <row r="2480" spans="1:17" x14ac:dyDescent="0.25">
      <c r="A2480" s="4" t="s">
        <v>969</v>
      </c>
      <c r="B2480" s="4" t="s">
        <v>82</v>
      </c>
      <c r="C2480" s="4" t="s">
        <v>1280</v>
      </c>
      <c r="D2480" s="4" t="s">
        <v>1281</v>
      </c>
      <c r="E2480" s="2" t="s">
        <v>35</v>
      </c>
      <c r="F2480" s="2" t="s">
        <v>1</v>
      </c>
      <c r="G2480" s="2" t="s">
        <v>1</v>
      </c>
      <c r="H2480" s="2" t="s">
        <v>36</v>
      </c>
      <c r="I2480" s="185">
        <f t="shared" ref="I2480:O2480" si="2164">SUM(I2481:I2489)</f>
        <v>179509</v>
      </c>
      <c r="J2480" s="185">
        <f t="shared" si="2164"/>
        <v>153659</v>
      </c>
      <c r="K2480" s="185">
        <f t="shared" si="2164"/>
        <v>105324</v>
      </c>
      <c r="L2480" s="185">
        <f t="shared" si="2164"/>
        <v>42834</v>
      </c>
      <c r="M2480" s="15">
        <f t="shared" si="2164"/>
        <v>13979</v>
      </c>
      <c r="N2480" s="15">
        <f t="shared" si="2164"/>
        <v>13179</v>
      </c>
      <c r="O2480" s="15">
        <f t="shared" si="2164"/>
        <v>15676</v>
      </c>
      <c r="P2480" s="15">
        <f t="shared" si="2152"/>
        <v>148158</v>
      </c>
      <c r="Q2480" s="185">
        <f t="shared" si="2157"/>
        <v>96.419994923824831</v>
      </c>
    </row>
    <row r="2481" spans="1:17" x14ac:dyDescent="0.25">
      <c r="A2481" s="4" t="s">
        <v>969</v>
      </c>
      <c r="B2481" s="4" t="s">
        <v>82</v>
      </c>
      <c r="C2481" s="4" t="s">
        <v>1280</v>
      </c>
      <c r="D2481" s="4" t="s">
        <v>1281</v>
      </c>
      <c r="E2481" s="3" t="s">
        <v>39</v>
      </c>
      <c r="F2481" s="4"/>
      <c r="G2481" s="16" t="s">
        <v>1015</v>
      </c>
      <c r="H2481" s="16" t="s">
        <v>38</v>
      </c>
      <c r="I2481" s="183">
        <v>3000</v>
      </c>
      <c r="J2481" s="183">
        <v>3000</v>
      </c>
      <c r="K2481" s="183">
        <v>3000</v>
      </c>
      <c r="L2481" s="183">
        <f t="shared" ref="L2481:L2488" si="2165">M2481+N2481+O2481</f>
        <v>0</v>
      </c>
      <c r="M2481" s="17">
        <v>0</v>
      </c>
      <c r="N2481" s="17">
        <v>0</v>
      </c>
      <c r="O2481" s="17">
        <v>0</v>
      </c>
      <c r="P2481" s="17">
        <f t="shared" si="2152"/>
        <v>3000</v>
      </c>
      <c r="Q2481" s="183">
        <f t="shared" si="2157"/>
        <v>100</v>
      </c>
    </row>
    <row r="2482" spans="1:17" x14ac:dyDescent="0.25">
      <c r="A2482" s="4" t="s">
        <v>969</v>
      </c>
      <c r="B2482" s="4" t="s">
        <v>82</v>
      </c>
      <c r="C2482" s="4" t="s">
        <v>1280</v>
      </c>
      <c r="D2482" s="4" t="s">
        <v>1281</v>
      </c>
      <c r="E2482" s="3" t="s">
        <v>197</v>
      </c>
      <c r="F2482" s="4"/>
      <c r="G2482" s="16" t="s">
        <v>1015</v>
      </c>
      <c r="H2482" s="16" t="s">
        <v>196</v>
      </c>
      <c r="I2482" s="183">
        <v>48000</v>
      </c>
      <c r="J2482" s="183">
        <v>48000</v>
      </c>
      <c r="K2482" s="183">
        <v>30500</v>
      </c>
      <c r="L2482" s="183">
        <f t="shared" si="2165"/>
        <v>17500</v>
      </c>
      <c r="M2482" s="17">
        <v>5000</v>
      </c>
      <c r="N2482" s="17">
        <v>5000</v>
      </c>
      <c r="O2482" s="17">
        <v>7500</v>
      </c>
      <c r="P2482" s="17">
        <f t="shared" si="2152"/>
        <v>48000</v>
      </c>
      <c r="Q2482" s="183">
        <f t="shared" si="2157"/>
        <v>100</v>
      </c>
    </row>
    <row r="2483" spans="1:17" x14ac:dyDescent="0.25">
      <c r="A2483" s="4" t="s">
        <v>969</v>
      </c>
      <c r="B2483" s="4" t="s">
        <v>82</v>
      </c>
      <c r="C2483" s="4" t="s">
        <v>1280</v>
      </c>
      <c r="D2483" s="4" t="s">
        <v>1281</v>
      </c>
      <c r="E2483" s="3" t="s">
        <v>200</v>
      </c>
      <c r="F2483" s="4"/>
      <c r="G2483" s="16" t="s">
        <v>1015</v>
      </c>
      <c r="H2483" s="16" t="s">
        <v>199</v>
      </c>
      <c r="I2483" s="183">
        <v>16000</v>
      </c>
      <c r="J2483" s="183">
        <v>16000</v>
      </c>
      <c r="K2483" s="183">
        <v>11700</v>
      </c>
      <c r="L2483" s="183">
        <f t="shared" si="2165"/>
        <v>4300</v>
      </c>
      <c r="M2483" s="17">
        <v>1700</v>
      </c>
      <c r="N2483" s="17">
        <v>1300</v>
      </c>
      <c r="O2483" s="17">
        <v>1300</v>
      </c>
      <c r="P2483" s="17">
        <f t="shared" si="2152"/>
        <v>16000</v>
      </c>
      <c r="Q2483" s="183">
        <f t="shared" si="2157"/>
        <v>100</v>
      </c>
    </row>
    <row r="2484" spans="1:17" x14ac:dyDescent="0.25">
      <c r="A2484" s="4" t="s">
        <v>969</v>
      </c>
      <c r="B2484" s="4" t="s">
        <v>82</v>
      </c>
      <c r="C2484" s="4" t="s">
        <v>1280</v>
      </c>
      <c r="D2484" s="4" t="s">
        <v>1281</v>
      </c>
      <c r="E2484" s="3" t="s">
        <v>203</v>
      </c>
      <c r="F2484" s="4"/>
      <c r="G2484" s="16" t="s">
        <v>1015</v>
      </c>
      <c r="H2484" s="16" t="s">
        <v>202</v>
      </c>
      <c r="I2484" s="183">
        <v>53350</v>
      </c>
      <c r="J2484" s="183">
        <v>34000</v>
      </c>
      <c r="K2484" s="183">
        <v>25200</v>
      </c>
      <c r="L2484" s="183">
        <f t="shared" si="2165"/>
        <v>8800</v>
      </c>
      <c r="M2484" s="17">
        <v>3200</v>
      </c>
      <c r="N2484" s="17">
        <v>2800</v>
      </c>
      <c r="O2484" s="17">
        <v>2800</v>
      </c>
      <c r="P2484" s="17">
        <f t="shared" si="2152"/>
        <v>34000</v>
      </c>
      <c r="Q2484" s="183">
        <f t="shared" si="2157"/>
        <v>100</v>
      </c>
    </row>
    <row r="2485" spans="1:17" x14ac:dyDescent="0.25">
      <c r="A2485" s="4" t="s">
        <v>969</v>
      </c>
      <c r="B2485" s="4" t="s">
        <v>82</v>
      </c>
      <c r="C2485" s="4" t="s">
        <v>1280</v>
      </c>
      <c r="D2485" s="4" t="s">
        <v>1281</v>
      </c>
      <c r="E2485" s="3" t="s">
        <v>206</v>
      </c>
      <c r="F2485" s="4"/>
      <c r="G2485" s="16" t="s">
        <v>1015</v>
      </c>
      <c r="H2485" s="16" t="s">
        <v>205</v>
      </c>
      <c r="I2485" s="183">
        <v>500</v>
      </c>
      <c r="J2485" s="183">
        <v>500</v>
      </c>
      <c r="K2485" s="183">
        <v>500</v>
      </c>
      <c r="L2485" s="183">
        <f t="shared" si="2165"/>
        <v>0</v>
      </c>
      <c r="M2485" s="17">
        <v>0</v>
      </c>
      <c r="N2485" s="17">
        <v>0</v>
      </c>
      <c r="O2485" s="17">
        <v>0</v>
      </c>
      <c r="P2485" s="17">
        <f t="shared" si="2152"/>
        <v>500</v>
      </c>
      <c r="Q2485" s="183">
        <f t="shared" si="2157"/>
        <v>100</v>
      </c>
    </row>
    <row r="2486" spans="1:17" x14ac:dyDescent="0.25">
      <c r="A2486" s="4" t="s">
        <v>969</v>
      </c>
      <c r="B2486" s="4" t="s">
        <v>82</v>
      </c>
      <c r="C2486" s="4" t="s">
        <v>1280</v>
      </c>
      <c r="D2486" s="4" t="s">
        <v>1281</v>
      </c>
      <c r="E2486" s="3" t="s">
        <v>209</v>
      </c>
      <c r="F2486" s="4"/>
      <c r="G2486" s="16" t="s">
        <v>1015</v>
      </c>
      <c r="H2486" s="16" t="s">
        <v>208</v>
      </c>
      <c r="I2486" s="183">
        <v>0</v>
      </c>
      <c r="J2486" s="183">
        <v>0</v>
      </c>
      <c r="K2486" s="183">
        <v>0</v>
      </c>
      <c r="L2486" s="183">
        <f t="shared" si="2165"/>
        <v>0</v>
      </c>
      <c r="M2486" s="17">
        <v>0</v>
      </c>
      <c r="N2486" s="17">
        <v>0</v>
      </c>
      <c r="O2486" s="17">
        <v>0</v>
      </c>
      <c r="P2486" s="17">
        <f t="shared" si="2152"/>
        <v>0</v>
      </c>
      <c r="Q2486" s="161" t="str">
        <f t="shared" si="2157"/>
        <v>-</v>
      </c>
    </row>
    <row r="2487" spans="1:17" x14ac:dyDescent="0.25">
      <c r="A2487" s="4" t="s">
        <v>969</v>
      </c>
      <c r="B2487" s="4" t="s">
        <v>82</v>
      </c>
      <c r="C2487" s="4" t="s">
        <v>1280</v>
      </c>
      <c r="D2487" s="4" t="s">
        <v>1281</v>
      </c>
      <c r="E2487" s="3" t="s">
        <v>212</v>
      </c>
      <c r="F2487" s="4"/>
      <c r="G2487" s="16" t="s">
        <v>1015</v>
      </c>
      <c r="H2487" s="16" t="s">
        <v>211</v>
      </c>
      <c r="I2487" s="183">
        <v>14000</v>
      </c>
      <c r="J2487" s="183">
        <v>12000</v>
      </c>
      <c r="K2487" s="183">
        <v>9000</v>
      </c>
      <c r="L2487" s="183">
        <f t="shared" si="2165"/>
        <v>3000</v>
      </c>
      <c r="M2487" s="17">
        <v>1000</v>
      </c>
      <c r="N2487" s="17">
        <v>1000</v>
      </c>
      <c r="O2487" s="17">
        <v>1000</v>
      </c>
      <c r="P2487" s="17">
        <f t="shared" si="2152"/>
        <v>12000</v>
      </c>
      <c r="Q2487" s="183">
        <f t="shared" si="2157"/>
        <v>100</v>
      </c>
    </row>
    <row r="2488" spans="1:17" x14ac:dyDescent="0.25">
      <c r="A2488" s="4" t="s">
        <v>969</v>
      </c>
      <c r="B2488" s="4" t="s">
        <v>82</v>
      </c>
      <c r="C2488" s="4" t="s">
        <v>1280</v>
      </c>
      <c r="D2488" s="4" t="s">
        <v>1281</v>
      </c>
      <c r="E2488" s="3" t="s">
        <v>215</v>
      </c>
      <c r="F2488" s="4"/>
      <c r="G2488" s="16" t="s">
        <v>1015</v>
      </c>
      <c r="H2488" s="16" t="s">
        <v>214</v>
      </c>
      <c r="I2488" s="183">
        <v>0</v>
      </c>
      <c r="J2488" s="183">
        <v>0</v>
      </c>
      <c r="K2488" s="183">
        <v>0</v>
      </c>
      <c r="L2488" s="183">
        <f t="shared" si="2165"/>
        <v>0</v>
      </c>
      <c r="M2488" s="17"/>
      <c r="N2488" s="17"/>
      <c r="O2488" s="17"/>
      <c r="P2488" s="17">
        <f t="shared" si="2152"/>
        <v>0</v>
      </c>
      <c r="Q2488" s="161" t="str">
        <f t="shared" si="2157"/>
        <v>-</v>
      </c>
    </row>
    <row r="2489" spans="1:17" x14ac:dyDescent="0.25">
      <c r="A2489" s="1" t="s">
        <v>969</v>
      </c>
      <c r="B2489" s="1" t="s">
        <v>82</v>
      </c>
      <c r="C2489" s="1" t="s">
        <v>1280</v>
      </c>
      <c r="D2489" s="1" t="s">
        <v>1281</v>
      </c>
      <c r="E2489" s="1" t="s">
        <v>40</v>
      </c>
      <c r="F2489" s="4" t="s">
        <v>1</v>
      </c>
      <c r="G2489" s="16" t="s">
        <v>1</v>
      </c>
      <c r="H2489" s="2" t="s">
        <v>41</v>
      </c>
      <c r="I2489" s="185">
        <f t="shared" ref="I2489:O2489" si="2166">SUM(I2490:I2492)</f>
        <v>44659</v>
      </c>
      <c r="J2489" s="185">
        <f t="shared" si="2166"/>
        <v>40159</v>
      </c>
      <c r="K2489" s="185">
        <f t="shared" si="2166"/>
        <v>25424</v>
      </c>
      <c r="L2489" s="185">
        <f t="shared" si="2166"/>
        <v>9234</v>
      </c>
      <c r="M2489" s="15">
        <f t="shared" si="2166"/>
        <v>3079</v>
      </c>
      <c r="N2489" s="15">
        <f t="shared" si="2166"/>
        <v>3079</v>
      </c>
      <c r="O2489" s="15">
        <f t="shared" si="2166"/>
        <v>3076</v>
      </c>
      <c r="P2489" s="15">
        <f t="shared" si="2152"/>
        <v>34658</v>
      </c>
      <c r="Q2489" s="185">
        <f t="shared" si="2157"/>
        <v>86.301949749744765</v>
      </c>
    </row>
    <row r="2490" spans="1:17" x14ac:dyDescent="0.25">
      <c r="A2490" s="4" t="s">
        <v>969</v>
      </c>
      <c r="B2490" s="4" t="s">
        <v>82</v>
      </c>
      <c r="C2490" s="4" t="s">
        <v>1280</v>
      </c>
      <c r="D2490" s="4" t="s">
        <v>1281</v>
      </c>
      <c r="E2490" s="3" t="s">
        <v>42</v>
      </c>
      <c r="F2490" s="4"/>
      <c r="G2490" s="16" t="s">
        <v>1015</v>
      </c>
      <c r="H2490" s="16" t="s">
        <v>41</v>
      </c>
      <c r="I2490" s="183">
        <v>32250</v>
      </c>
      <c r="J2490" s="183">
        <v>27750</v>
      </c>
      <c r="K2490" s="183">
        <v>20240</v>
      </c>
      <c r="L2490" s="183">
        <f>M2490+N2490+O2490</f>
        <v>7509</v>
      </c>
      <c r="M2490" s="17">
        <v>2503</v>
      </c>
      <c r="N2490" s="17">
        <v>2503</v>
      </c>
      <c r="O2490" s="17">
        <v>2503</v>
      </c>
      <c r="P2490" s="17">
        <f t="shared" si="2152"/>
        <v>27749</v>
      </c>
      <c r="Q2490" s="183">
        <f t="shared" si="2157"/>
        <v>99.996396396396392</v>
      </c>
    </row>
    <row r="2491" spans="1:17" ht="22.5" x14ac:dyDescent="0.25">
      <c r="A2491" s="4" t="s">
        <v>969</v>
      </c>
      <c r="B2491" s="4" t="s">
        <v>82</v>
      </c>
      <c r="C2491" s="4" t="s">
        <v>1280</v>
      </c>
      <c r="D2491" s="4" t="s">
        <v>1281</v>
      </c>
      <c r="E2491" s="3" t="s">
        <v>42</v>
      </c>
      <c r="F2491" s="4" t="s">
        <v>1288</v>
      </c>
      <c r="G2491" s="16" t="s">
        <v>1015</v>
      </c>
      <c r="H2491" s="16" t="s">
        <v>50</v>
      </c>
      <c r="I2491" s="183">
        <v>6909</v>
      </c>
      <c r="J2491" s="183">
        <v>6909</v>
      </c>
      <c r="K2491" s="183">
        <v>5184</v>
      </c>
      <c r="L2491" s="183">
        <f>M2491+N2491+O2491</f>
        <v>1725</v>
      </c>
      <c r="M2491" s="17">
        <v>576</v>
      </c>
      <c r="N2491" s="17">
        <v>576</v>
      </c>
      <c r="O2491" s="17">
        <v>573</v>
      </c>
      <c r="P2491" s="17">
        <f t="shared" si="2152"/>
        <v>6909</v>
      </c>
      <c r="Q2491" s="183">
        <f t="shared" si="2157"/>
        <v>100</v>
      </c>
    </row>
    <row r="2492" spans="1:17" ht="22.5" x14ac:dyDescent="0.25">
      <c r="A2492" s="4" t="s">
        <v>969</v>
      </c>
      <c r="B2492" s="4" t="s">
        <v>82</v>
      </c>
      <c r="C2492" s="4" t="s">
        <v>1280</v>
      </c>
      <c r="D2492" s="4" t="s">
        <v>1281</v>
      </c>
      <c r="E2492" s="3" t="s">
        <v>42</v>
      </c>
      <c r="F2492" s="4" t="s">
        <v>1289</v>
      </c>
      <c r="G2492" s="16" t="s">
        <v>1015</v>
      </c>
      <c r="H2492" s="16" t="s">
        <v>56</v>
      </c>
      <c r="I2492" s="183">
        <v>5500</v>
      </c>
      <c r="J2492" s="183">
        <v>5500</v>
      </c>
      <c r="K2492" s="183">
        <v>0</v>
      </c>
      <c r="L2492" s="183">
        <f>M2492+N2492+O2492</f>
        <v>0</v>
      </c>
      <c r="M2492" s="17"/>
      <c r="N2492" s="17"/>
      <c r="O2492" s="17"/>
      <c r="P2492" s="17">
        <f t="shared" si="2152"/>
        <v>0</v>
      </c>
      <c r="Q2492" s="183">
        <f t="shared" si="2157"/>
        <v>0</v>
      </c>
    </row>
    <row r="2493" spans="1:17" ht="22.5" x14ac:dyDescent="0.25">
      <c r="A2493" s="1" t="s">
        <v>1</v>
      </c>
      <c r="B2493" s="1" t="s">
        <v>1</v>
      </c>
      <c r="C2493" s="1" t="s">
        <v>1</v>
      </c>
      <c r="D2493" s="2" t="s">
        <v>1</v>
      </c>
      <c r="E2493" s="2" t="s">
        <v>1</v>
      </c>
      <c r="F2493" s="2" t="s">
        <v>1</v>
      </c>
      <c r="G2493" s="2" t="s">
        <v>1</v>
      </c>
      <c r="H2493" s="13" t="s">
        <v>70</v>
      </c>
      <c r="I2493" s="184">
        <f t="shared" ref="I2493:O2493" si="2167">SUM(I2494)</f>
        <v>89320</v>
      </c>
      <c r="J2493" s="184">
        <f t="shared" si="2167"/>
        <v>74000</v>
      </c>
      <c r="K2493" s="184">
        <f t="shared" si="2167"/>
        <v>51000</v>
      </c>
      <c r="L2493" s="184">
        <f t="shared" si="2167"/>
        <v>13000</v>
      </c>
      <c r="M2493" s="14">
        <f t="shared" si="2167"/>
        <v>13000</v>
      </c>
      <c r="N2493" s="14">
        <f t="shared" si="2167"/>
        <v>0</v>
      </c>
      <c r="O2493" s="14">
        <f t="shared" si="2167"/>
        <v>0</v>
      </c>
      <c r="P2493" s="14">
        <f t="shared" si="2152"/>
        <v>64000</v>
      </c>
      <c r="Q2493" s="184">
        <f t="shared" si="2157"/>
        <v>86.486486486486484</v>
      </c>
    </row>
    <row r="2494" spans="1:17" x14ac:dyDescent="0.25">
      <c r="A2494" s="4" t="s">
        <v>969</v>
      </c>
      <c r="B2494" s="4" t="s">
        <v>82</v>
      </c>
      <c r="C2494" s="4" t="s">
        <v>1280</v>
      </c>
      <c r="D2494" s="4" t="s">
        <v>1281</v>
      </c>
      <c r="E2494" s="2" t="s">
        <v>71</v>
      </c>
      <c r="F2494" s="2" t="s">
        <v>1</v>
      </c>
      <c r="G2494" s="2" t="s">
        <v>1</v>
      </c>
      <c r="H2494" s="2" t="s">
        <v>72</v>
      </c>
      <c r="I2494" s="185">
        <f t="shared" ref="I2494:L2494" si="2168">SUM(I2495:I2496)</f>
        <v>89320</v>
      </c>
      <c r="J2494" s="185">
        <f t="shared" ref="J2494" si="2169">SUM(J2495:J2496)</f>
        <v>74000</v>
      </c>
      <c r="K2494" s="185">
        <f t="shared" ref="K2494" si="2170">SUM(K2495:K2496)</f>
        <v>51000</v>
      </c>
      <c r="L2494" s="185">
        <f t="shared" si="2168"/>
        <v>13000</v>
      </c>
      <c r="M2494" s="15">
        <f t="shared" ref="M2494:O2494" si="2171">SUM(M2495:M2496)</f>
        <v>13000</v>
      </c>
      <c r="N2494" s="15">
        <f t="shared" si="2171"/>
        <v>0</v>
      </c>
      <c r="O2494" s="15">
        <f t="shared" si="2171"/>
        <v>0</v>
      </c>
      <c r="P2494" s="15">
        <f t="shared" si="2152"/>
        <v>64000</v>
      </c>
      <c r="Q2494" s="185">
        <f t="shared" si="2157"/>
        <v>86.486486486486484</v>
      </c>
    </row>
    <row r="2495" spans="1:17" x14ac:dyDescent="0.25">
      <c r="A2495" s="4" t="s">
        <v>969</v>
      </c>
      <c r="B2495" s="4" t="s">
        <v>82</v>
      </c>
      <c r="C2495" s="4" t="s">
        <v>1280</v>
      </c>
      <c r="D2495" s="4" t="s">
        <v>1281</v>
      </c>
      <c r="E2495" s="3" t="s">
        <v>75</v>
      </c>
      <c r="F2495" s="4"/>
      <c r="G2495" s="16" t="s">
        <v>1015</v>
      </c>
      <c r="H2495" s="16" t="s">
        <v>74</v>
      </c>
      <c r="I2495" s="183">
        <v>39320</v>
      </c>
      <c r="J2495" s="183">
        <v>24000</v>
      </c>
      <c r="K2495" s="183">
        <v>24000</v>
      </c>
      <c r="L2495" s="183">
        <f>M2495+N2495+O2495</f>
        <v>0</v>
      </c>
      <c r="M2495" s="17">
        <v>0</v>
      </c>
      <c r="N2495" s="17"/>
      <c r="O2495" s="17">
        <v>0</v>
      </c>
      <c r="P2495" s="17">
        <f t="shared" si="2152"/>
        <v>24000</v>
      </c>
      <c r="Q2495" s="183">
        <f t="shared" si="2157"/>
        <v>100</v>
      </c>
    </row>
    <row r="2496" spans="1:17" x14ac:dyDescent="0.25">
      <c r="A2496" s="4" t="s">
        <v>969</v>
      </c>
      <c r="B2496" s="4" t="s">
        <v>82</v>
      </c>
      <c r="C2496" s="4" t="s">
        <v>1280</v>
      </c>
      <c r="D2496" s="4" t="s">
        <v>1281</v>
      </c>
      <c r="E2496" s="3" t="s">
        <v>341</v>
      </c>
      <c r="F2496" s="4"/>
      <c r="G2496" s="16" t="s">
        <v>1015</v>
      </c>
      <c r="H2496" s="16" t="s">
        <v>340</v>
      </c>
      <c r="I2496" s="183">
        <v>50000</v>
      </c>
      <c r="J2496" s="183">
        <v>50000</v>
      </c>
      <c r="K2496" s="183">
        <v>27000</v>
      </c>
      <c r="L2496" s="183">
        <f>M2496+N2496+O2496</f>
        <v>13000</v>
      </c>
      <c r="M2496" s="17">
        <v>13000</v>
      </c>
      <c r="N2496" s="17"/>
      <c r="O2496" s="17"/>
      <c r="P2496" s="17">
        <f t="shared" si="2152"/>
        <v>40000</v>
      </c>
      <c r="Q2496" s="183">
        <f t="shared" si="2157"/>
        <v>80</v>
      </c>
    </row>
    <row r="2497" spans="1:17" x14ac:dyDescent="0.25">
      <c r="A2497" s="16" t="s">
        <v>1</v>
      </c>
      <c r="B2497" s="16" t="s">
        <v>1</v>
      </c>
      <c r="C2497" s="16" t="s">
        <v>1</v>
      </c>
      <c r="D2497" s="16" t="s">
        <v>1</v>
      </c>
      <c r="E2497" s="16" t="s">
        <v>1</v>
      </c>
      <c r="F2497" s="16" t="s">
        <v>1</v>
      </c>
      <c r="G2497" s="16" t="s">
        <v>1</v>
      </c>
      <c r="H2497" s="13" t="s">
        <v>1290</v>
      </c>
      <c r="I2497" s="184">
        <f t="shared" ref="I2497:O2497" si="2172">SUM(I2469,I2493)</f>
        <v>2945281</v>
      </c>
      <c r="J2497" s="184">
        <f t="shared" si="2172"/>
        <v>2905323</v>
      </c>
      <c r="K2497" s="184">
        <f t="shared" si="2172"/>
        <v>2272336</v>
      </c>
      <c r="L2497" s="184">
        <f t="shared" si="2172"/>
        <v>617486</v>
      </c>
      <c r="M2497" s="14">
        <f t="shared" si="2172"/>
        <v>245929</v>
      </c>
      <c r="N2497" s="14">
        <f t="shared" si="2172"/>
        <v>234729</v>
      </c>
      <c r="O2497" s="14">
        <f t="shared" si="2172"/>
        <v>136828</v>
      </c>
      <c r="P2497" s="14">
        <f t="shared" si="2152"/>
        <v>2889822</v>
      </c>
      <c r="Q2497" s="184">
        <f t="shared" si="2157"/>
        <v>99.466462076677871</v>
      </c>
    </row>
    <row r="2498" spans="1:17" ht="15.75" thickBot="1" x14ac:dyDescent="0.3">
      <c r="A2498" s="16" t="s">
        <v>1</v>
      </c>
      <c r="B2498" s="16" t="s">
        <v>1</v>
      </c>
      <c r="C2498" s="16" t="s">
        <v>1</v>
      </c>
      <c r="D2498" s="16" t="s">
        <v>1</v>
      </c>
      <c r="E2498" s="16" t="s">
        <v>1</v>
      </c>
      <c r="F2498" s="16" t="s">
        <v>1</v>
      </c>
      <c r="G2498" s="16" t="s">
        <v>1</v>
      </c>
      <c r="H2498" s="2" t="s">
        <v>77</v>
      </c>
      <c r="I2498" s="185">
        <v>60</v>
      </c>
      <c r="J2498" s="185">
        <v>60</v>
      </c>
      <c r="K2498" s="185"/>
      <c r="L2498" s="185">
        <f>M2498+N2498+O2498</f>
        <v>0</v>
      </c>
      <c r="M2498" s="16"/>
      <c r="N2498" s="16"/>
      <c r="O2498" s="16"/>
      <c r="P2498" s="15">
        <f t="shared" si="2152"/>
        <v>0</v>
      </c>
      <c r="Q2498" s="164"/>
    </row>
    <row r="2499" spans="1:17" ht="45.75" thickBot="1" x14ac:dyDescent="0.3">
      <c r="A2499" s="212" t="s">
        <v>1</v>
      </c>
      <c r="B2499" s="212" t="s">
        <v>1</v>
      </c>
      <c r="C2499" s="212" t="s">
        <v>1</v>
      </c>
      <c r="D2499" s="212" t="s">
        <v>1</v>
      </c>
      <c r="E2499" s="212" t="s">
        <v>1</v>
      </c>
      <c r="F2499" s="212" t="s">
        <v>1</v>
      </c>
      <c r="G2499" s="214" t="s">
        <v>1</v>
      </c>
      <c r="H2499" s="5" t="s">
        <v>78</v>
      </c>
      <c r="I2499" s="109" t="s">
        <v>3374</v>
      </c>
      <c r="J2499" s="109" t="s">
        <v>3433</v>
      </c>
      <c r="K2499" s="109" t="s">
        <v>3437</v>
      </c>
      <c r="L2499" s="109" t="s">
        <v>3434</v>
      </c>
      <c r="M2499" s="5" t="s">
        <v>3439</v>
      </c>
      <c r="N2499" s="5" t="s">
        <v>3440</v>
      </c>
      <c r="O2499" s="5" t="s">
        <v>3441</v>
      </c>
      <c r="P2499" s="5" t="s">
        <v>3438</v>
      </c>
      <c r="Q2499" s="162" t="s">
        <v>3302</v>
      </c>
    </row>
    <row r="2500" spans="1:17" x14ac:dyDescent="0.25">
      <c r="A2500" s="213"/>
      <c r="B2500" s="213"/>
      <c r="C2500" s="213"/>
      <c r="D2500" s="213"/>
      <c r="E2500" s="213"/>
      <c r="F2500" s="213"/>
      <c r="G2500" s="215"/>
      <c r="H2500" s="18" t="s">
        <v>1</v>
      </c>
      <c r="I2500" s="110">
        <v>1</v>
      </c>
      <c r="J2500" s="110">
        <v>2</v>
      </c>
      <c r="K2500" s="110">
        <v>20</v>
      </c>
      <c r="L2500" s="110" t="s">
        <v>3402</v>
      </c>
      <c r="M2500" s="12">
        <v>5</v>
      </c>
      <c r="N2500" s="12">
        <v>6</v>
      </c>
      <c r="O2500" s="12">
        <v>7</v>
      </c>
      <c r="P2500" s="12" t="s">
        <v>3303</v>
      </c>
      <c r="Q2500" s="110">
        <v>9</v>
      </c>
    </row>
    <row r="2501" spans="1:17" x14ac:dyDescent="0.25">
      <c r="A2501" s="213"/>
      <c r="B2501" s="213"/>
      <c r="C2501" s="213"/>
      <c r="D2501" s="213"/>
      <c r="E2501" s="213"/>
      <c r="F2501" s="213"/>
      <c r="G2501" s="215"/>
      <c r="H2501" s="19" t="s">
        <v>1060</v>
      </c>
      <c r="I2501" s="186">
        <f t="shared" ref="I2501:L2501" si="2173">SUM(I2497)</f>
        <v>2945281</v>
      </c>
      <c r="J2501" s="186">
        <f t="shared" ref="J2501" si="2174">SUM(J2497)</f>
        <v>2905323</v>
      </c>
      <c r="K2501" s="186">
        <f t="shared" ref="K2501" si="2175">SUM(K2497)</f>
        <v>2272336</v>
      </c>
      <c r="L2501" s="186">
        <f t="shared" si="2173"/>
        <v>617486</v>
      </c>
      <c r="M2501" s="20">
        <f t="shared" ref="M2501:O2501" si="2176">SUM(M2497)</f>
        <v>245929</v>
      </c>
      <c r="N2501" s="20">
        <f t="shared" si="2176"/>
        <v>234729</v>
      </c>
      <c r="O2501" s="20">
        <f t="shared" si="2176"/>
        <v>136828</v>
      </c>
      <c r="P2501" s="20">
        <f>K2501+L2501</f>
        <v>2889822</v>
      </c>
      <c r="Q2501" s="186">
        <f>IF(J2501=0,"-",P2501/J2501*100)</f>
        <v>99.466462076677871</v>
      </c>
    </row>
    <row r="2502" spans="1:17" x14ac:dyDescent="0.25">
      <c r="A2502" s="213"/>
      <c r="B2502" s="213"/>
      <c r="C2502" s="213"/>
      <c r="D2502" s="213"/>
      <c r="E2502" s="213"/>
      <c r="F2502" s="213"/>
      <c r="G2502" s="215"/>
      <c r="H2502" s="21" t="s">
        <v>80</v>
      </c>
      <c r="I2502" s="186">
        <f t="shared" ref="I2502:L2502" si="2177">SUM(I2501)</f>
        <v>2945281</v>
      </c>
      <c r="J2502" s="186">
        <f t="shared" ref="J2502" si="2178">SUM(J2501)</f>
        <v>2905323</v>
      </c>
      <c r="K2502" s="186">
        <f t="shared" ref="K2502" si="2179">SUM(K2501)</f>
        <v>2272336</v>
      </c>
      <c r="L2502" s="186">
        <f t="shared" si="2177"/>
        <v>617486</v>
      </c>
      <c r="M2502" s="20">
        <f t="shared" ref="M2502:O2502" si="2180">SUM(M2501)</f>
        <v>245929</v>
      </c>
      <c r="N2502" s="20">
        <f t="shared" si="2180"/>
        <v>234729</v>
      </c>
      <c r="O2502" s="20">
        <f t="shared" si="2180"/>
        <v>136828</v>
      </c>
      <c r="P2502" s="20">
        <f>K2502+L2502</f>
        <v>2889822</v>
      </c>
      <c r="Q2502" s="186">
        <f>IF(J2502=0,"-",P2502/J2502*100)</f>
        <v>99.466462076677871</v>
      </c>
    </row>
    <row r="2503" spans="1:17" x14ac:dyDescent="0.25">
      <c r="A2503" s="216"/>
      <c r="B2503" s="216"/>
      <c r="C2503" s="216"/>
      <c r="D2503" s="216"/>
      <c r="E2503" s="216"/>
      <c r="F2503" s="216"/>
      <c r="G2503" s="217"/>
      <c r="J2503" s="178">
        <v>0</v>
      </c>
      <c r="K2503" s="178">
        <v>0</v>
      </c>
      <c r="L2503" s="178">
        <f>M2503+N2503+O2503</f>
        <v>0</v>
      </c>
      <c r="P2503">
        <f>K2503+L2503</f>
        <v>0</v>
      </c>
      <c r="Q2503" s="160" t="str">
        <f>IF(J2503=0,"-",P2503/J2503*100)</f>
        <v>-</v>
      </c>
    </row>
    <row r="2504" spans="1:17" ht="15.75" thickBot="1" x14ac:dyDescent="0.3">
      <c r="A2504" s="16" t="s">
        <v>1</v>
      </c>
      <c r="B2504" s="16" t="s">
        <v>1</v>
      </c>
      <c r="C2504" s="16" t="s">
        <v>1</v>
      </c>
      <c r="D2504" s="16" t="s">
        <v>1</v>
      </c>
      <c r="E2504" s="16" t="s">
        <v>1</v>
      </c>
      <c r="F2504" s="16" t="s">
        <v>1</v>
      </c>
      <c r="G2504" s="16" t="s">
        <v>1</v>
      </c>
      <c r="H2504" s="22" t="s">
        <v>1</v>
      </c>
      <c r="I2504" s="187"/>
      <c r="J2504" s="187"/>
      <c r="K2504" s="187"/>
      <c r="L2504" s="187">
        <f>M2504+N2504+O2504</f>
        <v>0</v>
      </c>
      <c r="M2504" s="22"/>
      <c r="N2504" s="22"/>
      <c r="O2504" s="22"/>
      <c r="P2504" s="22">
        <f>K2504+L2504</f>
        <v>0</v>
      </c>
      <c r="Q2504" s="166"/>
    </row>
    <row r="2505" spans="1:17" ht="45.75" thickBot="1" x14ac:dyDescent="0.3">
      <c r="A2505" s="5" t="s">
        <v>4</v>
      </c>
      <c r="B2505" s="5" t="s">
        <v>5</v>
      </c>
      <c r="C2505" s="5" t="s">
        <v>6</v>
      </c>
      <c r="D2505" s="6" t="s">
        <v>1</v>
      </c>
      <c r="E2505" s="5" t="s">
        <v>7</v>
      </c>
      <c r="F2505" s="5" t="s">
        <v>8</v>
      </c>
      <c r="G2505" s="5" t="s">
        <v>9</v>
      </c>
      <c r="H2505" s="5" t="s">
        <v>10</v>
      </c>
      <c r="I2505" s="109" t="s">
        <v>3374</v>
      </c>
      <c r="J2505" s="109" t="s">
        <v>3433</v>
      </c>
      <c r="K2505" s="109" t="s">
        <v>3437</v>
      </c>
      <c r="L2505" s="109" t="s">
        <v>3434</v>
      </c>
      <c r="M2505" s="5" t="s">
        <v>3439</v>
      </c>
      <c r="N2505" s="5" t="s">
        <v>3440</v>
      </c>
      <c r="O2505" s="5" t="s">
        <v>3441</v>
      </c>
      <c r="P2505" s="5" t="s">
        <v>3438</v>
      </c>
      <c r="Q2505" s="162" t="s">
        <v>3302</v>
      </c>
    </row>
    <row r="2506" spans="1:17" x14ac:dyDescent="0.25">
      <c r="A2506" s="7" t="s">
        <v>1</v>
      </c>
      <c r="B2506" s="7" t="s">
        <v>1</v>
      </c>
      <c r="C2506" s="7" t="s">
        <v>1</v>
      </c>
      <c r="D2506" s="8" t="s">
        <v>1</v>
      </c>
      <c r="E2506" s="8" t="s">
        <v>1</v>
      </c>
      <c r="F2506" s="9" t="s">
        <v>1</v>
      </c>
      <c r="G2506" s="10" t="s">
        <v>1</v>
      </c>
      <c r="H2506" s="11" t="s">
        <v>1</v>
      </c>
      <c r="I2506" s="110">
        <v>1</v>
      </c>
      <c r="J2506" s="110">
        <v>2</v>
      </c>
      <c r="K2506" s="110">
        <v>20</v>
      </c>
      <c r="L2506" s="110" t="s">
        <v>3402</v>
      </c>
      <c r="M2506" s="12">
        <v>5</v>
      </c>
      <c r="N2506" s="12">
        <v>6</v>
      </c>
      <c r="O2506" s="12">
        <v>7</v>
      </c>
      <c r="P2506" s="12" t="s">
        <v>3303</v>
      </c>
      <c r="Q2506" s="110">
        <v>9</v>
      </c>
    </row>
    <row r="2507" spans="1:17" x14ac:dyDescent="0.25">
      <c r="A2507" s="1" t="s">
        <v>969</v>
      </c>
      <c r="B2507" s="1" t="s">
        <v>82</v>
      </c>
      <c r="C2507" s="4" t="s">
        <v>1291</v>
      </c>
      <c r="D2507" s="4" t="s">
        <v>1292</v>
      </c>
      <c r="E2507" s="2" t="s">
        <v>1</v>
      </c>
      <c r="F2507" s="2" t="s">
        <v>1</v>
      </c>
      <c r="G2507" s="2" t="s">
        <v>1</v>
      </c>
      <c r="H2507" s="2" t="s">
        <v>1293</v>
      </c>
      <c r="I2507" s="183">
        <v>0</v>
      </c>
      <c r="J2507" s="183"/>
      <c r="K2507" s="183"/>
      <c r="L2507" s="183">
        <f>M2507+N2507+O2507</f>
        <v>0</v>
      </c>
      <c r="M2507" s="3"/>
      <c r="N2507" s="3"/>
      <c r="O2507" s="3"/>
      <c r="P2507" s="3">
        <f t="shared" ref="P2507:P2538" si="2181">K2507+L2507</f>
        <v>0</v>
      </c>
      <c r="Q2507" s="161"/>
    </row>
    <row r="2508" spans="1:17" ht="33.75" x14ac:dyDescent="0.25">
      <c r="A2508" s="1" t="s">
        <v>1</v>
      </c>
      <c r="B2508" s="1" t="s">
        <v>1</v>
      </c>
      <c r="C2508" s="1" t="s">
        <v>1</v>
      </c>
      <c r="D2508" s="2" t="s">
        <v>1</v>
      </c>
      <c r="E2508" s="2" t="s">
        <v>1</v>
      </c>
      <c r="F2508" s="2" t="s">
        <v>1</v>
      </c>
      <c r="G2508" s="2" t="s">
        <v>1</v>
      </c>
      <c r="H2508" s="13" t="s">
        <v>14</v>
      </c>
      <c r="I2508" s="184">
        <f t="shared" ref="I2508:L2508" si="2182">SUM(I2509,I2517,I2519)</f>
        <v>1632265</v>
      </c>
      <c r="J2508" s="184">
        <f t="shared" ref="J2508" si="2183">SUM(J2509,J2517,J2519)</f>
        <v>1631835</v>
      </c>
      <c r="K2508" s="184">
        <f t="shared" ref="K2508" si="2184">SUM(K2509,K2517,K2519)</f>
        <v>1373334</v>
      </c>
      <c r="L2508" s="184">
        <f t="shared" si="2182"/>
        <v>248741</v>
      </c>
      <c r="M2508" s="14">
        <f t="shared" ref="M2508:O2508" si="2185">SUM(M2509,M2517,M2519)</f>
        <v>85969</v>
      </c>
      <c r="N2508" s="14">
        <f t="shared" si="2185"/>
        <v>81493</v>
      </c>
      <c r="O2508" s="14">
        <f t="shared" si="2185"/>
        <v>81279</v>
      </c>
      <c r="P2508" s="14">
        <f t="shared" si="2181"/>
        <v>1622075</v>
      </c>
      <c r="Q2508" s="184">
        <f t="shared" ref="Q2508:Q2537" si="2186">IF(J2508=0,"-",P2508/J2508*100)</f>
        <v>99.401900314676425</v>
      </c>
    </row>
    <row r="2509" spans="1:17" x14ac:dyDescent="0.25">
      <c r="A2509" s="4" t="s">
        <v>969</v>
      </c>
      <c r="B2509" s="4" t="s">
        <v>82</v>
      </c>
      <c r="C2509" s="4" t="s">
        <v>1291</v>
      </c>
      <c r="D2509" s="4" t="s">
        <v>1292</v>
      </c>
      <c r="E2509" s="2" t="s">
        <v>15</v>
      </c>
      <c r="F2509" s="2" t="s">
        <v>1</v>
      </c>
      <c r="G2509" s="2" t="s">
        <v>1</v>
      </c>
      <c r="H2509" s="2" t="s">
        <v>16</v>
      </c>
      <c r="I2509" s="185">
        <f t="shared" ref="I2509:L2509" si="2187">SUM(I2510,I2511)</f>
        <v>1388371</v>
      </c>
      <c r="J2509" s="185">
        <f t="shared" ref="J2509" si="2188">SUM(J2510,J2511)</f>
        <v>1393941</v>
      </c>
      <c r="K2509" s="185">
        <f t="shared" ref="K2509" si="2189">SUM(K2510,K2511)</f>
        <v>1170004</v>
      </c>
      <c r="L2509" s="185">
        <f t="shared" si="2187"/>
        <v>214177</v>
      </c>
      <c r="M2509" s="15">
        <f t="shared" ref="M2509:O2509" si="2190">SUM(M2510,M2511)</f>
        <v>71393</v>
      </c>
      <c r="N2509" s="15">
        <f t="shared" si="2190"/>
        <v>71393</v>
      </c>
      <c r="O2509" s="15">
        <f t="shared" si="2190"/>
        <v>71391</v>
      </c>
      <c r="P2509" s="15">
        <f t="shared" si="2181"/>
        <v>1384181</v>
      </c>
      <c r="Q2509" s="185">
        <f t="shared" si="2186"/>
        <v>99.299826893677718</v>
      </c>
    </row>
    <row r="2510" spans="1:17" x14ac:dyDescent="0.25">
      <c r="A2510" s="4" t="s">
        <v>969</v>
      </c>
      <c r="B2510" s="4" t="s">
        <v>82</v>
      </c>
      <c r="C2510" s="4" t="s">
        <v>1291</v>
      </c>
      <c r="D2510" s="4" t="s">
        <v>1292</v>
      </c>
      <c r="E2510" s="3" t="s">
        <v>18</v>
      </c>
      <c r="F2510" s="4"/>
      <c r="G2510" s="16" t="s">
        <v>1015</v>
      </c>
      <c r="H2510" s="16" t="s">
        <v>17</v>
      </c>
      <c r="I2510" s="183">
        <v>1237227</v>
      </c>
      <c r="J2510" s="183">
        <v>1237227</v>
      </c>
      <c r="K2510" s="183">
        <v>1040000</v>
      </c>
      <c r="L2510" s="183">
        <f>M2510+N2510+O2510</f>
        <v>197227</v>
      </c>
      <c r="M2510" s="17">
        <v>65743</v>
      </c>
      <c r="N2510" s="17">
        <v>65743</v>
      </c>
      <c r="O2510" s="17">
        <v>65741</v>
      </c>
      <c r="P2510" s="17">
        <f t="shared" si="2181"/>
        <v>1237227</v>
      </c>
      <c r="Q2510" s="183">
        <f t="shared" si="2186"/>
        <v>100</v>
      </c>
    </row>
    <row r="2511" spans="1:17" x14ac:dyDescent="0.25">
      <c r="A2511" s="1" t="s">
        <v>969</v>
      </c>
      <c r="B2511" s="1" t="s">
        <v>82</v>
      </c>
      <c r="C2511" s="1" t="s">
        <v>1291</v>
      </c>
      <c r="D2511" s="1" t="s">
        <v>1292</v>
      </c>
      <c r="E2511" s="1" t="s">
        <v>20</v>
      </c>
      <c r="F2511" s="4" t="s">
        <v>1</v>
      </c>
      <c r="G2511" s="16" t="s">
        <v>1</v>
      </c>
      <c r="H2511" s="2" t="s">
        <v>21</v>
      </c>
      <c r="I2511" s="185">
        <f t="shared" ref="I2511:O2511" si="2191">SUM(I2512:I2516)</f>
        <v>151144</v>
      </c>
      <c r="J2511" s="185">
        <f t="shared" si="2191"/>
        <v>156714</v>
      </c>
      <c r="K2511" s="185">
        <f t="shared" si="2191"/>
        <v>130004</v>
      </c>
      <c r="L2511" s="185">
        <f t="shared" si="2191"/>
        <v>16950</v>
      </c>
      <c r="M2511" s="15">
        <f t="shared" si="2191"/>
        <v>5650</v>
      </c>
      <c r="N2511" s="15">
        <f t="shared" si="2191"/>
        <v>5650</v>
      </c>
      <c r="O2511" s="15">
        <f t="shared" si="2191"/>
        <v>5650</v>
      </c>
      <c r="P2511" s="15">
        <f t="shared" si="2181"/>
        <v>146954</v>
      </c>
      <c r="Q2511" s="185">
        <f t="shared" si="2186"/>
        <v>93.772094388503902</v>
      </c>
    </row>
    <row r="2512" spans="1:17" x14ac:dyDescent="0.25">
      <c r="A2512" s="4" t="s">
        <v>969</v>
      </c>
      <c r="B2512" s="4" t="s">
        <v>82</v>
      </c>
      <c r="C2512" s="4" t="s">
        <v>1291</v>
      </c>
      <c r="D2512" s="4" t="s">
        <v>1292</v>
      </c>
      <c r="E2512" s="3" t="s">
        <v>22</v>
      </c>
      <c r="F2512" s="4" t="s">
        <v>1294</v>
      </c>
      <c r="G2512" s="16" t="s">
        <v>1015</v>
      </c>
      <c r="H2512" s="16" t="s">
        <v>86</v>
      </c>
      <c r="I2512" s="183">
        <v>21650</v>
      </c>
      <c r="J2512" s="183">
        <v>21650</v>
      </c>
      <c r="K2512" s="183">
        <v>17000</v>
      </c>
      <c r="L2512" s="183">
        <f>M2512+N2512+O2512</f>
        <v>4650</v>
      </c>
      <c r="M2512" s="17">
        <v>1550</v>
      </c>
      <c r="N2512" s="17">
        <v>1550</v>
      </c>
      <c r="O2512" s="17">
        <v>1550</v>
      </c>
      <c r="P2512" s="17">
        <f t="shared" si="2181"/>
        <v>21650</v>
      </c>
      <c r="Q2512" s="183">
        <f t="shared" si="2186"/>
        <v>100</v>
      </c>
    </row>
    <row r="2513" spans="1:17" x14ac:dyDescent="0.25">
      <c r="A2513" s="4" t="s">
        <v>969</v>
      </c>
      <c r="B2513" s="4" t="s">
        <v>82</v>
      </c>
      <c r="C2513" s="4" t="s">
        <v>1291</v>
      </c>
      <c r="D2513" s="4" t="s">
        <v>1292</v>
      </c>
      <c r="E2513" s="3" t="s">
        <v>22</v>
      </c>
      <c r="F2513" s="4" t="s">
        <v>1295</v>
      </c>
      <c r="G2513" s="16" t="s">
        <v>1015</v>
      </c>
      <c r="H2513" s="16" t="s">
        <v>26</v>
      </c>
      <c r="I2513" s="183">
        <v>97300</v>
      </c>
      <c r="J2513" s="183">
        <v>97300</v>
      </c>
      <c r="K2513" s="183">
        <v>85000</v>
      </c>
      <c r="L2513" s="183">
        <f>M2513+N2513+O2513</f>
        <v>12300</v>
      </c>
      <c r="M2513" s="17">
        <v>4100</v>
      </c>
      <c r="N2513" s="17">
        <v>4100</v>
      </c>
      <c r="O2513" s="17">
        <v>4100</v>
      </c>
      <c r="P2513" s="17">
        <f t="shared" si="2181"/>
        <v>97300</v>
      </c>
      <c r="Q2513" s="183">
        <f t="shared" si="2186"/>
        <v>100</v>
      </c>
    </row>
    <row r="2514" spans="1:17" x14ac:dyDescent="0.25">
      <c r="A2514" s="4" t="s">
        <v>969</v>
      </c>
      <c r="B2514" s="4" t="s">
        <v>82</v>
      </c>
      <c r="C2514" s="4" t="s">
        <v>1291</v>
      </c>
      <c r="D2514" s="4" t="s">
        <v>1292</v>
      </c>
      <c r="E2514" s="3" t="s">
        <v>22</v>
      </c>
      <c r="F2514" s="4" t="s">
        <v>1296</v>
      </c>
      <c r="G2514" s="16" t="s">
        <v>1015</v>
      </c>
      <c r="H2514" s="16" t="s">
        <v>28</v>
      </c>
      <c r="I2514" s="183">
        <v>15694</v>
      </c>
      <c r="J2514" s="183">
        <v>21264</v>
      </c>
      <c r="K2514" s="183">
        <v>21264</v>
      </c>
      <c r="L2514" s="183">
        <f>M2514+N2514+O2514</f>
        <v>0</v>
      </c>
      <c r="M2514" s="17"/>
      <c r="N2514" s="17"/>
      <c r="O2514" s="17"/>
      <c r="P2514" s="17">
        <f t="shared" si="2181"/>
        <v>21264</v>
      </c>
      <c r="Q2514" s="183">
        <f t="shared" si="2186"/>
        <v>100</v>
      </c>
    </row>
    <row r="2515" spans="1:17" x14ac:dyDescent="0.25">
      <c r="A2515" s="4" t="s">
        <v>969</v>
      </c>
      <c r="B2515" s="4" t="s">
        <v>82</v>
      </c>
      <c r="C2515" s="4" t="s">
        <v>1291</v>
      </c>
      <c r="D2515" s="4" t="s">
        <v>1292</v>
      </c>
      <c r="E2515" s="3" t="s">
        <v>22</v>
      </c>
      <c r="F2515" s="4" t="s">
        <v>1297</v>
      </c>
      <c r="G2515" s="16" t="s">
        <v>1015</v>
      </c>
      <c r="H2515" s="16" t="s">
        <v>24</v>
      </c>
      <c r="I2515" s="183">
        <v>7500</v>
      </c>
      <c r="J2515" s="183">
        <v>7500</v>
      </c>
      <c r="K2515" s="183">
        <v>0</v>
      </c>
      <c r="L2515" s="183">
        <f>M2515+N2515+O2515</f>
        <v>0</v>
      </c>
      <c r="M2515" s="17"/>
      <c r="N2515" s="17"/>
      <c r="O2515" s="17"/>
      <c r="P2515" s="17">
        <f t="shared" si="2181"/>
        <v>0</v>
      </c>
      <c r="Q2515" s="183">
        <f t="shared" si="2186"/>
        <v>0</v>
      </c>
    </row>
    <row r="2516" spans="1:17" x14ac:dyDescent="0.25">
      <c r="A2516" s="4" t="s">
        <v>969</v>
      </c>
      <c r="B2516" s="4" t="s">
        <v>82</v>
      </c>
      <c r="C2516" s="4" t="s">
        <v>1291</v>
      </c>
      <c r="D2516" s="4" t="s">
        <v>1292</v>
      </c>
      <c r="E2516" s="3" t="s">
        <v>22</v>
      </c>
      <c r="F2516" s="4" t="s">
        <v>1298</v>
      </c>
      <c r="G2516" s="16" t="s">
        <v>1015</v>
      </c>
      <c r="H2516" s="16" t="s">
        <v>30</v>
      </c>
      <c r="I2516" s="183">
        <v>9000</v>
      </c>
      <c r="J2516" s="183">
        <v>9000</v>
      </c>
      <c r="K2516" s="183">
        <v>6740</v>
      </c>
      <c r="L2516" s="183">
        <f>M2516+N2516+O2516</f>
        <v>0</v>
      </c>
      <c r="M2516" s="17"/>
      <c r="N2516" s="17"/>
      <c r="O2516" s="17"/>
      <c r="P2516" s="17">
        <f t="shared" si="2181"/>
        <v>6740</v>
      </c>
      <c r="Q2516" s="183">
        <f t="shared" si="2186"/>
        <v>74.8888888888889</v>
      </c>
    </row>
    <row r="2517" spans="1:17" x14ac:dyDescent="0.25">
      <c r="A2517" s="4" t="s">
        <v>969</v>
      </c>
      <c r="B2517" s="4" t="s">
        <v>82</v>
      </c>
      <c r="C2517" s="4" t="s">
        <v>1291</v>
      </c>
      <c r="D2517" s="4" t="s">
        <v>1292</v>
      </c>
      <c r="E2517" s="2" t="s">
        <v>31</v>
      </c>
      <c r="F2517" s="2" t="s">
        <v>1</v>
      </c>
      <c r="G2517" s="2" t="s">
        <v>1</v>
      </c>
      <c r="H2517" s="2" t="s">
        <v>32</v>
      </c>
      <c r="I2517" s="185">
        <f t="shared" ref="I2517:O2517" si="2192">SUM(I2518)</f>
        <v>129908</v>
      </c>
      <c r="J2517" s="185">
        <f t="shared" si="2192"/>
        <v>129908</v>
      </c>
      <c r="K2517" s="185">
        <f t="shared" si="2192"/>
        <v>120000</v>
      </c>
      <c r="L2517" s="185">
        <f t="shared" si="2192"/>
        <v>9908</v>
      </c>
      <c r="M2517" s="15">
        <f t="shared" si="2192"/>
        <v>3303</v>
      </c>
      <c r="N2517" s="15">
        <f t="shared" si="2192"/>
        <v>3303</v>
      </c>
      <c r="O2517" s="15">
        <f t="shared" si="2192"/>
        <v>3302</v>
      </c>
      <c r="P2517" s="15">
        <f t="shared" si="2181"/>
        <v>129908</v>
      </c>
      <c r="Q2517" s="185">
        <f t="shared" si="2186"/>
        <v>100</v>
      </c>
    </row>
    <row r="2518" spans="1:17" x14ac:dyDescent="0.25">
      <c r="A2518" s="4" t="s">
        <v>969</v>
      </c>
      <c r="B2518" s="4" t="s">
        <v>82</v>
      </c>
      <c r="C2518" s="4" t="s">
        <v>1291</v>
      </c>
      <c r="D2518" s="4" t="s">
        <v>1292</v>
      </c>
      <c r="E2518" s="3" t="s">
        <v>34</v>
      </c>
      <c r="F2518" s="4"/>
      <c r="G2518" s="16" t="s">
        <v>1015</v>
      </c>
      <c r="H2518" s="16" t="s">
        <v>33</v>
      </c>
      <c r="I2518" s="183">
        <v>129908</v>
      </c>
      <c r="J2518" s="183">
        <v>129908</v>
      </c>
      <c r="K2518" s="183">
        <v>120000</v>
      </c>
      <c r="L2518" s="183">
        <f>M2518+N2518+O2518</f>
        <v>9908</v>
      </c>
      <c r="M2518" s="17">
        <v>3303</v>
      </c>
      <c r="N2518" s="17">
        <v>3303</v>
      </c>
      <c r="O2518" s="17">
        <v>3302</v>
      </c>
      <c r="P2518" s="17">
        <f t="shared" si="2181"/>
        <v>129908</v>
      </c>
      <c r="Q2518" s="183">
        <f t="shared" si="2186"/>
        <v>100</v>
      </c>
    </row>
    <row r="2519" spans="1:17" x14ac:dyDescent="0.25">
      <c r="A2519" s="4" t="s">
        <v>969</v>
      </c>
      <c r="B2519" s="4" t="s">
        <v>82</v>
      </c>
      <c r="C2519" s="4" t="s">
        <v>1291</v>
      </c>
      <c r="D2519" s="4" t="s">
        <v>1292</v>
      </c>
      <c r="E2519" s="2" t="s">
        <v>35</v>
      </c>
      <c r="F2519" s="2" t="s">
        <v>1</v>
      </c>
      <c r="G2519" s="2" t="s">
        <v>1</v>
      </c>
      <c r="H2519" s="2" t="s">
        <v>36</v>
      </c>
      <c r="I2519" s="185">
        <f t="shared" ref="I2519:O2519" si="2193">SUM(I2520:I2526)</f>
        <v>113986</v>
      </c>
      <c r="J2519" s="185">
        <f t="shared" si="2193"/>
        <v>107986</v>
      </c>
      <c r="K2519" s="185">
        <f t="shared" si="2193"/>
        <v>83330</v>
      </c>
      <c r="L2519" s="185">
        <f t="shared" si="2193"/>
        <v>24656</v>
      </c>
      <c r="M2519" s="15">
        <f t="shared" si="2193"/>
        <v>11273</v>
      </c>
      <c r="N2519" s="15">
        <f t="shared" si="2193"/>
        <v>6797</v>
      </c>
      <c r="O2519" s="15">
        <f t="shared" si="2193"/>
        <v>6586</v>
      </c>
      <c r="P2519" s="15">
        <f t="shared" si="2181"/>
        <v>107986</v>
      </c>
      <c r="Q2519" s="185">
        <f t="shared" si="2186"/>
        <v>100</v>
      </c>
    </row>
    <row r="2520" spans="1:17" x14ac:dyDescent="0.25">
      <c r="A2520" s="4" t="s">
        <v>969</v>
      </c>
      <c r="B2520" s="4" t="s">
        <v>82</v>
      </c>
      <c r="C2520" s="4" t="s">
        <v>1291</v>
      </c>
      <c r="D2520" s="4" t="s">
        <v>1292</v>
      </c>
      <c r="E2520" s="3" t="s">
        <v>39</v>
      </c>
      <c r="F2520" s="4"/>
      <c r="G2520" s="16" t="s">
        <v>1015</v>
      </c>
      <c r="H2520" s="16" t="s">
        <v>38</v>
      </c>
      <c r="I2520" s="183">
        <v>1000</v>
      </c>
      <c r="J2520" s="183">
        <v>1000</v>
      </c>
      <c r="K2520" s="183">
        <v>800</v>
      </c>
      <c r="L2520" s="183">
        <f t="shared" ref="L2520:L2525" si="2194">M2520+N2520+O2520</f>
        <v>200</v>
      </c>
      <c r="M2520" s="17">
        <v>200</v>
      </c>
      <c r="N2520" s="17"/>
      <c r="O2520" s="17"/>
      <c r="P2520" s="17">
        <f t="shared" si="2181"/>
        <v>1000</v>
      </c>
      <c r="Q2520" s="183">
        <f t="shared" si="2186"/>
        <v>100</v>
      </c>
    </row>
    <row r="2521" spans="1:17" x14ac:dyDescent="0.25">
      <c r="A2521" s="4" t="s">
        <v>969</v>
      </c>
      <c r="B2521" s="4" t="s">
        <v>82</v>
      </c>
      <c r="C2521" s="4" t="s">
        <v>1291</v>
      </c>
      <c r="D2521" s="4" t="s">
        <v>1292</v>
      </c>
      <c r="E2521" s="3" t="s">
        <v>197</v>
      </c>
      <c r="F2521" s="4"/>
      <c r="G2521" s="16" t="s">
        <v>1015</v>
      </c>
      <c r="H2521" s="16" t="s">
        <v>196</v>
      </c>
      <c r="I2521" s="183">
        <v>40000</v>
      </c>
      <c r="J2521" s="183">
        <v>40000</v>
      </c>
      <c r="K2521" s="183">
        <v>31000</v>
      </c>
      <c r="L2521" s="183">
        <f t="shared" si="2194"/>
        <v>9000</v>
      </c>
      <c r="M2521" s="17">
        <v>3000</v>
      </c>
      <c r="N2521" s="17">
        <v>3000</v>
      </c>
      <c r="O2521" s="17">
        <v>3000</v>
      </c>
      <c r="P2521" s="17">
        <f t="shared" si="2181"/>
        <v>40000</v>
      </c>
      <c r="Q2521" s="183">
        <f t="shared" si="2186"/>
        <v>100</v>
      </c>
    </row>
    <row r="2522" spans="1:17" x14ac:dyDescent="0.25">
      <c r="A2522" s="4" t="s">
        <v>969</v>
      </c>
      <c r="B2522" s="4" t="s">
        <v>82</v>
      </c>
      <c r="C2522" s="4" t="s">
        <v>1291</v>
      </c>
      <c r="D2522" s="4" t="s">
        <v>1292</v>
      </c>
      <c r="E2522" s="3" t="s">
        <v>200</v>
      </c>
      <c r="F2522" s="4"/>
      <c r="G2522" s="16" t="s">
        <v>1015</v>
      </c>
      <c r="H2522" s="16" t="s">
        <v>199</v>
      </c>
      <c r="I2522" s="183">
        <v>8400</v>
      </c>
      <c r="J2522" s="183">
        <v>8400</v>
      </c>
      <c r="K2522" s="183">
        <v>6400</v>
      </c>
      <c r="L2522" s="183">
        <f t="shared" si="2194"/>
        <v>2000</v>
      </c>
      <c r="M2522" s="17">
        <v>670</v>
      </c>
      <c r="N2522" s="17">
        <v>670</v>
      </c>
      <c r="O2522" s="17">
        <v>660</v>
      </c>
      <c r="P2522" s="17">
        <f t="shared" si="2181"/>
        <v>8400</v>
      </c>
      <c r="Q2522" s="183">
        <f t="shared" si="2186"/>
        <v>100</v>
      </c>
    </row>
    <row r="2523" spans="1:17" x14ac:dyDescent="0.25">
      <c r="A2523" s="4" t="s">
        <v>969</v>
      </c>
      <c r="B2523" s="4" t="s">
        <v>82</v>
      </c>
      <c r="C2523" s="4" t="s">
        <v>1291</v>
      </c>
      <c r="D2523" s="4" t="s">
        <v>1292</v>
      </c>
      <c r="E2523" s="3" t="s">
        <v>203</v>
      </c>
      <c r="F2523" s="4"/>
      <c r="G2523" s="16" t="s">
        <v>1015</v>
      </c>
      <c r="H2523" s="16" t="s">
        <v>202</v>
      </c>
      <c r="I2523" s="183">
        <v>31800</v>
      </c>
      <c r="J2523" s="183">
        <v>26800</v>
      </c>
      <c r="K2523" s="183">
        <v>21000</v>
      </c>
      <c r="L2523" s="183">
        <f t="shared" si="2194"/>
        <v>5800</v>
      </c>
      <c r="M2523" s="17">
        <v>2000</v>
      </c>
      <c r="N2523" s="17">
        <v>2000</v>
      </c>
      <c r="O2523" s="17">
        <v>1800</v>
      </c>
      <c r="P2523" s="17">
        <f t="shared" si="2181"/>
        <v>26800</v>
      </c>
      <c r="Q2523" s="183">
        <f t="shared" si="2186"/>
        <v>100</v>
      </c>
    </row>
    <row r="2524" spans="1:17" x14ac:dyDescent="0.25">
      <c r="A2524" s="4" t="s">
        <v>969</v>
      </c>
      <c r="B2524" s="4" t="s">
        <v>82</v>
      </c>
      <c r="C2524" s="4" t="s">
        <v>1291</v>
      </c>
      <c r="D2524" s="4" t="s">
        <v>1292</v>
      </c>
      <c r="E2524" s="3" t="s">
        <v>206</v>
      </c>
      <c r="F2524" s="4"/>
      <c r="G2524" s="16" t="s">
        <v>1015</v>
      </c>
      <c r="H2524" s="16" t="s">
        <v>205</v>
      </c>
      <c r="I2524" s="183">
        <v>500</v>
      </c>
      <c r="J2524" s="183">
        <v>500</v>
      </c>
      <c r="K2524" s="183">
        <v>500</v>
      </c>
      <c r="L2524" s="183">
        <f t="shared" si="2194"/>
        <v>0</v>
      </c>
      <c r="M2524" s="17"/>
      <c r="N2524" s="17"/>
      <c r="O2524" s="17"/>
      <c r="P2524" s="17">
        <f t="shared" si="2181"/>
        <v>500</v>
      </c>
      <c r="Q2524" s="183">
        <f t="shared" si="2186"/>
        <v>100</v>
      </c>
    </row>
    <row r="2525" spans="1:17" x14ac:dyDescent="0.25">
      <c r="A2525" s="4" t="s">
        <v>969</v>
      </c>
      <c r="B2525" s="4" t="s">
        <v>82</v>
      </c>
      <c r="C2525" s="4" t="s">
        <v>1291</v>
      </c>
      <c r="D2525" s="4" t="s">
        <v>1292</v>
      </c>
      <c r="E2525" s="3" t="s">
        <v>212</v>
      </c>
      <c r="F2525" s="4"/>
      <c r="G2525" s="16" t="s">
        <v>1015</v>
      </c>
      <c r="H2525" s="16" t="s">
        <v>211</v>
      </c>
      <c r="I2525" s="183">
        <v>6000</v>
      </c>
      <c r="J2525" s="183">
        <v>6000</v>
      </c>
      <c r="K2525" s="183">
        <v>4500</v>
      </c>
      <c r="L2525" s="183">
        <f t="shared" si="2194"/>
        <v>1500</v>
      </c>
      <c r="M2525" s="17">
        <v>500</v>
      </c>
      <c r="N2525" s="17">
        <v>500</v>
      </c>
      <c r="O2525" s="17">
        <v>500</v>
      </c>
      <c r="P2525" s="17">
        <f t="shared" si="2181"/>
        <v>6000</v>
      </c>
      <c r="Q2525" s="183">
        <f t="shared" si="2186"/>
        <v>100</v>
      </c>
    </row>
    <row r="2526" spans="1:17" x14ac:dyDescent="0.25">
      <c r="A2526" s="1" t="s">
        <v>969</v>
      </c>
      <c r="B2526" s="1" t="s">
        <v>82</v>
      </c>
      <c r="C2526" s="1" t="s">
        <v>1291</v>
      </c>
      <c r="D2526" s="1" t="s">
        <v>1292</v>
      </c>
      <c r="E2526" s="1" t="s">
        <v>40</v>
      </c>
      <c r="F2526" s="4" t="s">
        <v>1</v>
      </c>
      <c r="G2526" s="16" t="s">
        <v>1</v>
      </c>
      <c r="H2526" s="2" t="s">
        <v>41</v>
      </c>
      <c r="I2526" s="185">
        <f t="shared" ref="I2526:O2526" si="2195">SUM(I2527:I2529)</f>
        <v>26286</v>
      </c>
      <c r="J2526" s="185">
        <f t="shared" si="2195"/>
        <v>25286</v>
      </c>
      <c r="K2526" s="185">
        <f t="shared" si="2195"/>
        <v>19130</v>
      </c>
      <c r="L2526" s="185">
        <f t="shared" si="2195"/>
        <v>6156</v>
      </c>
      <c r="M2526" s="15">
        <f t="shared" si="2195"/>
        <v>4903</v>
      </c>
      <c r="N2526" s="15">
        <f t="shared" si="2195"/>
        <v>627</v>
      </c>
      <c r="O2526" s="15">
        <f t="shared" si="2195"/>
        <v>626</v>
      </c>
      <c r="P2526" s="15">
        <f t="shared" si="2181"/>
        <v>25286</v>
      </c>
      <c r="Q2526" s="185">
        <f t="shared" si="2186"/>
        <v>100</v>
      </c>
    </row>
    <row r="2527" spans="1:17" x14ac:dyDescent="0.25">
      <c r="A2527" s="4" t="s">
        <v>969</v>
      </c>
      <c r="B2527" s="4" t="s">
        <v>82</v>
      </c>
      <c r="C2527" s="4" t="s">
        <v>1291</v>
      </c>
      <c r="D2527" s="4" t="s">
        <v>1292</v>
      </c>
      <c r="E2527" s="3" t="s">
        <v>42</v>
      </c>
      <c r="F2527" s="4"/>
      <c r="G2527" s="16" t="s">
        <v>1015</v>
      </c>
      <c r="H2527" s="16" t="s">
        <v>41</v>
      </c>
      <c r="I2527" s="183">
        <v>14340</v>
      </c>
      <c r="J2527" s="183">
        <v>13340</v>
      </c>
      <c r="K2527" s="183">
        <v>9500</v>
      </c>
      <c r="L2527" s="183">
        <f>M2527+N2527+O2527</f>
        <v>3840</v>
      </c>
      <c r="M2527" s="17">
        <v>3840</v>
      </c>
      <c r="N2527" s="17"/>
      <c r="O2527" s="17"/>
      <c r="P2527" s="17">
        <f t="shared" si="2181"/>
        <v>13340</v>
      </c>
      <c r="Q2527" s="183">
        <f t="shared" si="2186"/>
        <v>100</v>
      </c>
    </row>
    <row r="2528" spans="1:17" ht="22.5" x14ac:dyDescent="0.25">
      <c r="A2528" s="4" t="s">
        <v>969</v>
      </c>
      <c r="B2528" s="4" t="s">
        <v>82</v>
      </c>
      <c r="C2528" s="4" t="s">
        <v>1291</v>
      </c>
      <c r="D2528" s="4" t="s">
        <v>1292</v>
      </c>
      <c r="E2528" s="3" t="s">
        <v>42</v>
      </c>
      <c r="F2528" s="4" t="s">
        <v>1299</v>
      </c>
      <c r="G2528" s="16" t="s">
        <v>1015</v>
      </c>
      <c r="H2528" s="16" t="s">
        <v>50</v>
      </c>
      <c r="I2528" s="183">
        <v>3946</v>
      </c>
      <c r="J2528" s="183">
        <v>3946</v>
      </c>
      <c r="K2528" s="183">
        <v>3510</v>
      </c>
      <c r="L2528" s="183">
        <f>M2528+N2528+O2528</f>
        <v>436</v>
      </c>
      <c r="M2528" s="17">
        <v>436</v>
      </c>
      <c r="N2528" s="17"/>
      <c r="O2528" s="17"/>
      <c r="P2528" s="17">
        <f t="shared" si="2181"/>
        <v>3946</v>
      </c>
      <c r="Q2528" s="183">
        <f t="shared" si="2186"/>
        <v>100</v>
      </c>
    </row>
    <row r="2529" spans="1:17" ht="22.5" x14ac:dyDescent="0.25">
      <c r="A2529" s="4" t="s">
        <v>969</v>
      </c>
      <c r="B2529" s="4" t="s">
        <v>82</v>
      </c>
      <c r="C2529" s="4" t="s">
        <v>1291</v>
      </c>
      <c r="D2529" s="4" t="s">
        <v>1292</v>
      </c>
      <c r="E2529" s="3" t="s">
        <v>42</v>
      </c>
      <c r="F2529" s="4" t="s">
        <v>1300</v>
      </c>
      <c r="G2529" s="16" t="s">
        <v>1015</v>
      </c>
      <c r="H2529" s="16" t="s">
        <v>56</v>
      </c>
      <c r="I2529" s="183">
        <v>8000</v>
      </c>
      <c r="J2529" s="183">
        <v>8000</v>
      </c>
      <c r="K2529" s="183">
        <v>6120</v>
      </c>
      <c r="L2529" s="183">
        <f>M2529+N2529+O2529</f>
        <v>1880</v>
      </c>
      <c r="M2529" s="17">
        <v>627</v>
      </c>
      <c r="N2529" s="17">
        <v>627</v>
      </c>
      <c r="O2529" s="17">
        <v>626</v>
      </c>
      <c r="P2529" s="17">
        <f t="shared" si="2181"/>
        <v>8000</v>
      </c>
      <c r="Q2529" s="183">
        <f t="shared" si="2186"/>
        <v>100</v>
      </c>
    </row>
    <row r="2530" spans="1:17" ht="22.5" x14ac:dyDescent="0.25">
      <c r="A2530" s="1" t="s">
        <v>1</v>
      </c>
      <c r="B2530" s="1" t="s">
        <v>1</v>
      </c>
      <c r="C2530" s="1" t="s">
        <v>1</v>
      </c>
      <c r="D2530" s="2" t="s">
        <v>1</v>
      </c>
      <c r="E2530" s="2" t="s">
        <v>1</v>
      </c>
      <c r="F2530" s="2" t="s">
        <v>1</v>
      </c>
      <c r="G2530" s="2" t="s">
        <v>1</v>
      </c>
      <c r="H2530" s="13" t="s">
        <v>57</v>
      </c>
      <c r="I2530" s="184">
        <f t="shared" ref="I2530:O2531" si="2196">SUM(I2531)</f>
        <v>100</v>
      </c>
      <c r="J2530" s="184">
        <f t="shared" si="2196"/>
        <v>100</v>
      </c>
      <c r="K2530" s="184">
        <f t="shared" si="2196"/>
        <v>0</v>
      </c>
      <c r="L2530" s="184">
        <f t="shared" si="2196"/>
        <v>0</v>
      </c>
      <c r="M2530" s="14">
        <f t="shared" si="2196"/>
        <v>0</v>
      </c>
      <c r="N2530" s="14">
        <f t="shared" si="2196"/>
        <v>0</v>
      </c>
      <c r="O2530" s="14">
        <f t="shared" si="2196"/>
        <v>0</v>
      </c>
      <c r="P2530" s="14">
        <f t="shared" si="2181"/>
        <v>0</v>
      </c>
      <c r="Q2530" s="184">
        <f t="shared" si="2186"/>
        <v>0</v>
      </c>
    </row>
    <row r="2531" spans="1:17" x14ac:dyDescent="0.25">
      <c r="A2531" s="4" t="s">
        <v>969</v>
      </c>
      <c r="B2531" s="4" t="s">
        <v>82</v>
      </c>
      <c r="C2531" s="4" t="s">
        <v>1291</v>
      </c>
      <c r="D2531" s="4" t="s">
        <v>1292</v>
      </c>
      <c r="E2531" s="2" t="s">
        <v>58</v>
      </c>
      <c r="F2531" s="2" t="s">
        <v>1</v>
      </c>
      <c r="G2531" s="2" t="s">
        <v>1</v>
      </c>
      <c r="H2531" s="2" t="s">
        <v>59</v>
      </c>
      <c r="I2531" s="185">
        <f t="shared" si="2196"/>
        <v>100</v>
      </c>
      <c r="J2531" s="185">
        <f t="shared" si="2196"/>
        <v>100</v>
      </c>
      <c r="K2531" s="185">
        <f t="shared" si="2196"/>
        <v>0</v>
      </c>
      <c r="L2531" s="185">
        <f t="shared" si="2196"/>
        <v>0</v>
      </c>
      <c r="M2531" s="15">
        <f t="shared" si="2196"/>
        <v>0</v>
      </c>
      <c r="N2531" s="15">
        <f t="shared" si="2196"/>
        <v>0</v>
      </c>
      <c r="O2531" s="15">
        <f t="shared" si="2196"/>
        <v>0</v>
      </c>
      <c r="P2531" s="15">
        <f t="shared" si="2181"/>
        <v>0</v>
      </c>
      <c r="Q2531" s="185">
        <f t="shared" si="2186"/>
        <v>0</v>
      </c>
    </row>
    <row r="2532" spans="1:17" x14ac:dyDescent="0.25">
      <c r="A2532" s="4" t="s">
        <v>969</v>
      </c>
      <c r="B2532" s="4" t="s">
        <v>82</v>
      </c>
      <c r="C2532" s="4" t="s">
        <v>1291</v>
      </c>
      <c r="D2532" s="4" t="s">
        <v>1292</v>
      </c>
      <c r="E2532" s="3" t="s">
        <v>69</v>
      </c>
      <c r="F2532" s="4"/>
      <c r="G2532" s="16" t="s">
        <v>1015</v>
      </c>
      <c r="H2532" s="16" t="s">
        <v>68</v>
      </c>
      <c r="I2532" s="183">
        <v>100</v>
      </c>
      <c r="J2532" s="183">
        <v>100</v>
      </c>
      <c r="K2532" s="183">
        <v>0</v>
      </c>
      <c r="L2532" s="183">
        <f>M2532+N2532+O2532</f>
        <v>0</v>
      </c>
      <c r="M2532" s="17"/>
      <c r="N2532" s="17"/>
      <c r="O2532" s="17"/>
      <c r="P2532" s="17">
        <f t="shared" si="2181"/>
        <v>0</v>
      </c>
      <c r="Q2532" s="183">
        <f t="shared" si="2186"/>
        <v>0</v>
      </c>
    </row>
    <row r="2533" spans="1:17" ht="22.5" x14ac:dyDescent="0.25">
      <c r="A2533" s="1" t="s">
        <v>1</v>
      </c>
      <c r="B2533" s="1" t="s">
        <v>1</v>
      </c>
      <c r="C2533" s="1" t="s">
        <v>1</v>
      </c>
      <c r="D2533" s="2" t="s">
        <v>1</v>
      </c>
      <c r="E2533" s="2" t="s">
        <v>1</v>
      </c>
      <c r="F2533" s="2" t="s">
        <v>1</v>
      </c>
      <c r="G2533" s="2" t="s">
        <v>1</v>
      </c>
      <c r="H2533" s="13" t="s">
        <v>70</v>
      </c>
      <c r="I2533" s="184">
        <f t="shared" ref="I2533:O2533" si="2197">SUM(I2534)</f>
        <v>16000</v>
      </c>
      <c r="J2533" s="184">
        <f t="shared" si="2197"/>
        <v>14000</v>
      </c>
      <c r="K2533" s="184">
        <f t="shared" si="2197"/>
        <v>3000</v>
      </c>
      <c r="L2533" s="184">
        <f t="shared" si="2197"/>
        <v>11000</v>
      </c>
      <c r="M2533" s="14">
        <f t="shared" si="2197"/>
        <v>11000</v>
      </c>
      <c r="N2533" s="14">
        <f t="shared" si="2197"/>
        <v>0</v>
      </c>
      <c r="O2533" s="14">
        <f t="shared" si="2197"/>
        <v>0</v>
      </c>
      <c r="P2533" s="14">
        <f t="shared" si="2181"/>
        <v>14000</v>
      </c>
      <c r="Q2533" s="184">
        <f t="shared" si="2186"/>
        <v>100</v>
      </c>
    </row>
    <row r="2534" spans="1:17" x14ac:dyDescent="0.25">
      <c r="A2534" s="4" t="s">
        <v>969</v>
      </c>
      <c r="B2534" s="4" t="s">
        <v>82</v>
      </c>
      <c r="C2534" s="4" t="s">
        <v>1291</v>
      </c>
      <c r="D2534" s="4" t="s">
        <v>1292</v>
      </c>
      <c r="E2534" s="2" t="s">
        <v>71</v>
      </c>
      <c r="F2534" s="2" t="s">
        <v>1</v>
      </c>
      <c r="G2534" s="2" t="s">
        <v>1</v>
      </c>
      <c r="H2534" s="2" t="s">
        <v>72</v>
      </c>
      <c r="I2534" s="185">
        <f t="shared" ref="I2534:L2534" si="2198">SUM(I2535:I2536)</f>
        <v>16000</v>
      </c>
      <c r="J2534" s="185">
        <f t="shared" ref="J2534" si="2199">SUM(J2535:J2536)</f>
        <v>14000</v>
      </c>
      <c r="K2534" s="185">
        <f t="shared" ref="K2534" si="2200">SUM(K2535:K2536)</f>
        <v>3000</v>
      </c>
      <c r="L2534" s="185">
        <f t="shared" si="2198"/>
        <v>11000</v>
      </c>
      <c r="M2534" s="15">
        <f t="shared" ref="M2534:O2534" si="2201">SUM(M2535:M2536)</f>
        <v>11000</v>
      </c>
      <c r="N2534" s="15">
        <f t="shared" si="2201"/>
        <v>0</v>
      </c>
      <c r="O2534" s="15">
        <f t="shared" si="2201"/>
        <v>0</v>
      </c>
      <c r="P2534" s="15">
        <f t="shared" si="2181"/>
        <v>14000</v>
      </c>
      <c r="Q2534" s="185">
        <f t="shared" si="2186"/>
        <v>100</v>
      </c>
    </row>
    <row r="2535" spans="1:17" x14ac:dyDescent="0.25">
      <c r="A2535" s="4" t="s">
        <v>969</v>
      </c>
      <c r="B2535" s="4" t="s">
        <v>82</v>
      </c>
      <c r="C2535" s="4" t="s">
        <v>1291</v>
      </c>
      <c r="D2535" s="4" t="s">
        <v>1292</v>
      </c>
      <c r="E2535" s="3" t="s">
        <v>75</v>
      </c>
      <c r="F2535" s="4"/>
      <c r="G2535" s="16" t="s">
        <v>1015</v>
      </c>
      <c r="H2535" s="16" t="s">
        <v>74</v>
      </c>
      <c r="I2535" s="183">
        <v>9000</v>
      </c>
      <c r="J2535" s="183">
        <v>7000</v>
      </c>
      <c r="K2535" s="183">
        <v>3000</v>
      </c>
      <c r="L2535" s="183">
        <f>M2535+N2535+O2535</f>
        <v>4000</v>
      </c>
      <c r="M2535" s="17">
        <v>4000</v>
      </c>
      <c r="N2535" s="17"/>
      <c r="O2535" s="17"/>
      <c r="P2535" s="17">
        <f t="shared" si="2181"/>
        <v>7000</v>
      </c>
      <c r="Q2535" s="183">
        <f t="shared" si="2186"/>
        <v>100</v>
      </c>
    </row>
    <row r="2536" spans="1:17" x14ac:dyDescent="0.25">
      <c r="A2536" s="4" t="s">
        <v>969</v>
      </c>
      <c r="B2536" s="4" t="s">
        <v>82</v>
      </c>
      <c r="C2536" s="4" t="s">
        <v>1291</v>
      </c>
      <c r="D2536" s="4" t="s">
        <v>1292</v>
      </c>
      <c r="E2536" s="3" t="s">
        <v>341</v>
      </c>
      <c r="F2536" s="4"/>
      <c r="G2536" s="16" t="s">
        <v>1015</v>
      </c>
      <c r="H2536" s="16" t="s">
        <v>340</v>
      </c>
      <c r="I2536" s="183">
        <v>7000</v>
      </c>
      <c r="J2536" s="183">
        <v>7000</v>
      </c>
      <c r="K2536" s="183">
        <v>0</v>
      </c>
      <c r="L2536" s="183">
        <f>M2536+N2536+O2536</f>
        <v>7000</v>
      </c>
      <c r="M2536" s="17">
        <v>7000</v>
      </c>
      <c r="N2536" s="17"/>
      <c r="O2536" s="17"/>
      <c r="P2536" s="17">
        <f t="shared" si="2181"/>
        <v>7000</v>
      </c>
      <c r="Q2536" s="183">
        <f t="shared" si="2186"/>
        <v>100</v>
      </c>
    </row>
    <row r="2537" spans="1:17" x14ac:dyDescent="0.25">
      <c r="A2537" s="16" t="s">
        <v>1</v>
      </c>
      <c r="B2537" s="16" t="s">
        <v>1</v>
      </c>
      <c r="C2537" s="16" t="s">
        <v>1</v>
      </c>
      <c r="D2537" s="16" t="s">
        <v>1</v>
      </c>
      <c r="E2537" s="16" t="s">
        <v>1</v>
      </c>
      <c r="F2537" s="16" t="s">
        <v>1</v>
      </c>
      <c r="G2537" s="16" t="s">
        <v>1</v>
      </c>
      <c r="H2537" s="13" t="s">
        <v>1301</v>
      </c>
      <c r="I2537" s="184">
        <f t="shared" ref="I2537:O2537" si="2202">SUM(I2508,I2530,I2533)</f>
        <v>1648365</v>
      </c>
      <c r="J2537" s="184">
        <f t="shared" si="2202"/>
        <v>1645935</v>
      </c>
      <c r="K2537" s="184">
        <f t="shared" si="2202"/>
        <v>1376334</v>
      </c>
      <c r="L2537" s="184">
        <f t="shared" si="2202"/>
        <v>259741</v>
      </c>
      <c r="M2537" s="14">
        <f t="shared" si="2202"/>
        <v>96969</v>
      </c>
      <c r="N2537" s="14">
        <f t="shared" si="2202"/>
        <v>81493</v>
      </c>
      <c r="O2537" s="14">
        <f t="shared" si="2202"/>
        <v>81279</v>
      </c>
      <c r="P2537" s="14">
        <f t="shared" si="2181"/>
        <v>1636075</v>
      </c>
      <c r="Q2537" s="184">
        <f t="shared" si="2186"/>
        <v>99.400948397111677</v>
      </c>
    </row>
    <row r="2538" spans="1:17" ht="15.75" thickBot="1" x14ac:dyDescent="0.3">
      <c r="A2538" s="16" t="s">
        <v>1</v>
      </c>
      <c r="B2538" s="16" t="s">
        <v>1</v>
      </c>
      <c r="C2538" s="16" t="s">
        <v>1</v>
      </c>
      <c r="D2538" s="16" t="s">
        <v>1</v>
      </c>
      <c r="E2538" s="16" t="s">
        <v>1</v>
      </c>
      <c r="F2538" s="16" t="s">
        <v>1</v>
      </c>
      <c r="G2538" s="16" t="s">
        <v>1</v>
      </c>
      <c r="H2538" s="2" t="s">
        <v>77</v>
      </c>
      <c r="I2538" s="185">
        <v>38</v>
      </c>
      <c r="J2538" s="185">
        <v>38</v>
      </c>
      <c r="K2538" s="185"/>
      <c r="L2538" s="185"/>
      <c r="M2538" s="16" t="s">
        <v>1</v>
      </c>
      <c r="N2538" s="16" t="s">
        <v>1</v>
      </c>
      <c r="O2538" s="16"/>
      <c r="P2538" s="15">
        <f t="shared" si="2181"/>
        <v>0</v>
      </c>
      <c r="Q2538" s="164"/>
    </row>
    <row r="2539" spans="1:17" ht="45.75" thickBot="1" x14ac:dyDescent="0.3">
      <c r="A2539" s="212" t="s">
        <v>1</v>
      </c>
      <c r="B2539" s="212" t="s">
        <v>1</v>
      </c>
      <c r="C2539" s="212" t="s">
        <v>1</v>
      </c>
      <c r="D2539" s="212" t="s">
        <v>1</v>
      </c>
      <c r="E2539" s="212" t="s">
        <v>1</v>
      </c>
      <c r="F2539" s="212" t="s">
        <v>1</v>
      </c>
      <c r="G2539" s="214" t="s">
        <v>1</v>
      </c>
      <c r="H2539" s="5" t="s">
        <v>78</v>
      </c>
      <c r="I2539" s="109" t="s">
        <v>3374</v>
      </c>
      <c r="J2539" s="109" t="s">
        <v>3433</v>
      </c>
      <c r="K2539" s="109" t="s">
        <v>3437</v>
      </c>
      <c r="L2539" s="109" t="s">
        <v>3434</v>
      </c>
      <c r="M2539" s="5" t="s">
        <v>3439</v>
      </c>
      <c r="N2539" s="5" t="s">
        <v>3440</v>
      </c>
      <c r="O2539" s="5" t="s">
        <v>3441</v>
      </c>
      <c r="P2539" s="5" t="s">
        <v>3438</v>
      </c>
      <c r="Q2539" s="162" t="s">
        <v>3302</v>
      </c>
    </row>
    <row r="2540" spans="1:17" x14ac:dyDescent="0.25">
      <c r="A2540" s="213"/>
      <c r="B2540" s="213"/>
      <c r="C2540" s="213"/>
      <c r="D2540" s="213"/>
      <c r="E2540" s="213"/>
      <c r="F2540" s="213"/>
      <c r="G2540" s="215"/>
      <c r="H2540" s="18" t="s">
        <v>1</v>
      </c>
      <c r="I2540" s="110">
        <v>1</v>
      </c>
      <c r="J2540" s="110">
        <v>2</v>
      </c>
      <c r="K2540" s="110">
        <v>20</v>
      </c>
      <c r="L2540" s="110" t="s">
        <v>3402</v>
      </c>
      <c r="M2540" s="12">
        <v>5</v>
      </c>
      <c r="N2540" s="12">
        <v>6</v>
      </c>
      <c r="O2540" s="12">
        <v>7</v>
      </c>
      <c r="P2540" s="12" t="s">
        <v>3303</v>
      </c>
      <c r="Q2540" s="110">
        <v>9</v>
      </c>
    </row>
    <row r="2541" spans="1:17" x14ac:dyDescent="0.25">
      <c r="A2541" s="213"/>
      <c r="B2541" s="213"/>
      <c r="C2541" s="213"/>
      <c r="D2541" s="213"/>
      <c r="E2541" s="213"/>
      <c r="F2541" s="213"/>
      <c r="G2541" s="215"/>
      <c r="H2541" s="19" t="s">
        <v>1060</v>
      </c>
      <c r="I2541" s="186">
        <f t="shared" ref="I2541:L2541" si="2203">SUM(I2537)</f>
        <v>1648365</v>
      </c>
      <c r="J2541" s="186">
        <f t="shared" ref="J2541" si="2204">SUM(J2537)</f>
        <v>1645935</v>
      </c>
      <c r="K2541" s="186">
        <f t="shared" ref="K2541" si="2205">SUM(K2537)</f>
        <v>1376334</v>
      </c>
      <c r="L2541" s="186">
        <f t="shared" si="2203"/>
        <v>259741</v>
      </c>
      <c r="M2541" s="20">
        <f t="shared" ref="M2541:O2541" si="2206">SUM(M2537)</f>
        <v>96969</v>
      </c>
      <c r="N2541" s="20">
        <f t="shared" si="2206"/>
        <v>81493</v>
      </c>
      <c r="O2541" s="20">
        <f t="shared" si="2206"/>
        <v>81279</v>
      </c>
      <c r="P2541" s="20">
        <f>K2541+L2541</f>
        <v>1636075</v>
      </c>
      <c r="Q2541" s="186">
        <f>IF(J2541=0,"-",P2541/J2541*100)</f>
        <v>99.400948397111677</v>
      </c>
    </row>
    <row r="2542" spans="1:17" x14ac:dyDescent="0.25">
      <c r="A2542" s="213"/>
      <c r="B2542" s="213"/>
      <c r="C2542" s="213"/>
      <c r="D2542" s="213"/>
      <c r="E2542" s="213"/>
      <c r="F2542" s="213"/>
      <c r="G2542" s="215"/>
      <c r="H2542" s="21" t="s">
        <v>80</v>
      </c>
      <c r="I2542" s="186">
        <f t="shared" ref="I2542:L2542" si="2207">SUM(I2541)</f>
        <v>1648365</v>
      </c>
      <c r="J2542" s="186">
        <f t="shared" ref="J2542" si="2208">SUM(J2541)</f>
        <v>1645935</v>
      </c>
      <c r="K2542" s="186">
        <f t="shared" ref="K2542" si="2209">SUM(K2541)</f>
        <v>1376334</v>
      </c>
      <c r="L2542" s="186">
        <f t="shared" si="2207"/>
        <v>259741</v>
      </c>
      <c r="M2542" s="20">
        <f t="shared" ref="M2542:O2542" si="2210">SUM(M2541)</f>
        <v>96969</v>
      </c>
      <c r="N2542" s="20">
        <f t="shared" si="2210"/>
        <v>81493</v>
      </c>
      <c r="O2542" s="20">
        <f t="shared" si="2210"/>
        <v>81279</v>
      </c>
      <c r="P2542" s="20">
        <f>K2542+L2542</f>
        <v>1636075</v>
      </c>
      <c r="Q2542" s="186">
        <f>IF(J2542=0,"-",P2542/J2542*100)</f>
        <v>99.400948397111677</v>
      </c>
    </row>
    <row r="2543" spans="1:17" x14ac:dyDescent="0.25">
      <c r="A2543" s="216"/>
      <c r="B2543" s="216"/>
      <c r="C2543" s="216"/>
      <c r="D2543" s="216"/>
      <c r="E2543" s="216"/>
      <c r="F2543" s="216"/>
      <c r="G2543" s="217"/>
      <c r="J2543" s="178">
        <v>0</v>
      </c>
      <c r="K2543" s="178">
        <v>0</v>
      </c>
      <c r="L2543" s="178">
        <f>M2543+N2543+O2543</f>
        <v>0</v>
      </c>
      <c r="P2543">
        <f>K2543+L2543</f>
        <v>0</v>
      </c>
      <c r="Q2543" s="160" t="str">
        <f>IF(J2543=0,"-",P2543/J2543*100)</f>
        <v>-</v>
      </c>
    </row>
    <row r="2544" spans="1:17" ht="15.75" thickBot="1" x14ac:dyDescent="0.3">
      <c r="A2544" s="16" t="s">
        <v>1</v>
      </c>
      <c r="B2544" s="16" t="s">
        <v>1</v>
      </c>
      <c r="C2544" s="16" t="s">
        <v>1</v>
      </c>
      <c r="D2544" s="16" t="s">
        <v>1</v>
      </c>
      <c r="E2544" s="16" t="s">
        <v>1</v>
      </c>
      <c r="F2544" s="16" t="s">
        <v>1</v>
      </c>
      <c r="G2544" s="16" t="s">
        <v>1</v>
      </c>
      <c r="H2544" s="22" t="s">
        <v>1</v>
      </c>
      <c r="I2544" s="187"/>
      <c r="J2544" s="187"/>
      <c r="K2544" s="187"/>
      <c r="L2544" s="187"/>
      <c r="M2544" s="22" t="s">
        <v>1</v>
      </c>
      <c r="N2544" s="22" t="s">
        <v>1</v>
      </c>
      <c r="O2544" s="22"/>
      <c r="P2544" s="22">
        <f>K2544+L2544</f>
        <v>0</v>
      </c>
      <c r="Q2544" s="166"/>
    </row>
    <row r="2545" spans="1:17" ht="45.75" thickBot="1" x14ac:dyDescent="0.3">
      <c r="A2545" s="5" t="s">
        <v>4</v>
      </c>
      <c r="B2545" s="5" t="s">
        <v>5</v>
      </c>
      <c r="C2545" s="5" t="s">
        <v>6</v>
      </c>
      <c r="D2545" s="6" t="s">
        <v>1</v>
      </c>
      <c r="E2545" s="5" t="s">
        <v>7</v>
      </c>
      <c r="F2545" s="5" t="s">
        <v>8</v>
      </c>
      <c r="G2545" s="5" t="s">
        <v>9</v>
      </c>
      <c r="H2545" s="5" t="s">
        <v>10</v>
      </c>
      <c r="I2545" s="109" t="s">
        <v>3374</v>
      </c>
      <c r="J2545" s="109" t="s">
        <v>3433</v>
      </c>
      <c r="K2545" s="109" t="s">
        <v>3437</v>
      </c>
      <c r="L2545" s="109" t="s">
        <v>3434</v>
      </c>
      <c r="M2545" s="5" t="s">
        <v>3439</v>
      </c>
      <c r="N2545" s="5" t="s">
        <v>3440</v>
      </c>
      <c r="O2545" s="5" t="s">
        <v>3441</v>
      </c>
      <c r="P2545" s="5" t="s">
        <v>3438</v>
      </c>
      <c r="Q2545" s="162" t="s">
        <v>3302</v>
      </c>
    </row>
    <row r="2546" spans="1:17" x14ac:dyDescent="0.25">
      <c r="A2546" s="7" t="s">
        <v>1</v>
      </c>
      <c r="B2546" s="7" t="s">
        <v>1</v>
      </c>
      <c r="C2546" s="7" t="s">
        <v>1</v>
      </c>
      <c r="D2546" s="8" t="s">
        <v>1</v>
      </c>
      <c r="E2546" s="8" t="s">
        <v>1</v>
      </c>
      <c r="F2546" s="9" t="s">
        <v>1</v>
      </c>
      <c r="G2546" s="10" t="s">
        <v>1</v>
      </c>
      <c r="H2546" s="11" t="s">
        <v>1</v>
      </c>
      <c r="I2546" s="110">
        <v>1</v>
      </c>
      <c r="J2546" s="110">
        <v>2</v>
      </c>
      <c r="K2546" s="110">
        <v>20</v>
      </c>
      <c r="L2546" s="110" t="s">
        <v>3402</v>
      </c>
      <c r="M2546" s="12">
        <v>5</v>
      </c>
      <c r="N2546" s="12">
        <v>6</v>
      </c>
      <c r="O2546" s="12">
        <v>7</v>
      </c>
      <c r="P2546" s="12" t="s">
        <v>3303</v>
      </c>
      <c r="Q2546" s="110">
        <v>9</v>
      </c>
    </row>
    <row r="2547" spans="1:17" x14ac:dyDescent="0.25">
      <c r="A2547" s="1" t="s">
        <v>969</v>
      </c>
      <c r="B2547" s="1" t="s">
        <v>82</v>
      </c>
      <c r="C2547" s="4" t="s">
        <v>1302</v>
      </c>
      <c r="D2547" s="4" t="s">
        <v>1303</v>
      </c>
      <c r="E2547" s="2" t="s">
        <v>1</v>
      </c>
      <c r="F2547" s="2" t="s">
        <v>1</v>
      </c>
      <c r="G2547" s="2" t="s">
        <v>1</v>
      </c>
      <c r="H2547" s="2" t="s">
        <v>1304</v>
      </c>
      <c r="I2547" s="183">
        <v>0</v>
      </c>
      <c r="J2547" s="183"/>
      <c r="K2547" s="183"/>
      <c r="L2547" s="183"/>
      <c r="M2547" s="3" t="s">
        <v>1</v>
      </c>
      <c r="N2547" s="3" t="s">
        <v>1</v>
      </c>
      <c r="O2547" s="3"/>
      <c r="P2547" s="3">
        <f t="shared" ref="P2547:P2579" si="2211">K2547+L2547</f>
        <v>0</v>
      </c>
      <c r="Q2547" s="161"/>
    </row>
    <row r="2548" spans="1:17" ht="33.75" x14ac:dyDescent="0.25">
      <c r="A2548" s="1" t="s">
        <v>1</v>
      </c>
      <c r="B2548" s="1" t="s">
        <v>1</v>
      </c>
      <c r="C2548" s="1" t="s">
        <v>1</v>
      </c>
      <c r="D2548" s="2" t="s">
        <v>1</v>
      </c>
      <c r="E2548" s="2" t="s">
        <v>1</v>
      </c>
      <c r="F2548" s="2" t="s">
        <v>1</v>
      </c>
      <c r="G2548" s="2" t="s">
        <v>1</v>
      </c>
      <c r="H2548" s="13" t="s">
        <v>14</v>
      </c>
      <c r="I2548" s="184">
        <f t="shared" ref="I2548:L2548" si="2212">SUM(I2549,I2557,I2559)</f>
        <v>3018247</v>
      </c>
      <c r="J2548" s="184">
        <f t="shared" ref="J2548" si="2213">SUM(J2549,J2557,J2559)</f>
        <v>2996781</v>
      </c>
      <c r="K2548" s="184">
        <f t="shared" ref="K2548" si="2214">SUM(K2549,K2557,K2559)</f>
        <v>2456884</v>
      </c>
      <c r="L2548" s="184">
        <f t="shared" si="2212"/>
        <v>539837</v>
      </c>
      <c r="M2548" s="14">
        <f t="shared" ref="M2548:O2548" si="2215">SUM(M2549,M2557,M2559)</f>
        <v>194105</v>
      </c>
      <c r="N2548" s="14">
        <f t="shared" si="2215"/>
        <v>193625</v>
      </c>
      <c r="O2548" s="14">
        <f t="shared" si="2215"/>
        <v>152107</v>
      </c>
      <c r="P2548" s="14">
        <f t="shared" si="2211"/>
        <v>2996721</v>
      </c>
      <c r="Q2548" s="184">
        <f t="shared" ref="Q2548:Q2578" si="2216">IF(J2548=0,"-",P2548/J2548*100)</f>
        <v>99.997997851694862</v>
      </c>
    </row>
    <row r="2549" spans="1:17" x14ac:dyDescent="0.25">
      <c r="A2549" s="4" t="s">
        <v>969</v>
      </c>
      <c r="B2549" s="4" t="s">
        <v>82</v>
      </c>
      <c r="C2549" s="4" t="s">
        <v>1302</v>
      </c>
      <c r="D2549" s="4" t="s">
        <v>1303</v>
      </c>
      <c r="E2549" s="2" t="s">
        <v>15</v>
      </c>
      <c r="F2549" s="2" t="s">
        <v>1</v>
      </c>
      <c r="G2549" s="2" t="s">
        <v>1</v>
      </c>
      <c r="H2549" s="2" t="s">
        <v>16</v>
      </c>
      <c r="I2549" s="185">
        <f t="shared" ref="I2549:L2549" si="2217">SUM(I2550,I2551)</f>
        <v>2598787</v>
      </c>
      <c r="J2549" s="185">
        <f t="shared" ref="J2549" si="2218">SUM(J2550,J2551)</f>
        <v>2594621</v>
      </c>
      <c r="K2549" s="185">
        <f t="shared" ref="K2549" si="2219">SUM(K2550,K2551)</f>
        <v>2134934</v>
      </c>
      <c r="L2549" s="185">
        <f t="shared" si="2217"/>
        <v>459687</v>
      </c>
      <c r="M2549" s="15">
        <f t="shared" ref="M2549:O2549" si="2220">SUM(M2550,M2551)</f>
        <v>165500</v>
      </c>
      <c r="N2549" s="15">
        <f t="shared" si="2220"/>
        <v>165500</v>
      </c>
      <c r="O2549" s="15">
        <f t="shared" si="2220"/>
        <v>128687</v>
      </c>
      <c r="P2549" s="15">
        <f t="shared" si="2211"/>
        <v>2594621</v>
      </c>
      <c r="Q2549" s="185">
        <f t="shared" si="2216"/>
        <v>100</v>
      </c>
    </row>
    <row r="2550" spans="1:17" x14ac:dyDescent="0.25">
      <c r="A2550" s="4" t="s">
        <v>969</v>
      </c>
      <c r="B2550" s="4" t="s">
        <v>82</v>
      </c>
      <c r="C2550" s="4" t="s">
        <v>1302</v>
      </c>
      <c r="D2550" s="4" t="s">
        <v>1303</v>
      </c>
      <c r="E2550" s="3" t="s">
        <v>18</v>
      </c>
      <c r="F2550" s="4"/>
      <c r="G2550" s="16" t="s">
        <v>1015</v>
      </c>
      <c r="H2550" s="16" t="s">
        <v>17</v>
      </c>
      <c r="I2550" s="183">
        <v>2262232</v>
      </c>
      <c r="J2550" s="183">
        <v>2262232</v>
      </c>
      <c r="K2550" s="183">
        <v>1844241</v>
      </c>
      <c r="L2550" s="183">
        <f>M2550+N2550+O2550</f>
        <v>417991</v>
      </c>
      <c r="M2550" s="17">
        <v>150000</v>
      </c>
      <c r="N2550" s="17">
        <v>150000</v>
      </c>
      <c r="O2550" s="17">
        <v>117991</v>
      </c>
      <c r="P2550" s="17">
        <f t="shared" si="2211"/>
        <v>2262232</v>
      </c>
      <c r="Q2550" s="183">
        <f t="shared" si="2216"/>
        <v>100</v>
      </c>
    </row>
    <row r="2551" spans="1:17" x14ac:dyDescent="0.25">
      <c r="A2551" s="1" t="s">
        <v>969</v>
      </c>
      <c r="B2551" s="1" t="s">
        <v>82</v>
      </c>
      <c r="C2551" s="1" t="s">
        <v>1302</v>
      </c>
      <c r="D2551" s="1" t="s">
        <v>1303</v>
      </c>
      <c r="E2551" s="1" t="s">
        <v>20</v>
      </c>
      <c r="F2551" s="4" t="s">
        <v>1</v>
      </c>
      <c r="G2551" s="16" t="s">
        <v>1</v>
      </c>
      <c r="H2551" s="2" t="s">
        <v>21</v>
      </c>
      <c r="I2551" s="185">
        <f t="shared" ref="I2551:O2551" si="2221">SUM(I2552:I2556)</f>
        <v>336555</v>
      </c>
      <c r="J2551" s="185">
        <f t="shared" si="2221"/>
        <v>332389</v>
      </c>
      <c r="K2551" s="185">
        <f t="shared" si="2221"/>
        <v>290693</v>
      </c>
      <c r="L2551" s="185">
        <f t="shared" si="2221"/>
        <v>41696</v>
      </c>
      <c r="M2551" s="15">
        <f t="shared" si="2221"/>
        <v>15500</v>
      </c>
      <c r="N2551" s="15">
        <f t="shared" si="2221"/>
        <v>15500</v>
      </c>
      <c r="O2551" s="15">
        <f t="shared" si="2221"/>
        <v>10696</v>
      </c>
      <c r="P2551" s="15">
        <f t="shared" si="2211"/>
        <v>332389</v>
      </c>
      <c r="Q2551" s="185">
        <f t="shared" si="2216"/>
        <v>100</v>
      </c>
    </row>
    <row r="2552" spans="1:17" x14ac:dyDescent="0.25">
      <c r="A2552" s="4" t="s">
        <v>969</v>
      </c>
      <c r="B2552" s="4" t="s">
        <v>82</v>
      </c>
      <c r="C2552" s="4" t="s">
        <v>1302</v>
      </c>
      <c r="D2552" s="4" t="s">
        <v>1303</v>
      </c>
      <c r="E2552" s="3" t="s">
        <v>22</v>
      </c>
      <c r="F2552" s="4" t="s">
        <v>1305</v>
      </c>
      <c r="G2552" s="16" t="s">
        <v>1015</v>
      </c>
      <c r="H2552" s="16" t="s">
        <v>86</v>
      </c>
      <c r="I2552" s="183">
        <v>41030</v>
      </c>
      <c r="J2552" s="183">
        <v>41030</v>
      </c>
      <c r="K2552" s="183">
        <v>30600</v>
      </c>
      <c r="L2552" s="183">
        <f>M2552+N2552+O2552</f>
        <v>10430</v>
      </c>
      <c r="M2552" s="17">
        <v>3500</v>
      </c>
      <c r="N2552" s="17">
        <v>3500</v>
      </c>
      <c r="O2552" s="17">
        <v>3430</v>
      </c>
      <c r="P2552" s="17">
        <f t="shared" si="2211"/>
        <v>41030</v>
      </c>
      <c r="Q2552" s="183">
        <f t="shared" si="2216"/>
        <v>100</v>
      </c>
    </row>
    <row r="2553" spans="1:17" x14ac:dyDescent="0.25">
      <c r="A2553" s="4" t="s">
        <v>969</v>
      </c>
      <c r="B2553" s="4" t="s">
        <v>82</v>
      </c>
      <c r="C2553" s="4" t="s">
        <v>1302</v>
      </c>
      <c r="D2553" s="4" t="s">
        <v>1303</v>
      </c>
      <c r="E2553" s="3" t="s">
        <v>22</v>
      </c>
      <c r="F2553" s="4" t="s">
        <v>1306</v>
      </c>
      <c r="G2553" s="16" t="s">
        <v>1015</v>
      </c>
      <c r="H2553" s="16" t="s">
        <v>26</v>
      </c>
      <c r="I2553" s="183">
        <v>182270</v>
      </c>
      <c r="J2553" s="183">
        <v>182270</v>
      </c>
      <c r="K2553" s="183">
        <v>151004</v>
      </c>
      <c r="L2553" s="183">
        <f>M2553+N2553+O2553</f>
        <v>31266</v>
      </c>
      <c r="M2553" s="17">
        <v>12000</v>
      </c>
      <c r="N2553" s="17">
        <v>12000</v>
      </c>
      <c r="O2553" s="17">
        <v>7266</v>
      </c>
      <c r="P2553" s="17">
        <f t="shared" si="2211"/>
        <v>182270</v>
      </c>
      <c r="Q2553" s="183">
        <f t="shared" si="2216"/>
        <v>100</v>
      </c>
    </row>
    <row r="2554" spans="1:17" x14ac:dyDescent="0.25">
      <c r="A2554" s="4" t="s">
        <v>969</v>
      </c>
      <c r="B2554" s="4" t="s">
        <v>82</v>
      </c>
      <c r="C2554" s="4" t="s">
        <v>1302</v>
      </c>
      <c r="D2554" s="4" t="s">
        <v>1303</v>
      </c>
      <c r="E2554" s="3" t="s">
        <v>22</v>
      </c>
      <c r="F2554" s="4" t="s">
        <v>1307</v>
      </c>
      <c r="G2554" s="16" t="s">
        <v>1015</v>
      </c>
      <c r="H2554" s="16" t="s">
        <v>28</v>
      </c>
      <c r="I2554" s="183">
        <v>45365</v>
      </c>
      <c r="J2554" s="183">
        <v>41199</v>
      </c>
      <c r="K2554" s="183">
        <v>41199</v>
      </c>
      <c r="L2554" s="183">
        <f>M2554+N2554+O2554</f>
        <v>0</v>
      </c>
      <c r="M2554" s="17"/>
      <c r="N2554" s="17"/>
      <c r="O2554" s="17"/>
      <c r="P2554" s="17">
        <f t="shared" si="2211"/>
        <v>41199</v>
      </c>
      <c r="Q2554" s="183">
        <f t="shared" si="2216"/>
        <v>100</v>
      </c>
    </row>
    <row r="2555" spans="1:17" x14ac:dyDescent="0.25">
      <c r="A2555" s="4" t="s">
        <v>969</v>
      </c>
      <c r="B2555" s="4" t="s">
        <v>82</v>
      </c>
      <c r="C2555" s="4" t="s">
        <v>1302</v>
      </c>
      <c r="D2555" s="4" t="s">
        <v>1303</v>
      </c>
      <c r="E2555" s="3" t="s">
        <v>22</v>
      </c>
      <c r="F2555" s="4" t="s">
        <v>1308</v>
      </c>
      <c r="G2555" s="16" t="s">
        <v>1015</v>
      </c>
      <c r="H2555" s="16" t="s">
        <v>24</v>
      </c>
      <c r="I2555" s="183">
        <v>40500</v>
      </c>
      <c r="J2555" s="183">
        <v>40500</v>
      </c>
      <c r="K2555" s="183">
        <v>40500</v>
      </c>
      <c r="L2555" s="183">
        <f>M2555+N2555+O2555</f>
        <v>0</v>
      </c>
      <c r="M2555" s="17"/>
      <c r="N2555" s="17"/>
      <c r="O2555" s="17"/>
      <c r="P2555" s="17">
        <f t="shared" si="2211"/>
        <v>40500</v>
      </c>
      <c r="Q2555" s="183">
        <f t="shared" si="2216"/>
        <v>100</v>
      </c>
    </row>
    <row r="2556" spans="1:17" x14ac:dyDescent="0.25">
      <c r="A2556" s="4" t="s">
        <v>969</v>
      </c>
      <c r="B2556" s="4" t="s">
        <v>82</v>
      </c>
      <c r="C2556" s="4" t="s">
        <v>1302</v>
      </c>
      <c r="D2556" s="4" t="s">
        <v>1303</v>
      </c>
      <c r="E2556" s="3" t="s">
        <v>22</v>
      </c>
      <c r="F2556" s="4" t="s">
        <v>1309</v>
      </c>
      <c r="G2556" s="16" t="s">
        <v>1015</v>
      </c>
      <c r="H2556" s="16" t="s">
        <v>30</v>
      </c>
      <c r="I2556" s="183">
        <v>27390</v>
      </c>
      <c r="J2556" s="183">
        <v>27390</v>
      </c>
      <c r="K2556" s="183">
        <v>27390</v>
      </c>
      <c r="L2556" s="183">
        <f>M2556+N2556+O2556</f>
        <v>0</v>
      </c>
      <c r="M2556" s="17"/>
      <c r="N2556" s="17"/>
      <c r="O2556" s="17"/>
      <c r="P2556" s="17">
        <f t="shared" si="2211"/>
        <v>27390</v>
      </c>
      <c r="Q2556" s="183">
        <f t="shared" si="2216"/>
        <v>100</v>
      </c>
    </row>
    <row r="2557" spans="1:17" x14ac:dyDescent="0.25">
      <c r="A2557" s="4" t="s">
        <v>969</v>
      </c>
      <c r="B2557" s="4" t="s">
        <v>82</v>
      </c>
      <c r="C2557" s="4" t="s">
        <v>1302</v>
      </c>
      <c r="D2557" s="4" t="s">
        <v>1303</v>
      </c>
      <c r="E2557" s="2" t="s">
        <v>31</v>
      </c>
      <c r="F2557" s="2" t="s">
        <v>1</v>
      </c>
      <c r="G2557" s="2" t="s">
        <v>1</v>
      </c>
      <c r="H2557" s="2" t="s">
        <v>32</v>
      </c>
      <c r="I2557" s="185">
        <f t="shared" ref="I2557:O2557" si="2222">SUM(I2558)</f>
        <v>237534</v>
      </c>
      <c r="J2557" s="185">
        <f t="shared" si="2222"/>
        <v>237534</v>
      </c>
      <c r="K2557" s="185">
        <f t="shared" si="2222"/>
        <v>199341</v>
      </c>
      <c r="L2557" s="185">
        <f t="shared" si="2222"/>
        <v>38193</v>
      </c>
      <c r="M2557" s="15">
        <f t="shared" si="2222"/>
        <v>14000</v>
      </c>
      <c r="N2557" s="15">
        <f t="shared" si="2222"/>
        <v>14000</v>
      </c>
      <c r="O2557" s="15">
        <f t="shared" si="2222"/>
        <v>10193</v>
      </c>
      <c r="P2557" s="15">
        <f t="shared" si="2211"/>
        <v>237534</v>
      </c>
      <c r="Q2557" s="185">
        <f t="shared" si="2216"/>
        <v>100</v>
      </c>
    </row>
    <row r="2558" spans="1:17" x14ac:dyDescent="0.25">
      <c r="A2558" s="4" t="s">
        <v>969</v>
      </c>
      <c r="B2558" s="4" t="s">
        <v>82</v>
      </c>
      <c r="C2558" s="4" t="s">
        <v>1302</v>
      </c>
      <c r="D2558" s="4" t="s">
        <v>1303</v>
      </c>
      <c r="E2558" s="3" t="s">
        <v>34</v>
      </c>
      <c r="F2558" s="4"/>
      <c r="G2558" s="16" t="s">
        <v>1015</v>
      </c>
      <c r="H2558" s="16" t="s">
        <v>33</v>
      </c>
      <c r="I2558" s="183">
        <v>237534</v>
      </c>
      <c r="J2558" s="183">
        <v>237534</v>
      </c>
      <c r="K2558" s="183">
        <v>199341</v>
      </c>
      <c r="L2558" s="183">
        <f>M2558+N2558+O2558</f>
        <v>38193</v>
      </c>
      <c r="M2558" s="17">
        <v>14000</v>
      </c>
      <c r="N2558" s="17">
        <v>14000</v>
      </c>
      <c r="O2558" s="17">
        <v>10193</v>
      </c>
      <c r="P2558" s="17">
        <f t="shared" si="2211"/>
        <v>237534</v>
      </c>
      <c r="Q2558" s="183">
        <f t="shared" si="2216"/>
        <v>100</v>
      </c>
    </row>
    <row r="2559" spans="1:17" x14ac:dyDescent="0.25">
      <c r="A2559" s="4" t="s">
        <v>969</v>
      </c>
      <c r="B2559" s="4" t="s">
        <v>82</v>
      </c>
      <c r="C2559" s="4" t="s">
        <v>1302</v>
      </c>
      <c r="D2559" s="4" t="s">
        <v>1303</v>
      </c>
      <c r="E2559" s="2" t="s">
        <v>35</v>
      </c>
      <c r="F2559" s="2" t="s">
        <v>1</v>
      </c>
      <c r="G2559" s="2" t="s">
        <v>1</v>
      </c>
      <c r="H2559" s="2" t="s">
        <v>36</v>
      </c>
      <c r="I2559" s="185">
        <f t="shared" ref="I2559:O2559" si="2223">SUM(I2560:I2567)</f>
        <v>181926</v>
      </c>
      <c r="J2559" s="185">
        <f t="shared" si="2223"/>
        <v>164626</v>
      </c>
      <c r="K2559" s="185">
        <f t="shared" si="2223"/>
        <v>122609</v>
      </c>
      <c r="L2559" s="185">
        <f t="shared" si="2223"/>
        <v>41957</v>
      </c>
      <c r="M2559" s="15">
        <f t="shared" si="2223"/>
        <v>14605</v>
      </c>
      <c r="N2559" s="15">
        <f t="shared" si="2223"/>
        <v>14125</v>
      </c>
      <c r="O2559" s="15">
        <f t="shared" si="2223"/>
        <v>13227</v>
      </c>
      <c r="P2559" s="15">
        <f t="shared" si="2211"/>
        <v>164566</v>
      </c>
      <c r="Q2559" s="185">
        <f t="shared" si="2216"/>
        <v>99.963553752141223</v>
      </c>
    </row>
    <row r="2560" spans="1:17" x14ac:dyDescent="0.25">
      <c r="A2560" s="4" t="s">
        <v>969</v>
      </c>
      <c r="B2560" s="4" t="s">
        <v>82</v>
      </c>
      <c r="C2560" s="4" t="s">
        <v>1302</v>
      </c>
      <c r="D2560" s="4" t="s">
        <v>1303</v>
      </c>
      <c r="E2560" s="3" t="s">
        <v>39</v>
      </c>
      <c r="F2560" s="4"/>
      <c r="G2560" s="16" t="s">
        <v>1015</v>
      </c>
      <c r="H2560" s="16" t="s">
        <v>38</v>
      </c>
      <c r="I2560" s="183">
        <v>3100</v>
      </c>
      <c r="J2560" s="183">
        <v>2000</v>
      </c>
      <c r="K2560" s="183">
        <v>2000</v>
      </c>
      <c r="L2560" s="183">
        <f t="shared" ref="L2560:L2566" si="2224">M2560+N2560+O2560</f>
        <v>0</v>
      </c>
      <c r="M2560" s="17"/>
      <c r="N2560" s="17"/>
      <c r="O2560" s="17"/>
      <c r="P2560" s="17">
        <f t="shared" si="2211"/>
        <v>2000</v>
      </c>
      <c r="Q2560" s="183">
        <f t="shared" si="2216"/>
        <v>100</v>
      </c>
    </row>
    <row r="2561" spans="1:17" x14ac:dyDescent="0.25">
      <c r="A2561" s="4" t="s">
        <v>969</v>
      </c>
      <c r="B2561" s="4" t="s">
        <v>82</v>
      </c>
      <c r="C2561" s="4" t="s">
        <v>1302</v>
      </c>
      <c r="D2561" s="4" t="s">
        <v>1303</v>
      </c>
      <c r="E2561" s="3" t="s">
        <v>197</v>
      </c>
      <c r="F2561" s="4"/>
      <c r="G2561" s="16" t="s">
        <v>1015</v>
      </c>
      <c r="H2561" s="16" t="s">
        <v>196</v>
      </c>
      <c r="I2561" s="183">
        <v>44000</v>
      </c>
      <c r="J2561" s="183">
        <v>44000</v>
      </c>
      <c r="K2561" s="183">
        <v>35800</v>
      </c>
      <c r="L2561" s="183">
        <f t="shared" si="2224"/>
        <v>8200</v>
      </c>
      <c r="M2561" s="17">
        <v>3000</v>
      </c>
      <c r="N2561" s="17">
        <v>2700</v>
      </c>
      <c r="O2561" s="17">
        <v>2500</v>
      </c>
      <c r="P2561" s="17">
        <f t="shared" si="2211"/>
        <v>44000</v>
      </c>
      <c r="Q2561" s="183">
        <f t="shared" si="2216"/>
        <v>100</v>
      </c>
    </row>
    <row r="2562" spans="1:17" x14ac:dyDescent="0.25">
      <c r="A2562" s="4" t="s">
        <v>969</v>
      </c>
      <c r="B2562" s="4" t="s">
        <v>82</v>
      </c>
      <c r="C2562" s="4" t="s">
        <v>1302</v>
      </c>
      <c r="D2562" s="4" t="s">
        <v>1303</v>
      </c>
      <c r="E2562" s="3" t="s">
        <v>200</v>
      </c>
      <c r="F2562" s="4"/>
      <c r="G2562" s="16" t="s">
        <v>1015</v>
      </c>
      <c r="H2562" s="16" t="s">
        <v>199</v>
      </c>
      <c r="I2562" s="183">
        <v>15000</v>
      </c>
      <c r="J2562" s="183">
        <v>15000</v>
      </c>
      <c r="K2562" s="183">
        <v>10750</v>
      </c>
      <c r="L2562" s="183">
        <f t="shared" si="2224"/>
        <v>4250</v>
      </c>
      <c r="M2562" s="17">
        <v>1500</v>
      </c>
      <c r="N2562" s="17">
        <v>1500</v>
      </c>
      <c r="O2562" s="17">
        <v>1250</v>
      </c>
      <c r="P2562" s="17">
        <f t="shared" si="2211"/>
        <v>15000</v>
      </c>
      <c r="Q2562" s="183">
        <f t="shared" si="2216"/>
        <v>100</v>
      </c>
    </row>
    <row r="2563" spans="1:17" x14ac:dyDescent="0.25">
      <c r="A2563" s="4" t="s">
        <v>969</v>
      </c>
      <c r="B2563" s="4" t="s">
        <v>82</v>
      </c>
      <c r="C2563" s="4" t="s">
        <v>1302</v>
      </c>
      <c r="D2563" s="4" t="s">
        <v>1303</v>
      </c>
      <c r="E2563" s="3" t="s">
        <v>203</v>
      </c>
      <c r="F2563" s="4"/>
      <c r="G2563" s="16" t="s">
        <v>1015</v>
      </c>
      <c r="H2563" s="16" t="s">
        <v>202</v>
      </c>
      <c r="I2563" s="183">
        <v>44030</v>
      </c>
      <c r="J2563" s="183">
        <v>32780</v>
      </c>
      <c r="K2563" s="183">
        <v>23600</v>
      </c>
      <c r="L2563" s="183">
        <f t="shared" si="2224"/>
        <v>9180</v>
      </c>
      <c r="M2563" s="17">
        <v>3180</v>
      </c>
      <c r="N2563" s="17">
        <v>3000</v>
      </c>
      <c r="O2563" s="17">
        <v>3000</v>
      </c>
      <c r="P2563" s="17">
        <f t="shared" si="2211"/>
        <v>32780</v>
      </c>
      <c r="Q2563" s="183">
        <f t="shared" si="2216"/>
        <v>100</v>
      </c>
    </row>
    <row r="2564" spans="1:17" x14ac:dyDescent="0.25">
      <c r="A2564" s="4" t="s">
        <v>969</v>
      </c>
      <c r="B2564" s="4" t="s">
        <v>82</v>
      </c>
      <c r="C2564" s="4" t="s">
        <v>1302</v>
      </c>
      <c r="D2564" s="4" t="s">
        <v>1303</v>
      </c>
      <c r="E2564" s="3" t="s">
        <v>206</v>
      </c>
      <c r="F2564" s="4"/>
      <c r="G2564" s="16" t="s">
        <v>1015</v>
      </c>
      <c r="H2564" s="16" t="s">
        <v>205</v>
      </c>
      <c r="I2564" s="183">
        <v>2600</v>
      </c>
      <c r="J2564" s="183">
        <v>1500</v>
      </c>
      <c r="K2564" s="183">
        <v>1500</v>
      </c>
      <c r="L2564" s="183">
        <f t="shared" si="2224"/>
        <v>0</v>
      </c>
      <c r="M2564" s="17"/>
      <c r="N2564" s="17"/>
      <c r="O2564" s="17"/>
      <c r="P2564" s="17">
        <f t="shared" si="2211"/>
        <v>1500</v>
      </c>
      <c r="Q2564" s="183">
        <f t="shared" si="2216"/>
        <v>100</v>
      </c>
    </row>
    <row r="2565" spans="1:17" x14ac:dyDescent="0.25">
      <c r="A2565" s="4" t="s">
        <v>969</v>
      </c>
      <c r="B2565" s="4" t="s">
        <v>82</v>
      </c>
      <c r="C2565" s="4" t="s">
        <v>1302</v>
      </c>
      <c r="D2565" s="4" t="s">
        <v>1303</v>
      </c>
      <c r="E2565" s="3" t="s">
        <v>212</v>
      </c>
      <c r="F2565" s="4"/>
      <c r="G2565" s="16" t="s">
        <v>1015</v>
      </c>
      <c r="H2565" s="16" t="s">
        <v>211</v>
      </c>
      <c r="I2565" s="183">
        <v>17200</v>
      </c>
      <c r="J2565" s="183">
        <v>15000</v>
      </c>
      <c r="K2565" s="183">
        <v>10750</v>
      </c>
      <c r="L2565" s="183">
        <f t="shared" si="2224"/>
        <v>4250</v>
      </c>
      <c r="M2565" s="17">
        <v>1500</v>
      </c>
      <c r="N2565" s="17">
        <v>1500</v>
      </c>
      <c r="O2565" s="17">
        <v>1250</v>
      </c>
      <c r="P2565" s="17">
        <f t="shared" si="2211"/>
        <v>15000</v>
      </c>
      <c r="Q2565" s="183">
        <f t="shared" si="2216"/>
        <v>100</v>
      </c>
    </row>
    <row r="2566" spans="1:17" x14ac:dyDescent="0.25">
      <c r="A2566" s="4" t="s">
        <v>969</v>
      </c>
      <c r="B2566" s="4" t="s">
        <v>82</v>
      </c>
      <c r="C2566" s="4" t="s">
        <v>1302</v>
      </c>
      <c r="D2566" s="4" t="s">
        <v>1303</v>
      </c>
      <c r="E2566" s="3" t="s">
        <v>215</v>
      </c>
      <c r="F2566" s="4"/>
      <c r="G2566" s="16" t="s">
        <v>1015</v>
      </c>
      <c r="H2566" s="16" t="s">
        <v>214</v>
      </c>
      <c r="I2566" s="183">
        <v>50</v>
      </c>
      <c r="J2566" s="183">
        <v>50</v>
      </c>
      <c r="K2566" s="183">
        <v>0</v>
      </c>
      <c r="L2566" s="183">
        <f t="shared" si="2224"/>
        <v>0</v>
      </c>
      <c r="M2566" s="17"/>
      <c r="N2566" s="17"/>
      <c r="O2566" s="17"/>
      <c r="P2566" s="17">
        <f t="shared" si="2211"/>
        <v>0</v>
      </c>
      <c r="Q2566" s="183">
        <f t="shared" si="2216"/>
        <v>0</v>
      </c>
    </row>
    <row r="2567" spans="1:17" x14ac:dyDescent="0.25">
      <c r="A2567" s="1" t="s">
        <v>969</v>
      </c>
      <c r="B2567" s="1" t="s">
        <v>82</v>
      </c>
      <c r="C2567" s="1" t="s">
        <v>1302</v>
      </c>
      <c r="D2567" s="1" t="s">
        <v>1303</v>
      </c>
      <c r="E2567" s="1" t="s">
        <v>40</v>
      </c>
      <c r="F2567" s="4" t="s">
        <v>1</v>
      </c>
      <c r="G2567" s="16" t="s">
        <v>1</v>
      </c>
      <c r="H2567" s="2" t="s">
        <v>41</v>
      </c>
      <c r="I2567" s="185">
        <f t="shared" ref="I2567:O2567" si="2225">SUM(I2568:I2570)</f>
        <v>55946</v>
      </c>
      <c r="J2567" s="185">
        <f t="shared" si="2225"/>
        <v>54296</v>
      </c>
      <c r="K2567" s="185">
        <f t="shared" si="2225"/>
        <v>38209</v>
      </c>
      <c r="L2567" s="185">
        <f t="shared" si="2225"/>
        <v>16077</v>
      </c>
      <c r="M2567" s="15">
        <f t="shared" si="2225"/>
        <v>5425</v>
      </c>
      <c r="N2567" s="15">
        <f t="shared" si="2225"/>
        <v>5425</v>
      </c>
      <c r="O2567" s="15">
        <f t="shared" si="2225"/>
        <v>5227</v>
      </c>
      <c r="P2567" s="15">
        <f t="shared" si="2211"/>
        <v>54286</v>
      </c>
      <c r="Q2567" s="185">
        <f t="shared" si="2216"/>
        <v>99.981582437011937</v>
      </c>
    </row>
    <row r="2568" spans="1:17" x14ac:dyDescent="0.25">
      <c r="A2568" s="4" t="s">
        <v>969</v>
      </c>
      <c r="B2568" s="4" t="s">
        <v>82</v>
      </c>
      <c r="C2568" s="4" t="s">
        <v>1302</v>
      </c>
      <c r="D2568" s="4" t="s">
        <v>1303</v>
      </c>
      <c r="E2568" s="3" t="s">
        <v>42</v>
      </c>
      <c r="F2568" s="4"/>
      <c r="G2568" s="16" t="s">
        <v>1015</v>
      </c>
      <c r="H2568" s="16" t="s">
        <v>41</v>
      </c>
      <c r="I2568" s="183">
        <v>37620</v>
      </c>
      <c r="J2568" s="183">
        <v>35970</v>
      </c>
      <c r="K2568" s="183">
        <v>24000</v>
      </c>
      <c r="L2568" s="183">
        <f>M2568+N2568+O2568</f>
        <v>11970</v>
      </c>
      <c r="M2568" s="17">
        <v>4000</v>
      </c>
      <c r="N2568" s="17">
        <v>4000</v>
      </c>
      <c r="O2568" s="17">
        <v>3970</v>
      </c>
      <c r="P2568" s="17">
        <f t="shared" si="2211"/>
        <v>35970</v>
      </c>
      <c r="Q2568" s="183">
        <f t="shared" si="2216"/>
        <v>100</v>
      </c>
    </row>
    <row r="2569" spans="1:17" ht="22.5" x14ac:dyDescent="0.25">
      <c r="A2569" s="4" t="s">
        <v>969</v>
      </c>
      <c r="B2569" s="4" t="s">
        <v>82</v>
      </c>
      <c r="C2569" s="4" t="s">
        <v>1302</v>
      </c>
      <c r="D2569" s="4" t="s">
        <v>1303</v>
      </c>
      <c r="E2569" s="3" t="s">
        <v>42</v>
      </c>
      <c r="F2569" s="4" t="s">
        <v>1310</v>
      </c>
      <c r="G2569" s="16" t="s">
        <v>1015</v>
      </c>
      <c r="H2569" s="16" t="s">
        <v>50</v>
      </c>
      <c r="I2569" s="183">
        <v>7216</v>
      </c>
      <c r="J2569" s="183">
        <v>7216</v>
      </c>
      <c r="K2569" s="183">
        <v>5884</v>
      </c>
      <c r="L2569" s="183">
        <f>M2569+N2569+O2569</f>
        <v>1332</v>
      </c>
      <c r="M2569" s="17">
        <v>500</v>
      </c>
      <c r="N2569" s="17">
        <v>500</v>
      </c>
      <c r="O2569" s="17">
        <v>332</v>
      </c>
      <c r="P2569" s="17">
        <f t="shared" si="2211"/>
        <v>7216</v>
      </c>
      <c r="Q2569" s="183">
        <f t="shared" si="2216"/>
        <v>100</v>
      </c>
    </row>
    <row r="2570" spans="1:17" ht="22.5" x14ac:dyDescent="0.25">
      <c r="A2570" s="4" t="s">
        <v>969</v>
      </c>
      <c r="B2570" s="4" t="s">
        <v>82</v>
      </c>
      <c r="C2570" s="4" t="s">
        <v>1302</v>
      </c>
      <c r="D2570" s="4" t="s">
        <v>1303</v>
      </c>
      <c r="E2570" s="3" t="s">
        <v>42</v>
      </c>
      <c r="F2570" s="4" t="s">
        <v>1311</v>
      </c>
      <c r="G2570" s="16" t="s">
        <v>1015</v>
      </c>
      <c r="H2570" s="16" t="s">
        <v>56</v>
      </c>
      <c r="I2570" s="183">
        <v>11110</v>
      </c>
      <c r="J2570" s="183">
        <v>11110</v>
      </c>
      <c r="K2570" s="183">
        <v>8325</v>
      </c>
      <c r="L2570" s="183">
        <f>M2570+N2570+O2570</f>
        <v>2775</v>
      </c>
      <c r="M2570" s="17">
        <v>925</v>
      </c>
      <c r="N2570" s="17">
        <v>925</v>
      </c>
      <c r="O2570" s="17">
        <v>925</v>
      </c>
      <c r="P2570" s="17">
        <f t="shared" si="2211"/>
        <v>11100</v>
      </c>
      <c r="Q2570" s="183">
        <f t="shared" si="2216"/>
        <v>99.909990999099904</v>
      </c>
    </row>
    <row r="2571" spans="1:17" ht="22.5" x14ac:dyDescent="0.25">
      <c r="A2571" s="1" t="s">
        <v>1</v>
      </c>
      <c r="B2571" s="1" t="s">
        <v>1</v>
      </c>
      <c r="C2571" s="1" t="s">
        <v>1</v>
      </c>
      <c r="D2571" s="2" t="s">
        <v>1</v>
      </c>
      <c r="E2571" s="2" t="s">
        <v>1</v>
      </c>
      <c r="F2571" s="2" t="s">
        <v>1</v>
      </c>
      <c r="G2571" s="2" t="s">
        <v>1</v>
      </c>
      <c r="H2571" s="13" t="s">
        <v>57</v>
      </c>
      <c r="I2571" s="184">
        <f t="shared" ref="I2571:O2572" si="2226">SUM(I2572)</f>
        <v>110</v>
      </c>
      <c r="J2571" s="184">
        <f t="shared" si="2226"/>
        <v>110</v>
      </c>
      <c r="K2571" s="184">
        <f t="shared" si="2226"/>
        <v>0</v>
      </c>
      <c r="L2571" s="184">
        <f t="shared" si="2226"/>
        <v>0</v>
      </c>
      <c r="M2571" s="14">
        <f t="shared" si="2226"/>
        <v>0</v>
      </c>
      <c r="N2571" s="14">
        <f t="shared" si="2226"/>
        <v>0</v>
      </c>
      <c r="O2571" s="14">
        <f t="shared" si="2226"/>
        <v>0</v>
      </c>
      <c r="P2571" s="14">
        <f t="shared" si="2211"/>
        <v>0</v>
      </c>
      <c r="Q2571" s="184">
        <f t="shared" si="2216"/>
        <v>0</v>
      </c>
    </row>
    <row r="2572" spans="1:17" x14ac:dyDescent="0.25">
      <c r="A2572" s="4" t="s">
        <v>969</v>
      </c>
      <c r="B2572" s="4" t="s">
        <v>82</v>
      </c>
      <c r="C2572" s="4" t="s">
        <v>1302</v>
      </c>
      <c r="D2572" s="4" t="s">
        <v>1303</v>
      </c>
      <c r="E2572" s="2" t="s">
        <v>58</v>
      </c>
      <c r="F2572" s="2" t="s">
        <v>1</v>
      </c>
      <c r="G2572" s="2" t="s">
        <v>1</v>
      </c>
      <c r="H2572" s="2" t="s">
        <v>59</v>
      </c>
      <c r="I2572" s="185">
        <f t="shared" si="2226"/>
        <v>110</v>
      </c>
      <c r="J2572" s="185">
        <f t="shared" si="2226"/>
        <v>110</v>
      </c>
      <c r="K2572" s="185">
        <f t="shared" si="2226"/>
        <v>0</v>
      </c>
      <c r="L2572" s="185">
        <f t="shared" si="2226"/>
        <v>0</v>
      </c>
      <c r="M2572" s="15">
        <f t="shared" si="2226"/>
        <v>0</v>
      </c>
      <c r="N2572" s="15">
        <f t="shared" si="2226"/>
        <v>0</v>
      </c>
      <c r="O2572" s="15">
        <f t="shared" si="2226"/>
        <v>0</v>
      </c>
      <c r="P2572" s="15">
        <f t="shared" si="2211"/>
        <v>0</v>
      </c>
      <c r="Q2572" s="185">
        <f t="shared" si="2216"/>
        <v>0</v>
      </c>
    </row>
    <row r="2573" spans="1:17" x14ac:dyDescent="0.25">
      <c r="A2573" s="4" t="s">
        <v>969</v>
      </c>
      <c r="B2573" s="4" t="s">
        <v>82</v>
      </c>
      <c r="C2573" s="4" t="s">
        <v>1302</v>
      </c>
      <c r="D2573" s="4" t="s">
        <v>1303</v>
      </c>
      <c r="E2573" s="3" t="s">
        <v>69</v>
      </c>
      <c r="F2573" s="4"/>
      <c r="G2573" s="16" t="s">
        <v>1015</v>
      </c>
      <c r="H2573" s="16" t="s">
        <v>68</v>
      </c>
      <c r="I2573" s="183">
        <v>110</v>
      </c>
      <c r="J2573" s="183">
        <v>110</v>
      </c>
      <c r="K2573" s="183">
        <v>0</v>
      </c>
      <c r="L2573" s="183">
        <f>M2573+N2573+O2573</f>
        <v>0</v>
      </c>
      <c r="M2573" s="17"/>
      <c r="N2573" s="17"/>
      <c r="O2573" s="17"/>
      <c r="P2573" s="17">
        <f t="shared" si="2211"/>
        <v>0</v>
      </c>
      <c r="Q2573" s="183">
        <f t="shared" si="2216"/>
        <v>0</v>
      </c>
    </row>
    <row r="2574" spans="1:17" ht="22.5" x14ac:dyDescent="0.25">
      <c r="A2574" s="1" t="s">
        <v>1</v>
      </c>
      <c r="B2574" s="1" t="s">
        <v>1</v>
      </c>
      <c r="C2574" s="1" t="s">
        <v>1</v>
      </c>
      <c r="D2574" s="2" t="s">
        <v>1</v>
      </c>
      <c r="E2574" s="2" t="s">
        <v>1</v>
      </c>
      <c r="F2574" s="2" t="s">
        <v>1</v>
      </c>
      <c r="G2574" s="2" t="s">
        <v>1</v>
      </c>
      <c r="H2574" s="13" t="s">
        <v>70</v>
      </c>
      <c r="I2574" s="184">
        <f t="shared" ref="I2574:O2574" si="2227">SUM(I2575)</f>
        <v>62000</v>
      </c>
      <c r="J2574" s="184">
        <f t="shared" si="2227"/>
        <v>57000</v>
      </c>
      <c r="K2574" s="184">
        <f t="shared" si="2227"/>
        <v>57000</v>
      </c>
      <c r="L2574" s="184">
        <f t="shared" si="2227"/>
        <v>0</v>
      </c>
      <c r="M2574" s="14">
        <f t="shared" si="2227"/>
        <v>0</v>
      </c>
      <c r="N2574" s="14">
        <f t="shared" si="2227"/>
        <v>0</v>
      </c>
      <c r="O2574" s="14">
        <f t="shared" si="2227"/>
        <v>0</v>
      </c>
      <c r="P2574" s="14">
        <f t="shared" si="2211"/>
        <v>57000</v>
      </c>
      <c r="Q2574" s="184">
        <f t="shared" si="2216"/>
        <v>100</v>
      </c>
    </row>
    <row r="2575" spans="1:17" x14ac:dyDescent="0.25">
      <c r="A2575" s="4" t="s">
        <v>969</v>
      </c>
      <c r="B2575" s="4" t="s">
        <v>82</v>
      </c>
      <c r="C2575" s="4" t="s">
        <v>1302</v>
      </c>
      <c r="D2575" s="4" t="s">
        <v>1303</v>
      </c>
      <c r="E2575" s="2" t="s">
        <v>71</v>
      </c>
      <c r="F2575" s="2" t="s">
        <v>1</v>
      </c>
      <c r="G2575" s="2" t="s">
        <v>1</v>
      </c>
      <c r="H2575" s="2" t="s">
        <v>72</v>
      </c>
      <c r="I2575" s="185">
        <f t="shared" ref="I2575:L2575" si="2228">SUM(I2576:I2577)</f>
        <v>62000</v>
      </c>
      <c r="J2575" s="185">
        <f t="shared" ref="J2575" si="2229">SUM(J2576:J2577)</f>
        <v>57000</v>
      </c>
      <c r="K2575" s="185">
        <f t="shared" ref="K2575" si="2230">SUM(K2576:K2577)</f>
        <v>57000</v>
      </c>
      <c r="L2575" s="185">
        <f t="shared" si="2228"/>
        <v>0</v>
      </c>
      <c r="M2575" s="15">
        <f t="shared" ref="M2575:O2575" si="2231">SUM(M2576:M2577)</f>
        <v>0</v>
      </c>
      <c r="N2575" s="15">
        <f t="shared" si="2231"/>
        <v>0</v>
      </c>
      <c r="O2575" s="15">
        <f t="shared" si="2231"/>
        <v>0</v>
      </c>
      <c r="P2575" s="15">
        <f t="shared" si="2211"/>
        <v>57000</v>
      </c>
      <c r="Q2575" s="185">
        <f t="shared" si="2216"/>
        <v>100</v>
      </c>
    </row>
    <row r="2576" spans="1:17" x14ac:dyDescent="0.25">
      <c r="A2576" s="4" t="s">
        <v>969</v>
      </c>
      <c r="B2576" s="4" t="s">
        <v>82</v>
      </c>
      <c r="C2576" s="4" t="s">
        <v>1302</v>
      </c>
      <c r="D2576" s="4" t="s">
        <v>1303</v>
      </c>
      <c r="E2576" s="3" t="s">
        <v>75</v>
      </c>
      <c r="F2576" s="4"/>
      <c r="G2576" s="16" t="s">
        <v>1015</v>
      </c>
      <c r="H2576" s="16" t="s">
        <v>74</v>
      </c>
      <c r="I2576" s="183">
        <v>27000</v>
      </c>
      <c r="J2576" s="183">
        <v>22000</v>
      </c>
      <c r="K2576" s="183">
        <v>22000</v>
      </c>
      <c r="L2576" s="183">
        <f>M2576+N2576+O2576</f>
        <v>0</v>
      </c>
      <c r="M2576" s="17"/>
      <c r="N2576" s="17"/>
      <c r="O2576" s="17"/>
      <c r="P2576" s="17">
        <f t="shared" si="2211"/>
        <v>22000</v>
      </c>
      <c r="Q2576" s="183">
        <f t="shared" si="2216"/>
        <v>100</v>
      </c>
    </row>
    <row r="2577" spans="1:17" x14ac:dyDescent="0.25">
      <c r="A2577" s="4" t="s">
        <v>969</v>
      </c>
      <c r="B2577" s="4" t="s">
        <v>82</v>
      </c>
      <c r="C2577" s="4" t="s">
        <v>1302</v>
      </c>
      <c r="D2577" s="4" t="s">
        <v>1303</v>
      </c>
      <c r="E2577" s="3" t="s">
        <v>341</v>
      </c>
      <c r="F2577" s="4"/>
      <c r="G2577" s="16" t="s">
        <v>1015</v>
      </c>
      <c r="H2577" s="16" t="s">
        <v>340</v>
      </c>
      <c r="I2577" s="183">
        <v>35000</v>
      </c>
      <c r="J2577" s="183">
        <v>35000</v>
      </c>
      <c r="K2577" s="183">
        <v>35000</v>
      </c>
      <c r="L2577" s="183">
        <f>M2577+N2577+O2577</f>
        <v>0</v>
      </c>
      <c r="M2577" s="17"/>
      <c r="N2577" s="17"/>
      <c r="O2577" s="17"/>
      <c r="P2577" s="17">
        <f t="shared" si="2211"/>
        <v>35000</v>
      </c>
      <c r="Q2577" s="183">
        <f t="shared" si="2216"/>
        <v>100</v>
      </c>
    </row>
    <row r="2578" spans="1:17" x14ac:dyDescent="0.25">
      <c r="A2578" s="16" t="s">
        <v>1</v>
      </c>
      <c r="B2578" s="16" t="s">
        <v>1</v>
      </c>
      <c r="C2578" s="16" t="s">
        <v>1</v>
      </c>
      <c r="D2578" s="16" t="s">
        <v>1</v>
      </c>
      <c r="E2578" s="16" t="s">
        <v>1</v>
      </c>
      <c r="F2578" s="16" t="s">
        <v>1</v>
      </c>
      <c r="G2578" s="16" t="s">
        <v>1</v>
      </c>
      <c r="H2578" s="13" t="s">
        <v>1312</v>
      </c>
      <c r="I2578" s="184">
        <f t="shared" ref="I2578:O2578" si="2232">SUM(I2548,I2571,I2574)</f>
        <v>3080357</v>
      </c>
      <c r="J2578" s="184">
        <f t="shared" si="2232"/>
        <v>3053891</v>
      </c>
      <c r="K2578" s="184">
        <f t="shared" si="2232"/>
        <v>2513884</v>
      </c>
      <c r="L2578" s="184">
        <f t="shared" si="2232"/>
        <v>539837</v>
      </c>
      <c r="M2578" s="14">
        <f t="shared" si="2232"/>
        <v>194105</v>
      </c>
      <c r="N2578" s="14">
        <f t="shared" si="2232"/>
        <v>193625</v>
      </c>
      <c r="O2578" s="14">
        <f t="shared" si="2232"/>
        <v>152107</v>
      </c>
      <c r="P2578" s="14">
        <f t="shared" si="2211"/>
        <v>3053721</v>
      </c>
      <c r="Q2578" s="184">
        <f t="shared" si="2216"/>
        <v>99.994433331117577</v>
      </c>
    </row>
    <row r="2579" spans="1:17" ht="15.75" thickBot="1" x14ac:dyDescent="0.3">
      <c r="A2579" s="16" t="s">
        <v>1</v>
      </c>
      <c r="B2579" s="16" t="s">
        <v>1</v>
      </c>
      <c r="C2579" s="16" t="s">
        <v>1</v>
      </c>
      <c r="D2579" s="16" t="s">
        <v>1</v>
      </c>
      <c r="E2579" s="16" t="s">
        <v>1</v>
      </c>
      <c r="F2579" s="16" t="s">
        <v>1</v>
      </c>
      <c r="G2579" s="16" t="s">
        <v>1</v>
      </c>
      <c r="H2579" s="2" t="s">
        <v>77</v>
      </c>
      <c r="I2579" s="185">
        <v>68</v>
      </c>
      <c r="J2579" s="185">
        <v>68</v>
      </c>
      <c r="K2579" s="185"/>
      <c r="L2579" s="185"/>
      <c r="M2579" s="16" t="s">
        <v>1</v>
      </c>
      <c r="N2579" s="16" t="s">
        <v>1</v>
      </c>
      <c r="O2579" s="16"/>
      <c r="P2579" s="15">
        <f t="shared" si="2211"/>
        <v>0</v>
      </c>
      <c r="Q2579" s="164"/>
    </row>
    <row r="2580" spans="1:17" ht="45.75" thickBot="1" x14ac:dyDescent="0.3">
      <c r="A2580" s="212" t="s">
        <v>1</v>
      </c>
      <c r="B2580" s="212" t="s">
        <v>1</v>
      </c>
      <c r="C2580" s="212" t="s">
        <v>1</v>
      </c>
      <c r="D2580" s="212" t="s">
        <v>1</v>
      </c>
      <c r="E2580" s="212" t="s">
        <v>1</v>
      </c>
      <c r="F2580" s="212" t="s">
        <v>1</v>
      </c>
      <c r="G2580" s="214" t="s">
        <v>1</v>
      </c>
      <c r="H2580" s="5" t="s">
        <v>78</v>
      </c>
      <c r="I2580" s="109" t="s">
        <v>3374</v>
      </c>
      <c r="J2580" s="109" t="s">
        <v>3433</v>
      </c>
      <c r="K2580" s="109" t="s">
        <v>3437</v>
      </c>
      <c r="L2580" s="109" t="s">
        <v>3434</v>
      </c>
      <c r="M2580" s="5" t="s">
        <v>3439</v>
      </c>
      <c r="N2580" s="5" t="s">
        <v>3440</v>
      </c>
      <c r="O2580" s="5" t="s">
        <v>3441</v>
      </c>
      <c r="P2580" s="5" t="s">
        <v>3438</v>
      </c>
      <c r="Q2580" s="162" t="s">
        <v>3302</v>
      </c>
    </row>
    <row r="2581" spans="1:17" x14ac:dyDescent="0.25">
      <c r="A2581" s="213"/>
      <c r="B2581" s="213"/>
      <c r="C2581" s="213"/>
      <c r="D2581" s="213"/>
      <c r="E2581" s="213"/>
      <c r="F2581" s="213"/>
      <c r="G2581" s="215"/>
      <c r="H2581" s="18" t="s">
        <v>1</v>
      </c>
      <c r="I2581" s="110">
        <v>1</v>
      </c>
      <c r="J2581" s="110">
        <v>2</v>
      </c>
      <c r="K2581" s="110">
        <v>20</v>
      </c>
      <c r="L2581" s="110" t="s">
        <v>3402</v>
      </c>
      <c r="M2581" s="12">
        <v>5</v>
      </c>
      <c r="N2581" s="12">
        <v>6</v>
      </c>
      <c r="O2581" s="12">
        <v>7</v>
      </c>
      <c r="P2581" s="12" t="s">
        <v>3303</v>
      </c>
      <c r="Q2581" s="110">
        <v>9</v>
      </c>
    </row>
    <row r="2582" spans="1:17" x14ac:dyDescent="0.25">
      <c r="A2582" s="213"/>
      <c r="B2582" s="213"/>
      <c r="C2582" s="213"/>
      <c r="D2582" s="213"/>
      <c r="E2582" s="213"/>
      <c r="F2582" s="213"/>
      <c r="G2582" s="215"/>
      <c r="H2582" s="19" t="s">
        <v>1060</v>
      </c>
      <c r="I2582" s="186">
        <f t="shared" ref="I2582:L2582" si="2233">SUM(I2578)</f>
        <v>3080357</v>
      </c>
      <c r="J2582" s="186">
        <f t="shared" ref="J2582" si="2234">SUM(J2578)</f>
        <v>3053891</v>
      </c>
      <c r="K2582" s="186">
        <f t="shared" ref="K2582" si="2235">SUM(K2578)</f>
        <v>2513884</v>
      </c>
      <c r="L2582" s="186">
        <f t="shared" si="2233"/>
        <v>539837</v>
      </c>
      <c r="M2582" s="20">
        <f t="shared" ref="M2582:O2582" si="2236">SUM(M2578)</f>
        <v>194105</v>
      </c>
      <c r="N2582" s="20">
        <f t="shared" si="2236"/>
        <v>193625</v>
      </c>
      <c r="O2582" s="20">
        <f t="shared" si="2236"/>
        <v>152107</v>
      </c>
      <c r="P2582" s="20">
        <f>K2582+L2582</f>
        <v>3053721</v>
      </c>
      <c r="Q2582" s="186">
        <f>IF(J2582=0,"-",P2582/J2582*100)</f>
        <v>99.994433331117577</v>
      </c>
    </row>
    <row r="2583" spans="1:17" x14ac:dyDescent="0.25">
      <c r="A2583" s="213"/>
      <c r="B2583" s="213"/>
      <c r="C2583" s="213"/>
      <c r="D2583" s="213"/>
      <c r="E2583" s="213"/>
      <c r="F2583" s="213"/>
      <c r="G2583" s="215"/>
      <c r="H2583" s="21" t="s">
        <v>80</v>
      </c>
      <c r="I2583" s="186">
        <f t="shared" ref="I2583:L2583" si="2237">SUM(I2582)</f>
        <v>3080357</v>
      </c>
      <c r="J2583" s="186">
        <f t="shared" ref="J2583" si="2238">SUM(J2582)</f>
        <v>3053891</v>
      </c>
      <c r="K2583" s="186">
        <f t="shared" ref="K2583" si="2239">SUM(K2582)</f>
        <v>2513884</v>
      </c>
      <c r="L2583" s="186">
        <f t="shared" si="2237"/>
        <v>539837</v>
      </c>
      <c r="M2583" s="20">
        <f t="shared" ref="M2583:O2583" si="2240">SUM(M2582)</f>
        <v>194105</v>
      </c>
      <c r="N2583" s="20">
        <f t="shared" si="2240"/>
        <v>193625</v>
      </c>
      <c r="O2583" s="20">
        <f t="shared" si="2240"/>
        <v>152107</v>
      </c>
      <c r="P2583" s="20">
        <f>K2583+L2583</f>
        <v>3053721</v>
      </c>
      <c r="Q2583" s="186">
        <f>IF(J2583=0,"-",P2583/J2583*100)</f>
        <v>99.994433331117577</v>
      </c>
    </row>
    <row r="2584" spans="1:17" x14ac:dyDescent="0.25">
      <c r="A2584" s="216"/>
      <c r="B2584" s="216"/>
      <c r="C2584" s="216"/>
      <c r="D2584" s="216"/>
      <c r="E2584" s="216"/>
      <c r="F2584" s="216"/>
      <c r="G2584" s="217"/>
      <c r="J2584" s="178">
        <v>0</v>
      </c>
      <c r="K2584" s="178">
        <v>0</v>
      </c>
      <c r="L2584" s="178">
        <f>M2584+N2584+O2584</f>
        <v>0</v>
      </c>
      <c r="P2584">
        <f>K2584+L2584</f>
        <v>0</v>
      </c>
      <c r="Q2584" s="160" t="str">
        <f>IF(J2584=0,"-",P2584/J2584*100)</f>
        <v>-</v>
      </c>
    </row>
    <row r="2585" spans="1:17" ht="15.75" thickBot="1" x14ac:dyDescent="0.3">
      <c r="A2585" s="16" t="s">
        <v>1</v>
      </c>
      <c r="B2585" s="16" t="s">
        <v>1</v>
      </c>
      <c r="C2585" s="16" t="s">
        <v>1</v>
      </c>
      <c r="D2585" s="16" t="s">
        <v>1</v>
      </c>
      <c r="E2585" s="16" t="s">
        <v>1</v>
      </c>
      <c r="F2585" s="16" t="s">
        <v>1</v>
      </c>
      <c r="G2585" s="16" t="s">
        <v>1</v>
      </c>
      <c r="H2585" s="22" t="s">
        <v>1</v>
      </c>
      <c r="I2585" s="187"/>
      <c r="J2585" s="187"/>
      <c r="K2585" s="187"/>
      <c r="L2585" s="187"/>
      <c r="M2585" s="22" t="s">
        <v>1</v>
      </c>
      <c r="N2585" s="22" t="s">
        <v>1</v>
      </c>
      <c r="O2585" s="22"/>
      <c r="P2585" s="22">
        <f>K2585+L2585</f>
        <v>0</v>
      </c>
      <c r="Q2585" s="166"/>
    </row>
    <row r="2586" spans="1:17" ht="45.75" thickBot="1" x14ac:dyDescent="0.3">
      <c r="A2586" s="5" t="s">
        <v>4</v>
      </c>
      <c r="B2586" s="5" t="s">
        <v>5</v>
      </c>
      <c r="C2586" s="5" t="s">
        <v>6</v>
      </c>
      <c r="D2586" s="6" t="s">
        <v>1</v>
      </c>
      <c r="E2586" s="5" t="s">
        <v>7</v>
      </c>
      <c r="F2586" s="5" t="s">
        <v>8</v>
      </c>
      <c r="G2586" s="5" t="s">
        <v>9</v>
      </c>
      <c r="H2586" s="5" t="s">
        <v>10</v>
      </c>
      <c r="I2586" s="109" t="s">
        <v>3374</v>
      </c>
      <c r="J2586" s="109" t="s">
        <v>3433</v>
      </c>
      <c r="K2586" s="109" t="s">
        <v>3437</v>
      </c>
      <c r="L2586" s="109" t="s">
        <v>3434</v>
      </c>
      <c r="M2586" s="5" t="s">
        <v>3439</v>
      </c>
      <c r="N2586" s="5" t="s">
        <v>3440</v>
      </c>
      <c r="O2586" s="5" t="s">
        <v>3441</v>
      </c>
      <c r="P2586" s="5" t="s">
        <v>3438</v>
      </c>
      <c r="Q2586" s="162" t="s">
        <v>3302</v>
      </c>
    </row>
    <row r="2587" spans="1:17" x14ac:dyDescent="0.25">
      <c r="A2587" s="7" t="s">
        <v>1</v>
      </c>
      <c r="B2587" s="7" t="s">
        <v>1</v>
      </c>
      <c r="C2587" s="7" t="s">
        <v>1</v>
      </c>
      <c r="D2587" s="8" t="s">
        <v>1</v>
      </c>
      <c r="E2587" s="8" t="s">
        <v>1</v>
      </c>
      <c r="F2587" s="9" t="s">
        <v>1</v>
      </c>
      <c r="G2587" s="10" t="s">
        <v>1</v>
      </c>
      <c r="H2587" s="11" t="s">
        <v>1</v>
      </c>
      <c r="I2587" s="110">
        <v>1</v>
      </c>
      <c r="J2587" s="110">
        <v>2</v>
      </c>
      <c r="K2587" s="110">
        <v>20</v>
      </c>
      <c r="L2587" s="110" t="s">
        <v>3402</v>
      </c>
      <c r="M2587" s="12">
        <v>5</v>
      </c>
      <c r="N2587" s="12">
        <v>6</v>
      </c>
      <c r="O2587" s="12">
        <v>7</v>
      </c>
      <c r="P2587" s="12" t="s">
        <v>3303</v>
      </c>
      <c r="Q2587" s="110">
        <v>9</v>
      </c>
    </row>
    <row r="2588" spans="1:17" x14ac:dyDescent="0.25">
      <c r="A2588" s="1" t="s">
        <v>969</v>
      </c>
      <c r="B2588" s="1" t="s">
        <v>82</v>
      </c>
      <c r="C2588" s="4" t="s">
        <v>1313</v>
      </c>
      <c r="D2588" s="4" t="s">
        <v>1314</v>
      </c>
      <c r="E2588" s="2" t="s">
        <v>1</v>
      </c>
      <c r="F2588" s="2" t="s">
        <v>1</v>
      </c>
      <c r="G2588" s="2" t="s">
        <v>1</v>
      </c>
      <c r="H2588" s="2" t="s">
        <v>1315</v>
      </c>
      <c r="I2588" s="183">
        <v>0</v>
      </c>
      <c r="J2588" s="183"/>
      <c r="K2588" s="183"/>
      <c r="L2588" s="183"/>
      <c r="M2588" s="3" t="s">
        <v>1</v>
      </c>
      <c r="N2588" s="3" t="s">
        <v>1</v>
      </c>
      <c r="O2588" s="3"/>
      <c r="P2588" s="3">
        <f t="shared" ref="P2588:P2620" si="2241">K2588+L2588</f>
        <v>0</v>
      </c>
      <c r="Q2588" s="161"/>
    </row>
    <row r="2589" spans="1:17" ht="33.75" x14ac:dyDescent="0.25">
      <c r="A2589" s="1" t="s">
        <v>1</v>
      </c>
      <c r="B2589" s="1" t="s">
        <v>1</v>
      </c>
      <c r="C2589" s="1" t="s">
        <v>1</v>
      </c>
      <c r="D2589" s="2" t="s">
        <v>1</v>
      </c>
      <c r="E2589" s="2" t="s">
        <v>1</v>
      </c>
      <c r="F2589" s="2" t="s">
        <v>1</v>
      </c>
      <c r="G2589" s="2" t="s">
        <v>1</v>
      </c>
      <c r="H2589" s="13" t="s">
        <v>14</v>
      </c>
      <c r="I2589" s="184">
        <f t="shared" ref="I2589:L2589" si="2242">SUM(I2590,I2598,I2600)</f>
        <v>2670484</v>
      </c>
      <c r="J2589" s="184">
        <f t="shared" ref="J2589" si="2243">SUM(J2590,J2598,J2600)</f>
        <v>2655182</v>
      </c>
      <c r="K2589" s="184">
        <f t="shared" ref="K2589" si="2244">SUM(K2590,K2598,K2600)</f>
        <v>2098390</v>
      </c>
      <c r="L2589" s="184">
        <f t="shared" si="2242"/>
        <v>556742</v>
      </c>
      <c r="M2589" s="14">
        <f t="shared" ref="M2589:O2589" si="2245">SUM(M2590,M2598,M2600)</f>
        <v>191021</v>
      </c>
      <c r="N2589" s="14">
        <f t="shared" si="2245"/>
        <v>183180</v>
      </c>
      <c r="O2589" s="14">
        <f t="shared" si="2245"/>
        <v>182541</v>
      </c>
      <c r="P2589" s="14">
        <f t="shared" si="2241"/>
        <v>2655132</v>
      </c>
      <c r="Q2589" s="184">
        <f t="shared" ref="Q2589:Q2619" si="2246">IF(J2589=0,"-",P2589/J2589*100)</f>
        <v>99.99811688991565</v>
      </c>
    </row>
    <row r="2590" spans="1:17" x14ac:dyDescent="0.25">
      <c r="A2590" s="4" t="s">
        <v>969</v>
      </c>
      <c r="B2590" s="4" t="s">
        <v>82</v>
      </c>
      <c r="C2590" s="4" t="s">
        <v>1313</v>
      </c>
      <c r="D2590" s="4" t="s">
        <v>1314</v>
      </c>
      <c r="E2590" s="2" t="s">
        <v>15</v>
      </c>
      <c r="F2590" s="2" t="s">
        <v>1</v>
      </c>
      <c r="G2590" s="2" t="s">
        <v>1</v>
      </c>
      <c r="H2590" s="2" t="s">
        <v>16</v>
      </c>
      <c r="I2590" s="185">
        <f t="shared" ref="I2590:L2590" si="2247">SUM(I2591,I2592)</f>
        <v>2293316</v>
      </c>
      <c r="J2590" s="185">
        <f t="shared" ref="J2590" si="2248">SUM(J2591,J2592)</f>
        <v>2294664</v>
      </c>
      <c r="K2590" s="185">
        <f t="shared" ref="K2590" si="2249">SUM(K2591,K2592)</f>
        <v>1821348</v>
      </c>
      <c r="L2590" s="185">
        <f t="shared" si="2247"/>
        <v>473316</v>
      </c>
      <c r="M2590" s="15">
        <f t="shared" ref="M2590:O2590" si="2250">SUM(M2591,M2592)</f>
        <v>162726</v>
      </c>
      <c r="N2590" s="15">
        <f t="shared" si="2250"/>
        <v>155300</v>
      </c>
      <c r="O2590" s="15">
        <f t="shared" si="2250"/>
        <v>155290</v>
      </c>
      <c r="P2590" s="15">
        <f t="shared" si="2241"/>
        <v>2294664</v>
      </c>
      <c r="Q2590" s="185">
        <f t="shared" si="2246"/>
        <v>100</v>
      </c>
    </row>
    <row r="2591" spans="1:17" x14ac:dyDescent="0.25">
      <c r="A2591" s="4" t="s">
        <v>969</v>
      </c>
      <c r="B2591" s="4" t="s">
        <v>82</v>
      </c>
      <c r="C2591" s="4" t="s">
        <v>1313</v>
      </c>
      <c r="D2591" s="4" t="s">
        <v>1314</v>
      </c>
      <c r="E2591" s="3" t="s">
        <v>18</v>
      </c>
      <c r="F2591" s="4"/>
      <c r="G2591" s="16" t="s">
        <v>1015</v>
      </c>
      <c r="H2591" s="16" t="s">
        <v>17</v>
      </c>
      <c r="I2591" s="183">
        <v>2025596</v>
      </c>
      <c r="J2591" s="183">
        <v>2025596</v>
      </c>
      <c r="K2591" s="183">
        <v>1598805</v>
      </c>
      <c r="L2591" s="183">
        <f>M2591+N2591+O2591</f>
        <v>426791</v>
      </c>
      <c r="M2591" s="17">
        <v>146791</v>
      </c>
      <c r="N2591" s="17">
        <v>140000</v>
      </c>
      <c r="O2591" s="17">
        <v>140000</v>
      </c>
      <c r="P2591" s="17">
        <f t="shared" si="2241"/>
        <v>2025596</v>
      </c>
      <c r="Q2591" s="183">
        <f t="shared" si="2246"/>
        <v>100</v>
      </c>
    </row>
    <row r="2592" spans="1:17" x14ac:dyDescent="0.25">
      <c r="A2592" s="1" t="s">
        <v>969</v>
      </c>
      <c r="B2592" s="1" t="s">
        <v>82</v>
      </c>
      <c r="C2592" s="1" t="s">
        <v>1313</v>
      </c>
      <c r="D2592" s="1" t="s">
        <v>1314</v>
      </c>
      <c r="E2592" s="1" t="s">
        <v>20</v>
      </c>
      <c r="F2592" s="4" t="s">
        <v>1</v>
      </c>
      <c r="G2592" s="16" t="s">
        <v>1</v>
      </c>
      <c r="H2592" s="2" t="s">
        <v>21</v>
      </c>
      <c r="I2592" s="185">
        <f t="shared" ref="I2592:O2592" si="2251">SUM(I2593:I2597)</f>
        <v>267720</v>
      </c>
      <c r="J2592" s="185">
        <f t="shared" si="2251"/>
        <v>269068</v>
      </c>
      <c r="K2592" s="185">
        <f t="shared" si="2251"/>
        <v>222543</v>
      </c>
      <c r="L2592" s="185">
        <f t="shared" si="2251"/>
        <v>46525</v>
      </c>
      <c r="M2592" s="15">
        <f t="shared" si="2251"/>
        <v>15935</v>
      </c>
      <c r="N2592" s="15">
        <f t="shared" si="2251"/>
        <v>15300</v>
      </c>
      <c r="O2592" s="15">
        <f t="shared" si="2251"/>
        <v>15290</v>
      </c>
      <c r="P2592" s="15">
        <f t="shared" si="2241"/>
        <v>269068</v>
      </c>
      <c r="Q2592" s="185">
        <f t="shared" si="2246"/>
        <v>100</v>
      </c>
    </row>
    <row r="2593" spans="1:17" x14ac:dyDescent="0.25">
      <c r="A2593" s="4" t="s">
        <v>969</v>
      </c>
      <c r="B2593" s="4" t="s">
        <v>82</v>
      </c>
      <c r="C2593" s="4" t="s">
        <v>1313</v>
      </c>
      <c r="D2593" s="4" t="s">
        <v>1314</v>
      </c>
      <c r="E2593" s="3" t="s">
        <v>22</v>
      </c>
      <c r="F2593" s="4" t="s">
        <v>1316</v>
      </c>
      <c r="G2593" s="16" t="s">
        <v>1015</v>
      </c>
      <c r="H2593" s="16" t="s">
        <v>86</v>
      </c>
      <c r="I2593" s="183">
        <v>44990</v>
      </c>
      <c r="J2593" s="183">
        <v>44990</v>
      </c>
      <c r="K2593" s="183">
        <v>34200</v>
      </c>
      <c r="L2593" s="183">
        <f>M2593+N2593+O2593</f>
        <v>10790</v>
      </c>
      <c r="M2593" s="17">
        <v>3600</v>
      </c>
      <c r="N2593" s="17">
        <v>3600</v>
      </c>
      <c r="O2593" s="17">
        <v>3590</v>
      </c>
      <c r="P2593" s="17">
        <f t="shared" si="2241"/>
        <v>44990</v>
      </c>
      <c r="Q2593" s="183">
        <f t="shared" si="2246"/>
        <v>100</v>
      </c>
    </row>
    <row r="2594" spans="1:17" x14ac:dyDescent="0.25">
      <c r="A2594" s="4" t="s">
        <v>969</v>
      </c>
      <c r="B2594" s="4" t="s">
        <v>82</v>
      </c>
      <c r="C2594" s="4" t="s">
        <v>1313</v>
      </c>
      <c r="D2594" s="4" t="s">
        <v>1314</v>
      </c>
      <c r="E2594" s="3" t="s">
        <v>22</v>
      </c>
      <c r="F2594" s="4" t="s">
        <v>1317</v>
      </c>
      <c r="G2594" s="16" t="s">
        <v>1015</v>
      </c>
      <c r="H2594" s="16" t="s">
        <v>26</v>
      </c>
      <c r="I2594" s="183">
        <v>167530</v>
      </c>
      <c r="J2594" s="183">
        <v>167530</v>
      </c>
      <c r="K2594" s="183">
        <v>131795</v>
      </c>
      <c r="L2594" s="183">
        <f>M2594+N2594+O2594</f>
        <v>35735</v>
      </c>
      <c r="M2594" s="17">
        <v>12335</v>
      </c>
      <c r="N2594" s="17">
        <v>11700</v>
      </c>
      <c r="O2594" s="17">
        <v>11700</v>
      </c>
      <c r="P2594" s="17">
        <f t="shared" si="2241"/>
        <v>167530</v>
      </c>
      <c r="Q2594" s="183">
        <f t="shared" si="2246"/>
        <v>100</v>
      </c>
    </row>
    <row r="2595" spans="1:17" x14ac:dyDescent="0.25">
      <c r="A2595" s="4" t="s">
        <v>969</v>
      </c>
      <c r="B2595" s="4" t="s">
        <v>82</v>
      </c>
      <c r="C2595" s="4" t="s">
        <v>1313</v>
      </c>
      <c r="D2595" s="4" t="s">
        <v>1314</v>
      </c>
      <c r="E2595" s="3" t="s">
        <v>22</v>
      </c>
      <c r="F2595" s="4" t="s">
        <v>1318</v>
      </c>
      <c r="G2595" s="16" t="s">
        <v>1015</v>
      </c>
      <c r="H2595" s="16" t="s">
        <v>28</v>
      </c>
      <c r="I2595" s="183">
        <v>35200</v>
      </c>
      <c r="J2595" s="183">
        <v>36548</v>
      </c>
      <c r="K2595" s="183">
        <v>36548</v>
      </c>
      <c r="L2595" s="183">
        <f>M2595+N2595+O2595</f>
        <v>0</v>
      </c>
      <c r="M2595" s="17"/>
      <c r="N2595" s="17"/>
      <c r="O2595" s="17"/>
      <c r="P2595" s="17">
        <f t="shared" si="2241"/>
        <v>36548</v>
      </c>
      <c r="Q2595" s="183">
        <f t="shared" si="2246"/>
        <v>100</v>
      </c>
    </row>
    <row r="2596" spans="1:17" x14ac:dyDescent="0.25">
      <c r="A2596" s="4" t="s">
        <v>969</v>
      </c>
      <c r="B2596" s="4" t="s">
        <v>82</v>
      </c>
      <c r="C2596" s="4" t="s">
        <v>1313</v>
      </c>
      <c r="D2596" s="4" t="s">
        <v>1314</v>
      </c>
      <c r="E2596" s="3" t="s">
        <v>22</v>
      </c>
      <c r="F2596" s="4" t="s">
        <v>1319</v>
      </c>
      <c r="G2596" s="16" t="s">
        <v>1015</v>
      </c>
      <c r="H2596" s="16" t="s">
        <v>24</v>
      </c>
      <c r="I2596" s="183">
        <v>0</v>
      </c>
      <c r="J2596" s="183">
        <v>0</v>
      </c>
      <c r="K2596" s="183">
        <v>0</v>
      </c>
      <c r="L2596" s="183">
        <f>M2596+N2596+O2596</f>
        <v>0</v>
      </c>
      <c r="M2596" s="17"/>
      <c r="N2596" s="17"/>
      <c r="O2596" s="17"/>
      <c r="P2596" s="17">
        <f t="shared" si="2241"/>
        <v>0</v>
      </c>
      <c r="Q2596" s="161" t="str">
        <f t="shared" si="2246"/>
        <v>-</v>
      </c>
    </row>
    <row r="2597" spans="1:17" x14ac:dyDescent="0.25">
      <c r="A2597" s="4" t="s">
        <v>969</v>
      </c>
      <c r="B2597" s="4" t="s">
        <v>82</v>
      </c>
      <c r="C2597" s="4" t="s">
        <v>1313</v>
      </c>
      <c r="D2597" s="4" t="s">
        <v>1314</v>
      </c>
      <c r="E2597" s="3" t="s">
        <v>22</v>
      </c>
      <c r="F2597" s="4" t="s">
        <v>1320</v>
      </c>
      <c r="G2597" s="16" t="s">
        <v>1015</v>
      </c>
      <c r="H2597" s="16" t="s">
        <v>30</v>
      </c>
      <c r="I2597" s="183">
        <v>20000</v>
      </c>
      <c r="J2597" s="183">
        <v>20000</v>
      </c>
      <c r="K2597" s="183">
        <v>20000</v>
      </c>
      <c r="L2597" s="183">
        <f>M2597+N2597+O2597</f>
        <v>0</v>
      </c>
      <c r="M2597" s="17"/>
      <c r="N2597" s="17"/>
      <c r="O2597" s="17"/>
      <c r="P2597" s="17">
        <f t="shared" si="2241"/>
        <v>20000</v>
      </c>
      <c r="Q2597" s="183">
        <f t="shared" si="2246"/>
        <v>100</v>
      </c>
    </row>
    <row r="2598" spans="1:17" x14ac:dyDescent="0.25">
      <c r="A2598" s="4" t="s">
        <v>969</v>
      </c>
      <c r="B2598" s="4" t="s">
        <v>82</v>
      </c>
      <c r="C2598" s="4" t="s">
        <v>1313</v>
      </c>
      <c r="D2598" s="4" t="s">
        <v>1314</v>
      </c>
      <c r="E2598" s="2" t="s">
        <v>31</v>
      </c>
      <c r="F2598" s="2" t="s">
        <v>1</v>
      </c>
      <c r="G2598" s="2" t="s">
        <v>1</v>
      </c>
      <c r="H2598" s="2" t="s">
        <v>32</v>
      </c>
      <c r="I2598" s="185">
        <f t="shared" ref="I2598:O2598" si="2252">SUM(I2599)</f>
        <v>212687</v>
      </c>
      <c r="J2598" s="185">
        <f t="shared" si="2252"/>
        <v>212687</v>
      </c>
      <c r="K2598" s="185">
        <f t="shared" si="2252"/>
        <v>168105</v>
      </c>
      <c r="L2598" s="185">
        <f t="shared" si="2252"/>
        <v>44582</v>
      </c>
      <c r="M2598" s="15">
        <f t="shared" si="2252"/>
        <v>15000</v>
      </c>
      <c r="N2598" s="15">
        <f t="shared" si="2252"/>
        <v>15000</v>
      </c>
      <c r="O2598" s="15">
        <f t="shared" si="2252"/>
        <v>14582</v>
      </c>
      <c r="P2598" s="15">
        <f t="shared" si="2241"/>
        <v>212687</v>
      </c>
      <c r="Q2598" s="185">
        <f t="shared" si="2246"/>
        <v>100</v>
      </c>
    </row>
    <row r="2599" spans="1:17" x14ac:dyDescent="0.25">
      <c r="A2599" s="4" t="s">
        <v>969</v>
      </c>
      <c r="B2599" s="4" t="s">
        <v>82</v>
      </c>
      <c r="C2599" s="4" t="s">
        <v>1313</v>
      </c>
      <c r="D2599" s="4" t="s">
        <v>1314</v>
      </c>
      <c r="E2599" s="3" t="s">
        <v>34</v>
      </c>
      <c r="F2599" s="4"/>
      <c r="G2599" s="16" t="s">
        <v>1015</v>
      </c>
      <c r="H2599" s="16" t="s">
        <v>33</v>
      </c>
      <c r="I2599" s="183">
        <v>212687</v>
      </c>
      <c r="J2599" s="183">
        <v>212687</v>
      </c>
      <c r="K2599" s="183">
        <v>168105</v>
      </c>
      <c r="L2599" s="183">
        <f>M2599+N2599+O2599</f>
        <v>44582</v>
      </c>
      <c r="M2599" s="17">
        <v>15000</v>
      </c>
      <c r="N2599" s="17">
        <v>15000</v>
      </c>
      <c r="O2599" s="17">
        <v>14582</v>
      </c>
      <c r="P2599" s="17">
        <f t="shared" si="2241"/>
        <v>212687</v>
      </c>
      <c r="Q2599" s="183">
        <f t="shared" si="2246"/>
        <v>100</v>
      </c>
    </row>
    <row r="2600" spans="1:17" x14ac:dyDescent="0.25">
      <c r="A2600" s="4" t="s">
        <v>969</v>
      </c>
      <c r="B2600" s="4" t="s">
        <v>82</v>
      </c>
      <c r="C2600" s="4" t="s">
        <v>1313</v>
      </c>
      <c r="D2600" s="4" t="s">
        <v>1314</v>
      </c>
      <c r="E2600" s="2" t="s">
        <v>35</v>
      </c>
      <c r="F2600" s="2" t="s">
        <v>1</v>
      </c>
      <c r="G2600" s="2" t="s">
        <v>1</v>
      </c>
      <c r="H2600" s="2" t="s">
        <v>36</v>
      </c>
      <c r="I2600" s="185">
        <f t="shared" ref="I2600:O2600" si="2253">SUM(I2601:I2608)</f>
        <v>164481</v>
      </c>
      <c r="J2600" s="185">
        <f t="shared" si="2253"/>
        <v>147831</v>
      </c>
      <c r="K2600" s="185">
        <f t="shared" si="2253"/>
        <v>108937</v>
      </c>
      <c r="L2600" s="185">
        <f t="shared" si="2253"/>
        <v>38844</v>
      </c>
      <c r="M2600" s="15">
        <f t="shared" si="2253"/>
        <v>13295</v>
      </c>
      <c r="N2600" s="15">
        <f t="shared" si="2253"/>
        <v>12880</v>
      </c>
      <c r="O2600" s="15">
        <f t="shared" si="2253"/>
        <v>12669</v>
      </c>
      <c r="P2600" s="15">
        <f t="shared" si="2241"/>
        <v>147781</v>
      </c>
      <c r="Q2600" s="185">
        <f t="shared" si="2246"/>
        <v>99.966177594685817</v>
      </c>
    </row>
    <row r="2601" spans="1:17" x14ac:dyDescent="0.25">
      <c r="A2601" s="4" t="s">
        <v>969</v>
      </c>
      <c r="B2601" s="4" t="s">
        <v>82</v>
      </c>
      <c r="C2601" s="4" t="s">
        <v>1313</v>
      </c>
      <c r="D2601" s="4" t="s">
        <v>1314</v>
      </c>
      <c r="E2601" s="3" t="s">
        <v>39</v>
      </c>
      <c r="F2601" s="4"/>
      <c r="G2601" s="16" t="s">
        <v>1015</v>
      </c>
      <c r="H2601" s="16" t="s">
        <v>38</v>
      </c>
      <c r="I2601" s="183">
        <v>2400</v>
      </c>
      <c r="J2601" s="183">
        <v>1900</v>
      </c>
      <c r="K2601" s="183">
        <v>1900</v>
      </c>
      <c r="L2601" s="183">
        <f t="shared" ref="L2601:L2607" si="2254">M2601+N2601+O2601</f>
        <v>0</v>
      </c>
      <c r="M2601" s="17"/>
      <c r="N2601" s="17"/>
      <c r="O2601" s="17"/>
      <c r="P2601" s="17">
        <f t="shared" si="2241"/>
        <v>1900</v>
      </c>
      <c r="Q2601" s="183">
        <f t="shared" si="2246"/>
        <v>100</v>
      </c>
    </row>
    <row r="2602" spans="1:17" x14ac:dyDescent="0.25">
      <c r="A2602" s="4" t="s">
        <v>969</v>
      </c>
      <c r="B2602" s="4" t="s">
        <v>82</v>
      </c>
      <c r="C2602" s="4" t="s">
        <v>1313</v>
      </c>
      <c r="D2602" s="4" t="s">
        <v>1314</v>
      </c>
      <c r="E2602" s="3" t="s">
        <v>197</v>
      </c>
      <c r="F2602" s="4"/>
      <c r="G2602" s="16" t="s">
        <v>1015</v>
      </c>
      <c r="H2602" s="16" t="s">
        <v>196</v>
      </c>
      <c r="I2602" s="183">
        <v>38500</v>
      </c>
      <c r="J2602" s="183">
        <v>38500</v>
      </c>
      <c r="K2602" s="183">
        <v>28000</v>
      </c>
      <c r="L2602" s="183">
        <f t="shared" si="2254"/>
        <v>10500</v>
      </c>
      <c r="M2602" s="17">
        <v>3500</v>
      </c>
      <c r="N2602" s="17">
        <v>3500</v>
      </c>
      <c r="O2602" s="17">
        <v>3500</v>
      </c>
      <c r="P2602" s="17">
        <f t="shared" si="2241"/>
        <v>38500</v>
      </c>
      <c r="Q2602" s="183">
        <f t="shared" si="2246"/>
        <v>100</v>
      </c>
    </row>
    <row r="2603" spans="1:17" x14ac:dyDescent="0.25">
      <c r="A2603" s="4" t="s">
        <v>969</v>
      </c>
      <c r="B2603" s="4" t="s">
        <v>82</v>
      </c>
      <c r="C2603" s="4" t="s">
        <v>1313</v>
      </c>
      <c r="D2603" s="4" t="s">
        <v>1314</v>
      </c>
      <c r="E2603" s="3" t="s">
        <v>200</v>
      </c>
      <c r="F2603" s="4"/>
      <c r="G2603" s="16" t="s">
        <v>1015</v>
      </c>
      <c r="H2603" s="16" t="s">
        <v>199</v>
      </c>
      <c r="I2603" s="183">
        <v>14300</v>
      </c>
      <c r="J2603" s="183">
        <v>14300</v>
      </c>
      <c r="K2603" s="183">
        <v>10400</v>
      </c>
      <c r="L2603" s="183">
        <f t="shared" si="2254"/>
        <v>3900</v>
      </c>
      <c r="M2603" s="17">
        <v>1500</v>
      </c>
      <c r="N2603" s="17">
        <v>1200</v>
      </c>
      <c r="O2603" s="17">
        <v>1200</v>
      </c>
      <c r="P2603" s="17">
        <f t="shared" si="2241"/>
        <v>14300</v>
      </c>
      <c r="Q2603" s="183">
        <f t="shared" si="2246"/>
        <v>100</v>
      </c>
    </row>
    <row r="2604" spans="1:17" x14ac:dyDescent="0.25">
      <c r="A2604" s="4" t="s">
        <v>969</v>
      </c>
      <c r="B2604" s="4" t="s">
        <v>82</v>
      </c>
      <c r="C2604" s="4" t="s">
        <v>1313</v>
      </c>
      <c r="D2604" s="4" t="s">
        <v>1314</v>
      </c>
      <c r="E2604" s="3" t="s">
        <v>203</v>
      </c>
      <c r="F2604" s="4"/>
      <c r="G2604" s="16" t="s">
        <v>1015</v>
      </c>
      <c r="H2604" s="16" t="s">
        <v>202</v>
      </c>
      <c r="I2604" s="183">
        <v>44200</v>
      </c>
      <c r="J2604" s="183">
        <v>33000</v>
      </c>
      <c r="K2604" s="183">
        <v>24250</v>
      </c>
      <c r="L2604" s="183">
        <f t="shared" si="2254"/>
        <v>8750</v>
      </c>
      <c r="M2604" s="17">
        <v>3000</v>
      </c>
      <c r="N2604" s="17">
        <v>2900</v>
      </c>
      <c r="O2604" s="17">
        <v>2850</v>
      </c>
      <c r="P2604" s="17">
        <f t="shared" si="2241"/>
        <v>33000</v>
      </c>
      <c r="Q2604" s="183">
        <f t="shared" si="2246"/>
        <v>100</v>
      </c>
    </row>
    <row r="2605" spans="1:17" x14ac:dyDescent="0.25">
      <c r="A2605" s="4" t="s">
        <v>969</v>
      </c>
      <c r="B2605" s="4" t="s">
        <v>82</v>
      </c>
      <c r="C2605" s="4" t="s">
        <v>1313</v>
      </c>
      <c r="D2605" s="4" t="s">
        <v>1314</v>
      </c>
      <c r="E2605" s="3" t="s">
        <v>206</v>
      </c>
      <c r="F2605" s="4"/>
      <c r="G2605" s="16" t="s">
        <v>1015</v>
      </c>
      <c r="H2605" s="16" t="s">
        <v>205</v>
      </c>
      <c r="I2605" s="183">
        <v>2400</v>
      </c>
      <c r="J2605" s="183">
        <v>1300</v>
      </c>
      <c r="K2605" s="183">
        <v>1300</v>
      </c>
      <c r="L2605" s="183">
        <f t="shared" si="2254"/>
        <v>0</v>
      </c>
      <c r="M2605" s="17"/>
      <c r="N2605" s="17"/>
      <c r="O2605" s="17"/>
      <c r="P2605" s="17">
        <f t="shared" si="2241"/>
        <v>1300</v>
      </c>
      <c r="Q2605" s="183">
        <f t="shared" si="2246"/>
        <v>100</v>
      </c>
    </row>
    <row r="2606" spans="1:17" x14ac:dyDescent="0.25">
      <c r="A2606" s="4" t="s">
        <v>969</v>
      </c>
      <c r="B2606" s="4" t="s">
        <v>82</v>
      </c>
      <c r="C2606" s="4" t="s">
        <v>1313</v>
      </c>
      <c r="D2606" s="4" t="s">
        <v>1314</v>
      </c>
      <c r="E2606" s="3" t="s">
        <v>212</v>
      </c>
      <c r="F2606" s="4"/>
      <c r="G2606" s="16" t="s">
        <v>1015</v>
      </c>
      <c r="H2606" s="16" t="s">
        <v>211</v>
      </c>
      <c r="I2606" s="183">
        <v>13200</v>
      </c>
      <c r="J2606" s="183">
        <v>11000</v>
      </c>
      <c r="K2606" s="183">
        <v>8280</v>
      </c>
      <c r="L2606" s="183">
        <f t="shared" si="2254"/>
        <v>2720</v>
      </c>
      <c r="M2606" s="17">
        <v>920</v>
      </c>
      <c r="N2606" s="17">
        <v>900</v>
      </c>
      <c r="O2606" s="17">
        <v>900</v>
      </c>
      <c r="P2606" s="17">
        <f t="shared" si="2241"/>
        <v>11000</v>
      </c>
      <c r="Q2606" s="183">
        <f t="shared" si="2246"/>
        <v>100</v>
      </c>
    </row>
    <row r="2607" spans="1:17" x14ac:dyDescent="0.25">
      <c r="A2607" s="4" t="s">
        <v>969</v>
      </c>
      <c r="B2607" s="4" t="s">
        <v>82</v>
      </c>
      <c r="C2607" s="4" t="s">
        <v>1313</v>
      </c>
      <c r="D2607" s="4" t="s">
        <v>1314</v>
      </c>
      <c r="E2607" s="3" t="s">
        <v>215</v>
      </c>
      <c r="F2607" s="4"/>
      <c r="G2607" s="16" t="s">
        <v>1015</v>
      </c>
      <c r="H2607" s="16" t="s">
        <v>214</v>
      </c>
      <c r="I2607" s="183">
        <v>50</v>
      </c>
      <c r="J2607" s="183">
        <v>50</v>
      </c>
      <c r="K2607" s="183">
        <v>0</v>
      </c>
      <c r="L2607" s="183">
        <f t="shared" si="2254"/>
        <v>0</v>
      </c>
      <c r="M2607" s="17"/>
      <c r="N2607" s="17"/>
      <c r="O2607" s="17"/>
      <c r="P2607" s="17">
        <f t="shared" si="2241"/>
        <v>0</v>
      </c>
      <c r="Q2607" s="183">
        <f t="shared" si="2246"/>
        <v>0</v>
      </c>
    </row>
    <row r="2608" spans="1:17" x14ac:dyDescent="0.25">
      <c r="A2608" s="1" t="s">
        <v>969</v>
      </c>
      <c r="B2608" s="1" t="s">
        <v>82</v>
      </c>
      <c r="C2608" s="1" t="s">
        <v>1313</v>
      </c>
      <c r="D2608" s="1" t="s">
        <v>1314</v>
      </c>
      <c r="E2608" s="1" t="s">
        <v>40</v>
      </c>
      <c r="F2608" s="4" t="s">
        <v>1</v>
      </c>
      <c r="G2608" s="16" t="s">
        <v>1</v>
      </c>
      <c r="H2608" s="2" t="s">
        <v>41</v>
      </c>
      <c r="I2608" s="185">
        <f t="shared" ref="I2608:O2608" si="2255">SUM(I2609:I2611)</f>
        <v>49431</v>
      </c>
      <c r="J2608" s="185">
        <f t="shared" si="2255"/>
        <v>47781</v>
      </c>
      <c r="K2608" s="185">
        <f t="shared" si="2255"/>
        <v>34807</v>
      </c>
      <c r="L2608" s="185">
        <f t="shared" si="2255"/>
        <v>12974</v>
      </c>
      <c r="M2608" s="15">
        <f t="shared" si="2255"/>
        <v>4375</v>
      </c>
      <c r="N2608" s="15">
        <f t="shared" si="2255"/>
        <v>4380</v>
      </c>
      <c r="O2608" s="15">
        <f t="shared" si="2255"/>
        <v>4219</v>
      </c>
      <c r="P2608" s="15">
        <f t="shared" si="2241"/>
        <v>47781</v>
      </c>
      <c r="Q2608" s="185">
        <f t="shared" si="2246"/>
        <v>100</v>
      </c>
    </row>
    <row r="2609" spans="1:17" x14ac:dyDescent="0.25">
      <c r="A2609" s="4" t="s">
        <v>969</v>
      </c>
      <c r="B2609" s="4" t="s">
        <v>82</v>
      </c>
      <c r="C2609" s="4" t="s">
        <v>1313</v>
      </c>
      <c r="D2609" s="4" t="s">
        <v>1314</v>
      </c>
      <c r="E2609" s="3" t="s">
        <v>42</v>
      </c>
      <c r="F2609" s="4"/>
      <c r="G2609" s="16" t="s">
        <v>1015</v>
      </c>
      <c r="H2609" s="16" t="s">
        <v>41</v>
      </c>
      <c r="I2609" s="183">
        <v>35970</v>
      </c>
      <c r="J2609" s="183">
        <v>34320</v>
      </c>
      <c r="K2609" s="183">
        <v>24420</v>
      </c>
      <c r="L2609" s="183">
        <f>M2609+N2609+O2609</f>
        <v>9900</v>
      </c>
      <c r="M2609" s="17">
        <v>3300</v>
      </c>
      <c r="N2609" s="17">
        <v>3300</v>
      </c>
      <c r="O2609" s="17">
        <v>3300</v>
      </c>
      <c r="P2609" s="17">
        <f t="shared" si="2241"/>
        <v>34320</v>
      </c>
      <c r="Q2609" s="183">
        <f t="shared" si="2246"/>
        <v>100</v>
      </c>
    </row>
    <row r="2610" spans="1:17" ht="22.5" x14ac:dyDescent="0.25">
      <c r="A2610" s="4" t="s">
        <v>969</v>
      </c>
      <c r="B2610" s="4" t="s">
        <v>82</v>
      </c>
      <c r="C2610" s="4" t="s">
        <v>1313</v>
      </c>
      <c r="D2610" s="4" t="s">
        <v>1314</v>
      </c>
      <c r="E2610" s="3" t="s">
        <v>42</v>
      </c>
      <c r="F2610" s="4" t="s">
        <v>1321</v>
      </c>
      <c r="G2610" s="16" t="s">
        <v>1015</v>
      </c>
      <c r="H2610" s="16" t="s">
        <v>50</v>
      </c>
      <c r="I2610" s="183">
        <v>6461</v>
      </c>
      <c r="J2610" s="183">
        <v>6461</v>
      </c>
      <c r="K2610" s="183">
        <v>5122</v>
      </c>
      <c r="L2610" s="183">
        <f>M2610+N2610+O2610</f>
        <v>1339</v>
      </c>
      <c r="M2610" s="17">
        <v>500</v>
      </c>
      <c r="N2610" s="17">
        <v>500</v>
      </c>
      <c r="O2610" s="17">
        <v>339</v>
      </c>
      <c r="P2610" s="17">
        <f t="shared" si="2241"/>
        <v>6461</v>
      </c>
      <c r="Q2610" s="183">
        <f t="shared" si="2246"/>
        <v>100</v>
      </c>
    </row>
    <row r="2611" spans="1:17" ht="22.5" x14ac:dyDescent="0.25">
      <c r="A2611" s="4" t="s">
        <v>969</v>
      </c>
      <c r="B2611" s="4" t="s">
        <v>82</v>
      </c>
      <c r="C2611" s="4" t="s">
        <v>1313</v>
      </c>
      <c r="D2611" s="4" t="s">
        <v>1314</v>
      </c>
      <c r="E2611" s="3" t="s">
        <v>42</v>
      </c>
      <c r="F2611" s="4" t="s">
        <v>1322</v>
      </c>
      <c r="G2611" s="16" t="s">
        <v>1015</v>
      </c>
      <c r="H2611" s="16" t="s">
        <v>56</v>
      </c>
      <c r="I2611" s="183">
        <v>7000</v>
      </c>
      <c r="J2611" s="183">
        <v>7000</v>
      </c>
      <c r="K2611" s="183">
        <v>5265</v>
      </c>
      <c r="L2611" s="183">
        <f>M2611+N2611+O2611</f>
        <v>1735</v>
      </c>
      <c r="M2611" s="17">
        <v>575</v>
      </c>
      <c r="N2611" s="17">
        <v>580</v>
      </c>
      <c r="O2611" s="17">
        <v>580</v>
      </c>
      <c r="P2611" s="17">
        <f t="shared" si="2241"/>
        <v>7000</v>
      </c>
      <c r="Q2611" s="183">
        <f t="shared" si="2246"/>
        <v>100</v>
      </c>
    </row>
    <row r="2612" spans="1:17" ht="22.5" x14ac:dyDescent="0.25">
      <c r="A2612" s="1" t="s">
        <v>1</v>
      </c>
      <c r="B2612" s="1" t="s">
        <v>1</v>
      </c>
      <c r="C2612" s="1" t="s">
        <v>1</v>
      </c>
      <c r="D2612" s="2" t="s">
        <v>1</v>
      </c>
      <c r="E2612" s="2" t="s">
        <v>1</v>
      </c>
      <c r="F2612" s="2" t="s">
        <v>1</v>
      </c>
      <c r="G2612" s="2" t="s">
        <v>1</v>
      </c>
      <c r="H2612" s="13" t="s">
        <v>57</v>
      </c>
      <c r="I2612" s="184">
        <f t="shared" ref="I2612:O2613" si="2256">SUM(I2613)</f>
        <v>110</v>
      </c>
      <c r="J2612" s="184">
        <f t="shared" si="2256"/>
        <v>110</v>
      </c>
      <c r="K2612" s="184">
        <f t="shared" si="2256"/>
        <v>0</v>
      </c>
      <c r="L2612" s="184">
        <f t="shared" si="2256"/>
        <v>0</v>
      </c>
      <c r="M2612" s="14">
        <f t="shared" si="2256"/>
        <v>0</v>
      </c>
      <c r="N2612" s="14">
        <f t="shared" si="2256"/>
        <v>0</v>
      </c>
      <c r="O2612" s="14">
        <f t="shared" si="2256"/>
        <v>0</v>
      </c>
      <c r="P2612" s="14">
        <f t="shared" si="2241"/>
        <v>0</v>
      </c>
      <c r="Q2612" s="184">
        <f t="shared" si="2246"/>
        <v>0</v>
      </c>
    </row>
    <row r="2613" spans="1:17" x14ac:dyDescent="0.25">
      <c r="A2613" s="4" t="s">
        <v>969</v>
      </c>
      <c r="B2613" s="4" t="s">
        <v>82</v>
      </c>
      <c r="C2613" s="4" t="s">
        <v>1313</v>
      </c>
      <c r="D2613" s="4" t="s">
        <v>1314</v>
      </c>
      <c r="E2613" s="2" t="s">
        <v>58</v>
      </c>
      <c r="F2613" s="2" t="s">
        <v>1</v>
      </c>
      <c r="G2613" s="2" t="s">
        <v>1</v>
      </c>
      <c r="H2613" s="2" t="s">
        <v>59</v>
      </c>
      <c r="I2613" s="185">
        <f t="shared" si="2256"/>
        <v>110</v>
      </c>
      <c r="J2613" s="185">
        <f t="shared" si="2256"/>
        <v>110</v>
      </c>
      <c r="K2613" s="185">
        <f t="shared" si="2256"/>
        <v>0</v>
      </c>
      <c r="L2613" s="185">
        <f t="shared" si="2256"/>
        <v>0</v>
      </c>
      <c r="M2613" s="15">
        <f t="shared" si="2256"/>
        <v>0</v>
      </c>
      <c r="N2613" s="15">
        <f t="shared" si="2256"/>
        <v>0</v>
      </c>
      <c r="O2613" s="15">
        <f t="shared" si="2256"/>
        <v>0</v>
      </c>
      <c r="P2613" s="15">
        <f t="shared" si="2241"/>
        <v>0</v>
      </c>
      <c r="Q2613" s="185">
        <f t="shared" si="2246"/>
        <v>0</v>
      </c>
    </row>
    <row r="2614" spans="1:17" x14ac:dyDescent="0.25">
      <c r="A2614" s="4" t="s">
        <v>969</v>
      </c>
      <c r="B2614" s="4" t="s">
        <v>82</v>
      </c>
      <c r="C2614" s="4" t="s">
        <v>1313</v>
      </c>
      <c r="D2614" s="4" t="s">
        <v>1314</v>
      </c>
      <c r="E2614" s="3" t="s">
        <v>69</v>
      </c>
      <c r="F2614" s="4"/>
      <c r="G2614" s="16" t="s">
        <v>1015</v>
      </c>
      <c r="H2614" s="16" t="s">
        <v>68</v>
      </c>
      <c r="I2614" s="183">
        <v>110</v>
      </c>
      <c r="J2614" s="183">
        <v>110</v>
      </c>
      <c r="K2614" s="183">
        <v>0</v>
      </c>
      <c r="L2614" s="183">
        <f>M2614+N2614+O2614</f>
        <v>0</v>
      </c>
      <c r="M2614" s="17"/>
      <c r="N2614" s="17"/>
      <c r="O2614" s="17"/>
      <c r="P2614" s="17">
        <f t="shared" si="2241"/>
        <v>0</v>
      </c>
      <c r="Q2614" s="183">
        <f t="shared" si="2246"/>
        <v>0</v>
      </c>
    </row>
    <row r="2615" spans="1:17" ht="22.5" x14ac:dyDescent="0.25">
      <c r="A2615" s="1" t="s">
        <v>1</v>
      </c>
      <c r="B2615" s="1" t="s">
        <v>1</v>
      </c>
      <c r="C2615" s="1" t="s">
        <v>1</v>
      </c>
      <c r="D2615" s="2" t="s">
        <v>1</v>
      </c>
      <c r="E2615" s="2" t="s">
        <v>1</v>
      </c>
      <c r="F2615" s="2" t="s">
        <v>1</v>
      </c>
      <c r="G2615" s="2" t="s">
        <v>1</v>
      </c>
      <c r="H2615" s="13" t="s">
        <v>70</v>
      </c>
      <c r="I2615" s="184">
        <f t="shared" ref="I2615:O2615" si="2257">SUM(I2616)</f>
        <v>62000</v>
      </c>
      <c r="J2615" s="184">
        <f t="shared" si="2257"/>
        <v>57000</v>
      </c>
      <c r="K2615" s="184">
        <f t="shared" si="2257"/>
        <v>57000</v>
      </c>
      <c r="L2615" s="184">
        <f t="shared" si="2257"/>
        <v>0</v>
      </c>
      <c r="M2615" s="14">
        <f t="shared" si="2257"/>
        <v>0</v>
      </c>
      <c r="N2615" s="14">
        <f t="shared" si="2257"/>
        <v>0</v>
      </c>
      <c r="O2615" s="14">
        <f t="shared" si="2257"/>
        <v>0</v>
      </c>
      <c r="P2615" s="14">
        <f t="shared" si="2241"/>
        <v>57000</v>
      </c>
      <c r="Q2615" s="184">
        <f t="shared" si="2246"/>
        <v>100</v>
      </c>
    </row>
    <row r="2616" spans="1:17" x14ac:dyDescent="0.25">
      <c r="A2616" s="4" t="s">
        <v>969</v>
      </c>
      <c r="B2616" s="4" t="s">
        <v>82</v>
      </c>
      <c r="C2616" s="4" t="s">
        <v>1313</v>
      </c>
      <c r="D2616" s="4" t="s">
        <v>1314</v>
      </c>
      <c r="E2616" s="2" t="s">
        <v>71</v>
      </c>
      <c r="F2616" s="2" t="s">
        <v>1</v>
      </c>
      <c r="G2616" s="2" t="s">
        <v>1</v>
      </c>
      <c r="H2616" s="2" t="s">
        <v>72</v>
      </c>
      <c r="I2616" s="185">
        <f t="shared" ref="I2616:L2616" si="2258">SUM(I2617:I2618)</f>
        <v>62000</v>
      </c>
      <c r="J2616" s="185">
        <f t="shared" ref="J2616" si="2259">SUM(J2617:J2618)</f>
        <v>57000</v>
      </c>
      <c r="K2616" s="185">
        <f t="shared" ref="K2616" si="2260">SUM(K2617:K2618)</f>
        <v>57000</v>
      </c>
      <c r="L2616" s="185">
        <f t="shared" si="2258"/>
        <v>0</v>
      </c>
      <c r="M2616" s="15">
        <f t="shared" ref="M2616:O2616" si="2261">SUM(M2617:M2618)</f>
        <v>0</v>
      </c>
      <c r="N2616" s="15">
        <f t="shared" si="2261"/>
        <v>0</v>
      </c>
      <c r="O2616" s="15">
        <f t="shared" si="2261"/>
        <v>0</v>
      </c>
      <c r="P2616" s="15">
        <f t="shared" si="2241"/>
        <v>57000</v>
      </c>
      <c r="Q2616" s="185">
        <f t="shared" si="2246"/>
        <v>100</v>
      </c>
    </row>
    <row r="2617" spans="1:17" x14ac:dyDescent="0.25">
      <c r="A2617" s="4" t="s">
        <v>969</v>
      </c>
      <c r="B2617" s="4" t="s">
        <v>82</v>
      </c>
      <c r="C2617" s="4" t="s">
        <v>1313</v>
      </c>
      <c r="D2617" s="4" t="s">
        <v>1314</v>
      </c>
      <c r="E2617" s="3" t="s">
        <v>75</v>
      </c>
      <c r="F2617" s="4"/>
      <c r="G2617" s="16" t="s">
        <v>1015</v>
      </c>
      <c r="H2617" s="16" t="s">
        <v>74</v>
      </c>
      <c r="I2617" s="183">
        <v>27000</v>
      </c>
      <c r="J2617" s="183">
        <v>22000</v>
      </c>
      <c r="K2617" s="183">
        <v>22000</v>
      </c>
      <c r="L2617" s="183">
        <f>M2617+N2617+O2617</f>
        <v>0</v>
      </c>
      <c r="M2617" s="17"/>
      <c r="N2617" s="17"/>
      <c r="O2617" s="17"/>
      <c r="P2617" s="17">
        <f t="shared" si="2241"/>
        <v>22000</v>
      </c>
      <c r="Q2617" s="183">
        <f t="shared" si="2246"/>
        <v>100</v>
      </c>
    </row>
    <row r="2618" spans="1:17" x14ac:dyDescent="0.25">
      <c r="A2618" s="4" t="s">
        <v>969</v>
      </c>
      <c r="B2618" s="4" t="s">
        <v>82</v>
      </c>
      <c r="C2618" s="4" t="s">
        <v>1313</v>
      </c>
      <c r="D2618" s="4" t="s">
        <v>1314</v>
      </c>
      <c r="E2618" s="3" t="s">
        <v>341</v>
      </c>
      <c r="F2618" s="4"/>
      <c r="G2618" s="16" t="s">
        <v>1015</v>
      </c>
      <c r="H2618" s="16" t="s">
        <v>340</v>
      </c>
      <c r="I2618" s="183">
        <v>35000</v>
      </c>
      <c r="J2618" s="183">
        <v>35000</v>
      </c>
      <c r="K2618" s="183">
        <v>35000</v>
      </c>
      <c r="L2618" s="183">
        <f>M2618+N2618+O2618</f>
        <v>0</v>
      </c>
      <c r="M2618" s="17"/>
      <c r="N2618" s="17"/>
      <c r="O2618" s="17"/>
      <c r="P2618" s="17">
        <f t="shared" si="2241"/>
        <v>35000</v>
      </c>
      <c r="Q2618" s="183">
        <f t="shared" si="2246"/>
        <v>100</v>
      </c>
    </row>
    <row r="2619" spans="1:17" x14ac:dyDescent="0.25">
      <c r="A2619" s="16" t="s">
        <v>1</v>
      </c>
      <c r="B2619" s="16" t="s">
        <v>1</v>
      </c>
      <c r="C2619" s="16" t="s">
        <v>1</v>
      </c>
      <c r="D2619" s="16" t="s">
        <v>1</v>
      </c>
      <c r="E2619" s="16" t="s">
        <v>1</v>
      </c>
      <c r="F2619" s="16" t="s">
        <v>1</v>
      </c>
      <c r="G2619" s="16" t="s">
        <v>1</v>
      </c>
      <c r="H2619" s="13" t="s">
        <v>1323</v>
      </c>
      <c r="I2619" s="184">
        <f t="shared" ref="I2619:O2619" si="2262">SUM(I2589,I2612,I2615)</f>
        <v>2732594</v>
      </c>
      <c r="J2619" s="184">
        <f t="shared" si="2262"/>
        <v>2712292</v>
      </c>
      <c r="K2619" s="184">
        <f t="shared" si="2262"/>
        <v>2155390</v>
      </c>
      <c r="L2619" s="184">
        <f t="shared" si="2262"/>
        <v>556742</v>
      </c>
      <c r="M2619" s="14">
        <f t="shared" si="2262"/>
        <v>191021</v>
      </c>
      <c r="N2619" s="14">
        <f t="shared" si="2262"/>
        <v>183180</v>
      </c>
      <c r="O2619" s="14">
        <f t="shared" si="2262"/>
        <v>182541</v>
      </c>
      <c r="P2619" s="14">
        <f t="shared" si="2241"/>
        <v>2712132</v>
      </c>
      <c r="Q2619" s="184">
        <f t="shared" si="2246"/>
        <v>99.994100930135843</v>
      </c>
    </row>
    <row r="2620" spans="1:17" ht="15.75" thickBot="1" x14ac:dyDescent="0.3">
      <c r="A2620" s="16" t="s">
        <v>1</v>
      </c>
      <c r="B2620" s="16" t="s">
        <v>1</v>
      </c>
      <c r="C2620" s="16" t="s">
        <v>1</v>
      </c>
      <c r="D2620" s="16" t="s">
        <v>1</v>
      </c>
      <c r="E2620" s="16" t="s">
        <v>1</v>
      </c>
      <c r="F2620" s="16" t="s">
        <v>1</v>
      </c>
      <c r="G2620" s="16" t="s">
        <v>1</v>
      </c>
      <c r="H2620" s="2" t="s">
        <v>77</v>
      </c>
      <c r="I2620" s="185">
        <v>56</v>
      </c>
      <c r="J2620" s="185">
        <v>56</v>
      </c>
      <c r="K2620" s="185"/>
      <c r="L2620" s="185"/>
      <c r="M2620" s="16" t="s">
        <v>1</v>
      </c>
      <c r="N2620" s="16" t="s">
        <v>1</v>
      </c>
      <c r="O2620" s="16"/>
      <c r="P2620" s="15">
        <f t="shared" si="2241"/>
        <v>0</v>
      </c>
      <c r="Q2620" s="164"/>
    </row>
    <row r="2621" spans="1:17" ht="45.75" thickBot="1" x14ac:dyDescent="0.3">
      <c r="A2621" s="212" t="s">
        <v>1</v>
      </c>
      <c r="B2621" s="212" t="s">
        <v>1</v>
      </c>
      <c r="C2621" s="212" t="s">
        <v>1</v>
      </c>
      <c r="D2621" s="212" t="s">
        <v>1</v>
      </c>
      <c r="E2621" s="212" t="s">
        <v>1</v>
      </c>
      <c r="F2621" s="212" t="s">
        <v>1</v>
      </c>
      <c r="G2621" s="214" t="s">
        <v>1</v>
      </c>
      <c r="H2621" s="5" t="s">
        <v>78</v>
      </c>
      <c r="I2621" s="109" t="s">
        <v>3374</v>
      </c>
      <c r="J2621" s="109" t="s">
        <v>3433</v>
      </c>
      <c r="K2621" s="109" t="s">
        <v>3437</v>
      </c>
      <c r="L2621" s="109" t="s">
        <v>3434</v>
      </c>
      <c r="M2621" s="5" t="s">
        <v>3439</v>
      </c>
      <c r="N2621" s="5" t="s">
        <v>3440</v>
      </c>
      <c r="O2621" s="5" t="s">
        <v>3441</v>
      </c>
      <c r="P2621" s="5" t="s">
        <v>3438</v>
      </c>
      <c r="Q2621" s="162" t="s">
        <v>3302</v>
      </c>
    </row>
    <row r="2622" spans="1:17" x14ac:dyDescent="0.25">
      <c r="A2622" s="213"/>
      <c r="B2622" s="213"/>
      <c r="C2622" s="213"/>
      <c r="D2622" s="213"/>
      <c r="E2622" s="213"/>
      <c r="F2622" s="213"/>
      <c r="G2622" s="215"/>
      <c r="H2622" s="18" t="s">
        <v>1</v>
      </c>
      <c r="I2622" s="110">
        <v>1</v>
      </c>
      <c r="J2622" s="110">
        <v>2</v>
      </c>
      <c r="K2622" s="110">
        <v>20</v>
      </c>
      <c r="L2622" s="110" t="s">
        <v>3402</v>
      </c>
      <c r="M2622" s="12">
        <v>5</v>
      </c>
      <c r="N2622" s="12">
        <v>6</v>
      </c>
      <c r="O2622" s="12">
        <v>7</v>
      </c>
      <c r="P2622" s="12" t="s">
        <v>3303</v>
      </c>
      <c r="Q2622" s="110">
        <v>9</v>
      </c>
    </row>
    <row r="2623" spans="1:17" x14ac:dyDescent="0.25">
      <c r="A2623" s="213"/>
      <c r="B2623" s="213"/>
      <c r="C2623" s="213"/>
      <c r="D2623" s="213"/>
      <c r="E2623" s="213"/>
      <c r="F2623" s="213"/>
      <c r="G2623" s="215"/>
      <c r="H2623" s="19" t="s">
        <v>1060</v>
      </c>
      <c r="I2623" s="186">
        <f t="shared" ref="I2623:L2623" si="2263">SUM(I2619)</f>
        <v>2732594</v>
      </c>
      <c r="J2623" s="186">
        <f t="shared" ref="J2623" si="2264">SUM(J2619)</f>
        <v>2712292</v>
      </c>
      <c r="K2623" s="186">
        <f t="shared" ref="K2623" si="2265">SUM(K2619)</f>
        <v>2155390</v>
      </c>
      <c r="L2623" s="186">
        <f t="shared" si="2263"/>
        <v>556742</v>
      </c>
      <c r="M2623" s="20">
        <f t="shared" ref="M2623:O2623" si="2266">SUM(M2619)</f>
        <v>191021</v>
      </c>
      <c r="N2623" s="20">
        <f t="shared" si="2266"/>
        <v>183180</v>
      </c>
      <c r="O2623" s="20">
        <f t="shared" si="2266"/>
        <v>182541</v>
      </c>
      <c r="P2623" s="20">
        <f>K2623+L2623</f>
        <v>2712132</v>
      </c>
      <c r="Q2623" s="186">
        <f>IF(J2623=0,"-",P2623/J2623*100)</f>
        <v>99.994100930135843</v>
      </c>
    </row>
    <row r="2624" spans="1:17" x14ac:dyDescent="0.25">
      <c r="A2624" s="213"/>
      <c r="B2624" s="213"/>
      <c r="C2624" s="213"/>
      <c r="D2624" s="213"/>
      <c r="E2624" s="213"/>
      <c r="F2624" s="213"/>
      <c r="G2624" s="215"/>
      <c r="H2624" s="21" t="s">
        <v>80</v>
      </c>
      <c r="I2624" s="186">
        <f t="shared" ref="I2624:L2624" si="2267">SUM(I2623)</f>
        <v>2732594</v>
      </c>
      <c r="J2624" s="186">
        <f t="shared" ref="J2624" si="2268">SUM(J2623)</f>
        <v>2712292</v>
      </c>
      <c r="K2624" s="186">
        <f t="shared" ref="K2624" si="2269">SUM(K2623)</f>
        <v>2155390</v>
      </c>
      <c r="L2624" s="186">
        <f t="shared" si="2267"/>
        <v>556742</v>
      </c>
      <c r="M2624" s="20">
        <f t="shared" ref="M2624:O2624" si="2270">SUM(M2623)</f>
        <v>191021</v>
      </c>
      <c r="N2624" s="20">
        <f t="shared" si="2270"/>
        <v>183180</v>
      </c>
      <c r="O2624" s="20">
        <f t="shared" si="2270"/>
        <v>182541</v>
      </c>
      <c r="P2624" s="20">
        <f>K2624+L2624</f>
        <v>2712132</v>
      </c>
      <c r="Q2624" s="186">
        <f>IF(J2624=0,"-",P2624/J2624*100)</f>
        <v>99.994100930135843</v>
      </c>
    </row>
    <row r="2625" spans="1:17" x14ac:dyDescent="0.25">
      <c r="A2625" s="216"/>
      <c r="B2625" s="216"/>
      <c r="C2625" s="216"/>
      <c r="D2625" s="216"/>
      <c r="E2625" s="216"/>
      <c r="F2625" s="216"/>
      <c r="G2625" s="217"/>
      <c r="J2625" s="178">
        <v>0</v>
      </c>
      <c r="K2625" s="178">
        <v>0</v>
      </c>
      <c r="L2625" s="178">
        <f>M2625+N2625+O2625</f>
        <v>0</v>
      </c>
      <c r="P2625">
        <f>K2625+L2625</f>
        <v>0</v>
      </c>
      <c r="Q2625" s="160" t="str">
        <f>IF(J2625=0,"-",P2625/J2625*100)</f>
        <v>-</v>
      </c>
    </row>
    <row r="2626" spans="1:17" ht="15.75" thickBot="1" x14ac:dyDescent="0.3">
      <c r="A2626" s="16" t="s">
        <v>1</v>
      </c>
      <c r="B2626" s="16" t="s">
        <v>1</v>
      </c>
      <c r="C2626" s="16" t="s">
        <v>1</v>
      </c>
      <c r="D2626" s="16" t="s">
        <v>1</v>
      </c>
      <c r="E2626" s="16" t="s">
        <v>1</v>
      </c>
      <c r="F2626" s="16" t="s">
        <v>1</v>
      </c>
      <c r="G2626" s="16" t="s">
        <v>1</v>
      </c>
      <c r="H2626" s="22" t="s">
        <v>1</v>
      </c>
      <c r="I2626" s="187"/>
      <c r="J2626" s="187"/>
      <c r="K2626" s="187"/>
      <c r="L2626" s="187"/>
      <c r="M2626" s="22" t="s">
        <v>1</v>
      </c>
      <c r="N2626" s="22" t="s">
        <v>1</v>
      </c>
      <c r="O2626" s="22"/>
      <c r="P2626" s="22">
        <f>K2626+L2626</f>
        <v>0</v>
      </c>
      <c r="Q2626" s="166"/>
    </row>
    <row r="2627" spans="1:17" ht="45.75" thickBot="1" x14ac:dyDescent="0.3">
      <c r="A2627" s="5" t="s">
        <v>4</v>
      </c>
      <c r="B2627" s="5" t="s">
        <v>5</v>
      </c>
      <c r="C2627" s="5" t="s">
        <v>6</v>
      </c>
      <c r="D2627" s="6" t="s">
        <v>1</v>
      </c>
      <c r="E2627" s="5" t="s">
        <v>7</v>
      </c>
      <c r="F2627" s="5" t="s">
        <v>8</v>
      </c>
      <c r="G2627" s="5" t="s">
        <v>9</v>
      </c>
      <c r="H2627" s="5" t="s">
        <v>10</v>
      </c>
      <c r="I2627" s="109" t="s">
        <v>3374</v>
      </c>
      <c r="J2627" s="109" t="s">
        <v>3433</v>
      </c>
      <c r="K2627" s="109" t="s">
        <v>3437</v>
      </c>
      <c r="L2627" s="109" t="s">
        <v>3434</v>
      </c>
      <c r="M2627" s="5" t="s">
        <v>3439</v>
      </c>
      <c r="N2627" s="5" t="s">
        <v>3440</v>
      </c>
      <c r="O2627" s="5" t="s">
        <v>3441</v>
      </c>
      <c r="P2627" s="5" t="s">
        <v>3438</v>
      </c>
      <c r="Q2627" s="162" t="s">
        <v>3302</v>
      </c>
    </row>
    <row r="2628" spans="1:17" x14ac:dyDescent="0.25">
      <c r="A2628" s="7" t="s">
        <v>1</v>
      </c>
      <c r="B2628" s="7" t="s">
        <v>1</v>
      </c>
      <c r="C2628" s="7" t="s">
        <v>1</v>
      </c>
      <c r="D2628" s="8" t="s">
        <v>1</v>
      </c>
      <c r="E2628" s="8" t="s">
        <v>1</v>
      </c>
      <c r="F2628" s="9" t="s">
        <v>1</v>
      </c>
      <c r="G2628" s="10" t="s">
        <v>1</v>
      </c>
      <c r="H2628" s="11" t="s">
        <v>1</v>
      </c>
      <c r="I2628" s="110">
        <v>1</v>
      </c>
      <c r="J2628" s="110">
        <v>2</v>
      </c>
      <c r="K2628" s="110">
        <v>20</v>
      </c>
      <c r="L2628" s="110" t="s">
        <v>3402</v>
      </c>
      <c r="M2628" s="12">
        <v>5</v>
      </c>
      <c r="N2628" s="12">
        <v>6</v>
      </c>
      <c r="O2628" s="12">
        <v>7</v>
      </c>
      <c r="P2628" s="12" t="s">
        <v>3303</v>
      </c>
      <c r="Q2628" s="110">
        <v>9</v>
      </c>
    </row>
    <row r="2629" spans="1:17" x14ac:dyDescent="0.25">
      <c r="A2629" s="1" t="s">
        <v>969</v>
      </c>
      <c r="B2629" s="1" t="s">
        <v>82</v>
      </c>
      <c r="C2629" s="4" t="s">
        <v>1324</v>
      </c>
      <c r="D2629" s="4" t="s">
        <v>1325</v>
      </c>
      <c r="E2629" s="2" t="s">
        <v>1</v>
      </c>
      <c r="F2629" s="2" t="s">
        <v>1</v>
      </c>
      <c r="G2629" s="2" t="s">
        <v>1</v>
      </c>
      <c r="H2629" s="2" t="s">
        <v>1326</v>
      </c>
      <c r="I2629" s="183">
        <v>0</v>
      </c>
      <c r="J2629" s="183"/>
      <c r="K2629" s="183"/>
      <c r="L2629" s="183"/>
      <c r="M2629" s="3" t="s">
        <v>1</v>
      </c>
      <c r="N2629" s="3" t="s">
        <v>1</v>
      </c>
      <c r="O2629" s="3"/>
      <c r="P2629" s="3">
        <f t="shared" ref="P2629:P2661" si="2271">K2629+L2629</f>
        <v>0</v>
      </c>
      <c r="Q2629" s="161"/>
    </row>
    <row r="2630" spans="1:17" ht="33.75" x14ac:dyDescent="0.25">
      <c r="A2630" s="1" t="s">
        <v>1</v>
      </c>
      <c r="B2630" s="1" t="s">
        <v>1</v>
      </c>
      <c r="C2630" s="1" t="s">
        <v>1</v>
      </c>
      <c r="D2630" s="2" t="s">
        <v>1</v>
      </c>
      <c r="E2630" s="2" t="s">
        <v>1</v>
      </c>
      <c r="F2630" s="2" t="s">
        <v>1</v>
      </c>
      <c r="G2630" s="2" t="s">
        <v>1</v>
      </c>
      <c r="H2630" s="13" t="s">
        <v>14</v>
      </c>
      <c r="I2630" s="184">
        <f t="shared" ref="I2630:L2630" si="2272">SUM(I2631,I2639,I2641)</f>
        <v>2864893</v>
      </c>
      <c r="J2630" s="184">
        <f t="shared" ref="J2630" si="2273">SUM(J2631,J2639,J2641)</f>
        <v>2840079</v>
      </c>
      <c r="K2630" s="184">
        <f t="shared" ref="K2630" si="2274">SUM(K2631,K2639,K2641)</f>
        <v>2210528</v>
      </c>
      <c r="L2630" s="184">
        <f t="shared" si="2272"/>
        <v>609201</v>
      </c>
      <c r="M2630" s="14">
        <f t="shared" ref="M2630:O2630" si="2275">SUM(M2631,M2639,M2641)</f>
        <v>237648</v>
      </c>
      <c r="N2630" s="14">
        <f t="shared" si="2275"/>
        <v>223898</v>
      </c>
      <c r="O2630" s="14">
        <f t="shared" si="2275"/>
        <v>147655</v>
      </c>
      <c r="P2630" s="14">
        <f t="shared" si="2271"/>
        <v>2819729</v>
      </c>
      <c r="Q2630" s="184">
        <f t="shared" ref="Q2630:Q2660" si="2276">IF(J2630=0,"-",P2630/J2630*100)</f>
        <v>99.283470635852041</v>
      </c>
    </row>
    <row r="2631" spans="1:17" x14ac:dyDescent="0.25">
      <c r="A2631" s="4" t="s">
        <v>969</v>
      </c>
      <c r="B2631" s="4" t="s">
        <v>82</v>
      </c>
      <c r="C2631" s="4" t="s">
        <v>1324</v>
      </c>
      <c r="D2631" s="4" t="s">
        <v>1325</v>
      </c>
      <c r="E2631" s="2" t="s">
        <v>15</v>
      </c>
      <c r="F2631" s="2" t="s">
        <v>1</v>
      </c>
      <c r="G2631" s="2" t="s">
        <v>1</v>
      </c>
      <c r="H2631" s="2" t="s">
        <v>16</v>
      </c>
      <c r="I2631" s="185">
        <f t="shared" ref="I2631:L2631" si="2277">SUM(I2632,I2633)</f>
        <v>2450988</v>
      </c>
      <c r="J2631" s="185">
        <f t="shared" ref="J2631" si="2278">SUM(J2632,J2633)</f>
        <v>2445259</v>
      </c>
      <c r="K2631" s="185">
        <f t="shared" ref="K2631" si="2279">SUM(K2632,K2633)</f>
        <v>1906820</v>
      </c>
      <c r="L2631" s="185">
        <f t="shared" si="2277"/>
        <v>518139</v>
      </c>
      <c r="M2631" s="15">
        <f t="shared" ref="M2631:O2631" si="2280">SUM(M2632,M2633)</f>
        <v>204540</v>
      </c>
      <c r="N2631" s="15">
        <f t="shared" si="2280"/>
        <v>191000</v>
      </c>
      <c r="O2631" s="15">
        <f t="shared" si="2280"/>
        <v>122599</v>
      </c>
      <c r="P2631" s="15">
        <f t="shared" si="2271"/>
        <v>2424959</v>
      </c>
      <c r="Q2631" s="185">
        <f t="shared" si="2276"/>
        <v>99.169822092465466</v>
      </c>
    </row>
    <row r="2632" spans="1:17" x14ac:dyDescent="0.25">
      <c r="A2632" s="4" t="s">
        <v>969</v>
      </c>
      <c r="B2632" s="4" t="s">
        <v>82</v>
      </c>
      <c r="C2632" s="4" t="s">
        <v>1324</v>
      </c>
      <c r="D2632" s="4" t="s">
        <v>1325</v>
      </c>
      <c r="E2632" s="3" t="s">
        <v>18</v>
      </c>
      <c r="F2632" s="4"/>
      <c r="G2632" s="16" t="s">
        <v>1015</v>
      </c>
      <c r="H2632" s="16" t="s">
        <v>17</v>
      </c>
      <c r="I2632" s="183">
        <v>2136800</v>
      </c>
      <c r="J2632" s="183">
        <v>2136800</v>
      </c>
      <c r="K2632" s="183">
        <v>1644201</v>
      </c>
      <c r="L2632" s="183">
        <f>M2632+N2632+O2632</f>
        <v>492599</v>
      </c>
      <c r="M2632" s="17">
        <v>185000</v>
      </c>
      <c r="N2632" s="17">
        <v>185000</v>
      </c>
      <c r="O2632" s="17">
        <v>122599</v>
      </c>
      <c r="P2632" s="17">
        <f t="shared" si="2271"/>
        <v>2136800</v>
      </c>
      <c r="Q2632" s="183">
        <f t="shared" si="2276"/>
        <v>100</v>
      </c>
    </row>
    <row r="2633" spans="1:17" x14ac:dyDescent="0.25">
      <c r="A2633" s="1" t="s">
        <v>969</v>
      </c>
      <c r="B2633" s="1" t="s">
        <v>82</v>
      </c>
      <c r="C2633" s="1" t="s">
        <v>1324</v>
      </c>
      <c r="D2633" s="1" t="s">
        <v>1325</v>
      </c>
      <c r="E2633" s="1" t="s">
        <v>20</v>
      </c>
      <c r="F2633" s="4" t="s">
        <v>1</v>
      </c>
      <c r="G2633" s="16" t="s">
        <v>1</v>
      </c>
      <c r="H2633" s="2" t="s">
        <v>21</v>
      </c>
      <c r="I2633" s="185">
        <f t="shared" ref="I2633:O2633" si="2281">SUM(I2634:I2638)</f>
        <v>314188</v>
      </c>
      <c r="J2633" s="185">
        <f t="shared" si="2281"/>
        <v>308459</v>
      </c>
      <c r="K2633" s="185">
        <f t="shared" si="2281"/>
        <v>262619</v>
      </c>
      <c r="L2633" s="185">
        <f t="shared" si="2281"/>
        <v>25540</v>
      </c>
      <c r="M2633" s="15">
        <f t="shared" si="2281"/>
        <v>19540</v>
      </c>
      <c r="N2633" s="15">
        <f t="shared" si="2281"/>
        <v>6000</v>
      </c>
      <c r="O2633" s="15">
        <f t="shared" si="2281"/>
        <v>0</v>
      </c>
      <c r="P2633" s="15">
        <f t="shared" si="2271"/>
        <v>288159</v>
      </c>
      <c r="Q2633" s="185">
        <f t="shared" si="2276"/>
        <v>93.418898459762886</v>
      </c>
    </row>
    <row r="2634" spans="1:17" x14ac:dyDescent="0.25">
      <c r="A2634" s="4" t="s">
        <v>969</v>
      </c>
      <c r="B2634" s="4" t="s">
        <v>82</v>
      </c>
      <c r="C2634" s="4" t="s">
        <v>1324</v>
      </c>
      <c r="D2634" s="4" t="s">
        <v>1325</v>
      </c>
      <c r="E2634" s="3" t="s">
        <v>22</v>
      </c>
      <c r="F2634" s="4" t="s">
        <v>1327</v>
      </c>
      <c r="G2634" s="16" t="s">
        <v>1015</v>
      </c>
      <c r="H2634" s="16" t="s">
        <v>86</v>
      </c>
      <c r="I2634" s="183">
        <v>62260</v>
      </c>
      <c r="J2634" s="183">
        <v>62260</v>
      </c>
      <c r="K2634" s="183">
        <v>51028</v>
      </c>
      <c r="L2634" s="183">
        <f>M2634+N2634+O2634</f>
        <v>11232</v>
      </c>
      <c r="M2634" s="17">
        <v>5232</v>
      </c>
      <c r="N2634" s="17">
        <v>6000</v>
      </c>
      <c r="O2634" s="17">
        <v>0</v>
      </c>
      <c r="P2634" s="17">
        <f t="shared" si="2271"/>
        <v>62260</v>
      </c>
      <c r="Q2634" s="183">
        <f t="shared" si="2276"/>
        <v>100</v>
      </c>
    </row>
    <row r="2635" spans="1:17" x14ac:dyDescent="0.25">
      <c r="A2635" s="4" t="s">
        <v>969</v>
      </c>
      <c r="B2635" s="4" t="s">
        <v>82</v>
      </c>
      <c r="C2635" s="4" t="s">
        <v>1324</v>
      </c>
      <c r="D2635" s="4" t="s">
        <v>1325</v>
      </c>
      <c r="E2635" s="3" t="s">
        <v>22</v>
      </c>
      <c r="F2635" s="4" t="s">
        <v>1328</v>
      </c>
      <c r="G2635" s="16" t="s">
        <v>1015</v>
      </c>
      <c r="H2635" s="16" t="s">
        <v>26</v>
      </c>
      <c r="I2635" s="183">
        <v>157000</v>
      </c>
      <c r="J2635" s="183">
        <v>157000</v>
      </c>
      <c r="K2635" s="183">
        <v>142692</v>
      </c>
      <c r="L2635" s="183">
        <f>M2635+N2635+O2635</f>
        <v>14308</v>
      </c>
      <c r="M2635" s="17">
        <v>14308</v>
      </c>
      <c r="N2635" s="17">
        <v>0</v>
      </c>
      <c r="O2635" s="17">
        <v>0</v>
      </c>
      <c r="P2635" s="17">
        <f t="shared" si="2271"/>
        <v>157000</v>
      </c>
      <c r="Q2635" s="183">
        <f t="shared" si="2276"/>
        <v>100</v>
      </c>
    </row>
    <row r="2636" spans="1:17" x14ac:dyDescent="0.25">
      <c r="A2636" s="4" t="s">
        <v>969</v>
      </c>
      <c r="B2636" s="4" t="s">
        <v>82</v>
      </c>
      <c r="C2636" s="4" t="s">
        <v>1324</v>
      </c>
      <c r="D2636" s="4" t="s">
        <v>1325</v>
      </c>
      <c r="E2636" s="3" t="s">
        <v>22</v>
      </c>
      <c r="F2636" s="4" t="s">
        <v>1329</v>
      </c>
      <c r="G2636" s="16" t="s">
        <v>1015</v>
      </c>
      <c r="H2636" s="16" t="s">
        <v>28</v>
      </c>
      <c r="I2636" s="183">
        <v>46928</v>
      </c>
      <c r="J2636" s="183">
        <v>41199</v>
      </c>
      <c r="K2636" s="183">
        <v>41199</v>
      </c>
      <c r="L2636" s="183">
        <f>M2636+N2636+O2636</f>
        <v>0</v>
      </c>
      <c r="M2636" s="17"/>
      <c r="N2636" s="17"/>
      <c r="O2636" s="17"/>
      <c r="P2636" s="17">
        <f t="shared" si="2271"/>
        <v>41199</v>
      </c>
      <c r="Q2636" s="183">
        <f t="shared" si="2276"/>
        <v>100</v>
      </c>
    </row>
    <row r="2637" spans="1:17" x14ac:dyDescent="0.25">
      <c r="A2637" s="4" t="s">
        <v>969</v>
      </c>
      <c r="B2637" s="4" t="s">
        <v>82</v>
      </c>
      <c r="C2637" s="4" t="s">
        <v>1324</v>
      </c>
      <c r="D2637" s="4" t="s">
        <v>1325</v>
      </c>
      <c r="E2637" s="3" t="s">
        <v>22</v>
      </c>
      <c r="F2637" s="4" t="s">
        <v>1330</v>
      </c>
      <c r="G2637" s="16" t="s">
        <v>1015</v>
      </c>
      <c r="H2637" s="16" t="s">
        <v>24</v>
      </c>
      <c r="I2637" s="183">
        <v>10000</v>
      </c>
      <c r="J2637" s="183">
        <v>10000</v>
      </c>
      <c r="K2637" s="183">
        <v>0</v>
      </c>
      <c r="L2637" s="183">
        <f>M2637+N2637+O2637</f>
        <v>0</v>
      </c>
      <c r="M2637" s="17"/>
      <c r="N2637" s="17"/>
      <c r="O2637" s="17"/>
      <c r="P2637" s="17">
        <f t="shared" si="2271"/>
        <v>0</v>
      </c>
      <c r="Q2637" s="183">
        <f t="shared" si="2276"/>
        <v>0</v>
      </c>
    </row>
    <row r="2638" spans="1:17" x14ac:dyDescent="0.25">
      <c r="A2638" s="4" t="s">
        <v>969</v>
      </c>
      <c r="B2638" s="4" t="s">
        <v>82</v>
      </c>
      <c r="C2638" s="4" t="s">
        <v>1324</v>
      </c>
      <c r="D2638" s="4" t="s">
        <v>1325</v>
      </c>
      <c r="E2638" s="3" t="s">
        <v>22</v>
      </c>
      <c r="F2638" s="4" t="s">
        <v>1331</v>
      </c>
      <c r="G2638" s="16" t="s">
        <v>1015</v>
      </c>
      <c r="H2638" s="16" t="s">
        <v>30</v>
      </c>
      <c r="I2638" s="183">
        <v>38000</v>
      </c>
      <c r="J2638" s="183">
        <v>38000</v>
      </c>
      <c r="K2638" s="183">
        <v>27700</v>
      </c>
      <c r="L2638" s="183">
        <f>M2638+N2638+O2638</f>
        <v>0</v>
      </c>
      <c r="M2638" s="17"/>
      <c r="N2638" s="17"/>
      <c r="O2638" s="17"/>
      <c r="P2638" s="17">
        <f t="shared" si="2271"/>
        <v>27700</v>
      </c>
      <c r="Q2638" s="183">
        <f t="shared" si="2276"/>
        <v>72.894736842105274</v>
      </c>
    </row>
    <row r="2639" spans="1:17" x14ac:dyDescent="0.25">
      <c r="A2639" s="4" t="s">
        <v>969</v>
      </c>
      <c r="B2639" s="4" t="s">
        <v>82</v>
      </c>
      <c r="C2639" s="4" t="s">
        <v>1324</v>
      </c>
      <c r="D2639" s="4" t="s">
        <v>1325</v>
      </c>
      <c r="E2639" s="2" t="s">
        <v>31</v>
      </c>
      <c r="F2639" s="2" t="s">
        <v>1</v>
      </c>
      <c r="G2639" s="2" t="s">
        <v>1</v>
      </c>
      <c r="H2639" s="2" t="s">
        <v>32</v>
      </c>
      <c r="I2639" s="185">
        <f t="shared" ref="I2639:O2639" si="2282">SUM(I2640)</f>
        <v>224364</v>
      </c>
      <c r="J2639" s="185">
        <f t="shared" si="2282"/>
        <v>224364</v>
      </c>
      <c r="K2639" s="185">
        <f t="shared" si="2282"/>
        <v>173100</v>
      </c>
      <c r="L2639" s="185">
        <f t="shared" si="2282"/>
        <v>51264</v>
      </c>
      <c r="M2639" s="15">
        <f t="shared" si="2282"/>
        <v>18500</v>
      </c>
      <c r="N2639" s="15">
        <f t="shared" si="2282"/>
        <v>18500</v>
      </c>
      <c r="O2639" s="15">
        <f t="shared" si="2282"/>
        <v>14264</v>
      </c>
      <c r="P2639" s="15">
        <f t="shared" si="2271"/>
        <v>224364</v>
      </c>
      <c r="Q2639" s="185">
        <f t="shared" si="2276"/>
        <v>100</v>
      </c>
    </row>
    <row r="2640" spans="1:17" x14ac:dyDescent="0.25">
      <c r="A2640" s="4" t="s">
        <v>969</v>
      </c>
      <c r="B2640" s="4" t="s">
        <v>82</v>
      </c>
      <c r="C2640" s="4" t="s">
        <v>1324</v>
      </c>
      <c r="D2640" s="4" t="s">
        <v>1325</v>
      </c>
      <c r="E2640" s="3" t="s">
        <v>34</v>
      </c>
      <c r="F2640" s="4"/>
      <c r="G2640" s="16" t="s">
        <v>1015</v>
      </c>
      <c r="H2640" s="16" t="s">
        <v>33</v>
      </c>
      <c r="I2640" s="183">
        <v>224364</v>
      </c>
      <c r="J2640" s="183">
        <v>224364</v>
      </c>
      <c r="K2640" s="183">
        <v>173100</v>
      </c>
      <c r="L2640" s="183">
        <f>M2640+N2640+O2640</f>
        <v>51264</v>
      </c>
      <c r="M2640" s="17">
        <v>18500</v>
      </c>
      <c r="N2640" s="17">
        <v>18500</v>
      </c>
      <c r="O2640" s="17">
        <v>14264</v>
      </c>
      <c r="P2640" s="17">
        <f t="shared" si="2271"/>
        <v>224364</v>
      </c>
      <c r="Q2640" s="183">
        <f t="shared" si="2276"/>
        <v>100</v>
      </c>
    </row>
    <row r="2641" spans="1:17" x14ac:dyDescent="0.25">
      <c r="A2641" s="4" t="s">
        <v>969</v>
      </c>
      <c r="B2641" s="4" t="s">
        <v>82</v>
      </c>
      <c r="C2641" s="4" t="s">
        <v>1324</v>
      </c>
      <c r="D2641" s="4" t="s">
        <v>1325</v>
      </c>
      <c r="E2641" s="2" t="s">
        <v>35</v>
      </c>
      <c r="F2641" s="2" t="s">
        <v>1</v>
      </c>
      <c r="G2641" s="2" t="s">
        <v>1</v>
      </c>
      <c r="H2641" s="2" t="s">
        <v>36</v>
      </c>
      <c r="I2641" s="185">
        <f t="shared" ref="I2641:O2641" si="2283">SUM(I2642:I2649)</f>
        <v>189541</v>
      </c>
      <c r="J2641" s="185">
        <f t="shared" si="2283"/>
        <v>170456</v>
      </c>
      <c r="K2641" s="185">
        <f t="shared" si="2283"/>
        <v>130608</v>
      </c>
      <c r="L2641" s="185">
        <f t="shared" si="2283"/>
        <v>39798</v>
      </c>
      <c r="M2641" s="15">
        <f t="shared" si="2283"/>
        <v>14608</v>
      </c>
      <c r="N2641" s="15">
        <f t="shared" si="2283"/>
        <v>14398</v>
      </c>
      <c r="O2641" s="15">
        <f t="shared" si="2283"/>
        <v>10792</v>
      </c>
      <c r="P2641" s="15">
        <f t="shared" si="2271"/>
        <v>170406</v>
      </c>
      <c r="Q2641" s="185">
        <f t="shared" si="2276"/>
        <v>99.970666916975631</v>
      </c>
    </row>
    <row r="2642" spans="1:17" x14ac:dyDescent="0.25">
      <c r="A2642" s="4" t="s">
        <v>969</v>
      </c>
      <c r="B2642" s="4" t="s">
        <v>82</v>
      </c>
      <c r="C2642" s="4" t="s">
        <v>1324</v>
      </c>
      <c r="D2642" s="4" t="s">
        <v>1325</v>
      </c>
      <c r="E2642" s="3" t="s">
        <v>39</v>
      </c>
      <c r="F2642" s="4"/>
      <c r="G2642" s="16" t="s">
        <v>1015</v>
      </c>
      <c r="H2642" s="16" t="s">
        <v>38</v>
      </c>
      <c r="I2642" s="183">
        <v>3100</v>
      </c>
      <c r="J2642" s="183">
        <v>5300</v>
      </c>
      <c r="K2642" s="183">
        <v>5300</v>
      </c>
      <c r="L2642" s="183">
        <f t="shared" ref="L2642:L2648" si="2284">M2642+N2642+O2642</f>
        <v>0</v>
      </c>
      <c r="M2642" s="17"/>
      <c r="N2642" s="17"/>
      <c r="O2642" s="17"/>
      <c r="P2642" s="17">
        <f t="shared" si="2271"/>
        <v>5300</v>
      </c>
      <c r="Q2642" s="183">
        <f t="shared" si="2276"/>
        <v>100</v>
      </c>
    </row>
    <row r="2643" spans="1:17" x14ac:dyDescent="0.25">
      <c r="A2643" s="4" t="s">
        <v>969</v>
      </c>
      <c r="B2643" s="4" t="s">
        <v>82</v>
      </c>
      <c r="C2643" s="4" t="s">
        <v>1324</v>
      </c>
      <c r="D2643" s="4" t="s">
        <v>1325</v>
      </c>
      <c r="E2643" s="3" t="s">
        <v>197</v>
      </c>
      <c r="F2643" s="4"/>
      <c r="G2643" s="16" t="s">
        <v>1015</v>
      </c>
      <c r="H2643" s="16" t="s">
        <v>196</v>
      </c>
      <c r="I2643" s="183">
        <v>59000</v>
      </c>
      <c r="J2643" s="183">
        <v>59000</v>
      </c>
      <c r="K2643" s="183">
        <v>44000</v>
      </c>
      <c r="L2643" s="183">
        <f t="shared" si="2284"/>
        <v>15000</v>
      </c>
      <c r="M2643" s="17">
        <v>5000</v>
      </c>
      <c r="N2643" s="17">
        <v>5000</v>
      </c>
      <c r="O2643" s="17">
        <v>5000</v>
      </c>
      <c r="P2643" s="17">
        <f t="shared" si="2271"/>
        <v>59000</v>
      </c>
      <c r="Q2643" s="183">
        <f t="shared" si="2276"/>
        <v>100</v>
      </c>
    </row>
    <row r="2644" spans="1:17" x14ac:dyDescent="0.25">
      <c r="A2644" s="4" t="s">
        <v>969</v>
      </c>
      <c r="B2644" s="4" t="s">
        <v>82</v>
      </c>
      <c r="C2644" s="4" t="s">
        <v>1324</v>
      </c>
      <c r="D2644" s="4" t="s">
        <v>1325</v>
      </c>
      <c r="E2644" s="3" t="s">
        <v>200</v>
      </c>
      <c r="F2644" s="4"/>
      <c r="G2644" s="16" t="s">
        <v>1015</v>
      </c>
      <c r="H2644" s="16" t="s">
        <v>199</v>
      </c>
      <c r="I2644" s="183">
        <v>13090</v>
      </c>
      <c r="J2644" s="183">
        <v>13090</v>
      </c>
      <c r="K2644" s="183">
        <v>9900</v>
      </c>
      <c r="L2644" s="183">
        <f t="shared" si="2284"/>
        <v>3190</v>
      </c>
      <c r="M2644" s="17">
        <v>1100</v>
      </c>
      <c r="N2644" s="17">
        <v>1090</v>
      </c>
      <c r="O2644" s="17">
        <v>1000</v>
      </c>
      <c r="P2644" s="17">
        <f t="shared" si="2271"/>
        <v>13090</v>
      </c>
      <c r="Q2644" s="183">
        <f t="shared" si="2276"/>
        <v>100</v>
      </c>
    </row>
    <row r="2645" spans="1:17" x14ac:dyDescent="0.25">
      <c r="A2645" s="4" t="s">
        <v>969</v>
      </c>
      <c r="B2645" s="4" t="s">
        <v>82</v>
      </c>
      <c r="C2645" s="4" t="s">
        <v>1324</v>
      </c>
      <c r="D2645" s="4" t="s">
        <v>1325</v>
      </c>
      <c r="E2645" s="3" t="s">
        <v>203</v>
      </c>
      <c r="F2645" s="4"/>
      <c r="G2645" s="16" t="s">
        <v>1015</v>
      </c>
      <c r="H2645" s="16" t="s">
        <v>202</v>
      </c>
      <c r="I2645" s="183">
        <v>41250</v>
      </c>
      <c r="J2645" s="183">
        <v>33000</v>
      </c>
      <c r="K2645" s="183">
        <v>24750</v>
      </c>
      <c r="L2645" s="183">
        <f t="shared" si="2284"/>
        <v>8250</v>
      </c>
      <c r="M2645" s="17">
        <v>2750</v>
      </c>
      <c r="N2645" s="17">
        <v>2750</v>
      </c>
      <c r="O2645" s="17">
        <v>2750</v>
      </c>
      <c r="P2645" s="17">
        <f t="shared" si="2271"/>
        <v>33000</v>
      </c>
      <c r="Q2645" s="183">
        <f t="shared" si="2276"/>
        <v>100</v>
      </c>
    </row>
    <row r="2646" spans="1:17" x14ac:dyDescent="0.25">
      <c r="A2646" s="4" t="s">
        <v>969</v>
      </c>
      <c r="B2646" s="4" t="s">
        <v>82</v>
      </c>
      <c r="C2646" s="4" t="s">
        <v>1324</v>
      </c>
      <c r="D2646" s="4" t="s">
        <v>1325</v>
      </c>
      <c r="E2646" s="3" t="s">
        <v>206</v>
      </c>
      <c r="F2646" s="4"/>
      <c r="G2646" s="16" t="s">
        <v>1015</v>
      </c>
      <c r="H2646" s="16" t="s">
        <v>205</v>
      </c>
      <c r="I2646" s="183">
        <v>2400</v>
      </c>
      <c r="J2646" s="183">
        <v>1300</v>
      </c>
      <c r="K2646" s="183">
        <v>1300</v>
      </c>
      <c r="L2646" s="183">
        <f t="shared" si="2284"/>
        <v>0</v>
      </c>
      <c r="M2646" s="17"/>
      <c r="N2646" s="17"/>
      <c r="O2646" s="17"/>
      <c r="P2646" s="17">
        <f t="shared" si="2271"/>
        <v>1300</v>
      </c>
      <c r="Q2646" s="183">
        <f t="shared" si="2276"/>
        <v>100</v>
      </c>
    </row>
    <row r="2647" spans="1:17" x14ac:dyDescent="0.25">
      <c r="A2647" s="4" t="s">
        <v>969</v>
      </c>
      <c r="B2647" s="4" t="s">
        <v>82</v>
      </c>
      <c r="C2647" s="4" t="s">
        <v>1324</v>
      </c>
      <c r="D2647" s="4" t="s">
        <v>1325</v>
      </c>
      <c r="E2647" s="3" t="s">
        <v>212</v>
      </c>
      <c r="F2647" s="4"/>
      <c r="G2647" s="16" t="s">
        <v>1015</v>
      </c>
      <c r="H2647" s="16" t="s">
        <v>211</v>
      </c>
      <c r="I2647" s="183">
        <v>16300</v>
      </c>
      <c r="J2647" s="183">
        <v>13000</v>
      </c>
      <c r="K2647" s="183">
        <v>9900</v>
      </c>
      <c r="L2647" s="183">
        <f t="shared" si="2284"/>
        <v>3100</v>
      </c>
      <c r="M2647" s="17">
        <v>1100</v>
      </c>
      <c r="N2647" s="17">
        <v>1000</v>
      </c>
      <c r="O2647" s="17">
        <v>1000</v>
      </c>
      <c r="P2647" s="17">
        <f t="shared" si="2271"/>
        <v>13000</v>
      </c>
      <c r="Q2647" s="183">
        <f t="shared" si="2276"/>
        <v>100</v>
      </c>
    </row>
    <row r="2648" spans="1:17" x14ac:dyDescent="0.25">
      <c r="A2648" s="4" t="s">
        <v>969</v>
      </c>
      <c r="B2648" s="4" t="s">
        <v>82</v>
      </c>
      <c r="C2648" s="4" t="s">
        <v>1324</v>
      </c>
      <c r="D2648" s="4" t="s">
        <v>1325</v>
      </c>
      <c r="E2648" s="3" t="s">
        <v>215</v>
      </c>
      <c r="F2648" s="4"/>
      <c r="G2648" s="16" t="s">
        <v>1015</v>
      </c>
      <c r="H2648" s="16" t="s">
        <v>214</v>
      </c>
      <c r="I2648" s="183">
        <v>50</v>
      </c>
      <c r="J2648" s="183">
        <v>50</v>
      </c>
      <c r="K2648" s="183">
        <v>0</v>
      </c>
      <c r="L2648" s="183">
        <f t="shared" si="2284"/>
        <v>0</v>
      </c>
      <c r="M2648" s="17"/>
      <c r="N2648" s="17"/>
      <c r="O2648" s="17"/>
      <c r="P2648" s="17">
        <f t="shared" si="2271"/>
        <v>0</v>
      </c>
      <c r="Q2648" s="183">
        <f t="shared" si="2276"/>
        <v>0</v>
      </c>
    </row>
    <row r="2649" spans="1:17" x14ac:dyDescent="0.25">
      <c r="A2649" s="1" t="s">
        <v>969</v>
      </c>
      <c r="B2649" s="1" t="s">
        <v>82</v>
      </c>
      <c r="C2649" s="1" t="s">
        <v>1324</v>
      </c>
      <c r="D2649" s="1" t="s">
        <v>1325</v>
      </c>
      <c r="E2649" s="1" t="s">
        <v>40</v>
      </c>
      <c r="F2649" s="4" t="s">
        <v>1</v>
      </c>
      <c r="G2649" s="16" t="s">
        <v>1</v>
      </c>
      <c r="H2649" s="2" t="s">
        <v>41</v>
      </c>
      <c r="I2649" s="185">
        <f t="shared" ref="I2649:O2649" si="2285">SUM(I2650:I2652)</f>
        <v>54351</v>
      </c>
      <c r="J2649" s="185">
        <f t="shared" si="2285"/>
        <v>45716</v>
      </c>
      <c r="K2649" s="185">
        <f t="shared" si="2285"/>
        <v>35458</v>
      </c>
      <c r="L2649" s="185">
        <f t="shared" si="2285"/>
        <v>10258</v>
      </c>
      <c r="M2649" s="15">
        <f t="shared" si="2285"/>
        <v>4658</v>
      </c>
      <c r="N2649" s="15">
        <f t="shared" si="2285"/>
        <v>4558</v>
      </c>
      <c r="O2649" s="15">
        <f t="shared" si="2285"/>
        <v>1042</v>
      </c>
      <c r="P2649" s="15">
        <f t="shared" si="2271"/>
        <v>45716</v>
      </c>
      <c r="Q2649" s="185">
        <f t="shared" si="2276"/>
        <v>100</v>
      </c>
    </row>
    <row r="2650" spans="1:17" x14ac:dyDescent="0.25">
      <c r="A2650" s="4" t="s">
        <v>969</v>
      </c>
      <c r="B2650" s="4" t="s">
        <v>82</v>
      </c>
      <c r="C2650" s="4" t="s">
        <v>1324</v>
      </c>
      <c r="D2650" s="4" t="s">
        <v>1325</v>
      </c>
      <c r="E2650" s="3" t="s">
        <v>42</v>
      </c>
      <c r="F2650" s="4"/>
      <c r="G2650" s="16" t="s">
        <v>1015</v>
      </c>
      <c r="H2650" s="16" t="s">
        <v>41</v>
      </c>
      <c r="I2650" s="183">
        <v>40535</v>
      </c>
      <c r="J2650" s="183">
        <v>31900</v>
      </c>
      <c r="K2650" s="183">
        <v>25000</v>
      </c>
      <c r="L2650" s="183">
        <f>M2650+N2650+O2650</f>
        <v>6900</v>
      </c>
      <c r="M2650" s="17">
        <v>3500</v>
      </c>
      <c r="N2650" s="17">
        <v>3400</v>
      </c>
      <c r="O2650" s="17"/>
      <c r="P2650" s="17">
        <f t="shared" si="2271"/>
        <v>31900</v>
      </c>
      <c r="Q2650" s="183">
        <f t="shared" si="2276"/>
        <v>100</v>
      </c>
    </row>
    <row r="2651" spans="1:17" ht="22.5" x14ac:dyDescent="0.25">
      <c r="A2651" s="4" t="s">
        <v>969</v>
      </c>
      <c r="B2651" s="4" t="s">
        <v>82</v>
      </c>
      <c r="C2651" s="4" t="s">
        <v>1324</v>
      </c>
      <c r="D2651" s="4" t="s">
        <v>1325</v>
      </c>
      <c r="E2651" s="3" t="s">
        <v>42</v>
      </c>
      <c r="F2651" s="4" t="s">
        <v>1332</v>
      </c>
      <c r="G2651" s="16" t="s">
        <v>1015</v>
      </c>
      <c r="H2651" s="16" t="s">
        <v>50</v>
      </c>
      <c r="I2651" s="183">
        <v>6816</v>
      </c>
      <c r="J2651" s="183">
        <v>6816</v>
      </c>
      <c r="K2651" s="183">
        <v>5148</v>
      </c>
      <c r="L2651" s="183">
        <f>M2651+N2651+O2651</f>
        <v>1668</v>
      </c>
      <c r="M2651" s="17">
        <v>568</v>
      </c>
      <c r="N2651" s="17">
        <v>568</v>
      </c>
      <c r="O2651" s="17">
        <v>532</v>
      </c>
      <c r="P2651" s="17">
        <f t="shared" si="2271"/>
        <v>6816</v>
      </c>
      <c r="Q2651" s="183">
        <f t="shared" si="2276"/>
        <v>100</v>
      </c>
    </row>
    <row r="2652" spans="1:17" ht="22.5" x14ac:dyDescent="0.25">
      <c r="A2652" s="4" t="s">
        <v>969</v>
      </c>
      <c r="B2652" s="4" t="s">
        <v>82</v>
      </c>
      <c r="C2652" s="4" t="s">
        <v>1324</v>
      </c>
      <c r="D2652" s="4" t="s">
        <v>1325</v>
      </c>
      <c r="E2652" s="3" t="s">
        <v>42</v>
      </c>
      <c r="F2652" s="4" t="s">
        <v>1333</v>
      </c>
      <c r="G2652" s="16" t="s">
        <v>1015</v>
      </c>
      <c r="H2652" s="16" t="s">
        <v>56</v>
      </c>
      <c r="I2652" s="183">
        <v>7000</v>
      </c>
      <c r="J2652" s="183">
        <v>7000</v>
      </c>
      <c r="K2652" s="183">
        <v>5310</v>
      </c>
      <c r="L2652" s="183">
        <f>M2652+N2652+O2652</f>
        <v>1690</v>
      </c>
      <c r="M2652" s="17">
        <v>590</v>
      </c>
      <c r="N2652" s="17">
        <v>590</v>
      </c>
      <c r="O2652" s="17">
        <v>510</v>
      </c>
      <c r="P2652" s="17">
        <f t="shared" si="2271"/>
        <v>7000</v>
      </c>
      <c r="Q2652" s="183">
        <f t="shared" si="2276"/>
        <v>100</v>
      </c>
    </row>
    <row r="2653" spans="1:17" ht="22.5" x14ac:dyDescent="0.25">
      <c r="A2653" s="1" t="s">
        <v>1</v>
      </c>
      <c r="B2653" s="1" t="s">
        <v>1</v>
      </c>
      <c r="C2653" s="1" t="s">
        <v>1</v>
      </c>
      <c r="D2653" s="2" t="s">
        <v>1</v>
      </c>
      <c r="E2653" s="2" t="s">
        <v>1</v>
      </c>
      <c r="F2653" s="2" t="s">
        <v>1</v>
      </c>
      <c r="G2653" s="2" t="s">
        <v>1</v>
      </c>
      <c r="H2653" s="13" t="s">
        <v>57</v>
      </c>
      <c r="I2653" s="184">
        <f t="shared" ref="I2653:O2654" si="2286">SUM(I2654)</f>
        <v>110</v>
      </c>
      <c r="J2653" s="184">
        <f t="shared" si="2286"/>
        <v>110</v>
      </c>
      <c r="K2653" s="184">
        <f t="shared" si="2286"/>
        <v>0</v>
      </c>
      <c r="L2653" s="184">
        <f t="shared" si="2286"/>
        <v>0</v>
      </c>
      <c r="M2653" s="14">
        <f t="shared" si="2286"/>
        <v>0</v>
      </c>
      <c r="N2653" s="14">
        <f t="shared" si="2286"/>
        <v>0</v>
      </c>
      <c r="O2653" s="14">
        <f t="shared" si="2286"/>
        <v>0</v>
      </c>
      <c r="P2653" s="14">
        <f t="shared" si="2271"/>
        <v>0</v>
      </c>
      <c r="Q2653" s="184">
        <f t="shared" si="2276"/>
        <v>0</v>
      </c>
    </row>
    <row r="2654" spans="1:17" x14ac:dyDescent="0.25">
      <c r="A2654" s="4" t="s">
        <v>969</v>
      </c>
      <c r="B2654" s="4" t="s">
        <v>82</v>
      </c>
      <c r="C2654" s="4" t="s">
        <v>1324</v>
      </c>
      <c r="D2654" s="4" t="s">
        <v>1325</v>
      </c>
      <c r="E2654" s="2" t="s">
        <v>58</v>
      </c>
      <c r="F2654" s="2" t="s">
        <v>1</v>
      </c>
      <c r="G2654" s="2" t="s">
        <v>1</v>
      </c>
      <c r="H2654" s="2" t="s">
        <v>59</v>
      </c>
      <c r="I2654" s="185">
        <f t="shared" si="2286"/>
        <v>110</v>
      </c>
      <c r="J2654" s="185">
        <f t="shared" si="2286"/>
        <v>110</v>
      </c>
      <c r="K2654" s="185">
        <f t="shared" si="2286"/>
        <v>0</v>
      </c>
      <c r="L2654" s="185">
        <f t="shared" si="2286"/>
        <v>0</v>
      </c>
      <c r="M2654" s="15">
        <f t="shared" si="2286"/>
        <v>0</v>
      </c>
      <c r="N2654" s="15">
        <f t="shared" si="2286"/>
        <v>0</v>
      </c>
      <c r="O2654" s="15">
        <f t="shared" si="2286"/>
        <v>0</v>
      </c>
      <c r="P2654" s="15">
        <f t="shared" si="2271"/>
        <v>0</v>
      </c>
      <c r="Q2654" s="185">
        <f t="shared" si="2276"/>
        <v>0</v>
      </c>
    </row>
    <row r="2655" spans="1:17" x14ac:dyDescent="0.25">
      <c r="A2655" s="4" t="s">
        <v>969</v>
      </c>
      <c r="B2655" s="4" t="s">
        <v>82</v>
      </c>
      <c r="C2655" s="4" t="s">
        <v>1324</v>
      </c>
      <c r="D2655" s="4" t="s">
        <v>1325</v>
      </c>
      <c r="E2655" s="3" t="s">
        <v>69</v>
      </c>
      <c r="F2655" s="4"/>
      <c r="G2655" s="16" t="s">
        <v>1015</v>
      </c>
      <c r="H2655" s="16" t="s">
        <v>68</v>
      </c>
      <c r="I2655" s="183">
        <v>110</v>
      </c>
      <c r="J2655" s="183">
        <v>110</v>
      </c>
      <c r="K2655" s="183">
        <v>0</v>
      </c>
      <c r="L2655" s="183">
        <f>M2655+N2655+O2655</f>
        <v>0</v>
      </c>
      <c r="M2655" s="17"/>
      <c r="N2655" s="17"/>
      <c r="O2655" s="17"/>
      <c r="P2655" s="17">
        <f t="shared" si="2271"/>
        <v>0</v>
      </c>
      <c r="Q2655" s="183">
        <f t="shared" si="2276"/>
        <v>0</v>
      </c>
    </row>
    <row r="2656" spans="1:17" ht="22.5" x14ac:dyDescent="0.25">
      <c r="A2656" s="1" t="s">
        <v>1</v>
      </c>
      <c r="B2656" s="1" t="s">
        <v>1</v>
      </c>
      <c r="C2656" s="1" t="s">
        <v>1</v>
      </c>
      <c r="D2656" s="2" t="s">
        <v>1</v>
      </c>
      <c r="E2656" s="2" t="s">
        <v>1</v>
      </c>
      <c r="F2656" s="2" t="s">
        <v>1</v>
      </c>
      <c r="G2656" s="2" t="s">
        <v>1</v>
      </c>
      <c r="H2656" s="13" t="s">
        <v>70</v>
      </c>
      <c r="I2656" s="184">
        <f t="shared" ref="I2656:O2656" si="2287">SUM(I2657)</f>
        <v>65910</v>
      </c>
      <c r="J2656" s="184">
        <f t="shared" si="2287"/>
        <v>57000</v>
      </c>
      <c r="K2656" s="184">
        <f t="shared" si="2287"/>
        <v>57000</v>
      </c>
      <c r="L2656" s="184">
        <f t="shared" si="2287"/>
        <v>0</v>
      </c>
      <c r="M2656" s="14">
        <f t="shared" si="2287"/>
        <v>0</v>
      </c>
      <c r="N2656" s="14">
        <f t="shared" si="2287"/>
        <v>0</v>
      </c>
      <c r="O2656" s="14">
        <f t="shared" si="2287"/>
        <v>0</v>
      </c>
      <c r="P2656" s="14">
        <f t="shared" si="2271"/>
        <v>57000</v>
      </c>
      <c r="Q2656" s="184">
        <f t="shared" si="2276"/>
        <v>100</v>
      </c>
    </row>
    <row r="2657" spans="1:17" x14ac:dyDescent="0.25">
      <c r="A2657" s="4" t="s">
        <v>969</v>
      </c>
      <c r="B2657" s="4" t="s">
        <v>82</v>
      </c>
      <c r="C2657" s="4" t="s">
        <v>1324</v>
      </c>
      <c r="D2657" s="4" t="s">
        <v>1325</v>
      </c>
      <c r="E2657" s="2" t="s">
        <v>71</v>
      </c>
      <c r="F2657" s="2" t="s">
        <v>1</v>
      </c>
      <c r="G2657" s="2" t="s">
        <v>1</v>
      </c>
      <c r="H2657" s="2" t="s">
        <v>72</v>
      </c>
      <c r="I2657" s="185">
        <f t="shared" ref="I2657:L2657" si="2288">SUM(I2658:I2659)</f>
        <v>65910</v>
      </c>
      <c r="J2657" s="185">
        <f t="shared" ref="J2657" si="2289">SUM(J2658:J2659)</f>
        <v>57000</v>
      </c>
      <c r="K2657" s="185">
        <f t="shared" ref="K2657" si="2290">SUM(K2658:K2659)</f>
        <v>57000</v>
      </c>
      <c r="L2657" s="185">
        <f t="shared" si="2288"/>
        <v>0</v>
      </c>
      <c r="M2657" s="15">
        <f t="shared" ref="M2657:O2657" si="2291">SUM(M2658:M2659)</f>
        <v>0</v>
      </c>
      <c r="N2657" s="15">
        <f t="shared" si="2291"/>
        <v>0</v>
      </c>
      <c r="O2657" s="15">
        <f t="shared" si="2291"/>
        <v>0</v>
      </c>
      <c r="P2657" s="15">
        <f t="shared" si="2271"/>
        <v>57000</v>
      </c>
      <c r="Q2657" s="185">
        <f t="shared" si="2276"/>
        <v>100</v>
      </c>
    </row>
    <row r="2658" spans="1:17" x14ac:dyDescent="0.25">
      <c r="A2658" s="4" t="s">
        <v>969</v>
      </c>
      <c r="B2658" s="4" t="s">
        <v>82</v>
      </c>
      <c r="C2658" s="4" t="s">
        <v>1324</v>
      </c>
      <c r="D2658" s="4" t="s">
        <v>1325</v>
      </c>
      <c r="E2658" s="3" t="s">
        <v>75</v>
      </c>
      <c r="F2658" s="4"/>
      <c r="G2658" s="16" t="s">
        <v>1015</v>
      </c>
      <c r="H2658" s="16" t="s">
        <v>74</v>
      </c>
      <c r="I2658" s="183">
        <v>30910</v>
      </c>
      <c r="J2658" s="183">
        <v>22000</v>
      </c>
      <c r="K2658" s="183">
        <v>22000</v>
      </c>
      <c r="L2658" s="183">
        <f>M2658+N2658+O2658</f>
        <v>0</v>
      </c>
      <c r="M2658" s="17"/>
      <c r="N2658" s="17"/>
      <c r="O2658" s="17"/>
      <c r="P2658" s="17">
        <f t="shared" si="2271"/>
        <v>22000</v>
      </c>
      <c r="Q2658" s="183">
        <f t="shared" si="2276"/>
        <v>100</v>
      </c>
    </row>
    <row r="2659" spans="1:17" x14ac:dyDescent="0.25">
      <c r="A2659" s="4" t="s">
        <v>969</v>
      </c>
      <c r="B2659" s="4" t="s">
        <v>82</v>
      </c>
      <c r="C2659" s="4" t="s">
        <v>1324</v>
      </c>
      <c r="D2659" s="4" t="s">
        <v>1325</v>
      </c>
      <c r="E2659" s="3" t="s">
        <v>341</v>
      </c>
      <c r="F2659" s="4"/>
      <c r="G2659" s="16" t="s">
        <v>1015</v>
      </c>
      <c r="H2659" s="16" t="s">
        <v>340</v>
      </c>
      <c r="I2659" s="183">
        <v>35000</v>
      </c>
      <c r="J2659" s="183">
        <v>35000</v>
      </c>
      <c r="K2659" s="183">
        <v>35000</v>
      </c>
      <c r="L2659" s="183">
        <f>M2659+N2659+O2659</f>
        <v>0</v>
      </c>
      <c r="M2659" s="17"/>
      <c r="N2659" s="17"/>
      <c r="O2659" s="17"/>
      <c r="P2659" s="17">
        <f t="shared" si="2271"/>
        <v>35000</v>
      </c>
      <c r="Q2659" s="183">
        <f t="shared" si="2276"/>
        <v>100</v>
      </c>
    </row>
    <row r="2660" spans="1:17" x14ac:dyDescent="0.25">
      <c r="A2660" s="16" t="s">
        <v>1</v>
      </c>
      <c r="B2660" s="16" t="s">
        <v>1</v>
      </c>
      <c r="C2660" s="16" t="s">
        <v>1</v>
      </c>
      <c r="D2660" s="16" t="s">
        <v>1</v>
      </c>
      <c r="E2660" s="16" t="s">
        <v>1</v>
      </c>
      <c r="F2660" s="16" t="s">
        <v>1</v>
      </c>
      <c r="G2660" s="16" t="s">
        <v>1</v>
      </c>
      <c r="H2660" s="13" t="s">
        <v>1334</v>
      </c>
      <c r="I2660" s="184">
        <f t="shared" ref="I2660:O2660" si="2292">SUM(I2630,I2653,I2656)</f>
        <v>2930913</v>
      </c>
      <c r="J2660" s="184">
        <f t="shared" si="2292"/>
        <v>2897189</v>
      </c>
      <c r="K2660" s="184">
        <f t="shared" si="2292"/>
        <v>2267528</v>
      </c>
      <c r="L2660" s="184">
        <f t="shared" si="2292"/>
        <v>609201</v>
      </c>
      <c r="M2660" s="14">
        <f t="shared" si="2292"/>
        <v>237648</v>
      </c>
      <c r="N2660" s="14">
        <f t="shared" si="2292"/>
        <v>223898</v>
      </c>
      <c r="O2660" s="14">
        <f t="shared" si="2292"/>
        <v>147655</v>
      </c>
      <c r="P2660" s="14">
        <f t="shared" si="2271"/>
        <v>2876729</v>
      </c>
      <c r="Q2660" s="184">
        <f t="shared" si="2276"/>
        <v>99.293798229939441</v>
      </c>
    </row>
    <row r="2661" spans="1:17" ht="15.75" thickBot="1" x14ac:dyDescent="0.3">
      <c r="A2661" s="16" t="s">
        <v>1</v>
      </c>
      <c r="B2661" s="16" t="s">
        <v>1</v>
      </c>
      <c r="C2661" s="16" t="s">
        <v>1</v>
      </c>
      <c r="D2661" s="16" t="s">
        <v>1</v>
      </c>
      <c r="E2661" s="16" t="s">
        <v>1</v>
      </c>
      <c r="F2661" s="16" t="s">
        <v>1</v>
      </c>
      <c r="G2661" s="16" t="s">
        <v>1</v>
      </c>
      <c r="H2661" s="2" t="s">
        <v>77</v>
      </c>
      <c r="I2661" s="185">
        <v>65</v>
      </c>
      <c r="J2661" s="185">
        <v>65</v>
      </c>
      <c r="K2661" s="185"/>
      <c r="L2661" s="185">
        <f>M2661+N2661+O2661</f>
        <v>0</v>
      </c>
      <c r="M2661" s="16"/>
      <c r="N2661" s="16"/>
      <c r="O2661" s="16"/>
      <c r="P2661" s="15">
        <f t="shared" si="2271"/>
        <v>0</v>
      </c>
      <c r="Q2661" s="164"/>
    </row>
    <row r="2662" spans="1:17" ht="45.75" thickBot="1" x14ac:dyDescent="0.3">
      <c r="A2662" s="212" t="s">
        <v>1</v>
      </c>
      <c r="B2662" s="212" t="s">
        <v>1</v>
      </c>
      <c r="C2662" s="212" t="s">
        <v>1</v>
      </c>
      <c r="D2662" s="212" t="s">
        <v>1</v>
      </c>
      <c r="E2662" s="212" t="s">
        <v>1</v>
      </c>
      <c r="F2662" s="212" t="s">
        <v>1</v>
      </c>
      <c r="G2662" s="214" t="s">
        <v>1</v>
      </c>
      <c r="H2662" s="5" t="s">
        <v>78</v>
      </c>
      <c r="I2662" s="109" t="s">
        <v>3374</v>
      </c>
      <c r="J2662" s="109" t="s">
        <v>3433</v>
      </c>
      <c r="K2662" s="109" t="s">
        <v>3437</v>
      </c>
      <c r="L2662" s="109" t="s">
        <v>3434</v>
      </c>
      <c r="M2662" s="5" t="s">
        <v>3439</v>
      </c>
      <c r="N2662" s="5" t="s">
        <v>3440</v>
      </c>
      <c r="O2662" s="5" t="s">
        <v>3441</v>
      </c>
      <c r="P2662" s="5" t="s">
        <v>3438</v>
      </c>
      <c r="Q2662" s="162" t="s">
        <v>3302</v>
      </c>
    </row>
    <row r="2663" spans="1:17" x14ac:dyDescent="0.25">
      <c r="A2663" s="213"/>
      <c r="B2663" s="213"/>
      <c r="C2663" s="213"/>
      <c r="D2663" s="213"/>
      <c r="E2663" s="213"/>
      <c r="F2663" s="213"/>
      <c r="G2663" s="215"/>
      <c r="H2663" s="18" t="s">
        <v>1</v>
      </c>
      <c r="I2663" s="110">
        <v>1</v>
      </c>
      <c r="J2663" s="110">
        <v>2</v>
      </c>
      <c r="K2663" s="110">
        <v>20</v>
      </c>
      <c r="L2663" s="110" t="s">
        <v>3402</v>
      </c>
      <c r="M2663" s="12">
        <v>5</v>
      </c>
      <c r="N2663" s="12">
        <v>6</v>
      </c>
      <c r="O2663" s="12">
        <v>7</v>
      </c>
      <c r="P2663" s="12" t="s">
        <v>3303</v>
      </c>
      <c r="Q2663" s="110">
        <v>9</v>
      </c>
    </row>
    <row r="2664" spans="1:17" x14ac:dyDescent="0.25">
      <c r="A2664" s="213"/>
      <c r="B2664" s="213"/>
      <c r="C2664" s="213"/>
      <c r="D2664" s="213"/>
      <c r="E2664" s="213"/>
      <c r="F2664" s="213"/>
      <c r="G2664" s="215"/>
      <c r="H2664" s="19" t="s">
        <v>1060</v>
      </c>
      <c r="I2664" s="186">
        <f t="shared" ref="I2664:L2664" si="2293">SUM(I2660)</f>
        <v>2930913</v>
      </c>
      <c r="J2664" s="186">
        <f t="shared" ref="J2664" si="2294">SUM(J2660)</f>
        <v>2897189</v>
      </c>
      <c r="K2664" s="186">
        <f t="shared" ref="K2664" si="2295">SUM(K2660)</f>
        <v>2267528</v>
      </c>
      <c r="L2664" s="186">
        <f t="shared" si="2293"/>
        <v>609201</v>
      </c>
      <c r="M2664" s="20">
        <f t="shared" ref="M2664:O2664" si="2296">SUM(M2660)</f>
        <v>237648</v>
      </c>
      <c r="N2664" s="20">
        <f t="shared" si="2296"/>
        <v>223898</v>
      </c>
      <c r="O2664" s="20">
        <f t="shared" si="2296"/>
        <v>147655</v>
      </c>
      <c r="P2664" s="20">
        <f>K2664+L2664</f>
        <v>2876729</v>
      </c>
      <c r="Q2664" s="186">
        <f>IF(J2664=0,"-",P2664/J2664*100)</f>
        <v>99.293798229939441</v>
      </c>
    </row>
    <row r="2665" spans="1:17" x14ac:dyDescent="0.25">
      <c r="A2665" s="213"/>
      <c r="B2665" s="213"/>
      <c r="C2665" s="213"/>
      <c r="D2665" s="213"/>
      <c r="E2665" s="213"/>
      <c r="F2665" s="213"/>
      <c r="G2665" s="215"/>
      <c r="H2665" s="21" t="s">
        <v>80</v>
      </c>
      <c r="I2665" s="186">
        <f t="shared" ref="I2665:L2665" si="2297">SUM(I2664)</f>
        <v>2930913</v>
      </c>
      <c r="J2665" s="186">
        <f t="shared" ref="J2665" si="2298">SUM(J2664)</f>
        <v>2897189</v>
      </c>
      <c r="K2665" s="186">
        <f t="shared" ref="K2665" si="2299">SUM(K2664)</f>
        <v>2267528</v>
      </c>
      <c r="L2665" s="186">
        <f t="shared" si="2297"/>
        <v>609201</v>
      </c>
      <c r="M2665" s="20">
        <f t="shared" ref="M2665:O2665" si="2300">SUM(M2664)</f>
        <v>237648</v>
      </c>
      <c r="N2665" s="20">
        <f t="shared" si="2300"/>
        <v>223898</v>
      </c>
      <c r="O2665" s="20">
        <f t="shared" si="2300"/>
        <v>147655</v>
      </c>
      <c r="P2665" s="20">
        <f>K2665+L2665</f>
        <v>2876729</v>
      </c>
      <c r="Q2665" s="186">
        <f>IF(J2665=0,"-",P2665/J2665*100)</f>
        <v>99.293798229939441</v>
      </c>
    </row>
    <row r="2666" spans="1:17" x14ac:dyDescent="0.25">
      <c r="A2666" s="216"/>
      <c r="B2666" s="216"/>
      <c r="C2666" s="216"/>
      <c r="D2666" s="216"/>
      <c r="E2666" s="216"/>
      <c r="F2666" s="216"/>
      <c r="G2666" s="217"/>
      <c r="J2666" s="178">
        <v>0</v>
      </c>
      <c r="K2666" s="178">
        <v>0</v>
      </c>
      <c r="L2666" s="178">
        <f>M2666+N2666+O2666</f>
        <v>0</v>
      </c>
      <c r="P2666">
        <f>K2666+L2666</f>
        <v>0</v>
      </c>
      <c r="Q2666" s="160" t="str">
        <f>IF(J2666=0,"-",P2666/J2666*100)</f>
        <v>-</v>
      </c>
    </row>
    <row r="2667" spans="1:17" ht="15.75" thickBot="1" x14ac:dyDescent="0.3">
      <c r="A2667" s="16" t="s">
        <v>1</v>
      </c>
      <c r="B2667" s="16" t="s">
        <v>1</v>
      </c>
      <c r="C2667" s="16" t="s">
        <v>1</v>
      </c>
      <c r="D2667" s="16" t="s">
        <v>1</v>
      </c>
      <c r="E2667" s="16" t="s">
        <v>1</v>
      </c>
      <c r="F2667" s="16" t="s">
        <v>1</v>
      </c>
      <c r="G2667" s="16" t="s">
        <v>1</v>
      </c>
      <c r="H2667" s="22" t="s">
        <v>1</v>
      </c>
      <c r="I2667" s="187"/>
      <c r="J2667" s="187"/>
      <c r="K2667" s="187"/>
      <c r="L2667" s="187">
        <f>M2667+N2667+O2667</f>
        <v>0</v>
      </c>
      <c r="M2667" s="22"/>
      <c r="N2667" s="22"/>
      <c r="O2667" s="22"/>
      <c r="P2667" s="22">
        <f>K2667+L2667</f>
        <v>0</v>
      </c>
      <c r="Q2667" s="166"/>
    </row>
    <row r="2668" spans="1:17" ht="45.75" thickBot="1" x14ac:dyDescent="0.3">
      <c r="A2668" s="5" t="s">
        <v>4</v>
      </c>
      <c r="B2668" s="5" t="s">
        <v>5</v>
      </c>
      <c r="C2668" s="5" t="s">
        <v>6</v>
      </c>
      <c r="D2668" s="6" t="s">
        <v>1</v>
      </c>
      <c r="E2668" s="5" t="s">
        <v>7</v>
      </c>
      <c r="F2668" s="5" t="s">
        <v>8</v>
      </c>
      <c r="G2668" s="5" t="s">
        <v>9</v>
      </c>
      <c r="H2668" s="5" t="s">
        <v>10</v>
      </c>
      <c r="I2668" s="109" t="s">
        <v>3374</v>
      </c>
      <c r="J2668" s="109" t="s">
        <v>3433</v>
      </c>
      <c r="K2668" s="109" t="s">
        <v>3437</v>
      </c>
      <c r="L2668" s="109" t="s">
        <v>3434</v>
      </c>
      <c r="M2668" s="5" t="s">
        <v>3439</v>
      </c>
      <c r="N2668" s="5" t="s">
        <v>3440</v>
      </c>
      <c r="O2668" s="5" t="s">
        <v>3441</v>
      </c>
      <c r="P2668" s="5" t="s">
        <v>3438</v>
      </c>
      <c r="Q2668" s="162" t="s">
        <v>3302</v>
      </c>
    </row>
    <row r="2669" spans="1:17" x14ac:dyDescent="0.25">
      <c r="A2669" s="7" t="s">
        <v>1</v>
      </c>
      <c r="B2669" s="7" t="s">
        <v>1</v>
      </c>
      <c r="C2669" s="7" t="s">
        <v>1</v>
      </c>
      <c r="D2669" s="8" t="s">
        <v>1</v>
      </c>
      <c r="E2669" s="8" t="s">
        <v>1</v>
      </c>
      <c r="F2669" s="9" t="s">
        <v>1</v>
      </c>
      <c r="G2669" s="10" t="s">
        <v>1</v>
      </c>
      <c r="H2669" s="11" t="s">
        <v>1</v>
      </c>
      <c r="I2669" s="110">
        <v>1</v>
      </c>
      <c r="J2669" s="110">
        <v>2</v>
      </c>
      <c r="K2669" s="110">
        <v>20</v>
      </c>
      <c r="L2669" s="110" t="s">
        <v>3402</v>
      </c>
      <c r="M2669" s="12">
        <v>5</v>
      </c>
      <c r="N2669" s="12">
        <v>6</v>
      </c>
      <c r="O2669" s="12">
        <v>7</v>
      </c>
      <c r="P2669" s="12" t="s">
        <v>3303</v>
      </c>
      <c r="Q2669" s="110">
        <v>9</v>
      </c>
    </row>
    <row r="2670" spans="1:17" x14ac:dyDescent="0.25">
      <c r="A2670" s="1" t="s">
        <v>969</v>
      </c>
      <c r="B2670" s="1" t="s">
        <v>82</v>
      </c>
      <c r="C2670" s="4" t="s">
        <v>1335</v>
      </c>
      <c r="D2670" s="4" t="s">
        <v>1336</v>
      </c>
      <c r="E2670" s="2" t="s">
        <v>1</v>
      </c>
      <c r="F2670" s="2" t="s">
        <v>1</v>
      </c>
      <c r="G2670" s="2" t="s">
        <v>1</v>
      </c>
      <c r="H2670" s="2" t="s">
        <v>1337</v>
      </c>
      <c r="I2670" s="183">
        <v>0</v>
      </c>
      <c r="J2670" s="183"/>
      <c r="K2670" s="183"/>
      <c r="L2670" s="183">
        <f>M2670+N2670+O2670</f>
        <v>0</v>
      </c>
      <c r="M2670" s="3"/>
      <c r="N2670" s="3"/>
      <c r="O2670" s="3"/>
      <c r="P2670" s="3">
        <f t="shared" ref="P2670:P2703" si="2301">K2670+L2670</f>
        <v>0</v>
      </c>
      <c r="Q2670" s="161"/>
    </row>
    <row r="2671" spans="1:17" ht="33.75" x14ac:dyDescent="0.25">
      <c r="A2671" s="1" t="s">
        <v>1</v>
      </c>
      <c r="B2671" s="1" t="s">
        <v>1</v>
      </c>
      <c r="C2671" s="1" t="s">
        <v>1</v>
      </c>
      <c r="D2671" s="2" t="s">
        <v>1</v>
      </c>
      <c r="E2671" s="2" t="s">
        <v>1</v>
      </c>
      <c r="F2671" s="2" t="s">
        <v>1</v>
      </c>
      <c r="G2671" s="2" t="s">
        <v>1</v>
      </c>
      <c r="H2671" s="13" t="s">
        <v>14</v>
      </c>
      <c r="I2671" s="184">
        <f t="shared" ref="I2671:L2671" si="2302">SUM(I2672,I2680,I2682)</f>
        <v>2181603</v>
      </c>
      <c r="J2671" s="184">
        <f t="shared" ref="J2671" si="2303">SUM(J2672,J2680,J2682)</f>
        <v>2169512</v>
      </c>
      <c r="K2671" s="184">
        <f t="shared" ref="K2671" si="2304">SUM(K2672,K2680,K2682)</f>
        <v>1812408</v>
      </c>
      <c r="L2671" s="184">
        <f t="shared" si="2302"/>
        <v>357065</v>
      </c>
      <c r="M2671" s="14">
        <f t="shared" ref="M2671:O2671" si="2305">SUM(M2672,M2680,M2682)</f>
        <v>178485</v>
      </c>
      <c r="N2671" s="14">
        <f t="shared" si="2305"/>
        <v>178580</v>
      </c>
      <c r="O2671" s="14">
        <f t="shared" si="2305"/>
        <v>0</v>
      </c>
      <c r="P2671" s="14">
        <f t="shared" si="2301"/>
        <v>2169473</v>
      </c>
      <c r="Q2671" s="184">
        <f t="shared" ref="Q2671:Q2702" si="2306">IF(J2671=0,"-",P2671/J2671*100)</f>
        <v>99.998202360715212</v>
      </c>
    </row>
    <row r="2672" spans="1:17" x14ac:dyDescent="0.25">
      <c r="A2672" s="4" t="s">
        <v>969</v>
      </c>
      <c r="B2672" s="4" t="s">
        <v>82</v>
      </c>
      <c r="C2672" s="4" t="s">
        <v>1335</v>
      </c>
      <c r="D2672" s="4" t="s">
        <v>1336</v>
      </c>
      <c r="E2672" s="2" t="s">
        <v>15</v>
      </c>
      <c r="F2672" s="2" t="s">
        <v>1</v>
      </c>
      <c r="G2672" s="2" t="s">
        <v>1</v>
      </c>
      <c r="H2672" s="2" t="s">
        <v>16</v>
      </c>
      <c r="I2672" s="185">
        <f t="shared" ref="I2672:L2672" si="2307">SUM(I2673,I2674)</f>
        <v>1864540</v>
      </c>
      <c r="J2672" s="185">
        <f t="shared" ref="J2672" si="2308">SUM(J2673,J2674)</f>
        <v>1865449</v>
      </c>
      <c r="K2672" s="185">
        <f t="shared" ref="K2672" si="2309">SUM(K2673,K2674)</f>
        <v>1539342</v>
      </c>
      <c r="L2672" s="185">
        <f t="shared" si="2307"/>
        <v>326090</v>
      </c>
      <c r="M2672" s="15">
        <f t="shared" ref="M2672:O2672" si="2310">SUM(M2673,M2674)</f>
        <v>163040</v>
      </c>
      <c r="N2672" s="15">
        <f t="shared" si="2310"/>
        <v>163050</v>
      </c>
      <c r="O2672" s="15">
        <f t="shared" si="2310"/>
        <v>0</v>
      </c>
      <c r="P2672" s="15">
        <f t="shared" si="2301"/>
        <v>1865432</v>
      </c>
      <c r="Q2672" s="185">
        <f t="shared" si="2306"/>
        <v>99.999088691248062</v>
      </c>
    </row>
    <row r="2673" spans="1:17" x14ac:dyDescent="0.25">
      <c r="A2673" s="4" t="s">
        <v>969</v>
      </c>
      <c r="B2673" s="4" t="s">
        <v>82</v>
      </c>
      <c r="C2673" s="4" t="s">
        <v>1335</v>
      </c>
      <c r="D2673" s="4" t="s">
        <v>1336</v>
      </c>
      <c r="E2673" s="3" t="s">
        <v>18</v>
      </c>
      <c r="F2673" s="4"/>
      <c r="G2673" s="16" t="s">
        <v>1015</v>
      </c>
      <c r="H2673" s="16" t="s">
        <v>17</v>
      </c>
      <c r="I2673" s="183">
        <v>1659440</v>
      </c>
      <c r="J2673" s="183">
        <v>1659440</v>
      </c>
      <c r="K2673" s="183">
        <v>1333333</v>
      </c>
      <c r="L2673" s="183">
        <f>M2673+N2673+O2673</f>
        <v>326090</v>
      </c>
      <c r="M2673" s="17">
        <v>163040</v>
      </c>
      <c r="N2673" s="17">
        <v>163050</v>
      </c>
      <c r="O2673" s="17">
        <v>0</v>
      </c>
      <c r="P2673" s="17">
        <f t="shared" si="2301"/>
        <v>1659423</v>
      </c>
      <c r="Q2673" s="183">
        <f t="shared" si="2306"/>
        <v>99.99897555801958</v>
      </c>
    </row>
    <row r="2674" spans="1:17" x14ac:dyDescent="0.25">
      <c r="A2674" s="1" t="s">
        <v>969</v>
      </c>
      <c r="B2674" s="1" t="s">
        <v>82</v>
      </c>
      <c r="C2674" s="1" t="s">
        <v>1335</v>
      </c>
      <c r="D2674" s="1" t="s">
        <v>1336</v>
      </c>
      <c r="E2674" s="1" t="s">
        <v>20</v>
      </c>
      <c r="F2674" s="4" t="s">
        <v>1</v>
      </c>
      <c r="G2674" s="16" t="s">
        <v>1</v>
      </c>
      <c r="H2674" s="2" t="s">
        <v>21</v>
      </c>
      <c r="I2674" s="185">
        <f t="shared" ref="I2674:O2674" si="2311">SUM(I2675:I2679)</f>
        <v>205100</v>
      </c>
      <c r="J2674" s="185">
        <f t="shared" si="2311"/>
        <v>206009</v>
      </c>
      <c r="K2674" s="185">
        <f t="shared" si="2311"/>
        <v>206009</v>
      </c>
      <c r="L2674" s="185">
        <f t="shared" si="2311"/>
        <v>0</v>
      </c>
      <c r="M2674" s="15">
        <f t="shared" si="2311"/>
        <v>0</v>
      </c>
      <c r="N2674" s="15">
        <f t="shared" si="2311"/>
        <v>0</v>
      </c>
      <c r="O2674" s="15">
        <f t="shared" si="2311"/>
        <v>0</v>
      </c>
      <c r="P2674" s="15">
        <f t="shared" si="2301"/>
        <v>206009</v>
      </c>
      <c r="Q2674" s="185">
        <f t="shared" si="2306"/>
        <v>100</v>
      </c>
    </row>
    <row r="2675" spans="1:17" x14ac:dyDescent="0.25">
      <c r="A2675" s="4" t="s">
        <v>969</v>
      </c>
      <c r="B2675" s="4" t="s">
        <v>82</v>
      </c>
      <c r="C2675" s="4" t="s">
        <v>1335</v>
      </c>
      <c r="D2675" s="4" t="s">
        <v>1336</v>
      </c>
      <c r="E2675" s="3" t="s">
        <v>22</v>
      </c>
      <c r="F2675" s="4" t="s">
        <v>1338</v>
      </c>
      <c r="G2675" s="16" t="s">
        <v>1015</v>
      </c>
      <c r="H2675" s="16" t="s">
        <v>86</v>
      </c>
      <c r="I2675" s="183">
        <v>29000</v>
      </c>
      <c r="J2675" s="183">
        <v>29000</v>
      </c>
      <c r="K2675" s="183">
        <v>29000</v>
      </c>
      <c r="L2675" s="183">
        <f>M2675+N2675+O2675</f>
        <v>0</v>
      </c>
      <c r="M2675" s="17">
        <v>0</v>
      </c>
      <c r="N2675" s="17">
        <v>0</v>
      </c>
      <c r="O2675" s="17">
        <v>0</v>
      </c>
      <c r="P2675" s="17">
        <f t="shared" si="2301"/>
        <v>29000</v>
      </c>
      <c r="Q2675" s="183">
        <f t="shared" si="2306"/>
        <v>100</v>
      </c>
    </row>
    <row r="2676" spans="1:17" x14ac:dyDescent="0.25">
      <c r="A2676" s="4" t="s">
        <v>969</v>
      </c>
      <c r="B2676" s="4" t="s">
        <v>82</v>
      </c>
      <c r="C2676" s="4" t="s">
        <v>1335</v>
      </c>
      <c r="D2676" s="4" t="s">
        <v>1336</v>
      </c>
      <c r="E2676" s="3" t="s">
        <v>22</v>
      </c>
      <c r="F2676" s="4" t="s">
        <v>1339</v>
      </c>
      <c r="G2676" s="16" t="s">
        <v>1015</v>
      </c>
      <c r="H2676" s="16" t="s">
        <v>26</v>
      </c>
      <c r="I2676" s="183">
        <v>109100</v>
      </c>
      <c r="J2676" s="183">
        <v>109100</v>
      </c>
      <c r="K2676" s="183">
        <v>109100</v>
      </c>
      <c r="L2676" s="183">
        <f>M2676+N2676+O2676</f>
        <v>0</v>
      </c>
      <c r="M2676" s="17">
        <v>0</v>
      </c>
      <c r="N2676" s="17">
        <v>0</v>
      </c>
      <c r="O2676" s="17">
        <v>0</v>
      </c>
      <c r="P2676" s="17">
        <f t="shared" si="2301"/>
        <v>109100</v>
      </c>
      <c r="Q2676" s="183">
        <f t="shared" si="2306"/>
        <v>100</v>
      </c>
    </row>
    <row r="2677" spans="1:17" x14ac:dyDescent="0.25">
      <c r="A2677" s="4" t="s">
        <v>969</v>
      </c>
      <c r="B2677" s="4" t="s">
        <v>82</v>
      </c>
      <c r="C2677" s="4" t="s">
        <v>1335</v>
      </c>
      <c r="D2677" s="4" t="s">
        <v>1336</v>
      </c>
      <c r="E2677" s="3" t="s">
        <v>22</v>
      </c>
      <c r="F2677" s="4" t="s">
        <v>1340</v>
      </c>
      <c r="G2677" s="16" t="s">
        <v>1015</v>
      </c>
      <c r="H2677" s="16" t="s">
        <v>28</v>
      </c>
      <c r="I2677" s="183">
        <v>27000</v>
      </c>
      <c r="J2677" s="183">
        <v>27909</v>
      </c>
      <c r="K2677" s="183">
        <v>27909</v>
      </c>
      <c r="L2677" s="183">
        <f>M2677+N2677+O2677</f>
        <v>0</v>
      </c>
      <c r="M2677" s="17">
        <v>0</v>
      </c>
      <c r="N2677" s="17">
        <v>0</v>
      </c>
      <c r="O2677" s="17">
        <v>0</v>
      </c>
      <c r="P2677" s="17">
        <f t="shared" si="2301"/>
        <v>27909</v>
      </c>
      <c r="Q2677" s="183">
        <f t="shared" si="2306"/>
        <v>100</v>
      </c>
    </row>
    <row r="2678" spans="1:17" x14ac:dyDescent="0.25">
      <c r="A2678" s="4" t="s">
        <v>969</v>
      </c>
      <c r="B2678" s="4" t="s">
        <v>82</v>
      </c>
      <c r="C2678" s="4" t="s">
        <v>1335</v>
      </c>
      <c r="D2678" s="4" t="s">
        <v>1336</v>
      </c>
      <c r="E2678" s="3" t="s">
        <v>22</v>
      </c>
      <c r="F2678" s="4" t="s">
        <v>1341</v>
      </c>
      <c r="G2678" s="16" t="s">
        <v>1015</v>
      </c>
      <c r="H2678" s="16" t="s">
        <v>24</v>
      </c>
      <c r="I2678" s="183">
        <v>20000</v>
      </c>
      <c r="J2678" s="183">
        <v>20000</v>
      </c>
      <c r="K2678" s="183">
        <v>20000</v>
      </c>
      <c r="L2678" s="183">
        <f>M2678+N2678+O2678</f>
        <v>0</v>
      </c>
      <c r="M2678" s="17"/>
      <c r="N2678" s="17"/>
      <c r="O2678" s="17"/>
      <c r="P2678" s="17">
        <f t="shared" si="2301"/>
        <v>20000</v>
      </c>
      <c r="Q2678" s="183">
        <f t="shared" si="2306"/>
        <v>100</v>
      </c>
    </row>
    <row r="2679" spans="1:17" x14ac:dyDescent="0.25">
      <c r="A2679" s="4" t="s">
        <v>969</v>
      </c>
      <c r="B2679" s="4" t="s">
        <v>82</v>
      </c>
      <c r="C2679" s="4" t="s">
        <v>1335</v>
      </c>
      <c r="D2679" s="4" t="s">
        <v>1336</v>
      </c>
      <c r="E2679" s="3" t="s">
        <v>22</v>
      </c>
      <c r="F2679" s="4" t="s">
        <v>1342</v>
      </c>
      <c r="G2679" s="16" t="s">
        <v>1015</v>
      </c>
      <c r="H2679" s="16" t="s">
        <v>30</v>
      </c>
      <c r="I2679" s="183">
        <v>20000</v>
      </c>
      <c r="J2679" s="183">
        <v>20000</v>
      </c>
      <c r="K2679" s="183">
        <v>20000</v>
      </c>
      <c r="L2679" s="183">
        <f>M2679+N2679+O2679</f>
        <v>0</v>
      </c>
      <c r="M2679" s="17"/>
      <c r="N2679" s="17"/>
      <c r="O2679" s="17"/>
      <c r="P2679" s="17">
        <f t="shared" si="2301"/>
        <v>20000</v>
      </c>
      <c r="Q2679" s="183">
        <f t="shared" si="2306"/>
        <v>100</v>
      </c>
    </row>
    <row r="2680" spans="1:17" x14ac:dyDescent="0.25">
      <c r="A2680" s="4" t="s">
        <v>969</v>
      </c>
      <c r="B2680" s="4" t="s">
        <v>82</v>
      </c>
      <c r="C2680" s="4" t="s">
        <v>1335</v>
      </c>
      <c r="D2680" s="4" t="s">
        <v>1336</v>
      </c>
      <c r="E2680" s="2" t="s">
        <v>31</v>
      </c>
      <c r="F2680" s="2" t="s">
        <v>1</v>
      </c>
      <c r="G2680" s="2" t="s">
        <v>1</v>
      </c>
      <c r="H2680" s="2" t="s">
        <v>32</v>
      </c>
      <c r="I2680" s="185">
        <f t="shared" ref="I2680:O2680" si="2312">SUM(I2681)</f>
        <v>174241</v>
      </c>
      <c r="J2680" s="185">
        <f t="shared" si="2312"/>
        <v>174241</v>
      </c>
      <c r="K2680" s="185">
        <f t="shared" si="2312"/>
        <v>148933</v>
      </c>
      <c r="L2680" s="185">
        <f t="shared" si="2312"/>
        <v>25300</v>
      </c>
      <c r="M2680" s="15">
        <f t="shared" si="2312"/>
        <v>12600</v>
      </c>
      <c r="N2680" s="15">
        <f t="shared" si="2312"/>
        <v>12700</v>
      </c>
      <c r="O2680" s="15">
        <f t="shared" si="2312"/>
        <v>0</v>
      </c>
      <c r="P2680" s="15">
        <f t="shared" si="2301"/>
        <v>174233</v>
      </c>
      <c r="Q2680" s="185">
        <f t="shared" si="2306"/>
        <v>99.99540865812294</v>
      </c>
    </row>
    <row r="2681" spans="1:17" x14ac:dyDescent="0.25">
      <c r="A2681" s="4" t="s">
        <v>969</v>
      </c>
      <c r="B2681" s="4" t="s">
        <v>82</v>
      </c>
      <c r="C2681" s="4" t="s">
        <v>1335</v>
      </c>
      <c r="D2681" s="4" t="s">
        <v>1336</v>
      </c>
      <c r="E2681" s="3" t="s">
        <v>34</v>
      </c>
      <c r="F2681" s="4"/>
      <c r="G2681" s="16" t="s">
        <v>1015</v>
      </c>
      <c r="H2681" s="16" t="s">
        <v>33</v>
      </c>
      <c r="I2681" s="183">
        <v>174241</v>
      </c>
      <c r="J2681" s="183">
        <v>174241</v>
      </c>
      <c r="K2681" s="183">
        <v>148933</v>
      </c>
      <c r="L2681" s="183">
        <f>M2681+N2681+O2681</f>
        <v>25300</v>
      </c>
      <c r="M2681" s="17">
        <v>12600</v>
      </c>
      <c r="N2681" s="17">
        <v>12700</v>
      </c>
      <c r="O2681" s="17">
        <v>0</v>
      </c>
      <c r="P2681" s="17">
        <f t="shared" si="2301"/>
        <v>174233</v>
      </c>
      <c r="Q2681" s="183">
        <f t="shared" si="2306"/>
        <v>99.99540865812294</v>
      </c>
    </row>
    <row r="2682" spans="1:17" x14ac:dyDescent="0.25">
      <c r="A2682" s="4" t="s">
        <v>969</v>
      </c>
      <c r="B2682" s="4" t="s">
        <v>82</v>
      </c>
      <c r="C2682" s="4" t="s">
        <v>1335</v>
      </c>
      <c r="D2682" s="4" t="s">
        <v>1336</v>
      </c>
      <c r="E2682" s="2" t="s">
        <v>35</v>
      </c>
      <c r="F2682" s="2" t="s">
        <v>1</v>
      </c>
      <c r="G2682" s="2" t="s">
        <v>1</v>
      </c>
      <c r="H2682" s="2" t="s">
        <v>36</v>
      </c>
      <c r="I2682" s="185">
        <f t="shared" ref="I2682:O2682" si="2313">SUM(I2683:I2691)</f>
        <v>142822</v>
      </c>
      <c r="J2682" s="185">
        <f t="shared" si="2313"/>
        <v>129822</v>
      </c>
      <c r="K2682" s="185">
        <f t="shared" si="2313"/>
        <v>124133</v>
      </c>
      <c r="L2682" s="185">
        <f t="shared" si="2313"/>
        <v>5675</v>
      </c>
      <c r="M2682" s="15">
        <f t="shared" si="2313"/>
        <v>2845</v>
      </c>
      <c r="N2682" s="15">
        <f t="shared" si="2313"/>
        <v>2830</v>
      </c>
      <c r="O2682" s="15">
        <f t="shared" si="2313"/>
        <v>0</v>
      </c>
      <c r="P2682" s="15">
        <f t="shared" si="2301"/>
        <v>129808</v>
      </c>
      <c r="Q2682" s="185">
        <f t="shared" si="2306"/>
        <v>99.989216003450878</v>
      </c>
    </row>
    <row r="2683" spans="1:17" x14ac:dyDescent="0.25">
      <c r="A2683" s="4" t="s">
        <v>969</v>
      </c>
      <c r="B2683" s="4" t="s">
        <v>82</v>
      </c>
      <c r="C2683" s="4" t="s">
        <v>1335</v>
      </c>
      <c r="D2683" s="4" t="s">
        <v>1336</v>
      </c>
      <c r="E2683" s="3" t="s">
        <v>39</v>
      </c>
      <c r="F2683" s="4"/>
      <c r="G2683" s="16" t="s">
        <v>1015</v>
      </c>
      <c r="H2683" s="16" t="s">
        <v>38</v>
      </c>
      <c r="I2683" s="183">
        <v>3500</v>
      </c>
      <c r="J2683" s="183">
        <v>3500</v>
      </c>
      <c r="K2683" s="183">
        <v>3333</v>
      </c>
      <c r="L2683" s="183">
        <f t="shared" ref="L2683:L2690" si="2314">M2683+N2683+O2683</f>
        <v>165</v>
      </c>
      <c r="M2683" s="17">
        <v>85</v>
      </c>
      <c r="N2683" s="17">
        <v>80</v>
      </c>
      <c r="O2683" s="17">
        <v>0</v>
      </c>
      <c r="P2683" s="17">
        <f t="shared" si="2301"/>
        <v>3498</v>
      </c>
      <c r="Q2683" s="183">
        <f t="shared" si="2306"/>
        <v>99.94285714285715</v>
      </c>
    </row>
    <row r="2684" spans="1:17" x14ac:dyDescent="0.25">
      <c r="A2684" s="4" t="s">
        <v>969</v>
      </c>
      <c r="B2684" s="4" t="s">
        <v>82</v>
      </c>
      <c r="C2684" s="4" t="s">
        <v>1335</v>
      </c>
      <c r="D2684" s="4" t="s">
        <v>1336</v>
      </c>
      <c r="E2684" s="3" t="s">
        <v>197</v>
      </c>
      <c r="F2684" s="4"/>
      <c r="G2684" s="16" t="s">
        <v>1015</v>
      </c>
      <c r="H2684" s="16" t="s">
        <v>196</v>
      </c>
      <c r="I2684" s="183">
        <v>50000</v>
      </c>
      <c r="J2684" s="183">
        <v>50000</v>
      </c>
      <c r="K2684" s="183">
        <v>45333</v>
      </c>
      <c r="L2684" s="183">
        <f t="shared" si="2314"/>
        <v>4660</v>
      </c>
      <c r="M2684" s="17">
        <v>2350</v>
      </c>
      <c r="N2684" s="17">
        <v>2310</v>
      </c>
      <c r="O2684" s="17">
        <v>0</v>
      </c>
      <c r="P2684" s="17">
        <f t="shared" si="2301"/>
        <v>49993</v>
      </c>
      <c r="Q2684" s="183">
        <f t="shared" si="2306"/>
        <v>99.98599999999999</v>
      </c>
    </row>
    <row r="2685" spans="1:17" x14ac:dyDescent="0.25">
      <c r="A2685" s="4" t="s">
        <v>969</v>
      </c>
      <c r="B2685" s="4" t="s">
        <v>82</v>
      </c>
      <c r="C2685" s="4" t="s">
        <v>1335</v>
      </c>
      <c r="D2685" s="4" t="s">
        <v>1336</v>
      </c>
      <c r="E2685" s="3" t="s">
        <v>200</v>
      </c>
      <c r="F2685" s="4"/>
      <c r="G2685" s="16" t="s">
        <v>1015</v>
      </c>
      <c r="H2685" s="16" t="s">
        <v>199</v>
      </c>
      <c r="I2685" s="183">
        <v>10000</v>
      </c>
      <c r="J2685" s="183">
        <v>10000</v>
      </c>
      <c r="K2685" s="183">
        <v>10000</v>
      </c>
      <c r="L2685" s="183">
        <f t="shared" si="2314"/>
        <v>0</v>
      </c>
      <c r="M2685" s="17">
        <v>0</v>
      </c>
      <c r="N2685" s="17">
        <v>0</v>
      </c>
      <c r="O2685" s="17">
        <v>0</v>
      </c>
      <c r="P2685" s="17">
        <f t="shared" si="2301"/>
        <v>10000</v>
      </c>
      <c r="Q2685" s="183">
        <f t="shared" si="2306"/>
        <v>100</v>
      </c>
    </row>
    <row r="2686" spans="1:17" x14ac:dyDescent="0.25">
      <c r="A2686" s="4" t="s">
        <v>969</v>
      </c>
      <c r="B2686" s="4" t="s">
        <v>82</v>
      </c>
      <c r="C2686" s="4" t="s">
        <v>1335</v>
      </c>
      <c r="D2686" s="4" t="s">
        <v>1336</v>
      </c>
      <c r="E2686" s="3" t="s">
        <v>203</v>
      </c>
      <c r="F2686" s="4"/>
      <c r="G2686" s="16" t="s">
        <v>1015</v>
      </c>
      <c r="H2686" s="16" t="s">
        <v>202</v>
      </c>
      <c r="I2686" s="183">
        <v>29000</v>
      </c>
      <c r="J2686" s="183">
        <v>22000</v>
      </c>
      <c r="K2686" s="183">
        <v>22000</v>
      </c>
      <c r="L2686" s="183">
        <f t="shared" si="2314"/>
        <v>0</v>
      </c>
      <c r="M2686" s="17">
        <v>0</v>
      </c>
      <c r="N2686" s="17">
        <v>0</v>
      </c>
      <c r="O2686" s="17">
        <v>0</v>
      </c>
      <c r="P2686" s="17">
        <f t="shared" si="2301"/>
        <v>22000</v>
      </c>
      <c r="Q2686" s="183">
        <f t="shared" si="2306"/>
        <v>100</v>
      </c>
    </row>
    <row r="2687" spans="1:17" x14ac:dyDescent="0.25">
      <c r="A2687" s="4" t="s">
        <v>969</v>
      </c>
      <c r="B2687" s="4" t="s">
        <v>82</v>
      </c>
      <c r="C2687" s="4" t="s">
        <v>1335</v>
      </c>
      <c r="D2687" s="4" t="s">
        <v>1336</v>
      </c>
      <c r="E2687" s="3" t="s">
        <v>206</v>
      </c>
      <c r="F2687" s="4"/>
      <c r="G2687" s="16" t="s">
        <v>1015</v>
      </c>
      <c r="H2687" s="16" t="s">
        <v>205</v>
      </c>
      <c r="I2687" s="183">
        <v>5000</v>
      </c>
      <c r="J2687" s="183">
        <v>5000</v>
      </c>
      <c r="K2687" s="183">
        <v>5000</v>
      </c>
      <c r="L2687" s="183">
        <f t="shared" si="2314"/>
        <v>0</v>
      </c>
      <c r="M2687" s="17">
        <v>0</v>
      </c>
      <c r="N2687" s="17">
        <v>0</v>
      </c>
      <c r="O2687" s="17">
        <v>0</v>
      </c>
      <c r="P2687" s="17">
        <f t="shared" si="2301"/>
        <v>5000</v>
      </c>
      <c r="Q2687" s="183">
        <f t="shared" si="2306"/>
        <v>100</v>
      </c>
    </row>
    <row r="2688" spans="1:17" x14ac:dyDescent="0.25">
      <c r="A2688" s="4" t="s">
        <v>969</v>
      </c>
      <c r="B2688" s="4" t="s">
        <v>82</v>
      </c>
      <c r="C2688" s="4" t="s">
        <v>1335</v>
      </c>
      <c r="D2688" s="4" t="s">
        <v>1336</v>
      </c>
      <c r="E2688" s="3" t="s">
        <v>209</v>
      </c>
      <c r="F2688" s="4"/>
      <c r="G2688" s="16" t="s">
        <v>1015</v>
      </c>
      <c r="H2688" s="16" t="s">
        <v>208</v>
      </c>
      <c r="I2688" s="183">
        <v>0</v>
      </c>
      <c r="J2688" s="183">
        <v>0</v>
      </c>
      <c r="K2688" s="183">
        <v>0</v>
      </c>
      <c r="L2688" s="183">
        <f t="shared" si="2314"/>
        <v>0</v>
      </c>
      <c r="M2688" s="17">
        <v>0</v>
      </c>
      <c r="N2688" s="17">
        <v>0</v>
      </c>
      <c r="O2688" s="17">
        <v>0</v>
      </c>
      <c r="P2688" s="17">
        <f t="shared" si="2301"/>
        <v>0</v>
      </c>
      <c r="Q2688" s="161" t="str">
        <f t="shared" si="2306"/>
        <v>-</v>
      </c>
    </row>
    <row r="2689" spans="1:17" x14ac:dyDescent="0.25">
      <c r="A2689" s="4" t="s">
        <v>969</v>
      </c>
      <c r="B2689" s="4" t="s">
        <v>82</v>
      </c>
      <c r="C2689" s="4" t="s">
        <v>1335</v>
      </c>
      <c r="D2689" s="4" t="s">
        <v>1336</v>
      </c>
      <c r="E2689" s="3" t="s">
        <v>212</v>
      </c>
      <c r="F2689" s="4"/>
      <c r="G2689" s="16" t="s">
        <v>1015</v>
      </c>
      <c r="H2689" s="16" t="s">
        <v>211</v>
      </c>
      <c r="I2689" s="183">
        <v>9580</v>
      </c>
      <c r="J2689" s="183">
        <v>8580</v>
      </c>
      <c r="K2689" s="183">
        <v>8000</v>
      </c>
      <c r="L2689" s="183">
        <f t="shared" si="2314"/>
        <v>580</v>
      </c>
      <c r="M2689" s="17">
        <v>280</v>
      </c>
      <c r="N2689" s="17">
        <v>300</v>
      </c>
      <c r="O2689" s="17"/>
      <c r="P2689" s="17">
        <f t="shared" si="2301"/>
        <v>8580</v>
      </c>
      <c r="Q2689" s="183">
        <f t="shared" si="2306"/>
        <v>100</v>
      </c>
    </row>
    <row r="2690" spans="1:17" x14ac:dyDescent="0.25">
      <c r="A2690" s="4" t="s">
        <v>969</v>
      </c>
      <c r="B2690" s="4" t="s">
        <v>82</v>
      </c>
      <c r="C2690" s="4" t="s">
        <v>1335</v>
      </c>
      <c r="D2690" s="4" t="s">
        <v>1336</v>
      </c>
      <c r="E2690" s="3" t="s">
        <v>215</v>
      </c>
      <c r="F2690" s="4"/>
      <c r="G2690" s="16" t="s">
        <v>1015</v>
      </c>
      <c r="H2690" s="16" t="s">
        <v>214</v>
      </c>
      <c r="I2690" s="183">
        <v>0</v>
      </c>
      <c r="J2690" s="183">
        <v>0</v>
      </c>
      <c r="K2690" s="183">
        <v>0</v>
      </c>
      <c r="L2690" s="183">
        <f t="shared" si="2314"/>
        <v>0</v>
      </c>
      <c r="M2690" s="17">
        <v>0</v>
      </c>
      <c r="N2690" s="17">
        <f>I2690+J2690</f>
        <v>0</v>
      </c>
      <c r="O2690" s="17">
        <f>J2690+K2690</f>
        <v>0</v>
      </c>
      <c r="P2690" s="17">
        <f t="shared" si="2301"/>
        <v>0</v>
      </c>
      <c r="Q2690" s="161" t="str">
        <f t="shared" si="2306"/>
        <v>-</v>
      </c>
    </row>
    <row r="2691" spans="1:17" x14ac:dyDescent="0.25">
      <c r="A2691" s="1" t="s">
        <v>969</v>
      </c>
      <c r="B2691" s="1" t="s">
        <v>82</v>
      </c>
      <c r="C2691" s="1" t="s">
        <v>1335</v>
      </c>
      <c r="D2691" s="1" t="s">
        <v>1336</v>
      </c>
      <c r="E2691" s="1" t="s">
        <v>40</v>
      </c>
      <c r="F2691" s="4" t="s">
        <v>1</v>
      </c>
      <c r="G2691" s="16" t="s">
        <v>1</v>
      </c>
      <c r="H2691" s="2" t="s">
        <v>41</v>
      </c>
      <c r="I2691" s="185">
        <f t="shared" ref="I2691:O2691" si="2315">SUM(I2692:I2694)</f>
        <v>35742</v>
      </c>
      <c r="J2691" s="185">
        <f t="shared" si="2315"/>
        <v>30742</v>
      </c>
      <c r="K2691" s="185">
        <f t="shared" si="2315"/>
        <v>30467</v>
      </c>
      <c r="L2691" s="185">
        <f t="shared" si="2315"/>
        <v>270</v>
      </c>
      <c r="M2691" s="15">
        <f t="shared" si="2315"/>
        <v>130</v>
      </c>
      <c r="N2691" s="15">
        <f t="shared" si="2315"/>
        <v>140</v>
      </c>
      <c r="O2691" s="15">
        <f t="shared" si="2315"/>
        <v>0</v>
      </c>
      <c r="P2691" s="15">
        <f t="shared" si="2301"/>
        <v>30737</v>
      </c>
      <c r="Q2691" s="185">
        <f t="shared" si="2306"/>
        <v>99.983735606011308</v>
      </c>
    </row>
    <row r="2692" spans="1:17" x14ac:dyDescent="0.25">
      <c r="A2692" s="4" t="s">
        <v>969</v>
      </c>
      <c r="B2692" s="4" t="s">
        <v>82</v>
      </c>
      <c r="C2692" s="4" t="s">
        <v>1335</v>
      </c>
      <c r="D2692" s="4" t="s">
        <v>1336</v>
      </c>
      <c r="E2692" s="3" t="s">
        <v>42</v>
      </c>
      <c r="F2692" s="4"/>
      <c r="G2692" s="16" t="s">
        <v>1015</v>
      </c>
      <c r="H2692" s="16" t="s">
        <v>41</v>
      </c>
      <c r="I2692" s="183">
        <v>25267</v>
      </c>
      <c r="J2692" s="183">
        <v>20267</v>
      </c>
      <c r="K2692" s="183">
        <v>20267</v>
      </c>
      <c r="L2692" s="183">
        <f>M2692+N2692+O2692</f>
        <v>0</v>
      </c>
      <c r="M2692" s="17">
        <v>0</v>
      </c>
      <c r="N2692" s="17">
        <v>0</v>
      </c>
      <c r="O2692" s="17">
        <v>0</v>
      </c>
      <c r="P2692" s="17">
        <f t="shared" si="2301"/>
        <v>20267</v>
      </c>
      <c r="Q2692" s="183">
        <f t="shared" si="2306"/>
        <v>100</v>
      </c>
    </row>
    <row r="2693" spans="1:17" ht="22.5" x14ac:dyDescent="0.25">
      <c r="A2693" s="4" t="s">
        <v>969</v>
      </c>
      <c r="B2693" s="4" t="s">
        <v>82</v>
      </c>
      <c r="C2693" s="4" t="s">
        <v>1335</v>
      </c>
      <c r="D2693" s="4" t="s">
        <v>1336</v>
      </c>
      <c r="E2693" s="3" t="s">
        <v>42</v>
      </c>
      <c r="F2693" s="4" t="s">
        <v>1343</v>
      </c>
      <c r="G2693" s="16" t="s">
        <v>1015</v>
      </c>
      <c r="H2693" s="16" t="s">
        <v>50</v>
      </c>
      <c r="I2693" s="183">
        <v>5293</v>
      </c>
      <c r="J2693" s="183">
        <v>5293</v>
      </c>
      <c r="K2693" s="183">
        <v>5200</v>
      </c>
      <c r="L2693" s="183">
        <f>M2693+N2693+O2693</f>
        <v>90</v>
      </c>
      <c r="M2693" s="17">
        <v>40</v>
      </c>
      <c r="N2693" s="17">
        <v>50</v>
      </c>
      <c r="O2693" s="17"/>
      <c r="P2693" s="17">
        <f t="shared" si="2301"/>
        <v>5290</v>
      </c>
      <c r="Q2693" s="183">
        <f t="shared" si="2306"/>
        <v>99.94332136784432</v>
      </c>
    </row>
    <row r="2694" spans="1:17" ht="22.5" x14ac:dyDescent="0.25">
      <c r="A2694" s="4" t="s">
        <v>969</v>
      </c>
      <c r="B2694" s="4" t="s">
        <v>82</v>
      </c>
      <c r="C2694" s="4" t="s">
        <v>1335</v>
      </c>
      <c r="D2694" s="4" t="s">
        <v>1336</v>
      </c>
      <c r="E2694" s="3" t="s">
        <v>42</v>
      </c>
      <c r="F2694" s="4" t="s">
        <v>1344</v>
      </c>
      <c r="G2694" s="16" t="s">
        <v>1015</v>
      </c>
      <c r="H2694" s="16" t="s">
        <v>56</v>
      </c>
      <c r="I2694" s="183">
        <v>5182</v>
      </c>
      <c r="J2694" s="183">
        <v>5182</v>
      </c>
      <c r="K2694" s="183">
        <v>5000</v>
      </c>
      <c r="L2694" s="183">
        <f>M2694+N2694+O2694</f>
        <v>180</v>
      </c>
      <c r="M2694" s="17">
        <v>90</v>
      </c>
      <c r="N2694" s="17">
        <v>90</v>
      </c>
      <c r="O2694" s="17"/>
      <c r="P2694" s="17">
        <f t="shared" si="2301"/>
        <v>5180</v>
      </c>
      <c r="Q2694" s="183">
        <f t="shared" si="2306"/>
        <v>99.961404862987266</v>
      </c>
    </row>
    <row r="2695" spans="1:17" ht="22.5" x14ac:dyDescent="0.25">
      <c r="A2695" s="1" t="s">
        <v>1</v>
      </c>
      <c r="B2695" s="1" t="s">
        <v>1</v>
      </c>
      <c r="C2695" s="1" t="s">
        <v>1</v>
      </c>
      <c r="D2695" s="2" t="s">
        <v>1</v>
      </c>
      <c r="E2695" s="2" t="s">
        <v>1</v>
      </c>
      <c r="F2695" s="2" t="s">
        <v>1</v>
      </c>
      <c r="G2695" s="2" t="s">
        <v>1</v>
      </c>
      <c r="H2695" s="13" t="s">
        <v>57</v>
      </c>
      <c r="I2695" s="184">
        <f t="shared" ref="I2695:O2696" si="2316">SUM(I2696)</f>
        <v>100</v>
      </c>
      <c r="J2695" s="184">
        <f t="shared" si="2316"/>
        <v>100</v>
      </c>
      <c r="K2695" s="184">
        <f t="shared" si="2316"/>
        <v>0</v>
      </c>
      <c r="L2695" s="184">
        <f t="shared" si="2316"/>
        <v>0</v>
      </c>
      <c r="M2695" s="14">
        <f t="shared" si="2316"/>
        <v>0</v>
      </c>
      <c r="N2695" s="14">
        <f t="shared" si="2316"/>
        <v>0</v>
      </c>
      <c r="O2695" s="14">
        <f t="shared" si="2316"/>
        <v>0</v>
      </c>
      <c r="P2695" s="14">
        <f t="shared" si="2301"/>
        <v>0</v>
      </c>
      <c r="Q2695" s="184">
        <f t="shared" si="2306"/>
        <v>0</v>
      </c>
    </row>
    <row r="2696" spans="1:17" x14ac:dyDescent="0.25">
      <c r="A2696" s="4" t="s">
        <v>969</v>
      </c>
      <c r="B2696" s="4" t="s">
        <v>82</v>
      </c>
      <c r="C2696" s="4" t="s">
        <v>1335</v>
      </c>
      <c r="D2696" s="4" t="s">
        <v>1336</v>
      </c>
      <c r="E2696" s="2" t="s">
        <v>58</v>
      </c>
      <c r="F2696" s="2" t="s">
        <v>1</v>
      </c>
      <c r="G2696" s="2" t="s">
        <v>1</v>
      </c>
      <c r="H2696" s="2" t="s">
        <v>59</v>
      </c>
      <c r="I2696" s="185">
        <f t="shared" si="2316"/>
        <v>100</v>
      </c>
      <c r="J2696" s="185">
        <f t="shared" si="2316"/>
        <v>100</v>
      </c>
      <c r="K2696" s="185">
        <f t="shared" si="2316"/>
        <v>0</v>
      </c>
      <c r="L2696" s="185">
        <f t="shared" si="2316"/>
        <v>0</v>
      </c>
      <c r="M2696" s="15">
        <f t="shared" si="2316"/>
        <v>0</v>
      </c>
      <c r="N2696" s="15">
        <f t="shared" si="2316"/>
        <v>0</v>
      </c>
      <c r="O2696" s="15">
        <f t="shared" si="2316"/>
        <v>0</v>
      </c>
      <c r="P2696" s="15">
        <f t="shared" si="2301"/>
        <v>0</v>
      </c>
      <c r="Q2696" s="185">
        <f t="shared" si="2306"/>
        <v>0</v>
      </c>
    </row>
    <row r="2697" spans="1:17" x14ac:dyDescent="0.25">
      <c r="A2697" s="4" t="s">
        <v>969</v>
      </c>
      <c r="B2697" s="4" t="s">
        <v>82</v>
      </c>
      <c r="C2697" s="4" t="s">
        <v>1335</v>
      </c>
      <c r="D2697" s="4" t="s">
        <v>1336</v>
      </c>
      <c r="E2697" s="3" t="s">
        <v>69</v>
      </c>
      <c r="F2697" s="4"/>
      <c r="G2697" s="16" t="s">
        <v>1015</v>
      </c>
      <c r="H2697" s="16" t="s">
        <v>68</v>
      </c>
      <c r="I2697" s="183">
        <v>100</v>
      </c>
      <c r="J2697" s="183">
        <v>100</v>
      </c>
      <c r="K2697" s="183">
        <v>0</v>
      </c>
      <c r="L2697" s="183">
        <f>M2697+N2697+O2697</f>
        <v>0</v>
      </c>
      <c r="M2697" s="17"/>
      <c r="N2697" s="17"/>
      <c r="O2697" s="17"/>
      <c r="P2697" s="17">
        <f t="shared" si="2301"/>
        <v>0</v>
      </c>
      <c r="Q2697" s="183">
        <f t="shared" si="2306"/>
        <v>0</v>
      </c>
    </row>
    <row r="2698" spans="1:17" ht="22.5" x14ac:dyDescent="0.25">
      <c r="A2698" s="1" t="s">
        <v>1</v>
      </c>
      <c r="B2698" s="1" t="s">
        <v>1</v>
      </c>
      <c r="C2698" s="1" t="s">
        <v>1</v>
      </c>
      <c r="D2698" s="2" t="s">
        <v>1</v>
      </c>
      <c r="E2698" s="2" t="s">
        <v>1</v>
      </c>
      <c r="F2698" s="2" t="s">
        <v>1</v>
      </c>
      <c r="G2698" s="2" t="s">
        <v>1</v>
      </c>
      <c r="H2698" s="13" t="s">
        <v>70</v>
      </c>
      <c r="I2698" s="184">
        <f t="shared" ref="I2698:O2698" si="2317">SUM(I2699)</f>
        <v>53000</v>
      </c>
      <c r="J2698" s="184">
        <f t="shared" si="2317"/>
        <v>47000</v>
      </c>
      <c r="K2698" s="184">
        <f t="shared" si="2317"/>
        <v>47000</v>
      </c>
      <c r="L2698" s="184">
        <f t="shared" si="2317"/>
        <v>0</v>
      </c>
      <c r="M2698" s="14">
        <f t="shared" si="2317"/>
        <v>0</v>
      </c>
      <c r="N2698" s="14">
        <f t="shared" si="2317"/>
        <v>0</v>
      </c>
      <c r="O2698" s="14">
        <f t="shared" si="2317"/>
        <v>0</v>
      </c>
      <c r="P2698" s="14">
        <f t="shared" si="2301"/>
        <v>47000</v>
      </c>
      <c r="Q2698" s="184">
        <f t="shared" si="2306"/>
        <v>100</v>
      </c>
    </row>
    <row r="2699" spans="1:17" x14ac:dyDescent="0.25">
      <c r="A2699" s="4" t="s">
        <v>969</v>
      </c>
      <c r="B2699" s="4" t="s">
        <v>82</v>
      </c>
      <c r="C2699" s="4" t="s">
        <v>1335</v>
      </c>
      <c r="D2699" s="4" t="s">
        <v>1336</v>
      </c>
      <c r="E2699" s="2" t="s">
        <v>71</v>
      </c>
      <c r="F2699" s="2" t="s">
        <v>1</v>
      </c>
      <c r="G2699" s="2" t="s">
        <v>1</v>
      </c>
      <c r="H2699" s="2" t="s">
        <v>72</v>
      </c>
      <c r="I2699" s="185">
        <f t="shared" ref="I2699:L2699" si="2318">SUM(I2700:I2701)</f>
        <v>53000</v>
      </c>
      <c r="J2699" s="185">
        <f t="shared" ref="J2699" si="2319">SUM(J2700:J2701)</f>
        <v>47000</v>
      </c>
      <c r="K2699" s="185">
        <f t="shared" ref="K2699" si="2320">SUM(K2700:K2701)</f>
        <v>47000</v>
      </c>
      <c r="L2699" s="185">
        <f t="shared" si="2318"/>
        <v>0</v>
      </c>
      <c r="M2699" s="15">
        <f t="shared" ref="M2699:O2699" si="2321">SUM(M2700:M2701)</f>
        <v>0</v>
      </c>
      <c r="N2699" s="15">
        <f t="shared" si="2321"/>
        <v>0</v>
      </c>
      <c r="O2699" s="15">
        <f t="shared" si="2321"/>
        <v>0</v>
      </c>
      <c r="P2699" s="15">
        <f t="shared" si="2301"/>
        <v>47000</v>
      </c>
      <c r="Q2699" s="185">
        <f t="shared" si="2306"/>
        <v>100</v>
      </c>
    </row>
    <row r="2700" spans="1:17" x14ac:dyDescent="0.25">
      <c r="A2700" s="4" t="s">
        <v>969</v>
      </c>
      <c r="B2700" s="4" t="s">
        <v>82</v>
      </c>
      <c r="C2700" s="4" t="s">
        <v>1335</v>
      </c>
      <c r="D2700" s="4" t="s">
        <v>1336</v>
      </c>
      <c r="E2700" s="3" t="s">
        <v>75</v>
      </c>
      <c r="F2700" s="4"/>
      <c r="G2700" s="16" t="s">
        <v>1015</v>
      </c>
      <c r="H2700" s="16" t="s">
        <v>74</v>
      </c>
      <c r="I2700" s="183">
        <v>33000</v>
      </c>
      <c r="J2700" s="183">
        <v>27000</v>
      </c>
      <c r="K2700" s="183">
        <v>27000</v>
      </c>
      <c r="L2700" s="183">
        <f>M2700+N2700+O2700</f>
        <v>0</v>
      </c>
      <c r="M2700" s="17"/>
      <c r="N2700" s="17"/>
      <c r="O2700" s="17"/>
      <c r="P2700" s="17">
        <f t="shared" si="2301"/>
        <v>27000</v>
      </c>
      <c r="Q2700" s="183">
        <f t="shared" si="2306"/>
        <v>100</v>
      </c>
    </row>
    <row r="2701" spans="1:17" x14ac:dyDescent="0.25">
      <c r="A2701" s="4" t="s">
        <v>969</v>
      </c>
      <c r="B2701" s="4" t="s">
        <v>82</v>
      </c>
      <c r="C2701" s="4" t="s">
        <v>1335</v>
      </c>
      <c r="D2701" s="4" t="s">
        <v>1336</v>
      </c>
      <c r="E2701" s="3" t="s">
        <v>341</v>
      </c>
      <c r="F2701" s="4"/>
      <c r="G2701" s="16" t="s">
        <v>1015</v>
      </c>
      <c r="H2701" s="16" t="s">
        <v>340</v>
      </c>
      <c r="I2701" s="183">
        <v>20000</v>
      </c>
      <c r="J2701" s="183">
        <v>20000</v>
      </c>
      <c r="K2701" s="183">
        <v>20000</v>
      </c>
      <c r="L2701" s="183">
        <f>M2701+N2701+O2701</f>
        <v>0</v>
      </c>
      <c r="M2701" s="17"/>
      <c r="N2701" s="17"/>
      <c r="O2701" s="17"/>
      <c r="P2701" s="17">
        <f t="shared" si="2301"/>
        <v>20000</v>
      </c>
      <c r="Q2701" s="183">
        <f t="shared" si="2306"/>
        <v>100</v>
      </c>
    </row>
    <row r="2702" spans="1:17" ht="22.5" x14ac:dyDescent="0.25">
      <c r="A2702" s="16" t="s">
        <v>1</v>
      </c>
      <c r="B2702" s="16" t="s">
        <v>1</v>
      </c>
      <c r="C2702" s="16" t="s">
        <v>1</v>
      </c>
      <c r="D2702" s="16" t="s">
        <v>1</v>
      </c>
      <c r="E2702" s="16" t="s">
        <v>1</v>
      </c>
      <c r="F2702" s="16" t="s">
        <v>1</v>
      </c>
      <c r="G2702" s="16" t="s">
        <v>1</v>
      </c>
      <c r="H2702" s="13" t="s">
        <v>1345</v>
      </c>
      <c r="I2702" s="184">
        <f t="shared" ref="I2702:O2702" si="2322">SUM(I2671,I2695,I2698)</f>
        <v>2234703</v>
      </c>
      <c r="J2702" s="184">
        <f t="shared" si="2322"/>
        <v>2216612</v>
      </c>
      <c r="K2702" s="184">
        <f t="shared" si="2322"/>
        <v>1859408</v>
      </c>
      <c r="L2702" s="184">
        <f t="shared" si="2322"/>
        <v>357065</v>
      </c>
      <c r="M2702" s="14">
        <f t="shared" si="2322"/>
        <v>178485</v>
      </c>
      <c r="N2702" s="14">
        <f t="shared" si="2322"/>
        <v>178580</v>
      </c>
      <c r="O2702" s="14">
        <f t="shared" si="2322"/>
        <v>0</v>
      </c>
      <c r="P2702" s="14">
        <f t="shared" si="2301"/>
        <v>2216473</v>
      </c>
      <c r="Q2702" s="184">
        <f t="shared" si="2306"/>
        <v>99.9937291686592</v>
      </c>
    </row>
    <row r="2703" spans="1:17" ht="15.75" thickBot="1" x14ac:dyDescent="0.3">
      <c r="A2703" s="16" t="s">
        <v>1</v>
      </c>
      <c r="B2703" s="16" t="s">
        <v>1</v>
      </c>
      <c r="C2703" s="16" t="s">
        <v>1</v>
      </c>
      <c r="D2703" s="16" t="s">
        <v>1</v>
      </c>
      <c r="E2703" s="16" t="s">
        <v>1</v>
      </c>
      <c r="F2703" s="16" t="s">
        <v>1</v>
      </c>
      <c r="G2703" s="16" t="s">
        <v>1</v>
      </c>
      <c r="H2703" s="2" t="s">
        <v>77</v>
      </c>
      <c r="I2703" s="185">
        <v>43</v>
      </c>
      <c r="J2703" s="185">
        <v>43</v>
      </c>
      <c r="K2703" s="185"/>
      <c r="L2703" s="185">
        <f>M2703+N2703+O2703</f>
        <v>0</v>
      </c>
      <c r="M2703" s="16"/>
      <c r="N2703" s="16"/>
      <c r="O2703" s="16"/>
      <c r="P2703" s="15">
        <f t="shared" si="2301"/>
        <v>0</v>
      </c>
      <c r="Q2703" s="164"/>
    </row>
    <row r="2704" spans="1:17" ht="45.75" thickBot="1" x14ac:dyDescent="0.3">
      <c r="A2704" s="212" t="s">
        <v>1</v>
      </c>
      <c r="B2704" s="212" t="s">
        <v>1</v>
      </c>
      <c r="C2704" s="212" t="s">
        <v>1</v>
      </c>
      <c r="D2704" s="212" t="s">
        <v>1</v>
      </c>
      <c r="E2704" s="212" t="s">
        <v>1</v>
      </c>
      <c r="F2704" s="212" t="s">
        <v>1</v>
      </c>
      <c r="G2704" s="214" t="s">
        <v>1</v>
      </c>
      <c r="H2704" s="5" t="s">
        <v>78</v>
      </c>
      <c r="I2704" s="109" t="s">
        <v>3374</v>
      </c>
      <c r="J2704" s="109" t="s">
        <v>3433</v>
      </c>
      <c r="K2704" s="109" t="s">
        <v>3437</v>
      </c>
      <c r="L2704" s="109" t="s">
        <v>3434</v>
      </c>
      <c r="M2704" s="5" t="s">
        <v>3439</v>
      </c>
      <c r="N2704" s="5" t="s">
        <v>3440</v>
      </c>
      <c r="O2704" s="5" t="s">
        <v>3441</v>
      </c>
      <c r="P2704" s="5" t="s">
        <v>3438</v>
      </c>
      <c r="Q2704" s="162" t="s">
        <v>3302</v>
      </c>
    </row>
    <row r="2705" spans="1:17" x14ac:dyDescent="0.25">
      <c r="A2705" s="213"/>
      <c r="B2705" s="213"/>
      <c r="C2705" s="213"/>
      <c r="D2705" s="213"/>
      <c r="E2705" s="213"/>
      <c r="F2705" s="213"/>
      <c r="G2705" s="215"/>
      <c r="H2705" s="18" t="s">
        <v>1</v>
      </c>
      <c r="I2705" s="110">
        <v>1</v>
      </c>
      <c r="J2705" s="110">
        <v>2</v>
      </c>
      <c r="K2705" s="110">
        <v>20</v>
      </c>
      <c r="L2705" s="110" t="s">
        <v>3402</v>
      </c>
      <c r="M2705" s="12">
        <v>5</v>
      </c>
      <c r="N2705" s="12">
        <v>6</v>
      </c>
      <c r="O2705" s="12">
        <v>7</v>
      </c>
      <c r="P2705" s="12" t="s">
        <v>3303</v>
      </c>
      <c r="Q2705" s="110">
        <v>9</v>
      </c>
    </row>
    <row r="2706" spans="1:17" x14ac:dyDescent="0.25">
      <c r="A2706" s="213"/>
      <c r="B2706" s="213"/>
      <c r="C2706" s="213"/>
      <c r="D2706" s="213"/>
      <c r="E2706" s="213"/>
      <c r="F2706" s="213"/>
      <c r="G2706" s="215"/>
      <c r="H2706" s="19" t="s">
        <v>1060</v>
      </c>
      <c r="I2706" s="186">
        <f t="shared" ref="I2706:L2706" si="2323">SUM(I2702)</f>
        <v>2234703</v>
      </c>
      <c r="J2706" s="186">
        <f t="shared" ref="J2706" si="2324">SUM(J2702)</f>
        <v>2216612</v>
      </c>
      <c r="K2706" s="186">
        <f t="shared" ref="K2706" si="2325">SUM(K2702)</f>
        <v>1859408</v>
      </c>
      <c r="L2706" s="186">
        <f t="shared" si="2323"/>
        <v>357065</v>
      </c>
      <c r="M2706" s="20">
        <f t="shared" ref="M2706:O2706" si="2326">SUM(M2702)</f>
        <v>178485</v>
      </c>
      <c r="N2706" s="20">
        <f t="shared" si="2326"/>
        <v>178580</v>
      </c>
      <c r="O2706" s="20">
        <f t="shared" si="2326"/>
        <v>0</v>
      </c>
      <c r="P2706" s="20">
        <f>K2706+L2706</f>
        <v>2216473</v>
      </c>
      <c r="Q2706" s="186">
        <f>IF(J2706=0,"-",P2706/J2706*100)</f>
        <v>99.9937291686592</v>
      </c>
    </row>
    <row r="2707" spans="1:17" x14ac:dyDescent="0.25">
      <c r="A2707" s="213"/>
      <c r="B2707" s="213"/>
      <c r="C2707" s="213"/>
      <c r="D2707" s="213"/>
      <c r="E2707" s="213"/>
      <c r="F2707" s="213"/>
      <c r="G2707" s="215"/>
      <c r="H2707" s="21" t="s">
        <v>80</v>
      </c>
      <c r="I2707" s="186">
        <f t="shared" ref="I2707:L2707" si="2327">SUM(I2706)</f>
        <v>2234703</v>
      </c>
      <c r="J2707" s="186">
        <f t="shared" ref="J2707" si="2328">SUM(J2706)</f>
        <v>2216612</v>
      </c>
      <c r="K2707" s="186">
        <f t="shared" ref="K2707" si="2329">SUM(K2706)</f>
        <v>1859408</v>
      </c>
      <c r="L2707" s="186">
        <f t="shared" si="2327"/>
        <v>357065</v>
      </c>
      <c r="M2707" s="20">
        <f t="shared" ref="M2707:O2707" si="2330">SUM(M2706)</f>
        <v>178485</v>
      </c>
      <c r="N2707" s="20">
        <f t="shared" si="2330"/>
        <v>178580</v>
      </c>
      <c r="O2707" s="20">
        <f t="shared" si="2330"/>
        <v>0</v>
      </c>
      <c r="P2707" s="20">
        <f>K2707+L2707</f>
        <v>2216473</v>
      </c>
      <c r="Q2707" s="186">
        <f>IF(J2707=0,"-",P2707/J2707*100)</f>
        <v>99.9937291686592</v>
      </c>
    </row>
    <row r="2708" spans="1:17" x14ac:dyDescent="0.25">
      <c r="A2708" s="216"/>
      <c r="B2708" s="216"/>
      <c r="C2708" s="216"/>
      <c r="D2708" s="216"/>
      <c r="E2708" s="216"/>
      <c r="F2708" s="216"/>
      <c r="G2708" s="217"/>
      <c r="J2708" s="178">
        <v>0</v>
      </c>
      <c r="K2708" s="178">
        <v>0</v>
      </c>
      <c r="L2708" s="178">
        <f>M2708+N2708+O2708</f>
        <v>0</v>
      </c>
      <c r="P2708">
        <f>K2708+L2708</f>
        <v>0</v>
      </c>
      <c r="Q2708" s="160" t="str">
        <f>IF(J2708=0,"-",P2708/J2708*100)</f>
        <v>-</v>
      </c>
    </row>
    <row r="2709" spans="1:17" ht="15.75" thickBot="1" x14ac:dyDescent="0.3">
      <c r="A2709" s="16" t="s">
        <v>1</v>
      </c>
      <c r="B2709" s="16" t="s">
        <v>1</v>
      </c>
      <c r="C2709" s="16" t="s">
        <v>1</v>
      </c>
      <c r="D2709" s="16" t="s">
        <v>1</v>
      </c>
      <c r="E2709" s="16" t="s">
        <v>1</v>
      </c>
      <c r="F2709" s="16" t="s">
        <v>1</v>
      </c>
      <c r="G2709" s="16" t="s">
        <v>1</v>
      </c>
      <c r="H2709" s="22" t="s">
        <v>1</v>
      </c>
      <c r="I2709" s="187"/>
      <c r="J2709" s="187"/>
      <c r="K2709" s="187"/>
      <c r="L2709" s="187">
        <f>M2709+N2709+O2709</f>
        <v>0</v>
      </c>
      <c r="M2709" s="22"/>
      <c r="N2709" s="22"/>
      <c r="O2709" s="22"/>
      <c r="P2709" s="22">
        <f>K2709+L2709</f>
        <v>0</v>
      </c>
      <c r="Q2709" s="166"/>
    </row>
    <row r="2710" spans="1:17" ht="45.75" thickBot="1" x14ac:dyDescent="0.3">
      <c r="A2710" s="5" t="s">
        <v>4</v>
      </c>
      <c r="B2710" s="5" t="s">
        <v>5</v>
      </c>
      <c r="C2710" s="5" t="s">
        <v>6</v>
      </c>
      <c r="D2710" s="6" t="s">
        <v>1</v>
      </c>
      <c r="E2710" s="5" t="s">
        <v>7</v>
      </c>
      <c r="F2710" s="5" t="s">
        <v>8</v>
      </c>
      <c r="G2710" s="5" t="s">
        <v>9</v>
      </c>
      <c r="H2710" s="5" t="s">
        <v>10</v>
      </c>
      <c r="I2710" s="109" t="s">
        <v>3374</v>
      </c>
      <c r="J2710" s="109" t="s">
        <v>3433</v>
      </c>
      <c r="K2710" s="109" t="s">
        <v>3437</v>
      </c>
      <c r="L2710" s="109" t="s">
        <v>3434</v>
      </c>
      <c r="M2710" s="5" t="s">
        <v>3439</v>
      </c>
      <c r="N2710" s="5" t="s">
        <v>3440</v>
      </c>
      <c r="O2710" s="5" t="s">
        <v>3441</v>
      </c>
      <c r="P2710" s="5" t="s">
        <v>3438</v>
      </c>
      <c r="Q2710" s="162" t="s">
        <v>3302</v>
      </c>
    </row>
    <row r="2711" spans="1:17" x14ac:dyDescent="0.25">
      <c r="A2711" s="7" t="s">
        <v>1</v>
      </c>
      <c r="B2711" s="7" t="s">
        <v>1</v>
      </c>
      <c r="C2711" s="7" t="s">
        <v>1</v>
      </c>
      <c r="D2711" s="8" t="s">
        <v>1</v>
      </c>
      <c r="E2711" s="8" t="s">
        <v>1</v>
      </c>
      <c r="F2711" s="9" t="s">
        <v>1</v>
      </c>
      <c r="G2711" s="10" t="s">
        <v>1</v>
      </c>
      <c r="H2711" s="11" t="s">
        <v>1</v>
      </c>
      <c r="I2711" s="110">
        <v>1</v>
      </c>
      <c r="J2711" s="110">
        <v>2</v>
      </c>
      <c r="K2711" s="110">
        <v>20</v>
      </c>
      <c r="L2711" s="110" t="s">
        <v>3402</v>
      </c>
      <c r="M2711" s="12">
        <v>5</v>
      </c>
      <c r="N2711" s="12">
        <v>6</v>
      </c>
      <c r="O2711" s="12">
        <v>7</v>
      </c>
      <c r="P2711" s="12" t="s">
        <v>3303</v>
      </c>
      <c r="Q2711" s="110">
        <v>9</v>
      </c>
    </row>
    <row r="2712" spans="1:17" x14ac:dyDescent="0.25">
      <c r="A2712" s="1" t="s">
        <v>969</v>
      </c>
      <c r="B2712" s="1" t="s">
        <v>82</v>
      </c>
      <c r="C2712" s="4" t="s">
        <v>1346</v>
      </c>
      <c r="D2712" s="4" t="s">
        <v>1347</v>
      </c>
      <c r="E2712" s="2" t="s">
        <v>1</v>
      </c>
      <c r="F2712" s="2" t="s">
        <v>1</v>
      </c>
      <c r="G2712" s="2" t="s">
        <v>1</v>
      </c>
      <c r="H2712" s="2" t="s">
        <v>1348</v>
      </c>
      <c r="I2712" s="183">
        <v>0</v>
      </c>
      <c r="J2712" s="183"/>
      <c r="K2712" s="183"/>
      <c r="L2712" s="183">
        <f>M2712+N2712+O2712</f>
        <v>0</v>
      </c>
      <c r="M2712" s="3"/>
      <c r="N2712" s="3"/>
      <c r="O2712" s="3"/>
      <c r="P2712" s="3">
        <f t="shared" ref="P2712:P2744" si="2331">K2712+L2712</f>
        <v>0</v>
      </c>
      <c r="Q2712" s="161"/>
    </row>
    <row r="2713" spans="1:17" ht="33.75" x14ac:dyDescent="0.25">
      <c r="A2713" s="1" t="s">
        <v>1</v>
      </c>
      <c r="B2713" s="1" t="s">
        <v>1</v>
      </c>
      <c r="C2713" s="1" t="s">
        <v>1</v>
      </c>
      <c r="D2713" s="2" t="s">
        <v>1</v>
      </c>
      <c r="E2713" s="2" t="s">
        <v>1</v>
      </c>
      <c r="F2713" s="2" t="s">
        <v>1</v>
      </c>
      <c r="G2713" s="2" t="s">
        <v>1</v>
      </c>
      <c r="H2713" s="13" t="s">
        <v>14</v>
      </c>
      <c r="I2713" s="184">
        <f t="shared" ref="I2713:L2713" si="2332">SUM(I2714,I2722,I2724)</f>
        <v>2500104</v>
      </c>
      <c r="J2713" s="184">
        <f t="shared" ref="J2713" si="2333">SUM(J2714,J2722,J2724)</f>
        <v>2486166</v>
      </c>
      <c r="K2713" s="184">
        <f t="shared" ref="K2713" si="2334">SUM(K2714,K2722,K2724)</f>
        <v>1958290</v>
      </c>
      <c r="L2713" s="184">
        <f t="shared" si="2332"/>
        <v>507825</v>
      </c>
      <c r="M2713" s="14">
        <f t="shared" ref="M2713:O2713" si="2335">SUM(M2714,M2722,M2724)</f>
        <v>141288</v>
      </c>
      <c r="N2713" s="14">
        <f t="shared" si="2335"/>
        <v>186710</v>
      </c>
      <c r="O2713" s="14">
        <f t="shared" si="2335"/>
        <v>179827</v>
      </c>
      <c r="P2713" s="14">
        <f t="shared" si="2331"/>
        <v>2466115</v>
      </c>
      <c r="Q2713" s="184">
        <f t="shared" ref="Q2713:Q2743" si="2336">IF(J2713=0,"-",P2713/J2713*100)</f>
        <v>99.193497135750391</v>
      </c>
    </row>
    <row r="2714" spans="1:17" x14ac:dyDescent="0.25">
      <c r="A2714" s="4" t="s">
        <v>969</v>
      </c>
      <c r="B2714" s="4" t="s">
        <v>82</v>
      </c>
      <c r="C2714" s="4" t="s">
        <v>1346</v>
      </c>
      <c r="D2714" s="4" t="s">
        <v>1347</v>
      </c>
      <c r="E2714" s="2" t="s">
        <v>15</v>
      </c>
      <c r="F2714" s="2" t="s">
        <v>1</v>
      </c>
      <c r="G2714" s="2" t="s">
        <v>1</v>
      </c>
      <c r="H2714" s="2" t="s">
        <v>16</v>
      </c>
      <c r="I2714" s="185">
        <f t="shared" ref="I2714:L2714" si="2337">SUM(I2715,I2716)</f>
        <v>2154414</v>
      </c>
      <c r="J2714" s="185">
        <f t="shared" ref="J2714" si="2338">SUM(J2715,J2716)</f>
        <v>2153126</v>
      </c>
      <c r="K2714" s="185">
        <f t="shared" ref="K2714" si="2339">SUM(K2715,K2716)</f>
        <v>1703161</v>
      </c>
      <c r="L2714" s="185">
        <f t="shared" si="2337"/>
        <v>429965</v>
      </c>
      <c r="M2714" s="15">
        <f t="shared" ref="M2714:O2714" si="2340">SUM(M2715,M2716)</f>
        <v>113065</v>
      </c>
      <c r="N2714" s="15">
        <f t="shared" si="2340"/>
        <v>158400</v>
      </c>
      <c r="O2714" s="15">
        <f t="shared" si="2340"/>
        <v>158500</v>
      </c>
      <c r="P2714" s="15">
        <f t="shared" si="2331"/>
        <v>2133126</v>
      </c>
      <c r="Q2714" s="185">
        <f t="shared" si="2336"/>
        <v>99.071117993094688</v>
      </c>
    </row>
    <row r="2715" spans="1:17" x14ac:dyDescent="0.25">
      <c r="A2715" s="4" t="s">
        <v>969</v>
      </c>
      <c r="B2715" s="4" t="s">
        <v>82</v>
      </c>
      <c r="C2715" s="4" t="s">
        <v>1346</v>
      </c>
      <c r="D2715" s="4" t="s">
        <v>1347</v>
      </c>
      <c r="E2715" s="3" t="s">
        <v>18</v>
      </c>
      <c r="F2715" s="4"/>
      <c r="G2715" s="16" t="s">
        <v>1015</v>
      </c>
      <c r="H2715" s="16" t="s">
        <v>17</v>
      </c>
      <c r="I2715" s="183">
        <v>1887475</v>
      </c>
      <c r="J2715" s="183">
        <v>1887475</v>
      </c>
      <c r="K2715" s="183">
        <v>1476000</v>
      </c>
      <c r="L2715" s="183">
        <f>M2715+N2715+O2715</f>
        <v>411475</v>
      </c>
      <c r="M2715" s="17">
        <v>101475</v>
      </c>
      <c r="N2715" s="17">
        <v>155000</v>
      </c>
      <c r="O2715" s="17">
        <v>155000</v>
      </c>
      <c r="P2715" s="17">
        <f t="shared" si="2331"/>
        <v>1887475</v>
      </c>
      <c r="Q2715" s="183">
        <f t="shared" si="2336"/>
        <v>100</v>
      </c>
    </row>
    <row r="2716" spans="1:17" x14ac:dyDescent="0.25">
      <c r="A2716" s="1" t="s">
        <v>969</v>
      </c>
      <c r="B2716" s="1" t="s">
        <v>82</v>
      </c>
      <c r="C2716" s="1" t="s">
        <v>1346</v>
      </c>
      <c r="D2716" s="1" t="s">
        <v>1347</v>
      </c>
      <c r="E2716" s="1" t="s">
        <v>20</v>
      </c>
      <c r="F2716" s="4" t="s">
        <v>1</v>
      </c>
      <c r="G2716" s="16" t="s">
        <v>1</v>
      </c>
      <c r="H2716" s="2" t="s">
        <v>21</v>
      </c>
      <c r="I2716" s="185">
        <f t="shared" ref="I2716:O2716" si="2341">SUM(I2717:I2721)</f>
        <v>266939</v>
      </c>
      <c r="J2716" s="185">
        <f t="shared" si="2341"/>
        <v>265651</v>
      </c>
      <c r="K2716" s="185">
        <f t="shared" si="2341"/>
        <v>227161</v>
      </c>
      <c r="L2716" s="185">
        <f t="shared" si="2341"/>
        <v>18490</v>
      </c>
      <c r="M2716" s="15">
        <f t="shared" si="2341"/>
        <v>11590</v>
      </c>
      <c r="N2716" s="15">
        <f t="shared" si="2341"/>
        <v>3400</v>
      </c>
      <c r="O2716" s="15">
        <f t="shared" si="2341"/>
        <v>3500</v>
      </c>
      <c r="P2716" s="15">
        <f t="shared" si="2331"/>
        <v>245651</v>
      </c>
      <c r="Q2716" s="185">
        <f t="shared" si="2336"/>
        <v>92.471325159702005</v>
      </c>
    </row>
    <row r="2717" spans="1:17" x14ac:dyDescent="0.25">
      <c r="A2717" s="4" t="s">
        <v>969</v>
      </c>
      <c r="B2717" s="4" t="s">
        <v>82</v>
      </c>
      <c r="C2717" s="4" t="s">
        <v>1346</v>
      </c>
      <c r="D2717" s="4" t="s">
        <v>1347</v>
      </c>
      <c r="E2717" s="3" t="s">
        <v>22</v>
      </c>
      <c r="F2717" s="4" t="s">
        <v>1349</v>
      </c>
      <c r="G2717" s="16" t="s">
        <v>1015</v>
      </c>
      <c r="H2717" s="16" t="s">
        <v>86</v>
      </c>
      <c r="I2717" s="183">
        <v>41910</v>
      </c>
      <c r="J2717" s="183">
        <v>41910</v>
      </c>
      <c r="K2717" s="183">
        <v>31500</v>
      </c>
      <c r="L2717" s="183">
        <f>M2717+N2717+O2717</f>
        <v>10410</v>
      </c>
      <c r="M2717" s="17">
        <v>3510</v>
      </c>
      <c r="N2717" s="17">
        <v>3400</v>
      </c>
      <c r="O2717" s="17">
        <v>3500</v>
      </c>
      <c r="P2717" s="17">
        <f t="shared" si="2331"/>
        <v>41910</v>
      </c>
      <c r="Q2717" s="183">
        <f t="shared" si="2336"/>
        <v>100</v>
      </c>
    </row>
    <row r="2718" spans="1:17" x14ac:dyDescent="0.25">
      <c r="A2718" s="4" t="s">
        <v>969</v>
      </c>
      <c r="B2718" s="4" t="s">
        <v>82</v>
      </c>
      <c r="C2718" s="4" t="s">
        <v>1346</v>
      </c>
      <c r="D2718" s="4" t="s">
        <v>1347</v>
      </c>
      <c r="E2718" s="3" t="s">
        <v>22</v>
      </c>
      <c r="F2718" s="4" t="s">
        <v>1350</v>
      </c>
      <c r="G2718" s="16" t="s">
        <v>1015</v>
      </c>
      <c r="H2718" s="16" t="s">
        <v>26</v>
      </c>
      <c r="I2718" s="183">
        <v>151400</v>
      </c>
      <c r="J2718" s="183">
        <v>151400</v>
      </c>
      <c r="K2718" s="183">
        <v>143320</v>
      </c>
      <c r="L2718" s="183">
        <f>M2718+N2718+O2718</f>
        <v>8080</v>
      </c>
      <c r="M2718" s="17">
        <v>8080</v>
      </c>
      <c r="N2718" s="17">
        <v>0</v>
      </c>
      <c r="O2718" s="17">
        <v>0</v>
      </c>
      <c r="P2718" s="17">
        <f t="shared" si="2331"/>
        <v>151400</v>
      </c>
      <c r="Q2718" s="183">
        <f t="shared" si="2336"/>
        <v>100</v>
      </c>
    </row>
    <row r="2719" spans="1:17" x14ac:dyDescent="0.25">
      <c r="A2719" s="4" t="s">
        <v>969</v>
      </c>
      <c r="B2719" s="4" t="s">
        <v>82</v>
      </c>
      <c r="C2719" s="4" t="s">
        <v>1346</v>
      </c>
      <c r="D2719" s="4" t="s">
        <v>1347</v>
      </c>
      <c r="E2719" s="3" t="s">
        <v>22</v>
      </c>
      <c r="F2719" s="4" t="s">
        <v>1351</v>
      </c>
      <c r="G2719" s="16" t="s">
        <v>1015</v>
      </c>
      <c r="H2719" s="16" t="s">
        <v>28</v>
      </c>
      <c r="I2719" s="183">
        <v>39829</v>
      </c>
      <c r="J2719" s="183">
        <v>38541</v>
      </c>
      <c r="K2719" s="183">
        <v>38541</v>
      </c>
      <c r="L2719" s="183">
        <f>M2719+N2719+O2719</f>
        <v>0</v>
      </c>
      <c r="M2719" s="17"/>
      <c r="N2719" s="17"/>
      <c r="O2719" s="17"/>
      <c r="P2719" s="17">
        <f t="shared" si="2331"/>
        <v>38541</v>
      </c>
      <c r="Q2719" s="183">
        <f t="shared" si="2336"/>
        <v>100</v>
      </c>
    </row>
    <row r="2720" spans="1:17" x14ac:dyDescent="0.25">
      <c r="A2720" s="4" t="s">
        <v>969</v>
      </c>
      <c r="B2720" s="4" t="s">
        <v>82</v>
      </c>
      <c r="C2720" s="4" t="s">
        <v>1346</v>
      </c>
      <c r="D2720" s="4" t="s">
        <v>1347</v>
      </c>
      <c r="E2720" s="3" t="s">
        <v>22</v>
      </c>
      <c r="F2720" s="4" t="s">
        <v>1352</v>
      </c>
      <c r="G2720" s="16" t="s">
        <v>1015</v>
      </c>
      <c r="H2720" s="16" t="s">
        <v>24</v>
      </c>
      <c r="I2720" s="183">
        <v>13800</v>
      </c>
      <c r="J2720" s="183">
        <v>13800</v>
      </c>
      <c r="K2720" s="183">
        <v>13800</v>
      </c>
      <c r="L2720" s="183">
        <f>M2720+N2720+O2720</f>
        <v>0</v>
      </c>
      <c r="M2720" s="17"/>
      <c r="N2720" s="17"/>
      <c r="O2720" s="17"/>
      <c r="P2720" s="17">
        <f t="shared" si="2331"/>
        <v>13800</v>
      </c>
      <c r="Q2720" s="183">
        <f t="shared" si="2336"/>
        <v>100</v>
      </c>
    </row>
    <row r="2721" spans="1:17" x14ac:dyDescent="0.25">
      <c r="A2721" s="4" t="s">
        <v>969</v>
      </c>
      <c r="B2721" s="4" t="s">
        <v>82</v>
      </c>
      <c r="C2721" s="4" t="s">
        <v>1346</v>
      </c>
      <c r="D2721" s="4" t="s">
        <v>1347</v>
      </c>
      <c r="E2721" s="3" t="s">
        <v>22</v>
      </c>
      <c r="F2721" s="4" t="s">
        <v>1353</v>
      </c>
      <c r="G2721" s="16" t="s">
        <v>1015</v>
      </c>
      <c r="H2721" s="16" t="s">
        <v>30</v>
      </c>
      <c r="I2721" s="183">
        <v>20000</v>
      </c>
      <c r="J2721" s="183">
        <v>20000</v>
      </c>
      <c r="K2721" s="183">
        <v>0</v>
      </c>
      <c r="L2721" s="183">
        <f>M2721+N2721+O2721</f>
        <v>0</v>
      </c>
      <c r="M2721" s="17"/>
      <c r="N2721" s="17"/>
      <c r="O2721" s="17"/>
      <c r="P2721" s="17">
        <f t="shared" si="2331"/>
        <v>0</v>
      </c>
      <c r="Q2721" s="183">
        <f t="shared" si="2336"/>
        <v>0</v>
      </c>
    </row>
    <row r="2722" spans="1:17" x14ac:dyDescent="0.25">
      <c r="A2722" s="4" t="s">
        <v>969</v>
      </c>
      <c r="B2722" s="4" t="s">
        <v>82</v>
      </c>
      <c r="C2722" s="4" t="s">
        <v>1346</v>
      </c>
      <c r="D2722" s="4" t="s">
        <v>1347</v>
      </c>
      <c r="E2722" s="2" t="s">
        <v>31</v>
      </c>
      <c r="F2722" s="2" t="s">
        <v>1</v>
      </c>
      <c r="G2722" s="2" t="s">
        <v>1</v>
      </c>
      <c r="H2722" s="2" t="s">
        <v>32</v>
      </c>
      <c r="I2722" s="185">
        <f t="shared" ref="I2722:O2722" si="2342">SUM(I2723)</f>
        <v>198184</v>
      </c>
      <c r="J2722" s="185">
        <f t="shared" si="2342"/>
        <v>198184</v>
      </c>
      <c r="K2722" s="185">
        <f t="shared" si="2342"/>
        <v>154545</v>
      </c>
      <c r="L2722" s="185">
        <f t="shared" si="2342"/>
        <v>43639</v>
      </c>
      <c r="M2722" s="15">
        <f t="shared" si="2342"/>
        <v>16700</v>
      </c>
      <c r="N2722" s="15">
        <f t="shared" si="2342"/>
        <v>16700</v>
      </c>
      <c r="O2722" s="15">
        <f t="shared" si="2342"/>
        <v>10239</v>
      </c>
      <c r="P2722" s="15">
        <f t="shared" si="2331"/>
        <v>198184</v>
      </c>
      <c r="Q2722" s="185">
        <f t="shared" si="2336"/>
        <v>100</v>
      </c>
    </row>
    <row r="2723" spans="1:17" x14ac:dyDescent="0.25">
      <c r="A2723" s="4" t="s">
        <v>969</v>
      </c>
      <c r="B2723" s="4" t="s">
        <v>82</v>
      </c>
      <c r="C2723" s="4" t="s">
        <v>1346</v>
      </c>
      <c r="D2723" s="4" t="s">
        <v>1347</v>
      </c>
      <c r="E2723" s="3" t="s">
        <v>34</v>
      </c>
      <c r="F2723" s="4"/>
      <c r="G2723" s="16" t="s">
        <v>1015</v>
      </c>
      <c r="H2723" s="16" t="s">
        <v>33</v>
      </c>
      <c r="I2723" s="183">
        <v>198184</v>
      </c>
      <c r="J2723" s="183">
        <v>198184</v>
      </c>
      <c r="K2723" s="183">
        <v>154545</v>
      </c>
      <c r="L2723" s="183">
        <f>M2723+N2723+O2723</f>
        <v>43639</v>
      </c>
      <c r="M2723" s="17">
        <v>16700</v>
      </c>
      <c r="N2723" s="17">
        <v>16700</v>
      </c>
      <c r="O2723" s="17">
        <v>10239</v>
      </c>
      <c r="P2723" s="17">
        <f t="shared" si="2331"/>
        <v>198184</v>
      </c>
      <c r="Q2723" s="183">
        <f t="shared" si="2336"/>
        <v>100</v>
      </c>
    </row>
    <row r="2724" spans="1:17" x14ac:dyDescent="0.25">
      <c r="A2724" s="4" t="s">
        <v>969</v>
      </c>
      <c r="B2724" s="4" t="s">
        <v>82</v>
      </c>
      <c r="C2724" s="4" t="s">
        <v>1346</v>
      </c>
      <c r="D2724" s="4" t="s">
        <v>1347</v>
      </c>
      <c r="E2724" s="2" t="s">
        <v>35</v>
      </c>
      <c r="F2724" s="2" t="s">
        <v>1</v>
      </c>
      <c r="G2724" s="2" t="s">
        <v>1</v>
      </c>
      <c r="H2724" s="2" t="s">
        <v>36</v>
      </c>
      <c r="I2724" s="185">
        <f t="shared" ref="I2724:O2724" si="2343">SUM(I2725:I2732)</f>
        <v>147506</v>
      </c>
      <c r="J2724" s="185">
        <f t="shared" si="2343"/>
        <v>134856</v>
      </c>
      <c r="K2724" s="185">
        <f t="shared" si="2343"/>
        <v>100584</v>
      </c>
      <c r="L2724" s="185">
        <f t="shared" si="2343"/>
        <v>34221</v>
      </c>
      <c r="M2724" s="15">
        <f t="shared" si="2343"/>
        <v>11523</v>
      </c>
      <c r="N2724" s="15">
        <f t="shared" si="2343"/>
        <v>11610</v>
      </c>
      <c r="O2724" s="15">
        <f t="shared" si="2343"/>
        <v>11088</v>
      </c>
      <c r="P2724" s="15">
        <f t="shared" si="2331"/>
        <v>134805</v>
      </c>
      <c r="Q2724" s="185">
        <f t="shared" si="2336"/>
        <v>99.962181882897312</v>
      </c>
    </row>
    <row r="2725" spans="1:17" x14ac:dyDescent="0.25">
      <c r="A2725" s="4" t="s">
        <v>969</v>
      </c>
      <c r="B2725" s="4" t="s">
        <v>82</v>
      </c>
      <c r="C2725" s="4" t="s">
        <v>1346</v>
      </c>
      <c r="D2725" s="4" t="s">
        <v>1347</v>
      </c>
      <c r="E2725" s="3" t="s">
        <v>39</v>
      </c>
      <c r="F2725" s="4"/>
      <c r="G2725" s="16" t="s">
        <v>1015</v>
      </c>
      <c r="H2725" s="16" t="s">
        <v>38</v>
      </c>
      <c r="I2725" s="183">
        <v>5450</v>
      </c>
      <c r="J2725" s="183">
        <v>3800</v>
      </c>
      <c r="K2725" s="183">
        <v>3800</v>
      </c>
      <c r="L2725" s="183">
        <f t="shared" ref="L2725:L2731" si="2344">M2725+N2725+O2725</f>
        <v>0</v>
      </c>
      <c r="M2725" s="17"/>
      <c r="N2725" s="17"/>
      <c r="O2725" s="17"/>
      <c r="P2725" s="17">
        <f t="shared" si="2331"/>
        <v>3800</v>
      </c>
      <c r="Q2725" s="183">
        <f t="shared" si="2336"/>
        <v>100</v>
      </c>
    </row>
    <row r="2726" spans="1:17" x14ac:dyDescent="0.25">
      <c r="A2726" s="4" t="s">
        <v>969</v>
      </c>
      <c r="B2726" s="4" t="s">
        <v>82</v>
      </c>
      <c r="C2726" s="4" t="s">
        <v>1346</v>
      </c>
      <c r="D2726" s="4" t="s">
        <v>1347</v>
      </c>
      <c r="E2726" s="3" t="s">
        <v>197</v>
      </c>
      <c r="F2726" s="4"/>
      <c r="G2726" s="16" t="s">
        <v>1015</v>
      </c>
      <c r="H2726" s="16" t="s">
        <v>196</v>
      </c>
      <c r="I2726" s="183">
        <v>27500</v>
      </c>
      <c r="J2726" s="183">
        <v>27500</v>
      </c>
      <c r="K2726" s="183">
        <v>20700</v>
      </c>
      <c r="L2726" s="183">
        <f t="shared" si="2344"/>
        <v>6800</v>
      </c>
      <c r="M2726" s="17">
        <v>2200</v>
      </c>
      <c r="N2726" s="17">
        <v>2300</v>
      </c>
      <c r="O2726" s="17">
        <v>2300</v>
      </c>
      <c r="P2726" s="17">
        <f t="shared" si="2331"/>
        <v>27500</v>
      </c>
      <c r="Q2726" s="183">
        <f t="shared" si="2336"/>
        <v>100</v>
      </c>
    </row>
    <row r="2727" spans="1:17" x14ac:dyDescent="0.25">
      <c r="A2727" s="4" t="s">
        <v>969</v>
      </c>
      <c r="B2727" s="4" t="s">
        <v>82</v>
      </c>
      <c r="C2727" s="4" t="s">
        <v>1346</v>
      </c>
      <c r="D2727" s="4" t="s">
        <v>1347</v>
      </c>
      <c r="E2727" s="3" t="s">
        <v>200</v>
      </c>
      <c r="F2727" s="4"/>
      <c r="G2727" s="16" t="s">
        <v>1015</v>
      </c>
      <c r="H2727" s="16" t="s">
        <v>199</v>
      </c>
      <c r="I2727" s="183">
        <v>7200</v>
      </c>
      <c r="J2727" s="183">
        <v>7200</v>
      </c>
      <c r="K2727" s="183">
        <v>5400</v>
      </c>
      <c r="L2727" s="183">
        <f t="shared" si="2344"/>
        <v>1800</v>
      </c>
      <c r="M2727" s="17">
        <v>600</v>
      </c>
      <c r="N2727" s="17">
        <v>600</v>
      </c>
      <c r="O2727" s="17">
        <v>600</v>
      </c>
      <c r="P2727" s="17">
        <f t="shared" si="2331"/>
        <v>7200</v>
      </c>
      <c r="Q2727" s="183">
        <f t="shared" si="2336"/>
        <v>100</v>
      </c>
    </row>
    <row r="2728" spans="1:17" x14ac:dyDescent="0.25">
      <c r="A2728" s="4" t="s">
        <v>969</v>
      </c>
      <c r="B2728" s="4" t="s">
        <v>82</v>
      </c>
      <c r="C2728" s="4" t="s">
        <v>1346</v>
      </c>
      <c r="D2728" s="4" t="s">
        <v>1347</v>
      </c>
      <c r="E2728" s="3" t="s">
        <v>203</v>
      </c>
      <c r="F2728" s="4"/>
      <c r="G2728" s="16" t="s">
        <v>1015</v>
      </c>
      <c r="H2728" s="16" t="s">
        <v>202</v>
      </c>
      <c r="I2728" s="183">
        <v>35000</v>
      </c>
      <c r="J2728" s="183">
        <v>33000</v>
      </c>
      <c r="K2728" s="183">
        <v>24750</v>
      </c>
      <c r="L2728" s="183">
        <f t="shared" si="2344"/>
        <v>8250</v>
      </c>
      <c r="M2728" s="17">
        <v>2750</v>
      </c>
      <c r="N2728" s="17">
        <v>2750</v>
      </c>
      <c r="O2728" s="17">
        <v>2750</v>
      </c>
      <c r="P2728" s="17">
        <f t="shared" si="2331"/>
        <v>33000</v>
      </c>
      <c r="Q2728" s="183">
        <f t="shared" si="2336"/>
        <v>100</v>
      </c>
    </row>
    <row r="2729" spans="1:17" x14ac:dyDescent="0.25">
      <c r="A2729" s="4" t="s">
        <v>969</v>
      </c>
      <c r="B2729" s="4" t="s">
        <v>82</v>
      </c>
      <c r="C2729" s="4" t="s">
        <v>1346</v>
      </c>
      <c r="D2729" s="4" t="s">
        <v>1347</v>
      </c>
      <c r="E2729" s="3" t="s">
        <v>206</v>
      </c>
      <c r="F2729" s="4"/>
      <c r="G2729" s="16" t="s">
        <v>1015</v>
      </c>
      <c r="H2729" s="16" t="s">
        <v>205</v>
      </c>
      <c r="I2729" s="183">
        <v>4475</v>
      </c>
      <c r="J2729" s="183">
        <v>2475</v>
      </c>
      <c r="K2729" s="183">
        <v>2474</v>
      </c>
      <c r="L2729" s="183">
        <f t="shared" si="2344"/>
        <v>0</v>
      </c>
      <c r="M2729" s="17"/>
      <c r="N2729" s="17"/>
      <c r="O2729" s="17"/>
      <c r="P2729" s="17">
        <f t="shared" si="2331"/>
        <v>2474</v>
      </c>
      <c r="Q2729" s="183">
        <f t="shared" si="2336"/>
        <v>99.959595959595958</v>
      </c>
    </row>
    <row r="2730" spans="1:17" x14ac:dyDescent="0.25">
      <c r="A2730" s="4" t="s">
        <v>969</v>
      </c>
      <c r="B2730" s="4" t="s">
        <v>82</v>
      </c>
      <c r="C2730" s="4" t="s">
        <v>1346</v>
      </c>
      <c r="D2730" s="4" t="s">
        <v>1347</v>
      </c>
      <c r="E2730" s="3" t="s">
        <v>212</v>
      </c>
      <c r="F2730" s="4"/>
      <c r="G2730" s="16" t="s">
        <v>1015</v>
      </c>
      <c r="H2730" s="16" t="s">
        <v>211</v>
      </c>
      <c r="I2730" s="183">
        <v>14000</v>
      </c>
      <c r="J2730" s="183">
        <v>12000</v>
      </c>
      <c r="K2730" s="183">
        <v>9000</v>
      </c>
      <c r="L2730" s="183">
        <f t="shared" si="2344"/>
        <v>3000</v>
      </c>
      <c r="M2730" s="17">
        <v>1000</v>
      </c>
      <c r="N2730" s="17">
        <v>1000</v>
      </c>
      <c r="O2730" s="17">
        <v>1000</v>
      </c>
      <c r="P2730" s="17">
        <f t="shared" si="2331"/>
        <v>12000</v>
      </c>
      <c r="Q2730" s="183">
        <f t="shared" si="2336"/>
        <v>100</v>
      </c>
    </row>
    <row r="2731" spans="1:17" x14ac:dyDescent="0.25">
      <c r="A2731" s="4" t="s">
        <v>969</v>
      </c>
      <c r="B2731" s="4" t="s">
        <v>82</v>
      </c>
      <c r="C2731" s="4" t="s">
        <v>1346</v>
      </c>
      <c r="D2731" s="4" t="s">
        <v>1347</v>
      </c>
      <c r="E2731" s="3" t="s">
        <v>215</v>
      </c>
      <c r="F2731" s="4"/>
      <c r="G2731" s="16" t="s">
        <v>1015</v>
      </c>
      <c r="H2731" s="16" t="s">
        <v>214</v>
      </c>
      <c r="I2731" s="183">
        <v>50</v>
      </c>
      <c r="J2731" s="183">
        <v>50</v>
      </c>
      <c r="K2731" s="183">
        <v>0</v>
      </c>
      <c r="L2731" s="183">
        <f t="shared" si="2344"/>
        <v>0</v>
      </c>
      <c r="M2731" s="17"/>
      <c r="N2731" s="17"/>
      <c r="O2731" s="17"/>
      <c r="P2731" s="17">
        <f t="shared" si="2331"/>
        <v>0</v>
      </c>
      <c r="Q2731" s="183">
        <f t="shared" si="2336"/>
        <v>0</v>
      </c>
    </row>
    <row r="2732" spans="1:17" x14ac:dyDescent="0.25">
      <c r="A2732" s="1" t="s">
        <v>969</v>
      </c>
      <c r="B2732" s="1" t="s">
        <v>82</v>
      </c>
      <c r="C2732" s="1" t="s">
        <v>1346</v>
      </c>
      <c r="D2732" s="1" t="s">
        <v>1347</v>
      </c>
      <c r="E2732" s="1" t="s">
        <v>40</v>
      </c>
      <c r="F2732" s="4" t="s">
        <v>1</v>
      </c>
      <c r="G2732" s="16" t="s">
        <v>1</v>
      </c>
      <c r="H2732" s="2" t="s">
        <v>41</v>
      </c>
      <c r="I2732" s="185">
        <f t="shared" ref="I2732:O2732" si="2345">SUM(I2733:I2735)</f>
        <v>53831</v>
      </c>
      <c r="J2732" s="185">
        <f t="shared" si="2345"/>
        <v>48831</v>
      </c>
      <c r="K2732" s="185">
        <f t="shared" si="2345"/>
        <v>34460</v>
      </c>
      <c r="L2732" s="185">
        <f t="shared" si="2345"/>
        <v>14371</v>
      </c>
      <c r="M2732" s="15">
        <f t="shared" si="2345"/>
        <v>4973</v>
      </c>
      <c r="N2732" s="15">
        <f t="shared" si="2345"/>
        <v>4960</v>
      </c>
      <c r="O2732" s="15">
        <f t="shared" si="2345"/>
        <v>4438</v>
      </c>
      <c r="P2732" s="15">
        <f t="shared" si="2331"/>
        <v>48831</v>
      </c>
      <c r="Q2732" s="185">
        <f t="shared" si="2336"/>
        <v>100</v>
      </c>
    </row>
    <row r="2733" spans="1:17" x14ac:dyDescent="0.25">
      <c r="A2733" s="4" t="s">
        <v>969</v>
      </c>
      <c r="B2733" s="4" t="s">
        <v>82</v>
      </c>
      <c r="C2733" s="4" t="s">
        <v>1346</v>
      </c>
      <c r="D2733" s="4" t="s">
        <v>1347</v>
      </c>
      <c r="E2733" s="3" t="s">
        <v>42</v>
      </c>
      <c r="F2733" s="4"/>
      <c r="G2733" s="16" t="s">
        <v>1015</v>
      </c>
      <c r="H2733" s="16" t="s">
        <v>41</v>
      </c>
      <c r="I2733" s="183">
        <v>42200</v>
      </c>
      <c r="J2733" s="183">
        <v>37200</v>
      </c>
      <c r="K2733" s="183">
        <v>25700</v>
      </c>
      <c r="L2733" s="183">
        <f>M2733+N2733+O2733</f>
        <v>11500</v>
      </c>
      <c r="M2733" s="17">
        <v>4000</v>
      </c>
      <c r="N2733" s="17">
        <v>4000</v>
      </c>
      <c r="O2733" s="17">
        <v>3500</v>
      </c>
      <c r="P2733" s="17">
        <f t="shared" si="2331"/>
        <v>37200</v>
      </c>
      <c r="Q2733" s="183">
        <f t="shared" si="2336"/>
        <v>100</v>
      </c>
    </row>
    <row r="2734" spans="1:17" ht="22.5" x14ac:dyDescent="0.25">
      <c r="A2734" s="4" t="s">
        <v>969</v>
      </c>
      <c r="B2734" s="4" t="s">
        <v>82</v>
      </c>
      <c r="C2734" s="4" t="s">
        <v>1346</v>
      </c>
      <c r="D2734" s="4" t="s">
        <v>1347</v>
      </c>
      <c r="E2734" s="3" t="s">
        <v>42</v>
      </c>
      <c r="F2734" s="4" t="s">
        <v>1354</v>
      </c>
      <c r="G2734" s="16" t="s">
        <v>1015</v>
      </c>
      <c r="H2734" s="16" t="s">
        <v>50</v>
      </c>
      <c r="I2734" s="183">
        <v>6021</v>
      </c>
      <c r="J2734" s="183">
        <v>6021</v>
      </c>
      <c r="K2734" s="183">
        <v>4530</v>
      </c>
      <c r="L2734" s="183">
        <f>M2734+N2734+O2734</f>
        <v>1491</v>
      </c>
      <c r="M2734" s="17">
        <v>503</v>
      </c>
      <c r="N2734" s="17">
        <v>500</v>
      </c>
      <c r="O2734" s="17">
        <v>488</v>
      </c>
      <c r="P2734" s="17">
        <f t="shared" si="2331"/>
        <v>6021</v>
      </c>
      <c r="Q2734" s="183">
        <f t="shared" si="2336"/>
        <v>100</v>
      </c>
    </row>
    <row r="2735" spans="1:17" ht="22.5" x14ac:dyDescent="0.25">
      <c r="A2735" s="4" t="s">
        <v>969</v>
      </c>
      <c r="B2735" s="4" t="s">
        <v>82</v>
      </c>
      <c r="C2735" s="4" t="s">
        <v>1346</v>
      </c>
      <c r="D2735" s="4" t="s">
        <v>1347</v>
      </c>
      <c r="E2735" s="3" t="s">
        <v>42</v>
      </c>
      <c r="F2735" s="4" t="s">
        <v>1355</v>
      </c>
      <c r="G2735" s="16" t="s">
        <v>1015</v>
      </c>
      <c r="H2735" s="16" t="s">
        <v>56</v>
      </c>
      <c r="I2735" s="183">
        <v>5610</v>
      </c>
      <c r="J2735" s="183">
        <v>5610</v>
      </c>
      <c r="K2735" s="183">
        <v>4230</v>
      </c>
      <c r="L2735" s="183">
        <f>M2735+N2735+O2735</f>
        <v>1380</v>
      </c>
      <c r="M2735" s="17">
        <v>470</v>
      </c>
      <c r="N2735" s="17">
        <v>460</v>
      </c>
      <c r="O2735" s="17">
        <v>450</v>
      </c>
      <c r="P2735" s="17">
        <f t="shared" si="2331"/>
        <v>5610</v>
      </c>
      <c r="Q2735" s="183">
        <f t="shared" si="2336"/>
        <v>100</v>
      </c>
    </row>
    <row r="2736" spans="1:17" ht="22.5" x14ac:dyDescent="0.25">
      <c r="A2736" s="1" t="s">
        <v>1</v>
      </c>
      <c r="B2736" s="1" t="s">
        <v>1</v>
      </c>
      <c r="C2736" s="1" t="s">
        <v>1</v>
      </c>
      <c r="D2736" s="2" t="s">
        <v>1</v>
      </c>
      <c r="E2736" s="2" t="s">
        <v>1</v>
      </c>
      <c r="F2736" s="2" t="s">
        <v>1</v>
      </c>
      <c r="G2736" s="2" t="s">
        <v>1</v>
      </c>
      <c r="H2736" s="13" t="s">
        <v>57</v>
      </c>
      <c r="I2736" s="184">
        <f t="shared" ref="I2736:O2737" si="2346">SUM(I2737)</f>
        <v>110</v>
      </c>
      <c r="J2736" s="184">
        <f t="shared" si="2346"/>
        <v>110</v>
      </c>
      <c r="K2736" s="184">
        <f t="shared" si="2346"/>
        <v>0</v>
      </c>
      <c r="L2736" s="184">
        <f t="shared" si="2346"/>
        <v>0</v>
      </c>
      <c r="M2736" s="14">
        <f t="shared" si="2346"/>
        <v>0</v>
      </c>
      <c r="N2736" s="14">
        <f t="shared" si="2346"/>
        <v>0</v>
      </c>
      <c r="O2736" s="14">
        <f t="shared" si="2346"/>
        <v>0</v>
      </c>
      <c r="P2736" s="14">
        <f t="shared" si="2331"/>
        <v>0</v>
      </c>
      <c r="Q2736" s="184">
        <f t="shared" si="2336"/>
        <v>0</v>
      </c>
    </row>
    <row r="2737" spans="1:17" x14ac:dyDescent="0.25">
      <c r="A2737" s="4" t="s">
        <v>969</v>
      </c>
      <c r="B2737" s="4" t="s">
        <v>82</v>
      </c>
      <c r="C2737" s="4" t="s">
        <v>1346</v>
      </c>
      <c r="D2737" s="4" t="s">
        <v>1347</v>
      </c>
      <c r="E2737" s="2" t="s">
        <v>58</v>
      </c>
      <c r="F2737" s="2" t="s">
        <v>1</v>
      </c>
      <c r="G2737" s="2" t="s">
        <v>1</v>
      </c>
      <c r="H2737" s="2" t="s">
        <v>59</v>
      </c>
      <c r="I2737" s="185">
        <f t="shared" si="2346"/>
        <v>110</v>
      </c>
      <c r="J2737" s="185">
        <f t="shared" si="2346"/>
        <v>110</v>
      </c>
      <c r="K2737" s="185">
        <f t="shared" si="2346"/>
        <v>0</v>
      </c>
      <c r="L2737" s="185">
        <f t="shared" si="2346"/>
        <v>0</v>
      </c>
      <c r="M2737" s="15">
        <f t="shared" si="2346"/>
        <v>0</v>
      </c>
      <c r="N2737" s="15">
        <f t="shared" si="2346"/>
        <v>0</v>
      </c>
      <c r="O2737" s="15">
        <f t="shared" si="2346"/>
        <v>0</v>
      </c>
      <c r="P2737" s="15">
        <f t="shared" si="2331"/>
        <v>0</v>
      </c>
      <c r="Q2737" s="185">
        <f t="shared" si="2336"/>
        <v>0</v>
      </c>
    </row>
    <row r="2738" spans="1:17" x14ac:dyDescent="0.25">
      <c r="A2738" s="4" t="s">
        <v>969</v>
      </c>
      <c r="B2738" s="4" t="s">
        <v>82</v>
      </c>
      <c r="C2738" s="4" t="s">
        <v>1346</v>
      </c>
      <c r="D2738" s="4" t="s">
        <v>1347</v>
      </c>
      <c r="E2738" s="3" t="s">
        <v>69</v>
      </c>
      <c r="F2738" s="4"/>
      <c r="G2738" s="16" t="s">
        <v>1015</v>
      </c>
      <c r="H2738" s="16" t="s">
        <v>68</v>
      </c>
      <c r="I2738" s="183">
        <v>110</v>
      </c>
      <c r="J2738" s="183">
        <v>110</v>
      </c>
      <c r="K2738" s="183">
        <v>0</v>
      </c>
      <c r="L2738" s="183">
        <f>M2738+N2738+O2738</f>
        <v>0</v>
      </c>
      <c r="M2738" s="17"/>
      <c r="N2738" s="17"/>
      <c r="O2738" s="17"/>
      <c r="P2738" s="17">
        <f t="shared" si="2331"/>
        <v>0</v>
      </c>
      <c r="Q2738" s="183">
        <f t="shared" si="2336"/>
        <v>0</v>
      </c>
    </row>
    <row r="2739" spans="1:17" ht="22.5" x14ac:dyDescent="0.25">
      <c r="A2739" s="1" t="s">
        <v>1</v>
      </c>
      <c r="B2739" s="1" t="s">
        <v>1</v>
      </c>
      <c r="C2739" s="1" t="s">
        <v>1</v>
      </c>
      <c r="D2739" s="2" t="s">
        <v>1</v>
      </c>
      <c r="E2739" s="2" t="s">
        <v>1</v>
      </c>
      <c r="F2739" s="2" t="s">
        <v>1</v>
      </c>
      <c r="G2739" s="2" t="s">
        <v>1</v>
      </c>
      <c r="H2739" s="13" t="s">
        <v>70</v>
      </c>
      <c r="I2739" s="184">
        <f t="shared" ref="I2739:O2739" si="2347">SUM(I2740)</f>
        <v>50000</v>
      </c>
      <c r="J2739" s="184">
        <f t="shared" si="2347"/>
        <v>44000</v>
      </c>
      <c r="K2739" s="184">
        <f t="shared" si="2347"/>
        <v>44000</v>
      </c>
      <c r="L2739" s="184">
        <f t="shared" si="2347"/>
        <v>0</v>
      </c>
      <c r="M2739" s="14">
        <f t="shared" si="2347"/>
        <v>0</v>
      </c>
      <c r="N2739" s="14">
        <f t="shared" si="2347"/>
        <v>0</v>
      </c>
      <c r="O2739" s="14">
        <f t="shared" si="2347"/>
        <v>0</v>
      </c>
      <c r="P2739" s="14">
        <f t="shared" si="2331"/>
        <v>44000</v>
      </c>
      <c r="Q2739" s="184">
        <f t="shared" si="2336"/>
        <v>100</v>
      </c>
    </row>
    <row r="2740" spans="1:17" x14ac:dyDescent="0.25">
      <c r="A2740" s="4" t="s">
        <v>969</v>
      </c>
      <c r="B2740" s="4" t="s">
        <v>82</v>
      </c>
      <c r="C2740" s="4" t="s">
        <v>1346</v>
      </c>
      <c r="D2740" s="4" t="s">
        <v>1347</v>
      </c>
      <c r="E2740" s="2" t="s">
        <v>71</v>
      </c>
      <c r="F2740" s="2" t="s">
        <v>1</v>
      </c>
      <c r="G2740" s="2" t="s">
        <v>1</v>
      </c>
      <c r="H2740" s="2" t="s">
        <v>72</v>
      </c>
      <c r="I2740" s="185">
        <f t="shared" ref="I2740:L2740" si="2348">SUM(I2741:I2742)</f>
        <v>50000</v>
      </c>
      <c r="J2740" s="185">
        <f t="shared" ref="J2740" si="2349">SUM(J2741:J2742)</f>
        <v>44000</v>
      </c>
      <c r="K2740" s="185">
        <f t="shared" ref="K2740" si="2350">SUM(K2741:K2742)</f>
        <v>44000</v>
      </c>
      <c r="L2740" s="185">
        <f t="shared" si="2348"/>
        <v>0</v>
      </c>
      <c r="M2740" s="15">
        <f t="shared" ref="M2740:O2740" si="2351">SUM(M2741:M2742)</f>
        <v>0</v>
      </c>
      <c r="N2740" s="15">
        <f t="shared" si="2351"/>
        <v>0</v>
      </c>
      <c r="O2740" s="15">
        <f t="shared" si="2351"/>
        <v>0</v>
      </c>
      <c r="P2740" s="15">
        <f t="shared" si="2331"/>
        <v>44000</v>
      </c>
      <c r="Q2740" s="185">
        <f t="shared" si="2336"/>
        <v>100</v>
      </c>
    </row>
    <row r="2741" spans="1:17" x14ac:dyDescent="0.25">
      <c r="A2741" s="4" t="s">
        <v>969</v>
      </c>
      <c r="B2741" s="4" t="s">
        <v>82</v>
      </c>
      <c r="C2741" s="4" t="s">
        <v>1346</v>
      </c>
      <c r="D2741" s="4" t="s">
        <v>1347</v>
      </c>
      <c r="E2741" s="3" t="s">
        <v>75</v>
      </c>
      <c r="F2741" s="4"/>
      <c r="G2741" s="16" t="s">
        <v>1015</v>
      </c>
      <c r="H2741" s="16" t="s">
        <v>74</v>
      </c>
      <c r="I2741" s="183">
        <v>27000</v>
      </c>
      <c r="J2741" s="183">
        <v>22000</v>
      </c>
      <c r="K2741" s="183">
        <v>22000</v>
      </c>
      <c r="L2741" s="183">
        <f>M2741+N2741+O2741</f>
        <v>0</v>
      </c>
      <c r="M2741" s="17"/>
      <c r="N2741" s="17"/>
      <c r="O2741" s="17"/>
      <c r="P2741" s="17">
        <f t="shared" si="2331"/>
        <v>22000</v>
      </c>
      <c r="Q2741" s="183">
        <f t="shared" si="2336"/>
        <v>100</v>
      </c>
    </row>
    <row r="2742" spans="1:17" x14ac:dyDescent="0.25">
      <c r="A2742" s="4" t="s">
        <v>969</v>
      </c>
      <c r="B2742" s="4" t="s">
        <v>82</v>
      </c>
      <c r="C2742" s="4" t="s">
        <v>1346</v>
      </c>
      <c r="D2742" s="4" t="s">
        <v>1347</v>
      </c>
      <c r="E2742" s="3" t="s">
        <v>341</v>
      </c>
      <c r="F2742" s="4"/>
      <c r="G2742" s="16" t="s">
        <v>1015</v>
      </c>
      <c r="H2742" s="16" t="s">
        <v>340</v>
      </c>
      <c r="I2742" s="183">
        <v>23000</v>
      </c>
      <c r="J2742" s="183">
        <v>22000</v>
      </c>
      <c r="K2742" s="183">
        <v>22000</v>
      </c>
      <c r="L2742" s="183">
        <f>M2742+N2742+O2742</f>
        <v>0</v>
      </c>
      <c r="M2742" s="17"/>
      <c r="N2742" s="17"/>
      <c r="O2742" s="17"/>
      <c r="P2742" s="17">
        <f t="shared" si="2331"/>
        <v>22000</v>
      </c>
      <c r="Q2742" s="183">
        <f t="shared" si="2336"/>
        <v>100</v>
      </c>
    </row>
    <row r="2743" spans="1:17" x14ac:dyDescent="0.25">
      <c r="A2743" s="16" t="s">
        <v>1</v>
      </c>
      <c r="B2743" s="16" t="s">
        <v>1</v>
      </c>
      <c r="C2743" s="16" t="s">
        <v>1</v>
      </c>
      <c r="D2743" s="16" t="s">
        <v>1</v>
      </c>
      <c r="E2743" s="16" t="s">
        <v>1</v>
      </c>
      <c r="F2743" s="16" t="s">
        <v>1</v>
      </c>
      <c r="G2743" s="16" t="s">
        <v>1</v>
      </c>
      <c r="H2743" s="13" t="s">
        <v>1356</v>
      </c>
      <c r="I2743" s="184">
        <f t="shared" ref="I2743:O2743" si="2352">SUM(I2713,I2736,I2739)</f>
        <v>2550214</v>
      </c>
      <c r="J2743" s="184">
        <f t="shared" si="2352"/>
        <v>2530276</v>
      </c>
      <c r="K2743" s="184">
        <f t="shared" si="2352"/>
        <v>2002290</v>
      </c>
      <c r="L2743" s="184">
        <f t="shared" si="2352"/>
        <v>507825</v>
      </c>
      <c r="M2743" s="14">
        <f t="shared" si="2352"/>
        <v>141288</v>
      </c>
      <c r="N2743" s="14">
        <f t="shared" si="2352"/>
        <v>186710</v>
      </c>
      <c r="O2743" s="14">
        <f t="shared" si="2352"/>
        <v>179827</v>
      </c>
      <c r="P2743" s="14">
        <f t="shared" si="2331"/>
        <v>2510115</v>
      </c>
      <c r="Q2743" s="184">
        <f t="shared" si="2336"/>
        <v>99.203209452249467</v>
      </c>
    </row>
    <row r="2744" spans="1:17" ht="15.75" thickBot="1" x14ac:dyDescent="0.3">
      <c r="A2744" s="16" t="s">
        <v>1</v>
      </c>
      <c r="B2744" s="16" t="s">
        <v>1</v>
      </c>
      <c r="C2744" s="16" t="s">
        <v>1</v>
      </c>
      <c r="D2744" s="16" t="s">
        <v>1</v>
      </c>
      <c r="E2744" s="16" t="s">
        <v>1</v>
      </c>
      <c r="F2744" s="16" t="s">
        <v>1</v>
      </c>
      <c r="G2744" s="16" t="s">
        <v>1</v>
      </c>
      <c r="H2744" s="2" t="s">
        <v>77</v>
      </c>
      <c r="I2744" s="185">
        <v>55</v>
      </c>
      <c r="J2744" s="185">
        <v>55</v>
      </c>
      <c r="K2744" s="185"/>
      <c r="L2744" s="185"/>
      <c r="M2744" s="16" t="s">
        <v>1</v>
      </c>
      <c r="N2744" s="16" t="s">
        <v>1</v>
      </c>
      <c r="O2744" s="16"/>
      <c r="P2744" s="15">
        <f t="shared" si="2331"/>
        <v>0</v>
      </c>
      <c r="Q2744" s="164"/>
    </row>
    <row r="2745" spans="1:17" ht="45.75" thickBot="1" x14ac:dyDescent="0.3">
      <c r="A2745" s="212" t="s">
        <v>1</v>
      </c>
      <c r="B2745" s="212" t="s">
        <v>1</v>
      </c>
      <c r="C2745" s="212" t="s">
        <v>1</v>
      </c>
      <c r="D2745" s="212" t="s">
        <v>1</v>
      </c>
      <c r="E2745" s="212" t="s">
        <v>1</v>
      </c>
      <c r="F2745" s="212" t="s">
        <v>1</v>
      </c>
      <c r="G2745" s="214" t="s">
        <v>1</v>
      </c>
      <c r="H2745" s="5" t="s">
        <v>78</v>
      </c>
      <c r="I2745" s="109" t="s">
        <v>3374</v>
      </c>
      <c r="J2745" s="109" t="s">
        <v>3433</v>
      </c>
      <c r="K2745" s="109" t="s">
        <v>3437</v>
      </c>
      <c r="L2745" s="109" t="s">
        <v>3434</v>
      </c>
      <c r="M2745" s="5" t="s">
        <v>3439</v>
      </c>
      <c r="N2745" s="5" t="s">
        <v>3440</v>
      </c>
      <c r="O2745" s="5" t="s">
        <v>3441</v>
      </c>
      <c r="P2745" s="5" t="s">
        <v>3438</v>
      </c>
      <c r="Q2745" s="162" t="s">
        <v>3302</v>
      </c>
    </row>
    <row r="2746" spans="1:17" x14ac:dyDescent="0.25">
      <c r="A2746" s="213"/>
      <c r="B2746" s="213"/>
      <c r="C2746" s="213"/>
      <c r="D2746" s="213"/>
      <c r="E2746" s="213"/>
      <c r="F2746" s="213"/>
      <c r="G2746" s="215"/>
      <c r="H2746" s="18" t="s">
        <v>1</v>
      </c>
      <c r="I2746" s="110">
        <v>1</v>
      </c>
      <c r="J2746" s="110">
        <v>2</v>
      </c>
      <c r="K2746" s="110">
        <v>20</v>
      </c>
      <c r="L2746" s="110" t="s">
        <v>3402</v>
      </c>
      <c r="M2746" s="12">
        <v>5</v>
      </c>
      <c r="N2746" s="12">
        <v>6</v>
      </c>
      <c r="O2746" s="12">
        <v>7</v>
      </c>
      <c r="P2746" s="12" t="s">
        <v>3303</v>
      </c>
      <c r="Q2746" s="110">
        <v>9</v>
      </c>
    </row>
    <row r="2747" spans="1:17" x14ac:dyDescent="0.25">
      <c r="A2747" s="213"/>
      <c r="B2747" s="213"/>
      <c r="C2747" s="213"/>
      <c r="D2747" s="213"/>
      <c r="E2747" s="213"/>
      <c r="F2747" s="213"/>
      <c r="G2747" s="215"/>
      <c r="H2747" s="19" t="s">
        <v>1060</v>
      </c>
      <c r="I2747" s="186">
        <f t="shared" ref="I2747:L2747" si="2353">SUM(I2743)</f>
        <v>2550214</v>
      </c>
      <c r="J2747" s="186">
        <f t="shared" ref="J2747" si="2354">SUM(J2743)</f>
        <v>2530276</v>
      </c>
      <c r="K2747" s="186">
        <f t="shared" ref="K2747" si="2355">SUM(K2743)</f>
        <v>2002290</v>
      </c>
      <c r="L2747" s="186">
        <f t="shared" si="2353"/>
        <v>507825</v>
      </c>
      <c r="M2747" s="20">
        <f t="shared" ref="M2747:O2747" si="2356">SUM(M2743)</f>
        <v>141288</v>
      </c>
      <c r="N2747" s="20">
        <f t="shared" si="2356"/>
        <v>186710</v>
      </c>
      <c r="O2747" s="20">
        <f t="shared" si="2356"/>
        <v>179827</v>
      </c>
      <c r="P2747" s="20">
        <f>K2747+L2747</f>
        <v>2510115</v>
      </c>
      <c r="Q2747" s="186">
        <f>IF(J2747=0,"-",P2747/J2747*100)</f>
        <v>99.203209452249467</v>
      </c>
    </row>
    <row r="2748" spans="1:17" x14ac:dyDescent="0.25">
      <c r="A2748" s="213"/>
      <c r="B2748" s="213"/>
      <c r="C2748" s="213"/>
      <c r="D2748" s="213"/>
      <c r="E2748" s="213"/>
      <c r="F2748" s="213"/>
      <c r="G2748" s="215"/>
      <c r="H2748" s="21" t="s">
        <v>80</v>
      </c>
      <c r="I2748" s="186">
        <f t="shared" ref="I2748:L2748" si="2357">SUM(I2747)</f>
        <v>2550214</v>
      </c>
      <c r="J2748" s="186">
        <f t="shared" ref="J2748" si="2358">SUM(J2747)</f>
        <v>2530276</v>
      </c>
      <c r="K2748" s="186">
        <f t="shared" ref="K2748" si="2359">SUM(K2747)</f>
        <v>2002290</v>
      </c>
      <c r="L2748" s="186">
        <f t="shared" si="2357"/>
        <v>507825</v>
      </c>
      <c r="M2748" s="20">
        <f t="shared" ref="M2748:O2748" si="2360">SUM(M2747)</f>
        <v>141288</v>
      </c>
      <c r="N2748" s="20">
        <f t="shared" si="2360"/>
        <v>186710</v>
      </c>
      <c r="O2748" s="20">
        <f t="shared" si="2360"/>
        <v>179827</v>
      </c>
      <c r="P2748" s="20">
        <f>K2748+L2748</f>
        <v>2510115</v>
      </c>
      <c r="Q2748" s="186">
        <f>IF(J2748=0,"-",P2748/J2748*100)</f>
        <v>99.203209452249467</v>
      </c>
    </row>
    <row r="2749" spans="1:17" x14ac:dyDescent="0.25">
      <c r="A2749" s="216"/>
      <c r="B2749" s="216"/>
      <c r="C2749" s="216"/>
      <c r="D2749" s="216"/>
      <c r="E2749" s="216"/>
      <c r="F2749" s="216"/>
      <c r="G2749" s="217"/>
      <c r="J2749" s="178">
        <v>0</v>
      </c>
      <c r="K2749" s="178">
        <v>0</v>
      </c>
      <c r="L2749" s="178">
        <f>M2749+N2749+O2749</f>
        <v>0</v>
      </c>
      <c r="P2749">
        <f>K2749+L2749</f>
        <v>0</v>
      </c>
      <c r="Q2749" s="160" t="str">
        <f>IF(J2749=0,"-",P2749/J2749*100)</f>
        <v>-</v>
      </c>
    </row>
    <row r="2750" spans="1:17" ht="15.75" thickBot="1" x14ac:dyDescent="0.3">
      <c r="A2750" s="16" t="s">
        <v>1</v>
      </c>
      <c r="B2750" s="16" t="s">
        <v>1</v>
      </c>
      <c r="C2750" s="16" t="s">
        <v>1</v>
      </c>
      <c r="D2750" s="16" t="s">
        <v>1</v>
      </c>
      <c r="E2750" s="16" t="s">
        <v>1</v>
      </c>
      <c r="F2750" s="16" t="s">
        <v>1</v>
      </c>
      <c r="G2750" s="16" t="s">
        <v>1</v>
      </c>
      <c r="H2750" s="22" t="s">
        <v>1</v>
      </c>
      <c r="I2750" s="187"/>
      <c r="J2750" s="187"/>
      <c r="K2750" s="187"/>
      <c r="L2750" s="187"/>
      <c r="M2750" s="22" t="s">
        <v>1</v>
      </c>
      <c r="N2750" s="22" t="s">
        <v>1</v>
      </c>
      <c r="O2750" s="22"/>
      <c r="P2750" s="22">
        <f>K2750+L2750</f>
        <v>0</v>
      </c>
      <c r="Q2750" s="166"/>
    </row>
    <row r="2751" spans="1:17" ht="45.75" thickBot="1" x14ac:dyDescent="0.3">
      <c r="A2751" s="5" t="s">
        <v>4</v>
      </c>
      <c r="B2751" s="5" t="s">
        <v>5</v>
      </c>
      <c r="C2751" s="5" t="s">
        <v>6</v>
      </c>
      <c r="D2751" s="6" t="s">
        <v>1</v>
      </c>
      <c r="E2751" s="5" t="s">
        <v>7</v>
      </c>
      <c r="F2751" s="5" t="s">
        <v>8</v>
      </c>
      <c r="G2751" s="5" t="s">
        <v>9</v>
      </c>
      <c r="H2751" s="5" t="s">
        <v>10</v>
      </c>
      <c r="I2751" s="109" t="s">
        <v>3374</v>
      </c>
      <c r="J2751" s="109" t="s">
        <v>3433</v>
      </c>
      <c r="K2751" s="109" t="s">
        <v>3437</v>
      </c>
      <c r="L2751" s="109" t="s">
        <v>3434</v>
      </c>
      <c r="M2751" s="5" t="s">
        <v>3439</v>
      </c>
      <c r="N2751" s="5" t="s">
        <v>3440</v>
      </c>
      <c r="O2751" s="5" t="s">
        <v>3441</v>
      </c>
      <c r="P2751" s="5" t="s">
        <v>3438</v>
      </c>
      <c r="Q2751" s="162" t="s">
        <v>3302</v>
      </c>
    </row>
    <row r="2752" spans="1:17" x14ac:dyDescent="0.25">
      <c r="A2752" s="7" t="s">
        <v>1</v>
      </c>
      <c r="B2752" s="7" t="s">
        <v>1</v>
      </c>
      <c r="C2752" s="7" t="s">
        <v>1</v>
      </c>
      <c r="D2752" s="8" t="s">
        <v>1</v>
      </c>
      <c r="E2752" s="8" t="s">
        <v>1</v>
      </c>
      <c r="F2752" s="9" t="s">
        <v>1</v>
      </c>
      <c r="G2752" s="10" t="s">
        <v>1</v>
      </c>
      <c r="H2752" s="11" t="s">
        <v>1</v>
      </c>
      <c r="I2752" s="110">
        <v>1</v>
      </c>
      <c r="J2752" s="110">
        <v>2</v>
      </c>
      <c r="K2752" s="110">
        <v>20</v>
      </c>
      <c r="L2752" s="110" t="s">
        <v>3402</v>
      </c>
      <c r="M2752" s="12">
        <v>5</v>
      </c>
      <c r="N2752" s="12">
        <v>6</v>
      </c>
      <c r="O2752" s="12">
        <v>7</v>
      </c>
      <c r="P2752" s="12" t="s">
        <v>3303</v>
      </c>
      <c r="Q2752" s="110">
        <v>9</v>
      </c>
    </row>
    <row r="2753" spans="1:17" x14ac:dyDescent="0.25">
      <c r="A2753" s="1" t="s">
        <v>969</v>
      </c>
      <c r="B2753" s="1" t="s">
        <v>82</v>
      </c>
      <c r="C2753" s="4" t="s">
        <v>1357</v>
      </c>
      <c r="D2753" s="4" t="s">
        <v>1358</v>
      </c>
      <c r="E2753" s="2" t="s">
        <v>1</v>
      </c>
      <c r="F2753" s="2" t="s">
        <v>1</v>
      </c>
      <c r="G2753" s="2" t="s">
        <v>1</v>
      </c>
      <c r="H2753" s="2" t="s">
        <v>1359</v>
      </c>
      <c r="I2753" s="183">
        <v>0</v>
      </c>
      <c r="J2753" s="183"/>
      <c r="K2753" s="183"/>
      <c r="L2753" s="183"/>
      <c r="M2753" s="3" t="s">
        <v>1</v>
      </c>
      <c r="N2753" s="3" t="s">
        <v>1</v>
      </c>
      <c r="O2753" s="3"/>
      <c r="P2753" s="3">
        <f t="shared" ref="P2753:P2785" si="2361">K2753+L2753</f>
        <v>0</v>
      </c>
      <c r="Q2753" s="161"/>
    </row>
    <row r="2754" spans="1:17" ht="33.75" x14ac:dyDescent="0.25">
      <c r="A2754" s="1" t="s">
        <v>1</v>
      </c>
      <c r="B2754" s="1" t="s">
        <v>1</v>
      </c>
      <c r="C2754" s="1" t="s">
        <v>1</v>
      </c>
      <c r="D2754" s="2" t="s">
        <v>1</v>
      </c>
      <c r="E2754" s="2" t="s">
        <v>1</v>
      </c>
      <c r="F2754" s="2" t="s">
        <v>1</v>
      </c>
      <c r="G2754" s="2" t="s">
        <v>1</v>
      </c>
      <c r="H2754" s="13" t="s">
        <v>14</v>
      </c>
      <c r="I2754" s="184">
        <f t="shared" ref="I2754:L2754" si="2362">SUM(I2755,I2763,I2765)</f>
        <v>3697333</v>
      </c>
      <c r="J2754" s="184">
        <f t="shared" ref="J2754" si="2363">SUM(J2755,J2763,J2765)</f>
        <v>3557317</v>
      </c>
      <c r="K2754" s="184">
        <f t="shared" ref="K2754" si="2364">SUM(K2755,K2763,K2765)</f>
        <v>2667026</v>
      </c>
      <c r="L2754" s="184">
        <f t="shared" si="2362"/>
        <v>881541</v>
      </c>
      <c r="M2754" s="14">
        <f t="shared" ref="M2754:O2754" si="2365">SUM(M2755,M2763,M2765)</f>
        <v>303781</v>
      </c>
      <c r="N2754" s="14">
        <f t="shared" si="2365"/>
        <v>293323</v>
      </c>
      <c r="O2754" s="14">
        <f t="shared" si="2365"/>
        <v>284437</v>
      </c>
      <c r="P2754" s="14">
        <f t="shared" si="2361"/>
        <v>3548567</v>
      </c>
      <c r="Q2754" s="184">
        <f t="shared" ref="Q2754:Q2784" si="2366">IF(J2754=0,"-",P2754/J2754*100)</f>
        <v>99.754028106013607</v>
      </c>
    </row>
    <row r="2755" spans="1:17" x14ac:dyDescent="0.25">
      <c r="A2755" s="4" t="s">
        <v>969</v>
      </c>
      <c r="B2755" s="4" t="s">
        <v>82</v>
      </c>
      <c r="C2755" s="4" t="s">
        <v>1357</v>
      </c>
      <c r="D2755" s="4" t="s">
        <v>1358</v>
      </c>
      <c r="E2755" s="2" t="s">
        <v>15</v>
      </c>
      <c r="F2755" s="2" t="s">
        <v>1</v>
      </c>
      <c r="G2755" s="2" t="s">
        <v>1</v>
      </c>
      <c r="H2755" s="2" t="s">
        <v>16</v>
      </c>
      <c r="I2755" s="185">
        <f t="shared" ref="I2755:L2755" si="2367">SUM(I2756,I2757)</f>
        <v>3066116</v>
      </c>
      <c r="J2755" s="185">
        <f t="shared" ref="J2755" si="2368">SUM(J2756,J2757)</f>
        <v>3039000</v>
      </c>
      <c r="K2755" s="185">
        <f t="shared" ref="K2755" si="2369">SUM(K2756,K2757)</f>
        <v>2284076</v>
      </c>
      <c r="L2755" s="185">
        <f t="shared" si="2367"/>
        <v>746224</v>
      </c>
      <c r="M2755" s="15">
        <f t="shared" ref="M2755:O2755" si="2370">SUM(M2756,M2757)</f>
        <v>256691</v>
      </c>
      <c r="N2755" s="15">
        <f t="shared" si="2370"/>
        <v>246533</v>
      </c>
      <c r="O2755" s="15">
        <f t="shared" si="2370"/>
        <v>243000</v>
      </c>
      <c r="P2755" s="15">
        <f t="shared" si="2361"/>
        <v>3030300</v>
      </c>
      <c r="Q2755" s="185">
        <f t="shared" si="2366"/>
        <v>99.713721618953599</v>
      </c>
    </row>
    <row r="2756" spans="1:17" x14ac:dyDescent="0.25">
      <c r="A2756" s="4" t="s">
        <v>969</v>
      </c>
      <c r="B2756" s="4" t="s">
        <v>82</v>
      </c>
      <c r="C2756" s="4" t="s">
        <v>1357</v>
      </c>
      <c r="D2756" s="4" t="s">
        <v>1358</v>
      </c>
      <c r="E2756" s="3" t="s">
        <v>18</v>
      </c>
      <c r="F2756" s="4"/>
      <c r="G2756" s="16" t="s">
        <v>1015</v>
      </c>
      <c r="H2756" s="16" t="s">
        <v>17</v>
      </c>
      <c r="I2756" s="183">
        <v>2753191</v>
      </c>
      <c r="J2756" s="183">
        <v>2733191</v>
      </c>
      <c r="K2756" s="183">
        <v>2010000</v>
      </c>
      <c r="L2756" s="183">
        <f>M2756+N2756+O2756</f>
        <v>723191</v>
      </c>
      <c r="M2756" s="17">
        <v>243191</v>
      </c>
      <c r="N2756" s="17">
        <v>240000</v>
      </c>
      <c r="O2756" s="17">
        <v>240000</v>
      </c>
      <c r="P2756" s="17">
        <f t="shared" si="2361"/>
        <v>2733191</v>
      </c>
      <c r="Q2756" s="183">
        <f t="shared" si="2366"/>
        <v>100</v>
      </c>
    </row>
    <row r="2757" spans="1:17" x14ac:dyDescent="0.25">
      <c r="A2757" s="1" t="s">
        <v>969</v>
      </c>
      <c r="B2757" s="1" t="s">
        <v>82</v>
      </c>
      <c r="C2757" s="1" t="s">
        <v>1357</v>
      </c>
      <c r="D2757" s="1" t="s">
        <v>1358</v>
      </c>
      <c r="E2757" s="1" t="s">
        <v>20</v>
      </c>
      <c r="F2757" s="4" t="s">
        <v>1</v>
      </c>
      <c r="G2757" s="16" t="s">
        <v>1</v>
      </c>
      <c r="H2757" s="2" t="s">
        <v>21</v>
      </c>
      <c r="I2757" s="185">
        <f t="shared" ref="I2757:O2757" si="2371">SUM(I2758:I2762)</f>
        <v>312925</v>
      </c>
      <c r="J2757" s="185">
        <f t="shared" si="2371"/>
        <v>305809</v>
      </c>
      <c r="K2757" s="185">
        <f t="shared" si="2371"/>
        <v>274076</v>
      </c>
      <c r="L2757" s="185">
        <f t="shared" si="2371"/>
        <v>23033</v>
      </c>
      <c r="M2757" s="15">
        <f t="shared" si="2371"/>
        <v>13500</v>
      </c>
      <c r="N2757" s="15">
        <f t="shared" si="2371"/>
        <v>6533</v>
      </c>
      <c r="O2757" s="15">
        <f t="shared" si="2371"/>
        <v>3000</v>
      </c>
      <c r="P2757" s="15">
        <f t="shared" si="2361"/>
        <v>297109</v>
      </c>
      <c r="Q2757" s="185">
        <f t="shared" si="2366"/>
        <v>97.155086998747592</v>
      </c>
    </row>
    <row r="2758" spans="1:17" x14ac:dyDescent="0.25">
      <c r="A2758" s="4" t="s">
        <v>969</v>
      </c>
      <c r="B2758" s="4" t="s">
        <v>82</v>
      </c>
      <c r="C2758" s="4" t="s">
        <v>1357</v>
      </c>
      <c r="D2758" s="4" t="s">
        <v>1358</v>
      </c>
      <c r="E2758" s="3" t="s">
        <v>22</v>
      </c>
      <c r="F2758" s="4" t="s">
        <v>1360</v>
      </c>
      <c r="G2758" s="16" t="s">
        <v>1015</v>
      </c>
      <c r="H2758" s="16" t="s">
        <v>86</v>
      </c>
      <c r="I2758" s="183">
        <v>40300</v>
      </c>
      <c r="J2758" s="183">
        <v>38100</v>
      </c>
      <c r="K2758" s="183">
        <v>28500</v>
      </c>
      <c r="L2758" s="183">
        <f>M2758+N2758+O2758</f>
        <v>9600</v>
      </c>
      <c r="M2758" s="17">
        <v>3500</v>
      </c>
      <c r="N2758" s="17">
        <v>3100</v>
      </c>
      <c r="O2758" s="17">
        <v>3000</v>
      </c>
      <c r="P2758" s="17">
        <f t="shared" si="2361"/>
        <v>38100</v>
      </c>
      <c r="Q2758" s="183">
        <f t="shared" si="2366"/>
        <v>100</v>
      </c>
    </row>
    <row r="2759" spans="1:17" x14ac:dyDescent="0.25">
      <c r="A2759" s="4" t="s">
        <v>969</v>
      </c>
      <c r="B2759" s="4" t="s">
        <v>82</v>
      </c>
      <c r="C2759" s="4" t="s">
        <v>1357</v>
      </c>
      <c r="D2759" s="4" t="s">
        <v>1358</v>
      </c>
      <c r="E2759" s="3" t="s">
        <v>22</v>
      </c>
      <c r="F2759" s="4" t="s">
        <v>1361</v>
      </c>
      <c r="G2759" s="16" t="s">
        <v>1015</v>
      </c>
      <c r="H2759" s="16" t="s">
        <v>26</v>
      </c>
      <c r="I2759" s="183">
        <v>187500</v>
      </c>
      <c r="J2759" s="183">
        <v>182500</v>
      </c>
      <c r="K2759" s="183">
        <v>169067</v>
      </c>
      <c r="L2759" s="183">
        <f>M2759+N2759+O2759</f>
        <v>13433</v>
      </c>
      <c r="M2759" s="17">
        <v>10000</v>
      </c>
      <c r="N2759" s="17">
        <v>3433</v>
      </c>
      <c r="O2759" s="17">
        <v>0</v>
      </c>
      <c r="P2759" s="17">
        <f t="shared" si="2361"/>
        <v>182500</v>
      </c>
      <c r="Q2759" s="183">
        <f t="shared" si="2366"/>
        <v>100</v>
      </c>
    </row>
    <row r="2760" spans="1:17" x14ac:dyDescent="0.25">
      <c r="A2760" s="4" t="s">
        <v>969</v>
      </c>
      <c r="B2760" s="4" t="s">
        <v>82</v>
      </c>
      <c r="C2760" s="4" t="s">
        <v>1357</v>
      </c>
      <c r="D2760" s="4" t="s">
        <v>1358</v>
      </c>
      <c r="E2760" s="3" t="s">
        <v>22</v>
      </c>
      <c r="F2760" s="4" t="s">
        <v>1362</v>
      </c>
      <c r="G2760" s="16" t="s">
        <v>1015</v>
      </c>
      <c r="H2760" s="16" t="s">
        <v>28</v>
      </c>
      <c r="I2760" s="183">
        <v>48425</v>
      </c>
      <c r="J2760" s="183">
        <v>48509</v>
      </c>
      <c r="K2760" s="183">
        <v>48509</v>
      </c>
      <c r="L2760" s="183">
        <f>M2760+N2760+O2760</f>
        <v>0</v>
      </c>
      <c r="M2760" s="17"/>
      <c r="N2760" s="17"/>
      <c r="O2760" s="17"/>
      <c r="P2760" s="17">
        <f t="shared" si="2361"/>
        <v>48509</v>
      </c>
      <c r="Q2760" s="183">
        <f t="shared" si="2366"/>
        <v>100</v>
      </c>
    </row>
    <row r="2761" spans="1:17" x14ac:dyDescent="0.25">
      <c r="A2761" s="4" t="s">
        <v>969</v>
      </c>
      <c r="B2761" s="4" t="s">
        <v>82</v>
      </c>
      <c r="C2761" s="4" t="s">
        <v>1357</v>
      </c>
      <c r="D2761" s="4" t="s">
        <v>1358</v>
      </c>
      <c r="E2761" s="3" t="s">
        <v>22</v>
      </c>
      <c r="F2761" s="4" t="s">
        <v>1363</v>
      </c>
      <c r="G2761" s="16" t="s">
        <v>1015</v>
      </c>
      <c r="H2761" s="16" t="s">
        <v>24</v>
      </c>
      <c r="I2761" s="183">
        <v>8700</v>
      </c>
      <c r="J2761" s="183">
        <v>8700</v>
      </c>
      <c r="K2761" s="183">
        <v>0</v>
      </c>
      <c r="L2761" s="183">
        <f>M2761+N2761+O2761</f>
        <v>0</v>
      </c>
      <c r="M2761" s="17"/>
      <c r="N2761" s="17"/>
      <c r="O2761" s="17"/>
      <c r="P2761" s="17">
        <f t="shared" si="2361"/>
        <v>0</v>
      </c>
      <c r="Q2761" s="183">
        <f t="shared" si="2366"/>
        <v>0</v>
      </c>
    </row>
    <row r="2762" spans="1:17" x14ac:dyDescent="0.25">
      <c r="A2762" s="4" t="s">
        <v>969</v>
      </c>
      <c r="B2762" s="4" t="s">
        <v>82</v>
      </c>
      <c r="C2762" s="4" t="s">
        <v>1357</v>
      </c>
      <c r="D2762" s="4" t="s">
        <v>1358</v>
      </c>
      <c r="E2762" s="3" t="s">
        <v>22</v>
      </c>
      <c r="F2762" s="4" t="s">
        <v>1364</v>
      </c>
      <c r="G2762" s="16" t="s">
        <v>1015</v>
      </c>
      <c r="H2762" s="16" t="s">
        <v>30</v>
      </c>
      <c r="I2762" s="183">
        <v>28000</v>
      </c>
      <c r="J2762" s="183">
        <v>28000</v>
      </c>
      <c r="K2762" s="183">
        <v>28000</v>
      </c>
      <c r="L2762" s="183">
        <f>M2762+N2762+O2762</f>
        <v>0</v>
      </c>
      <c r="M2762" s="17"/>
      <c r="N2762" s="17"/>
      <c r="O2762" s="17"/>
      <c r="P2762" s="17">
        <f t="shared" si="2361"/>
        <v>28000</v>
      </c>
      <c r="Q2762" s="183">
        <f t="shared" si="2366"/>
        <v>100</v>
      </c>
    </row>
    <row r="2763" spans="1:17" x14ac:dyDescent="0.25">
      <c r="A2763" s="4" t="s">
        <v>969</v>
      </c>
      <c r="B2763" s="4" t="s">
        <v>82</v>
      </c>
      <c r="C2763" s="4" t="s">
        <v>1357</v>
      </c>
      <c r="D2763" s="4" t="s">
        <v>1358</v>
      </c>
      <c r="E2763" s="2" t="s">
        <v>31</v>
      </c>
      <c r="F2763" s="2" t="s">
        <v>1</v>
      </c>
      <c r="G2763" s="2" t="s">
        <v>1</v>
      </c>
      <c r="H2763" s="2" t="s">
        <v>32</v>
      </c>
      <c r="I2763" s="185">
        <f t="shared" ref="I2763:O2763" si="2372">SUM(I2764)</f>
        <v>289085</v>
      </c>
      <c r="J2763" s="185">
        <f t="shared" si="2372"/>
        <v>285085</v>
      </c>
      <c r="K2763" s="185">
        <f t="shared" si="2372"/>
        <v>215000</v>
      </c>
      <c r="L2763" s="185">
        <f t="shared" si="2372"/>
        <v>70085</v>
      </c>
      <c r="M2763" s="15">
        <f t="shared" si="2372"/>
        <v>25000</v>
      </c>
      <c r="N2763" s="15">
        <f t="shared" si="2372"/>
        <v>25000</v>
      </c>
      <c r="O2763" s="15">
        <f t="shared" si="2372"/>
        <v>20085</v>
      </c>
      <c r="P2763" s="15">
        <f t="shared" si="2361"/>
        <v>285085</v>
      </c>
      <c r="Q2763" s="185">
        <f t="shared" si="2366"/>
        <v>100</v>
      </c>
    </row>
    <row r="2764" spans="1:17" x14ac:dyDescent="0.25">
      <c r="A2764" s="4" t="s">
        <v>969</v>
      </c>
      <c r="B2764" s="4" t="s">
        <v>82</v>
      </c>
      <c r="C2764" s="4" t="s">
        <v>1357</v>
      </c>
      <c r="D2764" s="4" t="s">
        <v>1358</v>
      </c>
      <c r="E2764" s="3" t="s">
        <v>34</v>
      </c>
      <c r="F2764" s="4"/>
      <c r="G2764" s="16" t="s">
        <v>1015</v>
      </c>
      <c r="H2764" s="16" t="s">
        <v>33</v>
      </c>
      <c r="I2764" s="183">
        <v>289085</v>
      </c>
      <c r="J2764" s="183">
        <v>285085</v>
      </c>
      <c r="K2764" s="183">
        <v>215000</v>
      </c>
      <c r="L2764" s="183">
        <f>M2764+N2764+O2764</f>
        <v>70085</v>
      </c>
      <c r="M2764" s="17">
        <v>25000</v>
      </c>
      <c r="N2764" s="17">
        <v>25000</v>
      </c>
      <c r="O2764" s="17">
        <v>20085</v>
      </c>
      <c r="P2764" s="17">
        <f t="shared" si="2361"/>
        <v>285085</v>
      </c>
      <c r="Q2764" s="183">
        <f t="shared" si="2366"/>
        <v>100</v>
      </c>
    </row>
    <row r="2765" spans="1:17" x14ac:dyDescent="0.25">
      <c r="A2765" s="4" t="s">
        <v>969</v>
      </c>
      <c r="B2765" s="4" t="s">
        <v>82</v>
      </c>
      <c r="C2765" s="4" t="s">
        <v>1357</v>
      </c>
      <c r="D2765" s="4" t="s">
        <v>1358</v>
      </c>
      <c r="E2765" s="2" t="s">
        <v>35</v>
      </c>
      <c r="F2765" s="2" t="s">
        <v>1</v>
      </c>
      <c r="G2765" s="2" t="s">
        <v>1</v>
      </c>
      <c r="H2765" s="2" t="s">
        <v>36</v>
      </c>
      <c r="I2765" s="185">
        <f t="shared" ref="I2765:O2765" si="2373">SUM(I2766:I2773)</f>
        <v>342132</v>
      </c>
      <c r="J2765" s="185">
        <f t="shared" si="2373"/>
        <v>233232</v>
      </c>
      <c r="K2765" s="185">
        <f t="shared" si="2373"/>
        <v>167950</v>
      </c>
      <c r="L2765" s="185">
        <f t="shared" si="2373"/>
        <v>65232</v>
      </c>
      <c r="M2765" s="15">
        <f t="shared" si="2373"/>
        <v>22090</v>
      </c>
      <c r="N2765" s="15">
        <f t="shared" si="2373"/>
        <v>21790</v>
      </c>
      <c r="O2765" s="15">
        <f t="shared" si="2373"/>
        <v>21352</v>
      </c>
      <c r="P2765" s="15">
        <f t="shared" si="2361"/>
        <v>233182</v>
      </c>
      <c r="Q2765" s="185">
        <f t="shared" si="2366"/>
        <v>99.978562118405705</v>
      </c>
    </row>
    <row r="2766" spans="1:17" x14ac:dyDescent="0.25">
      <c r="A2766" s="4" t="s">
        <v>969</v>
      </c>
      <c r="B2766" s="4" t="s">
        <v>82</v>
      </c>
      <c r="C2766" s="4" t="s">
        <v>1357</v>
      </c>
      <c r="D2766" s="4" t="s">
        <v>1358</v>
      </c>
      <c r="E2766" s="3" t="s">
        <v>39</v>
      </c>
      <c r="F2766" s="4"/>
      <c r="G2766" s="16" t="s">
        <v>1015</v>
      </c>
      <c r="H2766" s="16" t="s">
        <v>38</v>
      </c>
      <c r="I2766" s="183">
        <v>3200</v>
      </c>
      <c r="J2766" s="183">
        <v>2100</v>
      </c>
      <c r="K2766" s="183">
        <v>2100</v>
      </c>
      <c r="L2766" s="183">
        <f t="shared" ref="L2766:L2772" si="2374">M2766+N2766+O2766</f>
        <v>0</v>
      </c>
      <c r="M2766" s="17"/>
      <c r="N2766" s="17"/>
      <c r="O2766" s="17"/>
      <c r="P2766" s="17">
        <f t="shared" si="2361"/>
        <v>2100</v>
      </c>
      <c r="Q2766" s="183">
        <f t="shared" si="2366"/>
        <v>100</v>
      </c>
    </row>
    <row r="2767" spans="1:17" x14ac:dyDescent="0.25">
      <c r="A2767" s="4" t="s">
        <v>969</v>
      </c>
      <c r="B2767" s="4" t="s">
        <v>82</v>
      </c>
      <c r="C2767" s="4" t="s">
        <v>1357</v>
      </c>
      <c r="D2767" s="4" t="s">
        <v>1358</v>
      </c>
      <c r="E2767" s="3" t="s">
        <v>197</v>
      </c>
      <c r="F2767" s="4"/>
      <c r="G2767" s="16" t="s">
        <v>1015</v>
      </c>
      <c r="H2767" s="16" t="s">
        <v>196</v>
      </c>
      <c r="I2767" s="183">
        <v>102300</v>
      </c>
      <c r="J2767" s="183">
        <v>102300</v>
      </c>
      <c r="K2767" s="183">
        <v>72675</v>
      </c>
      <c r="L2767" s="183">
        <f t="shared" si="2374"/>
        <v>29625</v>
      </c>
      <c r="M2767" s="17">
        <v>10000</v>
      </c>
      <c r="N2767" s="17">
        <v>10000</v>
      </c>
      <c r="O2767" s="17">
        <v>9625</v>
      </c>
      <c r="P2767" s="17">
        <f t="shared" si="2361"/>
        <v>102300</v>
      </c>
      <c r="Q2767" s="183">
        <f t="shared" si="2366"/>
        <v>100</v>
      </c>
    </row>
    <row r="2768" spans="1:17" x14ac:dyDescent="0.25">
      <c r="A2768" s="4" t="s">
        <v>969</v>
      </c>
      <c r="B2768" s="4" t="s">
        <v>82</v>
      </c>
      <c r="C2768" s="4" t="s">
        <v>1357</v>
      </c>
      <c r="D2768" s="4" t="s">
        <v>1358</v>
      </c>
      <c r="E2768" s="3" t="s">
        <v>200</v>
      </c>
      <c r="F2768" s="4"/>
      <c r="G2768" s="16" t="s">
        <v>1015</v>
      </c>
      <c r="H2768" s="16" t="s">
        <v>199</v>
      </c>
      <c r="I2768" s="183">
        <v>19800</v>
      </c>
      <c r="J2768" s="183">
        <v>19800</v>
      </c>
      <c r="K2768" s="183">
        <v>13750</v>
      </c>
      <c r="L2768" s="183">
        <f t="shared" si="2374"/>
        <v>6050</v>
      </c>
      <c r="M2768" s="17">
        <v>2050</v>
      </c>
      <c r="N2768" s="17">
        <v>2000</v>
      </c>
      <c r="O2768" s="17">
        <v>2000</v>
      </c>
      <c r="P2768" s="17">
        <f t="shared" si="2361"/>
        <v>19800</v>
      </c>
      <c r="Q2768" s="183">
        <f t="shared" si="2366"/>
        <v>100</v>
      </c>
    </row>
    <row r="2769" spans="1:17" x14ac:dyDescent="0.25">
      <c r="A2769" s="4" t="s">
        <v>969</v>
      </c>
      <c r="B2769" s="4" t="s">
        <v>82</v>
      </c>
      <c r="C2769" s="4" t="s">
        <v>1357</v>
      </c>
      <c r="D2769" s="4" t="s">
        <v>1358</v>
      </c>
      <c r="E2769" s="3" t="s">
        <v>203</v>
      </c>
      <c r="F2769" s="4"/>
      <c r="G2769" s="16" t="s">
        <v>1015</v>
      </c>
      <c r="H2769" s="16" t="s">
        <v>202</v>
      </c>
      <c r="I2769" s="183">
        <v>133980</v>
      </c>
      <c r="J2769" s="183">
        <v>34980</v>
      </c>
      <c r="K2769" s="183">
        <v>25405</v>
      </c>
      <c r="L2769" s="183">
        <f t="shared" si="2374"/>
        <v>9575</v>
      </c>
      <c r="M2769" s="17">
        <v>3200</v>
      </c>
      <c r="N2769" s="17">
        <v>3200</v>
      </c>
      <c r="O2769" s="17">
        <v>3175</v>
      </c>
      <c r="P2769" s="17">
        <f t="shared" si="2361"/>
        <v>34980</v>
      </c>
      <c r="Q2769" s="183">
        <f t="shared" si="2366"/>
        <v>100</v>
      </c>
    </row>
    <row r="2770" spans="1:17" x14ac:dyDescent="0.25">
      <c r="A2770" s="4" t="s">
        <v>969</v>
      </c>
      <c r="B2770" s="4" t="s">
        <v>82</v>
      </c>
      <c r="C2770" s="4" t="s">
        <v>1357</v>
      </c>
      <c r="D2770" s="4" t="s">
        <v>1358</v>
      </c>
      <c r="E2770" s="3" t="s">
        <v>206</v>
      </c>
      <c r="F2770" s="4"/>
      <c r="G2770" s="16" t="s">
        <v>1015</v>
      </c>
      <c r="H2770" s="16" t="s">
        <v>205</v>
      </c>
      <c r="I2770" s="183">
        <v>2400</v>
      </c>
      <c r="J2770" s="183">
        <v>1300</v>
      </c>
      <c r="K2770" s="183">
        <v>1300</v>
      </c>
      <c r="L2770" s="183">
        <f t="shared" si="2374"/>
        <v>0</v>
      </c>
      <c r="M2770" s="17"/>
      <c r="N2770" s="17"/>
      <c r="O2770" s="17"/>
      <c r="P2770" s="17">
        <f t="shared" si="2361"/>
        <v>1300</v>
      </c>
      <c r="Q2770" s="183">
        <f t="shared" si="2366"/>
        <v>100</v>
      </c>
    </row>
    <row r="2771" spans="1:17" x14ac:dyDescent="0.25">
      <c r="A2771" s="4" t="s">
        <v>969</v>
      </c>
      <c r="B2771" s="4" t="s">
        <v>82</v>
      </c>
      <c r="C2771" s="4" t="s">
        <v>1357</v>
      </c>
      <c r="D2771" s="4" t="s">
        <v>1358</v>
      </c>
      <c r="E2771" s="3" t="s">
        <v>212</v>
      </c>
      <c r="F2771" s="4"/>
      <c r="G2771" s="16" t="s">
        <v>1015</v>
      </c>
      <c r="H2771" s="16" t="s">
        <v>211</v>
      </c>
      <c r="I2771" s="183">
        <v>16400</v>
      </c>
      <c r="J2771" s="183">
        <v>14200</v>
      </c>
      <c r="K2771" s="183">
        <v>9600</v>
      </c>
      <c r="L2771" s="183">
        <f t="shared" si="2374"/>
        <v>4600</v>
      </c>
      <c r="M2771" s="17">
        <v>1600</v>
      </c>
      <c r="N2771" s="17">
        <v>1500</v>
      </c>
      <c r="O2771" s="17">
        <v>1500</v>
      </c>
      <c r="P2771" s="17">
        <f t="shared" si="2361"/>
        <v>14200</v>
      </c>
      <c r="Q2771" s="183">
        <f t="shared" si="2366"/>
        <v>100</v>
      </c>
    </row>
    <row r="2772" spans="1:17" x14ac:dyDescent="0.25">
      <c r="A2772" s="4" t="s">
        <v>969</v>
      </c>
      <c r="B2772" s="4" t="s">
        <v>82</v>
      </c>
      <c r="C2772" s="4" t="s">
        <v>1357</v>
      </c>
      <c r="D2772" s="4" t="s">
        <v>1358</v>
      </c>
      <c r="E2772" s="3" t="s">
        <v>215</v>
      </c>
      <c r="F2772" s="4"/>
      <c r="G2772" s="16" t="s">
        <v>1015</v>
      </c>
      <c r="H2772" s="16" t="s">
        <v>214</v>
      </c>
      <c r="I2772" s="183">
        <v>50</v>
      </c>
      <c r="J2772" s="183">
        <v>50</v>
      </c>
      <c r="K2772" s="183">
        <v>0</v>
      </c>
      <c r="L2772" s="183">
        <f t="shared" si="2374"/>
        <v>0</v>
      </c>
      <c r="M2772" s="17"/>
      <c r="N2772" s="17"/>
      <c r="O2772" s="17"/>
      <c r="P2772" s="17">
        <f t="shared" si="2361"/>
        <v>0</v>
      </c>
      <c r="Q2772" s="183">
        <f t="shared" si="2366"/>
        <v>0</v>
      </c>
    </row>
    <row r="2773" spans="1:17" x14ac:dyDescent="0.25">
      <c r="A2773" s="1" t="s">
        <v>969</v>
      </c>
      <c r="B2773" s="1" t="s">
        <v>82</v>
      </c>
      <c r="C2773" s="1" t="s">
        <v>1357</v>
      </c>
      <c r="D2773" s="1" t="s">
        <v>1358</v>
      </c>
      <c r="E2773" s="1" t="s">
        <v>40</v>
      </c>
      <c r="F2773" s="4" t="s">
        <v>1</v>
      </c>
      <c r="G2773" s="16" t="s">
        <v>1</v>
      </c>
      <c r="H2773" s="2" t="s">
        <v>41</v>
      </c>
      <c r="I2773" s="185">
        <f t="shared" ref="I2773:O2773" si="2375">SUM(I2774:I2776)</f>
        <v>64002</v>
      </c>
      <c r="J2773" s="185">
        <f t="shared" si="2375"/>
        <v>58502</v>
      </c>
      <c r="K2773" s="185">
        <f t="shared" si="2375"/>
        <v>43120</v>
      </c>
      <c r="L2773" s="185">
        <f t="shared" si="2375"/>
        <v>15382</v>
      </c>
      <c r="M2773" s="15">
        <f t="shared" si="2375"/>
        <v>5240</v>
      </c>
      <c r="N2773" s="15">
        <f t="shared" si="2375"/>
        <v>5090</v>
      </c>
      <c r="O2773" s="15">
        <f t="shared" si="2375"/>
        <v>5052</v>
      </c>
      <c r="P2773" s="15">
        <f t="shared" si="2361"/>
        <v>58502</v>
      </c>
      <c r="Q2773" s="185">
        <f t="shared" si="2366"/>
        <v>100</v>
      </c>
    </row>
    <row r="2774" spans="1:17" x14ac:dyDescent="0.25">
      <c r="A2774" s="4" t="s">
        <v>969</v>
      </c>
      <c r="B2774" s="4" t="s">
        <v>82</v>
      </c>
      <c r="C2774" s="4" t="s">
        <v>1357</v>
      </c>
      <c r="D2774" s="4" t="s">
        <v>1358</v>
      </c>
      <c r="E2774" s="3" t="s">
        <v>42</v>
      </c>
      <c r="F2774" s="4"/>
      <c r="G2774" s="16" t="s">
        <v>1015</v>
      </c>
      <c r="H2774" s="16" t="s">
        <v>41</v>
      </c>
      <c r="I2774" s="183">
        <v>44110</v>
      </c>
      <c r="J2774" s="183">
        <v>38610</v>
      </c>
      <c r="K2774" s="183">
        <v>28000</v>
      </c>
      <c r="L2774" s="183">
        <f>M2774+N2774+O2774</f>
        <v>10610</v>
      </c>
      <c r="M2774" s="17">
        <v>3600</v>
      </c>
      <c r="N2774" s="17">
        <v>3510</v>
      </c>
      <c r="O2774" s="17">
        <v>3500</v>
      </c>
      <c r="P2774" s="17">
        <f t="shared" si="2361"/>
        <v>38610</v>
      </c>
      <c r="Q2774" s="183">
        <f t="shared" si="2366"/>
        <v>100</v>
      </c>
    </row>
    <row r="2775" spans="1:17" ht="22.5" x14ac:dyDescent="0.25">
      <c r="A2775" s="4" t="s">
        <v>969</v>
      </c>
      <c r="B2775" s="4" t="s">
        <v>82</v>
      </c>
      <c r="C2775" s="4" t="s">
        <v>1357</v>
      </c>
      <c r="D2775" s="4" t="s">
        <v>1358</v>
      </c>
      <c r="E2775" s="3" t="s">
        <v>42</v>
      </c>
      <c r="F2775" s="4" t="s">
        <v>1365</v>
      </c>
      <c r="G2775" s="16" t="s">
        <v>1015</v>
      </c>
      <c r="H2775" s="16" t="s">
        <v>50</v>
      </c>
      <c r="I2775" s="183">
        <v>8782</v>
      </c>
      <c r="J2775" s="183">
        <v>8782</v>
      </c>
      <c r="K2775" s="183">
        <v>6750</v>
      </c>
      <c r="L2775" s="183">
        <f>M2775+N2775+O2775</f>
        <v>2032</v>
      </c>
      <c r="M2775" s="17">
        <v>700</v>
      </c>
      <c r="N2775" s="17">
        <v>680</v>
      </c>
      <c r="O2775" s="17">
        <v>652</v>
      </c>
      <c r="P2775" s="17">
        <f t="shared" si="2361"/>
        <v>8782</v>
      </c>
      <c r="Q2775" s="183">
        <f t="shared" si="2366"/>
        <v>100</v>
      </c>
    </row>
    <row r="2776" spans="1:17" ht="22.5" x14ac:dyDescent="0.25">
      <c r="A2776" s="4" t="s">
        <v>969</v>
      </c>
      <c r="B2776" s="4" t="s">
        <v>82</v>
      </c>
      <c r="C2776" s="4" t="s">
        <v>1357</v>
      </c>
      <c r="D2776" s="4" t="s">
        <v>1358</v>
      </c>
      <c r="E2776" s="3" t="s">
        <v>42</v>
      </c>
      <c r="F2776" s="4" t="s">
        <v>1366</v>
      </c>
      <c r="G2776" s="16" t="s">
        <v>1015</v>
      </c>
      <c r="H2776" s="16" t="s">
        <v>56</v>
      </c>
      <c r="I2776" s="183">
        <v>11110</v>
      </c>
      <c r="J2776" s="183">
        <v>11110</v>
      </c>
      <c r="K2776" s="183">
        <v>8370</v>
      </c>
      <c r="L2776" s="183">
        <f>M2776+N2776+O2776</f>
        <v>2740</v>
      </c>
      <c r="M2776" s="17">
        <v>940</v>
      </c>
      <c r="N2776" s="17">
        <v>900</v>
      </c>
      <c r="O2776" s="17">
        <v>900</v>
      </c>
      <c r="P2776" s="17">
        <f t="shared" si="2361"/>
        <v>11110</v>
      </c>
      <c r="Q2776" s="183">
        <f t="shared" si="2366"/>
        <v>100</v>
      </c>
    </row>
    <row r="2777" spans="1:17" ht="22.5" x14ac:dyDescent="0.25">
      <c r="A2777" s="1" t="s">
        <v>1</v>
      </c>
      <c r="B2777" s="1" t="s">
        <v>1</v>
      </c>
      <c r="C2777" s="1" t="s">
        <v>1</v>
      </c>
      <c r="D2777" s="2" t="s">
        <v>1</v>
      </c>
      <c r="E2777" s="2" t="s">
        <v>1</v>
      </c>
      <c r="F2777" s="2" t="s">
        <v>1</v>
      </c>
      <c r="G2777" s="2" t="s">
        <v>1</v>
      </c>
      <c r="H2777" s="13" t="s">
        <v>57</v>
      </c>
      <c r="I2777" s="184">
        <f t="shared" ref="I2777:O2778" si="2376">SUM(I2778)</f>
        <v>110</v>
      </c>
      <c r="J2777" s="184">
        <f t="shared" si="2376"/>
        <v>110</v>
      </c>
      <c r="K2777" s="184">
        <f t="shared" si="2376"/>
        <v>0</v>
      </c>
      <c r="L2777" s="184">
        <f t="shared" si="2376"/>
        <v>0</v>
      </c>
      <c r="M2777" s="14">
        <f t="shared" si="2376"/>
        <v>0</v>
      </c>
      <c r="N2777" s="14">
        <f t="shared" si="2376"/>
        <v>0</v>
      </c>
      <c r="O2777" s="14">
        <f t="shared" si="2376"/>
        <v>0</v>
      </c>
      <c r="P2777" s="14">
        <f t="shared" si="2361"/>
        <v>0</v>
      </c>
      <c r="Q2777" s="184">
        <f t="shared" si="2366"/>
        <v>0</v>
      </c>
    </row>
    <row r="2778" spans="1:17" x14ac:dyDescent="0.25">
      <c r="A2778" s="4" t="s">
        <v>969</v>
      </c>
      <c r="B2778" s="4" t="s">
        <v>82</v>
      </c>
      <c r="C2778" s="4" t="s">
        <v>1357</v>
      </c>
      <c r="D2778" s="4" t="s">
        <v>1358</v>
      </c>
      <c r="E2778" s="2" t="s">
        <v>58</v>
      </c>
      <c r="F2778" s="2" t="s">
        <v>1</v>
      </c>
      <c r="G2778" s="2" t="s">
        <v>1</v>
      </c>
      <c r="H2778" s="2" t="s">
        <v>59</v>
      </c>
      <c r="I2778" s="185">
        <f t="shared" si="2376"/>
        <v>110</v>
      </c>
      <c r="J2778" s="185">
        <f t="shared" si="2376"/>
        <v>110</v>
      </c>
      <c r="K2778" s="185">
        <f t="shared" si="2376"/>
        <v>0</v>
      </c>
      <c r="L2778" s="185">
        <f t="shared" si="2376"/>
        <v>0</v>
      </c>
      <c r="M2778" s="15">
        <f t="shared" si="2376"/>
        <v>0</v>
      </c>
      <c r="N2778" s="15">
        <f t="shared" si="2376"/>
        <v>0</v>
      </c>
      <c r="O2778" s="15">
        <f t="shared" si="2376"/>
        <v>0</v>
      </c>
      <c r="P2778" s="15">
        <f t="shared" si="2361"/>
        <v>0</v>
      </c>
      <c r="Q2778" s="185">
        <f t="shared" si="2366"/>
        <v>0</v>
      </c>
    </row>
    <row r="2779" spans="1:17" x14ac:dyDescent="0.25">
      <c r="A2779" s="4" t="s">
        <v>969</v>
      </c>
      <c r="B2779" s="4" t="s">
        <v>82</v>
      </c>
      <c r="C2779" s="4" t="s">
        <v>1357</v>
      </c>
      <c r="D2779" s="4" t="s">
        <v>1358</v>
      </c>
      <c r="E2779" s="3" t="s">
        <v>69</v>
      </c>
      <c r="F2779" s="4"/>
      <c r="G2779" s="16" t="s">
        <v>1015</v>
      </c>
      <c r="H2779" s="16" t="s">
        <v>68</v>
      </c>
      <c r="I2779" s="183">
        <v>110</v>
      </c>
      <c r="J2779" s="183">
        <v>110</v>
      </c>
      <c r="K2779" s="183">
        <v>0</v>
      </c>
      <c r="L2779" s="183">
        <f>M2779+N2779+O2779</f>
        <v>0</v>
      </c>
      <c r="M2779" s="17"/>
      <c r="N2779" s="17"/>
      <c r="O2779" s="17"/>
      <c r="P2779" s="17">
        <f t="shared" si="2361"/>
        <v>0</v>
      </c>
      <c r="Q2779" s="183">
        <f t="shared" si="2366"/>
        <v>0</v>
      </c>
    </row>
    <row r="2780" spans="1:17" ht="22.5" x14ac:dyDescent="0.25">
      <c r="A2780" s="1" t="s">
        <v>1</v>
      </c>
      <c r="B2780" s="1" t="s">
        <v>1</v>
      </c>
      <c r="C2780" s="1" t="s">
        <v>1</v>
      </c>
      <c r="D2780" s="2" t="s">
        <v>1</v>
      </c>
      <c r="E2780" s="2" t="s">
        <v>1</v>
      </c>
      <c r="F2780" s="2" t="s">
        <v>1</v>
      </c>
      <c r="G2780" s="2" t="s">
        <v>1</v>
      </c>
      <c r="H2780" s="13" t="s">
        <v>70</v>
      </c>
      <c r="I2780" s="184">
        <f t="shared" ref="I2780:O2780" si="2377">SUM(I2781)</f>
        <v>107000</v>
      </c>
      <c r="J2780" s="184">
        <f t="shared" si="2377"/>
        <v>77000</v>
      </c>
      <c r="K2780" s="184">
        <f t="shared" si="2377"/>
        <v>77000</v>
      </c>
      <c r="L2780" s="184">
        <f t="shared" si="2377"/>
        <v>0</v>
      </c>
      <c r="M2780" s="14">
        <f t="shared" si="2377"/>
        <v>0</v>
      </c>
      <c r="N2780" s="14">
        <f t="shared" si="2377"/>
        <v>0</v>
      </c>
      <c r="O2780" s="14">
        <f t="shared" si="2377"/>
        <v>0</v>
      </c>
      <c r="P2780" s="14">
        <f t="shared" si="2361"/>
        <v>77000</v>
      </c>
      <c r="Q2780" s="184">
        <f t="shared" si="2366"/>
        <v>100</v>
      </c>
    </row>
    <row r="2781" spans="1:17" x14ac:dyDescent="0.25">
      <c r="A2781" s="4" t="s">
        <v>969</v>
      </c>
      <c r="B2781" s="4" t="s">
        <v>82</v>
      </c>
      <c r="C2781" s="4" t="s">
        <v>1357</v>
      </c>
      <c r="D2781" s="4" t="s">
        <v>1358</v>
      </c>
      <c r="E2781" s="2" t="s">
        <v>71</v>
      </c>
      <c r="F2781" s="2" t="s">
        <v>1</v>
      </c>
      <c r="G2781" s="2" t="s">
        <v>1</v>
      </c>
      <c r="H2781" s="2" t="s">
        <v>72</v>
      </c>
      <c r="I2781" s="185">
        <f t="shared" ref="I2781:L2781" si="2378">SUM(I2782:I2783)</f>
        <v>107000</v>
      </c>
      <c r="J2781" s="185">
        <f t="shared" ref="J2781" si="2379">SUM(J2782:J2783)</f>
        <v>77000</v>
      </c>
      <c r="K2781" s="185">
        <f t="shared" ref="K2781" si="2380">SUM(K2782:K2783)</f>
        <v>77000</v>
      </c>
      <c r="L2781" s="185">
        <f t="shared" si="2378"/>
        <v>0</v>
      </c>
      <c r="M2781" s="15">
        <f t="shared" ref="M2781:O2781" si="2381">SUM(M2782:M2783)</f>
        <v>0</v>
      </c>
      <c r="N2781" s="15">
        <f t="shared" si="2381"/>
        <v>0</v>
      </c>
      <c r="O2781" s="15">
        <f t="shared" si="2381"/>
        <v>0</v>
      </c>
      <c r="P2781" s="15">
        <f t="shared" si="2361"/>
        <v>77000</v>
      </c>
      <c r="Q2781" s="185">
        <f t="shared" si="2366"/>
        <v>100</v>
      </c>
    </row>
    <row r="2782" spans="1:17" x14ac:dyDescent="0.25">
      <c r="A2782" s="4" t="s">
        <v>969</v>
      </c>
      <c r="B2782" s="4" t="s">
        <v>82</v>
      </c>
      <c r="C2782" s="4" t="s">
        <v>1357</v>
      </c>
      <c r="D2782" s="4" t="s">
        <v>1358</v>
      </c>
      <c r="E2782" s="3" t="s">
        <v>75</v>
      </c>
      <c r="F2782" s="4"/>
      <c r="G2782" s="16" t="s">
        <v>1015</v>
      </c>
      <c r="H2782" s="16" t="s">
        <v>74</v>
      </c>
      <c r="I2782" s="183">
        <v>37000</v>
      </c>
      <c r="J2782" s="183">
        <v>22000</v>
      </c>
      <c r="K2782" s="183">
        <v>22000</v>
      </c>
      <c r="L2782" s="183">
        <f>M2782+N2782+O2782</f>
        <v>0</v>
      </c>
      <c r="M2782" s="17"/>
      <c r="N2782" s="17"/>
      <c r="O2782" s="17"/>
      <c r="P2782" s="17">
        <f t="shared" si="2361"/>
        <v>22000</v>
      </c>
      <c r="Q2782" s="183">
        <f t="shared" si="2366"/>
        <v>100</v>
      </c>
    </row>
    <row r="2783" spans="1:17" x14ac:dyDescent="0.25">
      <c r="A2783" s="4" t="s">
        <v>969</v>
      </c>
      <c r="B2783" s="4" t="s">
        <v>82</v>
      </c>
      <c r="C2783" s="4" t="s">
        <v>1357</v>
      </c>
      <c r="D2783" s="4" t="s">
        <v>1358</v>
      </c>
      <c r="E2783" s="3" t="s">
        <v>341</v>
      </c>
      <c r="F2783" s="4"/>
      <c r="G2783" s="16" t="s">
        <v>1015</v>
      </c>
      <c r="H2783" s="16" t="s">
        <v>340</v>
      </c>
      <c r="I2783" s="183">
        <v>70000</v>
      </c>
      <c r="J2783" s="183">
        <v>55000</v>
      </c>
      <c r="K2783" s="183">
        <v>55000</v>
      </c>
      <c r="L2783" s="183">
        <f>M2783+N2783+O2783</f>
        <v>0</v>
      </c>
      <c r="M2783" s="17"/>
      <c r="N2783" s="17"/>
      <c r="O2783" s="17"/>
      <c r="P2783" s="17">
        <f t="shared" si="2361"/>
        <v>55000</v>
      </c>
      <c r="Q2783" s="183">
        <f t="shared" si="2366"/>
        <v>100</v>
      </c>
    </row>
    <row r="2784" spans="1:17" x14ac:dyDescent="0.25">
      <c r="A2784" s="16" t="s">
        <v>1</v>
      </c>
      <c r="B2784" s="16" t="s">
        <v>1</v>
      </c>
      <c r="C2784" s="16" t="s">
        <v>1</v>
      </c>
      <c r="D2784" s="16" t="s">
        <v>1</v>
      </c>
      <c r="E2784" s="16" t="s">
        <v>1</v>
      </c>
      <c r="F2784" s="16" t="s">
        <v>1</v>
      </c>
      <c r="G2784" s="16" t="s">
        <v>1</v>
      </c>
      <c r="H2784" s="13" t="s">
        <v>1367</v>
      </c>
      <c r="I2784" s="184">
        <f t="shared" ref="I2784:O2784" si="2382">SUM(I2754,I2777,I2780)</f>
        <v>3804443</v>
      </c>
      <c r="J2784" s="184">
        <f t="shared" si="2382"/>
        <v>3634427</v>
      </c>
      <c r="K2784" s="184">
        <f t="shared" si="2382"/>
        <v>2744026</v>
      </c>
      <c r="L2784" s="184">
        <f t="shared" si="2382"/>
        <v>881541</v>
      </c>
      <c r="M2784" s="14">
        <f t="shared" si="2382"/>
        <v>303781</v>
      </c>
      <c r="N2784" s="14">
        <f t="shared" si="2382"/>
        <v>293323</v>
      </c>
      <c r="O2784" s="14">
        <f t="shared" si="2382"/>
        <v>284437</v>
      </c>
      <c r="P2784" s="14">
        <f t="shared" si="2361"/>
        <v>3625567</v>
      </c>
      <c r="Q2784" s="184">
        <f t="shared" si="2366"/>
        <v>99.756220168956474</v>
      </c>
    </row>
    <row r="2785" spans="1:17" ht="15.75" thickBot="1" x14ac:dyDescent="0.3">
      <c r="A2785" s="16" t="s">
        <v>1</v>
      </c>
      <c r="B2785" s="16" t="s">
        <v>1</v>
      </c>
      <c r="C2785" s="16" t="s">
        <v>1</v>
      </c>
      <c r="D2785" s="16" t="s">
        <v>1</v>
      </c>
      <c r="E2785" s="16" t="s">
        <v>1</v>
      </c>
      <c r="F2785" s="16" t="s">
        <v>1</v>
      </c>
      <c r="G2785" s="16" t="s">
        <v>1</v>
      </c>
      <c r="H2785" s="2" t="s">
        <v>77</v>
      </c>
      <c r="I2785" s="185">
        <v>71</v>
      </c>
      <c r="J2785" s="185">
        <v>71</v>
      </c>
      <c r="K2785" s="185"/>
      <c r="L2785" s="185"/>
      <c r="M2785" s="16" t="s">
        <v>1</v>
      </c>
      <c r="N2785" s="16" t="s">
        <v>1</v>
      </c>
      <c r="O2785" s="16"/>
      <c r="P2785" s="15">
        <f t="shared" si="2361"/>
        <v>0</v>
      </c>
      <c r="Q2785" s="164"/>
    </row>
    <row r="2786" spans="1:17" ht="45.75" thickBot="1" x14ac:dyDescent="0.3">
      <c r="A2786" s="212" t="s">
        <v>1</v>
      </c>
      <c r="B2786" s="212" t="s">
        <v>1</v>
      </c>
      <c r="C2786" s="212" t="s">
        <v>1</v>
      </c>
      <c r="D2786" s="212" t="s">
        <v>1</v>
      </c>
      <c r="E2786" s="212" t="s">
        <v>1</v>
      </c>
      <c r="F2786" s="212" t="s">
        <v>1</v>
      </c>
      <c r="G2786" s="214" t="s">
        <v>1</v>
      </c>
      <c r="H2786" s="5" t="s">
        <v>78</v>
      </c>
      <c r="I2786" s="109" t="s">
        <v>3374</v>
      </c>
      <c r="J2786" s="109" t="s">
        <v>3433</v>
      </c>
      <c r="K2786" s="109" t="s">
        <v>3437</v>
      </c>
      <c r="L2786" s="109" t="s">
        <v>3434</v>
      </c>
      <c r="M2786" s="5" t="s">
        <v>3439</v>
      </c>
      <c r="N2786" s="5" t="s">
        <v>3440</v>
      </c>
      <c r="O2786" s="5" t="s">
        <v>3441</v>
      </c>
      <c r="P2786" s="5" t="s">
        <v>3438</v>
      </c>
      <c r="Q2786" s="162" t="s">
        <v>3302</v>
      </c>
    </row>
    <row r="2787" spans="1:17" x14ac:dyDescent="0.25">
      <c r="A2787" s="213"/>
      <c r="B2787" s="213"/>
      <c r="C2787" s="213"/>
      <c r="D2787" s="213"/>
      <c r="E2787" s="213"/>
      <c r="F2787" s="213"/>
      <c r="G2787" s="215"/>
      <c r="H2787" s="18" t="s">
        <v>1</v>
      </c>
      <c r="I2787" s="110">
        <v>1</v>
      </c>
      <c r="J2787" s="110">
        <v>2</v>
      </c>
      <c r="K2787" s="110">
        <v>20</v>
      </c>
      <c r="L2787" s="110" t="s">
        <v>3402</v>
      </c>
      <c r="M2787" s="12">
        <v>5</v>
      </c>
      <c r="N2787" s="12">
        <v>6</v>
      </c>
      <c r="O2787" s="12">
        <v>7</v>
      </c>
      <c r="P2787" s="12" t="s">
        <v>3303</v>
      </c>
      <c r="Q2787" s="110">
        <v>9</v>
      </c>
    </row>
    <row r="2788" spans="1:17" x14ac:dyDescent="0.25">
      <c r="A2788" s="213"/>
      <c r="B2788" s="213"/>
      <c r="C2788" s="213"/>
      <c r="D2788" s="213"/>
      <c r="E2788" s="213"/>
      <c r="F2788" s="213"/>
      <c r="G2788" s="215"/>
      <c r="H2788" s="19" t="s">
        <v>1060</v>
      </c>
      <c r="I2788" s="186">
        <f t="shared" ref="I2788:L2788" si="2383">SUM(I2784)</f>
        <v>3804443</v>
      </c>
      <c r="J2788" s="186">
        <f t="shared" ref="J2788" si="2384">SUM(J2784)</f>
        <v>3634427</v>
      </c>
      <c r="K2788" s="186">
        <f t="shared" ref="K2788" si="2385">SUM(K2784)</f>
        <v>2744026</v>
      </c>
      <c r="L2788" s="186">
        <f t="shared" si="2383"/>
        <v>881541</v>
      </c>
      <c r="M2788" s="20">
        <f t="shared" ref="M2788:O2788" si="2386">SUM(M2784)</f>
        <v>303781</v>
      </c>
      <c r="N2788" s="20">
        <f t="shared" si="2386"/>
        <v>293323</v>
      </c>
      <c r="O2788" s="20">
        <f t="shared" si="2386"/>
        <v>284437</v>
      </c>
      <c r="P2788" s="20">
        <f>K2788+L2788</f>
        <v>3625567</v>
      </c>
      <c r="Q2788" s="186">
        <f>IF(J2788=0,"-",P2788/J2788*100)</f>
        <v>99.756220168956474</v>
      </c>
    </row>
    <row r="2789" spans="1:17" x14ac:dyDescent="0.25">
      <c r="A2789" s="213"/>
      <c r="B2789" s="213"/>
      <c r="C2789" s="213"/>
      <c r="D2789" s="213"/>
      <c r="E2789" s="213"/>
      <c r="F2789" s="213"/>
      <c r="G2789" s="215"/>
      <c r="H2789" s="21" t="s">
        <v>80</v>
      </c>
      <c r="I2789" s="186">
        <f t="shared" ref="I2789:L2789" si="2387">SUM(I2788)</f>
        <v>3804443</v>
      </c>
      <c r="J2789" s="186">
        <f t="shared" ref="J2789" si="2388">SUM(J2788)</f>
        <v>3634427</v>
      </c>
      <c r="K2789" s="186">
        <f t="shared" ref="K2789" si="2389">SUM(K2788)</f>
        <v>2744026</v>
      </c>
      <c r="L2789" s="186">
        <f t="shared" si="2387"/>
        <v>881541</v>
      </c>
      <c r="M2789" s="20">
        <f t="shared" ref="M2789:O2789" si="2390">SUM(M2788)</f>
        <v>303781</v>
      </c>
      <c r="N2789" s="20">
        <f t="shared" si="2390"/>
        <v>293323</v>
      </c>
      <c r="O2789" s="20">
        <f t="shared" si="2390"/>
        <v>284437</v>
      </c>
      <c r="P2789" s="20">
        <f>K2789+L2789</f>
        <v>3625567</v>
      </c>
      <c r="Q2789" s="186">
        <f>IF(J2789=0,"-",P2789/J2789*100)</f>
        <v>99.756220168956474</v>
      </c>
    </row>
    <row r="2790" spans="1:17" x14ac:dyDescent="0.25">
      <c r="A2790" s="216"/>
      <c r="B2790" s="216"/>
      <c r="C2790" s="216"/>
      <c r="D2790" s="216"/>
      <c r="E2790" s="216"/>
      <c r="F2790" s="216"/>
      <c r="G2790" s="217"/>
      <c r="J2790" s="178">
        <v>0</v>
      </c>
      <c r="K2790" s="178">
        <v>0</v>
      </c>
      <c r="L2790" s="178">
        <f>M2790+N2790+O2790</f>
        <v>0</v>
      </c>
      <c r="P2790">
        <f>K2790+L2790</f>
        <v>0</v>
      </c>
      <c r="Q2790" s="160" t="str">
        <f>IF(J2790=0,"-",P2790/J2790*100)</f>
        <v>-</v>
      </c>
    </row>
    <row r="2791" spans="1:17" ht="15.75" thickBot="1" x14ac:dyDescent="0.3">
      <c r="A2791" s="16" t="s">
        <v>1</v>
      </c>
      <c r="B2791" s="16" t="s">
        <v>1</v>
      </c>
      <c r="C2791" s="16" t="s">
        <v>1</v>
      </c>
      <c r="D2791" s="16" t="s">
        <v>1</v>
      </c>
      <c r="E2791" s="16" t="s">
        <v>1</v>
      </c>
      <c r="F2791" s="16" t="s">
        <v>1</v>
      </c>
      <c r="G2791" s="16" t="s">
        <v>1</v>
      </c>
      <c r="H2791" s="22" t="s">
        <v>1</v>
      </c>
      <c r="I2791" s="187"/>
      <c r="J2791" s="187"/>
      <c r="K2791" s="187"/>
      <c r="L2791" s="187"/>
      <c r="M2791" s="22" t="s">
        <v>1</v>
      </c>
      <c r="N2791" s="22" t="s">
        <v>1</v>
      </c>
      <c r="O2791" s="22"/>
      <c r="P2791" s="22">
        <f>K2791+L2791</f>
        <v>0</v>
      </c>
      <c r="Q2791" s="166"/>
    </row>
    <row r="2792" spans="1:17" ht="45.75" thickBot="1" x14ac:dyDescent="0.3">
      <c r="A2792" s="5" t="s">
        <v>4</v>
      </c>
      <c r="B2792" s="5" t="s">
        <v>5</v>
      </c>
      <c r="C2792" s="5" t="s">
        <v>6</v>
      </c>
      <c r="D2792" s="6" t="s">
        <v>1</v>
      </c>
      <c r="E2792" s="5" t="s">
        <v>7</v>
      </c>
      <c r="F2792" s="5" t="s">
        <v>8</v>
      </c>
      <c r="G2792" s="5" t="s">
        <v>9</v>
      </c>
      <c r="H2792" s="5" t="s">
        <v>10</v>
      </c>
      <c r="I2792" s="109" t="s">
        <v>3374</v>
      </c>
      <c r="J2792" s="109" t="s">
        <v>3433</v>
      </c>
      <c r="K2792" s="109" t="s">
        <v>3437</v>
      </c>
      <c r="L2792" s="109" t="s">
        <v>3434</v>
      </c>
      <c r="M2792" s="5" t="s">
        <v>3439</v>
      </c>
      <c r="N2792" s="5" t="s">
        <v>3440</v>
      </c>
      <c r="O2792" s="5" t="s">
        <v>3441</v>
      </c>
      <c r="P2792" s="5" t="s">
        <v>3438</v>
      </c>
      <c r="Q2792" s="162" t="s">
        <v>3302</v>
      </c>
    </row>
    <row r="2793" spans="1:17" x14ac:dyDescent="0.25">
      <c r="A2793" s="7" t="s">
        <v>1</v>
      </c>
      <c r="B2793" s="7" t="s">
        <v>1</v>
      </c>
      <c r="C2793" s="7" t="s">
        <v>1</v>
      </c>
      <c r="D2793" s="8" t="s">
        <v>1</v>
      </c>
      <c r="E2793" s="8" t="s">
        <v>1</v>
      </c>
      <c r="F2793" s="9" t="s">
        <v>1</v>
      </c>
      <c r="G2793" s="10" t="s">
        <v>1</v>
      </c>
      <c r="H2793" s="11" t="s">
        <v>1</v>
      </c>
      <c r="I2793" s="110">
        <v>1</v>
      </c>
      <c r="J2793" s="110">
        <v>2</v>
      </c>
      <c r="K2793" s="110">
        <v>20</v>
      </c>
      <c r="L2793" s="110" t="s">
        <v>3402</v>
      </c>
      <c r="M2793" s="12">
        <v>5</v>
      </c>
      <c r="N2793" s="12">
        <v>6</v>
      </c>
      <c r="O2793" s="12">
        <v>7</v>
      </c>
      <c r="P2793" s="12" t="s">
        <v>3303</v>
      </c>
      <c r="Q2793" s="110">
        <v>9</v>
      </c>
    </row>
    <row r="2794" spans="1:17" x14ac:dyDescent="0.25">
      <c r="A2794" s="1" t="s">
        <v>969</v>
      </c>
      <c r="B2794" s="1" t="s">
        <v>82</v>
      </c>
      <c r="C2794" s="4" t="s">
        <v>1368</v>
      </c>
      <c r="D2794" s="4" t="s">
        <v>1369</v>
      </c>
      <c r="E2794" s="2" t="s">
        <v>1</v>
      </c>
      <c r="F2794" s="2" t="s">
        <v>1</v>
      </c>
      <c r="G2794" s="2" t="s">
        <v>1</v>
      </c>
      <c r="H2794" s="2" t="s">
        <v>1370</v>
      </c>
      <c r="I2794" s="183">
        <v>0</v>
      </c>
      <c r="J2794" s="183"/>
      <c r="K2794" s="183"/>
      <c r="L2794" s="183"/>
      <c r="M2794" s="3" t="s">
        <v>1</v>
      </c>
      <c r="N2794" s="3" t="s">
        <v>1</v>
      </c>
      <c r="O2794" s="3"/>
      <c r="P2794" s="3">
        <f t="shared" ref="P2794:P2826" si="2391">K2794+L2794</f>
        <v>0</v>
      </c>
      <c r="Q2794" s="161"/>
    </row>
    <row r="2795" spans="1:17" ht="33.75" x14ac:dyDescent="0.25">
      <c r="A2795" s="1" t="s">
        <v>1</v>
      </c>
      <c r="B2795" s="1" t="s">
        <v>1</v>
      </c>
      <c r="C2795" s="1" t="s">
        <v>1</v>
      </c>
      <c r="D2795" s="2" t="s">
        <v>1</v>
      </c>
      <c r="E2795" s="2" t="s">
        <v>1</v>
      </c>
      <c r="F2795" s="2" t="s">
        <v>1</v>
      </c>
      <c r="G2795" s="2" t="s">
        <v>1</v>
      </c>
      <c r="H2795" s="13" t="s">
        <v>14</v>
      </c>
      <c r="I2795" s="184">
        <f t="shared" ref="I2795:L2795" si="2392">SUM(I2796,I2804,I2806)</f>
        <v>4273149</v>
      </c>
      <c r="J2795" s="184">
        <f t="shared" ref="J2795" si="2393">SUM(J2796,J2804,J2806)</f>
        <v>4103579</v>
      </c>
      <c r="K2795" s="184">
        <f t="shared" ref="K2795" si="2394">SUM(K2796,K2804,K2806)</f>
        <v>3315648</v>
      </c>
      <c r="L2795" s="184">
        <f t="shared" si="2392"/>
        <v>783881</v>
      </c>
      <c r="M2795" s="14">
        <f t="shared" ref="M2795:O2795" si="2395">SUM(M2796,M2804,M2806)</f>
        <v>272108</v>
      </c>
      <c r="N2795" s="14">
        <f t="shared" si="2395"/>
        <v>257625</v>
      </c>
      <c r="O2795" s="14">
        <f t="shared" si="2395"/>
        <v>254148</v>
      </c>
      <c r="P2795" s="14">
        <f t="shared" si="2391"/>
        <v>4099529</v>
      </c>
      <c r="Q2795" s="184">
        <f t="shared" ref="Q2795:Q2825" si="2396">IF(J2795=0,"-",P2795/J2795*100)</f>
        <v>99.901305665127921</v>
      </c>
    </row>
    <row r="2796" spans="1:17" x14ac:dyDescent="0.25">
      <c r="A2796" s="4" t="s">
        <v>969</v>
      </c>
      <c r="B2796" s="4" t="s">
        <v>82</v>
      </c>
      <c r="C2796" s="4" t="s">
        <v>1368</v>
      </c>
      <c r="D2796" s="4" t="s">
        <v>1369</v>
      </c>
      <c r="E2796" s="2" t="s">
        <v>15</v>
      </c>
      <c r="F2796" s="2" t="s">
        <v>1</v>
      </c>
      <c r="G2796" s="2" t="s">
        <v>1</v>
      </c>
      <c r="H2796" s="2" t="s">
        <v>16</v>
      </c>
      <c r="I2796" s="185">
        <f t="shared" ref="I2796:L2796" si="2397">SUM(I2797,I2798)</f>
        <v>3599845</v>
      </c>
      <c r="J2796" s="185">
        <f t="shared" ref="J2796" si="2398">SUM(J2797,J2798)</f>
        <v>3560675</v>
      </c>
      <c r="K2796" s="185">
        <f t="shared" ref="K2796" si="2399">SUM(K2797,K2798)</f>
        <v>2892758</v>
      </c>
      <c r="L2796" s="185">
        <f t="shared" si="2397"/>
        <v>663917</v>
      </c>
      <c r="M2796" s="15">
        <f t="shared" ref="M2796:O2796" si="2400">SUM(M2797,M2798)</f>
        <v>230836</v>
      </c>
      <c r="N2796" s="15">
        <f t="shared" si="2400"/>
        <v>217575</v>
      </c>
      <c r="O2796" s="15">
        <f t="shared" si="2400"/>
        <v>215506</v>
      </c>
      <c r="P2796" s="15">
        <f t="shared" si="2391"/>
        <v>3556675</v>
      </c>
      <c r="Q2796" s="185">
        <f t="shared" si="2396"/>
        <v>99.887661749527823</v>
      </c>
    </row>
    <row r="2797" spans="1:17" x14ac:dyDescent="0.25">
      <c r="A2797" s="4" t="s">
        <v>969</v>
      </c>
      <c r="B2797" s="4" t="s">
        <v>82</v>
      </c>
      <c r="C2797" s="4" t="s">
        <v>1368</v>
      </c>
      <c r="D2797" s="4" t="s">
        <v>1369</v>
      </c>
      <c r="E2797" s="3" t="s">
        <v>18</v>
      </c>
      <c r="F2797" s="4"/>
      <c r="G2797" s="16" t="s">
        <v>1015</v>
      </c>
      <c r="H2797" s="16" t="s">
        <v>17</v>
      </c>
      <c r="I2797" s="183">
        <v>3176225</v>
      </c>
      <c r="J2797" s="183">
        <v>3141225</v>
      </c>
      <c r="K2797" s="183">
        <v>2527964</v>
      </c>
      <c r="L2797" s="183">
        <f>M2797+N2797+O2797</f>
        <v>613261</v>
      </c>
      <c r="M2797" s="17">
        <v>213261</v>
      </c>
      <c r="N2797" s="17">
        <v>200000</v>
      </c>
      <c r="O2797" s="17">
        <v>200000</v>
      </c>
      <c r="P2797" s="17">
        <f t="shared" si="2391"/>
        <v>3141225</v>
      </c>
      <c r="Q2797" s="183">
        <f t="shared" si="2396"/>
        <v>100</v>
      </c>
    </row>
    <row r="2798" spans="1:17" x14ac:dyDescent="0.25">
      <c r="A2798" s="1" t="s">
        <v>969</v>
      </c>
      <c r="B2798" s="1" t="s">
        <v>82</v>
      </c>
      <c r="C2798" s="1" t="s">
        <v>1368</v>
      </c>
      <c r="D2798" s="1" t="s">
        <v>1369</v>
      </c>
      <c r="E2798" s="1" t="s">
        <v>20</v>
      </c>
      <c r="F2798" s="4" t="s">
        <v>1</v>
      </c>
      <c r="G2798" s="16" t="s">
        <v>1</v>
      </c>
      <c r="H2798" s="2" t="s">
        <v>21</v>
      </c>
      <c r="I2798" s="185">
        <f t="shared" ref="I2798:O2798" si="2401">SUM(I2799:I2803)</f>
        <v>423620</v>
      </c>
      <c r="J2798" s="185">
        <f t="shared" si="2401"/>
        <v>419450</v>
      </c>
      <c r="K2798" s="185">
        <f t="shared" si="2401"/>
        <v>364794</v>
      </c>
      <c r="L2798" s="185">
        <f t="shared" si="2401"/>
        <v>50656</v>
      </c>
      <c r="M2798" s="15">
        <f t="shared" si="2401"/>
        <v>17575</v>
      </c>
      <c r="N2798" s="15">
        <f t="shared" si="2401"/>
        <v>17575</v>
      </c>
      <c r="O2798" s="15">
        <f t="shared" si="2401"/>
        <v>15506</v>
      </c>
      <c r="P2798" s="15">
        <f t="shared" si="2391"/>
        <v>415450</v>
      </c>
      <c r="Q2798" s="185">
        <f t="shared" si="2396"/>
        <v>99.046370246751707</v>
      </c>
    </row>
    <row r="2799" spans="1:17" x14ac:dyDescent="0.25">
      <c r="A2799" s="4" t="s">
        <v>969</v>
      </c>
      <c r="B2799" s="4" t="s">
        <v>82</v>
      </c>
      <c r="C2799" s="4" t="s">
        <v>1368</v>
      </c>
      <c r="D2799" s="4" t="s">
        <v>1369</v>
      </c>
      <c r="E2799" s="3" t="s">
        <v>22</v>
      </c>
      <c r="F2799" s="4" t="s">
        <v>1371</v>
      </c>
      <c r="G2799" s="16" t="s">
        <v>1015</v>
      </c>
      <c r="H2799" s="16" t="s">
        <v>86</v>
      </c>
      <c r="I2799" s="183">
        <v>92900</v>
      </c>
      <c r="J2799" s="183">
        <v>90900</v>
      </c>
      <c r="K2799" s="183">
        <v>68175</v>
      </c>
      <c r="L2799" s="183">
        <f>M2799+N2799+O2799</f>
        <v>22725</v>
      </c>
      <c r="M2799" s="17">
        <v>7575</v>
      </c>
      <c r="N2799" s="17">
        <v>7575</v>
      </c>
      <c r="O2799" s="17">
        <v>7575</v>
      </c>
      <c r="P2799" s="17">
        <f t="shared" si="2391"/>
        <v>90900</v>
      </c>
      <c r="Q2799" s="183">
        <f t="shared" si="2396"/>
        <v>100</v>
      </c>
    </row>
    <row r="2800" spans="1:17" x14ac:dyDescent="0.25">
      <c r="A2800" s="4" t="s">
        <v>969</v>
      </c>
      <c r="B2800" s="4" t="s">
        <v>82</v>
      </c>
      <c r="C2800" s="4" t="s">
        <v>1368</v>
      </c>
      <c r="D2800" s="4" t="s">
        <v>1369</v>
      </c>
      <c r="E2800" s="3" t="s">
        <v>22</v>
      </c>
      <c r="F2800" s="4" t="s">
        <v>1372</v>
      </c>
      <c r="G2800" s="16" t="s">
        <v>1015</v>
      </c>
      <c r="H2800" s="16" t="s">
        <v>26</v>
      </c>
      <c r="I2800" s="183">
        <v>234100</v>
      </c>
      <c r="J2800" s="183">
        <v>232100</v>
      </c>
      <c r="K2800" s="183">
        <v>204169</v>
      </c>
      <c r="L2800" s="183">
        <f>M2800+N2800+O2800</f>
        <v>27931</v>
      </c>
      <c r="M2800" s="17">
        <v>10000</v>
      </c>
      <c r="N2800" s="17">
        <v>10000</v>
      </c>
      <c r="O2800" s="17">
        <v>7931</v>
      </c>
      <c r="P2800" s="17">
        <f t="shared" si="2391"/>
        <v>232100</v>
      </c>
      <c r="Q2800" s="183">
        <f t="shared" si="2396"/>
        <v>100</v>
      </c>
    </row>
    <row r="2801" spans="1:17" x14ac:dyDescent="0.25">
      <c r="A2801" s="4" t="s">
        <v>969</v>
      </c>
      <c r="B2801" s="4" t="s">
        <v>82</v>
      </c>
      <c r="C2801" s="4" t="s">
        <v>1368</v>
      </c>
      <c r="D2801" s="4" t="s">
        <v>1369</v>
      </c>
      <c r="E2801" s="3" t="s">
        <v>22</v>
      </c>
      <c r="F2801" s="4" t="s">
        <v>1373</v>
      </c>
      <c r="G2801" s="16" t="s">
        <v>1015</v>
      </c>
      <c r="H2801" s="16" t="s">
        <v>28</v>
      </c>
      <c r="I2801" s="183">
        <v>66620</v>
      </c>
      <c r="J2801" s="183">
        <v>66450</v>
      </c>
      <c r="K2801" s="183">
        <v>66450</v>
      </c>
      <c r="L2801" s="183">
        <f>M2801+N2801+O2801</f>
        <v>0</v>
      </c>
      <c r="M2801" s="17"/>
      <c r="N2801" s="17"/>
      <c r="O2801" s="17"/>
      <c r="P2801" s="17">
        <f t="shared" si="2391"/>
        <v>66450</v>
      </c>
      <c r="Q2801" s="183">
        <f t="shared" si="2396"/>
        <v>100</v>
      </c>
    </row>
    <row r="2802" spans="1:17" x14ac:dyDescent="0.25">
      <c r="A2802" s="4" t="s">
        <v>969</v>
      </c>
      <c r="B2802" s="4" t="s">
        <v>82</v>
      </c>
      <c r="C2802" s="4" t="s">
        <v>1368</v>
      </c>
      <c r="D2802" s="4" t="s">
        <v>1369</v>
      </c>
      <c r="E2802" s="3" t="s">
        <v>22</v>
      </c>
      <c r="F2802" s="4" t="s">
        <v>1374</v>
      </c>
      <c r="G2802" s="16" t="s">
        <v>1015</v>
      </c>
      <c r="H2802" s="16" t="s">
        <v>24</v>
      </c>
      <c r="I2802" s="183">
        <v>0</v>
      </c>
      <c r="J2802" s="183">
        <v>0</v>
      </c>
      <c r="K2802" s="183">
        <v>0</v>
      </c>
      <c r="L2802" s="183">
        <f>M2802+N2802+O2802</f>
        <v>0</v>
      </c>
      <c r="M2802" s="17"/>
      <c r="N2802" s="17"/>
      <c r="O2802" s="17"/>
      <c r="P2802" s="17">
        <f t="shared" si="2391"/>
        <v>0</v>
      </c>
      <c r="Q2802" s="161" t="str">
        <f t="shared" si="2396"/>
        <v>-</v>
      </c>
    </row>
    <row r="2803" spans="1:17" x14ac:dyDescent="0.25">
      <c r="A2803" s="4" t="s">
        <v>969</v>
      </c>
      <c r="B2803" s="4" t="s">
        <v>82</v>
      </c>
      <c r="C2803" s="4" t="s">
        <v>1368</v>
      </c>
      <c r="D2803" s="4" t="s">
        <v>1369</v>
      </c>
      <c r="E2803" s="3" t="s">
        <v>22</v>
      </c>
      <c r="F2803" s="4" t="s">
        <v>1375</v>
      </c>
      <c r="G2803" s="16" t="s">
        <v>1015</v>
      </c>
      <c r="H2803" s="16" t="s">
        <v>30</v>
      </c>
      <c r="I2803" s="183">
        <v>30000</v>
      </c>
      <c r="J2803" s="183">
        <v>30000</v>
      </c>
      <c r="K2803" s="183">
        <v>26000</v>
      </c>
      <c r="L2803" s="183">
        <f>M2803+N2803+O2803</f>
        <v>0</v>
      </c>
      <c r="M2803" s="17"/>
      <c r="N2803" s="17"/>
      <c r="O2803" s="17"/>
      <c r="P2803" s="17">
        <f t="shared" si="2391"/>
        <v>26000</v>
      </c>
      <c r="Q2803" s="183">
        <f t="shared" si="2396"/>
        <v>86.666666666666671</v>
      </c>
    </row>
    <row r="2804" spans="1:17" x14ac:dyDescent="0.25">
      <c r="A2804" s="4" t="s">
        <v>969</v>
      </c>
      <c r="B2804" s="4" t="s">
        <v>82</v>
      </c>
      <c r="C2804" s="4" t="s">
        <v>1368</v>
      </c>
      <c r="D2804" s="4" t="s">
        <v>1369</v>
      </c>
      <c r="E2804" s="2" t="s">
        <v>31</v>
      </c>
      <c r="F2804" s="2" t="s">
        <v>1</v>
      </c>
      <c r="G2804" s="2" t="s">
        <v>1</v>
      </c>
      <c r="H2804" s="2" t="s">
        <v>32</v>
      </c>
      <c r="I2804" s="185">
        <f t="shared" ref="I2804:O2804" si="2402">SUM(I2805)</f>
        <v>333503</v>
      </c>
      <c r="J2804" s="185">
        <f t="shared" si="2402"/>
        <v>328503</v>
      </c>
      <c r="K2804" s="185">
        <f t="shared" si="2402"/>
        <v>261631</v>
      </c>
      <c r="L2804" s="185">
        <f t="shared" si="2402"/>
        <v>66872</v>
      </c>
      <c r="M2804" s="15">
        <f t="shared" si="2402"/>
        <v>22872</v>
      </c>
      <c r="N2804" s="15">
        <f t="shared" si="2402"/>
        <v>22000</v>
      </c>
      <c r="O2804" s="15">
        <f t="shared" si="2402"/>
        <v>22000</v>
      </c>
      <c r="P2804" s="15">
        <f t="shared" si="2391"/>
        <v>328503</v>
      </c>
      <c r="Q2804" s="185">
        <f t="shared" si="2396"/>
        <v>100</v>
      </c>
    </row>
    <row r="2805" spans="1:17" x14ac:dyDescent="0.25">
      <c r="A2805" s="4" t="s">
        <v>969</v>
      </c>
      <c r="B2805" s="4" t="s">
        <v>82</v>
      </c>
      <c r="C2805" s="4" t="s">
        <v>1368</v>
      </c>
      <c r="D2805" s="4" t="s">
        <v>1369</v>
      </c>
      <c r="E2805" s="3" t="s">
        <v>34</v>
      </c>
      <c r="F2805" s="4"/>
      <c r="G2805" s="16" t="s">
        <v>1015</v>
      </c>
      <c r="H2805" s="16" t="s">
        <v>33</v>
      </c>
      <c r="I2805" s="183">
        <v>333503</v>
      </c>
      <c r="J2805" s="183">
        <v>328503</v>
      </c>
      <c r="K2805" s="183">
        <v>261631</v>
      </c>
      <c r="L2805" s="183">
        <f>M2805+N2805+O2805</f>
        <v>66872</v>
      </c>
      <c r="M2805" s="17">
        <v>22872</v>
      </c>
      <c r="N2805" s="17">
        <v>22000</v>
      </c>
      <c r="O2805" s="17">
        <v>22000</v>
      </c>
      <c r="P2805" s="17">
        <f t="shared" si="2391"/>
        <v>328503</v>
      </c>
      <c r="Q2805" s="183">
        <f t="shared" si="2396"/>
        <v>100</v>
      </c>
    </row>
    <row r="2806" spans="1:17" x14ac:dyDescent="0.25">
      <c r="A2806" s="4" t="s">
        <v>969</v>
      </c>
      <c r="B2806" s="4" t="s">
        <v>82</v>
      </c>
      <c r="C2806" s="4" t="s">
        <v>1368</v>
      </c>
      <c r="D2806" s="4" t="s">
        <v>1369</v>
      </c>
      <c r="E2806" s="2" t="s">
        <v>35</v>
      </c>
      <c r="F2806" s="2" t="s">
        <v>1</v>
      </c>
      <c r="G2806" s="2" t="s">
        <v>1</v>
      </c>
      <c r="H2806" s="2" t="s">
        <v>36</v>
      </c>
      <c r="I2806" s="185">
        <f t="shared" ref="I2806:O2806" si="2403">SUM(I2807:I2814)</f>
        <v>339801</v>
      </c>
      <c r="J2806" s="185">
        <f t="shared" si="2403"/>
        <v>214401</v>
      </c>
      <c r="K2806" s="185">
        <f t="shared" si="2403"/>
        <v>161259</v>
      </c>
      <c r="L2806" s="185">
        <f t="shared" si="2403"/>
        <v>53092</v>
      </c>
      <c r="M2806" s="15">
        <f t="shared" si="2403"/>
        <v>18400</v>
      </c>
      <c r="N2806" s="15">
        <f t="shared" si="2403"/>
        <v>18050</v>
      </c>
      <c r="O2806" s="15">
        <f t="shared" si="2403"/>
        <v>16642</v>
      </c>
      <c r="P2806" s="15">
        <f t="shared" si="2391"/>
        <v>214351</v>
      </c>
      <c r="Q2806" s="185">
        <f t="shared" si="2396"/>
        <v>99.976679213249938</v>
      </c>
    </row>
    <row r="2807" spans="1:17" x14ac:dyDescent="0.25">
      <c r="A2807" s="4" t="s">
        <v>969</v>
      </c>
      <c r="B2807" s="4" t="s">
        <v>82</v>
      </c>
      <c r="C2807" s="4" t="s">
        <v>1368</v>
      </c>
      <c r="D2807" s="4" t="s">
        <v>1369</v>
      </c>
      <c r="E2807" s="3" t="s">
        <v>39</v>
      </c>
      <c r="F2807" s="4"/>
      <c r="G2807" s="16" t="s">
        <v>1015</v>
      </c>
      <c r="H2807" s="16" t="s">
        <v>38</v>
      </c>
      <c r="I2807" s="183">
        <v>3300</v>
      </c>
      <c r="J2807" s="183">
        <v>2200</v>
      </c>
      <c r="K2807" s="183">
        <v>2200</v>
      </c>
      <c r="L2807" s="183">
        <f t="shared" ref="L2807:L2813" si="2404">M2807+N2807+O2807</f>
        <v>0</v>
      </c>
      <c r="M2807" s="17"/>
      <c r="N2807" s="17"/>
      <c r="O2807" s="17"/>
      <c r="P2807" s="17">
        <f t="shared" si="2391"/>
        <v>2200</v>
      </c>
      <c r="Q2807" s="183">
        <f t="shared" si="2396"/>
        <v>100</v>
      </c>
    </row>
    <row r="2808" spans="1:17" x14ac:dyDescent="0.25">
      <c r="A2808" s="4" t="s">
        <v>969</v>
      </c>
      <c r="B2808" s="4" t="s">
        <v>82</v>
      </c>
      <c r="C2808" s="4" t="s">
        <v>1368</v>
      </c>
      <c r="D2808" s="4" t="s">
        <v>1369</v>
      </c>
      <c r="E2808" s="3" t="s">
        <v>197</v>
      </c>
      <c r="F2808" s="4"/>
      <c r="G2808" s="16" t="s">
        <v>1015</v>
      </c>
      <c r="H2808" s="16" t="s">
        <v>196</v>
      </c>
      <c r="I2808" s="183">
        <v>75000</v>
      </c>
      <c r="J2808" s="183">
        <v>75000</v>
      </c>
      <c r="K2808" s="183">
        <v>55350</v>
      </c>
      <c r="L2808" s="183">
        <f t="shared" si="2404"/>
        <v>19650</v>
      </c>
      <c r="M2808" s="17">
        <v>7000</v>
      </c>
      <c r="N2808" s="17">
        <v>6650</v>
      </c>
      <c r="O2808" s="17">
        <v>6000</v>
      </c>
      <c r="P2808" s="17">
        <f t="shared" si="2391"/>
        <v>75000</v>
      </c>
      <c r="Q2808" s="183">
        <f t="shared" si="2396"/>
        <v>100</v>
      </c>
    </row>
    <row r="2809" spans="1:17" x14ac:dyDescent="0.25">
      <c r="A2809" s="4" t="s">
        <v>969</v>
      </c>
      <c r="B2809" s="4" t="s">
        <v>82</v>
      </c>
      <c r="C2809" s="4" t="s">
        <v>1368</v>
      </c>
      <c r="D2809" s="4" t="s">
        <v>1369</v>
      </c>
      <c r="E2809" s="3" t="s">
        <v>200</v>
      </c>
      <c r="F2809" s="4"/>
      <c r="G2809" s="16" t="s">
        <v>1015</v>
      </c>
      <c r="H2809" s="16" t="s">
        <v>199</v>
      </c>
      <c r="I2809" s="183">
        <v>17500</v>
      </c>
      <c r="J2809" s="183">
        <v>17500</v>
      </c>
      <c r="K2809" s="183">
        <v>12200</v>
      </c>
      <c r="L2809" s="183">
        <f t="shared" si="2404"/>
        <v>5300</v>
      </c>
      <c r="M2809" s="17">
        <v>1800</v>
      </c>
      <c r="N2809" s="17">
        <v>1800</v>
      </c>
      <c r="O2809" s="17">
        <v>1700</v>
      </c>
      <c r="P2809" s="17">
        <f t="shared" si="2391"/>
        <v>17500</v>
      </c>
      <c r="Q2809" s="183">
        <f t="shared" si="2396"/>
        <v>100</v>
      </c>
    </row>
    <row r="2810" spans="1:17" x14ac:dyDescent="0.25">
      <c r="A2810" s="4" t="s">
        <v>969</v>
      </c>
      <c r="B2810" s="4" t="s">
        <v>82</v>
      </c>
      <c r="C2810" s="4" t="s">
        <v>1368</v>
      </c>
      <c r="D2810" s="4" t="s">
        <v>1369</v>
      </c>
      <c r="E2810" s="3" t="s">
        <v>203</v>
      </c>
      <c r="F2810" s="4"/>
      <c r="G2810" s="16" t="s">
        <v>1015</v>
      </c>
      <c r="H2810" s="16" t="s">
        <v>202</v>
      </c>
      <c r="I2810" s="183">
        <v>152900</v>
      </c>
      <c r="J2810" s="183">
        <v>37400</v>
      </c>
      <c r="K2810" s="183">
        <v>26800</v>
      </c>
      <c r="L2810" s="183">
        <f t="shared" si="2404"/>
        <v>10600</v>
      </c>
      <c r="M2810" s="17">
        <v>3600</v>
      </c>
      <c r="N2810" s="17">
        <v>3500</v>
      </c>
      <c r="O2810" s="17">
        <v>3500</v>
      </c>
      <c r="P2810" s="17">
        <f t="shared" si="2391"/>
        <v>37400</v>
      </c>
      <c r="Q2810" s="183">
        <f t="shared" si="2396"/>
        <v>100</v>
      </c>
    </row>
    <row r="2811" spans="1:17" x14ac:dyDescent="0.25">
      <c r="A2811" s="4" t="s">
        <v>969</v>
      </c>
      <c r="B2811" s="4" t="s">
        <v>82</v>
      </c>
      <c r="C2811" s="4" t="s">
        <v>1368</v>
      </c>
      <c r="D2811" s="4" t="s">
        <v>1369</v>
      </c>
      <c r="E2811" s="3" t="s">
        <v>206</v>
      </c>
      <c r="F2811" s="4"/>
      <c r="G2811" s="16" t="s">
        <v>1015</v>
      </c>
      <c r="H2811" s="16" t="s">
        <v>205</v>
      </c>
      <c r="I2811" s="183">
        <v>2750</v>
      </c>
      <c r="J2811" s="183">
        <v>1650</v>
      </c>
      <c r="K2811" s="183">
        <v>1650</v>
      </c>
      <c r="L2811" s="183">
        <f t="shared" si="2404"/>
        <v>0</v>
      </c>
      <c r="M2811" s="17"/>
      <c r="N2811" s="17"/>
      <c r="O2811" s="17"/>
      <c r="P2811" s="17">
        <f t="shared" si="2391"/>
        <v>1650</v>
      </c>
      <c r="Q2811" s="183">
        <f t="shared" si="2396"/>
        <v>100</v>
      </c>
    </row>
    <row r="2812" spans="1:17" x14ac:dyDescent="0.25">
      <c r="A2812" s="4" t="s">
        <v>969</v>
      </c>
      <c r="B2812" s="4" t="s">
        <v>82</v>
      </c>
      <c r="C2812" s="4" t="s">
        <v>1368</v>
      </c>
      <c r="D2812" s="4" t="s">
        <v>1369</v>
      </c>
      <c r="E2812" s="3" t="s">
        <v>212</v>
      </c>
      <c r="F2812" s="4"/>
      <c r="G2812" s="16" t="s">
        <v>1015</v>
      </c>
      <c r="H2812" s="16" t="s">
        <v>211</v>
      </c>
      <c r="I2812" s="183">
        <v>17600</v>
      </c>
      <c r="J2812" s="183">
        <v>12100</v>
      </c>
      <c r="K2812" s="183">
        <v>8500</v>
      </c>
      <c r="L2812" s="183">
        <f t="shared" si="2404"/>
        <v>3600</v>
      </c>
      <c r="M2812" s="17">
        <v>1300</v>
      </c>
      <c r="N2812" s="17">
        <v>1300</v>
      </c>
      <c r="O2812" s="17">
        <v>1000</v>
      </c>
      <c r="P2812" s="17">
        <f t="shared" si="2391"/>
        <v>12100</v>
      </c>
      <c r="Q2812" s="183">
        <f t="shared" si="2396"/>
        <v>100</v>
      </c>
    </row>
    <row r="2813" spans="1:17" x14ac:dyDescent="0.25">
      <c r="A2813" s="4" t="s">
        <v>969</v>
      </c>
      <c r="B2813" s="4" t="s">
        <v>82</v>
      </c>
      <c r="C2813" s="4" t="s">
        <v>1368</v>
      </c>
      <c r="D2813" s="4" t="s">
        <v>1369</v>
      </c>
      <c r="E2813" s="3" t="s">
        <v>215</v>
      </c>
      <c r="F2813" s="4"/>
      <c r="G2813" s="16" t="s">
        <v>1015</v>
      </c>
      <c r="H2813" s="16" t="s">
        <v>214</v>
      </c>
      <c r="I2813" s="183">
        <v>50</v>
      </c>
      <c r="J2813" s="183">
        <v>50</v>
      </c>
      <c r="K2813" s="183">
        <v>0</v>
      </c>
      <c r="L2813" s="183">
        <f t="shared" si="2404"/>
        <v>0</v>
      </c>
      <c r="M2813" s="17"/>
      <c r="N2813" s="17"/>
      <c r="O2813" s="17"/>
      <c r="P2813" s="17">
        <f t="shared" si="2391"/>
        <v>0</v>
      </c>
      <c r="Q2813" s="183">
        <f t="shared" si="2396"/>
        <v>0</v>
      </c>
    </row>
    <row r="2814" spans="1:17" x14ac:dyDescent="0.25">
      <c r="A2814" s="1" t="s">
        <v>969</v>
      </c>
      <c r="B2814" s="1" t="s">
        <v>82</v>
      </c>
      <c r="C2814" s="1" t="s">
        <v>1368</v>
      </c>
      <c r="D2814" s="1" t="s">
        <v>1369</v>
      </c>
      <c r="E2814" s="1" t="s">
        <v>40</v>
      </c>
      <c r="F2814" s="4" t="s">
        <v>1</v>
      </c>
      <c r="G2814" s="16" t="s">
        <v>1</v>
      </c>
      <c r="H2814" s="2" t="s">
        <v>41</v>
      </c>
      <c r="I2814" s="185">
        <f t="shared" ref="I2814:O2814" si="2405">SUM(I2815:I2817)</f>
        <v>70701</v>
      </c>
      <c r="J2814" s="185">
        <f t="shared" si="2405"/>
        <v>68501</v>
      </c>
      <c r="K2814" s="185">
        <f t="shared" si="2405"/>
        <v>54559</v>
      </c>
      <c r="L2814" s="185">
        <f t="shared" si="2405"/>
        <v>13942</v>
      </c>
      <c r="M2814" s="15">
        <f t="shared" si="2405"/>
        <v>4700</v>
      </c>
      <c r="N2814" s="15">
        <f t="shared" si="2405"/>
        <v>4800</v>
      </c>
      <c r="O2814" s="15">
        <f t="shared" si="2405"/>
        <v>4442</v>
      </c>
      <c r="P2814" s="15">
        <f t="shared" si="2391"/>
        <v>68501</v>
      </c>
      <c r="Q2814" s="185">
        <f t="shared" si="2396"/>
        <v>100</v>
      </c>
    </row>
    <row r="2815" spans="1:17" x14ac:dyDescent="0.25">
      <c r="A2815" s="4" t="s">
        <v>969</v>
      </c>
      <c r="B2815" s="4" t="s">
        <v>82</v>
      </c>
      <c r="C2815" s="4" t="s">
        <v>1368</v>
      </c>
      <c r="D2815" s="4" t="s">
        <v>1369</v>
      </c>
      <c r="E2815" s="3" t="s">
        <v>42</v>
      </c>
      <c r="F2815" s="4"/>
      <c r="G2815" s="16" t="s">
        <v>1015</v>
      </c>
      <c r="H2815" s="16" t="s">
        <v>41</v>
      </c>
      <c r="I2815" s="183">
        <v>41470</v>
      </c>
      <c r="J2815" s="183">
        <v>39270</v>
      </c>
      <c r="K2815" s="183">
        <v>32080</v>
      </c>
      <c r="L2815" s="183">
        <f>M2815+N2815+O2815</f>
        <v>7190</v>
      </c>
      <c r="M2815" s="17">
        <v>2500</v>
      </c>
      <c r="N2815" s="17">
        <v>2500</v>
      </c>
      <c r="O2815" s="17">
        <v>2190</v>
      </c>
      <c r="P2815" s="17">
        <f t="shared" si="2391"/>
        <v>39270</v>
      </c>
      <c r="Q2815" s="183">
        <f t="shared" si="2396"/>
        <v>100</v>
      </c>
    </row>
    <row r="2816" spans="1:17" ht="22.5" x14ac:dyDescent="0.25">
      <c r="A2816" s="4" t="s">
        <v>969</v>
      </c>
      <c r="B2816" s="4" t="s">
        <v>82</v>
      </c>
      <c r="C2816" s="4" t="s">
        <v>1368</v>
      </c>
      <c r="D2816" s="4" t="s">
        <v>1369</v>
      </c>
      <c r="E2816" s="3" t="s">
        <v>42</v>
      </c>
      <c r="F2816" s="4" t="s">
        <v>1376</v>
      </c>
      <c r="G2816" s="16" t="s">
        <v>1015</v>
      </c>
      <c r="H2816" s="16" t="s">
        <v>50</v>
      </c>
      <c r="I2816" s="183">
        <v>10131</v>
      </c>
      <c r="J2816" s="183">
        <v>10131</v>
      </c>
      <c r="K2816" s="183">
        <v>8079</v>
      </c>
      <c r="L2816" s="183">
        <f>M2816+N2816+O2816</f>
        <v>2052</v>
      </c>
      <c r="M2816" s="17">
        <v>700</v>
      </c>
      <c r="N2816" s="17">
        <v>700</v>
      </c>
      <c r="O2816" s="17">
        <v>652</v>
      </c>
      <c r="P2816" s="17">
        <f t="shared" si="2391"/>
        <v>10131</v>
      </c>
      <c r="Q2816" s="183">
        <f t="shared" si="2396"/>
        <v>100</v>
      </c>
    </row>
    <row r="2817" spans="1:17" ht="22.5" x14ac:dyDescent="0.25">
      <c r="A2817" s="4" t="s">
        <v>969</v>
      </c>
      <c r="B2817" s="4" t="s">
        <v>82</v>
      </c>
      <c r="C2817" s="4" t="s">
        <v>1368</v>
      </c>
      <c r="D2817" s="4" t="s">
        <v>1369</v>
      </c>
      <c r="E2817" s="3" t="s">
        <v>42</v>
      </c>
      <c r="F2817" s="4" t="s">
        <v>1377</v>
      </c>
      <c r="G2817" s="16" t="s">
        <v>1015</v>
      </c>
      <c r="H2817" s="16" t="s">
        <v>56</v>
      </c>
      <c r="I2817" s="183">
        <v>19100</v>
      </c>
      <c r="J2817" s="183">
        <v>19100</v>
      </c>
      <c r="K2817" s="183">
        <v>14400</v>
      </c>
      <c r="L2817" s="183">
        <f>M2817+N2817+O2817</f>
        <v>4700</v>
      </c>
      <c r="M2817" s="17">
        <v>1500</v>
      </c>
      <c r="N2817" s="17">
        <v>1600</v>
      </c>
      <c r="O2817" s="17">
        <v>1600</v>
      </c>
      <c r="P2817" s="17">
        <f t="shared" si="2391"/>
        <v>19100</v>
      </c>
      <c r="Q2817" s="183">
        <f t="shared" si="2396"/>
        <v>100</v>
      </c>
    </row>
    <row r="2818" spans="1:17" ht="22.5" x14ac:dyDescent="0.25">
      <c r="A2818" s="1" t="s">
        <v>1</v>
      </c>
      <c r="B2818" s="1" t="s">
        <v>1</v>
      </c>
      <c r="C2818" s="1" t="s">
        <v>1</v>
      </c>
      <c r="D2818" s="2" t="s">
        <v>1</v>
      </c>
      <c r="E2818" s="2" t="s">
        <v>1</v>
      </c>
      <c r="F2818" s="2" t="s">
        <v>1</v>
      </c>
      <c r="G2818" s="2" t="s">
        <v>1</v>
      </c>
      <c r="H2818" s="13" t="s">
        <v>57</v>
      </c>
      <c r="I2818" s="184">
        <f t="shared" ref="I2818:O2819" si="2406">SUM(I2819)</f>
        <v>110</v>
      </c>
      <c r="J2818" s="184">
        <f t="shared" si="2406"/>
        <v>110</v>
      </c>
      <c r="K2818" s="184">
        <f t="shared" si="2406"/>
        <v>0</v>
      </c>
      <c r="L2818" s="184">
        <f t="shared" si="2406"/>
        <v>0</v>
      </c>
      <c r="M2818" s="14">
        <f t="shared" si="2406"/>
        <v>0</v>
      </c>
      <c r="N2818" s="14">
        <f t="shared" si="2406"/>
        <v>0</v>
      </c>
      <c r="O2818" s="14">
        <f t="shared" si="2406"/>
        <v>0</v>
      </c>
      <c r="P2818" s="14">
        <f t="shared" si="2391"/>
        <v>0</v>
      </c>
      <c r="Q2818" s="184">
        <f t="shared" si="2396"/>
        <v>0</v>
      </c>
    </row>
    <row r="2819" spans="1:17" x14ac:dyDescent="0.25">
      <c r="A2819" s="4" t="s">
        <v>969</v>
      </c>
      <c r="B2819" s="4" t="s">
        <v>82</v>
      </c>
      <c r="C2819" s="4" t="s">
        <v>1368</v>
      </c>
      <c r="D2819" s="4" t="s">
        <v>1369</v>
      </c>
      <c r="E2819" s="2" t="s">
        <v>58</v>
      </c>
      <c r="F2819" s="2" t="s">
        <v>1</v>
      </c>
      <c r="G2819" s="2" t="s">
        <v>1</v>
      </c>
      <c r="H2819" s="2" t="s">
        <v>59</v>
      </c>
      <c r="I2819" s="185">
        <f t="shared" si="2406"/>
        <v>110</v>
      </c>
      <c r="J2819" s="185">
        <f t="shared" si="2406"/>
        <v>110</v>
      </c>
      <c r="K2819" s="185">
        <f t="shared" si="2406"/>
        <v>0</v>
      </c>
      <c r="L2819" s="185">
        <f t="shared" si="2406"/>
        <v>0</v>
      </c>
      <c r="M2819" s="15">
        <f t="shared" si="2406"/>
        <v>0</v>
      </c>
      <c r="N2819" s="15">
        <f t="shared" si="2406"/>
        <v>0</v>
      </c>
      <c r="O2819" s="15">
        <f t="shared" si="2406"/>
        <v>0</v>
      </c>
      <c r="P2819" s="15">
        <f t="shared" si="2391"/>
        <v>0</v>
      </c>
      <c r="Q2819" s="185">
        <f t="shared" si="2396"/>
        <v>0</v>
      </c>
    </row>
    <row r="2820" spans="1:17" x14ac:dyDescent="0.25">
      <c r="A2820" s="4" t="s">
        <v>969</v>
      </c>
      <c r="B2820" s="4" t="s">
        <v>82</v>
      </c>
      <c r="C2820" s="4" t="s">
        <v>1368</v>
      </c>
      <c r="D2820" s="4" t="s">
        <v>1369</v>
      </c>
      <c r="E2820" s="3" t="s">
        <v>69</v>
      </c>
      <c r="F2820" s="4"/>
      <c r="G2820" s="16" t="s">
        <v>1015</v>
      </c>
      <c r="H2820" s="16" t="s">
        <v>68</v>
      </c>
      <c r="I2820" s="183">
        <v>110</v>
      </c>
      <c r="J2820" s="183">
        <v>110</v>
      </c>
      <c r="K2820" s="183">
        <v>0</v>
      </c>
      <c r="L2820" s="183">
        <f>M2820+N2820+O2820</f>
        <v>0</v>
      </c>
      <c r="M2820" s="17"/>
      <c r="N2820" s="17"/>
      <c r="O2820" s="17"/>
      <c r="P2820" s="17">
        <f t="shared" si="2391"/>
        <v>0</v>
      </c>
      <c r="Q2820" s="183">
        <f t="shared" si="2396"/>
        <v>0</v>
      </c>
    </row>
    <row r="2821" spans="1:17" ht="22.5" x14ac:dyDescent="0.25">
      <c r="A2821" s="1" t="s">
        <v>1</v>
      </c>
      <c r="B2821" s="1" t="s">
        <v>1</v>
      </c>
      <c r="C2821" s="1" t="s">
        <v>1</v>
      </c>
      <c r="D2821" s="2" t="s">
        <v>1</v>
      </c>
      <c r="E2821" s="2" t="s">
        <v>1</v>
      </c>
      <c r="F2821" s="2" t="s">
        <v>1</v>
      </c>
      <c r="G2821" s="2" t="s">
        <v>1</v>
      </c>
      <c r="H2821" s="13" t="s">
        <v>70</v>
      </c>
      <c r="I2821" s="184">
        <f t="shared" ref="I2821:O2821" si="2407">SUM(I2822)</f>
        <v>87000</v>
      </c>
      <c r="J2821" s="184">
        <f t="shared" si="2407"/>
        <v>67000</v>
      </c>
      <c r="K2821" s="184">
        <f t="shared" si="2407"/>
        <v>67000</v>
      </c>
      <c r="L2821" s="184">
        <f t="shared" si="2407"/>
        <v>0</v>
      </c>
      <c r="M2821" s="14">
        <f t="shared" si="2407"/>
        <v>0</v>
      </c>
      <c r="N2821" s="14">
        <f t="shared" si="2407"/>
        <v>0</v>
      </c>
      <c r="O2821" s="14">
        <f t="shared" si="2407"/>
        <v>0</v>
      </c>
      <c r="P2821" s="14">
        <f t="shared" si="2391"/>
        <v>67000</v>
      </c>
      <c r="Q2821" s="184">
        <f t="shared" si="2396"/>
        <v>100</v>
      </c>
    </row>
    <row r="2822" spans="1:17" x14ac:dyDescent="0.25">
      <c r="A2822" s="4" t="s">
        <v>969</v>
      </c>
      <c r="B2822" s="4" t="s">
        <v>82</v>
      </c>
      <c r="C2822" s="4" t="s">
        <v>1368</v>
      </c>
      <c r="D2822" s="4" t="s">
        <v>1369</v>
      </c>
      <c r="E2822" s="2" t="s">
        <v>71</v>
      </c>
      <c r="F2822" s="2" t="s">
        <v>1</v>
      </c>
      <c r="G2822" s="2" t="s">
        <v>1</v>
      </c>
      <c r="H2822" s="2" t="s">
        <v>72</v>
      </c>
      <c r="I2822" s="185">
        <f t="shared" ref="I2822:L2822" si="2408">SUM(I2823:I2824)</f>
        <v>87000</v>
      </c>
      <c r="J2822" s="185">
        <f t="shared" ref="J2822" si="2409">SUM(J2823:J2824)</f>
        <v>67000</v>
      </c>
      <c r="K2822" s="185">
        <f t="shared" ref="K2822" si="2410">SUM(K2823:K2824)</f>
        <v>67000</v>
      </c>
      <c r="L2822" s="185">
        <f t="shared" si="2408"/>
        <v>0</v>
      </c>
      <c r="M2822" s="15">
        <f t="shared" ref="M2822:O2822" si="2411">SUM(M2823:M2824)</f>
        <v>0</v>
      </c>
      <c r="N2822" s="15">
        <f t="shared" si="2411"/>
        <v>0</v>
      </c>
      <c r="O2822" s="15">
        <f t="shared" si="2411"/>
        <v>0</v>
      </c>
      <c r="P2822" s="15">
        <f t="shared" si="2391"/>
        <v>67000</v>
      </c>
      <c r="Q2822" s="185">
        <f t="shared" si="2396"/>
        <v>100</v>
      </c>
    </row>
    <row r="2823" spans="1:17" x14ac:dyDescent="0.25">
      <c r="A2823" s="4" t="s">
        <v>969</v>
      </c>
      <c r="B2823" s="4" t="s">
        <v>82</v>
      </c>
      <c r="C2823" s="4" t="s">
        <v>1368</v>
      </c>
      <c r="D2823" s="4" t="s">
        <v>1369</v>
      </c>
      <c r="E2823" s="3" t="s">
        <v>75</v>
      </c>
      <c r="F2823" s="4"/>
      <c r="G2823" s="16" t="s">
        <v>1015</v>
      </c>
      <c r="H2823" s="16" t="s">
        <v>74</v>
      </c>
      <c r="I2823" s="183">
        <v>37000</v>
      </c>
      <c r="J2823" s="183">
        <v>22000</v>
      </c>
      <c r="K2823" s="183">
        <v>22000</v>
      </c>
      <c r="L2823" s="183">
        <f>M2823+N2823+O2823</f>
        <v>0</v>
      </c>
      <c r="M2823" s="17"/>
      <c r="N2823" s="17"/>
      <c r="O2823" s="17"/>
      <c r="P2823" s="17">
        <f t="shared" si="2391"/>
        <v>22000</v>
      </c>
      <c r="Q2823" s="183">
        <f t="shared" si="2396"/>
        <v>100</v>
      </c>
    </row>
    <row r="2824" spans="1:17" x14ac:dyDescent="0.25">
      <c r="A2824" s="4" t="s">
        <v>969</v>
      </c>
      <c r="B2824" s="4" t="s">
        <v>82</v>
      </c>
      <c r="C2824" s="4" t="s">
        <v>1368</v>
      </c>
      <c r="D2824" s="4" t="s">
        <v>1369</v>
      </c>
      <c r="E2824" s="3" t="s">
        <v>341</v>
      </c>
      <c r="F2824" s="4"/>
      <c r="G2824" s="16" t="s">
        <v>1015</v>
      </c>
      <c r="H2824" s="16" t="s">
        <v>340</v>
      </c>
      <c r="I2824" s="183">
        <v>50000</v>
      </c>
      <c r="J2824" s="183">
        <v>45000</v>
      </c>
      <c r="K2824" s="183">
        <v>45000</v>
      </c>
      <c r="L2824" s="183">
        <f>M2824+N2824+O2824</f>
        <v>0</v>
      </c>
      <c r="M2824" s="17"/>
      <c r="N2824" s="17"/>
      <c r="O2824" s="17"/>
      <c r="P2824" s="17">
        <f t="shared" si="2391"/>
        <v>45000</v>
      </c>
      <c r="Q2824" s="183">
        <f t="shared" si="2396"/>
        <v>100</v>
      </c>
    </row>
    <row r="2825" spans="1:17" x14ac:dyDescent="0.25">
      <c r="A2825" s="16" t="s">
        <v>1</v>
      </c>
      <c r="B2825" s="16" t="s">
        <v>1</v>
      </c>
      <c r="C2825" s="16" t="s">
        <v>1</v>
      </c>
      <c r="D2825" s="16" t="s">
        <v>1</v>
      </c>
      <c r="E2825" s="16" t="s">
        <v>1</v>
      </c>
      <c r="F2825" s="16" t="s">
        <v>1</v>
      </c>
      <c r="G2825" s="16" t="s">
        <v>1</v>
      </c>
      <c r="H2825" s="13" t="s">
        <v>1378</v>
      </c>
      <c r="I2825" s="184">
        <f t="shared" ref="I2825:O2825" si="2412">SUM(I2795,I2818,I2821)</f>
        <v>4360259</v>
      </c>
      <c r="J2825" s="184">
        <f t="shared" si="2412"/>
        <v>4170689</v>
      </c>
      <c r="K2825" s="184">
        <f t="shared" si="2412"/>
        <v>3382648</v>
      </c>
      <c r="L2825" s="184">
        <f t="shared" si="2412"/>
        <v>783881</v>
      </c>
      <c r="M2825" s="14">
        <f t="shared" si="2412"/>
        <v>272108</v>
      </c>
      <c r="N2825" s="14">
        <f t="shared" si="2412"/>
        <v>257625</v>
      </c>
      <c r="O2825" s="14">
        <f t="shared" si="2412"/>
        <v>254148</v>
      </c>
      <c r="P2825" s="14">
        <f t="shared" si="2391"/>
        <v>4166529</v>
      </c>
      <c r="Q2825" s="184">
        <f t="shared" si="2396"/>
        <v>99.900256288589247</v>
      </c>
    </row>
    <row r="2826" spans="1:17" ht="15.75" thickBot="1" x14ac:dyDescent="0.3">
      <c r="A2826" s="16" t="s">
        <v>1</v>
      </c>
      <c r="B2826" s="16" t="s">
        <v>1</v>
      </c>
      <c r="C2826" s="16" t="s">
        <v>1</v>
      </c>
      <c r="D2826" s="16" t="s">
        <v>1</v>
      </c>
      <c r="E2826" s="16" t="s">
        <v>1</v>
      </c>
      <c r="F2826" s="16" t="s">
        <v>1</v>
      </c>
      <c r="G2826" s="16" t="s">
        <v>1</v>
      </c>
      <c r="H2826" s="2" t="s">
        <v>77</v>
      </c>
      <c r="I2826" s="185">
        <v>98</v>
      </c>
      <c r="J2826" s="185">
        <v>98</v>
      </c>
      <c r="K2826" s="185"/>
      <c r="L2826" s="185"/>
      <c r="M2826" s="16" t="s">
        <v>1</v>
      </c>
      <c r="N2826" s="16" t="s">
        <v>1</v>
      </c>
      <c r="O2826" s="16"/>
      <c r="P2826" s="15">
        <f t="shared" si="2391"/>
        <v>0</v>
      </c>
      <c r="Q2826" s="164"/>
    </row>
    <row r="2827" spans="1:17" ht="45.75" thickBot="1" x14ac:dyDescent="0.3">
      <c r="A2827" s="212" t="s">
        <v>1</v>
      </c>
      <c r="B2827" s="212" t="s">
        <v>1</v>
      </c>
      <c r="C2827" s="212" t="s">
        <v>1</v>
      </c>
      <c r="D2827" s="212" t="s">
        <v>1</v>
      </c>
      <c r="E2827" s="212" t="s">
        <v>1</v>
      </c>
      <c r="F2827" s="212" t="s">
        <v>1</v>
      </c>
      <c r="G2827" s="214" t="s">
        <v>1</v>
      </c>
      <c r="H2827" s="5" t="s">
        <v>78</v>
      </c>
      <c r="I2827" s="109" t="s">
        <v>3374</v>
      </c>
      <c r="J2827" s="109" t="s">
        <v>3433</v>
      </c>
      <c r="K2827" s="109" t="s">
        <v>3437</v>
      </c>
      <c r="L2827" s="109" t="s">
        <v>3434</v>
      </c>
      <c r="M2827" s="5" t="s">
        <v>3439</v>
      </c>
      <c r="N2827" s="5" t="s">
        <v>3440</v>
      </c>
      <c r="O2827" s="5" t="s">
        <v>3441</v>
      </c>
      <c r="P2827" s="5" t="s">
        <v>3438</v>
      </c>
      <c r="Q2827" s="162" t="s">
        <v>3302</v>
      </c>
    </row>
    <row r="2828" spans="1:17" x14ac:dyDescent="0.25">
      <c r="A2828" s="213"/>
      <c r="B2828" s="213"/>
      <c r="C2828" s="213"/>
      <c r="D2828" s="213"/>
      <c r="E2828" s="213"/>
      <c r="F2828" s="213"/>
      <c r="G2828" s="215"/>
      <c r="H2828" s="18" t="s">
        <v>1</v>
      </c>
      <c r="I2828" s="110">
        <v>1</v>
      </c>
      <c r="J2828" s="110">
        <v>2</v>
      </c>
      <c r="K2828" s="110">
        <v>20</v>
      </c>
      <c r="L2828" s="110" t="s">
        <v>3402</v>
      </c>
      <c r="M2828" s="12">
        <v>5</v>
      </c>
      <c r="N2828" s="12">
        <v>6</v>
      </c>
      <c r="O2828" s="12">
        <v>7</v>
      </c>
      <c r="P2828" s="12" t="s">
        <v>3303</v>
      </c>
      <c r="Q2828" s="110">
        <v>9</v>
      </c>
    </row>
    <row r="2829" spans="1:17" x14ac:dyDescent="0.25">
      <c r="A2829" s="213"/>
      <c r="B2829" s="213"/>
      <c r="C2829" s="213"/>
      <c r="D2829" s="213"/>
      <c r="E2829" s="213"/>
      <c r="F2829" s="213"/>
      <c r="G2829" s="215"/>
      <c r="H2829" s="19" t="s">
        <v>1060</v>
      </c>
      <c r="I2829" s="186">
        <f t="shared" ref="I2829:L2829" si="2413">SUM(I2825)</f>
        <v>4360259</v>
      </c>
      <c r="J2829" s="186">
        <f t="shared" ref="J2829" si="2414">SUM(J2825)</f>
        <v>4170689</v>
      </c>
      <c r="K2829" s="186">
        <f t="shared" ref="K2829" si="2415">SUM(K2825)</f>
        <v>3382648</v>
      </c>
      <c r="L2829" s="186">
        <f t="shared" si="2413"/>
        <v>783881</v>
      </c>
      <c r="M2829" s="20">
        <f t="shared" ref="M2829:O2829" si="2416">SUM(M2825)</f>
        <v>272108</v>
      </c>
      <c r="N2829" s="20">
        <f t="shared" si="2416"/>
        <v>257625</v>
      </c>
      <c r="O2829" s="20">
        <f t="shared" si="2416"/>
        <v>254148</v>
      </c>
      <c r="P2829" s="20">
        <f>K2829+L2829</f>
        <v>4166529</v>
      </c>
      <c r="Q2829" s="186">
        <f>IF(J2829=0,"-",P2829/J2829*100)</f>
        <v>99.900256288589247</v>
      </c>
    </row>
    <row r="2830" spans="1:17" x14ac:dyDescent="0.25">
      <c r="A2830" s="213"/>
      <c r="B2830" s="213"/>
      <c r="C2830" s="213"/>
      <c r="D2830" s="213"/>
      <c r="E2830" s="213"/>
      <c r="F2830" s="213"/>
      <c r="G2830" s="215"/>
      <c r="H2830" s="21" t="s">
        <v>80</v>
      </c>
      <c r="I2830" s="186">
        <f t="shared" ref="I2830:L2830" si="2417">SUM(I2829)</f>
        <v>4360259</v>
      </c>
      <c r="J2830" s="186">
        <f t="shared" ref="J2830" si="2418">SUM(J2829)</f>
        <v>4170689</v>
      </c>
      <c r="K2830" s="186">
        <f t="shared" ref="K2830" si="2419">SUM(K2829)</f>
        <v>3382648</v>
      </c>
      <c r="L2830" s="186">
        <f t="shared" si="2417"/>
        <v>783881</v>
      </c>
      <c r="M2830" s="20">
        <f t="shared" ref="M2830:O2830" si="2420">SUM(M2829)</f>
        <v>272108</v>
      </c>
      <c r="N2830" s="20">
        <f t="shared" si="2420"/>
        <v>257625</v>
      </c>
      <c r="O2830" s="20">
        <f t="shared" si="2420"/>
        <v>254148</v>
      </c>
      <c r="P2830" s="20">
        <f>K2830+L2830</f>
        <v>4166529</v>
      </c>
      <c r="Q2830" s="186">
        <f>IF(J2830=0,"-",P2830/J2830*100)</f>
        <v>99.900256288589247</v>
      </c>
    </row>
    <row r="2831" spans="1:17" x14ac:dyDescent="0.25">
      <c r="A2831" s="216"/>
      <c r="B2831" s="216"/>
      <c r="C2831" s="216"/>
      <c r="D2831" s="216"/>
      <c r="E2831" s="216"/>
      <c r="F2831" s="216"/>
      <c r="G2831" s="217"/>
      <c r="J2831" s="178">
        <v>0</v>
      </c>
      <c r="K2831" s="178">
        <v>0</v>
      </c>
      <c r="L2831" s="178">
        <f>M2831+N2831+O2831</f>
        <v>0</v>
      </c>
      <c r="P2831">
        <f>K2831+L2831</f>
        <v>0</v>
      </c>
      <c r="Q2831" s="160" t="str">
        <f>IF(J2831=0,"-",P2831/J2831*100)</f>
        <v>-</v>
      </c>
    </row>
    <row r="2832" spans="1:17" ht="15.75" thickBot="1" x14ac:dyDescent="0.3">
      <c r="A2832" s="16" t="s">
        <v>1</v>
      </c>
      <c r="B2832" s="16" t="s">
        <v>1</v>
      </c>
      <c r="C2832" s="16" t="s">
        <v>1</v>
      </c>
      <c r="D2832" s="16" t="s">
        <v>1</v>
      </c>
      <c r="E2832" s="16" t="s">
        <v>1</v>
      </c>
      <c r="F2832" s="16" t="s">
        <v>1</v>
      </c>
      <c r="G2832" s="16" t="s">
        <v>1</v>
      </c>
      <c r="H2832" s="22" t="s">
        <v>1</v>
      </c>
      <c r="I2832" s="187"/>
      <c r="J2832" s="187"/>
      <c r="K2832" s="187"/>
      <c r="L2832" s="187"/>
      <c r="M2832" s="22" t="s">
        <v>1</v>
      </c>
      <c r="N2832" s="22" t="s">
        <v>1</v>
      </c>
      <c r="O2832" s="22"/>
      <c r="P2832" s="22">
        <f>K2832+L2832</f>
        <v>0</v>
      </c>
      <c r="Q2832" s="166"/>
    </row>
    <row r="2833" spans="1:17" ht="45.75" thickBot="1" x14ac:dyDescent="0.3">
      <c r="A2833" s="5" t="s">
        <v>4</v>
      </c>
      <c r="B2833" s="5" t="s">
        <v>5</v>
      </c>
      <c r="C2833" s="5" t="s">
        <v>6</v>
      </c>
      <c r="D2833" s="6" t="s">
        <v>1</v>
      </c>
      <c r="E2833" s="5" t="s">
        <v>7</v>
      </c>
      <c r="F2833" s="5" t="s">
        <v>8</v>
      </c>
      <c r="G2833" s="5" t="s">
        <v>9</v>
      </c>
      <c r="H2833" s="5" t="s">
        <v>10</v>
      </c>
      <c r="I2833" s="109" t="s">
        <v>3374</v>
      </c>
      <c r="J2833" s="109" t="s">
        <v>3433</v>
      </c>
      <c r="K2833" s="109" t="s">
        <v>3437</v>
      </c>
      <c r="L2833" s="109" t="s">
        <v>3434</v>
      </c>
      <c r="M2833" s="5" t="s">
        <v>3439</v>
      </c>
      <c r="N2833" s="5" t="s">
        <v>3440</v>
      </c>
      <c r="O2833" s="5" t="s">
        <v>3441</v>
      </c>
      <c r="P2833" s="5" t="s">
        <v>3438</v>
      </c>
      <c r="Q2833" s="162" t="s">
        <v>3302</v>
      </c>
    </row>
    <row r="2834" spans="1:17" x14ac:dyDescent="0.25">
      <c r="A2834" s="7" t="s">
        <v>1</v>
      </c>
      <c r="B2834" s="7" t="s">
        <v>1</v>
      </c>
      <c r="C2834" s="7" t="s">
        <v>1</v>
      </c>
      <c r="D2834" s="8" t="s">
        <v>1</v>
      </c>
      <c r="E2834" s="8" t="s">
        <v>1</v>
      </c>
      <c r="F2834" s="9" t="s">
        <v>1</v>
      </c>
      <c r="G2834" s="10" t="s">
        <v>1</v>
      </c>
      <c r="H2834" s="11" t="s">
        <v>1</v>
      </c>
      <c r="I2834" s="110">
        <v>1</v>
      </c>
      <c r="J2834" s="110">
        <v>2</v>
      </c>
      <c r="K2834" s="110">
        <v>20</v>
      </c>
      <c r="L2834" s="110" t="s">
        <v>3402</v>
      </c>
      <c r="M2834" s="12">
        <v>5</v>
      </c>
      <c r="N2834" s="12">
        <v>6</v>
      </c>
      <c r="O2834" s="12">
        <v>7</v>
      </c>
      <c r="P2834" s="12" t="s">
        <v>3303</v>
      </c>
      <c r="Q2834" s="110">
        <v>9</v>
      </c>
    </row>
    <row r="2835" spans="1:17" x14ac:dyDescent="0.25">
      <c r="A2835" s="1" t="s">
        <v>969</v>
      </c>
      <c r="B2835" s="1" t="s">
        <v>82</v>
      </c>
      <c r="C2835" s="4" t="s">
        <v>1379</v>
      </c>
      <c r="D2835" s="4" t="s">
        <v>1380</v>
      </c>
      <c r="E2835" s="2" t="s">
        <v>1</v>
      </c>
      <c r="F2835" s="2" t="s">
        <v>1</v>
      </c>
      <c r="G2835" s="2" t="s">
        <v>1</v>
      </c>
      <c r="H2835" s="2" t="s">
        <v>1381</v>
      </c>
      <c r="I2835" s="183">
        <v>0</v>
      </c>
      <c r="J2835" s="183"/>
      <c r="K2835" s="183"/>
      <c r="L2835" s="183"/>
      <c r="M2835" s="3" t="s">
        <v>1</v>
      </c>
      <c r="N2835" s="3" t="s">
        <v>1</v>
      </c>
      <c r="O2835" s="3"/>
      <c r="P2835" s="3">
        <f t="shared" ref="P2835:P2867" si="2421">K2835+L2835</f>
        <v>0</v>
      </c>
      <c r="Q2835" s="161"/>
    </row>
    <row r="2836" spans="1:17" ht="33.75" x14ac:dyDescent="0.25">
      <c r="A2836" s="1" t="s">
        <v>1</v>
      </c>
      <c r="B2836" s="1" t="s">
        <v>1</v>
      </c>
      <c r="C2836" s="1" t="s">
        <v>1</v>
      </c>
      <c r="D2836" s="2" t="s">
        <v>1</v>
      </c>
      <c r="E2836" s="2" t="s">
        <v>1</v>
      </c>
      <c r="F2836" s="2" t="s">
        <v>1</v>
      </c>
      <c r="G2836" s="2" t="s">
        <v>1</v>
      </c>
      <c r="H2836" s="13" t="s">
        <v>14</v>
      </c>
      <c r="I2836" s="184">
        <f t="shared" ref="I2836:L2836" si="2422">SUM(I2837,I2845,I2847)</f>
        <v>3525668</v>
      </c>
      <c r="J2836" s="184">
        <f t="shared" ref="J2836" si="2423">SUM(J2837,J2845,J2847)</f>
        <v>3369203</v>
      </c>
      <c r="K2836" s="184">
        <f t="shared" ref="K2836" si="2424">SUM(K2837,K2845,K2847)</f>
        <v>2617172</v>
      </c>
      <c r="L2836" s="184">
        <f t="shared" si="2422"/>
        <v>739281</v>
      </c>
      <c r="M2836" s="14">
        <f t="shared" ref="M2836:O2836" si="2425">SUM(M2837,M2845,M2847)</f>
        <v>260980</v>
      </c>
      <c r="N2836" s="14">
        <f t="shared" si="2425"/>
        <v>240049</v>
      </c>
      <c r="O2836" s="14">
        <f t="shared" si="2425"/>
        <v>238252</v>
      </c>
      <c r="P2836" s="14">
        <f t="shared" si="2421"/>
        <v>3356453</v>
      </c>
      <c r="Q2836" s="184">
        <f t="shared" ref="Q2836:Q2866" si="2426">IF(J2836=0,"-",P2836/J2836*100)</f>
        <v>99.621572223460561</v>
      </c>
    </row>
    <row r="2837" spans="1:17" x14ac:dyDescent="0.25">
      <c r="A2837" s="4" t="s">
        <v>969</v>
      </c>
      <c r="B2837" s="4" t="s">
        <v>82</v>
      </c>
      <c r="C2837" s="4" t="s">
        <v>1379</v>
      </c>
      <c r="D2837" s="4" t="s">
        <v>1380</v>
      </c>
      <c r="E2837" s="2" t="s">
        <v>15</v>
      </c>
      <c r="F2837" s="2" t="s">
        <v>1</v>
      </c>
      <c r="G2837" s="2" t="s">
        <v>1</v>
      </c>
      <c r="H2837" s="2" t="s">
        <v>16</v>
      </c>
      <c r="I2837" s="185">
        <f t="shared" ref="I2837:L2837" si="2427">SUM(I2838,I2839)</f>
        <v>2903649</v>
      </c>
      <c r="J2837" s="185">
        <f t="shared" ref="J2837" si="2428">SUM(J2838,J2839)</f>
        <v>2863904</v>
      </c>
      <c r="K2837" s="185">
        <f t="shared" ref="K2837" si="2429">SUM(K2838,K2839)</f>
        <v>2230921</v>
      </c>
      <c r="L2837" s="185">
        <f t="shared" si="2427"/>
        <v>620283</v>
      </c>
      <c r="M2837" s="15">
        <f t="shared" ref="M2837:O2837" si="2430">SUM(M2838,M2839)</f>
        <v>220052</v>
      </c>
      <c r="N2837" s="15">
        <f t="shared" si="2430"/>
        <v>200500</v>
      </c>
      <c r="O2837" s="15">
        <f t="shared" si="2430"/>
        <v>199731</v>
      </c>
      <c r="P2837" s="15">
        <f t="shared" si="2421"/>
        <v>2851204</v>
      </c>
      <c r="Q2837" s="185">
        <f t="shared" si="2426"/>
        <v>99.556549381543519</v>
      </c>
    </row>
    <row r="2838" spans="1:17" x14ac:dyDescent="0.25">
      <c r="A2838" s="4" t="s">
        <v>969</v>
      </c>
      <c r="B2838" s="4" t="s">
        <v>82</v>
      </c>
      <c r="C2838" s="4" t="s">
        <v>1379</v>
      </c>
      <c r="D2838" s="4" t="s">
        <v>1380</v>
      </c>
      <c r="E2838" s="3" t="s">
        <v>18</v>
      </c>
      <c r="F2838" s="4"/>
      <c r="G2838" s="16" t="s">
        <v>1015</v>
      </c>
      <c r="H2838" s="16" t="s">
        <v>17</v>
      </c>
      <c r="I2838" s="183">
        <v>2592194</v>
      </c>
      <c r="J2838" s="183">
        <v>2562194</v>
      </c>
      <c r="K2838" s="183">
        <v>1972772</v>
      </c>
      <c r="L2838" s="183">
        <f>M2838+N2838+O2838</f>
        <v>589422</v>
      </c>
      <c r="M2838" s="17">
        <v>209422</v>
      </c>
      <c r="N2838" s="17">
        <v>190000</v>
      </c>
      <c r="O2838" s="17">
        <v>190000</v>
      </c>
      <c r="P2838" s="17">
        <f t="shared" si="2421"/>
        <v>2562194</v>
      </c>
      <c r="Q2838" s="183">
        <f t="shared" si="2426"/>
        <v>100</v>
      </c>
    </row>
    <row r="2839" spans="1:17" x14ac:dyDescent="0.25">
      <c r="A2839" s="1" t="s">
        <v>969</v>
      </c>
      <c r="B2839" s="1" t="s">
        <v>82</v>
      </c>
      <c r="C2839" s="1" t="s">
        <v>1379</v>
      </c>
      <c r="D2839" s="1" t="s">
        <v>1380</v>
      </c>
      <c r="E2839" s="1" t="s">
        <v>20</v>
      </c>
      <c r="F2839" s="4" t="s">
        <v>1</v>
      </c>
      <c r="G2839" s="16" t="s">
        <v>1</v>
      </c>
      <c r="H2839" s="2" t="s">
        <v>21</v>
      </c>
      <c r="I2839" s="185">
        <f t="shared" ref="I2839:O2839" si="2431">SUM(I2840:I2844)</f>
        <v>311455</v>
      </c>
      <c r="J2839" s="185">
        <f t="shared" si="2431"/>
        <v>301710</v>
      </c>
      <c r="K2839" s="185">
        <f t="shared" si="2431"/>
        <v>258149</v>
      </c>
      <c r="L2839" s="185">
        <f t="shared" si="2431"/>
        <v>30861</v>
      </c>
      <c r="M2839" s="15">
        <f t="shared" si="2431"/>
        <v>10630</v>
      </c>
      <c r="N2839" s="15">
        <f t="shared" si="2431"/>
        <v>10500</v>
      </c>
      <c r="O2839" s="15">
        <f t="shared" si="2431"/>
        <v>9731</v>
      </c>
      <c r="P2839" s="15">
        <f t="shared" si="2421"/>
        <v>289010</v>
      </c>
      <c r="Q2839" s="185">
        <f t="shared" si="2426"/>
        <v>95.790659905206994</v>
      </c>
    </row>
    <row r="2840" spans="1:17" x14ac:dyDescent="0.25">
      <c r="A2840" s="4" t="s">
        <v>969</v>
      </c>
      <c r="B2840" s="4" t="s">
        <v>82</v>
      </c>
      <c r="C2840" s="4" t="s">
        <v>1379</v>
      </c>
      <c r="D2840" s="4" t="s">
        <v>1380</v>
      </c>
      <c r="E2840" s="3" t="s">
        <v>22</v>
      </c>
      <c r="F2840" s="4" t="s">
        <v>1382</v>
      </c>
      <c r="G2840" s="16" t="s">
        <v>1015</v>
      </c>
      <c r="H2840" s="16" t="s">
        <v>86</v>
      </c>
      <c r="I2840" s="183">
        <v>43780</v>
      </c>
      <c r="J2840" s="183">
        <v>42130</v>
      </c>
      <c r="K2840" s="183">
        <v>31500</v>
      </c>
      <c r="L2840" s="183">
        <f>M2840+N2840+O2840</f>
        <v>10630</v>
      </c>
      <c r="M2840" s="17">
        <v>3630</v>
      </c>
      <c r="N2840" s="17">
        <v>3500</v>
      </c>
      <c r="O2840" s="17">
        <v>3500</v>
      </c>
      <c r="P2840" s="17">
        <f t="shared" si="2421"/>
        <v>42130</v>
      </c>
      <c r="Q2840" s="183">
        <f t="shared" si="2426"/>
        <v>100</v>
      </c>
    </row>
    <row r="2841" spans="1:17" x14ac:dyDescent="0.25">
      <c r="A2841" s="4" t="s">
        <v>969</v>
      </c>
      <c r="B2841" s="4" t="s">
        <v>82</v>
      </c>
      <c r="C2841" s="4" t="s">
        <v>1379</v>
      </c>
      <c r="D2841" s="4" t="s">
        <v>1380</v>
      </c>
      <c r="E2841" s="3" t="s">
        <v>22</v>
      </c>
      <c r="F2841" s="4" t="s">
        <v>1383</v>
      </c>
      <c r="G2841" s="16" t="s">
        <v>1015</v>
      </c>
      <c r="H2841" s="16" t="s">
        <v>26</v>
      </c>
      <c r="I2841" s="183">
        <v>184000</v>
      </c>
      <c r="J2841" s="183">
        <v>180700</v>
      </c>
      <c r="K2841" s="183">
        <v>160469</v>
      </c>
      <c r="L2841" s="183">
        <f>M2841+N2841+O2841</f>
        <v>20231</v>
      </c>
      <c r="M2841" s="17">
        <v>7000</v>
      </c>
      <c r="N2841" s="17">
        <v>7000</v>
      </c>
      <c r="O2841" s="17">
        <v>6231</v>
      </c>
      <c r="P2841" s="17">
        <f t="shared" si="2421"/>
        <v>180700</v>
      </c>
      <c r="Q2841" s="183">
        <f t="shared" si="2426"/>
        <v>100</v>
      </c>
    </row>
    <row r="2842" spans="1:17" x14ac:dyDescent="0.25">
      <c r="A2842" s="4" t="s">
        <v>969</v>
      </c>
      <c r="B2842" s="4" t="s">
        <v>82</v>
      </c>
      <c r="C2842" s="4" t="s">
        <v>1379</v>
      </c>
      <c r="D2842" s="4" t="s">
        <v>1380</v>
      </c>
      <c r="E2842" s="3" t="s">
        <v>22</v>
      </c>
      <c r="F2842" s="4" t="s">
        <v>1384</v>
      </c>
      <c r="G2842" s="16" t="s">
        <v>1015</v>
      </c>
      <c r="H2842" s="16" t="s">
        <v>28</v>
      </c>
      <c r="I2842" s="183">
        <v>51975</v>
      </c>
      <c r="J2842" s="183">
        <v>47180</v>
      </c>
      <c r="K2842" s="183">
        <v>47180</v>
      </c>
      <c r="L2842" s="183">
        <f>M2842+N2842+O2842</f>
        <v>0</v>
      </c>
      <c r="M2842" s="17"/>
      <c r="N2842" s="17"/>
      <c r="O2842" s="17"/>
      <c r="P2842" s="17">
        <f t="shared" si="2421"/>
        <v>47180</v>
      </c>
      <c r="Q2842" s="183">
        <f t="shared" si="2426"/>
        <v>100</v>
      </c>
    </row>
    <row r="2843" spans="1:17" x14ac:dyDescent="0.25">
      <c r="A2843" s="4" t="s">
        <v>969</v>
      </c>
      <c r="B2843" s="4" t="s">
        <v>82</v>
      </c>
      <c r="C2843" s="4" t="s">
        <v>1379</v>
      </c>
      <c r="D2843" s="4" t="s">
        <v>1380</v>
      </c>
      <c r="E2843" s="3" t="s">
        <v>22</v>
      </c>
      <c r="F2843" s="4" t="s">
        <v>1385</v>
      </c>
      <c r="G2843" s="16" t="s">
        <v>1015</v>
      </c>
      <c r="H2843" s="16" t="s">
        <v>24</v>
      </c>
      <c r="I2843" s="183">
        <v>6700</v>
      </c>
      <c r="J2843" s="183">
        <v>6700</v>
      </c>
      <c r="K2843" s="183">
        <v>0</v>
      </c>
      <c r="L2843" s="183">
        <f>M2843+N2843+O2843</f>
        <v>0</v>
      </c>
      <c r="M2843" s="17"/>
      <c r="N2843" s="17"/>
      <c r="O2843" s="17"/>
      <c r="P2843" s="17">
        <f t="shared" si="2421"/>
        <v>0</v>
      </c>
      <c r="Q2843" s="183">
        <f t="shared" si="2426"/>
        <v>0</v>
      </c>
    </row>
    <row r="2844" spans="1:17" x14ac:dyDescent="0.25">
      <c r="A2844" s="4" t="s">
        <v>969</v>
      </c>
      <c r="B2844" s="4" t="s">
        <v>82</v>
      </c>
      <c r="C2844" s="4" t="s">
        <v>1379</v>
      </c>
      <c r="D2844" s="4" t="s">
        <v>1380</v>
      </c>
      <c r="E2844" s="3" t="s">
        <v>22</v>
      </c>
      <c r="F2844" s="4" t="s">
        <v>1386</v>
      </c>
      <c r="G2844" s="16" t="s">
        <v>1015</v>
      </c>
      <c r="H2844" s="16" t="s">
        <v>30</v>
      </c>
      <c r="I2844" s="183">
        <v>25000</v>
      </c>
      <c r="J2844" s="183">
        <v>25000</v>
      </c>
      <c r="K2844" s="183">
        <v>19000</v>
      </c>
      <c r="L2844" s="183">
        <f>M2844+N2844+O2844</f>
        <v>0</v>
      </c>
      <c r="M2844" s="17"/>
      <c r="N2844" s="17"/>
      <c r="O2844" s="17"/>
      <c r="P2844" s="17">
        <f t="shared" si="2421"/>
        <v>19000</v>
      </c>
      <c r="Q2844" s="183">
        <f t="shared" si="2426"/>
        <v>76</v>
      </c>
    </row>
    <row r="2845" spans="1:17" x14ac:dyDescent="0.25">
      <c r="A2845" s="4" t="s">
        <v>969</v>
      </c>
      <c r="B2845" s="4" t="s">
        <v>82</v>
      </c>
      <c r="C2845" s="4" t="s">
        <v>1379</v>
      </c>
      <c r="D2845" s="4" t="s">
        <v>1380</v>
      </c>
      <c r="E2845" s="2" t="s">
        <v>31</v>
      </c>
      <c r="F2845" s="2" t="s">
        <v>1</v>
      </c>
      <c r="G2845" s="2" t="s">
        <v>1</v>
      </c>
      <c r="H2845" s="2" t="s">
        <v>32</v>
      </c>
      <c r="I2845" s="185">
        <f t="shared" ref="I2845:O2845" si="2432">SUM(I2846)</f>
        <v>272180</v>
      </c>
      <c r="J2845" s="185">
        <f t="shared" si="2432"/>
        <v>269430</v>
      </c>
      <c r="K2845" s="185">
        <f t="shared" si="2432"/>
        <v>207653</v>
      </c>
      <c r="L2845" s="185">
        <f t="shared" si="2432"/>
        <v>61777</v>
      </c>
      <c r="M2845" s="15">
        <f t="shared" si="2432"/>
        <v>21228</v>
      </c>
      <c r="N2845" s="15">
        <f t="shared" si="2432"/>
        <v>20549</v>
      </c>
      <c r="O2845" s="15">
        <f t="shared" si="2432"/>
        <v>20000</v>
      </c>
      <c r="P2845" s="15">
        <f t="shared" si="2421"/>
        <v>269430</v>
      </c>
      <c r="Q2845" s="185">
        <f t="shared" si="2426"/>
        <v>100</v>
      </c>
    </row>
    <row r="2846" spans="1:17" x14ac:dyDescent="0.25">
      <c r="A2846" s="4" t="s">
        <v>969</v>
      </c>
      <c r="B2846" s="4" t="s">
        <v>82</v>
      </c>
      <c r="C2846" s="4" t="s">
        <v>1379</v>
      </c>
      <c r="D2846" s="4" t="s">
        <v>1380</v>
      </c>
      <c r="E2846" s="3" t="s">
        <v>34</v>
      </c>
      <c r="F2846" s="4"/>
      <c r="G2846" s="16" t="s">
        <v>1015</v>
      </c>
      <c r="H2846" s="16" t="s">
        <v>33</v>
      </c>
      <c r="I2846" s="183">
        <v>272180</v>
      </c>
      <c r="J2846" s="183">
        <v>269430</v>
      </c>
      <c r="K2846" s="183">
        <v>207653</v>
      </c>
      <c r="L2846" s="183">
        <f>M2846+N2846+O2846</f>
        <v>61777</v>
      </c>
      <c r="M2846" s="17">
        <v>21228</v>
      </c>
      <c r="N2846" s="17">
        <v>20549</v>
      </c>
      <c r="O2846" s="17">
        <v>20000</v>
      </c>
      <c r="P2846" s="17">
        <f t="shared" si="2421"/>
        <v>269430</v>
      </c>
      <c r="Q2846" s="183">
        <f t="shared" si="2426"/>
        <v>100</v>
      </c>
    </row>
    <row r="2847" spans="1:17" x14ac:dyDescent="0.25">
      <c r="A2847" s="4" t="s">
        <v>969</v>
      </c>
      <c r="B2847" s="4" t="s">
        <v>82</v>
      </c>
      <c r="C2847" s="4" t="s">
        <v>1379</v>
      </c>
      <c r="D2847" s="4" t="s">
        <v>1380</v>
      </c>
      <c r="E2847" s="2" t="s">
        <v>35</v>
      </c>
      <c r="F2847" s="2" t="s">
        <v>1</v>
      </c>
      <c r="G2847" s="2" t="s">
        <v>1</v>
      </c>
      <c r="H2847" s="2" t="s">
        <v>36</v>
      </c>
      <c r="I2847" s="185">
        <f t="shared" ref="I2847:O2847" si="2433">SUM(I2848:I2855)</f>
        <v>349839</v>
      </c>
      <c r="J2847" s="185">
        <f t="shared" si="2433"/>
        <v>235869</v>
      </c>
      <c r="K2847" s="185">
        <f t="shared" si="2433"/>
        <v>178598</v>
      </c>
      <c r="L2847" s="185">
        <f t="shared" si="2433"/>
        <v>57221</v>
      </c>
      <c r="M2847" s="15">
        <f t="shared" si="2433"/>
        <v>19700</v>
      </c>
      <c r="N2847" s="15">
        <f t="shared" si="2433"/>
        <v>19000</v>
      </c>
      <c r="O2847" s="15">
        <f t="shared" si="2433"/>
        <v>18521</v>
      </c>
      <c r="P2847" s="15">
        <f t="shared" si="2421"/>
        <v>235819</v>
      </c>
      <c r="Q2847" s="185">
        <f t="shared" si="2426"/>
        <v>99.978801792520429</v>
      </c>
    </row>
    <row r="2848" spans="1:17" x14ac:dyDescent="0.25">
      <c r="A2848" s="4" t="s">
        <v>969</v>
      </c>
      <c r="B2848" s="4" t="s">
        <v>82</v>
      </c>
      <c r="C2848" s="4" t="s">
        <v>1379</v>
      </c>
      <c r="D2848" s="4" t="s">
        <v>1380</v>
      </c>
      <c r="E2848" s="3" t="s">
        <v>39</v>
      </c>
      <c r="F2848" s="4"/>
      <c r="G2848" s="16" t="s">
        <v>1015</v>
      </c>
      <c r="H2848" s="16" t="s">
        <v>38</v>
      </c>
      <c r="I2848" s="183">
        <v>3300</v>
      </c>
      <c r="J2848" s="183">
        <v>2200</v>
      </c>
      <c r="K2848" s="183">
        <v>2200</v>
      </c>
      <c r="L2848" s="183">
        <f t="shared" ref="L2848:L2854" si="2434">M2848+N2848+O2848</f>
        <v>0</v>
      </c>
      <c r="M2848" s="17"/>
      <c r="N2848" s="17"/>
      <c r="O2848" s="17"/>
      <c r="P2848" s="17">
        <f t="shared" si="2421"/>
        <v>2200</v>
      </c>
      <c r="Q2848" s="183">
        <f t="shared" si="2426"/>
        <v>100</v>
      </c>
    </row>
    <row r="2849" spans="1:17" x14ac:dyDescent="0.25">
      <c r="A2849" s="4" t="s">
        <v>969</v>
      </c>
      <c r="B2849" s="4" t="s">
        <v>82</v>
      </c>
      <c r="C2849" s="4" t="s">
        <v>1379</v>
      </c>
      <c r="D2849" s="4" t="s">
        <v>1380</v>
      </c>
      <c r="E2849" s="3" t="s">
        <v>197</v>
      </c>
      <c r="F2849" s="4"/>
      <c r="G2849" s="16" t="s">
        <v>1015</v>
      </c>
      <c r="H2849" s="16" t="s">
        <v>196</v>
      </c>
      <c r="I2849" s="183">
        <v>95700</v>
      </c>
      <c r="J2849" s="183">
        <v>95700</v>
      </c>
      <c r="K2849" s="183">
        <v>70225</v>
      </c>
      <c r="L2849" s="183">
        <f t="shared" si="2434"/>
        <v>25475</v>
      </c>
      <c r="M2849" s="17">
        <v>8500</v>
      </c>
      <c r="N2849" s="17">
        <v>8500</v>
      </c>
      <c r="O2849" s="17">
        <v>8475</v>
      </c>
      <c r="P2849" s="17">
        <f t="shared" si="2421"/>
        <v>95700</v>
      </c>
      <c r="Q2849" s="183">
        <f t="shared" si="2426"/>
        <v>100</v>
      </c>
    </row>
    <row r="2850" spans="1:17" x14ac:dyDescent="0.25">
      <c r="A2850" s="4" t="s">
        <v>969</v>
      </c>
      <c r="B2850" s="4" t="s">
        <v>82</v>
      </c>
      <c r="C2850" s="4" t="s">
        <v>1379</v>
      </c>
      <c r="D2850" s="4" t="s">
        <v>1380</v>
      </c>
      <c r="E2850" s="3" t="s">
        <v>200</v>
      </c>
      <c r="F2850" s="4"/>
      <c r="G2850" s="16" t="s">
        <v>1015</v>
      </c>
      <c r="H2850" s="16" t="s">
        <v>199</v>
      </c>
      <c r="I2850" s="183">
        <v>22000</v>
      </c>
      <c r="J2850" s="183">
        <v>22000</v>
      </c>
      <c r="K2850" s="183">
        <v>16400</v>
      </c>
      <c r="L2850" s="183">
        <f t="shared" si="2434"/>
        <v>5600</v>
      </c>
      <c r="M2850" s="17">
        <v>1900</v>
      </c>
      <c r="N2850" s="17">
        <v>1900</v>
      </c>
      <c r="O2850" s="17">
        <v>1800</v>
      </c>
      <c r="P2850" s="17">
        <f t="shared" si="2421"/>
        <v>22000</v>
      </c>
      <c r="Q2850" s="183">
        <f t="shared" si="2426"/>
        <v>100</v>
      </c>
    </row>
    <row r="2851" spans="1:17" x14ac:dyDescent="0.25">
      <c r="A2851" s="4" t="s">
        <v>969</v>
      </c>
      <c r="B2851" s="4" t="s">
        <v>82</v>
      </c>
      <c r="C2851" s="4" t="s">
        <v>1379</v>
      </c>
      <c r="D2851" s="4" t="s">
        <v>1380</v>
      </c>
      <c r="E2851" s="3" t="s">
        <v>203</v>
      </c>
      <c r="F2851" s="4"/>
      <c r="G2851" s="16" t="s">
        <v>1015</v>
      </c>
      <c r="H2851" s="16" t="s">
        <v>202</v>
      </c>
      <c r="I2851" s="183">
        <v>140700</v>
      </c>
      <c r="J2851" s="183">
        <v>35200</v>
      </c>
      <c r="K2851" s="183">
        <v>26000</v>
      </c>
      <c r="L2851" s="183">
        <f t="shared" si="2434"/>
        <v>9200</v>
      </c>
      <c r="M2851" s="17">
        <v>3200</v>
      </c>
      <c r="N2851" s="17">
        <v>3000</v>
      </c>
      <c r="O2851" s="17">
        <v>3000</v>
      </c>
      <c r="P2851" s="17">
        <f t="shared" si="2421"/>
        <v>35200</v>
      </c>
      <c r="Q2851" s="183">
        <f t="shared" si="2426"/>
        <v>100</v>
      </c>
    </row>
    <row r="2852" spans="1:17" x14ac:dyDescent="0.25">
      <c r="A2852" s="4" t="s">
        <v>969</v>
      </c>
      <c r="B2852" s="4" t="s">
        <v>82</v>
      </c>
      <c r="C2852" s="4" t="s">
        <v>1379</v>
      </c>
      <c r="D2852" s="4" t="s">
        <v>1380</v>
      </c>
      <c r="E2852" s="3" t="s">
        <v>206</v>
      </c>
      <c r="F2852" s="4"/>
      <c r="G2852" s="16" t="s">
        <v>1015</v>
      </c>
      <c r="H2852" s="16" t="s">
        <v>205</v>
      </c>
      <c r="I2852" s="183">
        <v>2200</v>
      </c>
      <c r="J2852" s="183">
        <v>1100</v>
      </c>
      <c r="K2852" s="183">
        <v>1100</v>
      </c>
      <c r="L2852" s="183">
        <f t="shared" si="2434"/>
        <v>0</v>
      </c>
      <c r="M2852" s="17"/>
      <c r="N2852" s="17"/>
      <c r="O2852" s="17"/>
      <c r="P2852" s="17">
        <f t="shared" si="2421"/>
        <v>1100</v>
      </c>
      <c r="Q2852" s="183">
        <f t="shared" si="2426"/>
        <v>100</v>
      </c>
    </row>
    <row r="2853" spans="1:17" x14ac:dyDescent="0.25">
      <c r="A2853" s="4" t="s">
        <v>969</v>
      </c>
      <c r="B2853" s="4" t="s">
        <v>82</v>
      </c>
      <c r="C2853" s="4" t="s">
        <v>1379</v>
      </c>
      <c r="D2853" s="4" t="s">
        <v>1380</v>
      </c>
      <c r="E2853" s="3" t="s">
        <v>212</v>
      </c>
      <c r="F2853" s="4"/>
      <c r="G2853" s="16" t="s">
        <v>1015</v>
      </c>
      <c r="H2853" s="16" t="s">
        <v>211</v>
      </c>
      <c r="I2853" s="183">
        <v>17600</v>
      </c>
      <c r="J2853" s="183">
        <v>14300</v>
      </c>
      <c r="K2853" s="183">
        <v>10300</v>
      </c>
      <c r="L2853" s="183">
        <f t="shared" si="2434"/>
        <v>4000</v>
      </c>
      <c r="M2853" s="17">
        <v>1400</v>
      </c>
      <c r="N2853" s="17">
        <v>1300</v>
      </c>
      <c r="O2853" s="17">
        <v>1300</v>
      </c>
      <c r="P2853" s="17">
        <f t="shared" si="2421"/>
        <v>14300</v>
      </c>
      <c r="Q2853" s="183">
        <f t="shared" si="2426"/>
        <v>100</v>
      </c>
    </row>
    <row r="2854" spans="1:17" x14ac:dyDescent="0.25">
      <c r="A2854" s="4" t="s">
        <v>969</v>
      </c>
      <c r="B2854" s="4" t="s">
        <v>82</v>
      </c>
      <c r="C2854" s="4" t="s">
        <v>1379</v>
      </c>
      <c r="D2854" s="4" t="s">
        <v>1380</v>
      </c>
      <c r="E2854" s="3" t="s">
        <v>215</v>
      </c>
      <c r="F2854" s="4"/>
      <c r="G2854" s="16" t="s">
        <v>1015</v>
      </c>
      <c r="H2854" s="16" t="s">
        <v>214</v>
      </c>
      <c r="I2854" s="183">
        <v>50</v>
      </c>
      <c r="J2854" s="183">
        <v>50</v>
      </c>
      <c r="K2854" s="183">
        <v>0</v>
      </c>
      <c r="L2854" s="183">
        <f t="shared" si="2434"/>
        <v>0</v>
      </c>
      <c r="M2854" s="17"/>
      <c r="N2854" s="17"/>
      <c r="O2854" s="17"/>
      <c r="P2854" s="17">
        <f t="shared" si="2421"/>
        <v>0</v>
      </c>
      <c r="Q2854" s="183">
        <f t="shared" si="2426"/>
        <v>0</v>
      </c>
    </row>
    <row r="2855" spans="1:17" x14ac:dyDescent="0.25">
      <c r="A2855" s="1" t="s">
        <v>969</v>
      </c>
      <c r="B2855" s="1" t="s">
        <v>82</v>
      </c>
      <c r="C2855" s="1" t="s">
        <v>1379</v>
      </c>
      <c r="D2855" s="1" t="s">
        <v>1380</v>
      </c>
      <c r="E2855" s="1" t="s">
        <v>40</v>
      </c>
      <c r="F2855" s="4" t="s">
        <v>1</v>
      </c>
      <c r="G2855" s="16" t="s">
        <v>1</v>
      </c>
      <c r="H2855" s="2" t="s">
        <v>41</v>
      </c>
      <c r="I2855" s="185">
        <f t="shared" ref="I2855:O2855" si="2435">SUM(I2856:I2858)</f>
        <v>68289</v>
      </c>
      <c r="J2855" s="185">
        <f t="shared" si="2435"/>
        <v>65319</v>
      </c>
      <c r="K2855" s="185">
        <f t="shared" si="2435"/>
        <v>52373</v>
      </c>
      <c r="L2855" s="185">
        <f t="shared" si="2435"/>
        <v>12946</v>
      </c>
      <c r="M2855" s="15">
        <f t="shared" si="2435"/>
        <v>4700</v>
      </c>
      <c r="N2855" s="15">
        <f t="shared" si="2435"/>
        <v>4300</v>
      </c>
      <c r="O2855" s="15">
        <f t="shared" si="2435"/>
        <v>3946</v>
      </c>
      <c r="P2855" s="15">
        <f t="shared" si="2421"/>
        <v>65319</v>
      </c>
      <c r="Q2855" s="185">
        <f t="shared" si="2426"/>
        <v>100</v>
      </c>
    </row>
    <row r="2856" spans="1:17" x14ac:dyDescent="0.25">
      <c r="A2856" s="4" t="s">
        <v>969</v>
      </c>
      <c r="B2856" s="4" t="s">
        <v>82</v>
      </c>
      <c r="C2856" s="4" t="s">
        <v>1379</v>
      </c>
      <c r="D2856" s="4" t="s">
        <v>1380</v>
      </c>
      <c r="E2856" s="3" t="s">
        <v>42</v>
      </c>
      <c r="F2856" s="4"/>
      <c r="G2856" s="16" t="s">
        <v>1015</v>
      </c>
      <c r="H2856" s="16" t="s">
        <v>41</v>
      </c>
      <c r="I2856" s="183">
        <v>44220</v>
      </c>
      <c r="J2856" s="183">
        <v>41250</v>
      </c>
      <c r="K2856" s="183">
        <v>30100</v>
      </c>
      <c r="L2856" s="183">
        <f>M2856+N2856+O2856</f>
        <v>11150</v>
      </c>
      <c r="M2856" s="17">
        <v>4000</v>
      </c>
      <c r="N2856" s="17">
        <v>3600</v>
      </c>
      <c r="O2856" s="17">
        <v>3550</v>
      </c>
      <c r="P2856" s="17">
        <f t="shared" si="2421"/>
        <v>41250</v>
      </c>
      <c r="Q2856" s="183">
        <f t="shared" si="2426"/>
        <v>100</v>
      </c>
    </row>
    <row r="2857" spans="1:17" ht="22.5" x14ac:dyDescent="0.25">
      <c r="A2857" s="4" t="s">
        <v>969</v>
      </c>
      <c r="B2857" s="4" t="s">
        <v>82</v>
      </c>
      <c r="C2857" s="4" t="s">
        <v>1379</v>
      </c>
      <c r="D2857" s="4" t="s">
        <v>1380</v>
      </c>
      <c r="E2857" s="3" t="s">
        <v>42</v>
      </c>
      <c r="F2857" s="4" t="s">
        <v>1387</v>
      </c>
      <c r="G2857" s="16" t="s">
        <v>1015</v>
      </c>
      <c r="H2857" s="16" t="s">
        <v>50</v>
      </c>
      <c r="I2857" s="183">
        <v>8269</v>
      </c>
      <c r="J2857" s="183">
        <v>8269</v>
      </c>
      <c r="K2857" s="183">
        <v>6473</v>
      </c>
      <c r="L2857" s="183">
        <f>M2857+N2857+O2857</f>
        <v>1796</v>
      </c>
      <c r="M2857" s="17">
        <v>700</v>
      </c>
      <c r="N2857" s="17">
        <v>700</v>
      </c>
      <c r="O2857" s="17">
        <v>396</v>
      </c>
      <c r="P2857" s="17">
        <f t="shared" si="2421"/>
        <v>8269</v>
      </c>
      <c r="Q2857" s="183">
        <f t="shared" si="2426"/>
        <v>100</v>
      </c>
    </row>
    <row r="2858" spans="1:17" ht="22.5" x14ac:dyDescent="0.25">
      <c r="A2858" s="4" t="s">
        <v>969</v>
      </c>
      <c r="B2858" s="4" t="s">
        <v>82</v>
      </c>
      <c r="C2858" s="4" t="s">
        <v>1379</v>
      </c>
      <c r="D2858" s="4" t="s">
        <v>1380</v>
      </c>
      <c r="E2858" s="3" t="s">
        <v>42</v>
      </c>
      <c r="F2858" s="4" t="s">
        <v>1388</v>
      </c>
      <c r="G2858" s="16" t="s">
        <v>1015</v>
      </c>
      <c r="H2858" s="16" t="s">
        <v>56</v>
      </c>
      <c r="I2858" s="183">
        <v>15800</v>
      </c>
      <c r="J2858" s="183">
        <v>15800</v>
      </c>
      <c r="K2858" s="183">
        <v>15800</v>
      </c>
      <c r="L2858" s="183">
        <f>M2858+N2858+O2858</f>
        <v>0</v>
      </c>
      <c r="M2858" s="17"/>
      <c r="N2858" s="17"/>
      <c r="O2858" s="17"/>
      <c r="P2858" s="17">
        <f t="shared" si="2421"/>
        <v>15800</v>
      </c>
      <c r="Q2858" s="183">
        <f t="shared" si="2426"/>
        <v>100</v>
      </c>
    </row>
    <row r="2859" spans="1:17" ht="22.5" x14ac:dyDescent="0.25">
      <c r="A2859" s="1" t="s">
        <v>1</v>
      </c>
      <c r="B2859" s="1" t="s">
        <v>1</v>
      </c>
      <c r="C2859" s="1" t="s">
        <v>1</v>
      </c>
      <c r="D2859" s="2" t="s">
        <v>1</v>
      </c>
      <c r="E2859" s="2" t="s">
        <v>1</v>
      </c>
      <c r="F2859" s="2" t="s">
        <v>1</v>
      </c>
      <c r="G2859" s="2" t="s">
        <v>1</v>
      </c>
      <c r="H2859" s="13" t="s">
        <v>57</v>
      </c>
      <c r="I2859" s="184">
        <f t="shared" ref="I2859:O2860" si="2436">SUM(I2860)</f>
        <v>110</v>
      </c>
      <c r="J2859" s="184">
        <f t="shared" si="2436"/>
        <v>110</v>
      </c>
      <c r="K2859" s="184">
        <f t="shared" si="2436"/>
        <v>0</v>
      </c>
      <c r="L2859" s="184">
        <f t="shared" si="2436"/>
        <v>0</v>
      </c>
      <c r="M2859" s="14">
        <f t="shared" si="2436"/>
        <v>0</v>
      </c>
      <c r="N2859" s="14">
        <f t="shared" si="2436"/>
        <v>0</v>
      </c>
      <c r="O2859" s="14">
        <f t="shared" si="2436"/>
        <v>0</v>
      </c>
      <c r="P2859" s="14">
        <f t="shared" si="2421"/>
        <v>0</v>
      </c>
      <c r="Q2859" s="184">
        <f t="shared" si="2426"/>
        <v>0</v>
      </c>
    </row>
    <row r="2860" spans="1:17" x14ac:dyDescent="0.25">
      <c r="A2860" s="4" t="s">
        <v>969</v>
      </c>
      <c r="B2860" s="4" t="s">
        <v>82</v>
      </c>
      <c r="C2860" s="4" t="s">
        <v>1379</v>
      </c>
      <c r="D2860" s="4" t="s">
        <v>1380</v>
      </c>
      <c r="E2860" s="2" t="s">
        <v>58</v>
      </c>
      <c r="F2860" s="2" t="s">
        <v>1</v>
      </c>
      <c r="G2860" s="2" t="s">
        <v>1</v>
      </c>
      <c r="H2860" s="2" t="s">
        <v>59</v>
      </c>
      <c r="I2860" s="185">
        <f t="shared" si="2436"/>
        <v>110</v>
      </c>
      <c r="J2860" s="185">
        <f t="shared" si="2436"/>
        <v>110</v>
      </c>
      <c r="K2860" s="185">
        <f t="shared" si="2436"/>
        <v>0</v>
      </c>
      <c r="L2860" s="185">
        <f t="shared" si="2436"/>
        <v>0</v>
      </c>
      <c r="M2860" s="15">
        <f t="shared" si="2436"/>
        <v>0</v>
      </c>
      <c r="N2860" s="15">
        <f t="shared" si="2436"/>
        <v>0</v>
      </c>
      <c r="O2860" s="15">
        <f t="shared" si="2436"/>
        <v>0</v>
      </c>
      <c r="P2860" s="15">
        <f t="shared" si="2421"/>
        <v>0</v>
      </c>
      <c r="Q2860" s="185">
        <f t="shared" si="2426"/>
        <v>0</v>
      </c>
    </row>
    <row r="2861" spans="1:17" x14ac:dyDescent="0.25">
      <c r="A2861" s="4" t="s">
        <v>969</v>
      </c>
      <c r="B2861" s="4" t="s">
        <v>82</v>
      </c>
      <c r="C2861" s="4" t="s">
        <v>1379</v>
      </c>
      <c r="D2861" s="4" t="s">
        <v>1380</v>
      </c>
      <c r="E2861" s="3" t="s">
        <v>69</v>
      </c>
      <c r="F2861" s="4"/>
      <c r="G2861" s="16" t="s">
        <v>1015</v>
      </c>
      <c r="H2861" s="16" t="s">
        <v>68</v>
      </c>
      <c r="I2861" s="183">
        <v>110</v>
      </c>
      <c r="J2861" s="183">
        <v>110</v>
      </c>
      <c r="K2861" s="183">
        <v>0</v>
      </c>
      <c r="L2861" s="183">
        <f>M2861+N2861+O2861</f>
        <v>0</v>
      </c>
      <c r="M2861" s="17"/>
      <c r="N2861" s="17"/>
      <c r="O2861" s="17"/>
      <c r="P2861" s="17">
        <f t="shared" si="2421"/>
        <v>0</v>
      </c>
      <c r="Q2861" s="183">
        <f t="shared" si="2426"/>
        <v>0</v>
      </c>
    </row>
    <row r="2862" spans="1:17" ht="22.5" x14ac:dyDescent="0.25">
      <c r="A2862" s="1" t="s">
        <v>1</v>
      </c>
      <c r="B2862" s="1" t="s">
        <v>1</v>
      </c>
      <c r="C2862" s="1" t="s">
        <v>1</v>
      </c>
      <c r="D2862" s="2" t="s">
        <v>1</v>
      </c>
      <c r="E2862" s="2" t="s">
        <v>1</v>
      </c>
      <c r="F2862" s="2" t="s">
        <v>1</v>
      </c>
      <c r="G2862" s="2" t="s">
        <v>1</v>
      </c>
      <c r="H2862" s="13" t="s">
        <v>70</v>
      </c>
      <c r="I2862" s="184">
        <f t="shared" ref="I2862:O2862" si="2437">SUM(I2863)</f>
        <v>80000</v>
      </c>
      <c r="J2862" s="184">
        <f t="shared" si="2437"/>
        <v>70000</v>
      </c>
      <c r="K2862" s="184">
        <f t="shared" si="2437"/>
        <v>70000</v>
      </c>
      <c r="L2862" s="184">
        <f t="shared" si="2437"/>
        <v>0</v>
      </c>
      <c r="M2862" s="14">
        <f t="shared" si="2437"/>
        <v>0</v>
      </c>
      <c r="N2862" s="14">
        <f t="shared" si="2437"/>
        <v>0</v>
      </c>
      <c r="O2862" s="14">
        <f t="shared" si="2437"/>
        <v>0</v>
      </c>
      <c r="P2862" s="14">
        <f t="shared" si="2421"/>
        <v>70000</v>
      </c>
      <c r="Q2862" s="184">
        <f t="shared" si="2426"/>
        <v>100</v>
      </c>
    </row>
    <row r="2863" spans="1:17" x14ac:dyDescent="0.25">
      <c r="A2863" s="4" t="s">
        <v>969</v>
      </c>
      <c r="B2863" s="4" t="s">
        <v>82</v>
      </c>
      <c r="C2863" s="4" t="s">
        <v>1379</v>
      </c>
      <c r="D2863" s="4" t="s">
        <v>1380</v>
      </c>
      <c r="E2863" s="2" t="s">
        <v>71</v>
      </c>
      <c r="F2863" s="2" t="s">
        <v>1</v>
      </c>
      <c r="G2863" s="2" t="s">
        <v>1</v>
      </c>
      <c r="H2863" s="2" t="s">
        <v>72</v>
      </c>
      <c r="I2863" s="185">
        <f t="shared" ref="I2863:L2863" si="2438">SUM(I2864:I2865)</f>
        <v>80000</v>
      </c>
      <c r="J2863" s="185">
        <f t="shared" ref="J2863" si="2439">SUM(J2864:J2865)</f>
        <v>70000</v>
      </c>
      <c r="K2863" s="185">
        <f t="shared" ref="K2863" si="2440">SUM(K2864:K2865)</f>
        <v>70000</v>
      </c>
      <c r="L2863" s="185">
        <f t="shared" si="2438"/>
        <v>0</v>
      </c>
      <c r="M2863" s="15">
        <f t="shared" ref="M2863:O2863" si="2441">SUM(M2864:M2865)</f>
        <v>0</v>
      </c>
      <c r="N2863" s="15">
        <f t="shared" si="2441"/>
        <v>0</v>
      </c>
      <c r="O2863" s="15">
        <f t="shared" si="2441"/>
        <v>0</v>
      </c>
      <c r="P2863" s="15">
        <f t="shared" si="2421"/>
        <v>70000</v>
      </c>
      <c r="Q2863" s="185">
        <f t="shared" si="2426"/>
        <v>100</v>
      </c>
    </row>
    <row r="2864" spans="1:17" x14ac:dyDescent="0.25">
      <c r="A2864" s="4" t="s">
        <v>969</v>
      </c>
      <c r="B2864" s="4" t="s">
        <v>82</v>
      </c>
      <c r="C2864" s="4" t="s">
        <v>1379</v>
      </c>
      <c r="D2864" s="4" t="s">
        <v>1380</v>
      </c>
      <c r="E2864" s="3" t="s">
        <v>75</v>
      </c>
      <c r="F2864" s="4"/>
      <c r="G2864" s="16" t="s">
        <v>1015</v>
      </c>
      <c r="H2864" s="16" t="s">
        <v>74</v>
      </c>
      <c r="I2864" s="183">
        <v>35000</v>
      </c>
      <c r="J2864" s="183">
        <v>25000</v>
      </c>
      <c r="K2864" s="183">
        <v>25000</v>
      </c>
      <c r="L2864" s="183">
        <f>M2864+N2864+O2864</f>
        <v>0</v>
      </c>
      <c r="M2864" s="17"/>
      <c r="N2864" s="17"/>
      <c r="O2864" s="17"/>
      <c r="P2864" s="17">
        <f t="shared" si="2421"/>
        <v>25000</v>
      </c>
      <c r="Q2864" s="183">
        <f t="shared" si="2426"/>
        <v>100</v>
      </c>
    </row>
    <row r="2865" spans="1:17" x14ac:dyDescent="0.25">
      <c r="A2865" s="4" t="s">
        <v>969</v>
      </c>
      <c r="B2865" s="4" t="s">
        <v>82</v>
      </c>
      <c r="C2865" s="4" t="s">
        <v>1379</v>
      </c>
      <c r="D2865" s="4" t="s">
        <v>1380</v>
      </c>
      <c r="E2865" s="3" t="s">
        <v>341</v>
      </c>
      <c r="F2865" s="4"/>
      <c r="G2865" s="16" t="s">
        <v>1015</v>
      </c>
      <c r="H2865" s="16" t="s">
        <v>340</v>
      </c>
      <c r="I2865" s="183">
        <v>45000</v>
      </c>
      <c r="J2865" s="183">
        <v>45000</v>
      </c>
      <c r="K2865" s="183">
        <v>45000</v>
      </c>
      <c r="L2865" s="183">
        <f>M2865+N2865+O2865</f>
        <v>0</v>
      </c>
      <c r="M2865" s="17"/>
      <c r="N2865" s="17"/>
      <c r="O2865" s="17"/>
      <c r="P2865" s="17">
        <f t="shared" si="2421"/>
        <v>45000</v>
      </c>
      <c r="Q2865" s="183">
        <f t="shared" si="2426"/>
        <v>100</v>
      </c>
    </row>
    <row r="2866" spans="1:17" x14ac:dyDescent="0.25">
      <c r="A2866" s="16" t="s">
        <v>1</v>
      </c>
      <c r="B2866" s="16" t="s">
        <v>1</v>
      </c>
      <c r="C2866" s="16" t="s">
        <v>1</v>
      </c>
      <c r="D2866" s="16" t="s">
        <v>1</v>
      </c>
      <c r="E2866" s="16" t="s">
        <v>1</v>
      </c>
      <c r="F2866" s="16" t="s">
        <v>1</v>
      </c>
      <c r="G2866" s="16" t="s">
        <v>1</v>
      </c>
      <c r="H2866" s="13" t="s">
        <v>1389</v>
      </c>
      <c r="I2866" s="184">
        <f t="shared" ref="I2866:O2866" si="2442">SUM(I2836,I2859,I2862)</f>
        <v>3605778</v>
      </c>
      <c r="J2866" s="184">
        <f t="shared" si="2442"/>
        <v>3439313</v>
      </c>
      <c r="K2866" s="184">
        <f t="shared" si="2442"/>
        <v>2687172</v>
      </c>
      <c r="L2866" s="184">
        <f t="shared" si="2442"/>
        <v>739281</v>
      </c>
      <c r="M2866" s="14">
        <f t="shared" si="2442"/>
        <v>260980</v>
      </c>
      <c r="N2866" s="14">
        <f t="shared" si="2442"/>
        <v>240049</v>
      </c>
      <c r="O2866" s="14">
        <f t="shared" si="2442"/>
        <v>238252</v>
      </c>
      <c r="P2866" s="14">
        <f t="shared" si="2421"/>
        <v>3426453</v>
      </c>
      <c r="Q2866" s="184">
        <f t="shared" si="2426"/>
        <v>99.626088117016394</v>
      </c>
    </row>
    <row r="2867" spans="1:17" ht="15.75" thickBot="1" x14ac:dyDescent="0.3">
      <c r="A2867" s="16" t="s">
        <v>1</v>
      </c>
      <c r="B2867" s="16" t="s">
        <v>1</v>
      </c>
      <c r="C2867" s="16" t="s">
        <v>1</v>
      </c>
      <c r="D2867" s="16" t="s">
        <v>1</v>
      </c>
      <c r="E2867" s="16" t="s">
        <v>1</v>
      </c>
      <c r="F2867" s="16" t="s">
        <v>1</v>
      </c>
      <c r="G2867" s="16" t="s">
        <v>1</v>
      </c>
      <c r="H2867" s="2" t="s">
        <v>77</v>
      </c>
      <c r="I2867" s="185">
        <v>75</v>
      </c>
      <c r="J2867" s="185">
        <v>75</v>
      </c>
      <c r="K2867" s="185"/>
      <c r="L2867" s="185"/>
      <c r="M2867" s="16" t="s">
        <v>1</v>
      </c>
      <c r="N2867" s="16" t="s">
        <v>1</v>
      </c>
      <c r="O2867" s="16"/>
      <c r="P2867" s="15">
        <f t="shared" si="2421"/>
        <v>0</v>
      </c>
      <c r="Q2867" s="164"/>
    </row>
    <row r="2868" spans="1:17" ht="45.75" thickBot="1" x14ac:dyDescent="0.3">
      <c r="A2868" s="212" t="s">
        <v>1</v>
      </c>
      <c r="B2868" s="212" t="s">
        <v>1</v>
      </c>
      <c r="C2868" s="212" t="s">
        <v>1</v>
      </c>
      <c r="D2868" s="212" t="s">
        <v>1</v>
      </c>
      <c r="E2868" s="212" t="s">
        <v>1</v>
      </c>
      <c r="F2868" s="212" t="s">
        <v>1</v>
      </c>
      <c r="G2868" s="214" t="s">
        <v>1</v>
      </c>
      <c r="H2868" s="5" t="s">
        <v>78</v>
      </c>
      <c r="I2868" s="109" t="s">
        <v>3374</v>
      </c>
      <c r="J2868" s="109" t="s">
        <v>3433</v>
      </c>
      <c r="K2868" s="109" t="s">
        <v>3437</v>
      </c>
      <c r="L2868" s="109" t="s">
        <v>3434</v>
      </c>
      <c r="M2868" s="5" t="s">
        <v>3439</v>
      </c>
      <c r="N2868" s="5" t="s">
        <v>3440</v>
      </c>
      <c r="O2868" s="5" t="s">
        <v>3441</v>
      </c>
      <c r="P2868" s="5" t="s">
        <v>3438</v>
      </c>
      <c r="Q2868" s="162" t="s">
        <v>3302</v>
      </c>
    </row>
    <row r="2869" spans="1:17" x14ac:dyDescent="0.25">
      <c r="A2869" s="213"/>
      <c r="B2869" s="213"/>
      <c r="C2869" s="213"/>
      <c r="D2869" s="213"/>
      <c r="E2869" s="213"/>
      <c r="F2869" s="213"/>
      <c r="G2869" s="215"/>
      <c r="H2869" s="18" t="s">
        <v>1</v>
      </c>
      <c r="I2869" s="110">
        <v>1</v>
      </c>
      <c r="J2869" s="110">
        <v>2</v>
      </c>
      <c r="K2869" s="110">
        <v>20</v>
      </c>
      <c r="L2869" s="110" t="s">
        <v>3402</v>
      </c>
      <c r="M2869" s="12">
        <v>5</v>
      </c>
      <c r="N2869" s="12">
        <v>6</v>
      </c>
      <c r="O2869" s="12">
        <v>7</v>
      </c>
      <c r="P2869" s="12" t="s">
        <v>3303</v>
      </c>
      <c r="Q2869" s="110">
        <v>9</v>
      </c>
    </row>
    <row r="2870" spans="1:17" x14ac:dyDescent="0.25">
      <c r="A2870" s="213"/>
      <c r="B2870" s="213"/>
      <c r="C2870" s="213"/>
      <c r="D2870" s="213"/>
      <c r="E2870" s="213"/>
      <c r="F2870" s="213"/>
      <c r="G2870" s="215"/>
      <c r="H2870" s="19" t="s">
        <v>1060</v>
      </c>
      <c r="I2870" s="186">
        <f t="shared" ref="I2870:L2870" si="2443">SUM(I2866)</f>
        <v>3605778</v>
      </c>
      <c r="J2870" s="186">
        <f t="shared" ref="J2870" si="2444">SUM(J2866)</f>
        <v>3439313</v>
      </c>
      <c r="K2870" s="186">
        <f t="shared" ref="K2870" si="2445">SUM(K2866)</f>
        <v>2687172</v>
      </c>
      <c r="L2870" s="186">
        <f t="shared" si="2443"/>
        <v>739281</v>
      </c>
      <c r="M2870" s="20">
        <f t="shared" ref="M2870:O2870" si="2446">SUM(M2866)</f>
        <v>260980</v>
      </c>
      <c r="N2870" s="20">
        <f t="shared" si="2446"/>
        <v>240049</v>
      </c>
      <c r="O2870" s="20">
        <f t="shared" si="2446"/>
        <v>238252</v>
      </c>
      <c r="P2870" s="20">
        <f>K2870+L2870</f>
        <v>3426453</v>
      </c>
      <c r="Q2870" s="186">
        <f>IF(J2870=0,"-",P2870/J2870*100)</f>
        <v>99.626088117016394</v>
      </c>
    </row>
    <row r="2871" spans="1:17" x14ac:dyDescent="0.25">
      <c r="A2871" s="213"/>
      <c r="B2871" s="213"/>
      <c r="C2871" s="213"/>
      <c r="D2871" s="213"/>
      <c r="E2871" s="213"/>
      <c r="F2871" s="213"/>
      <c r="G2871" s="215"/>
      <c r="H2871" s="21" t="s">
        <v>80</v>
      </c>
      <c r="I2871" s="186">
        <f t="shared" ref="I2871:L2871" si="2447">SUM(I2870)</f>
        <v>3605778</v>
      </c>
      <c r="J2871" s="186">
        <f t="shared" ref="J2871" si="2448">SUM(J2870)</f>
        <v>3439313</v>
      </c>
      <c r="K2871" s="186">
        <f t="shared" ref="K2871" si="2449">SUM(K2870)</f>
        <v>2687172</v>
      </c>
      <c r="L2871" s="186">
        <f t="shared" si="2447"/>
        <v>739281</v>
      </c>
      <c r="M2871" s="20">
        <f t="shared" ref="M2871:O2871" si="2450">SUM(M2870)</f>
        <v>260980</v>
      </c>
      <c r="N2871" s="20">
        <f t="shared" si="2450"/>
        <v>240049</v>
      </c>
      <c r="O2871" s="20">
        <f t="shared" si="2450"/>
        <v>238252</v>
      </c>
      <c r="P2871" s="20">
        <f>K2871+L2871</f>
        <v>3426453</v>
      </c>
      <c r="Q2871" s="186">
        <f>IF(J2871=0,"-",P2871/J2871*100)</f>
        <v>99.626088117016394</v>
      </c>
    </row>
    <row r="2872" spans="1:17" x14ac:dyDescent="0.25">
      <c r="A2872" s="216"/>
      <c r="B2872" s="216"/>
      <c r="C2872" s="216"/>
      <c r="D2872" s="216"/>
      <c r="E2872" s="216"/>
      <c r="F2872" s="216"/>
      <c r="G2872" s="217"/>
      <c r="J2872" s="178">
        <v>0</v>
      </c>
      <c r="K2872" s="178">
        <v>0</v>
      </c>
      <c r="L2872" s="178">
        <f>M2872+N2872+O2872</f>
        <v>0</v>
      </c>
      <c r="P2872">
        <f>K2872+L2872</f>
        <v>0</v>
      </c>
      <c r="Q2872" s="160" t="str">
        <f>IF(J2872=0,"-",P2872/J2872*100)</f>
        <v>-</v>
      </c>
    </row>
    <row r="2873" spans="1:17" ht="15.75" thickBot="1" x14ac:dyDescent="0.3">
      <c r="A2873" s="16" t="s">
        <v>1</v>
      </c>
      <c r="B2873" s="16" t="s">
        <v>1</v>
      </c>
      <c r="C2873" s="16" t="s">
        <v>1</v>
      </c>
      <c r="D2873" s="16" t="s">
        <v>1</v>
      </c>
      <c r="E2873" s="16" t="s">
        <v>1</v>
      </c>
      <c r="F2873" s="16" t="s">
        <v>1</v>
      </c>
      <c r="G2873" s="16" t="s">
        <v>1</v>
      </c>
      <c r="H2873" s="22" t="s">
        <v>1</v>
      </c>
      <c r="I2873" s="187"/>
      <c r="J2873" s="187"/>
      <c r="K2873" s="187"/>
      <c r="L2873" s="187"/>
      <c r="M2873" s="22" t="s">
        <v>1</v>
      </c>
      <c r="N2873" s="22" t="s">
        <v>1</v>
      </c>
      <c r="O2873" s="22"/>
      <c r="P2873" s="22">
        <f>K2873+L2873</f>
        <v>0</v>
      </c>
      <c r="Q2873" s="166"/>
    </row>
    <row r="2874" spans="1:17" ht="45.75" thickBot="1" x14ac:dyDescent="0.3">
      <c r="A2874" s="5" t="s">
        <v>4</v>
      </c>
      <c r="B2874" s="5" t="s">
        <v>5</v>
      </c>
      <c r="C2874" s="5" t="s">
        <v>6</v>
      </c>
      <c r="D2874" s="6" t="s">
        <v>1</v>
      </c>
      <c r="E2874" s="5" t="s">
        <v>7</v>
      </c>
      <c r="F2874" s="5" t="s">
        <v>8</v>
      </c>
      <c r="G2874" s="5" t="s">
        <v>9</v>
      </c>
      <c r="H2874" s="5" t="s">
        <v>10</v>
      </c>
      <c r="I2874" s="109" t="s">
        <v>3374</v>
      </c>
      <c r="J2874" s="109" t="s">
        <v>3433</v>
      </c>
      <c r="K2874" s="109" t="s">
        <v>3437</v>
      </c>
      <c r="L2874" s="109" t="s">
        <v>3434</v>
      </c>
      <c r="M2874" s="5" t="s">
        <v>3439</v>
      </c>
      <c r="N2874" s="5" t="s">
        <v>3440</v>
      </c>
      <c r="O2874" s="5" t="s">
        <v>3441</v>
      </c>
      <c r="P2874" s="5" t="s">
        <v>3438</v>
      </c>
      <c r="Q2874" s="162" t="s">
        <v>3302</v>
      </c>
    </row>
    <row r="2875" spans="1:17" x14ac:dyDescent="0.25">
      <c r="A2875" s="7" t="s">
        <v>1</v>
      </c>
      <c r="B2875" s="7" t="s">
        <v>1</v>
      </c>
      <c r="C2875" s="7" t="s">
        <v>1</v>
      </c>
      <c r="D2875" s="8" t="s">
        <v>1</v>
      </c>
      <c r="E2875" s="8" t="s">
        <v>1</v>
      </c>
      <c r="F2875" s="9" t="s">
        <v>1</v>
      </c>
      <c r="G2875" s="10" t="s">
        <v>1</v>
      </c>
      <c r="H2875" s="11" t="s">
        <v>1</v>
      </c>
      <c r="I2875" s="110">
        <v>1</v>
      </c>
      <c r="J2875" s="110">
        <v>2</v>
      </c>
      <c r="K2875" s="110">
        <v>20</v>
      </c>
      <c r="L2875" s="110" t="s">
        <v>3402</v>
      </c>
      <c r="M2875" s="12">
        <v>5</v>
      </c>
      <c r="N2875" s="12">
        <v>6</v>
      </c>
      <c r="O2875" s="12">
        <v>7</v>
      </c>
      <c r="P2875" s="12" t="s">
        <v>3303</v>
      </c>
      <c r="Q2875" s="110">
        <v>9</v>
      </c>
    </row>
    <row r="2876" spans="1:17" x14ac:dyDescent="0.25">
      <c r="A2876" s="1" t="s">
        <v>969</v>
      </c>
      <c r="B2876" s="1" t="s">
        <v>82</v>
      </c>
      <c r="C2876" s="4" t="s">
        <v>1390</v>
      </c>
      <c r="D2876" s="4" t="s">
        <v>1391</v>
      </c>
      <c r="E2876" s="2" t="s">
        <v>1</v>
      </c>
      <c r="F2876" s="2" t="s">
        <v>1</v>
      </c>
      <c r="G2876" s="2" t="s">
        <v>1</v>
      </c>
      <c r="H2876" s="2" t="s">
        <v>1392</v>
      </c>
      <c r="I2876" s="183">
        <v>0</v>
      </c>
      <c r="J2876" s="183"/>
      <c r="K2876" s="183"/>
      <c r="L2876" s="183"/>
      <c r="M2876" s="3" t="s">
        <v>1</v>
      </c>
      <c r="N2876" s="3" t="s">
        <v>1</v>
      </c>
      <c r="O2876" s="3"/>
      <c r="P2876" s="3">
        <f t="shared" ref="P2876:P2908" si="2451">K2876+L2876</f>
        <v>0</v>
      </c>
      <c r="Q2876" s="161"/>
    </row>
    <row r="2877" spans="1:17" ht="33.75" x14ac:dyDescent="0.25">
      <c r="A2877" s="1" t="s">
        <v>1</v>
      </c>
      <c r="B2877" s="1" t="s">
        <v>1</v>
      </c>
      <c r="C2877" s="1" t="s">
        <v>1</v>
      </c>
      <c r="D2877" s="2" t="s">
        <v>1</v>
      </c>
      <c r="E2877" s="2" t="s">
        <v>1</v>
      </c>
      <c r="F2877" s="2" t="s">
        <v>1</v>
      </c>
      <c r="G2877" s="2" t="s">
        <v>1</v>
      </c>
      <c r="H2877" s="13" t="s">
        <v>14</v>
      </c>
      <c r="I2877" s="184">
        <f t="shared" ref="I2877:L2877" si="2452">SUM(I2878,I2886,I2888)</f>
        <v>3458491</v>
      </c>
      <c r="J2877" s="184">
        <f t="shared" ref="J2877" si="2453">SUM(J2878,J2886,J2888)</f>
        <v>3295514</v>
      </c>
      <c r="K2877" s="184">
        <f t="shared" ref="K2877" si="2454">SUM(K2878,K2886,K2888)</f>
        <v>2648257</v>
      </c>
      <c r="L2877" s="184">
        <f t="shared" si="2452"/>
        <v>635357</v>
      </c>
      <c r="M2877" s="14">
        <f t="shared" ref="M2877:O2877" si="2455">SUM(M2878,M2886,M2888)</f>
        <v>219619</v>
      </c>
      <c r="N2877" s="14">
        <f t="shared" si="2455"/>
        <v>208940</v>
      </c>
      <c r="O2877" s="14">
        <f t="shared" si="2455"/>
        <v>206798</v>
      </c>
      <c r="P2877" s="14">
        <f t="shared" si="2451"/>
        <v>3283614</v>
      </c>
      <c r="Q2877" s="184">
        <f t="shared" ref="Q2877:Q2907" si="2456">IF(J2877=0,"-",P2877/J2877*100)</f>
        <v>99.63890306641089</v>
      </c>
    </row>
    <row r="2878" spans="1:17" x14ac:dyDescent="0.25">
      <c r="A2878" s="4" t="s">
        <v>969</v>
      </c>
      <c r="B2878" s="4" t="s">
        <v>82</v>
      </c>
      <c r="C2878" s="4" t="s">
        <v>1390</v>
      </c>
      <c r="D2878" s="4" t="s">
        <v>1391</v>
      </c>
      <c r="E2878" s="2" t="s">
        <v>15</v>
      </c>
      <c r="F2878" s="2" t="s">
        <v>1</v>
      </c>
      <c r="G2878" s="2" t="s">
        <v>1</v>
      </c>
      <c r="H2878" s="2" t="s">
        <v>16</v>
      </c>
      <c r="I2878" s="185">
        <f t="shared" ref="I2878:L2878" si="2457">SUM(I2879,I2880)</f>
        <v>2880928</v>
      </c>
      <c r="J2878" s="185">
        <f t="shared" ref="J2878" si="2458">SUM(J2879,J2880)</f>
        <v>2846151</v>
      </c>
      <c r="K2878" s="185">
        <f t="shared" ref="K2878" si="2459">SUM(K2879,K2880)</f>
        <v>2306542</v>
      </c>
      <c r="L2878" s="185">
        <f t="shared" si="2457"/>
        <v>527709</v>
      </c>
      <c r="M2878" s="15">
        <f t="shared" ref="M2878:O2878" si="2460">SUM(M2879,M2880)</f>
        <v>183316</v>
      </c>
      <c r="N2878" s="15">
        <f t="shared" si="2460"/>
        <v>173000</v>
      </c>
      <c r="O2878" s="15">
        <f t="shared" si="2460"/>
        <v>171393</v>
      </c>
      <c r="P2878" s="15">
        <f t="shared" si="2451"/>
        <v>2834251</v>
      </c>
      <c r="Q2878" s="185">
        <f t="shared" si="2456"/>
        <v>99.581891473783372</v>
      </c>
    </row>
    <row r="2879" spans="1:17" x14ac:dyDescent="0.25">
      <c r="A2879" s="4" t="s">
        <v>969</v>
      </c>
      <c r="B2879" s="4" t="s">
        <v>82</v>
      </c>
      <c r="C2879" s="4" t="s">
        <v>1390</v>
      </c>
      <c r="D2879" s="4" t="s">
        <v>1391</v>
      </c>
      <c r="E2879" s="3" t="s">
        <v>18</v>
      </c>
      <c r="F2879" s="4"/>
      <c r="G2879" s="16" t="s">
        <v>1015</v>
      </c>
      <c r="H2879" s="16" t="s">
        <v>17</v>
      </c>
      <c r="I2879" s="183">
        <v>2573193</v>
      </c>
      <c r="J2879" s="183">
        <v>2543193</v>
      </c>
      <c r="K2879" s="183">
        <v>2022702</v>
      </c>
      <c r="L2879" s="183">
        <f>M2879+N2879+O2879</f>
        <v>520491</v>
      </c>
      <c r="M2879" s="17">
        <v>180000</v>
      </c>
      <c r="N2879" s="17">
        <v>170000</v>
      </c>
      <c r="O2879" s="17">
        <v>170491</v>
      </c>
      <c r="P2879" s="17">
        <f t="shared" si="2451"/>
        <v>2543193</v>
      </c>
      <c r="Q2879" s="183">
        <f t="shared" si="2456"/>
        <v>100</v>
      </c>
    </row>
    <row r="2880" spans="1:17" x14ac:dyDescent="0.25">
      <c r="A2880" s="1" t="s">
        <v>969</v>
      </c>
      <c r="B2880" s="1" t="s">
        <v>82</v>
      </c>
      <c r="C2880" s="1" t="s">
        <v>1390</v>
      </c>
      <c r="D2880" s="1" t="s">
        <v>1391</v>
      </c>
      <c r="E2880" s="1" t="s">
        <v>20</v>
      </c>
      <c r="F2880" s="4" t="s">
        <v>1</v>
      </c>
      <c r="G2880" s="16" t="s">
        <v>1</v>
      </c>
      <c r="H2880" s="2" t="s">
        <v>21</v>
      </c>
      <c r="I2880" s="185">
        <f t="shared" ref="I2880:O2880" si="2461">SUM(I2881:I2885)</f>
        <v>307735</v>
      </c>
      <c r="J2880" s="185">
        <f t="shared" si="2461"/>
        <v>302958</v>
      </c>
      <c r="K2880" s="185">
        <f t="shared" si="2461"/>
        <v>283840</v>
      </c>
      <c r="L2880" s="185">
        <f t="shared" si="2461"/>
        <v>7218</v>
      </c>
      <c r="M2880" s="15">
        <f t="shared" si="2461"/>
        <v>3316</v>
      </c>
      <c r="N2880" s="15">
        <f t="shared" si="2461"/>
        <v>3000</v>
      </c>
      <c r="O2880" s="15">
        <f t="shared" si="2461"/>
        <v>902</v>
      </c>
      <c r="P2880" s="15">
        <f t="shared" si="2451"/>
        <v>291058</v>
      </c>
      <c r="Q2880" s="185">
        <f t="shared" si="2456"/>
        <v>96.072062794182685</v>
      </c>
    </row>
    <row r="2881" spans="1:17" x14ac:dyDescent="0.25">
      <c r="A2881" s="4" t="s">
        <v>969</v>
      </c>
      <c r="B2881" s="4" t="s">
        <v>82</v>
      </c>
      <c r="C2881" s="4" t="s">
        <v>1390</v>
      </c>
      <c r="D2881" s="4" t="s">
        <v>1391</v>
      </c>
      <c r="E2881" s="3" t="s">
        <v>22</v>
      </c>
      <c r="F2881" s="4" t="s">
        <v>1393</v>
      </c>
      <c r="G2881" s="16" t="s">
        <v>1015</v>
      </c>
      <c r="H2881" s="16" t="s">
        <v>86</v>
      </c>
      <c r="I2881" s="183">
        <v>43835</v>
      </c>
      <c r="J2881" s="183">
        <v>40920</v>
      </c>
      <c r="K2881" s="183">
        <v>34018</v>
      </c>
      <c r="L2881" s="183">
        <f>M2881+N2881+O2881</f>
        <v>6902</v>
      </c>
      <c r="M2881" s="17">
        <v>3000</v>
      </c>
      <c r="N2881" s="17">
        <v>3000</v>
      </c>
      <c r="O2881" s="17">
        <v>902</v>
      </c>
      <c r="P2881" s="17">
        <f t="shared" si="2451"/>
        <v>40920</v>
      </c>
      <c r="Q2881" s="183">
        <f t="shared" si="2456"/>
        <v>100</v>
      </c>
    </row>
    <row r="2882" spans="1:17" x14ac:dyDescent="0.25">
      <c r="A2882" s="4" t="s">
        <v>969</v>
      </c>
      <c r="B2882" s="4" t="s">
        <v>82</v>
      </c>
      <c r="C2882" s="4" t="s">
        <v>1390</v>
      </c>
      <c r="D2882" s="4" t="s">
        <v>1391</v>
      </c>
      <c r="E2882" s="3" t="s">
        <v>22</v>
      </c>
      <c r="F2882" s="4" t="s">
        <v>1394</v>
      </c>
      <c r="G2882" s="16" t="s">
        <v>1015</v>
      </c>
      <c r="H2882" s="16" t="s">
        <v>26</v>
      </c>
      <c r="I2882" s="183">
        <v>165200</v>
      </c>
      <c r="J2882" s="183">
        <v>162200</v>
      </c>
      <c r="K2882" s="183">
        <v>161884</v>
      </c>
      <c r="L2882" s="183">
        <f>M2882+N2882+O2882</f>
        <v>316</v>
      </c>
      <c r="M2882" s="17">
        <v>316</v>
      </c>
      <c r="N2882" s="17"/>
      <c r="O2882" s="17">
        <v>0</v>
      </c>
      <c r="P2882" s="17">
        <f t="shared" si="2451"/>
        <v>162200</v>
      </c>
      <c r="Q2882" s="183">
        <f t="shared" si="2456"/>
        <v>100</v>
      </c>
    </row>
    <row r="2883" spans="1:17" x14ac:dyDescent="0.25">
      <c r="A2883" s="4" t="s">
        <v>969</v>
      </c>
      <c r="B2883" s="4" t="s">
        <v>82</v>
      </c>
      <c r="C2883" s="4" t="s">
        <v>1390</v>
      </c>
      <c r="D2883" s="4" t="s">
        <v>1391</v>
      </c>
      <c r="E2883" s="3" t="s">
        <v>22</v>
      </c>
      <c r="F2883" s="4" t="s">
        <v>1395</v>
      </c>
      <c r="G2883" s="16" t="s">
        <v>1015</v>
      </c>
      <c r="H2883" s="16" t="s">
        <v>28</v>
      </c>
      <c r="I2883" s="183">
        <v>48700</v>
      </c>
      <c r="J2883" s="183">
        <v>49838</v>
      </c>
      <c r="K2883" s="183">
        <v>49838</v>
      </c>
      <c r="L2883" s="183">
        <f>M2883+N2883+O2883</f>
        <v>0</v>
      </c>
      <c r="M2883" s="17"/>
      <c r="N2883" s="17"/>
      <c r="O2883" s="17"/>
      <c r="P2883" s="17">
        <f t="shared" si="2451"/>
        <v>49838</v>
      </c>
      <c r="Q2883" s="183">
        <f t="shared" si="2456"/>
        <v>100</v>
      </c>
    </row>
    <row r="2884" spans="1:17" x14ac:dyDescent="0.25">
      <c r="A2884" s="4" t="s">
        <v>969</v>
      </c>
      <c r="B2884" s="4" t="s">
        <v>82</v>
      </c>
      <c r="C2884" s="4" t="s">
        <v>1390</v>
      </c>
      <c r="D2884" s="4" t="s">
        <v>1391</v>
      </c>
      <c r="E2884" s="3" t="s">
        <v>22</v>
      </c>
      <c r="F2884" s="4" t="s">
        <v>1396</v>
      </c>
      <c r="G2884" s="16" t="s">
        <v>1015</v>
      </c>
      <c r="H2884" s="16" t="s">
        <v>24</v>
      </c>
      <c r="I2884" s="183">
        <v>23000</v>
      </c>
      <c r="J2884" s="183">
        <v>23000</v>
      </c>
      <c r="K2884" s="183">
        <v>11100</v>
      </c>
      <c r="L2884" s="183">
        <f>M2884+N2884+O2884</f>
        <v>0</v>
      </c>
      <c r="M2884" s="17"/>
      <c r="N2884" s="17"/>
      <c r="O2884" s="17"/>
      <c r="P2884" s="17">
        <f t="shared" si="2451"/>
        <v>11100</v>
      </c>
      <c r="Q2884" s="183">
        <f t="shared" si="2456"/>
        <v>48.260869565217391</v>
      </c>
    </row>
    <row r="2885" spans="1:17" x14ac:dyDescent="0.25">
      <c r="A2885" s="4" t="s">
        <v>969</v>
      </c>
      <c r="B2885" s="4" t="s">
        <v>82</v>
      </c>
      <c r="C2885" s="4" t="s">
        <v>1390</v>
      </c>
      <c r="D2885" s="4" t="s">
        <v>1391</v>
      </c>
      <c r="E2885" s="3" t="s">
        <v>22</v>
      </c>
      <c r="F2885" s="4" t="s">
        <v>1397</v>
      </c>
      <c r="G2885" s="16" t="s">
        <v>1015</v>
      </c>
      <c r="H2885" s="16" t="s">
        <v>30</v>
      </c>
      <c r="I2885" s="183">
        <v>27000</v>
      </c>
      <c r="J2885" s="183">
        <v>27000</v>
      </c>
      <c r="K2885" s="183">
        <v>27000</v>
      </c>
      <c r="L2885" s="183">
        <f>M2885+N2885+O2885</f>
        <v>0</v>
      </c>
      <c r="M2885" s="17"/>
      <c r="N2885" s="17"/>
      <c r="O2885" s="17"/>
      <c r="P2885" s="17">
        <f t="shared" si="2451"/>
        <v>27000</v>
      </c>
      <c r="Q2885" s="183">
        <f t="shared" si="2456"/>
        <v>100</v>
      </c>
    </row>
    <row r="2886" spans="1:17" x14ac:dyDescent="0.25">
      <c r="A2886" s="4" t="s">
        <v>969</v>
      </c>
      <c r="B2886" s="4" t="s">
        <v>82</v>
      </c>
      <c r="C2886" s="4" t="s">
        <v>1390</v>
      </c>
      <c r="D2886" s="4" t="s">
        <v>1391</v>
      </c>
      <c r="E2886" s="2" t="s">
        <v>31</v>
      </c>
      <c r="F2886" s="2" t="s">
        <v>1</v>
      </c>
      <c r="G2886" s="2" t="s">
        <v>1</v>
      </c>
      <c r="H2886" s="2" t="s">
        <v>32</v>
      </c>
      <c r="I2886" s="185">
        <f t="shared" ref="I2886:O2886" si="2462">SUM(I2887)</f>
        <v>270185</v>
      </c>
      <c r="J2886" s="185">
        <f t="shared" si="2462"/>
        <v>265185</v>
      </c>
      <c r="K2886" s="185">
        <f t="shared" si="2462"/>
        <v>205420</v>
      </c>
      <c r="L2886" s="185">
        <f t="shared" si="2462"/>
        <v>59765</v>
      </c>
      <c r="M2886" s="15">
        <f t="shared" si="2462"/>
        <v>20000</v>
      </c>
      <c r="N2886" s="15">
        <f t="shared" si="2462"/>
        <v>20000</v>
      </c>
      <c r="O2886" s="15">
        <f t="shared" si="2462"/>
        <v>19765</v>
      </c>
      <c r="P2886" s="15">
        <f t="shared" si="2451"/>
        <v>265185</v>
      </c>
      <c r="Q2886" s="185">
        <f t="shared" si="2456"/>
        <v>100</v>
      </c>
    </row>
    <row r="2887" spans="1:17" x14ac:dyDescent="0.25">
      <c r="A2887" s="4" t="s">
        <v>969</v>
      </c>
      <c r="B2887" s="4" t="s">
        <v>82</v>
      </c>
      <c r="C2887" s="4" t="s">
        <v>1390</v>
      </c>
      <c r="D2887" s="4" t="s">
        <v>1391</v>
      </c>
      <c r="E2887" s="3" t="s">
        <v>34</v>
      </c>
      <c r="F2887" s="4"/>
      <c r="G2887" s="16" t="s">
        <v>1015</v>
      </c>
      <c r="H2887" s="16" t="s">
        <v>33</v>
      </c>
      <c r="I2887" s="183">
        <v>270185</v>
      </c>
      <c r="J2887" s="183">
        <v>265185</v>
      </c>
      <c r="K2887" s="183">
        <v>205420</v>
      </c>
      <c r="L2887" s="183">
        <f>M2887+N2887+O2887</f>
        <v>59765</v>
      </c>
      <c r="M2887" s="17">
        <v>20000</v>
      </c>
      <c r="N2887" s="17">
        <v>20000</v>
      </c>
      <c r="O2887" s="17">
        <v>19765</v>
      </c>
      <c r="P2887" s="17">
        <f t="shared" si="2451"/>
        <v>265185</v>
      </c>
      <c r="Q2887" s="183">
        <f t="shared" si="2456"/>
        <v>100</v>
      </c>
    </row>
    <row r="2888" spans="1:17" x14ac:dyDescent="0.25">
      <c r="A2888" s="4" t="s">
        <v>969</v>
      </c>
      <c r="B2888" s="4" t="s">
        <v>82</v>
      </c>
      <c r="C2888" s="4" t="s">
        <v>1390</v>
      </c>
      <c r="D2888" s="4" t="s">
        <v>1391</v>
      </c>
      <c r="E2888" s="2" t="s">
        <v>35</v>
      </c>
      <c r="F2888" s="2" t="s">
        <v>1</v>
      </c>
      <c r="G2888" s="2" t="s">
        <v>1</v>
      </c>
      <c r="H2888" s="2" t="s">
        <v>36</v>
      </c>
      <c r="I2888" s="185">
        <f t="shared" ref="I2888:O2888" si="2463">SUM(I2889:I2896)</f>
        <v>307378</v>
      </c>
      <c r="J2888" s="185">
        <f t="shared" si="2463"/>
        <v>184178</v>
      </c>
      <c r="K2888" s="185">
        <f t="shared" si="2463"/>
        <v>136295</v>
      </c>
      <c r="L2888" s="185">
        <f t="shared" si="2463"/>
        <v>47883</v>
      </c>
      <c r="M2888" s="15">
        <f t="shared" si="2463"/>
        <v>16303</v>
      </c>
      <c r="N2888" s="15">
        <f t="shared" si="2463"/>
        <v>15940</v>
      </c>
      <c r="O2888" s="15">
        <f t="shared" si="2463"/>
        <v>15640</v>
      </c>
      <c r="P2888" s="15">
        <f t="shared" si="2451"/>
        <v>184178</v>
      </c>
      <c r="Q2888" s="185">
        <f t="shared" si="2456"/>
        <v>100</v>
      </c>
    </row>
    <row r="2889" spans="1:17" x14ac:dyDescent="0.25">
      <c r="A2889" s="4" t="s">
        <v>969</v>
      </c>
      <c r="B2889" s="4" t="s">
        <v>82</v>
      </c>
      <c r="C2889" s="4" t="s">
        <v>1390</v>
      </c>
      <c r="D2889" s="4" t="s">
        <v>1391</v>
      </c>
      <c r="E2889" s="3" t="s">
        <v>39</v>
      </c>
      <c r="F2889" s="4"/>
      <c r="G2889" s="16" t="s">
        <v>1015</v>
      </c>
      <c r="H2889" s="16" t="s">
        <v>38</v>
      </c>
      <c r="I2889" s="183">
        <v>3200</v>
      </c>
      <c r="J2889" s="183">
        <v>2100</v>
      </c>
      <c r="K2889" s="183">
        <v>2100</v>
      </c>
      <c r="L2889" s="183">
        <f t="shared" ref="L2889:L2895" si="2464">M2889+N2889+O2889</f>
        <v>0</v>
      </c>
      <c r="M2889" s="17"/>
      <c r="N2889" s="17"/>
      <c r="O2889" s="17"/>
      <c r="P2889" s="17">
        <f t="shared" si="2451"/>
        <v>2100</v>
      </c>
      <c r="Q2889" s="183">
        <f t="shared" si="2456"/>
        <v>100</v>
      </c>
    </row>
    <row r="2890" spans="1:17" x14ac:dyDescent="0.25">
      <c r="A2890" s="4" t="s">
        <v>969</v>
      </c>
      <c r="B2890" s="4" t="s">
        <v>82</v>
      </c>
      <c r="C2890" s="4" t="s">
        <v>1390</v>
      </c>
      <c r="D2890" s="4" t="s">
        <v>1391</v>
      </c>
      <c r="E2890" s="3" t="s">
        <v>197</v>
      </c>
      <c r="F2890" s="4"/>
      <c r="G2890" s="16" t="s">
        <v>1015</v>
      </c>
      <c r="H2890" s="16" t="s">
        <v>196</v>
      </c>
      <c r="I2890" s="183">
        <v>55900</v>
      </c>
      <c r="J2890" s="183">
        <v>55900</v>
      </c>
      <c r="K2890" s="183">
        <v>41000</v>
      </c>
      <c r="L2890" s="183">
        <f t="shared" si="2464"/>
        <v>14900</v>
      </c>
      <c r="M2890" s="17">
        <v>5000</v>
      </c>
      <c r="N2890" s="17">
        <v>5000</v>
      </c>
      <c r="O2890" s="17">
        <v>4900</v>
      </c>
      <c r="P2890" s="17">
        <f t="shared" si="2451"/>
        <v>55900</v>
      </c>
      <c r="Q2890" s="183">
        <f t="shared" si="2456"/>
        <v>100</v>
      </c>
    </row>
    <row r="2891" spans="1:17" x14ac:dyDescent="0.25">
      <c r="A2891" s="4" t="s">
        <v>969</v>
      </c>
      <c r="B2891" s="4" t="s">
        <v>82</v>
      </c>
      <c r="C2891" s="4" t="s">
        <v>1390</v>
      </c>
      <c r="D2891" s="4" t="s">
        <v>1391</v>
      </c>
      <c r="E2891" s="3" t="s">
        <v>200</v>
      </c>
      <c r="F2891" s="4"/>
      <c r="G2891" s="16" t="s">
        <v>1015</v>
      </c>
      <c r="H2891" s="16" t="s">
        <v>199</v>
      </c>
      <c r="I2891" s="183">
        <v>20350</v>
      </c>
      <c r="J2891" s="183">
        <v>20350</v>
      </c>
      <c r="K2891" s="183">
        <v>14800</v>
      </c>
      <c r="L2891" s="183">
        <f t="shared" si="2464"/>
        <v>5550</v>
      </c>
      <c r="M2891" s="17">
        <v>1900</v>
      </c>
      <c r="N2891" s="17">
        <v>1850</v>
      </c>
      <c r="O2891" s="17">
        <v>1800</v>
      </c>
      <c r="P2891" s="17">
        <f t="shared" si="2451"/>
        <v>20350</v>
      </c>
      <c r="Q2891" s="183">
        <f t="shared" si="2456"/>
        <v>100</v>
      </c>
    </row>
    <row r="2892" spans="1:17" x14ac:dyDescent="0.25">
      <c r="A2892" s="4" t="s">
        <v>969</v>
      </c>
      <c r="B2892" s="4" t="s">
        <v>82</v>
      </c>
      <c r="C2892" s="4" t="s">
        <v>1390</v>
      </c>
      <c r="D2892" s="4" t="s">
        <v>1391</v>
      </c>
      <c r="E2892" s="3" t="s">
        <v>203</v>
      </c>
      <c r="F2892" s="4"/>
      <c r="G2892" s="16" t="s">
        <v>1015</v>
      </c>
      <c r="H2892" s="16" t="s">
        <v>202</v>
      </c>
      <c r="I2892" s="183">
        <v>146300</v>
      </c>
      <c r="J2892" s="183">
        <v>36300</v>
      </c>
      <c r="K2892" s="183">
        <v>26575</v>
      </c>
      <c r="L2892" s="183">
        <f t="shared" si="2464"/>
        <v>9725</v>
      </c>
      <c r="M2892" s="17">
        <v>3300</v>
      </c>
      <c r="N2892" s="17">
        <v>3225</v>
      </c>
      <c r="O2892" s="17">
        <v>3200</v>
      </c>
      <c r="P2892" s="17">
        <f t="shared" si="2451"/>
        <v>36300</v>
      </c>
      <c r="Q2892" s="183">
        <f t="shared" si="2456"/>
        <v>100</v>
      </c>
    </row>
    <row r="2893" spans="1:17" x14ac:dyDescent="0.25">
      <c r="A2893" s="4" t="s">
        <v>969</v>
      </c>
      <c r="B2893" s="4" t="s">
        <v>82</v>
      </c>
      <c r="C2893" s="4" t="s">
        <v>1390</v>
      </c>
      <c r="D2893" s="4" t="s">
        <v>1391</v>
      </c>
      <c r="E2893" s="3" t="s">
        <v>206</v>
      </c>
      <c r="F2893" s="4"/>
      <c r="G2893" s="16" t="s">
        <v>1015</v>
      </c>
      <c r="H2893" s="16" t="s">
        <v>205</v>
      </c>
      <c r="I2893" s="183">
        <v>2400</v>
      </c>
      <c r="J2893" s="183">
        <v>1300</v>
      </c>
      <c r="K2893" s="183">
        <v>1300</v>
      </c>
      <c r="L2893" s="183">
        <f t="shared" si="2464"/>
        <v>0</v>
      </c>
      <c r="M2893" s="17"/>
      <c r="N2893" s="17"/>
      <c r="O2893" s="17"/>
      <c r="P2893" s="17">
        <f t="shared" si="2451"/>
        <v>1300</v>
      </c>
      <c r="Q2893" s="183">
        <f t="shared" si="2456"/>
        <v>100</v>
      </c>
    </row>
    <row r="2894" spans="1:17" x14ac:dyDescent="0.25">
      <c r="A2894" s="4" t="s">
        <v>969</v>
      </c>
      <c r="B2894" s="4" t="s">
        <v>82</v>
      </c>
      <c r="C2894" s="4" t="s">
        <v>1390</v>
      </c>
      <c r="D2894" s="4" t="s">
        <v>1391</v>
      </c>
      <c r="E2894" s="3" t="s">
        <v>212</v>
      </c>
      <c r="F2894" s="4"/>
      <c r="G2894" s="16" t="s">
        <v>1015</v>
      </c>
      <c r="H2894" s="16" t="s">
        <v>211</v>
      </c>
      <c r="I2894" s="183">
        <v>18700</v>
      </c>
      <c r="J2894" s="183">
        <v>13200</v>
      </c>
      <c r="K2894" s="183">
        <v>9500</v>
      </c>
      <c r="L2894" s="183">
        <f t="shared" si="2464"/>
        <v>3700</v>
      </c>
      <c r="M2894" s="17">
        <v>1300</v>
      </c>
      <c r="N2894" s="17">
        <v>1200</v>
      </c>
      <c r="O2894" s="17">
        <v>1200</v>
      </c>
      <c r="P2894" s="17">
        <f t="shared" si="2451"/>
        <v>13200</v>
      </c>
      <c r="Q2894" s="183">
        <f t="shared" si="2456"/>
        <v>100</v>
      </c>
    </row>
    <row r="2895" spans="1:17" x14ac:dyDescent="0.25">
      <c r="A2895" s="4" t="s">
        <v>969</v>
      </c>
      <c r="B2895" s="4" t="s">
        <v>82</v>
      </c>
      <c r="C2895" s="4" t="s">
        <v>1390</v>
      </c>
      <c r="D2895" s="4" t="s">
        <v>1391</v>
      </c>
      <c r="E2895" s="3" t="s">
        <v>215</v>
      </c>
      <c r="F2895" s="4"/>
      <c r="G2895" s="16" t="s">
        <v>1015</v>
      </c>
      <c r="H2895" s="16" t="s">
        <v>214</v>
      </c>
      <c r="I2895" s="183">
        <v>0</v>
      </c>
      <c r="J2895" s="183">
        <v>0</v>
      </c>
      <c r="K2895" s="183">
        <v>0</v>
      </c>
      <c r="L2895" s="183">
        <f t="shared" si="2464"/>
        <v>0</v>
      </c>
      <c r="M2895" s="17"/>
      <c r="N2895" s="17"/>
      <c r="O2895" s="17"/>
      <c r="P2895" s="17">
        <f t="shared" si="2451"/>
        <v>0</v>
      </c>
      <c r="Q2895" s="161" t="str">
        <f t="shared" si="2456"/>
        <v>-</v>
      </c>
    </row>
    <row r="2896" spans="1:17" x14ac:dyDescent="0.25">
      <c r="A2896" s="1" t="s">
        <v>969</v>
      </c>
      <c r="B2896" s="1" t="s">
        <v>82</v>
      </c>
      <c r="C2896" s="1" t="s">
        <v>1390</v>
      </c>
      <c r="D2896" s="1" t="s">
        <v>1391</v>
      </c>
      <c r="E2896" s="1" t="s">
        <v>40</v>
      </c>
      <c r="F2896" s="4" t="s">
        <v>1</v>
      </c>
      <c r="G2896" s="16" t="s">
        <v>1</v>
      </c>
      <c r="H2896" s="2" t="s">
        <v>41</v>
      </c>
      <c r="I2896" s="185">
        <f t="shared" ref="I2896:O2896" si="2465">SUM(I2897:I2899)</f>
        <v>60528</v>
      </c>
      <c r="J2896" s="185">
        <f t="shared" si="2465"/>
        <v>55028</v>
      </c>
      <c r="K2896" s="185">
        <f t="shared" si="2465"/>
        <v>41020</v>
      </c>
      <c r="L2896" s="185">
        <f t="shared" si="2465"/>
        <v>14008</v>
      </c>
      <c r="M2896" s="15">
        <f t="shared" si="2465"/>
        <v>4803</v>
      </c>
      <c r="N2896" s="15">
        <f t="shared" si="2465"/>
        <v>4665</v>
      </c>
      <c r="O2896" s="15">
        <f t="shared" si="2465"/>
        <v>4540</v>
      </c>
      <c r="P2896" s="15">
        <f t="shared" si="2451"/>
        <v>55028</v>
      </c>
      <c r="Q2896" s="185">
        <f t="shared" si="2456"/>
        <v>100</v>
      </c>
    </row>
    <row r="2897" spans="1:17" x14ac:dyDescent="0.25">
      <c r="A2897" s="4" t="s">
        <v>969</v>
      </c>
      <c r="B2897" s="4" t="s">
        <v>82</v>
      </c>
      <c r="C2897" s="4" t="s">
        <v>1390</v>
      </c>
      <c r="D2897" s="4" t="s">
        <v>1391</v>
      </c>
      <c r="E2897" s="3" t="s">
        <v>42</v>
      </c>
      <c r="F2897" s="4"/>
      <c r="G2897" s="16" t="s">
        <v>1015</v>
      </c>
      <c r="H2897" s="16" t="s">
        <v>41</v>
      </c>
      <c r="I2897" s="183">
        <v>42020</v>
      </c>
      <c r="J2897" s="183">
        <v>36520</v>
      </c>
      <c r="K2897" s="183">
        <v>26915</v>
      </c>
      <c r="L2897" s="183">
        <f>M2897+N2897+O2897</f>
        <v>9605</v>
      </c>
      <c r="M2897" s="17">
        <v>3300</v>
      </c>
      <c r="N2897" s="17">
        <v>3205</v>
      </c>
      <c r="O2897" s="17">
        <v>3100</v>
      </c>
      <c r="P2897" s="17">
        <f t="shared" si="2451"/>
        <v>36520</v>
      </c>
      <c r="Q2897" s="183">
        <f t="shared" si="2456"/>
        <v>100</v>
      </c>
    </row>
    <row r="2898" spans="1:17" ht="22.5" x14ac:dyDescent="0.25">
      <c r="A2898" s="4" t="s">
        <v>969</v>
      </c>
      <c r="B2898" s="4" t="s">
        <v>82</v>
      </c>
      <c r="C2898" s="4" t="s">
        <v>1390</v>
      </c>
      <c r="D2898" s="4" t="s">
        <v>1391</v>
      </c>
      <c r="E2898" s="3" t="s">
        <v>42</v>
      </c>
      <c r="F2898" s="4" t="s">
        <v>1398</v>
      </c>
      <c r="G2898" s="16" t="s">
        <v>1015</v>
      </c>
      <c r="H2898" s="16" t="s">
        <v>50</v>
      </c>
      <c r="I2898" s="183">
        <v>8208</v>
      </c>
      <c r="J2898" s="183">
        <v>8208</v>
      </c>
      <c r="K2898" s="183">
        <v>6365</v>
      </c>
      <c r="L2898" s="183">
        <f>M2898+N2898+O2898</f>
        <v>1843</v>
      </c>
      <c r="M2898" s="17">
        <v>643</v>
      </c>
      <c r="N2898" s="17">
        <v>600</v>
      </c>
      <c r="O2898" s="17">
        <v>600</v>
      </c>
      <c r="P2898" s="17">
        <f t="shared" si="2451"/>
        <v>8208</v>
      </c>
      <c r="Q2898" s="183">
        <f t="shared" si="2456"/>
        <v>100</v>
      </c>
    </row>
    <row r="2899" spans="1:17" ht="22.5" x14ac:dyDescent="0.25">
      <c r="A2899" s="4" t="s">
        <v>969</v>
      </c>
      <c r="B2899" s="4" t="s">
        <v>82</v>
      </c>
      <c r="C2899" s="4" t="s">
        <v>1390</v>
      </c>
      <c r="D2899" s="4" t="s">
        <v>1391</v>
      </c>
      <c r="E2899" s="3" t="s">
        <v>42</v>
      </c>
      <c r="F2899" s="4" t="s">
        <v>1399</v>
      </c>
      <c r="G2899" s="16" t="s">
        <v>1015</v>
      </c>
      <c r="H2899" s="16" t="s">
        <v>56</v>
      </c>
      <c r="I2899" s="183">
        <v>10300</v>
      </c>
      <c r="J2899" s="183">
        <v>10300</v>
      </c>
      <c r="K2899" s="183">
        <v>7740</v>
      </c>
      <c r="L2899" s="183">
        <f>M2899+N2899+O2899</f>
        <v>2560</v>
      </c>
      <c r="M2899" s="17">
        <v>860</v>
      </c>
      <c r="N2899" s="17">
        <v>860</v>
      </c>
      <c r="O2899" s="17">
        <v>840</v>
      </c>
      <c r="P2899" s="17">
        <f t="shared" si="2451"/>
        <v>10300</v>
      </c>
      <c r="Q2899" s="183">
        <f t="shared" si="2456"/>
        <v>100</v>
      </c>
    </row>
    <row r="2900" spans="1:17" ht="22.5" x14ac:dyDescent="0.25">
      <c r="A2900" s="1" t="s">
        <v>1</v>
      </c>
      <c r="B2900" s="1" t="s">
        <v>1</v>
      </c>
      <c r="C2900" s="1" t="s">
        <v>1</v>
      </c>
      <c r="D2900" s="2" t="s">
        <v>1</v>
      </c>
      <c r="E2900" s="2" t="s">
        <v>1</v>
      </c>
      <c r="F2900" s="2" t="s">
        <v>1</v>
      </c>
      <c r="G2900" s="2" t="s">
        <v>1</v>
      </c>
      <c r="H2900" s="13" t="s">
        <v>57</v>
      </c>
      <c r="I2900" s="184">
        <f t="shared" ref="I2900:O2901" si="2466">SUM(I2901)</f>
        <v>110</v>
      </c>
      <c r="J2900" s="184">
        <f t="shared" si="2466"/>
        <v>110</v>
      </c>
      <c r="K2900" s="184">
        <f t="shared" si="2466"/>
        <v>0</v>
      </c>
      <c r="L2900" s="184">
        <f t="shared" si="2466"/>
        <v>0</v>
      </c>
      <c r="M2900" s="14">
        <f t="shared" si="2466"/>
        <v>0</v>
      </c>
      <c r="N2900" s="14">
        <f t="shared" si="2466"/>
        <v>0</v>
      </c>
      <c r="O2900" s="14">
        <f t="shared" si="2466"/>
        <v>0</v>
      </c>
      <c r="P2900" s="14">
        <f t="shared" si="2451"/>
        <v>0</v>
      </c>
      <c r="Q2900" s="184">
        <f t="shared" si="2456"/>
        <v>0</v>
      </c>
    </row>
    <row r="2901" spans="1:17" x14ac:dyDescent="0.25">
      <c r="A2901" s="4" t="s">
        <v>969</v>
      </c>
      <c r="B2901" s="4" t="s">
        <v>82</v>
      </c>
      <c r="C2901" s="4" t="s">
        <v>1390</v>
      </c>
      <c r="D2901" s="4" t="s">
        <v>1391</v>
      </c>
      <c r="E2901" s="2" t="s">
        <v>58</v>
      </c>
      <c r="F2901" s="2" t="s">
        <v>1</v>
      </c>
      <c r="G2901" s="2" t="s">
        <v>1</v>
      </c>
      <c r="H2901" s="2" t="s">
        <v>59</v>
      </c>
      <c r="I2901" s="185">
        <f t="shared" si="2466"/>
        <v>110</v>
      </c>
      <c r="J2901" s="185">
        <f t="shared" si="2466"/>
        <v>110</v>
      </c>
      <c r="K2901" s="185">
        <f t="shared" si="2466"/>
        <v>0</v>
      </c>
      <c r="L2901" s="185">
        <f t="shared" si="2466"/>
        <v>0</v>
      </c>
      <c r="M2901" s="15">
        <f t="shared" si="2466"/>
        <v>0</v>
      </c>
      <c r="N2901" s="15">
        <f t="shared" si="2466"/>
        <v>0</v>
      </c>
      <c r="O2901" s="15">
        <f t="shared" si="2466"/>
        <v>0</v>
      </c>
      <c r="P2901" s="15">
        <f t="shared" si="2451"/>
        <v>0</v>
      </c>
      <c r="Q2901" s="185">
        <f t="shared" si="2456"/>
        <v>0</v>
      </c>
    </row>
    <row r="2902" spans="1:17" x14ac:dyDescent="0.25">
      <c r="A2902" s="4" t="s">
        <v>969</v>
      </c>
      <c r="B2902" s="4" t="s">
        <v>82</v>
      </c>
      <c r="C2902" s="4" t="s">
        <v>1390</v>
      </c>
      <c r="D2902" s="4" t="s">
        <v>1391</v>
      </c>
      <c r="E2902" s="3" t="s">
        <v>69</v>
      </c>
      <c r="F2902" s="4"/>
      <c r="G2902" s="16" t="s">
        <v>1015</v>
      </c>
      <c r="H2902" s="16" t="s">
        <v>68</v>
      </c>
      <c r="I2902" s="183">
        <v>110</v>
      </c>
      <c r="J2902" s="183">
        <v>110</v>
      </c>
      <c r="K2902" s="183">
        <v>0</v>
      </c>
      <c r="L2902" s="183">
        <f>M2902+N2902+O2902</f>
        <v>0</v>
      </c>
      <c r="M2902" s="17"/>
      <c r="N2902" s="17"/>
      <c r="O2902" s="17"/>
      <c r="P2902" s="17">
        <f t="shared" si="2451"/>
        <v>0</v>
      </c>
      <c r="Q2902" s="183">
        <f t="shared" si="2456"/>
        <v>0</v>
      </c>
    </row>
    <row r="2903" spans="1:17" ht="22.5" x14ac:dyDescent="0.25">
      <c r="A2903" s="1" t="s">
        <v>1</v>
      </c>
      <c r="B2903" s="1" t="s">
        <v>1</v>
      </c>
      <c r="C2903" s="1" t="s">
        <v>1</v>
      </c>
      <c r="D2903" s="2" t="s">
        <v>1</v>
      </c>
      <c r="E2903" s="2" t="s">
        <v>1</v>
      </c>
      <c r="F2903" s="2" t="s">
        <v>1</v>
      </c>
      <c r="G2903" s="2" t="s">
        <v>1</v>
      </c>
      <c r="H2903" s="13" t="s">
        <v>70</v>
      </c>
      <c r="I2903" s="184">
        <f t="shared" ref="I2903:O2903" si="2467">SUM(I2904)</f>
        <v>75000</v>
      </c>
      <c r="J2903" s="184">
        <f t="shared" si="2467"/>
        <v>57000</v>
      </c>
      <c r="K2903" s="184">
        <f t="shared" si="2467"/>
        <v>57000</v>
      </c>
      <c r="L2903" s="184">
        <f t="shared" si="2467"/>
        <v>0</v>
      </c>
      <c r="M2903" s="14">
        <f t="shared" si="2467"/>
        <v>0</v>
      </c>
      <c r="N2903" s="14">
        <f t="shared" si="2467"/>
        <v>0</v>
      </c>
      <c r="O2903" s="14">
        <f t="shared" si="2467"/>
        <v>0</v>
      </c>
      <c r="P2903" s="14">
        <f t="shared" si="2451"/>
        <v>57000</v>
      </c>
      <c r="Q2903" s="184">
        <f t="shared" si="2456"/>
        <v>100</v>
      </c>
    </row>
    <row r="2904" spans="1:17" x14ac:dyDescent="0.25">
      <c r="A2904" s="4" t="s">
        <v>969</v>
      </c>
      <c r="B2904" s="4" t="s">
        <v>82</v>
      </c>
      <c r="C2904" s="4" t="s">
        <v>1390</v>
      </c>
      <c r="D2904" s="4" t="s">
        <v>1391</v>
      </c>
      <c r="E2904" s="2" t="s">
        <v>71</v>
      </c>
      <c r="F2904" s="2" t="s">
        <v>1</v>
      </c>
      <c r="G2904" s="2" t="s">
        <v>1</v>
      </c>
      <c r="H2904" s="2" t="s">
        <v>72</v>
      </c>
      <c r="I2904" s="185">
        <f t="shared" ref="I2904:L2904" si="2468">SUM(I2905:I2906)</f>
        <v>75000</v>
      </c>
      <c r="J2904" s="185">
        <f t="shared" ref="J2904" si="2469">SUM(J2905:J2906)</f>
        <v>57000</v>
      </c>
      <c r="K2904" s="185">
        <f t="shared" ref="K2904" si="2470">SUM(K2905:K2906)</f>
        <v>57000</v>
      </c>
      <c r="L2904" s="185">
        <f t="shared" si="2468"/>
        <v>0</v>
      </c>
      <c r="M2904" s="15">
        <f t="shared" ref="M2904:O2904" si="2471">SUM(M2905:M2906)</f>
        <v>0</v>
      </c>
      <c r="N2904" s="15">
        <f t="shared" si="2471"/>
        <v>0</v>
      </c>
      <c r="O2904" s="15">
        <f t="shared" si="2471"/>
        <v>0</v>
      </c>
      <c r="P2904" s="15">
        <f t="shared" si="2451"/>
        <v>57000</v>
      </c>
      <c r="Q2904" s="185">
        <f t="shared" si="2456"/>
        <v>100</v>
      </c>
    </row>
    <row r="2905" spans="1:17" x14ac:dyDescent="0.25">
      <c r="A2905" s="4" t="s">
        <v>969</v>
      </c>
      <c r="B2905" s="4" t="s">
        <v>82</v>
      </c>
      <c r="C2905" s="4" t="s">
        <v>1390</v>
      </c>
      <c r="D2905" s="4" t="s">
        <v>1391</v>
      </c>
      <c r="E2905" s="3" t="s">
        <v>75</v>
      </c>
      <c r="F2905" s="4"/>
      <c r="G2905" s="16" t="s">
        <v>1015</v>
      </c>
      <c r="H2905" s="16" t="s">
        <v>74</v>
      </c>
      <c r="I2905" s="183">
        <v>32000</v>
      </c>
      <c r="J2905" s="183">
        <v>22000</v>
      </c>
      <c r="K2905" s="183">
        <v>22000</v>
      </c>
      <c r="L2905" s="183">
        <f>M2905+N2905+O2905</f>
        <v>0</v>
      </c>
      <c r="M2905" s="17"/>
      <c r="N2905" s="17"/>
      <c r="O2905" s="17"/>
      <c r="P2905" s="17">
        <f t="shared" si="2451"/>
        <v>22000</v>
      </c>
      <c r="Q2905" s="183">
        <f t="shared" si="2456"/>
        <v>100</v>
      </c>
    </row>
    <row r="2906" spans="1:17" x14ac:dyDescent="0.25">
      <c r="A2906" s="4" t="s">
        <v>969</v>
      </c>
      <c r="B2906" s="4" t="s">
        <v>82</v>
      </c>
      <c r="C2906" s="4" t="s">
        <v>1390</v>
      </c>
      <c r="D2906" s="4" t="s">
        <v>1391</v>
      </c>
      <c r="E2906" s="3" t="s">
        <v>341</v>
      </c>
      <c r="F2906" s="4"/>
      <c r="G2906" s="16" t="s">
        <v>1015</v>
      </c>
      <c r="H2906" s="16" t="s">
        <v>340</v>
      </c>
      <c r="I2906" s="183">
        <v>43000</v>
      </c>
      <c r="J2906" s="183">
        <v>35000</v>
      </c>
      <c r="K2906" s="183">
        <v>35000</v>
      </c>
      <c r="L2906" s="183">
        <f>M2906+N2906+O2906</f>
        <v>0</v>
      </c>
      <c r="M2906" s="17"/>
      <c r="N2906" s="17"/>
      <c r="O2906" s="17"/>
      <c r="P2906" s="17">
        <f t="shared" si="2451"/>
        <v>35000</v>
      </c>
      <c r="Q2906" s="183">
        <f t="shared" si="2456"/>
        <v>100</v>
      </c>
    </row>
    <row r="2907" spans="1:17" x14ac:dyDescent="0.25">
      <c r="A2907" s="16" t="s">
        <v>1</v>
      </c>
      <c r="B2907" s="16" t="s">
        <v>1</v>
      </c>
      <c r="C2907" s="16" t="s">
        <v>1</v>
      </c>
      <c r="D2907" s="16" t="s">
        <v>1</v>
      </c>
      <c r="E2907" s="16" t="s">
        <v>1</v>
      </c>
      <c r="F2907" s="16" t="s">
        <v>1</v>
      </c>
      <c r="G2907" s="16" t="s">
        <v>1</v>
      </c>
      <c r="H2907" s="13" t="s">
        <v>1400</v>
      </c>
      <c r="I2907" s="184">
        <f t="shared" ref="I2907:O2907" si="2472">SUM(I2877,I2900,I2903)</f>
        <v>3533601</v>
      </c>
      <c r="J2907" s="184">
        <f t="shared" si="2472"/>
        <v>3352624</v>
      </c>
      <c r="K2907" s="184">
        <f t="shared" si="2472"/>
        <v>2705257</v>
      </c>
      <c r="L2907" s="184">
        <f t="shared" si="2472"/>
        <v>635357</v>
      </c>
      <c r="M2907" s="14">
        <f t="shared" si="2472"/>
        <v>219619</v>
      </c>
      <c r="N2907" s="14">
        <f t="shared" si="2472"/>
        <v>208940</v>
      </c>
      <c r="O2907" s="14">
        <f t="shared" si="2472"/>
        <v>206798</v>
      </c>
      <c r="P2907" s="14">
        <f t="shared" si="2451"/>
        <v>3340614</v>
      </c>
      <c r="Q2907" s="184">
        <f t="shared" si="2456"/>
        <v>99.641773130538951</v>
      </c>
    </row>
    <row r="2908" spans="1:17" ht="15.75" thickBot="1" x14ac:dyDescent="0.3">
      <c r="A2908" s="16" t="s">
        <v>1</v>
      </c>
      <c r="B2908" s="16" t="s">
        <v>1</v>
      </c>
      <c r="C2908" s="16" t="s">
        <v>1</v>
      </c>
      <c r="D2908" s="16" t="s">
        <v>1</v>
      </c>
      <c r="E2908" s="16" t="s">
        <v>1</v>
      </c>
      <c r="F2908" s="16" t="s">
        <v>1</v>
      </c>
      <c r="G2908" s="16" t="s">
        <v>1</v>
      </c>
      <c r="H2908" s="2" t="s">
        <v>77</v>
      </c>
      <c r="I2908" s="185">
        <v>73</v>
      </c>
      <c r="J2908" s="185">
        <v>73</v>
      </c>
      <c r="K2908" s="185"/>
      <c r="L2908" s="185"/>
      <c r="M2908" s="16" t="s">
        <v>1</v>
      </c>
      <c r="N2908" s="16" t="s">
        <v>1</v>
      </c>
      <c r="O2908" s="16"/>
      <c r="P2908" s="15">
        <f t="shared" si="2451"/>
        <v>0</v>
      </c>
      <c r="Q2908" s="164"/>
    </row>
    <row r="2909" spans="1:17" ht="45.75" thickBot="1" x14ac:dyDescent="0.3">
      <c r="A2909" s="212" t="s">
        <v>1</v>
      </c>
      <c r="B2909" s="212" t="s">
        <v>1</v>
      </c>
      <c r="C2909" s="212" t="s">
        <v>1</v>
      </c>
      <c r="D2909" s="212" t="s">
        <v>1</v>
      </c>
      <c r="E2909" s="212" t="s">
        <v>1</v>
      </c>
      <c r="F2909" s="212" t="s">
        <v>1</v>
      </c>
      <c r="G2909" s="214" t="s">
        <v>1</v>
      </c>
      <c r="H2909" s="5" t="s">
        <v>78</v>
      </c>
      <c r="I2909" s="109" t="s">
        <v>3374</v>
      </c>
      <c r="J2909" s="109" t="s">
        <v>3433</v>
      </c>
      <c r="K2909" s="109" t="s">
        <v>3437</v>
      </c>
      <c r="L2909" s="109" t="s">
        <v>3434</v>
      </c>
      <c r="M2909" s="5" t="s">
        <v>3439</v>
      </c>
      <c r="N2909" s="5" t="s">
        <v>3440</v>
      </c>
      <c r="O2909" s="5" t="s">
        <v>3441</v>
      </c>
      <c r="P2909" s="5" t="s">
        <v>3438</v>
      </c>
      <c r="Q2909" s="162" t="s">
        <v>3302</v>
      </c>
    </row>
    <row r="2910" spans="1:17" x14ac:dyDescent="0.25">
      <c r="A2910" s="213"/>
      <c r="B2910" s="213"/>
      <c r="C2910" s="213"/>
      <c r="D2910" s="213"/>
      <c r="E2910" s="213"/>
      <c r="F2910" s="213"/>
      <c r="G2910" s="215"/>
      <c r="H2910" s="18" t="s">
        <v>1</v>
      </c>
      <c r="I2910" s="110">
        <v>1</v>
      </c>
      <c r="J2910" s="110">
        <v>2</v>
      </c>
      <c r="K2910" s="110">
        <v>20</v>
      </c>
      <c r="L2910" s="110" t="s">
        <v>3402</v>
      </c>
      <c r="M2910" s="12">
        <v>5</v>
      </c>
      <c r="N2910" s="12">
        <v>6</v>
      </c>
      <c r="O2910" s="12">
        <v>7</v>
      </c>
      <c r="P2910" s="12" t="s">
        <v>3303</v>
      </c>
      <c r="Q2910" s="110">
        <v>9</v>
      </c>
    </row>
    <row r="2911" spans="1:17" x14ac:dyDescent="0.25">
      <c r="A2911" s="213"/>
      <c r="B2911" s="213"/>
      <c r="C2911" s="213"/>
      <c r="D2911" s="213"/>
      <c r="E2911" s="213"/>
      <c r="F2911" s="213"/>
      <c r="G2911" s="215"/>
      <c r="H2911" s="19" t="s">
        <v>1060</v>
      </c>
      <c r="I2911" s="186">
        <f t="shared" ref="I2911:L2911" si="2473">SUM(I2907)</f>
        <v>3533601</v>
      </c>
      <c r="J2911" s="186">
        <f t="shared" ref="J2911" si="2474">SUM(J2907)</f>
        <v>3352624</v>
      </c>
      <c r="K2911" s="186">
        <f t="shared" ref="K2911" si="2475">SUM(K2907)</f>
        <v>2705257</v>
      </c>
      <c r="L2911" s="186">
        <f t="shared" si="2473"/>
        <v>635357</v>
      </c>
      <c r="M2911" s="20">
        <f t="shared" ref="M2911:O2911" si="2476">SUM(M2907)</f>
        <v>219619</v>
      </c>
      <c r="N2911" s="20">
        <f t="shared" si="2476"/>
        <v>208940</v>
      </c>
      <c r="O2911" s="20">
        <f t="shared" si="2476"/>
        <v>206798</v>
      </c>
      <c r="P2911" s="20">
        <f>K2911+L2911</f>
        <v>3340614</v>
      </c>
      <c r="Q2911" s="186">
        <f>IF(J2911=0,"-",P2911/J2911*100)</f>
        <v>99.641773130538951</v>
      </c>
    </row>
    <row r="2912" spans="1:17" x14ac:dyDescent="0.25">
      <c r="A2912" s="213"/>
      <c r="B2912" s="213"/>
      <c r="C2912" s="213"/>
      <c r="D2912" s="213"/>
      <c r="E2912" s="213"/>
      <c r="F2912" s="213"/>
      <c r="G2912" s="215"/>
      <c r="H2912" s="21" t="s">
        <v>80</v>
      </c>
      <c r="I2912" s="186">
        <f t="shared" ref="I2912:L2912" si="2477">SUM(I2911)</f>
        <v>3533601</v>
      </c>
      <c r="J2912" s="186">
        <f t="shared" ref="J2912" si="2478">SUM(J2911)</f>
        <v>3352624</v>
      </c>
      <c r="K2912" s="186">
        <f t="shared" ref="K2912" si="2479">SUM(K2911)</f>
        <v>2705257</v>
      </c>
      <c r="L2912" s="186">
        <f t="shared" si="2477"/>
        <v>635357</v>
      </c>
      <c r="M2912" s="20">
        <f t="shared" ref="M2912:O2912" si="2480">SUM(M2911)</f>
        <v>219619</v>
      </c>
      <c r="N2912" s="20">
        <f t="shared" si="2480"/>
        <v>208940</v>
      </c>
      <c r="O2912" s="20">
        <f t="shared" si="2480"/>
        <v>206798</v>
      </c>
      <c r="P2912" s="20">
        <f>K2912+L2912</f>
        <v>3340614</v>
      </c>
      <c r="Q2912" s="186">
        <f>IF(J2912=0,"-",P2912/J2912*100)</f>
        <v>99.641773130538951</v>
      </c>
    </row>
    <row r="2913" spans="1:17" x14ac:dyDescent="0.25">
      <c r="A2913" s="216"/>
      <c r="B2913" s="216"/>
      <c r="C2913" s="216"/>
      <c r="D2913" s="216"/>
      <c r="E2913" s="216"/>
      <c r="F2913" s="216"/>
      <c r="G2913" s="217"/>
      <c r="J2913" s="178">
        <v>0</v>
      </c>
      <c r="K2913" s="178">
        <v>0</v>
      </c>
      <c r="L2913" s="178">
        <f>M2913+N2913+O2913</f>
        <v>0</v>
      </c>
      <c r="P2913">
        <f>K2913+L2913</f>
        <v>0</v>
      </c>
      <c r="Q2913" s="160" t="str">
        <f>IF(J2913=0,"-",P2913/J2913*100)</f>
        <v>-</v>
      </c>
    </row>
    <row r="2914" spans="1:17" ht="15.75" thickBot="1" x14ac:dyDescent="0.3">
      <c r="A2914" s="16" t="s">
        <v>1</v>
      </c>
      <c r="B2914" s="16" t="s">
        <v>1</v>
      </c>
      <c r="C2914" s="16" t="s">
        <v>1</v>
      </c>
      <c r="D2914" s="16" t="s">
        <v>1</v>
      </c>
      <c r="E2914" s="16" t="s">
        <v>1</v>
      </c>
      <c r="F2914" s="16" t="s">
        <v>1</v>
      </c>
      <c r="G2914" s="16" t="s">
        <v>1</v>
      </c>
      <c r="H2914" s="22" t="s">
        <v>1</v>
      </c>
      <c r="I2914" s="187"/>
      <c r="J2914" s="187"/>
      <c r="K2914" s="187"/>
      <c r="L2914" s="187"/>
      <c r="M2914" s="22" t="s">
        <v>1</v>
      </c>
      <c r="N2914" s="22" t="s">
        <v>1</v>
      </c>
      <c r="O2914" s="22"/>
      <c r="P2914" s="22">
        <f>K2914+L2914</f>
        <v>0</v>
      </c>
      <c r="Q2914" s="166"/>
    </row>
    <row r="2915" spans="1:17" ht="45.75" thickBot="1" x14ac:dyDescent="0.3">
      <c r="A2915" s="5" t="s">
        <v>4</v>
      </c>
      <c r="B2915" s="5" t="s">
        <v>5</v>
      </c>
      <c r="C2915" s="5" t="s">
        <v>6</v>
      </c>
      <c r="D2915" s="6" t="s">
        <v>1</v>
      </c>
      <c r="E2915" s="5" t="s">
        <v>7</v>
      </c>
      <c r="F2915" s="5" t="s">
        <v>8</v>
      </c>
      <c r="G2915" s="5" t="s">
        <v>9</v>
      </c>
      <c r="H2915" s="5" t="s">
        <v>10</v>
      </c>
      <c r="I2915" s="109" t="s">
        <v>3374</v>
      </c>
      <c r="J2915" s="109" t="s">
        <v>3433</v>
      </c>
      <c r="K2915" s="109" t="s">
        <v>3437</v>
      </c>
      <c r="L2915" s="109" t="s">
        <v>3434</v>
      </c>
      <c r="M2915" s="5" t="s">
        <v>3439</v>
      </c>
      <c r="N2915" s="5" t="s">
        <v>3440</v>
      </c>
      <c r="O2915" s="5" t="s">
        <v>3441</v>
      </c>
      <c r="P2915" s="5" t="s">
        <v>3438</v>
      </c>
      <c r="Q2915" s="162" t="s">
        <v>3302</v>
      </c>
    </row>
    <row r="2916" spans="1:17" x14ac:dyDescent="0.25">
      <c r="A2916" s="7" t="s">
        <v>1</v>
      </c>
      <c r="B2916" s="7" t="s">
        <v>1</v>
      </c>
      <c r="C2916" s="7" t="s">
        <v>1</v>
      </c>
      <c r="D2916" s="8" t="s">
        <v>1</v>
      </c>
      <c r="E2916" s="8" t="s">
        <v>1</v>
      </c>
      <c r="F2916" s="9" t="s">
        <v>1</v>
      </c>
      <c r="G2916" s="10" t="s">
        <v>1</v>
      </c>
      <c r="H2916" s="11" t="s">
        <v>1</v>
      </c>
      <c r="I2916" s="110">
        <v>1</v>
      </c>
      <c r="J2916" s="110">
        <v>2</v>
      </c>
      <c r="K2916" s="110">
        <v>20</v>
      </c>
      <c r="L2916" s="110" t="s">
        <v>3402</v>
      </c>
      <c r="M2916" s="12">
        <v>5</v>
      </c>
      <c r="N2916" s="12">
        <v>6</v>
      </c>
      <c r="O2916" s="12">
        <v>7</v>
      </c>
      <c r="P2916" s="12" t="s">
        <v>3303</v>
      </c>
      <c r="Q2916" s="110">
        <v>9</v>
      </c>
    </row>
    <row r="2917" spans="1:17" x14ac:dyDescent="0.25">
      <c r="A2917" s="1" t="s">
        <v>969</v>
      </c>
      <c r="B2917" s="1" t="s">
        <v>82</v>
      </c>
      <c r="C2917" s="4" t="s">
        <v>1401</v>
      </c>
      <c r="D2917" s="4" t="s">
        <v>1402</v>
      </c>
      <c r="E2917" s="2" t="s">
        <v>1</v>
      </c>
      <c r="F2917" s="2" t="s">
        <v>1</v>
      </c>
      <c r="G2917" s="2" t="s">
        <v>1</v>
      </c>
      <c r="H2917" s="2" t="s">
        <v>1403</v>
      </c>
      <c r="I2917" s="183">
        <v>0</v>
      </c>
      <c r="J2917" s="183"/>
      <c r="K2917" s="183"/>
      <c r="L2917" s="183"/>
      <c r="M2917" s="3" t="s">
        <v>1</v>
      </c>
      <c r="N2917" s="3" t="s">
        <v>1</v>
      </c>
      <c r="O2917" s="3"/>
      <c r="P2917" s="3">
        <f t="shared" ref="P2917:P2949" si="2481">K2917+L2917</f>
        <v>0</v>
      </c>
      <c r="Q2917" s="161"/>
    </row>
    <row r="2918" spans="1:17" ht="33.75" x14ac:dyDescent="0.25">
      <c r="A2918" s="1" t="s">
        <v>1</v>
      </c>
      <c r="B2918" s="1" t="s">
        <v>1</v>
      </c>
      <c r="C2918" s="1" t="s">
        <v>1</v>
      </c>
      <c r="D2918" s="2" t="s">
        <v>1</v>
      </c>
      <c r="E2918" s="2" t="s">
        <v>1</v>
      </c>
      <c r="F2918" s="2" t="s">
        <v>1</v>
      </c>
      <c r="G2918" s="2" t="s">
        <v>1</v>
      </c>
      <c r="H2918" s="13" t="s">
        <v>14</v>
      </c>
      <c r="I2918" s="184">
        <f t="shared" ref="I2918:L2918" si="2482">SUM(I2919,I2927,I2929)</f>
        <v>3529009</v>
      </c>
      <c r="J2918" s="184">
        <f t="shared" ref="J2918" si="2483">SUM(J2919,J2927,J2929)</f>
        <v>3315774</v>
      </c>
      <c r="K2918" s="184">
        <f t="shared" ref="K2918" si="2484">SUM(K2919,K2927,K2929)</f>
        <v>2714704</v>
      </c>
      <c r="L2918" s="184">
        <f t="shared" si="2482"/>
        <v>601020</v>
      </c>
      <c r="M2918" s="14">
        <f t="shared" ref="M2918:O2918" si="2485">SUM(M2919,M2927,M2929)</f>
        <v>210915</v>
      </c>
      <c r="N2918" s="14">
        <f t="shared" si="2485"/>
        <v>197533</v>
      </c>
      <c r="O2918" s="14">
        <f t="shared" si="2485"/>
        <v>192572</v>
      </c>
      <c r="P2918" s="14">
        <f t="shared" si="2481"/>
        <v>3315724</v>
      </c>
      <c r="Q2918" s="184">
        <f t="shared" ref="Q2918:Q2948" si="2486">IF(J2918=0,"-",P2918/J2918*100)</f>
        <v>99.998492056454992</v>
      </c>
    </row>
    <row r="2919" spans="1:17" x14ac:dyDescent="0.25">
      <c r="A2919" s="4" t="s">
        <v>969</v>
      </c>
      <c r="B2919" s="4" t="s">
        <v>82</v>
      </c>
      <c r="C2919" s="4" t="s">
        <v>1401</v>
      </c>
      <c r="D2919" s="4" t="s">
        <v>1402</v>
      </c>
      <c r="E2919" s="2" t="s">
        <v>15</v>
      </c>
      <c r="F2919" s="2" t="s">
        <v>1</v>
      </c>
      <c r="G2919" s="2" t="s">
        <v>1</v>
      </c>
      <c r="H2919" s="2" t="s">
        <v>16</v>
      </c>
      <c r="I2919" s="185">
        <f t="shared" ref="I2919:L2919" si="2487">SUM(I2920,I2921)</f>
        <v>2817096</v>
      </c>
      <c r="J2919" s="185">
        <f t="shared" ref="J2919" si="2488">SUM(J2920,J2921)</f>
        <v>2772681</v>
      </c>
      <c r="K2919" s="185">
        <f t="shared" ref="K2919" si="2489">SUM(K2920,K2921)</f>
        <v>2303642</v>
      </c>
      <c r="L2919" s="185">
        <f t="shared" si="2487"/>
        <v>469039</v>
      </c>
      <c r="M2919" s="15">
        <f t="shared" ref="M2919:O2919" si="2490">SUM(M2920,M2921)</f>
        <v>165676</v>
      </c>
      <c r="N2919" s="15">
        <f t="shared" si="2490"/>
        <v>153363</v>
      </c>
      <c r="O2919" s="15">
        <f t="shared" si="2490"/>
        <v>150000</v>
      </c>
      <c r="P2919" s="15">
        <f t="shared" si="2481"/>
        <v>2772681</v>
      </c>
      <c r="Q2919" s="185">
        <f t="shared" si="2486"/>
        <v>100</v>
      </c>
    </row>
    <row r="2920" spans="1:17" x14ac:dyDescent="0.25">
      <c r="A2920" s="4" t="s">
        <v>969</v>
      </c>
      <c r="B2920" s="4" t="s">
        <v>82</v>
      </c>
      <c r="C2920" s="4" t="s">
        <v>1401</v>
      </c>
      <c r="D2920" s="4" t="s">
        <v>1402</v>
      </c>
      <c r="E2920" s="3" t="s">
        <v>18</v>
      </c>
      <c r="F2920" s="4"/>
      <c r="G2920" s="16" t="s">
        <v>1015</v>
      </c>
      <c r="H2920" s="16" t="s">
        <v>17</v>
      </c>
      <c r="I2920" s="183">
        <v>2523566</v>
      </c>
      <c r="J2920" s="183">
        <v>2483566</v>
      </c>
      <c r="K2920" s="183">
        <v>2020203</v>
      </c>
      <c r="L2920" s="183">
        <f>M2920+N2920+O2920</f>
        <v>463363</v>
      </c>
      <c r="M2920" s="17">
        <v>160000</v>
      </c>
      <c r="N2920" s="17">
        <v>153363</v>
      </c>
      <c r="O2920" s="17">
        <v>150000</v>
      </c>
      <c r="P2920" s="17">
        <f t="shared" si="2481"/>
        <v>2483566</v>
      </c>
      <c r="Q2920" s="183">
        <f t="shared" si="2486"/>
        <v>100</v>
      </c>
    </row>
    <row r="2921" spans="1:17" x14ac:dyDescent="0.25">
      <c r="A2921" s="1" t="s">
        <v>969</v>
      </c>
      <c r="B2921" s="1" t="s">
        <v>82</v>
      </c>
      <c r="C2921" s="1" t="s">
        <v>1401</v>
      </c>
      <c r="D2921" s="1" t="s">
        <v>1402</v>
      </c>
      <c r="E2921" s="1" t="s">
        <v>20</v>
      </c>
      <c r="F2921" s="4" t="s">
        <v>1</v>
      </c>
      <c r="G2921" s="16" t="s">
        <v>1</v>
      </c>
      <c r="H2921" s="2" t="s">
        <v>21</v>
      </c>
      <c r="I2921" s="185">
        <f t="shared" ref="I2921:O2921" si="2491">SUM(I2922:I2926)</f>
        <v>293530</v>
      </c>
      <c r="J2921" s="185">
        <f t="shared" si="2491"/>
        <v>289115</v>
      </c>
      <c r="K2921" s="185">
        <f t="shared" si="2491"/>
        <v>283439</v>
      </c>
      <c r="L2921" s="185">
        <f t="shared" si="2491"/>
        <v>5676</v>
      </c>
      <c r="M2921" s="15">
        <f t="shared" si="2491"/>
        <v>5676</v>
      </c>
      <c r="N2921" s="15">
        <f t="shared" si="2491"/>
        <v>0</v>
      </c>
      <c r="O2921" s="15">
        <f t="shared" si="2491"/>
        <v>0</v>
      </c>
      <c r="P2921" s="15">
        <f t="shared" si="2481"/>
        <v>289115</v>
      </c>
      <c r="Q2921" s="185">
        <f t="shared" si="2486"/>
        <v>100</v>
      </c>
    </row>
    <row r="2922" spans="1:17" x14ac:dyDescent="0.25">
      <c r="A2922" s="4" t="s">
        <v>969</v>
      </c>
      <c r="B2922" s="4" t="s">
        <v>82</v>
      </c>
      <c r="C2922" s="4" t="s">
        <v>1401</v>
      </c>
      <c r="D2922" s="4" t="s">
        <v>1402</v>
      </c>
      <c r="E2922" s="3" t="s">
        <v>22</v>
      </c>
      <c r="F2922" s="4" t="s">
        <v>1404</v>
      </c>
      <c r="G2922" s="16" t="s">
        <v>1015</v>
      </c>
      <c r="H2922" s="16" t="s">
        <v>86</v>
      </c>
      <c r="I2922" s="183">
        <v>35830</v>
      </c>
      <c r="J2922" s="183">
        <v>33300</v>
      </c>
      <c r="K2922" s="183">
        <v>30723</v>
      </c>
      <c r="L2922" s="183">
        <f>M2922+N2922+O2922</f>
        <v>2577</v>
      </c>
      <c r="M2922" s="17">
        <v>2577</v>
      </c>
      <c r="N2922" s="17">
        <v>0</v>
      </c>
      <c r="O2922" s="17">
        <v>0</v>
      </c>
      <c r="P2922" s="17">
        <f t="shared" si="2481"/>
        <v>33300</v>
      </c>
      <c r="Q2922" s="183">
        <f t="shared" si="2486"/>
        <v>100</v>
      </c>
    </row>
    <row r="2923" spans="1:17" x14ac:dyDescent="0.25">
      <c r="A2923" s="4" t="s">
        <v>969</v>
      </c>
      <c r="B2923" s="4" t="s">
        <v>82</v>
      </c>
      <c r="C2923" s="4" t="s">
        <v>1401</v>
      </c>
      <c r="D2923" s="4" t="s">
        <v>1402</v>
      </c>
      <c r="E2923" s="3" t="s">
        <v>22</v>
      </c>
      <c r="F2923" s="4" t="s">
        <v>1405</v>
      </c>
      <c r="G2923" s="16" t="s">
        <v>1015</v>
      </c>
      <c r="H2923" s="16" t="s">
        <v>26</v>
      </c>
      <c r="I2923" s="183">
        <v>169000</v>
      </c>
      <c r="J2923" s="183">
        <v>161300</v>
      </c>
      <c r="K2923" s="183">
        <v>158201</v>
      </c>
      <c r="L2923" s="183">
        <f>M2923+N2923+O2923</f>
        <v>3099</v>
      </c>
      <c r="M2923" s="17">
        <v>3099</v>
      </c>
      <c r="N2923" s="17">
        <v>0</v>
      </c>
      <c r="O2923" s="17">
        <v>0</v>
      </c>
      <c r="P2923" s="17">
        <f t="shared" si="2481"/>
        <v>161300</v>
      </c>
      <c r="Q2923" s="183">
        <f t="shared" si="2486"/>
        <v>100</v>
      </c>
    </row>
    <row r="2924" spans="1:17" x14ac:dyDescent="0.25">
      <c r="A2924" s="4" t="s">
        <v>969</v>
      </c>
      <c r="B2924" s="4" t="s">
        <v>82</v>
      </c>
      <c r="C2924" s="4" t="s">
        <v>1401</v>
      </c>
      <c r="D2924" s="4" t="s">
        <v>1402</v>
      </c>
      <c r="E2924" s="3" t="s">
        <v>22</v>
      </c>
      <c r="F2924" s="4" t="s">
        <v>1406</v>
      </c>
      <c r="G2924" s="16" t="s">
        <v>1015</v>
      </c>
      <c r="H2924" s="16" t="s">
        <v>28</v>
      </c>
      <c r="I2924" s="183">
        <v>40700</v>
      </c>
      <c r="J2924" s="183">
        <v>46515</v>
      </c>
      <c r="K2924" s="183">
        <v>46515</v>
      </c>
      <c r="L2924" s="183">
        <f>M2924+N2924+O2924</f>
        <v>0</v>
      </c>
      <c r="M2924" s="17"/>
      <c r="N2924" s="17"/>
      <c r="O2924" s="17"/>
      <c r="P2924" s="17">
        <f t="shared" si="2481"/>
        <v>46515</v>
      </c>
      <c r="Q2924" s="183">
        <f t="shared" si="2486"/>
        <v>100</v>
      </c>
    </row>
    <row r="2925" spans="1:17" x14ac:dyDescent="0.25">
      <c r="A2925" s="4" t="s">
        <v>969</v>
      </c>
      <c r="B2925" s="4" t="s">
        <v>82</v>
      </c>
      <c r="C2925" s="4" t="s">
        <v>1401</v>
      </c>
      <c r="D2925" s="4" t="s">
        <v>1402</v>
      </c>
      <c r="E2925" s="3" t="s">
        <v>22</v>
      </c>
      <c r="F2925" s="4" t="s">
        <v>1407</v>
      </c>
      <c r="G2925" s="16" t="s">
        <v>1015</v>
      </c>
      <c r="H2925" s="16" t="s">
        <v>24</v>
      </c>
      <c r="I2925" s="183">
        <v>18000</v>
      </c>
      <c r="J2925" s="183">
        <v>18000</v>
      </c>
      <c r="K2925" s="183">
        <v>18000</v>
      </c>
      <c r="L2925" s="183">
        <f>M2925+N2925+O2925</f>
        <v>0</v>
      </c>
      <c r="M2925" s="17"/>
      <c r="N2925" s="17"/>
      <c r="O2925" s="17"/>
      <c r="P2925" s="17">
        <f t="shared" si="2481"/>
        <v>18000</v>
      </c>
      <c r="Q2925" s="183">
        <f t="shared" si="2486"/>
        <v>100</v>
      </c>
    </row>
    <row r="2926" spans="1:17" x14ac:dyDescent="0.25">
      <c r="A2926" s="4" t="s">
        <v>969</v>
      </c>
      <c r="B2926" s="4" t="s">
        <v>82</v>
      </c>
      <c r="C2926" s="4" t="s">
        <v>1401</v>
      </c>
      <c r="D2926" s="4" t="s">
        <v>1402</v>
      </c>
      <c r="E2926" s="3" t="s">
        <v>22</v>
      </c>
      <c r="F2926" s="4" t="s">
        <v>1408</v>
      </c>
      <c r="G2926" s="16" t="s">
        <v>1015</v>
      </c>
      <c r="H2926" s="16" t="s">
        <v>30</v>
      </c>
      <c r="I2926" s="183">
        <v>30000</v>
      </c>
      <c r="J2926" s="183">
        <v>30000</v>
      </c>
      <c r="K2926" s="183">
        <v>30000</v>
      </c>
      <c r="L2926" s="183">
        <f>M2926+N2926+O2926</f>
        <v>0</v>
      </c>
      <c r="M2926" s="17"/>
      <c r="N2926" s="17"/>
      <c r="O2926" s="17"/>
      <c r="P2926" s="17">
        <f t="shared" si="2481"/>
        <v>30000</v>
      </c>
      <c r="Q2926" s="183">
        <f t="shared" si="2486"/>
        <v>100</v>
      </c>
    </row>
    <row r="2927" spans="1:17" x14ac:dyDescent="0.25">
      <c r="A2927" s="4" t="s">
        <v>969</v>
      </c>
      <c r="B2927" s="4" t="s">
        <v>82</v>
      </c>
      <c r="C2927" s="4" t="s">
        <v>1401</v>
      </c>
      <c r="D2927" s="4" t="s">
        <v>1402</v>
      </c>
      <c r="E2927" s="2" t="s">
        <v>31</v>
      </c>
      <c r="F2927" s="2" t="s">
        <v>1</v>
      </c>
      <c r="G2927" s="2" t="s">
        <v>1</v>
      </c>
      <c r="H2927" s="2" t="s">
        <v>32</v>
      </c>
      <c r="I2927" s="185">
        <f t="shared" ref="I2927:O2927" si="2492">SUM(I2928)</f>
        <v>264974</v>
      </c>
      <c r="J2927" s="185">
        <f t="shared" si="2492"/>
        <v>258374</v>
      </c>
      <c r="K2927" s="185">
        <f t="shared" si="2492"/>
        <v>204972</v>
      </c>
      <c r="L2927" s="185">
        <f t="shared" si="2492"/>
        <v>53402</v>
      </c>
      <c r="M2927" s="15">
        <f t="shared" si="2492"/>
        <v>18000</v>
      </c>
      <c r="N2927" s="15">
        <f t="shared" si="2492"/>
        <v>18000</v>
      </c>
      <c r="O2927" s="15">
        <f t="shared" si="2492"/>
        <v>17402</v>
      </c>
      <c r="P2927" s="15">
        <f t="shared" si="2481"/>
        <v>258374</v>
      </c>
      <c r="Q2927" s="185">
        <f t="shared" si="2486"/>
        <v>100</v>
      </c>
    </row>
    <row r="2928" spans="1:17" x14ac:dyDescent="0.25">
      <c r="A2928" s="4" t="s">
        <v>969</v>
      </c>
      <c r="B2928" s="4" t="s">
        <v>82</v>
      </c>
      <c r="C2928" s="4" t="s">
        <v>1401</v>
      </c>
      <c r="D2928" s="4" t="s">
        <v>1402</v>
      </c>
      <c r="E2928" s="3" t="s">
        <v>34</v>
      </c>
      <c r="F2928" s="4"/>
      <c r="G2928" s="16" t="s">
        <v>1015</v>
      </c>
      <c r="H2928" s="16" t="s">
        <v>33</v>
      </c>
      <c r="I2928" s="183">
        <v>264974</v>
      </c>
      <c r="J2928" s="183">
        <v>258374</v>
      </c>
      <c r="K2928" s="183">
        <v>204972</v>
      </c>
      <c r="L2928" s="183">
        <f>M2928+N2928+O2928</f>
        <v>53402</v>
      </c>
      <c r="M2928" s="17">
        <v>18000</v>
      </c>
      <c r="N2928" s="17">
        <v>18000</v>
      </c>
      <c r="O2928" s="17">
        <v>17402</v>
      </c>
      <c r="P2928" s="17">
        <f t="shared" si="2481"/>
        <v>258374</v>
      </c>
      <c r="Q2928" s="183">
        <f t="shared" si="2486"/>
        <v>100</v>
      </c>
    </row>
    <row r="2929" spans="1:17" x14ac:dyDescent="0.25">
      <c r="A2929" s="4" t="s">
        <v>969</v>
      </c>
      <c r="B2929" s="4" t="s">
        <v>82</v>
      </c>
      <c r="C2929" s="4" t="s">
        <v>1401</v>
      </c>
      <c r="D2929" s="4" t="s">
        <v>1402</v>
      </c>
      <c r="E2929" s="2" t="s">
        <v>35</v>
      </c>
      <c r="F2929" s="2" t="s">
        <v>1</v>
      </c>
      <c r="G2929" s="2" t="s">
        <v>1</v>
      </c>
      <c r="H2929" s="2" t="s">
        <v>36</v>
      </c>
      <c r="I2929" s="185">
        <f t="shared" ref="I2929:O2929" si="2493">SUM(I2930:I2937)</f>
        <v>446939</v>
      </c>
      <c r="J2929" s="185">
        <f t="shared" si="2493"/>
        <v>284719</v>
      </c>
      <c r="K2929" s="185">
        <f t="shared" si="2493"/>
        <v>206090</v>
      </c>
      <c r="L2929" s="185">
        <f t="shared" si="2493"/>
        <v>78579</v>
      </c>
      <c r="M2929" s="15">
        <f t="shared" si="2493"/>
        <v>27239</v>
      </c>
      <c r="N2929" s="15">
        <f t="shared" si="2493"/>
        <v>26170</v>
      </c>
      <c r="O2929" s="15">
        <f t="shared" si="2493"/>
        <v>25170</v>
      </c>
      <c r="P2929" s="15">
        <f t="shared" si="2481"/>
        <v>284669</v>
      </c>
      <c r="Q2929" s="185">
        <f t="shared" si="2486"/>
        <v>99.98243882564914</v>
      </c>
    </row>
    <row r="2930" spans="1:17" x14ac:dyDescent="0.25">
      <c r="A2930" s="4" t="s">
        <v>969</v>
      </c>
      <c r="B2930" s="4" t="s">
        <v>82</v>
      </c>
      <c r="C2930" s="4" t="s">
        <v>1401</v>
      </c>
      <c r="D2930" s="4" t="s">
        <v>1402</v>
      </c>
      <c r="E2930" s="3" t="s">
        <v>39</v>
      </c>
      <c r="F2930" s="4"/>
      <c r="G2930" s="16" t="s">
        <v>1015</v>
      </c>
      <c r="H2930" s="16" t="s">
        <v>38</v>
      </c>
      <c r="I2930" s="183">
        <v>3320</v>
      </c>
      <c r="J2930" s="183">
        <v>2000</v>
      </c>
      <c r="K2930" s="183">
        <v>2000</v>
      </c>
      <c r="L2930" s="183">
        <f t="shared" ref="L2930:L2936" si="2494">M2930+N2930+O2930</f>
        <v>0</v>
      </c>
      <c r="M2930" s="17"/>
      <c r="N2930" s="17"/>
      <c r="O2930" s="17"/>
      <c r="P2930" s="17">
        <f t="shared" si="2481"/>
        <v>2000</v>
      </c>
      <c r="Q2930" s="183">
        <f t="shared" si="2486"/>
        <v>100</v>
      </c>
    </row>
    <row r="2931" spans="1:17" x14ac:dyDescent="0.25">
      <c r="A2931" s="4" t="s">
        <v>969</v>
      </c>
      <c r="B2931" s="4" t="s">
        <v>82</v>
      </c>
      <c r="C2931" s="4" t="s">
        <v>1401</v>
      </c>
      <c r="D2931" s="4" t="s">
        <v>1402</v>
      </c>
      <c r="E2931" s="3" t="s">
        <v>197</v>
      </c>
      <c r="F2931" s="4"/>
      <c r="G2931" s="16" t="s">
        <v>1015</v>
      </c>
      <c r="H2931" s="16" t="s">
        <v>196</v>
      </c>
      <c r="I2931" s="183">
        <v>167200</v>
      </c>
      <c r="J2931" s="183">
        <v>167200</v>
      </c>
      <c r="K2931" s="183">
        <v>119531</v>
      </c>
      <c r="L2931" s="183">
        <f t="shared" si="2494"/>
        <v>47669</v>
      </c>
      <c r="M2931" s="17">
        <v>16669</v>
      </c>
      <c r="N2931" s="17">
        <v>16000</v>
      </c>
      <c r="O2931" s="17">
        <v>15000</v>
      </c>
      <c r="P2931" s="17">
        <f t="shared" si="2481"/>
        <v>167200</v>
      </c>
      <c r="Q2931" s="183">
        <f t="shared" si="2486"/>
        <v>100</v>
      </c>
    </row>
    <row r="2932" spans="1:17" x14ac:dyDescent="0.25">
      <c r="A2932" s="4" t="s">
        <v>969</v>
      </c>
      <c r="B2932" s="4" t="s">
        <v>82</v>
      </c>
      <c r="C2932" s="4" t="s">
        <v>1401</v>
      </c>
      <c r="D2932" s="4" t="s">
        <v>1402</v>
      </c>
      <c r="E2932" s="3" t="s">
        <v>200</v>
      </c>
      <c r="F2932" s="4"/>
      <c r="G2932" s="16" t="s">
        <v>1015</v>
      </c>
      <c r="H2932" s="16" t="s">
        <v>199</v>
      </c>
      <c r="I2932" s="183">
        <v>17600</v>
      </c>
      <c r="J2932" s="183">
        <v>17600</v>
      </c>
      <c r="K2932" s="183">
        <v>12700</v>
      </c>
      <c r="L2932" s="183">
        <f t="shared" si="2494"/>
        <v>4900</v>
      </c>
      <c r="M2932" s="17">
        <v>1500</v>
      </c>
      <c r="N2932" s="17">
        <v>1500</v>
      </c>
      <c r="O2932" s="17">
        <v>1900</v>
      </c>
      <c r="P2932" s="17">
        <f t="shared" si="2481"/>
        <v>17600</v>
      </c>
      <c r="Q2932" s="183">
        <f t="shared" si="2486"/>
        <v>100</v>
      </c>
    </row>
    <row r="2933" spans="1:17" x14ac:dyDescent="0.25">
      <c r="A2933" s="4" t="s">
        <v>969</v>
      </c>
      <c r="B2933" s="4" t="s">
        <v>82</v>
      </c>
      <c r="C2933" s="4" t="s">
        <v>1401</v>
      </c>
      <c r="D2933" s="4" t="s">
        <v>1402</v>
      </c>
      <c r="E2933" s="3" t="s">
        <v>203</v>
      </c>
      <c r="F2933" s="4"/>
      <c r="G2933" s="16" t="s">
        <v>1015</v>
      </c>
      <c r="H2933" s="16" t="s">
        <v>202</v>
      </c>
      <c r="I2933" s="183">
        <v>178500</v>
      </c>
      <c r="J2933" s="183">
        <v>33000</v>
      </c>
      <c r="K2933" s="183">
        <v>24250</v>
      </c>
      <c r="L2933" s="183">
        <f t="shared" si="2494"/>
        <v>8750</v>
      </c>
      <c r="M2933" s="17">
        <v>3000</v>
      </c>
      <c r="N2933" s="17">
        <v>3000</v>
      </c>
      <c r="O2933" s="17">
        <v>2750</v>
      </c>
      <c r="P2933" s="17">
        <f t="shared" si="2481"/>
        <v>33000</v>
      </c>
      <c r="Q2933" s="183">
        <f t="shared" si="2486"/>
        <v>100</v>
      </c>
    </row>
    <row r="2934" spans="1:17" x14ac:dyDescent="0.25">
      <c r="A2934" s="4" t="s">
        <v>969</v>
      </c>
      <c r="B2934" s="4" t="s">
        <v>82</v>
      </c>
      <c r="C2934" s="4" t="s">
        <v>1401</v>
      </c>
      <c r="D2934" s="4" t="s">
        <v>1402</v>
      </c>
      <c r="E2934" s="3" t="s">
        <v>206</v>
      </c>
      <c r="F2934" s="4"/>
      <c r="G2934" s="16" t="s">
        <v>1015</v>
      </c>
      <c r="H2934" s="16" t="s">
        <v>205</v>
      </c>
      <c r="I2934" s="183">
        <v>3500</v>
      </c>
      <c r="J2934" s="183">
        <v>1300</v>
      </c>
      <c r="K2934" s="183">
        <v>1300</v>
      </c>
      <c r="L2934" s="183">
        <f t="shared" si="2494"/>
        <v>0</v>
      </c>
      <c r="M2934" s="17"/>
      <c r="N2934" s="17"/>
      <c r="O2934" s="17"/>
      <c r="P2934" s="17">
        <f t="shared" si="2481"/>
        <v>1300</v>
      </c>
      <c r="Q2934" s="183">
        <f t="shared" si="2486"/>
        <v>100</v>
      </c>
    </row>
    <row r="2935" spans="1:17" x14ac:dyDescent="0.25">
      <c r="A2935" s="4" t="s">
        <v>969</v>
      </c>
      <c r="B2935" s="4" t="s">
        <v>82</v>
      </c>
      <c r="C2935" s="4" t="s">
        <v>1401</v>
      </c>
      <c r="D2935" s="4" t="s">
        <v>1402</v>
      </c>
      <c r="E2935" s="3" t="s">
        <v>212</v>
      </c>
      <c r="F2935" s="4"/>
      <c r="G2935" s="16" t="s">
        <v>1015</v>
      </c>
      <c r="H2935" s="16" t="s">
        <v>211</v>
      </c>
      <c r="I2935" s="183">
        <v>20900</v>
      </c>
      <c r="J2935" s="183">
        <v>13200</v>
      </c>
      <c r="K2935" s="183">
        <v>9500</v>
      </c>
      <c r="L2935" s="183">
        <f t="shared" si="2494"/>
        <v>3700</v>
      </c>
      <c r="M2935" s="17">
        <v>1500</v>
      </c>
      <c r="N2935" s="17">
        <v>1100</v>
      </c>
      <c r="O2935" s="17">
        <v>1100</v>
      </c>
      <c r="P2935" s="17">
        <f t="shared" si="2481"/>
        <v>13200</v>
      </c>
      <c r="Q2935" s="183">
        <f t="shared" si="2486"/>
        <v>100</v>
      </c>
    </row>
    <row r="2936" spans="1:17" x14ac:dyDescent="0.25">
      <c r="A2936" s="4" t="s">
        <v>969</v>
      </c>
      <c r="B2936" s="4" t="s">
        <v>82</v>
      </c>
      <c r="C2936" s="4" t="s">
        <v>1401</v>
      </c>
      <c r="D2936" s="4" t="s">
        <v>1402</v>
      </c>
      <c r="E2936" s="3" t="s">
        <v>215</v>
      </c>
      <c r="F2936" s="4"/>
      <c r="G2936" s="16" t="s">
        <v>1015</v>
      </c>
      <c r="H2936" s="16" t="s">
        <v>214</v>
      </c>
      <c r="I2936" s="183">
        <v>50</v>
      </c>
      <c r="J2936" s="183">
        <v>50</v>
      </c>
      <c r="K2936" s="183">
        <v>0</v>
      </c>
      <c r="L2936" s="183">
        <f t="shared" si="2494"/>
        <v>0</v>
      </c>
      <c r="M2936" s="17"/>
      <c r="N2936" s="17"/>
      <c r="O2936" s="17"/>
      <c r="P2936" s="17">
        <f t="shared" si="2481"/>
        <v>0</v>
      </c>
      <c r="Q2936" s="183">
        <f t="shared" si="2486"/>
        <v>0</v>
      </c>
    </row>
    <row r="2937" spans="1:17" x14ac:dyDescent="0.25">
      <c r="A2937" s="1" t="s">
        <v>969</v>
      </c>
      <c r="B2937" s="1" t="s">
        <v>82</v>
      </c>
      <c r="C2937" s="1" t="s">
        <v>1401</v>
      </c>
      <c r="D2937" s="1" t="s">
        <v>1402</v>
      </c>
      <c r="E2937" s="1" t="s">
        <v>40</v>
      </c>
      <c r="F2937" s="4" t="s">
        <v>1</v>
      </c>
      <c r="G2937" s="16" t="s">
        <v>1</v>
      </c>
      <c r="H2937" s="2" t="s">
        <v>41</v>
      </c>
      <c r="I2937" s="185">
        <f t="shared" ref="I2937:O2937" si="2495">SUM(I2938:I2940)</f>
        <v>55869</v>
      </c>
      <c r="J2937" s="185">
        <f t="shared" si="2495"/>
        <v>50369</v>
      </c>
      <c r="K2937" s="185">
        <f t="shared" si="2495"/>
        <v>36809</v>
      </c>
      <c r="L2937" s="185">
        <f t="shared" si="2495"/>
        <v>13560</v>
      </c>
      <c r="M2937" s="15">
        <f t="shared" si="2495"/>
        <v>4570</v>
      </c>
      <c r="N2937" s="15">
        <f t="shared" si="2495"/>
        <v>4570</v>
      </c>
      <c r="O2937" s="15">
        <f t="shared" si="2495"/>
        <v>4420</v>
      </c>
      <c r="P2937" s="15">
        <f t="shared" si="2481"/>
        <v>50369</v>
      </c>
      <c r="Q2937" s="185">
        <f t="shared" si="2486"/>
        <v>100</v>
      </c>
    </row>
    <row r="2938" spans="1:17" x14ac:dyDescent="0.25">
      <c r="A2938" s="4" t="s">
        <v>969</v>
      </c>
      <c r="B2938" s="4" t="s">
        <v>82</v>
      </c>
      <c r="C2938" s="4" t="s">
        <v>1401</v>
      </c>
      <c r="D2938" s="4" t="s">
        <v>1402</v>
      </c>
      <c r="E2938" s="3" t="s">
        <v>42</v>
      </c>
      <c r="F2938" s="4"/>
      <c r="G2938" s="16" t="s">
        <v>1015</v>
      </c>
      <c r="H2938" s="16" t="s">
        <v>41</v>
      </c>
      <c r="I2938" s="183">
        <v>39820</v>
      </c>
      <c r="J2938" s="183">
        <v>34320</v>
      </c>
      <c r="K2938" s="183">
        <v>24420</v>
      </c>
      <c r="L2938" s="183">
        <f>M2938+N2938+O2938</f>
        <v>9900</v>
      </c>
      <c r="M2938" s="17">
        <v>3300</v>
      </c>
      <c r="N2938" s="17">
        <v>3300</v>
      </c>
      <c r="O2938" s="17">
        <v>3300</v>
      </c>
      <c r="P2938" s="17">
        <f t="shared" si="2481"/>
        <v>34320</v>
      </c>
      <c r="Q2938" s="183">
        <f t="shared" si="2486"/>
        <v>100</v>
      </c>
    </row>
    <row r="2939" spans="1:17" ht="22.5" x14ac:dyDescent="0.25">
      <c r="A2939" s="4" t="s">
        <v>969</v>
      </c>
      <c r="B2939" s="4" t="s">
        <v>82</v>
      </c>
      <c r="C2939" s="4" t="s">
        <v>1401</v>
      </c>
      <c r="D2939" s="4" t="s">
        <v>1402</v>
      </c>
      <c r="E2939" s="3" t="s">
        <v>42</v>
      </c>
      <c r="F2939" s="4" t="s">
        <v>1409</v>
      </c>
      <c r="G2939" s="16" t="s">
        <v>1015</v>
      </c>
      <c r="H2939" s="16" t="s">
        <v>50</v>
      </c>
      <c r="I2939" s="183">
        <v>8049</v>
      </c>
      <c r="J2939" s="183">
        <v>8049</v>
      </c>
      <c r="K2939" s="183">
        <v>6359</v>
      </c>
      <c r="L2939" s="183">
        <f>M2939+N2939+O2939</f>
        <v>1690</v>
      </c>
      <c r="M2939" s="17">
        <v>600</v>
      </c>
      <c r="N2939" s="17">
        <v>600</v>
      </c>
      <c r="O2939" s="17">
        <v>490</v>
      </c>
      <c r="P2939" s="17">
        <f t="shared" si="2481"/>
        <v>8049</v>
      </c>
      <c r="Q2939" s="183">
        <f t="shared" si="2486"/>
        <v>100</v>
      </c>
    </row>
    <row r="2940" spans="1:17" ht="22.5" x14ac:dyDescent="0.25">
      <c r="A2940" s="4" t="s">
        <v>969</v>
      </c>
      <c r="B2940" s="4" t="s">
        <v>82</v>
      </c>
      <c r="C2940" s="4" t="s">
        <v>1401</v>
      </c>
      <c r="D2940" s="4" t="s">
        <v>1402</v>
      </c>
      <c r="E2940" s="3" t="s">
        <v>42</v>
      </c>
      <c r="F2940" s="4" t="s">
        <v>1410</v>
      </c>
      <c r="G2940" s="16" t="s">
        <v>1015</v>
      </c>
      <c r="H2940" s="16" t="s">
        <v>56</v>
      </c>
      <c r="I2940" s="183">
        <v>8000</v>
      </c>
      <c r="J2940" s="183">
        <v>8000</v>
      </c>
      <c r="K2940" s="183">
        <v>6030</v>
      </c>
      <c r="L2940" s="183">
        <f>M2940+N2940+O2940</f>
        <v>1970</v>
      </c>
      <c r="M2940" s="17">
        <v>670</v>
      </c>
      <c r="N2940" s="17">
        <v>670</v>
      </c>
      <c r="O2940" s="17">
        <v>630</v>
      </c>
      <c r="P2940" s="17">
        <f t="shared" si="2481"/>
        <v>8000</v>
      </c>
      <c r="Q2940" s="183">
        <f t="shared" si="2486"/>
        <v>100</v>
      </c>
    </row>
    <row r="2941" spans="1:17" ht="22.5" x14ac:dyDescent="0.25">
      <c r="A2941" s="1" t="s">
        <v>1</v>
      </c>
      <c r="B2941" s="1" t="s">
        <v>1</v>
      </c>
      <c r="C2941" s="1" t="s">
        <v>1</v>
      </c>
      <c r="D2941" s="2" t="s">
        <v>1</v>
      </c>
      <c r="E2941" s="2" t="s">
        <v>1</v>
      </c>
      <c r="F2941" s="2" t="s">
        <v>1</v>
      </c>
      <c r="G2941" s="2" t="s">
        <v>1</v>
      </c>
      <c r="H2941" s="13" t="s">
        <v>57</v>
      </c>
      <c r="I2941" s="184">
        <f t="shared" ref="I2941:O2942" si="2496">SUM(I2942)</f>
        <v>110</v>
      </c>
      <c r="J2941" s="184">
        <f t="shared" si="2496"/>
        <v>110</v>
      </c>
      <c r="K2941" s="184">
        <f t="shared" si="2496"/>
        <v>0</v>
      </c>
      <c r="L2941" s="184">
        <f t="shared" si="2496"/>
        <v>0</v>
      </c>
      <c r="M2941" s="14">
        <f t="shared" si="2496"/>
        <v>0</v>
      </c>
      <c r="N2941" s="14">
        <f t="shared" si="2496"/>
        <v>0</v>
      </c>
      <c r="O2941" s="14">
        <f t="shared" si="2496"/>
        <v>0</v>
      </c>
      <c r="P2941" s="14">
        <f t="shared" si="2481"/>
        <v>0</v>
      </c>
      <c r="Q2941" s="184">
        <f t="shared" si="2486"/>
        <v>0</v>
      </c>
    </row>
    <row r="2942" spans="1:17" x14ac:dyDescent="0.25">
      <c r="A2942" s="4" t="s">
        <v>969</v>
      </c>
      <c r="B2942" s="4" t="s">
        <v>82</v>
      </c>
      <c r="C2942" s="4" t="s">
        <v>1401</v>
      </c>
      <c r="D2942" s="4" t="s">
        <v>1402</v>
      </c>
      <c r="E2942" s="2" t="s">
        <v>58</v>
      </c>
      <c r="F2942" s="2" t="s">
        <v>1</v>
      </c>
      <c r="G2942" s="2" t="s">
        <v>1</v>
      </c>
      <c r="H2942" s="2" t="s">
        <v>59</v>
      </c>
      <c r="I2942" s="185">
        <f t="shared" si="2496"/>
        <v>110</v>
      </c>
      <c r="J2942" s="185">
        <f t="shared" si="2496"/>
        <v>110</v>
      </c>
      <c r="K2942" s="185">
        <f t="shared" si="2496"/>
        <v>0</v>
      </c>
      <c r="L2942" s="185">
        <f t="shared" si="2496"/>
        <v>0</v>
      </c>
      <c r="M2942" s="15">
        <f t="shared" si="2496"/>
        <v>0</v>
      </c>
      <c r="N2942" s="15">
        <f t="shared" si="2496"/>
        <v>0</v>
      </c>
      <c r="O2942" s="15">
        <f t="shared" si="2496"/>
        <v>0</v>
      </c>
      <c r="P2942" s="15">
        <f t="shared" si="2481"/>
        <v>0</v>
      </c>
      <c r="Q2942" s="185">
        <f t="shared" si="2486"/>
        <v>0</v>
      </c>
    </row>
    <row r="2943" spans="1:17" x14ac:dyDescent="0.25">
      <c r="A2943" s="4" t="s">
        <v>969</v>
      </c>
      <c r="B2943" s="4" t="s">
        <v>82</v>
      </c>
      <c r="C2943" s="4" t="s">
        <v>1401</v>
      </c>
      <c r="D2943" s="4" t="s">
        <v>1402</v>
      </c>
      <c r="E2943" s="3" t="s">
        <v>69</v>
      </c>
      <c r="F2943" s="4"/>
      <c r="G2943" s="16" t="s">
        <v>1015</v>
      </c>
      <c r="H2943" s="16" t="s">
        <v>68</v>
      </c>
      <c r="I2943" s="183">
        <v>110</v>
      </c>
      <c r="J2943" s="183">
        <v>110</v>
      </c>
      <c r="K2943" s="183">
        <v>0</v>
      </c>
      <c r="L2943" s="183">
        <f>M2943+N2943+O2943</f>
        <v>0</v>
      </c>
      <c r="M2943" s="17"/>
      <c r="N2943" s="17"/>
      <c r="O2943" s="17"/>
      <c r="P2943" s="17">
        <f t="shared" si="2481"/>
        <v>0</v>
      </c>
      <c r="Q2943" s="183">
        <f t="shared" si="2486"/>
        <v>0</v>
      </c>
    </row>
    <row r="2944" spans="1:17" ht="22.5" x14ac:dyDescent="0.25">
      <c r="A2944" s="1" t="s">
        <v>1</v>
      </c>
      <c r="B2944" s="1" t="s">
        <v>1</v>
      </c>
      <c r="C2944" s="1" t="s">
        <v>1</v>
      </c>
      <c r="D2944" s="2" t="s">
        <v>1</v>
      </c>
      <c r="E2944" s="2" t="s">
        <v>1</v>
      </c>
      <c r="F2944" s="2" t="s">
        <v>1</v>
      </c>
      <c r="G2944" s="2" t="s">
        <v>1</v>
      </c>
      <c r="H2944" s="13" t="s">
        <v>70</v>
      </c>
      <c r="I2944" s="184">
        <f t="shared" ref="I2944:O2944" si="2497">SUM(I2945)</f>
        <v>87500</v>
      </c>
      <c r="J2944" s="184">
        <f t="shared" si="2497"/>
        <v>67000</v>
      </c>
      <c r="K2944" s="184">
        <f t="shared" si="2497"/>
        <v>67000</v>
      </c>
      <c r="L2944" s="184">
        <f t="shared" si="2497"/>
        <v>0</v>
      </c>
      <c r="M2944" s="14">
        <f t="shared" si="2497"/>
        <v>0</v>
      </c>
      <c r="N2944" s="14">
        <f t="shared" si="2497"/>
        <v>0</v>
      </c>
      <c r="O2944" s="14">
        <f t="shared" si="2497"/>
        <v>0</v>
      </c>
      <c r="P2944" s="14">
        <f t="shared" si="2481"/>
        <v>67000</v>
      </c>
      <c r="Q2944" s="184">
        <f t="shared" si="2486"/>
        <v>100</v>
      </c>
    </row>
    <row r="2945" spans="1:17" x14ac:dyDescent="0.25">
      <c r="A2945" s="4" t="s">
        <v>969</v>
      </c>
      <c r="B2945" s="4" t="s">
        <v>82</v>
      </c>
      <c r="C2945" s="4" t="s">
        <v>1401</v>
      </c>
      <c r="D2945" s="4" t="s">
        <v>1402</v>
      </c>
      <c r="E2945" s="2" t="s">
        <v>71</v>
      </c>
      <c r="F2945" s="2" t="s">
        <v>1</v>
      </c>
      <c r="G2945" s="2" t="s">
        <v>1</v>
      </c>
      <c r="H2945" s="2" t="s">
        <v>72</v>
      </c>
      <c r="I2945" s="185">
        <f t="shared" ref="I2945:L2945" si="2498">SUM(I2946:I2947)</f>
        <v>87500</v>
      </c>
      <c r="J2945" s="185">
        <f t="shared" ref="J2945" si="2499">SUM(J2946:J2947)</f>
        <v>67000</v>
      </c>
      <c r="K2945" s="185">
        <f t="shared" ref="K2945" si="2500">SUM(K2946:K2947)</f>
        <v>67000</v>
      </c>
      <c r="L2945" s="185">
        <f t="shared" si="2498"/>
        <v>0</v>
      </c>
      <c r="M2945" s="15">
        <f t="shared" ref="M2945:O2945" si="2501">SUM(M2946:M2947)</f>
        <v>0</v>
      </c>
      <c r="N2945" s="15">
        <f t="shared" si="2501"/>
        <v>0</v>
      </c>
      <c r="O2945" s="15">
        <f t="shared" si="2501"/>
        <v>0</v>
      </c>
      <c r="P2945" s="15">
        <f t="shared" si="2481"/>
        <v>67000</v>
      </c>
      <c r="Q2945" s="185">
        <f t="shared" si="2486"/>
        <v>100</v>
      </c>
    </row>
    <row r="2946" spans="1:17" x14ac:dyDescent="0.25">
      <c r="A2946" s="4" t="s">
        <v>969</v>
      </c>
      <c r="B2946" s="4" t="s">
        <v>82</v>
      </c>
      <c r="C2946" s="4" t="s">
        <v>1401</v>
      </c>
      <c r="D2946" s="4" t="s">
        <v>1402</v>
      </c>
      <c r="E2946" s="3" t="s">
        <v>75</v>
      </c>
      <c r="F2946" s="4"/>
      <c r="G2946" s="16" t="s">
        <v>1015</v>
      </c>
      <c r="H2946" s="16" t="s">
        <v>74</v>
      </c>
      <c r="I2946" s="183">
        <v>37000</v>
      </c>
      <c r="J2946" s="183">
        <v>22000</v>
      </c>
      <c r="K2946" s="183">
        <v>22000</v>
      </c>
      <c r="L2946" s="183">
        <f>M2946+N2946+O2946</f>
        <v>0</v>
      </c>
      <c r="M2946" s="17"/>
      <c r="N2946" s="17"/>
      <c r="O2946" s="17"/>
      <c r="P2946" s="17">
        <f t="shared" si="2481"/>
        <v>22000</v>
      </c>
      <c r="Q2946" s="183">
        <f t="shared" si="2486"/>
        <v>100</v>
      </c>
    </row>
    <row r="2947" spans="1:17" x14ac:dyDescent="0.25">
      <c r="A2947" s="4" t="s">
        <v>969</v>
      </c>
      <c r="B2947" s="4" t="s">
        <v>82</v>
      </c>
      <c r="C2947" s="4" t="s">
        <v>1401</v>
      </c>
      <c r="D2947" s="4" t="s">
        <v>1402</v>
      </c>
      <c r="E2947" s="3" t="s">
        <v>341</v>
      </c>
      <c r="F2947" s="4"/>
      <c r="G2947" s="16" t="s">
        <v>1015</v>
      </c>
      <c r="H2947" s="16" t="s">
        <v>340</v>
      </c>
      <c r="I2947" s="183">
        <v>50500</v>
      </c>
      <c r="J2947" s="183">
        <v>45000</v>
      </c>
      <c r="K2947" s="183">
        <v>45000</v>
      </c>
      <c r="L2947" s="183">
        <f>M2947+N2947+O2947</f>
        <v>0</v>
      </c>
      <c r="M2947" s="17"/>
      <c r="N2947" s="17"/>
      <c r="O2947" s="17"/>
      <c r="P2947" s="17">
        <f t="shared" si="2481"/>
        <v>45000</v>
      </c>
      <c r="Q2947" s="183">
        <f t="shared" si="2486"/>
        <v>100</v>
      </c>
    </row>
    <row r="2948" spans="1:17" x14ac:dyDescent="0.25">
      <c r="A2948" s="16" t="s">
        <v>1</v>
      </c>
      <c r="B2948" s="16" t="s">
        <v>1</v>
      </c>
      <c r="C2948" s="16" t="s">
        <v>1</v>
      </c>
      <c r="D2948" s="16" t="s">
        <v>1</v>
      </c>
      <c r="E2948" s="16" t="s">
        <v>1</v>
      </c>
      <c r="F2948" s="16" t="s">
        <v>1</v>
      </c>
      <c r="G2948" s="16" t="s">
        <v>1</v>
      </c>
      <c r="H2948" s="13" t="s">
        <v>1411</v>
      </c>
      <c r="I2948" s="184">
        <f t="shared" ref="I2948:O2948" si="2502">SUM(I2918,I2941,I2944)</f>
        <v>3616619</v>
      </c>
      <c r="J2948" s="184">
        <f t="shared" si="2502"/>
        <v>3382884</v>
      </c>
      <c r="K2948" s="184">
        <f t="shared" si="2502"/>
        <v>2781704</v>
      </c>
      <c r="L2948" s="184">
        <f t="shared" si="2502"/>
        <v>601020</v>
      </c>
      <c r="M2948" s="14">
        <f t="shared" si="2502"/>
        <v>210915</v>
      </c>
      <c r="N2948" s="14">
        <f t="shared" si="2502"/>
        <v>197533</v>
      </c>
      <c r="O2948" s="14">
        <f t="shared" si="2502"/>
        <v>192572</v>
      </c>
      <c r="P2948" s="14">
        <f t="shared" si="2481"/>
        <v>3382724</v>
      </c>
      <c r="Q2948" s="184">
        <f t="shared" si="2486"/>
        <v>99.995270307820192</v>
      </c>
    </row>
    <row r="2949" spans="1:17" ht="15.75" thickBot="1" x14ac:dyDescent="0.3">
      <c r="A2949" s="16" t="s">
        <v>1</v>
      </c>
      <c r="B2949" s="16" t="s">
        <v>1</v>
      </c>
      <c r="C2949" s="16" t="s">
        <v>1</v>
      </c>
      <c r="D2949" s="16" t="s">
        <v>1</v>
      </c>
      <c r="E2949" s="16" t="s">
        <v>1</v>
      </c>
      <c r="F2949" s="16" t="s">
        <v>1</v>
      </c>
      <c r="G2949" s="16" t="s">
        <v>1</v>
      </c>
      <c r="H2949" s="2" t="s">
        <v>77</v>
      </c>
      <c r="I2949" s="185">
        <v>59</v>
      </c>
      <c r="J2949" s="185">
        <v>59</v>
      </c>
      <c r="K2949" s="185"/>
      <c r="L2949" s="185"/>
      <c r="M2949" s="16" t="s">
        <v>1</v>
      </c>
      <c r="N2949" s="16" t="s">
        <v>1</v>
      </c>
      <c r="O2949" s="16"/>
      <c r="P2949" s="15">
        <f t="shared" si="2481"/>
        <v>0</v>
      </c>
      <c r="Q2949" s="164"/>
    </row>
    <row r="2950" spans="1:17" ht="45.75" thickBot="1" x14ac:dyDescent="0.3">
      <c r="A2950" s="212" t="s">
        <v>1</v>
      </c>
      <c r="B2950" s="212" t="s">
        <v>1</v>
      </c>
      <c r="C2950" s="212" t="s">
        <v>1</v>
      </c>
      <c r="D2950" s="212" t="s">
        <v>1</v>
      </c>
      <c r="E2950" s="212" t="s">
        <v>1</v>
      </c>
      <c r="F2950" s="212" t="s">
        <v>1</v>
      </c>
      <c r="G2950" s="214" t="s">
        <v>1</v>
      </c>
      <c r="H2950" s="5" t="s">
        <v>78</v>
      </c>
      <c r="I2950" s="109" t="s">
        <v>3374</v>
      </c>
      <c r="J2950" s="109" t="s">
        <v>3433</v>
      </c>
      <c r="K2950" s="109" t="s">
        <v>3437</v>
      </c>
      <c r="L2950" s="109" t="s">
        <v>3434</v>
      </c>
      <c r="M2950" s="5" t="s">
        <v>3439</v>
      </c>
      <c r="N2950" s="5" t="s">
        <v>3440</v>
      </c>
      <c r="O2950" s="5" t="s">
        <v>3441</v>
      </c>
      <c r="P2950" s="5" t="s">
        <v>3438</v>
      </c>
      <c r="Q2950" s="162" t="s">
        <v>3302</v>
      </c>
    </row>
    <row r="2951" spans="1:17" x14ac:dyDescent="0.25">
      <c r="A2951" s="213"/>
      <c r="B2951" s="213"/>
      <c r="C2951" s="213"/>
      <c r="D2951" s="213"/>
      <c r="E2951" s="213"/>
      <c r="F2951" s="213"/>
      <c r="G2951" s="215"/>
      <c r="H2951" s="18" t="s">
        <v>1</v>
      </c>
      <c r="I2951" s="110">
        <v>1</v>
      </c>
      <c r="J2951" s="110">
        <v>2</v>
      </c>
      <c r="K2951" s="110">
        <v>20</v>
      </c>
      <c r="L2951" s="110" t="s">
        <v>3402</v>
      </c>
      <c r="M2951" s="12">
        <v>5</v>
      </c>
      <c r="N2951" s="12">
        <v>6</v>
      </c>
      <c r="O2951" s="12">
        <v>7</v>
      </c>
      <c r="P2951" s="12" t="s">
        <v>3303</v>
      </c>
      <c r="Q2951" s="110">
        <v>9</v>
      </c>
    </row>
    <row r="2952" spans="1:17" x14ac:dyDescent="0.25">
      <c r="A2952" s="213"/>
      <c r="B2952" s="213"/>
      <c r="C2952" s="213"/>
      <c r="D2952" s="213"/>
      <c r="E2952" s="213"/>
      <c r="F2952" s="213"/>
      <c r="G2952" s="215"/>
      <c r="H2952" s="19" t="s">
        <v>1060</v>
      </c>
      <c r="I2952" s="186">
        <f t="shared" ref="I2952:L2952" si="2503">SUM(I2948)</f>
        <v>3616619</v>
      </c>
      <c r="J2952" s="186">
        <f t="shared" ref="J2952" si="2504">SUM(J2948)</f>
        <v>3382884</v>
      </c>
      <c r="K2952" s="186">
        <f t="shared" ref="K2952" si="2505">SUM(K2948)</f>
        <v>2781704</v>
      </c>
      <c r="L2952" s="186">
        <f t="shared" si="2503"/>
        <v>601020</v>
      </c>
      <c r="M2952" s="20">
        <f t="shared" ref="M2952:O2952" si="2506">SUM(M2948)</f>
        <v>210915</v>
      </c>
      <c r="N2952" s="20">
        <f t="shared" si="2506"/>
        <v>197533</v>
      </c>
      <c r="O2952" s="20">
        <f t="shared" si="2506"/>
        <v>192572</v>
      </c>
      <c r="P2952" s="20">
        <f>K2952+L2952</f>
        <v>3382724</v>
      </c>
      <c r="Q2952" s="186">
        <f>IF(J2952=0,"-",P2952/J2952*100)</f>
        <v>99.995270307820192</v>
      </c>
    </row>
    <row r="2953" spans="1:17" x14ac:dyDescent="0.25">
      <c r="A2953" s="213"/>
      <c r="B2953" s="213"/>
      <c r="C2953" s="213"/>
      <c r="D2953" s="213"/>
      <c r="E2953" s="213"/>
      <c r="F2953" s="213"/>
      <c r="G2953" s="215"/>
      <c r="H2953" s="21" t="s">
        <v>80</v>
      </c>
      <c r="I2953" s="186">
        <f t="shared" ref="I2953:L2953" si="2507">SUM(I2952)</f>
        <v>3616619</v>
      </c>
      <c r="J2953" s="186">
        <f t="shared" ref="J2953" si="2508">SUM(J2952)</f>
        <v>3382884</v>
      </c>
      <c r="K2953" s="186">
        <f t="shared" ref="K2953" si="2509">SUM(K2952)</f>
        <v>2781704</v>
      </c>
      <c r="L2953" s="186">
        <f t="shared" si="2507"/>
        <v>601020</v>
      </c>
      <c r="M2953" s="20">
        <f t="shared" ref="M2953:O2953" si="2510">SUM(M2952)</f>
        <v>210915</v>
      </c>
      <c r="N2953" s="20">
        <f t="shared" si="2510"/>
        <v>197533</v>
      </c>
      <c r="O2953" s="20">
        <f t="shared" si="2510"/>
        <v>192572</v>
      </c>
      <c r="P2953" s="20">
        <f>K2953+L2953</f>
        <v>3382724</v>
      </c>
      <c r="Q2953" s="186">
        <f>IF(J2953=0,"-",P2953/J2953*100)</f>
        <v>99.995270307820192</v>
      </c>
    </row>
    <row r="2954" spans="1:17" x14ac:dyDescent="0.25">
      <c r="A2954" s="216"/>
      <c r="B2954" s="216"/>
      <c r="C2954" s="216"/>
      <c r="D2954" s="216"/>
      <c r="E2954" s="216"/>
      <c r="F2954" s="216"/>
      <c r="G2954" s="217"/>
      <c r="J2954" s="178">
        <v>0</v>
      </c>
      <c r="K2954" s="178">
        <v>0</v>
      </c>
      <c r="L2954" s="178">
        <f>M2954+N2954+O2954</f>
        <v>0</v>
      </c>
      <c r="P2954">
        <f>K2954+L2954</f>
        <v>0</v>
      </c>
      <c r="Q2954" s="160" t="str">
        <f>IF(J2954=0,"-",P2954/J2954*100)</f>
        <v>-</v>
      </c>
    </row>
    <row r="2955" spans="1:17" ht="15.75" thickBot="1" x14ac:dyDescent="0.3">
      <c r="A2955" s="16" t="s">
        <v>1</v>
      </c>
      <c r="B2955" s="16" t="s">
        <v>1</v>
      </c>
      <c r="C2955" s="16" t="s">
        <v>1</v>
      </c>
      <c r="D2955" s="16" t="s">
        <v>1</v>
      </c>
      <c r="E2955" s="16" t="s">
        <v>1</v>
      </c>
      <c r="F2955" s="16" t="s">
        <v>1</v>
      </c>
      <c r="G2955" s="16" t="s">
        <v>1</v>
      </c>
      <c r="H2955" s="22" t="s">
        <v>1</v>
      </c>
      <c r="I2955" s="187"/>
      <c r="J2955" s="187"/>
      <c r="K2955" s="187"/>
      <c r="L2955" s="187"/>
      <c r="M2955" s="22" t="s">
        <v>1</v>
      </c>
      <c r="N2955" s="22" t="s">
        <v>1</v>
      </c>
      <c r="O2955" s="22"/>
      <c r="P2955" s="22">
        <f>K2955+L2955</f>
        <v>0</v>
      </c>
      <c r="Q2955" s="166"/>
    </row>
    <row r="2956" spans="1:17" ht="45.75" thickBot="1" x14ac:dyDescent="0.3">
      <c r="A2956" s="5" t="s">
        <v>4</v>
      </c>
      <c r="B2956" s="5" t="s">
        <v>5</v>
      </c>
      <c r="C2956" s="5" t="s">
        <v>6</v>
      </c>
      <c r="D2956" s="6" t="s">
        <v>1</v>
      </c>
      <c r="E2956" s="5" t="s">
        <v>7</v>
      </c>
      <c r="F2956" s="5" t="s">
        <v>8</v>
      </c>
      <c r="G2956" s="5" t="s">
        <v>9</v>
      </c>
      <c r="H2956" s="5" t="s">
        <v>10</v>
      </c>
      <c r="I2956" s="109" t="s">
        <v>3374</v>
      </c>
      <c r="J2956" s="109" t="s">
        <v>3433</v>
      </c>
      <c r="K2956" s="109" t="s">
        <v>3437</v>
      </c>
      <c r="L2956" s="109" t="s">
        <v>3434</v>
      </c>
      <c r="M2956" s="5" t="s">
        <v>3439</v>
      </c>
      <c r="N2956" s="5" t="s">
        <v>3440</v>
      </c>
      <c r="O2956" s="5" t="s">
        <v>3441</v>
      </c>
      <c r="P2956" s="5" t="s">
        <v>3438</v>
      </c>
      <c r="Q2956" s="162" t="s">
        <v>3302</v>
      </c>
    </row>
    <row r="2957" spans="1:17" x14ac:dyDescent="0.25">
      <c r="A2957" s="7" t="s">
        <v>1</v>
      </c>
      <c r="B2957" s="7" t="s">
        <v>1</v>
      </c>
      <c r="C2957" s="7" t="s">
        <v>1</v>
      </c>
      <c r="D2957" s="8" t="s">
        <v>1</v>
      </c>
      <c r="E2957" s="8" t="s">
        <v>1</v>
      </c>
      <c r="F2957" s="9" t="s">
        <v>1</v>
      </c>
      <c r="G2957" s="10" t="s">
        <v>1</v>
      </c>
      <c r="H2957" s="11" t="s">
        <v>1</v>
      </c>
      <c r="I2957" s="110">
        <v>1</v>
      </c>
      <c r="J2957" s="110">
        <v>2</v>
      </c>
      <c r="K2957" s="110">
        <v>20</v>
      </c>
      <c r="L2957" s="110" t="s">
        <v>3402</v>
      </c>
      <c r="M2957" s="12">
        <v>5</v>
      </c>
      <c r="N2957" s="12">
        <v>6</v>
      </c>
      <c r="O2957" s="12">
        <v>7</v>
      </c>
      <c r="P2957" s="12" t="s">
        <v>3303</v>
      </c>
      <c r="Q2957" s="110">
        <v>9</v>
      </c>
    </row>
    <row r="2958" spans="1:17" x14ac:dyDescent="0.25">
      <c r="A2958" s="1" t="s">
        <v>969</v>
      </c>
      <c r="B2958" s="1" t="s">
        <v>82</v>
      </c>
      <c r="C2958" s="4" t="s">
        <v>1412</v>
      </c>
      <c r="D2958" s="4" t="s">
        <v>1413</v>
      </c>
      <c r="E2958" s="2" t="s">
        <v>1</v>
      </c>
      <c r="F2958" s="2" t="s">
        <v>1</v>
      </c>
      <c r="G2958" s="2" t="s">
        <v>1</v>
      </c>
      <c r="H2958" s="2" t="s">
        <v>1414</v>
      </c>
      <c r="I2958" s="183">
        <v>0</v>
      </c>
      <c r="J2958" s="183"/>
      <c r="K2958" s="183"/>
      <c r="L2958" s="183"/>
      <c r="M2958" s="3" t="s">
        <v>1</v>
      </c>
      <c r="N2958" s="3" t="s">
        <v>1</v>
      </c>
      <c r="O2958" s="3"/>
      <c r="P2958" s="3">
        <f t="shared" ref="P2958:P2990" si="2511">K2958+L2958</f>
        <v>0</v>
      </c>
      <c r="Q2958" s="161"/>
    </row>
    <row r="2959" spans="1:17" ht="33.75" x14ac:dyDescent="0.25">
      <c r="A2959" s="1" t="s">
        <v>1</v>
      </c>
      <c r="B2959" s="1" t="s">
        <v>1</v>
      </c>
      <c r="C2959" s="1" t="s">
        <v>1</v>
      </c>
      <c r="D2959" s="2" t="s">
        <v>1</v>
      </c>
      <c r="E2959" s="2" t="s">
        <v>1</v>
      </c>
      <c r="F2959" s="2" t="s">
        <v>1</v>
      </c>
      <c r="G2959" s="2" t="s">
        <v>1</v>
      </c>
      <c r="H2959" s="13" t="s">
        <v>14</v>
      </c>
      <c r="I2959" s="184">
        <f t="shared" ref="I2959:L2959" si="2512">SUM(I2960,I2968,I2970)</f>
        <v>2441400</v>
      </c>
      <c r="J2959" s="184">
        <f t="shared" ref="J2959" si="2513">SUM(J2960,J2968,J2970)</f>
        <v>2425561</v>
      </c>
      <c r="K2959" s="184">
        <f t="shared" ref="K2959" si="2514">SUM(K2960,K2968,K2970)</f>
        <v>1961904</v>
      </c>
      <c r="L2959" s="184">
        <f t="shared" si="2512"/>
        <v>463607</v>
      </c>
      <c r="M2959" s="14">
        <f t="shared" ref="M2959:O2959" si="2515">SUM(M2960,M2968,M2970)</f>
        <v>160379</v>
      </c>
      <c r="N2959" s="14">
        <f t="shared" si="2515"/>
        <v>156332</v>
      </c>
      <c r="O2959" s="14">
        <f t="shared" si="2515"/>
        <v>146896</v>
      </c>
      <c r="P2959" s="14">
        <f t="shared" si="2511"/>
        <v>2425511</v>
      </c>
      <c r="Q2959" s="184">
        <f t="shared" ref="Q2959:Q2989" si="2516">IF(J2959=0,"-",P2959/J2959*100)</f>
        <v>99.997938621209698</v>
      </c>
    </row>
    <row r="2960" spans="1:17" x14ac:dyDescent="0.25">
      <c r="A2960" s="4" t="s">
        <v>969</v>
      </c>
      <c r="B2960" s="4" t="s">
        <v>82</v>
      </c>
      <c r="C2960" s="4" t="s">
        <v>1412</v>
      </c>
      <c r="D2960" s="4" t="s">
        <v>1413</v>
      </c>
      <c r="E2960" s="2" t="s">
        <v>15</v>
      </c>
      <c r="F2960" s="2" t="s">
        <v>1</v>
      </c>
      <c r="G2960" s="2" t="s">
        <v>1</v>
      </c>
      <c r="H2960" s="2" t="s">
        <v>16</v>
      </c>
      <c r="I2960" s="185">
        <f t="shared" ref="I2960:L2960" si="2517">SUM(I2961,I2962)</f>
        <v>2082316</v>
      </c>
      <c r="J2960" s="185">
        <f t="shared" ref="J2960" si="2518">SUM(J2961,J2962)</f>
        <v>2077877</v>
      </c>
      <c r="K2960" s="185">
        <f t="shared" ref="K2960" si="2519">SUM(K2961,K2962)</f>
        <v>1693174</v>
      </c>
      <c r="L2960" s="185">
        <f t="shared" si="2517"/>
        <v>384703</v>
      </c>
      <c r="M2960" s="15">
        <f t="shared" ref="M2960:O2960" si="2520">SUM(M2961,M2962)</f>
        <v>132500</v>
      </c>
      <c r="N2960" s="15">
        <f t="shared" si="2520"/>
        <v>130500</v>
      </c>
      <c r="O2960" s="15">
        <f t="shared" si="2520"/>
        <v>121703</v>
      </c>
      <c r="P2960" s="15">
        <f t="shared" si="2511"/>
        <v>2077877</v>
      </c>
      <c r="Q2960" s="185">
        <f t="shared" si="2516"/>
        <v>100</v>
      </c>
    </row>
    <row r="2961" spans="1:17" x14ac:dyDescent="0.25">
      <c r="A2961" s="4" t="s">
        <v>969</v>
      </c>
      <c r="B2961" s="4" t="s">
        <v>82</v>
      </c>
      <c r="C2961" s="4" t="s">
        <v>1412</v>
      </c>
      <c r="D2961" s="4" t="s">
        <v>1413</v>
      </c>
      <c r="E2961" s="3" t="s">
        <v>18</v>
      </c>
      <c r="F2961" s="4"/>
      <c r="G2961" s="16" t="s">
        <v>1015</v>
      </c>
      <c r="H2961" s="16" t="s">
        <v>17</v>
      </c>
      <c r="I2961" s="183">
        <v>1843656</v>
      </c>
      <c r="J2961" s="183">
        <v>1843656</v>
      </c>
      <c r="K2961" s="183">
        <v>1492589</v>
      </c>
      <c r="L2961" s="183">
        <f>M2961+N2961+O2961</f>
        <v>351067</v>
      </c>
      <c r="M2961" s="17">
        <v>120000</v>
      </c>
      <c r="N2961" s="17">
        <v>120000</v>
      </c>
      <c r="O2961" s="17">
        <v>111067</v>
      </c>
      <c r="P2961" s="17">
        <f t="shared" si="2511"/>
        <v>1843656</v>
      </c>
      <c r="Q2961" s="183">
        <f t="shared" si="2516"/>
        <v>100</v>
      </c>
    </row>
    <row r="2962" spans="1:17" x14ac:dyDescent="0.25">
      <c r="A2962" s="1" t="s">
        <v>969</v>
      </c>
      <c r="B2962" s="1" t="s">
        <v>82</v>
      </c>
      <c r="C2962" s="1" t="s">
        <v>1412</v>
      </c>
      <c r="D2962" s="1" t="s">
        <v>1413</v>
      </c>
      <c r="E2962" s="1" t="s">
        <v>20</v>
      </c>
      <c r="F2962" s="4" t="s">
        <v>1</v>
      </c>
      <c r="G2962" s="16" t="s">
        <v>1</v>
      </c>
      <c r="H2962" s="2" t="s">
        <v>21</v>
      </c>
      <c r="I2962" s="185">
        <f t="shared" ref="I2962:O2962" si="2521">SUM(I2963:I2967)</f>
        <v>238660</v>
      </c>
      <c r="J2962" s="185">
        <f t="shared" si="2521"/>
        <v>234221</v>
      </c>
      <c r="K2962" s="185">
        <f t="shared" si="2521"/>
        <v>200585</v>
      </c>
      <c r="L2962" s="185">
        <f t="shared" si="2521"/>
        <v>33636</v>
      </c>
      <c r="M2962" s="15">
        <f t="shared" si="2521"/>
        <v>12500</v>
      </c>
      <c r="N2962" s="15">
        <f t="shared" si="2521"/>
        <v>10500</v>
      </c>
      <c r="O2962" s="15">
        <f t="shared" si="2521"/>
        <v>10636</v>
      </c>
      <c r="P2962" s="15">
        <f t="shared" si="2511"/>
        <v>234221</v>
      </c>
      <c r="Q2962" s="185">
        <f t="shared" si="2516"/>
        <v>100</v>
      </c>
    </row>
    <row r="2963" spans="1:17" x14ac:dyDescent="0.25">
      <c r="A2963" s="4" t="s">
        <v>969</v>
      </c>
      <c r="B2963" s="4" t="s">
        <v>82</v>
      </c>
      <c r="C2963" s="4" t="s">
        <v>1412</v>
      </c>
      <c r="D2963" s="4" t="s">
        <v>1413</v>
      </c>
      <c r="E2963" s="3" t="s">
        <v>22</v>
      </c>
      <c r="F2963" s="4" t="s">
        <v>1415</v>
      </c>
      <c r="G2963" s="16" t="s">
        <v>1015</v>
      </c>
      <c r="H2963" s="16" t="s">
        <v>86</v>
      </c>
      <c r="I2963" s="183">
        <v>32560</v>
      </c>
      <c r="J2963" s="183">
        <v>32560</v>
      </c>
      <c r="K2963" s="183">
        <v>25200</v>
      </c>
      <c r="L2963" s="183">
        <f>M2963+N2963+O2963</f>
        <v>7360</v>
      </c>
      <c r="M2963" s="17">
        <v>2500</v>
      </c>
      <c r="N2963" s="17">
        <v>2500</v>
      </c>
      <c r="O2963" s="17">
        <v>2360</v>
      </c>
      <c r="P2963" s="17">
        <f t="shared" si="2511"/>
        <v>32560</v>
      </c>
      <c r="Q2963" s="183">
        <f t="shared" si="2516"/>
        <v>100</v>
      </c>
    </row>
    <row r="2964" spans="1:17" x14ac:dyDescent="0.25">
      <c r="A2964" s="4" t="s">
        <v>969</v>
      </c>
      <c r="B2964" s="4" t="s">
        <v>82</v>
      </c>
      <c r="C2964" s="4" t="s">
        <v>1412</v>
      </c>
      <c r="D2964" s="4" t="s">
        <v>1413</v>
      </c>
      <c r="E2964" s="3" t="s">
        <v>22</v>
      </c>
      <c r="F2964" s="4" t="s">
        <v>1416</v>
      </c>
      <c r="G2964" s="16" t="s">
        <v>1015</v>
      </c>
      <c r="H2964" s="16" t="s">
        <v>26</v>
      </c>
      <c r="I2964" s="183">
        <v>144100</v>
      </c>
      <c r="J2964" s="183">
        <v>144100</v>
      </c>
      <c r="K2964" s="183">
        <v>117824</v>
      </c>
      <c r="L2964" s="183">
        <f>M2964+N2964+O2964</f>
        <v>26276</v>
      </c>
      <c r="M2964" s="17">
        <v>10000</v>
      </c>
      <c r="N2964" s="17">
        <v>8000</v>
      </c>
      <c r="O2964" s="17">
        <v>8276</v>
      </c>
      <c r="P2964" s="17">
        <f t="shared" si="2511"/>
        <v>144100</v>
      </c>
      <c r="Q2964" s="183">
        <f t="shared" si="2516"/>
        <v>100</v>
      </c>
    </row>
    <row r="2965" spans="1:17" x14ac:dyDescent="0.25">
      <c r="A2965" s="4" t="s">
        <v>969</v>
      </c>
      <c r="B2965" s="4" t="s">
        <v>82</v>
      </c>
      <c r="C2965" s="4" t="s">
        <v>1412</v>
      </c>
      <c r="D2965" s="4" t="s">
        <v>1413</v>
      </c>
      <c r="E2965" s="3" t="s">
        <v>22</v>
      </c>
      <c r="F2965" s="4" t="s">
        <v>1417</v>
      </c>
      <c r="G2965" s="16" t="s">
        <v>1015</v>
      </c>
      <c r="H2965" s="16" t="s">
        <v>28</v>
      </c>
      <c r="I2965" s="183">
        <v>37000</v>
      </c>
      <c r="J2965" s="183">
        <v>32561</v>
      </c>
      <c r="K2965" s="183">
        <v>32561</v>
      </c>
      <c r="L2965" s="183">
        <f>M2965+N2965+O2965</f>
        <v>0</v>
      </c>
      <c r="M2965" s="17"/>
      <c r="N2965" s="17"/>
      <c r="O2965" s="17"/>
      <c r="P2965" s="17">
        <f t="shared" si="2511"/>
        <v>32561</v>
      </c>
      <c r="Q2965" s="183">
        <f t="shared" si="2516"/>
        <v>100</v>
      </c>
    </row>
    <row r="2966" spans="1:17" x14ac:dyDescent="0.25">
      <c r="A2966" s="4" t="s">
        <v>969</v>
      </c>
      <c r="B2966" s="4" t="s">
        <v>82</v>
      </c>
      <c r="C2966" s="4" t="s">
        <v>1412</v>
      </c>
      <c r="D2966" s="4" t="s">
        <v>1413</v>
      </c>
      <c r="E2966" s="3" t="s">
        <v>22</v>
      </c>
      <c r="F2966" s="4" t="s">
        <v>1418</v>
      </c>
      <c r="G2966" s="16" t="s">
        <v>1015</v>
      </c>
      <c r="H2966" s="16" t="s">
        <v>24</v>
      </c>
      <c r="I2966" s="183">
        <v>0</v>
      </c>
      <c r="J2966" s="183">
        <v>0</v>
      </c>
      <c r="K2966" s="183">
        <v>0</v>
      </c>
      <c r="L2966" s="183">
        <f>M2966+N2966+O2966</f>
        <v>0</v>
      </c>
      <c r="M2966" s="17"/>
      <c r="N2966" s="17"/>
      <c r="O2966" s="17"/>
      <c r="P2966" s="17">
        <f t="shared" si="2511"/>
        <v>0</v>
      </c>
      <c r="Q2966" s="161" t="str">
        <f t="shared" si="2516"/>
        <v>-</v>
      </c>
    </row>
    <row r="2967" spans="1:17" x14ac:dyDescent="0.25">
      <c r="A2967" s="4" t="s">
        <v>969</v>
      </c>
      <c r="B2967" s="4" t="s">
        <v>82</v>
      </c>
      <c r="C2967" s="4" t="s">
        <v>1412</v>
      </c>
      <c r="D2967" s="4" t="s">
        <v>1413</v>
      </c>
      <c r="E2967" s="3" t="s">
        <v>22</v>
      </c>
      <c r="F2967" s="4" t="s">
        <v>1419</v>
      </c>
      <c r="G2967" s="16" t="s">
        <v>1015</v>
      </c>
      <c r="H2967" s="16" t="s">
        <v>30</v>
      </c>
      <c r="I2967" s="183">
        <v>25000</v>
      </c>
      <c r="J2967" s="183">
        <v>25000</v>
      </c>
      <c r="K2967" s="183">
        <v>25000</v>
      </c>
      <c r="L2967" s="183">
        <f>M2967+N2967+O2967</f>
        <v>0</v>
      </c>
      <c r="M2967" s="17"/>
      <c r="N2967" s="17"/>
      <c r="O2967" s="17"/>
      <c r="P2967" s="17">
        <f t="shared" si="2511"/>
        <v>25000</v>
      </c>
      <c r="Q2967" s="183">
        <f t="shared" si="2516"/>
        <v>100</v>
      </c>
    </row>
    <row r="2968" spans="1:17" x14ac:dyDescent="0.25">
      <c r="A2968" s="4" t="s">
        <v>969</v>
      </c>
      <c r="B2968" s="4" t="s">
        <v>82</v>
      </c>
      <c r="C2968" s="4" t="s">
        <v>1412</v>
      </c>
      <c r="D2968" s="4" t="s">
        <v>1413</v>
      </c>
      <c r="E2968" s="2" t="s">
        <v>31</v>
      </c>
      <c r="F2968" s="2" t="s">
        <v>1</v>
      </c>
      <c r="G2968" s="2" t="s">
        <v>1</v>
      </c>
      <c r="H2968" s="2" t="s">
        <v>32</v>
      </c>
      <c r="I2968" s="185">
        <f t="shared" ref="I2968:O2968" si="2522">SUM(I2969)</f>
        <v>193583</v>
      </c>
      <c r="J2968" s="185">
        <f t="shared" si="2522"/>
        <v>193583</v>
      </c>
      <c r="K2968" s="185">
        <f t="shared" si="2522"/>
        <v>155218</v>
      </c>
      <c r="L2968" s="185">
        <f t="shared" si="2522"/>
        <v>38365</v>
      </c>
      <c r="M2968" s="15">
        <f t="shared" si="2522"/>
        <v>13000</v>
      </c>
      <c r="N2968" s="15">
        <f t="shared" si="2522"/>
        <v>13000</v>
      </c>
      <c r="O2968" s="15">
        <f t="shared" si="2522"/>
        <v>12365</v>
      </c>
      <c r="P2968" s="15">
        <f t="shared" si="2511"/>
        <v>193583</v>
      </c>
      <c r="Q2968" s="185">
        <f t="shared" si="2516"/>
        <v>100</v>
      </c>
    </row>
    <row r="2969" spans="1:17" x14ac:dyDescent="0.25">
      <c r="A2969" s="4" t="s">
        <v>969</v>
      </c>
      <c r="B2969" s="4" t="s">
        <v>82</v>
      </c>
      <c r="C2969" s="4" t="s">
        <v>1412</v>
      </c>
      <c r="D2969" s="4" t="s">
        <v>1413</v>
      </c>
      <c r="E2969" s="3" t="s">
        <v>34</v>
      </c>
      <c r="F2969" s="4"/>
      <c r="G2969" s="16" t="s">
        <v>1015</v>
      </c>
      <c r="H2969" s="16" t="s">
        <v>33</v>
      </c>
      <c r="I2969" s="183">
        <v>193583</v>
      </c>
      <c r="J2969" s="183">
        <v>193583</v>
      </c>
      <c r="K2969" s="183">
        <v>155218</v>
      </c>
      <c r="L2969" s="183">
        <f>M2969+N2969+O2969</f>
        <v>38365</v>
      </c>
      <c r="M2969" s="17">
        <v>13000</v>
      </c>
      <c r="N2969" s="17">
        <v>13000</v>
      </c>
      <c r="O2969" s="17">
        <v>12365</v>
      </c>
      <c r="P2969" s="17">
        <f t="shared" si="2511"/>
        <v>193583</v>
      </c>
      <c r="Q2969" s="183">
        <f t="shared" si="2516"/>
        <v>100</v>
      </c>
    </row>
    <row r="2970" spans="1:17" x14ac:dyDescent="0.25">
      <c r="A2970" s="4" t="s">
        <v>969</v>
      </c>
      <c r="B2970" s="4" t="s">
        <v>82</v>
      </c>
      <c r="C2970" s="4" t="s">
        <v>1412</v>
      </c>
      <c r="D2970" s="4" t="s">
        <v>1413</v>
      </c>
      <c r="E2970" s="2" t="s">
        <v>35</v>
      </c>
      <c r="F2970" s="2" t="s">
        <v>1</v>
      </c>
      <c r="G2970" s="2" t="s">
        <v>1</v>
      </c>
      <c r="H2970" s="2" t="s">
        <v>36</v>
      </c>
      <c r="I2970" s="185">
        <f t="shared" ref="I2970:O2970" si="2523">SUM(I2971:I2978)</f>
        <v>165501</v>
      </c>
      <c r="J2970" s="185">
        <f t="shared" si="2523"/>
        <v>154101</v>
      </c>
      <c r="K2970" s="185">
        <f t="shared" si="2523"/>
        <v>113512</v>
      </c>
      <c r="L2970" s="185">
        <f t="shared" si="2523"/>
        <v>40539</v>
      </c>
      <c r="M2970" s="15">
        <f t="shared" si="2523"/>
        <v>14879</v>
      </c>
      <c r="N2970" s="15">
        <f t="shared" si="2523"/>
        <v>12832</v>
      </c>
      <c r="O2970" s="15">
        <f t="shared" si="2523"/>
        <v>12828</v>
      </c>
      <c r="P2970" s="15">
        <f t="shared" si="2511"/>
        <v>154051</v>
      </c>
      <c r="Q2970" s="185">
        <f t="shared" si="2516"/>
        <v>99.967553747217735</v>
      </c>
    </row>
    <row r="2971" spans="1:17" x14ac:dyDescent="0.25">
      <c r="A2971" s="4" t="s">
        <v>969</v>
      </c>
      <c r="B2971" s="4" t="s">
        <v>82</v>
      </c>
      <c r="C2971" s="4" t="s">
        <v>1412</v>
      </c>
      <c r="D2971" s="4" t="s">
        <v>1413</v>
      </c>
      <c r="E2971" s="3" t="s">
        <v>39</v>
      </c>
      <c r="F2971" s="4"/>
      <c r="G2971" s="16" t="s">
        <v>1015</v>
      </c>
      <c r="H2971" s="16" t="s">
        <v>38</v>
      </c>
      <c r="I2971" s="183">
        <v>2700</v>
      </c>
      <c r="J2971" s="183">
        <v>2200</v>
      </c>
      <c r="K2971" s="183">
        <v>2200</v>
      </c>
      <c r="L2971" s="183">
        <f t="shared" ref="L2971:L2977" si="2524">M2971+N2971+O2971</f>
        <v>0</v>
      </c>
      <c r="M2971" s="17"/>
      <c r="N2971" s="17"/>
      <c r="O2971" s="17"/>
      <c r="P2971" s="17">
        <f t="shared" si="2511"/>
        <v>2200</v>
      </c>
      <c r="Q2971" s="183">
        <f t="shared" si="2516"/>
        <v>100</v>
      </c>
    </row>
    <row r="2972" spans="1:17" x14ac:dyDescent="0.25">
      <c r="A2972" s="4" t="s">
        <v>969</v>
      </c>
      <c r="B2972" s="4" t="s">
        <v>82</v>
      </c>
      <c r="C2972" s="4" t="s">
        <v>1412</v>
      </c>
      <c r="D2972" s="4" t="s">
        <v>1413</v>
      </c>
      <c r="E2972" s="3" t="s">
        <v>197</v>
      </c>
      <c r="F2972" s="4"/>
      <c r="G2972" s="16" t="s">
        <v>1015</v>
      </c>
      <c r="H2972" s="16" t="s">
        <v>196</v>
      </c>
      <c r="I2972" s="183">
        <v>45000</v>
      </c>
      <c r="J2972" s="183">
        <v>45000</v>
      </c>
      <c r="K2972" s="183">
        <v>32650</v>
      </c>
      <c r="L2972" s="183">
        <f t="shared" si="2524"/>
        <v>12350</v>
      </c>
      <c r="M2972" s="17">
        <v>4350</v>
      </c>
      <c r="N2972" s="17">
        <v>4000</v>
      </c>
      <c r="O2972" s="17">
        <v>4000</v>
      </c>
      <c r="P2972" s="17">
        <f t="shared" si="2511"/>
        <v>45000</v>
      </c>
      <c r="Q2972" s="183">
        <f t="shared" si="2516"/>
        <v>100</v>
      </c>
    </row>
    <row r="2973" spans="1:17" x14ac:dyDescent="0.25">
      <c r="A2973" s="4" t="s">
        <v>969</v>
      </c>
      <c r="B2973" s="4" t="s">
        <v>82</v>
      </c>
      <c r="C2973" s="4" t="s">
        <v>1412</v>
      </c>
      <c r="D2973" s="4" t="s">
        <v>1413</v>
      </c>
      <c r="E2973" s="3" t="s">
        <v>200</v>
      </c>
      <c r="F2973" s="4"/>
      <c r="G2973" s="16" t="s">
        <v>1015</v>
      </c>
      <c r="H2973" s="16" t="s">
        <v>199</v>
      </c>
      <c r="I2973" s="183">
        <v>13300</v>
      </c>
      <c r="J2973" s="183">
        <v>13300</v>
      </c>
      <c r="K2973" s="183">
        <v>9600</v>
      </c>
      <c r="L2973" s="183">
        <f t="shared" si="2524"/>
        <v>3700</v>
      </c>
      <c r="M2973" s="17">
        <v>1300</v>
      </c>
      <c r="N2973" s="17">
        <v>1200</v>
      </c>
      <c r="O2973" s="17">
        <v>1200</v>
      </c>
      <c r="P2973" s="17">
        <f t="shared" si="2511"/>
        <v>13300</v>
      </c>
      <c r="Q2973" s="183">
        <f t="shared" si="2516"/>
        <v>100</v>
      </c>
    </row>
    <row r="2974" spans="1:17" x14ac:dyDescent="0.25">
      <c r="A2974" s="4" t="s">
        <v>969</v>
      </c>
      <c r="B2974" s="4" t="s">
        <v>82</v>
      </c>
      <c r="C2974" s="4" t="s">
        <v>1412</v>
      </c>
      <c r="D2974" s="4" t="s">
        <v>1413</v>
      </c>
      <c r="E2974" s="3" t="s">
        <v>203</v>
      </c>
      <c r="F2974" s="4"/>
      <c r="G2974" s="16" t="s">
        <v>1015</v>
      </c>
      <c r="H2974" s="16" t="s">
        <v>202</v>
      </c>
      <c r="I2974" s="183">
        <v>40000</v>
      </c>
      <c r="J2974" s="183">
        <v>33000</v>
      </c>
      <c r="K2974" s="183">
        <v>23850</v>
      </c>
      <c r="L2974" s="183">
        <f t="shared" si="2524"/>
        <v>9150</v>
      </c>
      <c r="M2974" s="17">
        <v>3150</v>
      </c>
      <c r="N2974" s="17">
        <v>3000</v>
      </c>
      <c r="O2974" s="17">
        <v>3000</v>
      </c>
      <c r="P2974" s="17">
        <f t="shared" si="2511"/>
        <v>33000</v>
      </c>
      <c r="Q2974" s="183">
        <f t="shared" si="2516"/>
        <v>100</v>
      </c>
    </row>
    <row r="2975" spans="1:17" x14ac:dyDescent="0.25">
      <c r="A2975" s="4" t="s">
        <v>969</v>
      </c>
      <c r="B2975" s="4" t="s">
        <v>82</v>
      </c>
      <c r="C2975" s="4" t="s">
        <v>1412</v>
      </c>
      <c r="D2975" s="4" t="s">
        <v>1413</v>
      </c>
      <c r="E2975" s="3" t="s">
        <v>206</v>
      </c>
      <c r="F2975" s="4"/>
      <c r="G2975" s="16" t="s">
        <v>1015</v>
      </c>
      <c r="H2975" s="16" t="s">
        <v>205</v>
      </c>
      <c r="I2975" s="183">
        <v>1800</v>
      </c>
      <c r="J2975" s="183">
        <v>1300</v>
      </c>
      <c r="K2975" s="183">
        <v>1300</v>
      </c>
      <c r="L2975" s="183">
        <f t="shared" si="2524"/>
        <v>0</v>
      </c>
      <c r="M2975" s="17"/>
      <c r="N2975" s="17"/>
      <c r="O2975" s="17"/>
      <c r="P2975" s="17">
        <f t="shared" si="2511"/>
        <v>1300</v>
      </c>
      <c r="Q2975" s="183">
        <f t="shared" si="2516"/>
        <v>100</v>
      </c>
    </row>
    <row r="2976" spans="1:17" x14ac:dyDescent="0.25">
      <c r="A2976" s="4" t="s">
        <v>969</v>
      </c>
      <c r="B2976" s="4" t="s">
        <v>82</v>
      </c>
      <c r="C2976" s="4" t="s">
        <v>1412</v>
      </c>
      <c r="D2976" s="4" t="s">
        <v>1413</v>
      </c>
      <c r="E2976" s="3" t="s">
        <v>212</v>
      </c>
      <c r="F2976" s="4"/>
      <c r="G2976" s="16" t="s">
        <v>1015</v>
      </c>
      <c r="H2976" s="16" t="s">
        <v>211</v>
      </c>
      <c r="I2976" s="183">
        <v>13900</v>
      </c>
      <c r="J2976" s="183">
        <v>11900</v>
      </c>
      <c r="K2976" s="183">
        <v>8600</v>
      </c>
      <c r="L2976" s="183">
        <f t="shared" si="2524"/>
        <v>3300</v>
      </c>
      <c r="M2976" s="17">
        <v>1100</v>
      </c>
      <c r="N2976" s="17">
        <v>1100</v>
      </c>
      <c r="O2976" s="17">
        <v>1100</v>
      </c>
      <c r="P2976" s="17">
        <f t="shared" si="2511"/>
        <v>11900</v>
      </c>
      <c r="Q2976" s="183">
        <f t="shared" si="2516"/>
        <v>100</v>
      </c>
    </row>
    <row r="2977" spans="1:17" x14ac:dyDescent="0.25">
      <c r="A2977" s="4" t="s">
        <v>969</v>
      </c>
      <c r="B2977" s="4" t="s">
        <v>82</v>
      </c>
      <c r="C2977" s="4" t="s">
        <v>1412</v>
      </c>
      <c r="D2977" s="4" t="s">
        <v>1413</v>
      </c>
      <c r="E2977" s="3" t="s">
        <v>215</v>
      </c>
      <c r="F2977" s="4"/>
      <c r="G2977" s="16" t="s">
        <v>1015</v>
      </c>
      <c r="H2977" s="16" t="s">
        <v>214</v>
      </c>
      <c r="I2977" s="183">
        <v>50</v>
      </c>
      <c r="J2977" s="183">
        <v>50</v>
      </c>
      <c r="K2977" s="183">
        <v>0</v>
      </c>
      <c r="L2977" s="183">
        <f t="shared" si="2524"/>
        <v>0</v>
      </c>
      <c r="M2977" s="17"/>
      <c r="N2977" s="17"/>
      <c r="O2977" s="17"/>
      <c r="P2977" s="17">
        <f t="shared" si="2511"/>
        <v>0</v>
      </c>
      <c r="Q2977" s="183">
        <f t="shared" si="2516"/>
        <v>0</v>
      </c>
    </row>
    <row r="2978" spans="1:17" x14ac:dyDescent="0.25">
      <c r="A2978" s="1" t="s">
        <v>969</v>
      </c>
      <c r="B2978" s="1" t="s">
        <v>82</v>
      </c>
      <c r="C2978" s="1" t="s">
        <v>1412</v>
      </c>
      <c r="D2978" s="1" t="s">
        <v>1413</v>
      </c>
      <c r="E2978" s="1" t="s">
        <v>40</v>
      </c>
      <c r="F2978" s="4" t="s">
        <v>1</v>
      </c>
      <c r="G2978" s="16" t="s">
        <v>1</v>
      </c>
      <c r="H2978" s="2" t="s">
        <v>41</v>
      </c>
      <c r="I2978" s="185">
        <f t="shared" ref="I2978:O2978" si="2525">SUM(I2979:I2981)</f>
        <v>48751</v>
      </c>
      <c r="J2978" s="185">
        <f t="shared" si="2525"/>
        <v>47351</v>
      </c>
      <c r="K2978" s="185">
        <f t="shared" si="2525"/>
        <v>35312</v>
      </c>
      <c r="L2978" s="185">
        <f t="shared" si="2525"/>
        <v>12039</v>
      </c>
      <c r="M2978" s="15">
        <f t="shared" si="2525"/>
        <v>4979</v>
      </c>
      <c r="N2978" s="15">
        <f t="shared" si="2525"/>
        <v>3532</v>
      </c>
      <c r="O2978" s="15">
        <f t="shared" si="2525"/>
        <v>3528</v>
      </c>
      <c r="P2978" s="15">
        <f t="shared" si="2511"/>
        <v>47351</v>
      </c>
      <c r="Q2978" s="185">
        <f t="shared" si="2516"/>
        <v>100</v>
      </c>
    </row>
    <row r="2979" spans="1:17" x14ac:dyDescent="0.25">
      <c r="A2979" s="4" t="s">
        <v>969</v>
      </c>
      <c r="B2979" s="4" t="s">
        <v>82</v>
      </c>
      <c r="C2979" s="4" t="s">
        <v>1412</v>
      </c>
      <c r="D2979" s="4" t="s">
        <v>1413</v>
      </c>
      <c r="E2979" s="3" t="s">
        <v>42</v>
      </c>
      <c r="F2979" s="4"/>
      <c r="G2979" s="16" t="s">
        <v>1015</v>
      </c>
      <c r="H2979" s="16" t="s">
        <v>41</v>
      </c>
      <c r="I2979" s="183">
        <v>36490</v>
      </c>
      <c r="J2979" s="183">
        <v>35090</v>
      </c>
      <c r="K2979" s="183">
        <v>25400</v>
      </c>
      <c r="L2979" s="183">
        <f>M2979+N2979+O2979</f>
        <v>9690</v>
      </c>
      <c r="M2979" s="17">
        <v>3690</v>
      </c>
      <c r="N2979" s="17">
        <v>3000</v>
      </c>
      <c r="O2979" s="17">
        <v>3000</v>
      </c>
      <c r="P2979" s="17">
        <f t="shared" si="2511"/>
        <v>35090</v>
      </c>
      <c r="Q2979" s="183">
        <f t="shared" si="2516"/>
        <v>100</v>
      </c>
    </row>
    <row r="2980" spans="1:17" ht="22.5" x14ac:dyDescent="0.25">
      <c r="A2980" s="4" t="s">
        <v>969</v>
      </c>
      <c r="B2980" s="4" t="s">
        <v>82</v>
      </c>
      <c r="C2980" s="4" t="s">
        <v>1412</v>
      </c>
      <c r="D2980" s="4" t="s">
        <v>1413</v>
      </c>
      <c r="E2980" s="3" t="s">
        <v>42</v>
      </c>
      <c r="F2980" s="4" t="s">
        <v>1420</v>
      </c>
      <c r="G2980" s="16" t="s">
        <v>1015</v>
      </c>
      <c r="H2980" s="16" t="s">
        <v>50</v>
      </c>
      <c r="I2980" s="183">
        <v>5881</v>
      </c>
      <c r="J2980" s="183">
        <v>5881</v>
      </c>
      <c r="K2980" s="183">
        <v>5124</v>
      </c>
      <c r="L2980" s="183">
        <f>M2980+N2980+O2980</f>
        <v>757</v>
      </c>
      <c r="M2980" s="17">
        <v>757</v>
      </c>
      <c r="N2980" s="17"/>
      <c r="O2980" s="17"/>
      <c r="P2980" s="17">
        <f t="shared" si="2511"/>
        <v>5881</v>
      </c>
      <c r="Q2980" s="183">
        <f t="shared" si="2516"/>
        <v>100</v>
      </c>
    </row>
    <row r="2981" spans="1:17" ht="22.5" x14ac:dyDescent="0.25">
      <c r="A2981" s="4" t="s">
        <v>969</v>
      </c>
      <c r="B2981" s="4" t="s">
        <v>82</v>
      </c>
      <c r="C2981" s="4" t="s">
        <v>1412</v>
      </c>
      <c r="D2981" s="4" t="s">
        <v>1413</v>
      </c>
      <c r="E2981" s="3" t="s">
        <v>42</v>
      </c>
      <c r="F2981" s="4" t="s">
        <v>1421</v>
      </c>
      <c r="G2981" s="16" t="s">
        <v>1015</v>
      </c>
      <c r="H2981" s="16" t="s">
        <v>56</v>
      </c>
      <c r="I2981" s="183">
        <v>6380</v>
      </c>
      <c r="J2981" s="183">
        <v>6380</v>
      </c>
      <c r="K2981" s="183">
        <v>4788</v>
      </c>
      <c r="L2981" s="183">
        <f>M2981+N2981+O2981</f>
        <v>1592</v>
      </c>
      <c r="M2981" s="17">
        <v>532</v>
      </c>
      <c r="N2981" s="17">
        <v>532</v>
      </c>
      <c r="O2981" s="17">
        <v>528</v>
      </c>
      <c r="P2981" s="17">
        <f t="shared" si="2511"/>
        <v>6380</v>
      </c>
      <c r="Q2981" s="183">
        <f t="shared" si="2516"/>
        <v>100</v>
      </c>
    </row>
    <row r="2982" spans="1:17" ht="22.5" x14ac:dyDescent="0.25">
      <c r="A2982" s="1" t="s">
        <v>1</v>
      </c>
      <c r="B2982" s="1" t="s">
        <v>1</v>
      </c>
      <c r="C2982" s="1" t="s">
        <v>1</v>
      </c>
      <c r="D2982" s="2" t="s">
        <v>1</v>
      </c>
      <c r="E2982" s="2" t="s">
        <v>1</v>
      </c>
      <c r="F2982" s="2" t="s">
        <v>1</v>
      </c>
      <c r="G2982" s="2" t="s">
        <v>1</v>
      </c>
      <c r="H2982" s="13" t="s">
        <v>57</v>
      </c>
      <c r="I2982" s="184">
        <f t="shared" ref="I2982:O2983" si="2526">SUM(I2983)</f>
        <v>110</v>
      </c>
      <c r="J2982" s="184">
        <f t="shared" si="2526"/>
        <v>110</v>
      </c>
      <c r="K2982" s="184">
        <f t="shared" si="2526"/>
        <v>0</v>
      </c>
      <c r="L2982" s="184">
        <f t="shared" si="2526"/>
        <v>0</v>
      </c>
      <c r="M2982" s="14">
        <f t="shared" si="2526"/>
        <v>0</v>
      </c>
      <c r="N2982" s="14">
        <f t="shared" si="2526"/>
        <v>0</v>
      </c>
      <c r="O2982" s="14">
        <f t="shared" si="2526"/>
        <v>0</v>
      </c>
      <c r="P2982" s="14">
        <f t="shared" si="2511"/>
        <v>0</v>
      </c>
      <c r="Q2982" s="184">
        <f t="shared" si="2516"/>
        <v>0</v>
      </c>
    </row>
    <row r="2983" spans="1:17" x14ac:dyDescent="0.25">
      <c r="A2983" s="4" t="s">
        <v>969</v>
      </c>
      <c r="B2983" s="4" t="s">
        <v>82</v>
      </c>
      <c r="C2983" s="4" t="s">
        <v>1412</v>
      </c>
      <c r="D2983" s="4" t="s">
        <v>1413</v>
      </c>
      <c r="E2983" s="2" t="s">
        <v>58</v>
      </c>
      <c r="F2983" s="2" t="s">
        <v>1</v>
      </c>
      <c r="G2983" s="2" t="s">
        <v>1</v>
      </c>
      <c r="H2983" s="2" t="s">
        <v>59</v>
      </c>
      <c r="I2983" s="185">
        <f t="shared" si="2526"/>
        <v>110</v>
      </c>
      <c r="J2983" s="185">
        <f t="shared" si="2526"/>
        <v>110</v>
      </c>
      <c r="K2983" s="185">
        <f t="shared" si="2526"/>
        <v>0</v>
      </c>
      <c r="L2983" s="185">
        <f t="shared" si="2526"/>
        <v>0</v>
      </c>
      <c r="M2983" s="15">
        <f t="shared" si="2526"/>
        <v>0</v>
      </c>
      <c r="N2983" s="15">
        <f t="shared" si="2526"/>
        <v>0</v>
      </c>
      <c r="O2983" s="15">
        <f t="shared" si="2526"/>
        <v>0</v>
      </c>
      <c r="P2983" s="15">
        <f t="shared" si="2511"/>
        <v>0</v>
      </c>
      <c r="Q2983" s="185">
        <f t="shared" si="2516"/>
        <v>0</v>
      </c>
    </row>
    <row r="2984" spans="1:17" x14ac:dyDescent="0.25">
      <c r="A2984" s="4" t="s">
        <v>969</v>
      </c>
      <c r="B2984" s="4" t="s">
        <v>82</v>
      </c>
      <c r="C2984" s="4" t="s">
        <v>1412</v>
      </c>
      <c r="D2984" s="4" t="s">
        <v>1413</v>
      </c>
      <c r="E2984" s="3" t="s">
        <v>69</v>
      </c>
      <c r="F2984" s="4"/>
      <c r="G2984" s="16" t="s">
        <v>1015</v>
      </c>
      <c r="H2984" s="16" t="s">
        <v>68</v>
      </c>
      <c r="I2984" s="183">
        <v>110</v>
      </c>
      <c r="J2984" s="183">
        <v>110</v>
      </c>
      <c r="K2984" s="183">
        <v>0</v>
      </c>
      <c r="L2984" s="183">
        <f>M2984+N2984+O2984</f>
        <v>0</v>
      </c>
      <c r="M2984" s="17"/>
      <c r="N2984" s="17"/>
      <c r="O2984" s="17"/>
      <c r="P2984" s="17">
        <f t="shared" si="2511"/>
        <v>0</v>
      </c>
      <c r="Q2984" s="183">
        <f t="shared" si="2516"/>
        <v>0</v>
      </c>
    </row>
    <row r="2985" spans="1:17" ht="22.5" x14ac:dyDescent="0.25">
      <c r="A2985" s="1" t="s">
        <v>1</v>
      </c>
      <c r="B2985" s="1" t="s">
        <v>1</v>
      </c>
      <c r="C2985" s="1" t="s">
        <v>1</v>
      </c>
      <c r="D2985" s="2" t="s">
        <v>1</v>
      </c>
      <c r="E2985" s="2" t="s">
        <v>1</v>
      </c>
      <c r="F2985" s="2" t="s">
        <v>1</v>
      </c>
      <c r="G2985" s="2" t="s">
        <v>1</v>
      </c>
      <c r="H2985" s="13" t="s">
        <v>70</v>
      </c>
      <c r="I2985" s="184">
        <f t="shared" ref="I2985:O2985" si="2527">SUM(I2986)</f>
        <v>50000</v>
      </c>
      <c r="J2985" s="184">
        <f t="shared" si="2527"/>
        <v>44000</v>
      </c>
      <c r="K2985" s="184">
        <f t="shared" si="2527"/>
        <v>44000</v>
      </c>
      <c r="L2985" s="184">
        <f t="shared" si="2527"/>
        <v>0</v>
      </c>
      <c r="M2985" s="14">
        <f t="shared" si="2527"/>
        <v>0</v>
      </c>
      <c r="N2985" s="14">
        <f t="shared" si="2527"/>
        <v>0</v>
      </c>
      <c r="O2985" s="14">
        <f t="shared" si="2527"/>
        <v>0</v>
      </c>
      <c r="P2985" s="14">
        <f t="shared" si="2511"/>
        <v>44000</v>
      </c>
      <c r="Q2985" s="184">
        <f t="shared" si="2516"/>
        <v>100</v>
      </c>
    </row>
    <row r="2986" spans="1:17" x14ac:dyDescent="0.25">
      <c r="A2986" s="4" t="s">
        <v>969</v>
      </c>
      <c r="B2986" s="4" t="s">
        <v>82</v>
      </c>
      <c r="C2986" s="4" t="s">
        <v>1412</v>
      </c>
      <c r="D2986" s="4" t="s">
        <v>1413</v>
      </c>
      <c r="E2986" s="2" t="s">
        <v>71</v>
      </c>
      <c r="F2986" s="2" t="s">
        <v>1</v>
      </c>
      <c r="G2986" s="2" t="s">
        <v>1</v>
      </c>
      <c r="H2986" s="2" t="s">
        <v>72</v>
      </c>
      <c r="I2986" s="185">
        <f t="shared" ref="I2986:L2986" si="2528">SUM(I2987:I2988)</f>
        <v>50000</v>
      </c>
      <c r="J2986" s="185">
        <f t="shared" ref="J2986" si="2529">SUM(J2987:J2988)</f>
        <v>44000</v>
      </c>
      <c r="K2986" s="185">
        <f t="shared" ref="K2986" si="2530">SUM(K2987:K2988)</f>
        <v>44000</v>
      </c>
      <c r="L2986" s="185">
        <f t="shared" si="2528"/>
        <v>0</v>
      </c>
      <c r="M2986" s="15">
        <f t="shared" ref="M2986:O2986" si="2531">SUM(M2987:M2988)</f>
        <v>0</v>
      </c>
      <c r="N2986" s="15">
        <f t="shared" si="2531"/>
        <v>0</v>
      </c>
      <c r="O2986" s="15">
        <f t="shared" si="2531"/>
        <v>0</v>
      </c>
      <c r="P2986" s="15">
        <f t="shared" si="2511"/>
        <v>44000</v>
      </c>
      <c r="Q2986" s="185">
        <f t="shared" si="2516"/>
        <v>100</v>
      </c>
    </row>
    <row r="2987" spans="1:17" x14ac:dyDescent="0.25">
      <c r="A2987" s="4" t="s">
        <v>969</v>
      </c>
      <c r="B2987" s="4" t="s">
        <v>82</v>
      </c>
      <c r="C2987" s="4" t="s">
        <v>1412</v>
      </c>
      <c r="D2987" s="4" t="s">
        <v>1413</v>
      </c>
      <c r="E2987" s="3" t="s">
        <v>75</v>
      </c>
      <c r="F2987" s="4"/>
      <c r="G2987" s="16" t="s">
        <v>1015</v>
      </c>
      <c r="H2987" s="16" t="s">
        <v>74</v>
      </c>
      <c r="I2987" s="183">
        <v>25000</v>
      </c>
      <c r="J2987" s="183">
        <v>22000</v>
      </c>
      <c r="K2987" s="183">
        <v>22000</v>
      </c>
      <c r="L2987" s="183">
        <f>M2987+N2987+O2987</f>
        <v>0</v>
      </c>
      <c r="M2987" s="17"/>
      <c r="N2987" s="17"/>
      <c r="O2987" s="17"/>
      <c r="P2987" s="17">
        <f t="shared" si="2511"/>
        <v>22000</v>
      </c>
      <c r="Q2987" s="183">
        <f t="shared" si="2516"/>
        <v>100</v>
      </c>
    </row>
    <row r="2988" spans="1:17" x14ac:dyDescent="0.25">
      <c r="A2988" s="4" t="s">
        <v>969</v>
      </c>
      <c r="B2988" s="4" t="s">
        <v>82</v>
      </c>
      <c r="C2988" s="4" t="s">
        <v>1412</v>
      </c>
      <c r="D2988" s="4" t="s">
        <v>1413</v>
      </c>
      <c r="E2988" s="3" t="s">
        <v>341</v>
      </c>
      <c r="F2988" s="4"/>
      <c r="G2988" s="16" t="s">
        <v>1015</v>
      </c>
      <c r="H2988" s="16" t="s">
        <v>340</v>
      </c>
      <c r="I2988" s="183">
        <v>25000</v>
      </c>
      <c r="J2988" s="183">
        <v>22000</v>
      </c>
      <c r="K2988" s="183">
        <v>22000</v>
      </c>
      <c r="L2988" s="183">
        <f>M2988+N2988+O2988</f>
        <v>0</v>
      </c>
      <c r="M2988" s="17"/>
      <c r="N2988" s="17"/>
      <c r="O2988" s="17"/>
      <c r="P2988" s="17">
        <f t="shared" si="2511"/>
        <v>22000</v>
      </c>
      <c r="Q2988" s="183">
        <f t="shared" si="2516"/>
        <v>100</v>
      </c>
    </row>
    <row r="2989" spans="1:17" x14ac:dyDescent="0.25">
      <c r="A2989" s="16" t="s">
        <v>1</v>
      </c>
      <c r="B2989" s="16" t="s">
        <v>1</v>
      </c>
      <c r="C2989" s="16" t="s">
        <v>1</v>
      </c>
      <c r="D2989" s="16" t="s">
        <v>1</v>
      </c>
      <c r="E2989" s="16" t="s">
        <v>1</v>
      </c>
      <c r="F2989" s="16" t="s">
        <v>1</v>
      </c>
      <c r="G2989" s="16" t="s">
        <v>1</v>
      </c>
      <c r="H2989" s="13" t="s">
        <v>1422</v>
      </c>
      <c r="I2989" s="184">
        <f t="shared" ref="I2989:O2989" si="2532">SUM(I2959,I2982,I2985)</f>
        <v>2491510</v>
      </c>
      <c r="J2989" s="184">
        <f t="shared" si="2532"/>
        <v>2469671</v>
      </c>
      <c r="K2989" s="184">
        <f t="shared" si="2532"/>
        <v>2005904</v>
      </c>
      <c r="L2989" s="184">
        <f t="shared" si="2532"/>
        <v>463607</v>
      </c>
      <c r="M2989" s="14">
        <f t="shared" si="2532"/>
        <v>160379</v>
      </c>
      <c r="N2989" s="14">
        <f t="shared" si="2532"/>
        <v>156332</v>
      </c>
      <c r="O2989" s="14">
        <f t="shared" si="2532"/>
        <v>146896</v>
      </c>
      <c r="P2989" s="14">
        <f t="shared" si="2511"/>
        <v>2469511</v>
      </c>
      <c r="Q2989" s="184">
        <f t="shared" si="2516"/>
        <v>99.993521404268009</v>
      </c>
    </row>
    <row r="2990" spans="1:17" ht="15.75" thickBot="1" x14ac:dyDescent="0.3">
      <c r="A2990" s="16" t="s">
        <v>1</v>
      </c>
      <c r="B2990" s="16" t="s">
        <v>1</v>
      </c>
      <c r="C2990" s="16" t="s">
        <v>1</v>
      </c>
      <c r="D2990" s="16" t="s">
        <v>1</v>
      </c>
      <c r="E2990" s="16" t="s">
        <v>1</v>
      </c>
      <c r="F2990" s="16" t="s">
        <v>1</v>
      </c>
      <c r="G2990" s="16" t="s">
        <v>1</v>
      </c>
      <c r="H2990" s="2" t="s">
        <v>77</v>
      </c>
      <c r="I2990" s="185">
        <v>57</v>
      </c>
      <c r="J2990" s="185">
        <v>57</v>
      </c>
      <c r="K2990" s="185"/>
      <c r="L2990" s="185">
        <f>M2990+N2990+O2990</f>
        <v>0</v>
      </c>
      <c r="M2990" s="16"/>
      <c r="N2990" s="16"/>
      <c r="O2990" s="16"/>
      <c r="P2990" s="15">
        <f t="shared" si="2511"/>
        <v>0</v>
      </c>
      <c r="Q2990" s="164"/>
    </row>
    <row r="2991" spans="1:17" ht="45.75" thickBot="1" x14ac:dyDescent="0.3">
      <c r="A2991" s="212" t="s">
        <v>1</v>
      </c>
      <c r="B2991" s="212" t="s">
        <v>1</v>
      </c>
      <c r="C2991" s="212" t="s">
        <v>1</v>
      </c>
      <c r="D2991" s="212" t="s">
        <v>1</v>
      </c>
      <c r="E2991" s="212" t="s">
        <v>1</v>
      </c>
      <c r="F2991" s="212" t="s">
        <v>1</v>
      </c>
      <c r="G2991" s="214" t="s">
        <v>1</v>
      </c>
      <c r="H2991" s="5" t="s">
        <v>78</v>
      </c>
      <c r="I2991" s="109" t="s">
        <v>3374</v>
      </c>
      <c r="J2991" s="109" t="s">
        <v>3433</v>
      </c>
      <c r="K2991" s="109" t="s">
        <v>3437</v>
      </c>
      <c r="L2991" s="109" t="s">
        <v>3434</v>
      </c>
      <c r="M2991" s="5" t="s">
        <v>3439</v>
      </c>
      <c r="N2991" s="5" t="s">
        <v>3440</v>
      </c>
      <c r="O2991" s="5" t="s">
        <v>3441</v>
      </c>
      <c r="P2991" s="5" t="s">
        <v>3438</v>
      </c>
      <c r="Q2991" s="162" t="s">
        <v>3302</v>
      </c>
    </row>
    <row r="2992" spans="1:17" x14ac:dyDescent="0.25">
      <c r="A2992" s="213"/>
      <c r="B2992" s="213"/>
      <c r="C2992" s="213"/>
      <c r="D2992" s="213"/>
      <c r="E2992" s="213"/>
      <c r="F2992" s="213"/>
      <c r="G2992" s="215"/>
      <c r="H2992" s="18" t="s">
        <v>1</v>
      </c>
      <c r="I2992" s="110">
        <v>1</v>
      </c>
      <c r="J2992" s="110">
        <v>2</v>
      </c>
      <c r="K2992" s="110">
        <v>20</v>
      </c>
      <c r="L2992" s="110" t="s">
        <v>3402</v>
      </c>
      <c r="M2992" s="12">
        <v>5</v>
      </c>
      <c r="N2992" s="12">
        <v>6</v>
      </c>
      <c r="O2992" s="12">
        <v>7</v>
      </c>
      <c r="P2992" s="12" t="s">
        <v>3303</v>
      </c>
      <c r="Q2992" s="110">
        <v>9</v>
      </c>
    </row>
    <row r="2993" spans="1:17" x14ac:dyDescent="0.25">
      <c r="A2993" s="213"/>
      <c r="B2993" s="213"/>
      <c r="C2993" s="213"/>
      <c r="D2993" s="213"/>
      <c r="E2993" s="213"/>
      <c r="F2993" s="213"/>
      <c r="G2993" s="215"/>
      <c r="H2993" s="19" t="s">
        <v>1060</v>
      </c>
      <c r="I2993" s="186">
        <f t="shared" ref="I2993:L2993" si="2533">SUM(I2989)</f>
        <v>2491510</v>
      </c>
      <c r="J2993" s="186">
        <f t="shared" ref="J2993" si="2534">SUM(J2989)</f>
        <v>2469671</v>
      </c>
      <c r="K2993" s="186">
        <f t="shared" ref="K2993" si="2535">SUM(K2989)</f>
        <v>2005904</v>
      </c>
      <c r="L2993" s="186">
        <f t="shared" si="2533"/>
        <v>463607</v>
      </c>
      <c r="M2993" s="20">
        <f t="shared" ref="M2993:O2993" si="2536">SUM(M2989)</f>
        <v>160379</v>
      </c>
      <c r="N2993" s="20">
        <f t="shared" si="2536"/>
        <v>156332</v>
      </c>
      <c r="O2993" s="20">
        <f t="shared" si="2536"/>
        <v>146896</v>
      </c>
      <c r="P2993" s="20">
        <f>K2993+L2993</f>
        <v>2469511</v>
      </c>
      <c r="Q2993" s="186">
        <f>IF(J2993=0,"-",P2993/J2993*100)</f>
        <v>99.993521404268009</v>
      </c>
    </row>
    <row r="2994" spans="1:17" x14ac:dyDescent="0.25">
      <c r="A2994" s="213"/>
      <c r="B2994" s="213"/>
      <c r="C2994" s="213"/>
      <c r="D2994" s="213"/>
      <c r="E2994" s="213"/>
      <c r="F2994" s="213"/>
      <c r="G2994" s="215"/>
      <c r="H2994" s="21" t="s">
        <v>80</v>
      </c>
      <c r="I2994" s="186">
        <f t="shared" ref="I2994:L2994" si="2537">SUM(I2993)</f>
        <v>2491510</v>
      </c>
      <c r="J2994" s="186">
        <f t="shared" ref="J2994" si="2538">SUM(J2993)</f>
        <v>2469671</v>
      </c>
      <c r="K2994" s="186">
        <f t="shared" ref="K2994" si="2539">SUM(K2993)</f>
        <v>2005904</v>
      </c>
      <c r="L2994" s="186">
        <f t="shared" si="2537"/>
        <v>463607</v>
      </c>
      <c r="M2994" s="20">
        <f t="shared" ref="M2994:O2994" si="2540">SUM(M2993)</f>
        <v>160379</v>
      </c>
      <c r="N2994" s="20">
        <f t="shared" si="2540"/>
        <v>156332</v>
      </c>
      <c r="O2994" s="20">
        <f t="shared" si="2540"/>
        <v>146896</v>
      </c>
      <c r="P2994" s="20">
        <f>K2994+L2994</f>
        <v>2469511</v>
      </c>
      <c r="Q2994" s="186">
        <f>IF(J2994=0,"-",P2994/J2994*100)</f>
        <v>99.993521404268009</v>
      </c>
    </row>
    <row r="2995" spans="1:17" x14ac:dyDescent="0.25">
      <c r="A2995" s="216"/>
      <c r="B2995" s="216"/>
      <c r="C2995" s="216"/>
      <c r="D2995" s="216"/>
      <c r="E2995" s="216"/>
      <c r="F2995" s="216"/>
      <c r="G2995" s="217"/>
      <c r="J2995" s="178">
        <v>0</v>
      </c>
      <c r="K2995" s="178">
        <v>0</v>
      </c>
      <c r="L2995" s="178">
        <f>M2995+N2995+O2995</f>
        <v>0</v>
      </c>
      <c r="P2995">
        <f>K2995+L2995</f>
        <v>0</v>
      </c>
      <c r="Q2995" s="160" t="str">
        <f>IF(J2995=0,"-",P2995/J2995*100)</f>
        <v>-</v>
      </c>
    </row>
    <row r="2996" spans="1:17" ht="15.75" thickBot="1" x14ac:dyDescent="0.3">
      <c r="A2996" s="16" t="s">
        <v>1</v>
      </c>
      <c r="B2996" s="16" t="s">
        <v>1</v>
      </c>
      <c r="C2996" s="16" t="s">
        <v>1</v>
      </c>
      <c r="D2996" s="16" t="s">
        <v>1</v>
      </c>
      <c r="E2996" s="16" t="s">
        <v>1</v>
      </c>
      <c r="F2996" s="16" t="s">
        <v>1</v>
      </c>
      <c r="G2996" s="16" t="s">
        <v>1</v>
      </c>
      <c r="H2996" s="22" t="s">
        <v>1</v>
      </c>
      <c r="I2996" s="187"/>
      <c r="J2996" s="187"/>
      <c r="K2996" s="187"/>
      <c r="L2996" s="187">
        <f>M2996+N2996+O2996</f>
        <v>0</v>
      </c>
      <c r="M2996" s="22"/>
      <c r="N2996" s="22"/>
      <c r="O2996" s="22"/>
      <c r="P2996" s="22">
        <f>K2996+L2996</f>
        <v>0</v>
      </c>
      <c r="Q2996" s="166"/>
    </row>
    <row r="2997" spans="1:17" ht="45.75" thickBot="1" x14ac:dyDescent="0.3">
      <c r="A2997" s="5" t="s">
        <v>4</v>
      </c>
      <c r="B2997" s="5" t="s">
        <v>5</v>
      </c>
      <c r="C2997" s="5" t="s">
        <v>6</v>
      </c>
      <c r="D2997" s="6" t="s">
        <v>1</v>
      </c>
      <c r="E2997" s="5" t="s">
        <v>7</v>
      </c>
      <c r="F2997" s="5" t="s">
        <v>8</v>
      </c>
      <c r="G2997" s="5" t="s">
        <v>9</v>
      </c>
      <c r="H2997" s="5" t="s">
        <v>10</v>
      </c>
      <c r="I2997" s="109" t="s">
        <v>3374</v>
      </c>
      <c r="J2997" s="109" t="s">
        <v>3433</v>
      </c>
      <c r="K2997" s="109" t="s">
        <v>3437</v>
      </c>
      <c r="L2997" s="109" t="s">
        <v>3434</v>
      </c>
      <c r="M2997" s="5" t="s">
        <v>3439</v>
      </c>
      <c r="N2997" s="5" t="s">
        <v>3440</v>
      </c>
      <c r="O2997" s="5" t="s">
        <v>3441</v>
      </c>
      <c r="P2997" s="5" t="s">
        <v>3438</v>
      </c>
      <c r="Q2997" s="162" t="s">
        <v>3302</v>
      </c>
    </row>
    <row r="2998" spans="1:17" x14ac:dyDescent="0.25">
      <c r="A2998" s="7" t="s">
        <v>1</v>
      </c>
      <c r="B2998" s="7" t="s">
        <v>1</v>
      </c>
      <c r="C2998" s="7" t="s">
        <v>1</v>
      </c>
      <c r="D2998" s="8" t="s">
        <v>1</v>
      </c>
      <c r="E2998" s="8" t="s">
        <v>1</v>
      </c>
      <c r="F2998" s="9" t="s">
        <v>1</v>
      </c>
      <c r="G2998" s="10" t="s">
        <v>1</v>
      </c>
      <c r="H2998" s="11" t="s">
        <v>1</v>
      </c>
      <c r="I2998" s="110">
        <v>1</v>
      </c>
      <c r="J2998" s="110">
        <v>2</v>
      </c>
      <c r="K2998" s="110">
        <v>20</v>
      </c>
      <c r="L2998" s="110" t="s">
        <v>3402</v>
      </c>
      <c r="M2998" s="12">
        <v>5</v>
      </c>
      <c r="N2998" s="12">
        <v>6</v>
      </c>
      <c r="O2998" s="12">
        <v>7</v>
      </c>
      <c r="P2998" s="12" t="s">
        <v>3303</v>
      </c>
      <c r="Q2998" s="110">
        <v>9</v>
      </c>
    </row>
    <row r="2999" spans="1:17" x14ac:dyDescent="0.25">
      <c r="A2999" s="1" t="s">
        <v>969</v>
      </c>
      <c r="B2999" s="1" t="s">
        <v>82</v>
      </c>
      <c r="C2999" s="4" t="s">
        <v>1423</v>
      </c>
      <c r="D2999" s="4" t="s">
        <v>1424</v>
      </c>
      <c r="E2999" s="2" t="s">
        <v>1</v>
      </c>
      <c r="F2999" s="2" t="s">
        <v>1</v>
      </c>
      <c r="G2999" s="2" t="s">
        <v>1</v>
      </c>
      <c r="H2999" s="2" t="s">
        <v>1425</v>
      </c>
      <c r="I2999" s="183">
        <v>0</v>
      </c>
      <c r="J2999" s="183"/>
      <c r="K2999" s="183"/>
      <c r="L2999" s="183">
        <f>M2999+N2999+O2999</f>
        <v>0</v>
      </c>
      <c r="M2999" s="3"/>
      <c r="N2999" s="3"/>
      <c r="O2999" s="3"/>
      <c r="P2999" s="3">
        <f t="shared" ref="P2999:P3031" si="2541">K2999+L2999</f>
        <v>0</v>
      </c>
      <c r="Q2999" s="161"/>
    </row>
    <row r="3000" spans="1:17" ht="33.75" x14ac:dyDescent="0.25">
      <c r="A3000" s="1" t="s">
        <v>1</v>
      </c>
      <c r="B3000" s="1" t="s">
        <v>1</v>
      </c>
      <c r="C3000" s="1" t="s">
        <v>1</v>
      </c>
      <c r="D3000" s="2" t="s">
        <v>1</v>
      </c>
      <c r="E3000" s="2" t="s">
        <v>1</v>
      </c>
      <c r="F3000" s="2" t="s">
        <v>1</v>
      </c>
      <c r="G3000" s="2" t="s">
        <v>1</v>
      </c>
      <c r="H3000" s="13" t="s">
        <v>14</v>
      </c>
      <c r="I3000" s="184">
        <f t="shared" ref="I3000:L3000" si="2542">SUM(I3001,I3009,I3011)</f>
        <v>1941848</v>
      </c>
      <c r="J3000" s="184">
        <f t="shared" ref="J3000" si="2543">SUM(J3001,J3009,J3011)</f>
        <v>1877879</v>
      </c>
      <c r="K3000" s="184">
        <f t="shared" ref="K3000" si="2544">SUM(K3001,K3009,K3011)</f>
        <v>1452482</v>
      </c>
      <c r="L3000" s="184">
        <f t="shared" si="2542"/>
        <v>425389</v>
      </c>
      <c r="M3000" s="14">
        <f t="shared" ref="M3000:O3000" si="2545">SUM(M3001,M3009,M3011)</f>
        <v>154923</v>
      </c>
      <c r="N3000" s="14">
        <f t="shared" si="2545"/>
        <v>152960</v>
      </c>
      <c r="O3000" s="14">
        <f t="shared" si="2545"/>
        <v>117506</v>
      </c>
      <c r="P3000" s="14">
        <f t="shared" si="2541"/>
        <v>1877871</v>
      </c>
      <c r="Q3000" s="184">
        <f t="shared" ref="Q3000:Q3030" si="2546">IF(J3000=0,"-",P3000/J3000*100)</f>
        <v>99.999573987461389</v>
      </c>
    </row>
    <row r="3001" spans="1:17" x14ac:dyDescent="0.25">
      <c r="A3001" s="4" t="s">
        <v>969</v>
      </c>
      <c r="B3001" s="4" t="s">
        <v>82</v>
      </c>
      <c r="C3001" s="4" t="s">
        <v>1423</v>
      </c>
      <c r="D3001" s="4" t="s">
        <v>1424</v>
      </c>
      <c r="E3001" s="2" t="s">
        <v>15</v>
      </c>
      <c r="F3001" s="2" t="s">
        <v>1</v>
      </c>
      <c r="G3001" s="2" t="s">
        <v>1</v>
      </c>
      <c r="H3001" s="2" t="s">
        <v>16</v>
      </c>
      <c r="I3001" s="185">
        <f t="shared" ref="I3001:L3001" si="2547">SUM(I3002,I3003)</f>
        <v>1618117</v>
      </c>
      <c r="J3001" s="185">
        <f t="shared" ref="J3001" si="2548">SUM(J3002,J3003)</f>
        <v>1606048</v>
      </c>
      <c r="K3001" s="185">
        <f t="shared" ref="K3001" si="2549">SUM(K3002,K3003)</f>
        <v>1248926</v>
      </c>
      <c r="L3001" s="185">
        <f t="shared" si="2547"/>
        <v>357114</v>
      </c>
      <c r="M3001" s="15">
        <f t="shared" ref="M3001:O3001" si="2550">SUM(M3002,M3003)</f>
        <v>129581</v>
      </c>
      <c r="N3001" s="15">
        <f t="shared" si="2550"/>
        <v>129581</v>
      </c>
      <c r="O3001" s="15">
        <f t="shared" si="2550"/>
        <v>97952</v>
      </c>
      <c r="P3001" s="15">
        <f t="shared" si="2541"/>
        <v>1606040</v>
      </c>
      <c r="Q3001" s="185">
        <f t="shared" si="2546"/>
        <v>99.999501882882697</v>
      </c>
    </row>
    <row r="3002" spans="1:17" x14ac:dyDescent="0.25">
      <c r="A3002" s="4" t="s">
        <v>969</v>
      </c>
      <c r="B3002" s="4" t="s">
        <v>82</v>
      </c>
      <c r="C3002" s="4" t="s">
        <v>1423</v>
      </c>
      <c r="D3002" s="4" t="s">
        <v>1424</v>
      </c>
      <c r="E3002" s="3" t="s">
        <v>18</v>
      </c>
      <c r="F3002" s="4"/>
      <c r="G3002" s="16" t="s">
        <v>1015</v>
      </c>
      <c r="H3002" s="16" t="s">
        <v>17</v>
      </c>
      <c r="I3002" s="183">
        <v>1422141</v>
      </c>
      <c r="J3002" s="183">
        <v>1407141</v>
      </c>
      <c r="K3002" s="183">
        <v>1077934</v>
      </c>
      <c r="L3002" s="183">
        <f>M3002+N3002+O3002</f>
        <v>329207</v>
      </c>
      <c r="M3002" s="17">
        <v>117262</v>
      </c>
      <c r="N3002" s="17">
        <v>117262</v>
      </c>
      <c r="O3002" s="17">
        <v>94683</v>
      </c>
      <c r="P3002" s="17">
        <f t="shared" si="2541"/>
        <v>1407141</v>
      </c>
      <c r="Q3002" s="183">
        <f t="shared" si="2546"/>
        <v>100</v>
      </c>
    </row>
    <row r="3003" spans="1:17" x14ac:dyDescent="0.25">
      <c r="A3003" s="1" t="s">
        <v>969</v>
      </c>
      <c r="B3003" s="1" t="s">
        <v>82</v>
      </c>
      <c r="C3003" s="1" t="s">
        <v>1423</v>
      </c>
      <c r="D3003" s="1" t="s">
        <v>1424</v>
      </c>
      <c r="E3003" s="1" t="s">
        <v>20</v>
      </c>
      <c r="F3003" s="4" t="s">
        <v>1</v>
      </c>
      <c r="G3003" s="16" t="s">
        <v>1</v>
      </c>
      <c r="H3003" s="2" t="s">
        <v>21</v>
      </c>
      <c r="I3003" s="185">
        <f t="shared" ref="I3003:O3003" si="2551">SUM(I3004:I3008)</f>
        <v>195976</v>
      </c>
      <c r="J3003" s="185">
        <f t="shared" si="2551"/>
        <v>198907</v>
      </c>
      <c r="K3003" s="185">
        <f t="shared" si="2551"/>
        <v>170992</v>
      </c>
      <c r="L3003" s="185">
        <f t="shared" si="2551"/>
        <v>27907</v>
      </c>
      <c r="M3003" s="15">
        <f t="shared" si="2551"/>
        <v>12319</v>
      </c>
      <c r="N3003" s="15">
        <f t="shared" si="2551"/>
        <v>12319</v>
      </c>
      <c r="O3003" s="15">
        <f t="shared" si="2551"/>
        <v>3269</v>
      </c>
      <c r="P3003" s="15">
        <f t="shared" si="2541"/>
        <v>198899</v>
      </c>
      <c r="Q3003" s="185">
        <f t="shared" si="2546"/>
        <v>99.995978019878635</v>
      </c>
    </row>
    <row r="3004" spans="1:17" x14ac:dyDescent="0.25">
      <c r="A3004" s="4" t="s">
        <v>969</v>
      </c>
      <c r="B3004" s="4" t="s">
        <v>82</v>
      </c>
      <c r="C3004" s="4" t="s">
        <v>1423</v>
      </c>
      <c r="D3004" s="4" t="s">
        <v>1424</v>
      </c>
      <c r="E3004" s="3" t="s">
        <v>22</v>
      </c>
      <c r="F3004" s="4" t="s">
        <v>1426</v>
      </c>
      <c r="G3004" s="16" t="s">
        <v>1015</v>
      </c>
      <c r="H3004" s="16" t="s">
        <v>86</v>
      </c>
      <c r="I3004" s="183">
        <v>30140</v>
      </c>
      <c r="J3004" s="183">
        <v>30140</v>
      </c>
      <c r="K3004" s="183">
        <v>22599</v>
      </c>
      <c r="L3004" s="183">
        <f>M3004+N3004+O3004</f>
        <v>7533</v>
      </c>
      <c r="M3004" s="17">
        <v>2511</v>
      </c>
      <c r="N3004" s="17">
        <v>2511</v>
      </c>
      <c r="O3004" s="17">
        <v>2511</v>
      </c>
      <c r="P3004" s="17">
        <f t="shared" si="2541"/>
        <v>30132</v>
      </c>
      <c r="Q3004" s="183">
        <f t="shared" si="2546"/>
        <v>99.973457199734568</v>
      </c>
    </row>
    <row r="3005" spans="1:17" x14ac:dyDescent="0.25">
      <c r="A3005" s="4" t="s">
        <v>969</v>
      </c>
      <c r="B3005" s="4" t="s">
        <v>82</v>
      </c>
      <c r="C3005" s="4" t="s">
        <v>1423</v>
      </c>
      <c r="D3005" s="4" t="s">
        <v>1424</v>
      </c>
      <c r="E3005" s="3" t="s">
        <v>22</v>
      </c>
      <c r="F3005" s="4" t="s">
        <v>1427</v>
      </c>
      <c r="G3005" s="16" t="s">
        <v>1015</v>
      </c>
      <c r="H3005" s="16" t="s">
        <v>26</v>
      </c>
      <c r="I3005" s="183">
        <v>118800</v>
      </c>
      <c r="J3005" s="183">
        <v>117700</v>
      </c>
      <c r="K3005" s="183">
        <v>97326</v>
      </c>
      <c r="L3005" s="183">
        <f>M3005+N3005+O3005</f>
        <v>20374</v>
      </c>
      <c r="M3005" s="17">
        <v>9808</v>
      </c>
      <c r="N3005" s="17">
        <v>9808</v>
      </c>
      <c r="O3005" s="17">
        <v>758</v>
      </c>
      <c r="P3005" s="17">
        <f t="shared" si="2541"/>
        <v>117700</v>
      </c>
      <c r="Q3005" s="183">
        <f t="shared" si="2546"/>
        <v>100</v>
      </c>
    </row>
    <row r="3006" spans="1:17" x14ac:dyDescent="0.25">
      <c r="A3006" s="4" t="s">
        <v>969</v>
      </c>
      <c r="B3006" s="4" t="s">
        <v>82</v>
      </c>
      <c r="C3006" s="4" t="s">
        <v>1423</v>
      </c>
      <c r="D3006" s="4" t="s">
        <v>1424</v>
      </c>
      <c r="E3006" s="3" t="s">
        <v>22</v>
      </c>
      <c r="F3006" s="4" t="s">
        <v>1428</v>
      </c>
      <c r="G3006" s="16" t="s">
        <v>1015</v>
      </c>
      <c r="H3006" s="16" t="s">
        <v>28</v>
      </c>
      <c r="I3006" s="183">
        <v>26536</v>
      </c>
      <c r="J3006" s="183">
        <v>30567</v>
      </c>
      <c r="K3006" s="183">
        <v>30567</v>
      </c>
      <c r="L3006" s="183">
        <f>M3006+N3006+O3006</f>
        <v>0</v>
      </c>
      <c r="M3006" s="17"/>
      <c r="N3006" s="17"/>
      <c r="O3006" s="17"/>
      <c r="P3006" s="17">
        <f t="shared" si="2541"/>
        <v>30567</v>
      </c>
      <c r="Q3006" s="183">
        <f t="shared" si="2546"/>
        <v>100</v>
      </c>
    </row>
    <row r="3007" spans="1:17" x14ac:dyDescent="0.25">
      <c r="A3007" s="4" t="s">
        <v>969</v>
      </c>
      <c r="B3007" s="4" t="s">
        <v>82</v>
      </c>
      <c r="C3007" s="4" t="s">
        <v>1423</v>
      </c>
      <c r="D3007" s="4" t="s">
        <v>1424</v>
      </c>
      <c r="E3007" s="3" t="s">
        <v>22</v>
      </c>
      <c r="F3007" s="4" t="s">
        <v>1429</v>
      </c>
      <c r="G3007" s="16" t="s">
        <v>1015</v>
      </c>
      <c r="H3007" s="16" t="s">
        <v>24</v>
      </c>
      <c r="I3007" s="183">
        <v>0</v>
      </c>
      <c r="J3007" s="183">
        <v>0</v>
      </c>
      <c r="K3007" s="183">
        <v>0</v>
      </c>
      <c r="L3007" s="183">
        <f>M3007+N3007+O3007</f>
        <v>0</v>
      </c>
      <c r="M3007" s="17"/>
      <c r="N3007" s="17"/>
      <c r="O3007" s="17"/>
      <c r="P3007" s="17">
        <f t="shared" si="2541"/>
        <v>0</v>
      </c>
      <c r="Q3007" s="161" t="str">
        <f t="shared" si="2546"/>
        <v>-</v>
      </c>
    </row>
    <row r="3008" spans="1:17" x14ac:dyDescent="0.25">
      <c r="A3008" s="4" t="s">
        <v>969</v>
      </c>
      <c r="B3008" s="4" t="s">
        <v>82</v>
      </c>
      <c r="C3008" s="4" t="s">
        <v>1423</v>
      </c>
      <c r="D3008" s="4" t="s">
        <v>1424</v>
      </c>
      <c r="E3008" s="3" t="s">
        <v>22</v>
      </c>
      <c r="F3008" s="4" t="s">
        <v>1430</v>
      </c>
      <c r="G3008" s="16" t="s">
        <v>1015</v>
      </c>
      <c r="H3008" s="16" t="s">
        <v>30</v>
      </c>
      <c r="I3008" s="183">
        <v>20500</v>
      </c>
      <c r="J3008" s="183">
        <v>20500</v>
      </c>
      <c r="K3008" s="183">
        <v>20500</v>
      </c>
      <c r="L3008" s="183">
        <f>M3008+N3008+O3008</f>
        <v>0</v>
      </c>
      <c r="M3008" s="17"/>
      <c r="N3008" s="17"/>
      <c r="O3008" s="17"/>
      <c r="P3008" s="17">
        <f t="shared" si="2541"/>
        <v>20500</v>
      </c>
      <c r="Q3008" s="183">
        <f t="shared" si="2546"/>
        <v>100</v>
      </c>
    </row>
    <row r="3009" spans="1:17" x14ac:dyDescent="0.25">
      <c r="A3009" s="4" t="s">
        <v>969</v>
      </c>
      <c r="B3009" s="4" t="s">
        <v>82</v>
      </c>
      <c r="C3009" s="4" t="s">
        <v>1423</v>
      </c>
      <c r="D3009" s="4" t="s">
        <v>1424</v>
      </c>
      <c r="E3009" s="2" t="s">
        <v>31</v>
      </c>
      <c r="F3009" s="2" t="s">
        <v>1</v>
      </c>
      <c r="G3009" s="2" t="s">
        <v>1</v>
      </c>
      <c r="H3009" s="2" t="s">
        <v>32</v>
      </c>
      <c r="I3009" s="185">
        <f t="shared" ref="I3009:O3009" si="2552">SUM(I3010)</f>
        <v>149325</v>
      </c>
      <c r="J3009" s="185">
        <f t="shared" si="2552"/>
        <v>147125</v>
      </c>
      <c r="K3009" s="185">
        <f t="shared" si="2552"/>
        <v>113355</v>
      </c>
      <c r="L3009" s="185">
        <f t="shared" si="2552"/>
        <v>33770</v>
      </c>
      <c r="M3009" s="15">
        <f t="shared" si="2552"/>
        <v>12000</v>
      </c>
      <c r="N3009" s="15">
        <f t="shared" si="2552"/>
        <v>12000</v>
      </c>
      <c r="O3009" s="15">
        <f t="shared" si="2552"/>
        <v>9770</v>
      </c>
      <c r="P3009" s="15">
        <f t="shared" si="2541"/>
        <v>147125</v>
      </c>
      <c r="Q3009" s="185">
        <f t="shared" si="2546"/>
        <v>100</v>
      </c>
    </row>
    <row r="3010" spans="1:17" x14ac:dyDescent="0.25">
      <c r="A3010" s="4" t="s">
        <v>969</v>
      </c>
      <c r="B3010" s="4" t="s">
        <v>82</v>
      </c>
      <c r="C3010" s="4" t="s">
        <v>1423</v>
      </c>
      <c r="D3010" s="4" t="s">
        <v>1424</v>
      </c>
      <c r="E3010" s="3" t="s">
        <v>34</v>
      </c>
      <c r="F3010" s="4"/>
      <c r="G3010" s="16" t="s">
        <v>1015</v>
      </c>
      <c r="H3010" s="16" t="s">
        <v>33</v>
      </c>
      <c r="I3010" s="183">
        <v>149325</v>
      </c>
      <c r="J3010" s="183">
        <v>147125</v>
      </c>
      <c r="K3010" s="183">
        <v>113355</v>
      </c>
      <c r="L3010" s="183">
        <f>M3010+N3010+O3010</f>
        <v>33770</v>
      </c>
      <c r="M3010" s="17">
        <v>12000</v>
      </c>
      <c r="N3010" s="17">
        <v>12000</v>
      </c>
      <c r="O3010" s="17">
        <v>9770</v>
      </c>
      <c r="P3010" s="17">
        <f t="shared" si="2541"/>
        <v>147125</v>
      </c>
      <c r="Q3010" s="183">
        <f t="shared" si="2546"/>
        <v>100</v>
      </c>
    </row>
    <row r="3011" spans="1:17" x14ac:dyDescent="0.25">
      <c r="A3011" s="4" t="s">
        <v>969</v>
      </c>
      <c r="B3011" s="4" t="s">
        <v>82</v>
      </c>
      <c r="C3011" s="4" t="s">
        <v>1423</v>
      </c>
      <c r="D3011" s="4" t="s">
        <v>1424</v>
      </c>
      <c r="E3011" s="2" t="s">
        <v>35</v>
      </c>
      <c r="F3011" s="2" t="s">
        <v>1</v>
      </c>
      <c r="G3011" s="2" t="s">
        <v>1</v>
      </c>
      <c r="H3011" s="2" t="s">
        <v>36</v>
      </c>
      <c r="I3011" s="185">
        <f t="shared" ref="I3011:O3011" si="2553">SUM(I3012:I3019)</f>
        <v>174406</v>
      </c>
      <c r="J3011" s="185">
        <f t="shared" si="2553"/>
        <v>124706</v>
      </c>
      <c r="K3011" s="185">
        <f t="shared" si="2553"/>
        <v>90201</v>
      </c>
      <c r="L3011" s="185">
        <f t="shared" si="2553"/>
        <v>34505</v>
      </c>
      <c r="M3011" s="15">
        <f t="shared" si="2553"/>
        <v>13342</v>
      </c>
      <c r="N3011" s="15">
        <f t="shared" si="2553"/>
        <v>11379</v>
      </c>
      <c r="O3011" s="15">
        <f t="shared" si="2553"/>
        <v>9784</v>
      </c>
      <c r="P3011" s="15">
        <f t="shared" si="2541"/>
        <v>124706</v>
      </c>
      <c r="Q3011" s="185">
        <f t="shared" si="2546"/>
        <v>100</v>
      </c>
    </row>
    <row r="3012" spans="1:17" x14ac:dyDescent="0.25">
      <c r="A3012" s="4" t="s">
        <v>969</v>
      </c>
      <c r="B3012" s="4" t="s">
        <v>82</v>
      </c>
      <c r="C3012" s="4" t="s">
        <v>1423</v>
      </c>
      <c r="D3012" s="4" t="s">
        <v>1424</v>
      </c>
      <c r="E3012" s="3" t="s">
        <v>39</v>
      </c>
      <c r="F3012" s="4"/>
      <c r="G3012" s="16" t="s">
        <v>1015</v>
      </c>
      <c r="H3012" s="16" t="s">
        <v>38</v>
      </c>
      <c r="I3012" s="183">
        <v>3200</v>
      </c>
      <c r="J3012" s="183">
        <v>2100</v>
      </c>
      <c r="K3012" s="183">
        <v>1550</v>
      </c>
      <c r="L3012" s="183">
        <f t="shared" ref="L3012:L3018" si="2554">M3012+N3012+O3012</f>
        <v>550</v>
      </c>
      <c r="M3012" s="17">
        <v>550</v>
      </c>
      <c r="N3012" s="17"/>
      <c r="O3012" s="17"/>
      <c r="P3012" s="17">
        <f t="shared" si="2541"/>
        <v>2100</v>
      </c>
      <c r="Q3012" s="183">
        <f t="shared" si="2546"/>
        <v>100</v>
      </c>
    </row>
    <row r="3013" spans="1:17" x14ac:dyDescent="0.25">
      <c r="A3013" s="4" t="s">
        <v>969</v>
      </c>
      <c r="B3013" s="4" t="s">
        <v>82</v>
      </c>
      <c r="C3013" s="4" t="s">
        <v>1423</v>
      </c>
      <c r="D3013" s="4" t="s">
        <v>1424</v>
      </c>
      <c r="E3013" s="3" t="s">
        <v>197</v>
      </c>
      <c r="F3013" s="4"/>
      <c r="G3013" s="16" t="s">
        <v>1015</v>
      </c>
      <c r="H3013" s="16" t="s">
        <v>196</v>
      </c>
      <c r="I3013" s="183">
        <v>39000</v>
      </c>
      <c r="J3013" s="183">
        <v>39000</v>
      </c>
      <c r="K3013" s="183">
        <v>28000</v>
      </c>
      <c r="L3013" s="183">
        <f t="shared" si="2554"/>
        <v>11000</v>
      </c>
      <c r="M3013" s="17">
        <v>4000</v>
      </c>
      <c r="N3013" s="17">
        <v>4000</v>
      </c>
      <c r="O3013" s="17">
        <v>3000</v>
      </c>
      <c r="P3013" s="17">
        <f t="shared" si="2541"/>
        <v>39000</v>
      </c>
      <c r="Q3013" s="183">
        <f t="shared" si="2546"/>
        <v>100</v>
      </c>
    </row>
    <row r="3014" spans="1:17" x14ac:dyDescent="0.25">
      <c r="A3014" s="4" t="s">
        <v>969</v>
      </c>
      <c r="B3014" s="4" t="s">
        <v>82</v>
      </c>
      <c r="C3014" s="4" t="s">
        <v>1423</v>
      </c>
      <c r="D3014" s="4" t="s">
        <v>1424</v>
      </c>
      <c r="E3014" s="3" t="s">
        <v>200</v>
      </c>
      <c r="F3014" s="4"/>
      <c r="G3014" s="16" t="s">
        <v>1015</v>
      </c>
      <c r="H3014" s="16" t="s">
        <v>199</v>
      </c>
      <c r="I3014" s="183">
        <v>10560</v>
      </c>
      <c r="J3014" s="183">
        <v>10560</v>
      </c>
      <c r="K3014" s="183">
        <v>7260</v>
      </c>
      <c r="L3014" s="183">
        <f t="shared" si="2554"/>
        <v>3300</v>
      </c>
      <c r="M3014" s="17">
        <v>1100</v>
      </c>
      <c r="N3014" s="17">
        <v>1100</v>
      </c>
      <c r="O3014" s="17">
        <v>1100</v>
      </c>
      <c r="P3014" s="17">
        <f t="shared" si="2541"/>
        <v>10560</v>
      </c>
      <c r="Q3014" s="183">
        <f t="shared" si="2546"/>
        <v>100</v>
      </c>
    </row>
    <row r="3015" spans="1:17" x14ac:dyDescent="0.25">
      <c r="A3015" s="4" t="s">
        <v>969</v>
      </c>
      <c r="B3015" s="4" t="s">
        <v>82</v>
      </c>
      <c r="C3015" s="4" t="s">
        <v>1423</v>
      </c>
      <c r="D3015" s="4" t="s">
        <v>1424</v>
      </c>
      <c r="E3015" s="3" t="s">
        <v>203</v>
      </c>
      <c r="F3015" s="4"/>
      <c r="G3015" s="16" t="s">
        <v>1015</v>
      </c>
      <c r="H3015" s="16" t="s">
        <v>202</v>
      </c>
      <c r="I3015" s="183">
        <v>70500</v>
      </c>
      <c r="J3015" s="183">
        <v>30000</v>
      </c>
      <c r="K3015" s="183">
        <v>21900</v>
      </c>
      <c r="L3015" s="183">
        <f t="shared" si="2554"/>
        <v>8100</v>
      </c>
      <c r="M3015" s="17">
        <v>2700</v>
      </c>
      <c r="N3015" s="17">
        <v>2700</v>
      </c>
      <c r="O3015" s="17">
        <v>2700</v>
      </c>
      <c r="P3015" s="17">
        <f t="shared" si="2541"/>
        <v>30000</v>
      </c>
      <c r="Q3015" s="183">
        <f t="shared" si="2546"/>
        <v>100</v>
      </c>
    </row>
    <row r="3016" spans="1:17" x14ac:dyDescent="0.25">
      <c r="A3016" s="4" t="s">
        <v>969</v>
      </c>
      <c r="B3016" s="4" t="s">
        <v>82</v>
      </c>
      <c r="C3016" s="4" t="s">
        <v>1423</v>
      </c>
      <c r="D3016" s="4" t="s">
        <v>1424</v>
      </c>
      <c r="E3016" s="3" t="s">
        <v>206</v>
      </c>
      <c r="F3016" s="4"/>
      <c r="G3016" s="16" t="s">
        <v>1015</v>
      </c>
      <c r="H3016" s="16" t="s">
        <v>205</v>
      </c>
      <c r="I3016" s="183">
        <v>2400</v>
      </c>
      <c r="J3016" s="183">
        <v>1300</v>
      </c>
      <c r="K3016" s="183">
        <v>970</v>
      </c>
      <c r="L3016" s="183">
        <f t="shared" si="2554"/>
        <v>330</v>
      </c>
      <c r="M3016" s="17">
        <v>110</v>
      </c>
      <c r="N3016" s="17">
        <v>100</v>
      </c>
      <c r="O3016" s="17">
        <v>120</v>
      </c>
      <c r="P3016" s="17">
        <f t="shared" si="2541"/>
        <v>1300</v>
      </c>
      <c r="Q3016" s="183">
        <f t="shared" si="2546"/>
        <v>100</v>
      </c>
    </row>
    <row r="3017" spans="1:17" x14ac:dyDescent="0.25">
      <c r="A3017" s="4" t="s">
        <v>969</v>
      </c>
      <c r="B3017" s="4" t="s">
        <v>82</v>
      </c>
      <c r="C3017" s="4" t="s">
        <v>1423</v>
      </c>
      <c r="D3017" s="4" t="s">
        <v>1424</v>
      </c>
      <c r="E3017" s="3" t="s">
        <v>212</v>
      </c>
      <c r="F3017" s="4"/>
      <c r="G3017" s="16" t="s">
        <v>1015</v>
      </c>
      <c r="H3017" s="16" t="s">
        <v>211</v>
      </c>
      <c r="I3017" s="183">
        <v>14800</v>
      </c>
      <c r="J3017" s="183">
        <v>12800</v>
      </c>
      <c r="K3017" s="183">
        <v>9134</v>
      </c>
      <c r="L3017" s="183">
        <f t="shared" si="2554"/>
        <v>3666</v>
      </c>
      <c r="M3017" s="17">
        <v>2000</v>
      </c>
      <c r="N3017" s="17">
        <v>1067</v>
      </c>
      <c r="O3017" s="17">
        <v>599</v>
      </c>
      <c r="P3017" s="17">
        <f t="shared" si="2541"/>
        <v>12800</v>
      </c>
      <c r="Q3017" s="183">
        <f t="shared" si="2546"/>
        <v>100</v>
      </c>
    </row>
    <row r="3018" spans="1:17" x14ac:dyDescent="0.25">
      <c r="A3018" s="4" t="s">
        <v>969</v>
      </c>
      <c r="B3018" s="4" t="s">
        <v>82</v>
      </c>
      <c r="C3018" s="4" t="s">
        <v>1423</v>
      </c>
      <c r="D3018" s="4" t="s">
        <v>1424</v>
      </c>
      <c r="E3018" s="3" t="s">
        <v>215</v>
      </c>
      <c r="F3018" s="4"/>
      <c r="G3018" s="16" t="s">
        <v>1015</v>
      </c>
      <c r="H3018" s="16" t="s">
        <v>214</v>
      </c>
      <c r="I3018" s="183">
        <v>0</v>
      </c>
      <c r="J3018" s="183">
        <v>0</v>
      </c>
      <c r="K3018" s="183">
        <v>0</v>
      </c>
      <c r="L3018" s="183">
        <f t="shared" si="2554"/>
        <v>0</v>
      </c>
      <c r="M3018" s="17"/>
      <c r="N3018" s="17"/>
      <c r="O3018" s="17"/>
      <c r="P3018" s="17">
        <f t="shared" si="2541"/>
        <v>0</v>
      </c>
      <c r="Q3018" s="161" t="str">
        <f t="shared" si="2546"/>
        <v>-</v>
      </c>
    </row>
    <row r="3019" spans="1:17" x14ac:dyDescent="0.25">
      <c r="A3019" s="1" t="s">
        <v>969</v>
      </c>
      <c r="B3019" s="1" t="s">
        <v>82</v>
      </c>
      <c r="C3019" s="1" t="s">
        <v>1423</v>
      </c>
      <c r="D3019" s="1" t="s">
        <v>1424</v>
      </c>
      <c r="E3019" s="1" t="s">
        <v>40</v>
      </c>
      <c r="F3019" s="4" t="s">
        <v>1</v>
      </c>
      <c r="G3019" s="16" t="s">
        <v>1</v>
      </c>
      <c r="H3019" s="2" t="s">
        <v>41</v>
      </c>
      <c r="I3019" s="185">
        <f t="shared" ref="I3019:O3019" si="2555">SUM(I3020:I3022)</f>
        <v>33946</v>
      </c>
      <c r="J3019" s="185">
        <f t="shared" si="2555"/>
        <v>28946</v>
      </c>
      <c r="K3019" s="185">
        <f t="shared" si="2555"/>
        <v>21387</v>
      </c>
      <c r="L3019" s="185">
        <f t="shared" si="2555"/>
        <v>7559</v>
      </c>
      <c r="M3019" s="15">
        <f t="shared" si="2555"/>
        <v>2882</v>
      </c>
      <c r="N3019" s="15">
        <f t="shared" si="2555"/>
        <v>2412</v>
      </c>
      <c r="O3019" s="15">
        <f t="shared" si="2555"/>
        <v>2265</v>
      </c>
      <c r="P3019" s="15">
        <f t="shared" si="2541"/>
        <v>28946</v>
      </c>
      <c r="Q3019" s="185">
        <f t="shared" si="2546"/>
        <v>100</v>
      </c>
    </row>
    <row r="3020" spans="1:17" x14ac:dyDescent="0.25">
      <c r="A3020" s="4" t="s">
        <v>969</v>
      </c>
      <c r="B3020" s="4" t="s">
        <v>82</v>
      </c>
      <c r="C3020" s="4" t="s">
        <v>1423</v>
      </c>
      <c r="D3020" s="4" t="s">
        <v>1424</v>
      </c>
      <c r="E3020" s="3" t="s">
        <v>42</v>
      </c>
      <c r="F3020" s="4"/>
      <c r="G3020" s="16" t="s">
        <v>1015</v>
      </c>
      <c r="H3020" s="16" t="s">
        <v>41</v>
      </c>
      <c r="I3020" s="183">
        <v>23410</v>
      </c>
      <c r="J3020" s="183">
        <v>18410</v>
      </c>
      <c r="K3020" s="183">
        <v>13338</v>
      </c>
      <c r="L3020" s="183">
        <f>M3020+N3020+O3020</f>
        <v>5072</v>
      </c>
      <c r="M3020" s="17">
        <v>2004</v>
      </c>
      <c r="N3020" s="17">
        <v>1534</v>
      </c>
      <c r="O3020" s="17">
        <v>1534</v>
      </c>
      <c r="P3020" s="17">
        <f t="shared" si="2541"/>
        <v>18410</v>
      </c>
      <c r="Q3020" s="183">
        <f t="shared" si="2546"/>
        <v>100</v>
      </c>
    </row>
    <row r="3021" spans="1:17" ht="22.5" x14ac:dyDescent="0.25">
      <c r="A3021" s="4" t="s">
        <v>969</v>
      </c>
      <c r="B3021" s="4" t="s">
        <v>82</v>
      </c>
      <c r="C3021" s="4" t="s">
        <v>1423</v>
      </c>
      <c r="D3021" s="4" t="s">
        <v>1424</v>
      </c>
      <c r="E3021" s="3" t="s">
        <v>42</v>
      </c>
      <c r="F3021" s="4" t="s">
        <v>1431</v>
      </c>
      <c r="G3021" s="16" t="s">
        <v>1015</v>
      </c>
      <c r="H3021" s="16" t="s">
        <v>50</v>
      </c>
      <c r="I3021" s="183">
        <v>4536</v>
      </c>
      <c r="J3021" s="183">
        <v>4536</v>
      </c>
      <c r="K3021" s="183">
        <v>3549</v>
      </c>
      <c r="L3021" s="183">
        <f>M3021+N3021+O3021</f>
        <v>987</v>
      </c>
      <c r="M3021" s="17">
        <v>378</v>
      </c>
      <c r="N3021" s="17">
        <v>378</v>
      </c>
      <c r="O3021" s="17">
        <v>231</v>
      </c>
      <c r="P3021" s="17">
        <f t="shared" si="2541"/>
        <v>4536</v>
      </c>
      <c r="Q3021" s="183">
        <f t="shared" si="2546"/>
        <v>100</v>
      </c>
    </row>
    <row r="3022" spans="1:17" ht="22.5" x14ac:dyDescent="0.25">
      <c r="A3022" s="4" t="s">
        <v>969</v>
      </c>
      <c r="B3022" s="4" t="s">
        <v>82</v>
      </c>
      <c r="C3022" s="4" t="s">
        <v>1423</v>
      </c>
      <c r="D3022" s="4" t="s">
        <v>1424</v>
      </c>
      <c r="E3022" s="3" t="s">
        <v>42</v>
      </c>
      <c r="F3022" s="4" t="s">
        <v>1432</v>
      </c>
      <c r="G3022" s="16" t="s">
        <v>1015</v>
      </c>
      <c r="H3022" s="16" t="s">
        <v>56</v>
      </c>
      <c r="I3022" s="183">
        <v>6000</v>
      </c>
      <c r="J3022" s="183">
        <v>6000</v>
      </c>
      <c r="K3022" s="183">
        <v>4500</v>
      </c>
      <c r="L3022" s="183">
        <f>M3022+N3022+O3022</f>
        <v>1500</v>
      </c>
      <c r="M3022" s="17">
        <v>500</v>
      </c>
      <c r="N3022" s="17">
        <v>500</v>
      </c>
      <c r="O3022" s="17">
        <v>500</v>
      </c>
      <c r="P3022" s="17">
        <f t="shared" si="2541"/>
        <v>6000</v>
      </c>
      <c r="Q3022" s="183">
        <f t="shared" si="2546"/>
        <v>100</v>
      </c>
    </row>
    <row r="3023" spans="1:17" ht="22.5" x14ac:dyDescent="0.25">
      <c r="A3023" s="1" t="s">
        <v>1</v>
      </c>
      <c r="B3023" s="1" t="s">
        <v>1</v>
      </c>
      <c r="C3023" s="1" t="s">
        <v>1</v>
      </c>
      <c r="D3023" s="2" t="s">
        <v>1</v>
      </c>
      <c r="E3023" s="2" t="s">
        <v>1</v>
      </c>
      <c r="F3023" s="2" t="s">
        <v>1</v>
      </c>
      <c r="G3023" s="2" t="s">
        <v>1</v>
      </c>
      <c r="H3023" s="13" t="s">
        <v>57</v>
      </c>
      <c r="I3023" s="184">
        <f t="shared" ref="I3023:O3024" si="2556">SUM(I3024)</f>
        <v>110</v>
      </c>
      <c r="J3023" s="184">
        <f t="shared" si="2556"/>
        <v>110</v>
      </c>
      <c r="K3023" s="184">
        <f t="shared" si="2556"/>
        <v>0</v>
      </c>
      <c r="L3023" s="184">
        <f t="shared" si="2556"/>
        <v>0</v>
      </c>
      <c r="M3023" s="14">
        <f t="shared" si="2556"/>
        <v>0</v>
      </c>
      <c r="N3023" s="14">
        <f t="shared" si="2556"/>
        <v>0</v>
      </c>
      <c r="O3023" s="14">
        <f t="shared" si="2556"/>
        <v>0</v>
      </c>
      <c r="P3023" s="14">
        <f t="shared" si="2541"/>
        <v>0</v>
      </c>
      <c r="Q3023" s="184">
        <f t="shared" si="2546"/>
        <v>0</v>
      </c>
    </row>
    <row r="3024" spans="1:17" x14ac:dyDescent="0.25">
      <c r="A3024" s="4" t="s">
        <v>969</v>
      </c>
      <c r="B3024" s="4" t="s">
        <v>82</v>
      </c>
      <c r="C3024" s="4" t="s">
        <v>1423</v>
      </c>
      <c r="D3024" s="4" t="s">
        <v>1424</v>
      </c>
      <c r="E3024" s="2" t="s">
        <v>58</v>
      </c>
      <c r="F3024" s="2" t="s">
        <v>1</v>
      </c>
      <c r="G3024" s="2" t="s">
        <v>1</v>
      </c>
      <c r="H3024" s="2" t="s">
        <v>59</v>
      </c>
      <c r="I3024" s="185">
        <f t="shared" si="2556"/>
        <v>110</v>
      </c>
      <c r="J3024" s="185">
        <f t="shared" si="2556"/>
        <v>110</v>
      </c>
      <c r="K3024" s="185">
        <f t="shared" si="2556"/>
        <v>0</v>
      </c>
      <c r="L3024" s="185">
        <f t="shared" si="2556"/>
        <v>0</v>
      </c>
      <c r="M3024" s="15">
        <f t="shared" si="2556"/>
        <v>0</v>
      </c>
      <c r="N3024" s="15">
        <f t="shared" si="2556"/>
        <v>0</v>
      </c>
      <c r="O3024" s="15">
        <f t="shared" si="2556"/>
        <v>0</v>
      </c>
      <c r="P3024" s="15">
        <f t="shared" si="2541"/>
        <v>0</v>
      </c>
      <c r="Q3024" s="185">
        <f t="shared" si="2546"/>
        <v>0</v>
      </c>
    </row>
    <row r="3025" spans="1:17" x14ac:dyDescent="0.25">
      <c r="A3025" s="4" t="s">
        <v>969</v>
      </c>
      <c r="B3025" s="4" t="s">
        <v>82</v>
      </c>
      <c r="C3025" s="4" t="s">
        <v>1423</v>
      </c>
      <c r="D3025" s="4" t="s">
        <v>1424</v>
      </c>
      <c r="E3025" s="3" t="s">
        <v>69</v>
      </c>
      <c r="F3025" s="4"/>
      <c r="G3025" s="16" t="s">
        <v>1015</v>
      </c>
      <c r="H3025" s="16" t="s">
        <v>68</v>
      </c>
      <c r="I3025" s="183">
        <v>110</v>
      </c>
      <c r="J3025" s="183">
        <v>110</v>
      </c>
      <c r="K3025" s="183">
        <v>0</v>
      </c>
      <c r="L3025" s="183">
        <f>M3025+N3025+O3025</f>
        <v>0</v>
      </c>
      <c r="M3025" s="17"/>
      <c r="N3025" s="17"/>
      <c r="O3025" s="17"/>
      <c r="P3025" s="17">
        <f t="shared" si="2541"/>
        <v>0</v>
      </c>
      <c r="Q3025" s="183">
        <f t="shared" si="2546"/>
        <v>0</v>
      </c>
    </row>
    <row r="3026" spans="1:17" ht="22.5" x14ac:dyDescent="0.25">
      <c r="A3026" s="1" t="s">
        <v>1</v>
      </c>
      <c r="B3026" s="1" t="s">
        <v>1</v>
      </c>
      <c r="C3026" s="1" t="s">
        <v>1</v>
      </c>
      <c r="D3026" s="2" t="s">
        <v>1</v>
      </c>
      <c r="E3026" s="2" t="s">
        <v>1</v>
      </c>
      <c r="F3026" s="2" t="s">
        <v>1</v>
      </c>
      <c r="G3026" s="2" t="s">
        <v>1</v>
      </c>
      <c r="H3026" s="13" t="s">
        <v>70</v>
      </c>
      <c r="I3026" s="184">
        <f t="shared" ref="I3026:O3026" si="2557">SUM(I3027)</f>
        <v>57000</v>
      </c>
      <c r="J3026" s="184">
        <f t="shared" si="2557"/>
        <v>47000</v>
      </c>
      <c r="K3026" s="184">
        <f t="shared" si="2557"/>
        <v>46300</v>
      </c>
      <c r="L3026" s="184">
        <f t="shared" si="2557"/>
        <v>700</v>
      </c>
      <c r="M3026" s="14">
        <f t="shared" si="2557"/>
        <v>700</v>
      </c>
      <c r="N3026" s="14">
        <f t="shared" si="2557"/>
        <v>0</v>
      </c>
      <c r="O3026" s="14">
        <f t="shared" si="2557"/>
        <v>0</v>
      </c>
      <c r="P3026" s="14">
        <f t="shared" si="2541"/>
        <v>47000</v>
      </c>
      <c r="Q3026" s="184">
        <f t="shared" si="2546"/>
        <v>100</v>
      </c>
    </row>
    <row r="3027" spans="1:17" x14ac:dyDescent="0.25">
      <c r="A3027" s="4" t="s">
        <v>969</v>
      </c>
      <c r="B3027" s="4" t="s">
        <v>82</v>
      </c>
      <c r="C3027" s="4" t="s">
        <v>1423</v>
      </c>
      <c r="D3027" s="4" t="s">
        <v>1424</v>
      </c>
      <c r="E3027" s="2" t="s">
        <v>71</v>
      </c>
      <c r="F3027" s="2" t="s">
        <v>1</v>
      </c>
      <c r="G3027" s="2" t="s">
        <v>1</v>
      </c>
      <c r="H3027" s="2" t="s">
        <v>72</v>
      </c>
      <c r="I3027" s="185">
        <f t="shared" ref="I3027:L3027" si="2558">SUM(I3028:I3029)</f>
        <v>57000</v>
      </c>
      <c r="J3027" s="185">
        <f t="shared" ref="J3027" si="2559">SUM(J3028:J3029)</f>
        <v>47000</v>
      </c>
      <c r="K3027" s="185">
        <f t="shared" ref="K3027" si="2560">SUM(K3028:K3029)</f>
        <v>46300</v>
      </c>
      <c r="L3027" s="185">
        <f t="shared" si="2558"/>
        <v>700</v>
      </c>
      <c r="M3027" s="15">
        <f t="shared" ref="M3027:O3027" si="2561">SUM(M3028:M3029)</f>
        <v>700</v>
      </c>
      <c r="N3027" s="15">
        <f t="shared" si="2561"/>
        <v>0</v>
      </c>
      <c r="O3027" s="15">
        <f t="shared" si="2561"/>
        <v>0</v>
      </c>
      <c r="P3027" s="15">
        <f t="shared" si="2541"/>
        <v>47000</v>
      </c>
      <c r="Q3027" s="185">
        <f t="shared" si="2546"/>
        <v>100</v>
      </c>
    </row>
    <row r="3028" spans="1:17" x14ac:dyDescent="0.25">
      <c r="A3028" s="4" t="s">
        <v>969</v>
      </c>
      <c r="B3028" s="4" t="s">
        <v>82</v>
      </c>
      <c r="C3028" s="4" t="s">
        <v>1423</v>
      </c>
      <c r="D3028" s="4" t="s">
        <v>1424</v>
      </c>
      <c r="E3028" s="3" t="s">
        <v>75</v>
      </c>
      <c r="F3028" s="4"/>
      <c r="G3028" s="16" t="s">
        <v>1015</v>
      </c>
      <c r="H3028" s="16" t="s">
        <v>74</v>
      </c>
      <c r="I3028" s="183">
        <v>27000</v>
      </c>
      <c r="J3028" s="183">
        <v>22000</v>
      </c>
      <c r="K3028" s="183">
        <v>22000</v>
      </c>
      <c r="L3028" s="183">
        <f>M3028+N3028+O3028</f>
        <v>0</v>
      </c>
      <c r="M3028" s="17"/>
      <c r="N3028" s="17"/>
      <c r="O3028" s="17"/>
      <c r="P3028" s="17">
        <f t="shared" si="2541"/>
        <v>22000</v>
      </c>
      <c r="Q3028" s="183">
        <f t="shared" si="2546"/>
        <v>100</v>
      </c>
    </row>
    <row r="3029" spans="1:17" x14ac:dyDescent="0.25">
      <c r="A3029" s="4" t="s">
        <v>969</v>
      </c>
      <c r="B3029" s="4" t="s">
        <v>82</v>
      </c>
      <c r="C3029" s="4" t="s">
        <v>1423</v>
      </c>
      <c r="D3029" s="4" t="s">
        <v>1424</v>
      </c>
      <c r="E3029" s="3" t="s">
        <v>341</v>
      </c>
      <c r="F3029" s="4"/>
      <c r="G3029" s="16" t="s">
        <v>1015</v>
      </c>
      <c r="H3029" s="16" t="s">
        <v>340</v>
      </c>
      <c r="I3029" s="183">
        <v>30000</v>
      </c>
      <c r="J3029" s="183">
        <v>25000</v>
      </c>
      <c r="K3029" s="183">
        <v>24300</v>
      </c>
      <c r="L3029" s="183">
        <f>M3029+N3029+O3029</f>
        <v>700</v>
      </c>
      <c r="M3029" s="17">
        <v>700</v>
      </c>
      <c r="N3029" s="17"/>
      <c r="O3029" s="17"/>
      <c r="P3029" s="17">
        <f t="shared" si="2541"/>
        <v>25000</v>
      </c>
      <c r="Q3029" s="183">
        <f t="shared" si="2546"/>
        <v>100</v>
      </c>
    </row>
    <row r="3030" spans="1:17" x14ac:dyDescent="0.25">
      <c r="A3030" s="16" t="s">
        <v>1</v>
      </c>
      <c r="B3030" s="16" t="s">
        <v>1</v>
      </c>
      <c r="C3030" s="16" t="s">
        <v>1</v>
      </c>
      <c r="D3030" s="16" t="s">
        <v>1</v>
      </c>
      <c r="E3030" s="16" t="s">
        <v>1</v>
      </c>
      <c r="F3030" s="16" t="s">
        <v>1</v>
      </c>
      <c r="G3030" s="16" t="s">
        <v>1</v>
      </c>
      <c r="H3030" s="13" t="s">
        <v>1433</v>
      </c>
      <c r="I3030" s="184">
        <f t="shared" ref="I3030:O3030" si="2562">SUM(I3000,I3023,I3026)</f>
        <v>1998958</v>
      </c>
      <c r="J3030" s="184">
        <f t="shared" si="2562"/>
        <v>1924989</v>
      </c>
      <c r="K3030" s="184">
        <f t="shared" si="2562"/>
        <v>1498782</v>
      </c>
      <c r="L3030" s="184">
        <f t="shared" si="2562"/>
        <v>426089</v>
      </c>
      <c r="M3030" s="14">
        <f t="shared" si="2562"/>
        <v>155623</v>
      </c>
      <c r="N3030" s="14">
        <f t="shared" si="2562"/>
        <v>152960</v>
      </c>
      <c r="O3030" s="14">
        <f t="shared" si="2562"/>
        <v>117506</v>
      </c>
      <c r="P3030" s="14">
        <f t="shared" si="2541"/>
        <v>1924871</v>
      </c>
      <c r="Q3030" s="184">
        <f t="shared" si="2546"/>
        <v>99.993870094842094</v>
      </c>
    </row>
    <row r="3031" spans="1:17" ht="15.75" thickBot="1" x14ac:dyDescent="0.3">
      <c r="A3031" s="16" t="s">
        <v>1</v>
      </c>
      <c r="B3031" s="16" t="s">
        <v>1</v>
      </c>
      <c r="C3031" s="16" t="s">
        <v>1</v>
      </c>
      <c r="D3031" s="16" t="s">
        <v>1</v>
      </c>
      <c r="E3031" s="16" t="s">
        <v>1</v>
      </c>
      <c r="F3031" s="16" t="s">
        <v>1</v>
      </c>
      <c r="G3031" s="16" t="s">
        <v>1</v>
      </c>
      <c r="H3031" s="2" t="s">
        <v>77</v>
      </c>
      <c r="I3031" s="185">
        <v>42</v>
      </c>
      <c r="J3031" s="185">
        <v>42</v>
      </c>
      <c r="K3031" s="185"/>
      <c r="L3031" s="185">
        <f>M3031+N3031+O3031</f>
        <v>0</v>
      </c>
      <c r="M3031" s="16"/>
      <c r="N3031" s="16"/>
      <c r="O3031" s="16"/>
      <c r="P3031" s="15">
        <f t="shared" si="2541"/>
        <v>0</v>
      </c>
      <c r="Q3031" s="164"/>
    </row>
    <row r="3032" spans="1:17" ht="45.75" thickBot="1" x14ac:dyDescent="0.3">
      <c r="A3032" s="212" t="s">
        <v>1</v>
      </c>
      <c r="B3032" s="212" t="s">
        <v>1</v>
      </c>
      <c r="C3032" s="212" t="s">
        <v>1</v>
      </c>
      <c r="D3032" s="212" t="s">
        <v>1</v>
      </c>
      <c r="E3032" s="212" t="s">
        <v>1</v>
      </c>
      <c r="F3032" s="212" t="s">
        <v>1</v>
      </c>
      <c r="G3032" s="214" t="s">
        <v>1</v>
      </c>
      <c r="H3032" s="5" t="s">
        <v>78</v>
      </c>
      <c r="I3032" s="109" t="s">
        <v>3374</v>
      </c>
      <c r="J3032" s="109" t="s">
        <v>3433</v>
      </c>
      <c r="K3032" s="109" t="s">
        <v>3437</v>
      </c>
      <c r="L3032" s="109" t="s">
        <v>3434</v>
      </c>
      <c r="M3032" s="5" t="s">
        <v>3439</v>
      </c>
      <c r="N3032" s="5" t="s">
        <v>3440</v>
      </c>
      <c r="O3032" s="5" t="s">
        <v>3441</v>
      </c>
      <c r="P3032" s="5" t="s">
        <v>3438</v>
      </c>
      <c r="Q3032" s="162" t="s">
        <v>3302</v>
      </c>
    </row>
    <row r="3033" spans="1:17" x14ac:dyDescent="0.25">
      <c r="A3033" s="213"/>
      <c r="B3033" s="213"/>
      <c r="C3033" s="213"/>
      <c r="D3033" s="213"/>
      <c r="E3033" s="213"/>
      <c r="F3033" s="213"/>
      <c r="G3033" s="215"/>
      <c r="H3033" s="18" t="s">
        <v>1</v>
      </c>
      <c r="I3033" s="110">
        <v>1</v>
      </c>
      <c r="J3033" s="110">
        <v>2</v>
      </c>
      <c r="K3033" s="110">
        <v>20</v>
      </c>
      <c r="L3033" s="110" t="s">
        <v>3402</v>
      </c>
      <c r="M3033" s="12">
        <v>5</v>
      </c>
      <c r="N3033" s="12">
        <v>6</v>
      </c>
      <c r="O3033" s="12">
        <v>7</v>
      </c>
      <c r="P3033" s="12" t="s">
        <v>3303</v>
      </c>
      <c r="Q3033" s="110">
        <v>9</v>
      </c>
    </row>
    <row r="3034" spans="1:17" x14ac:dyDescent="0.25">
      <c r="A3034" s="213"/>
      <c r="B3034" s="213"/>
      <c r="C3034" s="213"/>
      <c r="D3034" s="213"/>
      <c r="E3034" s="213"/>
      <c r="F3034" s="213"/>
      <c r="G3034" s="215"/>
      <c r="H3034" s="19" t="s">
        <v>1060</v>
      </c>
      <c r="I3034" s="186">
        <f t="shared" ref="I3034:L3034" si="2563">SUM(I3030)</f>
        <v>1998958</v>
      </c>
      <c r="J3034" s="186">
        <f t="shared" ref="J3034" si="2564">SUM(J3030)</f>
        <v>1924989</v>
      </c>
      <c r="K3034" s="186">
        <f t="shared" ref="K3034" si="2565">SUM(K3030)</f>
        <v>1498782</v>
      </c>
      <c r="L3034" s="186">
        <f t="shared" si="2563"/>
        <v>426089</v>
      </c>
      <c r="M3034" s="20">
        <f t="shared" ref="M3034:O3034" si="2566">SUM(M3030)</f>
        <v>155623</v>
      </c>
      <c r="N3034" s="20">
        <f t="shared" si="2566"/>
        <v>152960</v>
      </c>
      <c r="O3034" s="20">
        <f t="shared" si="2566"/>
        <v>117506</v>
      </c>
      <c r="P3034" s="20">
        <f>K3034+L3034</f>
        <v>1924871</v>
      </c>
      <c r="Q3034" s="186">
        <f>IF(J3034=0,"-",P3034/J3034*100)</f>
        <v>99.993870094842094</v>
      </c>
    </row>
    <row r="3035" spans="1:17" x14ac:dyDescent="0.25">
      <c r="A3035" s="213"/>
      <c r="B3035" s="213"/>
      <c r="C3035" s="213"/>
      <c r="D3035" s="213"/>
      <c r="E3035" s="213"/>
      <c r="F3035" s="213"/>
      <c r="G3035" s="215"/>
      <c r="H3035" s="21" t="s">
        <v>80</v>
      </c>
      <c r="I3035" s="186">
        <f t="shared" ref="I3035:L3035" si="2567">SUM(I3034)</f>
        <v>1998958</v>
      </c>
      <c r="J3035" s="186">
        <f t="shared" ref="J3035" si="2568">SUM(J3034)</f>
        <v>1924989</v>
      </c>
      <c r="K3035" s="186">
        <f t="shared" ref="K3035" si="2569">SUM(K3034)</f>
        <v>1498782</v>
      </c>
      <c r="L3035" s="186">
        <f t="shared" si="2567"/>
        <v>426089</v>
      </c>
      <c r="M3035" s="20">
        <f t="shared" ref="M3035:O3035" si="2570">SUM(M3034)</f>
        <v>155623</v>
      </c>
      <c r="N3035" s="20">
        <f t="shared" si="2570"/>
        <v>152960</v>
      </c>
      <c r="O3035" s="20">
        <f t="shared" si="2570"/>
        <v>117506</v>
      </c>
      <c r="P3035" s="20">
        <f>K3035+L3035</f>
        <v>1924871</v>
      </c>
      <c r="Q3035" s="186">
        <f>IF(J3035=0,"-",P3035/J3035*100)</f>
        <v>99.993870094842094</v>
      </c>
    </row>
    <row r="3036" spans="1:17" x14ac:dyDescent="0.25">
      <c r="A3036" s="216"/>
      <c r="B3036" s="216"/>
      <c r="C3036" s="216"/>
      <c r="D3036" s="216"/>
      <c r="E3036" s="216"/>
      <c r="F3036" s="216"/>
      <c r="G3036" s="217"/>
      <c r="J3036" s="178">
        <v>0</v>
      </c>
      <c r="K3036" s="178">
        <v>0</v>
      </c>
      <c r="L3036" s="178">
        <f>M3036+N3036+O3036</f>
        <v>0</v>
      </c>
      <c r="P3036">
        <f>K3036+L3036</f>
        <v>0</v>
      </c>
      <c r="Q3036" s="160" t="str">
        <f>IF(J3036=0,"-",P3036/J3036*100)</f>
        <v>-</v>
      </c>
    </row>
    <row r="3037" spans="1:17" ht="15.75" thickBot="1" x14ac:dyDescent="0.3">
      <c r="A3037" s="16" t="s">
        <v>1</v>
      </c>
      <c r="B3037" s="16" t="s">
        <v>1</v>
      </c>
      <c r="C3037" s="16" t="s">
        <v>1</v>
      </c>
      <c r="D3037" s="16" t="s">
        <v>1</v>
      </c>
      <c r="E3037" s="16" t="s">
        <v>1</v>
      </c>
      <c r="F3037" s="16" t="s">
        <v>1</v>
      </c>
      <c r="G3037" s="16" t="s">
        <v>1</v>
      </c>
      <c r="H3037" s="22" t="s">
        <v>1</v>
      </c>
      <c r="I3037" s="187"/>
      <c r="J3037" s="187"/>
      <c r="K3037" s="187"/>
      <c r="L3037" s="187">
        <f>M3037+N3037+O3037</f>
        <v>0</v>
      </c>
      <c r="M3037" s="22"/>
      <c r="N3037" s="22"/>
      <c r="O3037" s="22"/>
      <c r="P3037" s="22">
        <f>K3037+L3037</f>
        <v>0</v>
      </c>
      <c r="Q3037" s="166"/>
    </row>
    <row r="3038" spans="1:17" ht="45.75" thickBot="1" x14ac:dyDescent="0.3">
      <c r="A3038" s="5" t="s">
        <v>4</v>
      </c>
      <c r="B3038" s="5" t="s">
        <v>5</v>
      </c>
      <c r="C3038" s="5" t="s">
        <v>6</v>
      </c>
      <c r="D3038" s="6" t="s">
        <v>1</v>
      </c>
      <c r="E3038" s="5" t="s">
        <v>7</v>
      </c>
      <c r="F3038" s="5" t="s">
        <v>8</v>
      </c>
      <c r="G3038" s="5" t="s">
        <v>9</v>
      </c>
      <c r="H3038" s="5" t="s">
        <v>10</v>
      </c>
      <c r="I3038" s="109" t="s">
        <v>3374</v>
      </c>
      <c r="J3038" s="109" t="s">
        <v>3433</v>
      </c>
      <c r="K3038" s="109" t="s">
        <v>3437</v>
      </c>
      <c r="L3038" s="109" t="s">
        <v>3434</v>
      </c>
      <c r="M3038" s="5" t="s">
        <v>3439</v>
      </c>
      <c r="N3038" s="5" t="s">
        <v>3440</v>
      </c>
      <c r="O3038" s="5" t="s">
        <v>3441</v>
      </c>
      <c r="P3038" s="5" t="s">
        <v>3438</v>
      </c>
      <c r="Q3038" s="162" t="s">
        <v>3302</v>
      </c>
    </row>
    <row r="3039" spans="1:17" x14ac:dyDescent="0.25">
      <c r="A3039" s="7" t="s">
        <v>1</v>
      </c>
      <c r="B3039" s="7" t="s">
        <v>1</v>
      </c>
      <c r="C3039" s="7" t="s">
        <v>1</v>
      </c>
      <c r="D3039" s="8" t="s">
        <v>1</v>
      </c>
      <c r="E3039" s="8" t="s">
        <v>1</v>
      </c>
      <c r="F3039" s="9" t="s">
        <v>1</v>
      </c>
      <c r="G3039" s="10" t="s">
        <v>1</v>
      </c>
      <c r="H3039" s="11" t="s">
        <v>1</v>
      </c>
      <c r="I3039" s="110">
        <v>1</v>
      </c>
      <c r="J3039" s="110">
        <v>2</v>
      </c>
      <c r="K3039" s="110">
        <v>20</v>
      </c>
      <c r="L3039" s="110" t="s">
        <v>3402</v>
      </c>
      <c r="M3039" s="12">
        <v>5</v>
      </c>
      <c r="N3039" s="12">
        <v>6</v>
      </c>
      <c r="O3039" s="12">
        <v>7</v>
      </c>
      <c r="P3039" s="12" t="s">
        <v>3303</v>
      </c>
      <c r="Q3039" s="110">
        <v>9</v>
      </c>
    </row>
    <row r="3040" spans="1:17" x14ac:dyDescent="0.25">
      <c r="A3040" s="1" t="s">
        <v>969</v>
      </c>
      <c r="B3040" s="1" t="s">
        <v>82</v>
      </c>
      <c r="C3040" s="4" t="s">
        <v>1434</v>
      </c>
      <c r="D3040" s="4" t="s">
        <v>1435</v>
      </c>
      <c r="E3040" s="2" t="s">
        <v>1</v>
      </c>
      <c r="F3040" s="2" t="s">
        <v>1</v>
      </c>
      <c r="G3040" s="2" t="s">
        <v>1</v>
      </c>
      <c r="H3040" s="2" t="s">
        <v>1436</v>
      </c>
      <c r="I3040" s="183">
        <v>0</v>
      </c>
      <c r="J3040" s="183"/>
      <c r="K3040" s="183"/>
      <c r="L3040" s="183">
        <f>M3040+N3040+O3040</f>
        <v>0</v>
      </c>
      <c r="M3040" s="3"/>
      <c r="N3040" s="3"/>
      <c r="O3040" s="3"/>
      <c r="P3040" s="3">
        <f t="shared" ref="P3040:P3072" si="2571">K3040+L3040</f>
        <v>0</v>
      </c>
      <c r="Q3040" s="161"/>
    </row>
    <row r="3041" spans="1:17" ht="33.75" x14ac:dyDescent="0.25">
      <c r="A3041" s="1" t="s">
        <v>1</v>
      </c>
      <c r="B3041" s="1" t="s">
        <v>1</v>
      </c>
      <c r="C3041" s="1" t="s">
        <v>1</v>
      </c>
      <c r="D3041" s="2" t="s">
        <v>1</v>
      </c>
      <c r="E3041" s="2" t="s">
        <v>1</v>
      </c>
      <c r="F3041" s="2" t="s">
        <v>1</v>
      </c>
      <c r="G3041" s="2" t="s">
        <v>1</v>
      </c>
      <c r="H3041" s="13" t="s">
        <v>14</v>
      </c>
      <c r="I3041" s="184">
        <f t="shared" ref="I3041:L3041" si="2572">SUM(I3042,I3050,I3052)</f>
        <v>3252113</v>
      </c>
      <c r="J3041" s="184">
        <f t="shared" ref="J3041" si="2573">SUM(J3042,J3050,J3052)</f>
        <v>3068490</v>
      </c>
      <c r="K3041" s="184">
        <f t="shared" ref="K3041" si="2574">SUM(K3042,K3050,K3052)</f>
        <v>2598639</v>
      </c>
      <c r="L3041" s="184">
        <f t="shared" si="2572"/>
        <v>469801</v>
      </c>
      <c r="M3041" s="14">
        <f t="shared" ref="M3041:O3041" si="2575">SUM(M3042,M3050,M3052)</f>
        <v>179525</v>
      </c>
      <c r="N3041" s="14">
        <f t="shared" si="2575"/>
        <v>177878</v>
      </c>
      <c r="O3041" s="14">
        <f t="shared" si="2575"/>
        <v>112398</v>
      </c>
      <c r="P3041" s="14">
        <f t="shared" si="2571"/>
        <v>3068440</v>
      </c>
      <c r="Q3041" s="184">
        <f t="shared" ref="Q3041:Q3071" si="2576">IF(J3041=0,"-",P3041/J3041*100)</f>
        <v>99.998370534041172</v>
      </c>
    </row>
    <row r="3042" spans="1:17" x14ac:dyDescent="0.25">
      <c r="A3042" s="4" t="s">
        <v>969</v>
      </c>
      <c r="B3042" s="4" t="s">
        <v>82</v>
      </c>
      <c r="C3042" s="4" t="s">
        <v>1434</v>
      </c>
      <c r="D3042" s="4" t="s">
        <v>1435</v>
      </c>
      <c r="E3042" s="2" t="s">
        <v>15</v>
      </c>
      <c r="F3042" s="2" t="s">
        <v>1</v>
      </c>
      <c r="G3042" s="2" t="s">
        <v>1</v>
      </c>
      <c r="H3042" s="2" t="s">
        <v>16</v>
      </c>
      <c r="I3042" s="185">
        <f t="shared" ref="I3042:L3042" si="2577">SUM(I3043,I3044)</f>
        <v>2678401</v>
      </c>
      <c r="J3042" s="185">
        <f t="shared" ref="J3042" si="2578">SUM(J3043,J3044)</f>
        <v>2624578</v>
      </c>
      <c r="K3042" s="185">
        <f t="shared" ref="K3042" si="2579">SUM(K3043,K3044)</f>
        <v>2241796</v>
      </c>
      <c r="L3042" s="185">
        <f t="shared" si="2577"/>
        <v>382782</v>
      </c>
      <c r="M3042" s="15">
        <f t="shared" ref="M3042:O3042" si="2580">SUM(M3043,M3044)</f>
        <v>148911</v>
      </c>
      <c r="N3042" s="15">
        <f t="shared" si="2580"/>
        <v>148125</v>
      </c>
      <c r="O3042" s="15">
        <f t="shared" si="2580"/>
        <v>85746</v>
      </c>
      <c r="P3042" s="15">
        <f t="shared" si="2571"/>
        <v>2624578</v>
      </c>
      <c r="Q3042" s="185">
        <f t="shared" si="2576"/>
        <v>100</v>
      </c>
    </row>
    <row r="3043" spans="1:17" x14ac:dyDescent="0.25">
      <c r="A3043" s="4" t="s">
        <v>969</v>
      </c>
      <c r="B3043" s="4" t="s">
        <v>82</v>
      </c>
      <c r="C3043" s="4" t="s">
        <v>1434</v>
      </c>
      <c r="D3043" s="4" t="s">
        <v>1435</v>
      </c>
      <c r="E3043" s="3" t="s">
        <v>18</v>
      </c>
      <c r="F3043" s="4"/>
      <c r="G3043" s="16" t="s">
        <v>1015</v>
      </c>
      <c r="H3043" s="16" t="s">
        <v>17</v>
      </c>
      <c r="I3043" s="183">
        <v>2388321</v>
      </c>
      <c r="J3043" s="183">
        <v>2338321</v>
      </c>
      <c r="K3043" s="183">
        <v>1980700</v>
      </c>
      <c r="L3043" s="183">
        <f>M3043+N3043+O3043</f>
        <v>357621</v>
      </c>
      <c r="M3043" s="17">
        <v>140000</v>
      </c>
      <c r="N3043" s="17">
        <v>140000</v>
      </c>
      <c r="O3043" s="17">
        <v>77621</v>
      </c>
      <c r="P3043" s="17">
        <f t="shared" si="2571"/>
        <v>2338321</v>
      </c>
      <c r="Q3043" s="183">
        <f t="shared" si="2576"/>
        <v>100</v>
      </c>
    </row>
    <row r="3044" spans="1:17" x14ac:dyDescent="0.25">
      <c r="A3044" s="1" t="s">
        <v>969</v>
      </c>
      <c r="B3044" s="1" t="s">
        <v>82</v>
      </c>
      <c r="C3044" s="1" t="s">
        <v>1434</v>
      </c>
      <c r="D3044" s="1" t="s">
        <v>1435</v>
      </c>
      <c r="E3044" s="1" t="s">
        <v>20</v>
      </c>
      <c r="F3044" s="4" t="s">
        <v>1</v>
      </c>
      <c r="G3044" s="16" t="s">
        <v>1</v>
      </c>
      <c r="H3044" s="2" t="s">
        <v>21</v>
      </c>
      <c r="I3044" s="185">
        <f t="shared" ref="I3044:O3044" si="2581">SUM(I3045:I3049)</f>
        <v>290080</v>
      </c>
      <c r="J3044" s="185">
        <f t="shared" si="2581"/>
        <v>286257</v>
      </c>
      <c r="K3044" s="185">
        <f t="shared" si="2581"/>
        <v>261096</v>
      </c>
      <c r="L3044" s="185">
        <f t="shared" si="2581"/>
        <v>25161</v>
      </c>
      <c r="M3044" s="15">
        <f t="shared" si="2581"/>
        <v>8911</v>
      </c>
      <c r="N3044" s="15">
        <f t="shared" si="2581"/>
        <v>8125</v>
      </c>
      <c r="O3044" s="15">
        <f t="shared" si="2581"/>
        <v>8125</v>
      </c>
      <c r="P3044" s="15">
        <f t="shared" si="2571"/>
        <v>286257</v>
      </c>
      <c r="Q3044" s="185">
        <f t="shared" si="2576"/>
        <v>100</v>
      </c>
    </row>
    <row r="3045" spans="1:17" x14ac:dyDescent="0.25">
      <c r="A3045" s="4" t="s">
        <v>969</v>
      </c>
      <c r="B3045" s="4" t="s">
        <v>82</v>
      </c>
      <c r="C3045" s="4" t="s">
        <v>1434</v>
      </c>
      <c r="D3045" s="4" t="s">
        <v>1435</v>
      </c>
      <c r="E3045" s="3" t="s">
        <v>22</v>
      </c>
      <c r="F3045" s="4" t="s">
        <v>1437</v>
      </c>
      <c r="G3045" s="16" t="s">
        <v>1015</v>
      </c>
      <c r="H3045" s="16" t="s">
        <v>86</v>
      </c>
      <c r="I3045" s="183">
        <v>51150</v>
      </c>
      <c r="J3045" s="183">
        <v>49500</v>
      </c>
      <c r="K3045" s="183">
        <v>37125</v>
      </c>
      <c r="L3045" s="183">
        <f>M3045+N3045+O3045</f>
        <v>12375</v>
      </c>
      <c r="M3045" s="17">
        <v>4125</v>
      </c>
      <c r="N3045" s="17">
        <v>4125</v>
      </c>
      <c r="O3045" s="17">
        <v>4125</v>
      </c>
      <c r="P3045" s="17">
        <f t="shared" si="2571"/>
        <v>49500</v>
      </c>
      <c r="Q3045" s="183">
        <f t="shared" si="2576"/>
        <v>100</v>
      </c>
    </row>
    <row r="3046" spans="1:17" x14ac:dyDescent="0.25">
      <c r="A3046" s="4" t="s">
        <v>969</v>
      </c>
      <c r="B3046" s="4" t="s">
        <v>82</v>
      </c>
      <c r="C3046" s="4" t="s">
        <v>1434</v>
      </c>
      <c r="D3046" s="4" t="s">
        <v>1435</v>
      </c>
      <c r="E3046" s="3" t="s">
        <v>22</v>
      </c>
      <c r="F3046" s="4" t="s">
        <v>1438</v>
      </c>
      <c r="G3046" s="16" t="s">
        <v>1015</v>
      </c>
      <c r="H3046" s="16" t="s">
        <v>26</v>
      </c>
      <c r="I3046" s="183">
        <v>171200</v>
      </c>
      <c r="J3046" s="183">
        <v>167900</v>
      </c>
      <c r="K3046" s="183">
        <v>155114</v>
      </c>
      <c r="L3046" s="183">
        <f>M3046+N3046+O3046</f>
        <v>12786</v>
      </c>
      <c r="M3046" s="17">
        <v>4786</v>
      </c>
      <c r="N3046" s="17">
        <v>4000</v>
      </c>
      <c r="O3046" s="17">
        <v>4000</v>
      </c>
      <c r="P3046" s="17">
        <f t="shared" si="2571"/>
        <v>167900</v>
      </c>
      <c r="Q3046" s="183">
        <f t="shared" si="2576"/>
        <v>100</v>
      </c>
    </row>
    <row r="3047" spans="1:17" x14ac:dyDescent="0.25">
      <c r="A3047" s="4" t="s">
        <v>969</v>
      </c>
      <c r="B3047" s="4" t="s">
        <v>82</v>
      </c>
      <c r="C3047" s="4" t="s">
        <v>1434</v>
      </c>
      <c r="D3047" s="4" t="s">
        <v>1435</v>
      </c>
      <c r="E3047" s="3" t="s">
        <v>22</v>
      </c>
      <c r="F3047" s="4" t="s">
        <v>1439</v>
      </c>
      <c r="G3047" s="16" t="s">
        <v>1015</v>
      </c>
      <c r="H3047" s="16" t="s">
        <v>28</v>
      </c>
      <c r="I3047" s="183">
        <v>42730</v>
      </c>
      <c r="J3047" s="183">
        <v>43857</v>
      </c>
      <c r="K3047" s="183">
        <v>43857</v>
      </c>
      <c r="L3047" s="183">
        <f>M3047+N3047+O3047</f>
        <v>0</v>
      </c>
      <c r="M3047" s="17"/>
      <c r="N3047" s="17"/>
      <c r="O3047" s="17"/>
      <c r="P3047" s="17">
        <f t="shared" si="2571"/>
        <v>43857</v>
      </c>
      <c r="Q3047" s="183">
        <f t="shared" si="2576"/>
        <v>100</v>
      </c>
    </row>
    <row r="3048" spans="1:17" x14ac:dyDescent="0.25">
      <c r="A3048" s="4" t="s">
        <v>969</v>
      </c>
      <c r="B3048" s="4" t="s">
        <v>82</v>
      </c>
      <c r="C3048" s="4" t="s">
        <v>1434</v>
      </c>
      <c r="D3048" s="4" t="s">
        <v>1435</v>
      </c>
      <c r="E3048" s="3" t="s">
        <v>22</v>
      </c>
      <c r="F3048" s="4" t="s">
        <v>1440</v>
      </c>
      <c r="G3048" s="16" t="s">
        <v>1015</v>
      </c>
      <c r="H3048" s="16" t="s">
        <v>24</v>
      </c>
      <c r="I3048" s="183">
        <v>0</v>
      </c>
      <c r="J3048" s="183">
        <v>0</v>
      </c>
      <c r="K3048" s="183">
        <v>0</v>
      </c>
      <c r="L3048" s="183">
        <f>M3048+N3048+O3048</f>
        <v>0</v>
      </c>
      <c r="M3048" s="17"/>
      <c r="N3048" s="17"/>
      <c r="O3048" s="17"/>
      <c r="P3048" s="17">
        <f t="shared" si="2571"/>
        <v>0</v>
      </c>
      <c r="Q3048" s="161" t="str">
        <f t="shared" si="2576"/>
        <v>-</v>
      </c>
    </row>
    <row r="3049" spans="1:17" x14ac:dyDescent="0.25">
      <c r="A3049" s="4" t="s">
        <v>969</v>
      </c>
      <c r="B3049" s="4" t="s">
        <v>82</v>
      </c>
      <c r="C3049" s="4" t="s">
        <v>1434</v>
      </c>
      <c r="D3049" s="4" t="s">
        <v>1435</v>
      </c>
      <c r="E3049" s="3" t="s">
        <v>22</v>
      </c>
      <c r="F3049" s="4" t="s">
        <v>1441</v>
      </c>
      <c r="G3049" s="16" t="s">
        <v>1015</v>
      </c>
      <c r="H3049" s="16" t="s">
        <v>30</v>
      </c>
      <c r="I3049" s="183">
        <v>25000</v>
      </c>
      <c r="J3049" s="183">
        <v>25000</v>
      </c>
      <c r="K3049" s="183">
        <v>25000</v>
      </c>
      <c r="L3049" s="183">
        <f>M3049+N3049+O3049</f>
        <v>0</v>
      </c>
      <c r="M3049" s="17"/>
      <c r="N3049" s="17"/>
      <c r="O3049" s="17"/>
      <c r="P3049" s="17">
        <f t="shared" si="2571"/>
        <v>25000</v>
      </c>
      <c r="Q3049" s="183">
        <f t="shared" si="2576"/>
        <v>100</v>
      </c>
    </row>
    <row r="3050" spans="1:17" x14ac:dyDescent="0.25">
      <c r="A3050" s="4" t="s">
        <v>969</v>
      </c>
      <c r="B3050" s="4" t="s">
        <v>82</v>
      </c>
      <c r="C3050" s="4" t="s">
        <v>1434</v>
      </c>
      <c r="D3050" s="4" t="s">
        <v>1435</v>
      </c>
      <c r="E3050" s="2" t="s">
        <v>31</v>
      </c>
      <c r="F3050" s="2" t="s">
        <v>1</v>
      </c>
      <c r="G3050" s="2" t="s">
        <v>1</v>
      </c>
      <c r="H3050" s="2" t="s">
        <v>32</v>
      </c>
      <c r="I3050" s="185">
        <f t="shared" ref="I3050:O3050" si="2582">SUM(I3051)</f>
        <v>250774</v>
      </c>
      <c r="J3050" s="185">
        <f t="shared" si="2582"/>
        <v>246924</v>
      </c>
      <c r="K3050" s="185">
        <f t="shared" si="2582"/>
        <v>207492</v>
      </c>
      <c r="L3050" s="185">
        <f t="shared" si="2582"/>
        <v>39432</v>
      </c>
      <c r="M3050" s="15">
        <f t="shared" si="2582"/>
        <v>14000</v>
      </c>
      <c r="N3050" s="15">
        <f t="shared" si="2582"/>
        <v>14000</v>
      </c>
      <c r="O3050" s="15">
        <f t="shared" si="2582"/>
        <v>11432</v>
      </c>
      <c r="P3050" s="15">
        <f t="shared" si="2571"/>
        <v>246924</v>
      </c>
      <c r="Q3050" s="185">
        <f t="shared" si="2576"/>
        <v>100</v>
      </c>
    </row>
    <row r="3051" spans="1:17" x14ac:dyDescent="0.25">
      <c r="A3051" s="4" t="s">
        <v>969</v>
      </c>
      <c r="B3051" s="4" t="s">
        <v>82</v>
      </c>
      <c r="C3051" s="4" t="s">
        <v>1434</v>
      </c>
      <c r="D3051" s="4" t="s">
        <v>1435</v>
      </c>
      <c r="E3051" s="3" t="s">
        <v>34</v>
      </c>
      <c r="F3051" s="4"/>
      <c r="G3051" s="16" t="s">
        <v>1015</v>
      </c>
      <c r="H3051" s="16" t="s">
        <v>33</v>
      </c>
      <c r="I3051" s="183">
        <v>250774</v>
      </c>
      <c r="J3051" s="183">
        <v>246924</v>
      </c>
      <c r="K3051" s="183">
        <v>207492</v>
      </c>
      <c r="L3051" s="183">
        <f>M3051+N3051+O3051</f>
        <v>39432</v>
      </c>
      <c r="M3051" s="17">
        <v>14000</v>
      </c>
      <c r="N3051" s="17">
        <v>14000</v>
      </c>
      <c r="O3051" s="17">
        <v>11432</v>
      </c>
      <c r="P3051" s="17">
        <f t="shared" si="2571"/>
        <v>246924</v>
      </c>
      <c r="Q3051" s="183">
        <f t="shared" si="2576"/>
        <v>100</v>
      </c>
    </row>
    <row r="3052" spans="1:17" x14ac:dyDescent="0.25">
      <c r="A3052" s="4" t="s">
        <v>969</v>
      </c>
      <c r="B3052" s="4" t="s">
        <v>82</v>
      </c>
      <c r="C3052" s="4" t="s">
        <v>1434</v>
      </c>
      <c r="D3052" s="4" t="s">
        <v>1435</v>
      </c>
      <c r="E3052" s="2" t="s">
        <v>35</v>
      </c>
      <c r="F3052" s="2" t="s">
        <v>1</v>
      </c>
      <c r="G3052" s="2" t="s">
        <v>1</v>
      </c>
      <c r="H3052" s="2" t="s">
        <v>36</v>
      </c>
      <c r="I3052" s="185">
        <f t="shared" ref="I3052:O3052" si="2583">SUM(I3053:I3060)</f>
        <v>322938</v>
      </c>
      <c r="J3052" s="185">
        <f t="shared" si="2583"/>
        <v>196988</v>
      </c>
      <c r="K3052" s="185">
        <f t="shared" si="2583"/>
        <v>149351</v>
      </c>
      <c r="L3052" s="185">
        <f t="shared" si="2583"/>
        <v>47587</v>
      </c>
      <c r="M3052" s="15">
        <f t="shared" si="2583"/>
        <v>16614</v>
      </c>
      <c r="N3052" s="15">
        <f t="shared" si="2583"/>
        <v>15753</v>
      </c>
      <c r="O3052" s="15">
        <f t="shared" si="2583"/>
        <v>15220</v>
      </c>
      <c r="P3052" s="15">
        <f t="shared" si="2571"/>
        <v>196938</v>
      </c>
      <c r="Q3052" s="185">
        <f t="shared" si="2576"/>
        <v>99.974617743212775</v>
      </c>
    </row>
    <row r="3053" spans="1:17" x14ac:dyDescent="0.25">
      <c r="A3053" s="4" t="s">
        <v>969</v>
      </c>
      <c r="B3053" s="4" t="s">
        <v>82</v>
      </c>
      <c r="C3053" s="4" t="s">
        <v>1434</v>
      </c>
      <c r="D3053" s="4" t="s">
        <v>1435</v>
      </c>
      <c r="E3053" s="3" t="s">
        <v>39</v>
      </c>
      <c r="F3053" s="4"/>
      <c r="G3053" s="16" t="s">
        <v>1015</v>
      </c>
      <c r="H3053" s="16" t="s">
        <v>38</v>
      </c>
      <c r="I3053" s="183">
        <v>4300</v>
      </c>
      <c r="J3053" s="183">
        <v>2100</v>
      </c>
      <c r="K3053" s="183">
        <v>2100</v>
      </c>
      <c r="L3053" s="183">
        <f t="shared" ref="L3053:L3059" si="2584">M3053+N3053+O3053</f>
        <v>0</v>
      </c>
      <c r="M3053" s="17"/>
      <c r="N3053" s="17"/>
      <c r="O3053" s="17"/>
      <c r="P3053" s="17">
        <f t="shared" si="2571"/>
        <v>2100</v>
      </c>
      <c r="Q3053" s="183">
        <f t="shared" si="2576"/>
        <v>100</v>
      </c>
    </row>
    <row r="3054" spans="1:17" x14ac:dyDescent="0.25">
      <c r="A3054" s="4" t="s">
        <v>969</v>
      </c>
      <c r="B3054" s="4" t="s">
        <v>82</v>
      </c>
      <c r="C3054" s="4" t="s">
        <v>1434</v>
      </c>
      <c r="D3054" s="4" t="s">
        <v>1435</v>
      </c>
      <c r="E3054" s="3" t="s">
        <v>197</v>
      </c>
      <c r="F3054" s="4"/>
      <c r="G3054" s="16" t="s">
        <v>1015</v>
      </c>
      <c r="H3054" s="16" t="s">
        <v>196</v>
      </c>
      <c r="I3054" s="183">
        <v>85000</v>
      </c>
      <c r="J3054" s="183">
        <v>85000</v>
      </c>
      <c r="K3054" s="183">
        <v>63100</v>
      </c>
      <c r="L3054" s="183">
        <f t="shared" si="2584"/>
        <v>21900</v>
      </c>
      <c r="M3054" s="17">
        <v>7900</v>
      </c>
      <c r="N3054" s="17">
        <v>7000</v>
      </c>
      <c r="O3054" s="17">
        <v>7000</v>
      </c>
      <c r="P3054" s="17">
        <f t="shared" si="2571"/>
        <v>85000</v>
      </c>
      <c r="Q3054" s="183">
        <f t="shared" si="2576"/>
        <v>100</v>
      </c>
    </row>
    <row r="3055" spans="1:17" x14ac:dyDescent="0.25">
      <c r="A3055" s="4" t="s">
        <v>969</v>
      </c>
      <c r="B3055" s="4" t="s">
        <v>82</v>
      </c>
      <c r="C3055" s="4" t="s">
        <v>1434</v>
      </c>
      <c r="D3055" s="4" t="s">
        <v>1435</v>
      </c>
      <c r="E3055" s="3" t="s">
        <v>200</v>
      </c>
      <c r="F3055" s="4"/>
      <c r="G3055" s="16" t="s">
        <v>1015</v>
      </c>
      <c r="H3055" s="16" t="s">
        <v>199</v>
      </c>
      <c r="I3055" s="183">
        <v>14000</v>
      </c>
      <c r="J3055" s="183">
        <v>14000</v>
      </c>
      <c r="K3055" s="183">
        <v>10400</v>
      </c>
      <c r="L3055" s="183">
        <f t="shared" si="2584"/>
        <v>3600</v>
      </c>
      <c r="M3055" s="17">
        <v>1000</v>
      </c>
      <c r="N3055" s="17">
        <v>1300</v>
      </c>
      <c r="O3055" s="17">
        <v>1300</v>
      </c>
      <c r="P3055" s="17">
        <f t="shared" si="2571"/>
        <v>14000</v>
      </c>
      <c r="Q3055" s="183">
        <f t="shared" si="2576"/>
        <v>100</v>
      </c>
    </row>
    <row r="3056" spans="1:17" x14ac:dyDescent="0.25">
      <c r="A3056" s="4" t="s">
        <v>969</v>
      </c>
      <c r="B3056" s="4" t="s">
        <v>82</v>
      </c>
      <c r="C3056" s="4" t="s">
        <v>1434</v>
      </c>
      <c r="D3056" s="4" t="s">
        <v>1435</v>
      </c>
      <c r="E3056" s="3" t="s">
        <v>203</v>
      </c>
      <c r="F3056" s="4"/>
      <c r="G3056" s="16" t="s">
        <v>1015</v>
      </c>
      <c r="H3056" s="16" t="s">
        <v>202</v>
      </c>
      <c r="I3056" s="183">
        <v>148500</v>
      </c>
      <c r="J3056" s="183">
        <v>33000</v>
      </c>
      <c r="K3056" s="183">
        <v>24250</v>
      </c>
      <c r="L3056" s="183">
        <f t="shared" si="2584"/>
        <v>8750</v>
      </c>
      <c r="M3056" s="17">
        <v>2950</v>
      </c>
      <c r="N3056" s="17">
        <v>2900</v>
      </c>
      <c r="O3056" s="17">
        <v>2900</v>
      </c>
      <c r="P3056" s="17">
        <f t="shared" si="2571"/>
        <v>33000</v>
      </c>
      <c r="Q3056" s="183">
        <f t="shared" si="2576"/>
        <v>100</v>
      </c>
    </row>
    <row r="3057" spans="1:17" x14ac:dyDescent="0.25">
      <c r="A3057" s="4" t="s">
        <v>969</v>
      </c>
      <c r="B3057" s="4" t="s">
        <v>82</v>
      </c>
      <c r="C3057" s="4" t="s">
        <v>1434</v>
      </c>
      <c r="D3057" s="4" t="s">
        <v>1435</v>
      </c>
      <c r="E3057" s="3" t="s">
        <v>206</v>
      </c>
      <c r="F3057" s="4"/>
      <c r="G3057" s="16" t="s">
        <v>1015</v>
      </c>
      <c r="H3057" s="16" t="s">
        <v>205</v>
      </c>
      <c r="I3057" s="183">
        <v>2750</v>
      </c>
      <c r="J3057" s="183">
        <v>1100</v>
      </c>
      <c r="K3057" s="183">
        <v>1100</v>
      </c>
      <c r="L3057" s="183">
        <f t="shared" si="2584"/>
        <v>0</v>
      </c>
      <c r="M3057" s="17"/>
      <c r="N3057" s="17"/>
      <c r="O3057" s="17"/>
      <c r="P3057" s="17">
        <f t="shared" si="2571"/>
        <v>1100</v>
      </c>
      <c r="Q3057" s="183">
        <f t="shared" si="2576"/>
        <v>100</v>
      </c>
    </row>
    <row r="3058" spans="1:17" x14ac:dyDescent="0.25">
      <c r="A3058" s="4" t="s">
        <v>969</v>
      </c>
      <c r="B3058" s="4" t="s">
        <v>82</v>
      </c>
      <c r="C3058" s="4" t="s">
        <v>1434</v>
      </c>
      <c r="D3058" s="4" t="s">
        <v>1435</v>
      </c>
      <c r="E3058" s="3" t="s">
        <v>212</v>
      </c>
      <c r="F3058" s="4"/>
      <c r="G3058" s="16" t="s">
        <v>1015</v>
      </c>
      <c r="H3058" s="16" t="s">
        <v>211</v>
      </c>
      <c r="I3058" s="183">
        <v>15400</v>
      </c>
      <c r="J3058" s="183">
        <v>12100</v>
      </c>
      <c r="K3058" s="183">
        <v>8456</v>
      </c>
      <c r="L3058" s="183">
        <f t="shared" si="2584"/>
        <v>3644</v>
      </c>
      <c r="M3058" s="17">
        <v>1244</v>
      </c>
      <c r="N3058" s="17">
        <v>1200</v>
      </c>
      <c r="O3058" s="17">
        <v>1200</v>
      </c>
      <c r="P3058" s="17">
        <f t="shared" si="2571"/>
        <v>12100</v>
      </c>
      <c r="Q3058" s="183">
        <f t="shared" si="2576"/>
        <v>100</v>
      </c>
    </row>
    <row r="3059" spans="1:17" x14ac:dyDescent="0.25">
      <c r="A3059" s="4" t="s">
        <v>969</v>
      </c>
      <c r="B3059" s="4" t="s">
        <v>82</v>
      </c>
      <c r="C3059" s="4" t="s">
        <v>1434</v>
      </c>
      <c r="D3059" s="4" t="s">
        <v>1435</v>
      </c>
      <c r="E3059" s="3" t="s">
        <v>215</v>
      </c>
      <c r="F3059" s="4"/>
      <c r="G3059" s="16" t="s">
        <v>1015</v>
      </c>
      <c r="H3059" s="16" t="s">
        <v>214</v>
      </c>
      <c r="I3059" s="183">
        <v>50</v>
      </c>
      <c r="J3059" s="183">
        <v>50</v>
      </c>
      <c r="K3059" s="183">
        <v>0</v>
      </c>
      <c r="L3059" s="183">
        <f t="shared" si="2584"/>
        <v>0</v>
      </c>
      <c r="M3059" s="17"/>
      <c r="N3059" s="17"/>
      <c r="O3059" s="17"/>
      <c r="P3059" s="17">
        <f t="shared" si="2571"/>
        <v>0</v>
      </c>
      <c r="Q3059" s="183">
        <f t="shared" si="2576"/>
        <v>0</v>
      </c>
    </row>
    <row r="3060" spans="1:17" x14ac:dyDescent="0.25">
      <c r="A3060" s="1" t="s">
        <v>969</v>
      </c>
      <c r="B3060" s="1" t="s">
        <v>82</v>
      </c>
      <c r="C3060" s="1" t="s">
        <v>1434</v>
      </c>
      <c r="D3060" s="1" t="s">
        <v>1435</v>
      </c>
      <c r="E3060" s="1" t="s">
        <v>40</v>
      </c>
      <c r="F3060" s="4" t="s">
        <v>1</v>
      </c>
      <c r="G3060" s="16" t="s">
        <v>1</v>
      </c>
      <c r="H3060" s="2" t="s">
        <v>41</v>
      </c>
      <c r="I3060" s="185">
        <f t="shared" ref="I3060:O3060" si="2585">SUM(I3061:I3063)</f>
        <v>52938</v>
      </c>
      <c r="J3060" s="185">
        <f t="shared" si="2585"/>
        <v>49638</v>
      </c>
      <c r="K3060" s="185">
        <f t="shared" si="2585"/>
        <v>39945</v>
      </c>
      <c r="L3060" s="185">
        <f t="shared" si="2585"/>
        <v>9693</v>
      </c>
      <c r="M3060" s="15">
        <f t="shared" si="2585"/>
        <v>3520</v>
      </c>
      <c r="N3060" s="15">
        <f t="shared" si="2585"/>
        <v>3353</v>
      </c>
      <c r="O3060" s="15">
        <f t="shared" si="2585"/>
        <v>2820</v>
      </c>
      <c r="P3060" s="15">
        <f t="shared" si="2571"/>
        <v>49638</v>
      </c>
      <c r="Q3060" s="185">
        <f t="shared" si="2576"/>
        <v>100</v>
      </c>
    </row>
    <row r="3061" spans="1:17" x14ac:dyDescent="0.25">
      <c r="A3061" s="4" t="s">
        <v>969</v>
      </c>
      <c r="B3061" s="4" t="s">
        <v>82</v>
      </c>
      <c r="C3061" s="4" t="s">
        <v>1434</v>
      </c>
      <c r="D3061" s="4" t="s">
        <v>1435</v>
      </c>
      <c r="E3061" s="3" t="s">
        <v>42</v>
      </c>
      <c r="F3061" s="4"/>
      <c r="G3061" s="16" t="s">
        <v>1015</v>
      </c>
      <c r="H3061" s="16" t="s">
        <v>41</v>
      </c>
      <c r="I3061" s="183">
        <v>35970</v>
      </c>
      <c r="J3061" s="183">
        <v>32670</v>
      </c>
      <c r="K3061" s="183">
        <v>26350</v>
      </c>
      <c r="L3061" s="183">
        <f>M3061+N3061+O3061</f>
        <v>6320</v>
      </c>
      <c r="M3061" s="17">
        <v>2100</v>
      </c>
      <c r="N3061" s="17">
        <v>2100</v>
      </c>
      <c r="O3061" s="17">
        <v>2120</v>
      </c>
      <c r="P3061" s="17">
        <f t="shared" si="2571"/>
        <v>32670</v>
      </c>
      <c r="Q3061" s="183">
        <f t="shared" si="2576"/>
        <v>100</v>
      </c>
    </row>
    <row r="3062" spans="1:17" ht="22.5" x14ac:dyDescent="0.25">
      <c r="A3062" s="4" t="s">
        <v>969</v>
      </c>
      <c r="B3062" s="4" t="s">
        <v>82</v>
      </c>
      <c r="C3062" s="4" t="s">
        <v>1434</v>
      </c>
      <c r="D3062" s="4" t="s">
        <v>1435</v>
      </c>
      <c r="E3062" s="3" t="s">
        <v>42</v>
      </c>
      <c r="F3062" s="4" t="s">
        <v>1442</v>
      </c>
      <c r="G3062" s="16" t="s">
        <v>1015</v>
      </c>
      <c r="H3062" s="16" t="s">
        <v>50</v>
      </c>
      <c r="I3062" s="183">
        <v>7618</v>
      </c>
      <c r="J3062" s="183">
        <v>7618</v>
      </c>
      <c r="K3062" s="183">
        <v>6575</v>
      </c>
      <c r="L3062" s="183">
        <f>M3062+N3062+O3062</f>
        <v>1043</v>
      </c>
      <c r="M3062" s="17">
        <v>500</v>
      </c>
      <c r="N3062" s="17">
        <v>543</v>
      </c>
      <c r="O3062" s="17"/>
      <c r="P3062" s="17">
        <f t="shared" si="2571"/>
        <v>7618</v>
      </c>
      <c r="Q3062" s="183">
        <f t="shared" si="2576"/>
        <v>100</v>
      </c>
    </row>
    <row r="3063" spans="1:17" ht="22.5" x14ac:dyDescent="0.25">
      <c r="A3063" s="4" t="s">
        <v>969</v>
      </c>
      <c r="B3063" s="4" t="s">
        <v>82</v>
      </c>
      <c r="C3063" s="4" t="s">
        <v>1434</v>
      </c>
      <c r="D3063" s="4" t="s">
        <v>1435</v>
      </c>
      <c r="E3063" s="3" t="s">
        <v>42</v>
      </c>
      <c r="F3063" s="4" t="s">
        <v>1443</v>
      </c>
      <c r="G3063" s="16" t="s">
        <v>1015</v>
      </c>
      <c r="H3063" s="16" t="s">
        <v>56</v>
      </c>
      <c r="I3063" s="183">
        <v>9350</v>
      </c>
      <c r="J3063" s="183">
        <v>9350</v>
      </c>
      <c r="K3063" s="183">
        <v>7020</v>
      </c>
      <c r="L3063" s="183">
        <f>M3063+N3063+O3063</f>
        <v>2330</v>
      </c>
      <c r="M3063" s="17">
        <v>920</v>
      </c>
      <c r="N3063" s="17">
        <v>710</v>
      </c>
      <c r="O3063" s="17">
        <v>700</v>
      </c>
      <c r="P3063" s="17">
        <f t="shared" si="2571"/>
        <v>9350</v>
      </c>
      <c r="Q3063" s="183">
        <f t="shared" si="2576"/>
        <v>100</v>
      </c>
    </row>
    <row r="3064" spans="1:17" ht="22.5" x14ac:dyDescent="0.25">
      <c r="A3064" s="1" t="s">
        <v>1</v>
      </c>
      <c r="B3064" s="1" t="s">
        <v>1</v>
      </c>
      <c r="C3064" s="1" t="s">
        <v>1</v>
      </c>
      <c r="D3064" s="2" t="s">
        <v>1</v>
      </c>
      <c r="E3064" s="2" t="s">
        <v>1</v>
      </c>
      <c r="F3064" s="2" t="s">
        <v>1</v>
      </c>
      <c r="G3064" s="2" t="s">
        <v>1</v>
      </c>
      <c r="H3064" s="13" t="s">
        <v>57</v>
      </c>
      <c r="I3064" s="184">
        <f t="shared" ref="I3064:O3065" si="2586">SUM(I3065)</f>
        <v>110</v>
      </c>
      <c r="J3064" s="184">
        <f t="shared" si="2586"/>
        <v>110</v>
      </c>
      <c r="K3064" s="184">
        <f t="shared" si="2586"/>
        <v>0</v>
      </c>
      <c r="L3064" s="184">
        <f t="shared" si="2586"/>
        <v>0</v>
      </c>
      <c r="M3064" s="14">
        <f t="shared" si="2586"/>
        <v>0</v>
      </c>
      <c r="N3064" s="14">
        <f t="shared" si="2586"/>
        <v>0</v>
      </c>
      <c r="O3064" s="14">
        <f t="shared" si="2586"/>
        <v>0</v>
      </c>
      <c r="P3064" s="14">
        <f t="shared" si="2571"/>
        <v>0</v>
      </c>
      <c r="Q3064" s="184">
        <f t="shared" si="2576"/>
        <v>0</v>
      </c>
    </row>
    <row r="3065" spans="1:17" x14ac:dyDescent="0.25">
      <c r="A3065" s="4" t="s">
        <v>969</v>
      </c>
      <c r="B3065" s="4" t="s">
        <v>82</v>
      </c>
      <c r="C3065" s="4" t="s">
        <v>1434</v>
      </c>
      <c r="D3065" s="4" t="s">
        <v>1435</v>
      </c>
      <c r="E3065" s="2" t="s">
        <v>58</v>
      </c>
      <c r="F3065" s="2" t="s">
        <v>1</v>
      </c>
      <c r="G3065" s="2" t="s">
        <v>1</v>
      </c>
      <c r="H3065" s="2" t="s">
        <v>59</v>
      </c>
      <c r="I3065" s="185">
        <f t="shared" si="2586"/>
        <v>110</v>
      </c>
      <c r="J3065" s="185">
        <f t="shared" si="2586"/>
        <v>110</v>
      </c>
      <c r="K3065" s="185">
        <f t="shared" si="2586"/>
        <v>0</v>
      </c>
      <c r="L3065" s="185">
        <f t="shared" si="2586"/>
        <v>0</v>
      </c>
      <c r="M3065" s="15">
        <f t="shared" si="2586"/>
        <v>0</v>
      </c>
      <c r="N3065" s="15">
        <f t="shared" si="2586"/>
        <v>0</v>
      </c>
      <c r="O3065" s="15">
        <f t="shared" si="2586"/>
        <v>0</v>
      </c>
      <c r="P3065" s="15">
        <f t="shared" si="2571"/>
        <v>0</v>
      </c>
      <c r="Q3065" s="185">
        <f t="shared" si="2576"/>
        <v>0</v>
      </c>
    </row>
    <row r="3066" spans="1:17" x14ac:dyDescent="0.25">
      <c r="A3066" s="4" t="s">
        <v>969</v>
      </c>
      <c r="B3066" s="4" t="s">
        <v>82</v>
      </c>
      <c r="C3066" s="4" t="s">
        <v>1434</v>
      </c>
      <c r="D3066" s="4" t="s">
        <v>1435</v>
      </c>
      <c r="E3066" s="3" t="s">
        <v>69</v>
      </c>
      <c r="F3066" s="4"/>
      <c r="G3066" s="16" t="s">
        <v>1015</v>
      </c>
      <c r="H3066" s="16" t="s">
        <v>68</v>
      </c>
      <c r="I3066" s="183">
        <v>110</v>
      </c>
      <c r="J3066" s="183">
        <v>110</v>
      </c>
      <c r="K3066" s="183">
        <v>0</v>
      </c>
      <c r="L3066" s="183">
        <f>M3066+N3066+O3066</f>
        <v>0</v>
      </c>
      <c r="M3066" s="17"/>
      <c r="N3066" s="17"/>
      <c r="O3066" s="17"/>
      <c r="P3066" s="17">
        <f t="shared" si="2571"/>
        <v>0</v>
      </c>
      <c r="Q3066" s="183">
        <f t="shared" si="2576"/>
        <v>0</v>
      </c>
    </row>
    <row r="3067" spans="1:17" ht="22.5" x14ac:dyDescent="0.25">
      <c r="A3067" s="1" t="s">
        <v>1</v>
      </c>
      <c r="B3067" s="1" t="s">
        <v>1</v>
      </c>
      <c r="C3067" s="1" t="s">
        <v>1</v>
      </c>
      <c r="D3067" s="2" t="s">
        <v>1</v>
      </c>
      <c r="E3067" s="2" t="s">
        <v>1</v>
      </c>
      <c r="F3067" s="2" t="s">
        <v>1</v>
      </c>
      <c r="G3067" s="2" t="s">
        <v>1</v>
      </c>
      <c r="H3067" s="13" t="s">
        <v>70</v>
      </c>
      <c r="I3067" s="184">
        <f t="shared" ref="I3067:O3067" si="2587">SUM(I3068)</f>
        <v>77000</v>
      </c>
      <c r="J3067" s="184">
        <f t="shared" si="2587"/>
        <v>57000</v>
      </c>
      <c r="K3067" s="184">
        <f t="shared" si="2587"/>
        <v>57000</v>
      </c>
      <c r="L3067" s="184">
        <f t="shared" si="2587"/>
        <v>0</v>
      </c>
      <c r="M3067" s="14">
        <f t="shared" si="2587"/>
        <v>0</v>
      </c>
      <c r="N3067" s="14">
        <f t="shared" si="2587"/>
        <v>0</v>
      </c>
      <c r="O3067" s="14">
        <f t="shared" si="2587"/>
        <v>0</v>
      </c>
      <c r="P3067" s="14">
        <f t="shared" si="2571"/>
        <v>57000</v>
      </c>
      <c r="Q3067" s="184">
        <f t="shared" si="2576"/>
        <v>100</v>
      </c>
    </row>
    <row r="3068" spans="1:17" x14ac:dyDescent="0.25">
      <c r="A3068" s="4" t="s">
        <v>969</v>
      </c>
      <c r="B3068" s="4" t="s">
        <v>82</v>
      </c>
      <c r="C3068" s="4" t="s">
        <v>1434</v>
      </c>
      <c r="D3068" s="4" t="s">
        <v>1435</v>
      </c>
      <c r="E3068" s="2" t="s">
        <v>71</v>
      </c>
      <c r="F3068" s="2" t="s">
        <v>1</v>
      </c>
      <c r="G3068" s="2" t="s">
        <v>1</v>
      </c>
      <c r="H3068" s="2" t="s">
        <v>72</v>
      </c>
      <c r="I3068" s="185">
        <f t="shared" ref="I3068:L3068" si="2588">SUM(I3069:I3070)</f>
        <v>77000</v>
      </c>
      <c r="J3068" s="185">
        <f t="shared" ref="J3068" si="2589">SUM(J3069:J3070)</f>
        <v>57000</v>
      </c>
      <c r="K3068" s="185">
        <f t="shared" ref="K3068" si="2590">SUM(K3069:K3070)</f>
        <v>57000</v>
      </c>
      <c r="L3068" s="185">
        <f t="shared" si="2588"/>
        <v>0</v>
      </c>
      <c r="M3068" s="15">
        <f t="shared" ref="M3068:O3068" si="2591">SUM(M3069:M3070)</f>
        <v>0</v>
      </c>
      <c r="N3068" s="15">
        <f t="shared" si="2591"/>
        <v>0</v>
      </c>
      <c r="O3068" s="15">
        <f t="shared" si="2591"/>
        <v>0</v>
      </c>
      <c r="P3068" s="15">
        <f t="shared" si="2571"/>
        <v>57000</v>
      </c>
      <c r="Q3068" s="185">
        <f t="shared" si="2576"/>
        <v>100</v>
      </c>
    </row>
    <row r="3069" spans="1:17" x14ac:dyDescent="0.25">
      <c r="A3069" s="4" t="s">
        <v>969</v>
      </c>
      <c r="B3069" s="4" t="s">
        <v>82</v>
      </c>
      <c r="C3069" s="4" t="s">
        <v>1434</v>
      </c>
      <c r="D3069" s="4" t="s">
        <v>1435</v>
      </c>
      <c r="E3069" s="3" t="s">
        <v>75</v>
      </c>
      <c r="F3069" s="4"/>
      <c r="G3069" s="16" t="s">
        <v>1015</v>
      </c>
      <c r="H3069" s="16" t="s">
        <v>74</v>
      </c>
      <c r="I3069" s="183">
        <v>37000</v>
      </c>
      <c r="J3069" s="183">
        <v>22000</v>
      </c>
      <c r="K3069" s="183">
        <v>22000</v>
      </c>
      <c r="L3069" s="183">
        <f>M3069+N3069+O3069</f>
        <v>0</v>
      </c>
      <c r="M3069" s="17"/>
      <c r="N3069" s="17"/>
      <c r="O3069" s="17"/>
      <c r="P3069" s="17">
        <f t="shared" si="2571"/>
        <v>22000</v>
      </c>
      <c r="Q3069" s="183">
        <f t="shared" si="2576"/>
        <v>100</v>
      </c>
    </row>
    <row r="3070" spans="1:17" x14ac:dyDescent="0.25">
      <c r="A3070" s="4" t="s">
        <v>969</v>
      </c>
      <c r="B3070" s="4" t="s">
        <v>82</v>
      </c>
      <c r="C3070" s="4" t="s">
        <v>1434</v>
      </c>
      <c r="D3070" s="4" t="s">
        <v>1435</v>
      </c>
      <c r="E3070" s="3" t="s">
        <v>341</v>
      </c>
      <c r="F3070" s="4"/>
      <c r="G3070" s="16" t="s">
        <v>1015</v>
      </c>
      <c r="H3070" s="16" t="s">
        <v>340</v>
      </c>
      <c r="I3070" s="183">
        <v>40000</v>
      </c>
      <c r="J3070" s="183">
        <v>35000</v>
      </c>
      <c r="K3070" s="183">
        <v>35000</v>
      </c>
      <c r="L3070" s="183">
        <f>M3070+N3070+O3070</f>
        <v>0</v>
      </c>
      <c r="M3070" s="17"/>
      <c r="N3070" s="17"/>
      <c r="O3070" s="17"/>
      <c r="P3070" s="17">
        <f t="shared" si="2571"/>
        <v>35000</v>
      </c>
      <c r="Q3070" s="183">
        <f t="shared" si="2576"/>
        <v>100</v>
      </c>
    </row>
    <row r="3071" spans="1:17" x14ac:dyDescent="0.25">
      <c r="A3071" s="16" t="s">
        <v>1</v>
      </c>
      <c r="B3071" s="16" t="s">
        <v>1</v>
      </c>
      <c r="C3071" s="16" t="s">
        <v>1</v>
      </c>
      <c r="D3071" s="16" t="s">
        <v>1</v>
      </c>
      <c r="E3071" s="16" t="s">
        <v>1</v>
      </c>
      <c r="F3071" s="16" t="s">
        <v>1</v>
      </c>
      <c r="G3071" s="16" t="s">
        <v>1</v>
      </c>
      <c r="H3071" s="13" t="s">
        <v>1444</v>
      </c>
      <c r="I3071" s="184">
        <f t="shared" ref="I3071:O3071" si="2592">SUM(I3041,I3064,I3067)</f>
        <v>3329223</v>
      </c>
      <c r="J3071" s="184">
        <f t="shared" si="2592"/>
        <v>3125600</v>
      </c>
      <c r="K3071" s="184">
        <f t="shared" si="2592"/>
        <v>2655639</v>
      </c>
      <c r="L3071" s="184">
        <f t="shared" si="2592"/>
        <v>469801</v>
      </c>
      <c r="M3071" s="14">
        <f t="shared" si="2592"/>
        <v>179525</v>
      </c>
      <c r="N3071" s="14">
        <f t="shared" si="2592"/>
        <v>177878</v>
      </c>
      <c r="O3071" s="14">
        <f t="shared" si="2592"/>
        <v>112398</v>
      </c>
      <c r="P3071" s="14">
        <f t="shared" si="2571"/>
        <v>3125440</v>
      </c>
      <c r="Q3071" s="184">
        <f t="shared" si="2576"/>
        <v>99.994880982851299</v>
      </c>
    </row>
    <row r="3072" spans="1:17" ht="15.75" thickBot="1" x14ac:dyDescent="0.3">
      <c r="A3072" s="16" t="s">
        <v>1</v>
      </c>
      <c r="B3072" s="16" t="s">
        <v>1</v>
      </c>
      <c r="C3072" s="16" t="s">
        <v>1</v>
      </c>
      <c r="D3072" s="16" t="s">
        <v>1</v>
      </c>
      <c r="E3072" s="16" t="s">
        <v>1</v>
      </c>
      <c r="F3072" s="16" t="s">
        <v>1</v>
      </c>
      <c r="G3072" s="16" t="s">
        <v>1</v>
      </c>
      <c r="H3072" s="2" t="s">
        <v>77</v>
      </c>
      <c r="I3072" s="185">
        <v>62</v>
      </c>
      <c r="J3072" s="185">
        <v>62</v>
      </c>
      <c r="K3072" s="185"/>
      <c r="L3072" s="185"/>
      <c r="M3072" s="16" t="s">
        <v>1</v>
      </c>
      <c r="N3072" s="16" t="s">
        <v>1</v>
      </c>
      <c r="O3072" s="16"/>
      <c r="P3072" s="15">
        <f t="shared" si="2571"/>
        <v>0</v>
      </c>
      <c r="Q3072" s="164"/>
    </row>
    <row r="3073" spans="1:17" ht="45.75" thickBot="1" x14ac:dyDescent="0.3">
      <c r="A3073" s="212" t="s">
        <v>1</v>
      </c>
      <c r="B3073" s="212" t="s">
        <v>1</v>
      </c>
      <c r="C3073" s="212" t="s">
        <v>1</v>
      </c>
      <c r="D3073" s="212" t="s">
        <v>1</v>
      </c>
      <c r="E3073" s="212" t="s">
        <v>1</v>
      </c>
      <c r="F3073" s="212" t="s">
        <v>1</v>
      </c>
      <c r="G3073" s="214" t="s">
        <v>1</v>
      </c>
      <c r="H3073" s="5" t="s">
        <v>78</v>
      </c>
      <c r="I3073" s="109" t="s">
        <v>3374</v>
      </c>
      <c r="J3073" s="109" t="s">
        <v>3433</v>
      </c>
      <c r="K3073" s="109" t="s">
        <v>3437</v>
      </c>
      <c r="L3073" s="109" t="s">
        <v>3434</v>
      </c>
      <c r="M3073" s="5" t="s">
        <v>3439</v>
      </c>
      <c r="N3073" s="5" t="s">
        <v>3440</v>
      </c>
      <c r="O3073" s="5" t="s">
        <v>3441</v>
      </c>
      <c r="P3073" s="5" t="s">
        <v>3438</v>
      </c>
      <c r="Q3073" s="162" t="s">
        <v>3302</v>
      </c>
    </row>
    <row r="3074" spans="1:17" x14ac:dyDescent="0.25">
      <c r="A3074" s="213"/>
      <c r="B3074" s="213"/>
      <c r="C3074" s="213"/>
      <c r="D3074" s="213"/>
      <c r="E3074" s="213"/>
      <c r="F3074" s="213"/>
      <c r="G3074" s="215"/>
      <c r="H3074" s="18" t="s">
        <v>1</v>
      </c>
      <c r="I3074" s="110">
        <v>1</v>
      </c>
      <c r="J3074" s="110">
        <v>2</v>
      </c>
      <c r="K3074" s="110">
        <v>20</v>
      </c>
      <c r="L3074" s="110" t="s">
        <v>3402</v>
      </c>
      <c r="M3074" s="12">
        <v>5</v>
      </c>
      <c r="N3074" s="12">
        <v>6</v>
      </c>
      <c r="O3074" s="12">
        <v>7</v>
      </c>
      <c r="P3074" s="12" t="s">
        <v>3303</v>
      </c>
      <c r="Q3074" s="110">
        <v>9</v>
      </c>
    </row>
    <row r="3075" spans="1:17" x14ac:dyDescent="0.25">
      <c r="A3075" s="213"/>
      <c r="B3075" s="213"/>
      <c r="C3075" s="213"/>
      <c r="D3075" s="213"/>
      <c r="E3075" s="213"/>
      <c r="F3075" s="213"/>
      <c r="G3075" s="215"/>
      <c r="H3075" s="19" t="s">
        <v>1060</v>
      </c>
      <c r="I3075" s="186">
        <f t="shared" ref="I3075:L3075" si="2593">SUM(I3071)</f>
        <v>3329223</v>
      </c>
      <c r="J3075" s="186">
        <f t="shared" ref="J3075" si="2594">SUM(J3071)</f>
        <v>3125600</v>
      </c>
      <c r="K3075" s="186">
        <f t="shared" ref="K3075" si="2595">SUM(K3071)</f>
        <v>2655639</v>
      </c>
      <c r="L3075" s="186">
        <f t="shared" si="2593"/>
        <v>469801</v>
      </c>
      <c r="M3075" s="20">
        <f t="shared" ref="M3075:O3075" si="2596">SUM(M3071)</f>
        <v>179525</v>
      </c>
      <c r="N3075" s="20">
        <f t="shared" si="2596"/>
        <v>177878</v>
      </c>
      <c r="O3075" s="20">
        <f t="shared" si="2596"/>
        <v>112398</v>
      </c>
      <c r="P3075" s="20">
        <f>K3075+L3075</f>
        <v>3125440</v>
      </c>
      <c r="Q3075" s="186">
        <f>IF(J3075=0,"-",P3075/J3075*100)</f>
        <v>99.994880982851299</v>
      </c>
    </row>
    <row r="3076" spans="1:17" x14ac:dyDescent="0.25">
      <c r="A3076" s="213"/>
      <c r="B3076" s="213"/>
      <c r="C3076" s="213"/>
      <c r="D3076" s="213"/>
      <c r="E3076" s="213"/>
      <c r="F3076" s="213"/>
      <c r="G3076" s="215"/>
      <c r="H3076" s="21" t="s">
        <v>80</v>
      </c>
      <c r="I3076" s="186">
        <f t="shared" ref="I3076:L3076" si="2597">SUM(I3075)</f>
        <v>3329223</v>
      </c>
      <c r="J3076" s="186">
        <f t="shared" ref="J3076" si="2598">SUM(J3075)</f>
        <v>3125600</v>
      </c>
      <c r="K3076" s="186">
        <f t="shared" ref="K3076" si="2599">SUM(K3075)</f>
        <v>2655639</v>
      </c>
      <c r="L3076" s="186">
        <f t="shared" si="2597"/>
        <v>469801</v>
      </c>
      <c r="M3076" s="20">
        <f t="shared" ref="M3076:O3076" si="2600">SUM(M3075)</f>
        <v>179525</v>
      </c>
      <c r="N3076" s="20">
        <f t="shared" si="2600"/>
        <v>177878</v>
      </c>
      <c r="O3076" s="20">
        <f t="shared" si="2600"/>
        <v>112398</v>
      </c>
      <c r="P3076" s="20">
        <f>K3076+L3076</f>
        <v>3125440</v>
      </c>
      <c r="Q3076" s="186">
        <f>IF(J3076=0,"-",P3076/J3076*100)</f>
        <v>99.994880982851299</v>
      </c>
    </row>
    <row r="3077" spans="1:17" x14ac:dyDescent="0.25">
      <c r="A3077" s="216"/>
      <c r="B3077" s="216"/>
      <c r="C3077" s="216"/>
      <c r="D3077" s="216"/>
      <c r="E3077" s="216"/>
      <c r="F3077" s="216"/>
      <c r="G3077" s="217"/>
      <c r="J3077" s="178">
        <v>0</v>
      </c>
      <c r="K3077" s="178">
        <v>0</v>
      </c>
      <c r="L3077" s="178">
        <f>M3077+N3077+O3077</f>
        <v>0</v>
      </c>
      <c r="P3077">
        <f>K3077+L3077</f>
        <v>0</v>
      </c>
      <c r="Q3077" s="160" t="str">
        <f>IF(J3077=0,"-",P3077/J3077*100)</f>
        <v>-</v>
      </c>
    </row>
    <row r="3078" spans="1:17" ht="15.75" thickBot="1" x14ac:dyDescent="0.3">
      <c r="A3078" s="16" t="s">
        <v>1</v>
      </c>
      <c r="B3078" s="16" t="s">
        <v>1</v>
      </c>
      <c r="C3078" s="16" t="s">
        <v>1</v>
      </c>
      <c r="D3078" s="16" t="s">
        <v>1</v>
      </c>
      <c r="E3078" s="16" t="s">
        <v>1</v>
      </c>
      <c r="F3078" s="16" t="s">
        <v>1</v>
      </c>
      <c r="G3078" s="16" t="s">
        <v>1</v>
      </c>
      <c r="H3078" s="22" t="s">
        <v>1</v>
      </c>
      <c r="I3078" s="187"/>
      <c r="J3078" s="187"/>
      <c r="K3078" s="187"/>
      <c r="L3078" s="187"/>
      <c r="M3078" s="22" t="s">
        <v>1</v>
      </c>
      <c r="N3078" s="22" t="s">
        <v>1</v>
      </c>
      <c r="O3078" s="22"/>
      <c r="P3078" s="22">
        <f>K3078+L3078</f>
        <v>0</v>
      </c>
      <c r="Q3078" s="166"/>
    </row>
    <row r="3079" spans="1:17" ht="45.75" thickBot="1" x14ac:dyDescent="0.3">
      <c r="A3079" s="5" t="s">
        <v>4</v>
      </c>
      <c r="B3079" s="5" t="s">
        <v>5</v>
      </c>
      <c r="C3079" s="5" t="s">
        <v>6</v>
      </c>
      <c r="D3079" s="6" t="s">
        <v>1</v>
      </c>
      <c r="E3079" s="5" t="s">
        <v>7</v>
      </c>
      <c r="F3079" s="5" t="s">
        <v>8</v>
      </c>
      <c r="G3079" s="5" t="s">
        <v>9</v>
      </c>
      <c r="H3079" s="5" t="s">
        <v>10</v>
      </c>
      <c r="I3079" s="109" t="s">
        <v>3374</v>
      </c>
      <c r="J3079" s="109" t="s">
        <v>3433</v>
      </c>
      <c r="K3079" s="109" t="s">
        <v>3437</v>
      </c>
      <c r="L3079" s="109" t="s">
        <v>3434</v>
      </c>
      <c r="M3079" s="5" t="s">
        <v>3439</v>
      </c>
      <c r="N3079" s="5" t="s">
        <v>3440</v>
      </c>
      <c r="O3079" s="5" t="s">
        <v>3441</v>
      </c>
      <c r="P3079" s="5" t="s">
        <v>3438</v>
      </c>
      <c r="Q3079" s="162" t="s">
        <v>3302</v>
      </c>
    </row>
    <row r="3080" spans="1:17" x14ac:dyDescent="0.25">
      <c r="A3080" s="7" t="s">
        <v>1</v>
      </c>
      <c r="B3080" s="7" t="s">
        <v>1</v>
      </c>
      <c r="C3080" s="7" t="s">
        <v>1</v>
      </c>
      <c r="D3080" s="8" t="s">
        <v>1</v>
      </c>
      <c r="E3080" s="8" t="s">
        <v>1</v>
      </c>
      <c r="F3080" s="9" t="s">
        <v>1</v>
      </c>
      <c r="G3080" s="10" t="s">
        <v>1</v>
      </c>
      <c r="H3080" s="11" t="s">
        <v>1</v>
      </c>
      <c r="I3080" s="110">
        <v>1</v>
      </c>
      <c r="J3080" s="110">
        <v>2</v>
      </c>
      <c r="K3080" s="110">
        <v>20</v>
      </c>
      <c r="L3080" s="110" t="s">
        <v>3402</v>
      </c>
      <c r="M3080" s="12">
        <v>5</v>
      </c>
      <c r="N3080" s="12">
        <v>6</v>
      </c>
      <c r="O3080" s="12">
        <v>7</v>
      </c>
      <c r="P3080" s="12" t="s">
        <v>3303</v>
      </c>
      <c r="Q3080" s="110">
        <v>9</v>
      </c>
    </row>
    <row r="3081" spans="1:17" x14ac:dyDescent="0.25">
      <c r="A3081" s="1" t="s">
        <v>969</v>
      </c>
      <c r="B3081" s="1" t="s">
        <v>82</v>
      </c>
      <c r="C3081" s="4" t="s">
        <v>1445</v>
      </c>
      <c r="D3081" s="4" t="s">
        <v>1446</v>
      </c>
      <c r="E3081" s="2" t="s">
        <v>1</v>
      </c>
      <c r="F3081" s="2" t="s">
        <v>1</v>
      </c>
      <c r="G3081" s="2" t="s">
        <v>1</v>
      </c>
      <c r="H3081" s="2" t="s">
        <v>1447</v>
      </c>
      <c r="I3081" s="183">
        <v>0</v>
      </c>
      <c r="J3081" s="183"/>
      <c r="K3081" s="183"/>
      <c r="L3081" s="183"/>
      <c r="M3081" s="3" t="s">
        <v>1</v>
      </c>
      <c r="N3081" s="3" t="s">
        <v>1</v>
      </c>
      <c r="O3081" s="3"/>
      <c r="P3081" s="3">
        <f t="shared" ref="P3081:P3114" si="2601">K3081+L3081</f>
        <v>0</v>
      </c>
      <c r="Q3081" s="161"/>
    </row>
    <row r="3082" spans="1:17" ht="33.75" x14ac:dyDescent="0.25">
      <c r="A3082" s="1" t="s">
        <v>1</v>
      </c>
      <c r="B3082" s="1" t="s">
        <v>1</v>
      </c>
      <c r="C3082" s="1" t="s">
        <v>1</v>
      </c>
      <c r="D3082" s="2" t="s">
        <v>1</v>
      </c>
      <c r="E3082" s="2" t="s">
        <v>1</v>
      </c>
      <c r="F3082" s="2" t="s">
        <v>1</v>
      </c>
      <c r="G3082" s="2" t="s">
        <v>1</v>
      </c>
      <c r="H3082" s="13" t="s">
        <v>14</v>
      </c>
      <c r="I3082" s="184">
        <f t="shared" ref="I3082:L3082" si="2602">SUM(I3083,I3091,I3093)</f>
        <v>2735930</v>
      </c>
      <c r="J3082" s="184">
        <f t="shared" ref="J3082" si="2603">SUM(J3083,J3091,J3093)</f>
        <v>2707418</v>
      </c>
      <c r="K3082" s="184">
        <f t="shared" ref="K3082" si="2604">SUM(K3083,K3091,K3093)</f>
        <v>2121636</v>
      </c>
      <c r="L3082" s="184">
        <f t="shared" si="2602"/>
        <v>580232</v>
      </c>
      <c r="M3082" s="14">
        <f t="shared" ref="M3082:O3082" si="2605">SUM(M3083,M3091,M3093)</f>
        <v>192709</v>
      </c>
      <c r="N3082" s="14">
        <f t="shared" si="2605"/>
        <v>185788</v>
      </c>
      <c r="O3082" s="14">
        <f t="shared" si="2605"/>
        <v>201735</v>
      </c>
      <c r="P3082" s="14">
        <f t="shared" si="2601"/>
        <v>2701868</v>
      </c>
      <c r="Q3082" s="184">
        <f t="shared" ref="Q3082:Q3113" si="2606">IF(J3082=0,"-",P3082/J3082*100)</f>
        <v>99.795007641967374</v>
      </c>
    </row>
    <row r="3083" spans="1:17" x14ac:dyDescent="0.25">
      <c r="A3083" s="4" t="s">
        <v>969</v>
      </c>
      <c r="B3083" s="4" t="s">
        <v>82</v>
      </c>
      <c r="C3083" s="4" t="s">
        <v>1445</v>
      </c>
      <c r="D3083" s="4" t="s">
        <v>1446</v>
      </c>
      <c r="E3083" s="2" t="s">
        <v>15</v>
      </c>
      <c r="F3083" s="2" t="s">
        <v>1</v>
      </c>
      <c r="G3083" s="2" t="s">
        <v>1</v>
      </c>
      <c r="H3083" s="2" t="s">
        <v>16</v>
      </c>
      <c r="I3083" s="185">
        <f t="shared" ref="I3083:L3083" si="2607">SUM(I3084,I3085)</f>
        <v>2316663</v>
      </c>
      <c r="J3083" s="185">
        <f t="shared" ref="J3083" si="2608">SUM(J3084,J3085)</f>
        <v>2318151</v>
      </c>
      <c r="K3083" s="185">
        <f t="shared" ref="K3083" si="2609">SUM(K3084,K3085)</f>
        <v>1830161</v>
      </c>
      <c r="L3083" s="185">
        <f t="shared" si="2607"/>
        <v>487990</v>
      </c>
      <c r="M3083" s="15">
        <f t="shared" ref="M3083:O3083" si="2610">SUM(M3084,M3085)</f>
        <v>159770</v>
      </c>
      <c r="N3083" s="15">
        <f t="shared" si="2610"/>
        <v>154500</v>
      </c>
      <c r="O3083" s="15">
        <f t="shared" si="2610"/>
        <v>173720</v>
      </c>
      <c r="P3083" s="15">
        <f t="shared" si="2601"/>
        <v>2318151</v>
      </c>
      <c r="Q3083" s="185">
        <f t="shared" si="2606"/>
        <v>100</v>
      </c>
    </row>
    <row r="3084" spans="1:17" x14ac:dyDescent="0.25">
      <c r="A3084" s="4" t="s">
        <v>969</v>
      </c>
      <c r="B3084" s="4" t="s">
        <v>82</v>
      </c>
      <c r="C3084" s="4" t="s">
        <v>1445</v>
      </c>
      <c r="D3084" s="4" t="s">
        <v>1446</v>
      </c>
      <c r="E3084" s="3" t="s">
        <v>18</v>
      </c>
      <c r="F3084" s="4"/>
      <c r="G3084" s="16" t="s">
        <v>1015</v>
      </c>
      <c r="H3084" s="16" t="s">
        <v>17</v>
      </c>
      <c r="I3084" s="183">
        <v>2028263</v>
      </c>
      <c r="J3084" s="183">
        <v>2028263</v>
      </c>
      <c r="K3084" s="183">
        <v>1583014</v>
      </c>
      <c r="L3084" s="183">
        <f>M3084+N3084+O3084</f>
        <v>445249</v>
      </c>
      <c r="M3084" s="17">
        <v>145180</v>
      </c>
      <c r="N3084" s="17">
        <v>140000</v>
      </c>
      <c r="O3084" s="17">
        <v>160069</v>
      </c>
      <c r="P3084" s="17">
        <f t="shared" si="2601"/>
        <v>2028263</v>
      </c>
      <c r="Q3084" s="183">
        <f t="shared" si="2606"/>
        <v>100</v>
      </c>
    </row>
    <row r="3085" spans="1:17" x14ac:dyDescent="0.25">
      <c r="A3085" s="1" t="s">
        <v>969</v>
      </c>
      <c r="B3085" s="1" t="s">
        <v>82</v>
      </c>
      <c r="C3085" s="1" t="s">
        <v>1445</v>
      </c>
      <c r="D3085" s="1" t="s">
        <v>1446</v>
      </c>
      <c r="E3085" s="1" t="s">
        <v>20</v>
      </c>
      <c r="F3085" s="4" t="s">
        <v>1</v>
      </c>
      <c r="G3085" s="16" t="s">
        <v>1</v>
      </c>
      <c r="H3085" s="2" t="s">
        <v>21</v>
      </c>
      <c r="I3085" s="185">
        <f t="shared" ref="I3085:O3085" si="2611">SUM(I3086:I3090)</f>
        <v>288400</v>
      </c>
      <c r="J3085" s="185">
        <f t="shared" si="2611"/>
        <v>289888</v>
      </c>
      <c r="K3085" s="185">
        <f t="shared" si="2611"/>
        <v>247147</v>
      </c>
      <c r="L3085" s="185">
        <f t="shared" si="2611"/>
        <v>42741</v>
      </c>
      <c r="M3085" s="15">
        <f t="shared" si="2611"/>
        <v>14590</v>
      </c>
      <c r="N3085" s="15">
        <f t="shared" si="2611"/>
        <v>14500</v>
      </c>
      <c r="O3085" s="15">
        <f t="shared" si="2611"/>
        <v>13651</v>
      </c>
      <c r="P3085" s="15">
        <f t="shared" si="2601"/>
        <v>289888</v>
      </c>
      <c r="Q3085" s="185">
        <f t="shared" si="2606"/>
        <v>100</v>
      </c>
    </row>
    <row r="3086" spans="1:17" x14ac:dyDescent="0.25">
      <c r="A3086" s="4" t="s">
        <v>969</v>
      </c>
      <c r="B3086" s="4" t="s">
        <v>82</v>
      </c>
      <c r="C3086" s="4" t="s">
        <v>1445</v>
      </c>
      <c r="D3086" s="4" t="s">
        <v>1446</v>
      </c>
      <c r="E3086" s="3" t="s">
        <v>22</v>
      </c>
      <c r="F3086" s="4" t="s">
        <v>1448</v>
      </c>
      <c r="G3086" s="16" t="s">
        <v>1015</v>
      </c>
      <c r="H3086" s="16" t="s">
        <v>86</v>
      </c>
      <c r="I3086" s="183">
        <v>43890</v>
      </c>
      <c r="J3086" s="183">
        <v>43890</v>
      </c>
      <c r="K3086" s="183">
        <v>33300</v>
      </c>
      <c r="L3086" s="183">
        <f>M3086+N3086+O3086</f>
        <v>10590</v>
      </c>
      <c r="M3086" s="17">
        <v>3590</v>
      </c>
      <c r="N3086" s="17">
        <v>3500</v>
      </c>
      <c r="O3086" s="17">
        <v>3500</v>
      </c>
      <c r="P3086" s="17">
        <f t="shared" si="2601"/>
        <v>43890</v>
      </c>
      <c r="Q3086" s="183">
        <f t="shared" si="2606"/>
        <v>100</v>
      </c>
    </row>
    <row r="3087" spans="1:17" x14ac:dyDescent="0.25">
      <c r="A3087" s="4" t="s">
        <v>969</v>
      </c>
      <c r="B3087" s="4" t="s">
        <v>82</v>
      </c>
      <c r="C3087" s="4" t="s">
        <v>1445</v>
      </c>
      <c r="D3087" s="4" t="s">
        <v>1446</v>
      </c>
      <c r="E3087" s="3" t="s">
        <v>22</v>
      </c>
      <c r="F3087" s="4" t="s">
        <v>1449</v>
      </c>
      <c r="G3087" s="16" t="s">
        <v>1015</v>
      </c>
      <c r="H3087" s="16" t="s">
        <v>26</v>
      </c>
      <c r="I3087" s="183">
        <v>165810</v>
      </c>
      <c r="J3087" s="183">
        <v>165810</v>
      </c>
      <c r="K3087" s="183">
        <v>133659</v>
      </c>
      <c r="L3087" s="183">
        <f>M3087+N3087+O3087</f>
        <v>32151</v>
      </c>
      <c r="M3087" s="17">
        <v>11000</v>
      </c>
      <c r="N3087" s="17">
        <v>11000</v>
      </c>
      <c r="O3087" s="17">
        <v>10151</v>
      </c>
      <c r="P3087" s="17">
        <f t="shared" si="2601"/>
        <v>165810</v>
      </c>
      <c r="Q3087" s="183">
        <f t="shared" si="2606"/>
        <v>100</v>
      </c>
    </row>
    <row r="3088" spans="1:17" x14ac:dyDescent="0.25">
      <c r="A3088" s="4" t="s">
        <v>969</v>
      </c>
      <c r="B3088" s="4" t="s">
        <v>82</v>
      </c>
      <c r="C3088" s="4" t="s">
        <v>1445</v>
      </c>
      <c r="D3088" s="4" t="s">
        <v>1446</v>
      </c>
      <c r="E3088" s="3" t="s">
        <v>22</v>
      </c>
      <c r="F3088" s="4" t="s">
        <v>1450</v>
      </c>
      <c r="G3088" s="16" t="s">
        <v>1015</v>
      </c>
      <c r="H3088" s="16" t="s">
        <v>28</v>
      </c>
      <c r="I3088" s="183">
        <v>37000</v>
      </c>
      <c r="J3088" s="183">
        <v>38488</v>
      </c>
      <c r="K3088" s="183">
        <v>38488</v>
      </c>
      <c r="L3088" s="183">
        <f>M3088+N3088+O3088</f>
        <v>0</v>
      </c>
      <c r="M3088" s="17"/>
      <c r="N3088" s="17"/>
      <c r="O3088" s="17"/>
      <c r="P3088" s="17">
        <f t="shared" si="2601"/>
        <v>38488</v>
      </c>
      <c r="Q3088" s="183">
        <f t="shared" si="2606"/>
        <v>100</v>
      </c>
    </row>
    <row r="3089" spans="1:17" x14ac:dyDescent="0.25">
      <c r="A3089" s="4" t="s">
        <v>969</v>
      </c>
      <c r="B3089" s="4" t="s">
        <v>82</v>
      </c>
      <c r="C3089" s="4" t="s">
        <v>1445</v>
      </c>
      <c r="D3089" s="4" t="s">
        <v>1446</v>
      </c>
      <c r="E3089" s="3" t="s">
        <v>22</v>
      </c>
      <c r="F3089" s="4" t="s">
        <v>1451</v>
      </c>
      <c r="G3089" s="16" t="s">
        <v>1015</v>
      </c>
      <c r="H3089" s="16" t="s">
        <v>24</v>
      </c>
      <c r="I3089" s="183">
        <v>6700</v>
      </c>
      <c r="J3089" s="183">
        <v>6700</v>
      </c>
      <c r="K3089" s="183">
        <v>6700</v>
      </c>
      <c r="L3089" s="183">
        <f>M3089+N3089+O3089</f>
        <v>0</v>
      </c>
      <c r="M3089" s="17"/>
      <c r="N3089" s="17"/>
      <c r="O3089" s="17"/>
      <c r="P3089" s="17">
        <f t="shared" si="2601"/>
        <v>6700</v>
      </c>
      <c r="Q3089" s="183">
        <f t="shared" si="2606"/>
        <v>100</v>
      </c>
    </row>
    <row r="3090" spans="1:17" x14ac:dyDescent="0.25">
      <c r="A3090" s="4" t="s">
        <v>969</v>
      </c>
      <c r="B3090" s="4" t="s">
        <v>82</v>
      </c>
      <c r="C3090" s="4" t="s">
        <v>1445</v>
      </c>
      <c r="D3090" s="4" t="s">
        <v>1446</v>
      </c>
      <c r="E3090" s="3" t="s">
        <v>22</v>
      </c>
      <c r="F3090" s="4" t="s">
        <v>1452</v>
      </c>
      <c r="G3090" s="16" t="s">
        <v>1015</v>
      </c>
      <c r="H3090" s="16" t="s">
        <v>30</v>
      </c>
      <c r="I3090" s="183">
        <v>35000</v>
      </c>
      <c r="J3090" s="183">
        <v>35000</v>
      </c>
      <c r="K3090" s="183">
        <v>35000</v>
      </c>
      <c r="L3090" s="183">
        <f>M3090+N3090+O3090</f>
        <v>0</v>
      </c>
      <c r="M3090" s="17"/>
      <c r="N3090" s="17"/>
      <c r="O3090" s="17"/>
      <c r="P3090" s="17">
        <f t="shared" si="2601"/>
        <v>35000</v>
      </c>
      <c r="Q3090" s="183">
        <f t="shared" si="2606"/>
        <v>100</v>
      </c>
    </row>
    <row r="3091" spans="1:17" x14ac:dyDescent="0.25">
      <c r="A3091" s="4" t="s">
        <v>969</v>
      </c>
      <c r="B3091" s="4" t="s">
        <v>82</v>
      </c>
      <c r="C3091" s="4" t="s">
        <v>1445</v>
      </c>
      <c r="D3091" s="4" t="s">
        <v>1446</v>
      </c>
      <c r="E3091" s="2" t="s">
        <v>31</v>
      </c>
      <c r="F3091" s="2" t="s">
        <v>1</v>
      </c>
      <c r="G3091" s="2" t="s">
        <v>1</v>
      </c>
      <c r="H3091" s="2" t="s">
        <v>32</v>
      </c>
      <c r="I3091" s="185">
        <f t="shared" ref="I3091:O3091" si="2612">SUM(I3092)</f>
        <v>212967</v>
      </c>
      <c r="J3091" s="185">
        <f t="shared" si="2612"/>
        <v>212967</v>
      </c>
      <c r="K3091" s="185">
        <f t="shared" si="2612"/>
        <v>164827</v>
      </c>
      <c r="L3091" s="185">
        <f t="shared" si="2612"/>
        <v>48140</v>
      </c>
      <c r="M3091" s="15">
        <f t="shared" si="2612"/>
        <v>16374</v>
      </c>
      <c r="N3091" s="15">
        <f t="shared" si="2612"/>
        <v>16266</v>
      </c>
      <c r="O3091" s="15">
        <f t="shared" si="2612"/>
        <v>15500</v>
      </c>
      <c r="P3091" s="15">
        <f t="shared" si="2601"/>
        <v>212967</v>
      </c>
      <c r="Q3091" s="185">
        <f t="shared" si="2606"/>
        <v>100</v>
      </c>
    </row>
    <row r="3092" spans="1:17" x14ac:dyDescent="0.25">
      <c r="A3092" s="4" t="s">
        <v>969</v>
      </c>
      <c r="B3092" s="4" t="s">
        <v>82</v>
      </c>
      <c r="C3092" s="4" t="s">
        <v>1445</v>
      </c>
      <c r="D3092" s="4" t="s">
        <v>1446</v>
      </c>
      <c r="E3092" s="3" t="s">
        <v>34</v>
      </c>
      <c r="F3092" s="4"/>
      <c r="G3092" s="16" t="s">
        <v>1015</v>
      </c>
      <c r="H3092" s="16" t="s">
        <v>33</v>
      </c>
      <c r="I3092" s="183">
        <v>212967</v>
      </c>
      <c r="J3092" s="183">
        <v>212967</v>
      </c>
      <c r="K3092" s="183">
        <v>164827</v>
      </c>
      <c r="L3092" s="183">
        <f>M3092+N3092+O3092</f>
        <v>48140</v>
      </c>
      <c r="M3092" s="17">
        <v>16374</v>
      </c>
      <c r="N3092" s="17">
        <v>16266</v>
      </c>
      <c r="O3092" s="17">
        <v>15500</v>
      </c>
      <c r="P3092" s="17">
        <f t="shared" si="2601"/>
        <v>212967</v>
      </c>
      <c r="Q3092" s="183">
        <f t="shared" si="2606"/>
        <v>100</v>
      </c>
    </row>
    <row r="3093" spans="1:17" x14ac:dyDescent="0.25">
      <c r="A3093" s="4" t="s">
        <v>969</v>
      </c>
      <c r="B3093" s="4" t="s">
        <v>82</v>
      </c>
      <c r="C3093" s="4" t="s">
        <v>1445</v>
      </c>
      <c r="D3093" s="4" t="s">
        <v>1446</v>
      </c>
      <c r="E3093" s="2" t="s">
        <v>35</v>
      </c>
      <c r="F3093" s="2" t="s">
        <v>1</v>
      </c>
      <c r="G3093" s="2" t="s">
        <v>1</v>
      </c>
      <c r="H3093" s="2" t="s">
        <v>36</v>
      </c>
      <c r="I3093" s="185">
        <f t="shared" ref="I3093:O3093" si="2613">SUM(I3094:I3102)</f>
        <v>206300</v>
      </c>
      <c r="J3093" s="185">
        <f t="shared" si="2613"/>
        <v>176300</v>
      </c>
      <c r="K3093" s="185">
        <f t="shared" si="2613"/>
        <v>126648</v>
      </c>
      <c r="L3093" s="185">
        <f t="shared" si="2613"/>
        <v>44102</v>
      </c>
      <c r="M3093" s="15">
        <f t="shared" si="2613"/>
        <v>16565</v>
      </c>
      <c r="N3093" s="15">
        <f t="shared" si="2613"/>
        <v>15022</v>
      </c>
      <c r="O3093" s="15">
        <f t="shared" si="2613"/>
        <v>12515</v>
      </c>
      <c r="P3093" s="15">
        <f t="shared" si="2601"/>
        <v>170750</v>
      </c>
      <c r="Q3093" s="185">
        <f t="shared" si="2606"/>
        <v>96.851956891661942</v>
      </c>
    </row>
    <row r="3094" spans="1:17" x14ac:dyDescent="0.25">
      <c r="A3094" s="4" t="s">
        <v>969</v>
      </c>
      <c r="B3094" s="4" t="s">
        <v>82</v>
      </c>
      <c r="C3094" s="4" t="s">
        <v>1445</v>
      </c>
      <c r="D3094" s="4" t="s">
        <v>1446</v>
      </c>
      <c r="E3094" s="3" t="s">
        <v>39</v>
      </c>
      <c r="F3094" s="4"/>
      <c r="G3094" s="16" t="s">
        <v>1015</v>
      </c>
      <c r="H3094" s="16" t="s">
        <v>38</v>
      </c>
      <c r="I3094" s="183">
        <v>4400</v>
      </c>
      <c r="J3094" s="183">
        <v>2200</v>
      </c>
      <c r="K3094" s="183">
        <v>2200</v>
      </c>
      <c r="L3094" s="183">
        <f t="shared" ref="L3094:L3101" si="2614">M3094+N3094+O3094</f>
        <v>0</v>
      </c>
      <c r="M3094" s="17"/>
      <c r="N3094" s="17"/>
      <c r="O3094" s="17"/>
      <c r="P3094" s="17">
        <f t="shared" si="2601"/>
        <v>2200</v>
      </c>
      <c r="Q3094" s="183">
        <f t="shared" si="2606"/>
        <v>100</v>
      </c>
    </row>
    <row r="3095" spans="1:17" x14ac:dyDescent="0.25">
      <c r="A3095" s="4" t="s">
        <v>969</v>
      </c>
      <c r="B3095" s="4" t="s">
        <v>82</v>
      </c>
      <c r="C3095" s="4" t="s">
        <v>1445</v>
      </c>
      <c r="D3095" s="4" t="s">
        <v>1446</v>
      </c>
      <c r="E3095" s="3" t="s">
        <v>197</v>
      </c>
      <c r="F3095" s="4"/>
      <c r="G3095" s="16" t="s">
        <v>1015</v>
      </c>
      <c r="H3095" s="16" t="s">
        <v>196</v>
      </c>
      <c r="I3095" s="183">
        <v>46200</v>
      </c>
      <c r="J3095" s="183">
        <v>46200</v>
      </c>
      <c r="K3095" s="183">
        <v>33350</v>
      </c>
      <c r="L3095" s="183">
        <f t="shared" si="2614"/>
        <v>12850</v>
      </c>
      <c r="M3095" s="17">
        <v>4450</v>
      </c>
      <c r="N3095" s="17">
        <v>4200</v>
      </c>
      <c r="O3095" s="17">
        <v>4200</v>
      </c>
      <c r="P3095" s="17">
        <f t="shared" si="2601"/>
        <v>46200</v>
      </c>
      <c r="Q3095" s="183">
        <f t="shared" si="2606"/>
        <v>100</v>
      </c>
    </row>
    <row r="3096" spans="1:17" x14ac:dyDescent="0.25">
      <c r="A3096" s="4" t="s">
        <v>969</v>
      </c>
      <c r="B3096" s="4" t="s">
        <v>82</v>
      </c>
      <c r="C3096" s="4" t="s">
        <v>1445</v>
      </c>
      <c r="D3096" s="4" t="s">
        <v>1446</v>
      </c>
      <c r="E3096" s="3" t="s">
        <v>200</v>
      </c>
      <c r="F3096" s="4"/>
      <c r="G3096" s="16" t="s">
        <v>1015</v>
      </c>
      <c r="H3096" s="16" t="s">
        <v>199</v>
      </c>
      <c r="I3096" s="183">
        <v>11330</v>
      </c>
      <c r="J3096" s="183">
        <v>11330</v>
      </c>
      <c r="K3096" s="183">
        <v>8215</v>
      </c>
      <c r="L3096" s="183">
        <f t="shared" si="2614"/>
        <v>3115</v>
      </c>
      <c r="M3096" s="17">
        <v>1115</v>
      </c>
      <c r="N3096" s="17">
        <v>1000</v>
      </c>
      <c r="O3096" s="17">
        <v>1000</v>
      </c>
      <c r="P3096" s="17">
        <f t="shared" si="2601"/>
        <v>11330</v>
      </c>
      <c r="Q3096" s="183">
        <f t="shared" si="2606"/>
        <v>100</v>
      </c>
    </row>
    <row r="3097" spans="1:17" x14ac:dyDescent="0.25">
      <c r="A3097" s="4" t="s">
        <v>969</v>
      </c>
      <c r="B3097" s="4" t="s">
        <v>82</v>
      </c>
      <c r="C3097" s="4" t="s">
        <v>1445</v>
      </c>
      <c r="D3097" s="4" t="s">
        <v>1446</v>
      </c>
      <c r="E3097" s="3" t="s">
        <v>203</v>
      </c>
      <c r="F3097" s="4"/>
      <c r="G3097" s="16" t="s">
        <v>1015</v>
      </c>
      <c r="H3097" s="16" t="s">
        <v>202</v>
      </c>
      <c r="I3097" s="183">
        <v>41300</v>
      </c>
      <c r="J3097" s="183">
        <v>38000</v>
      </c>
      <c r="K3097" s="183">
        <v>28000</v>
      </c>
      <c r="L3097" s="183">
        <f t="shared" si="2614"/>
        <v>10000</v>
      </c>
      <c r="M3097" s="17">
        <v>3400</v>
      </c>
      <c r="N3097" s="17">
        <v>3300</v>
      </c>
      <c r="O3097" s="17">
        <v>3300</v>
      </c>
      <c r="P3097" s="17">
        <f t="shared" si="2601"/>
        <v>38000</v>
      </c>
      <c r="Q3097" s="183">
        <f t="shared" si="2606"/>
        <v>100</v>
      </c>
    </row>
    <row r="3098" spans="1:17" x14ac:dyDescent="0.25">
      <c r="A3098" s="4" t="s">
        <v>969</v>
      </c>
      <c r="B3098" s="4" t="s">
        <v>82</v>
      </c>
      <c r="C3098" s="4" t="s">
        <v>1445</v>
      </c>
      <c r="D3098" s="4" t="s">
        <v>1446</v>
      </c>
      <c r="E3098" s="3" t="s">
        <v>206</v>
      </c>
      <c r="F3098" s="4"/>
      <c r="G3098" s="16" t="s">
        <v>1015</v>
      </c>
      <c r="H3098" s="16" t="s">
        <v>205</v>
      </c>
      <c r="I3098" s="183">
        <v>6300</v>
      </c>
      <c r="J3098" s="183">
        <v>3300</v>
      </c>
      <c r="K3098" s="183">
        <v>3300</v>
      </c>
      <c r="L3098" s="183">
        <f t="shared" si="2614"/>
        <v>0</v>
      </c>
      <c r="M3098" s="17"/>
      <c r="N3098" s="17"/>
      <c r="O3098" s="17"/>
      <c r="P3098" s="17">
        <f t="shared" si="2601"/>
        <v>3300</v>
      </c>
      <c r="Q3098" s="183">
        <f t="shared" si="2606"/>
        <v>100</v>
      </c>
    </row>
    <row r="3099" spans="1:17" x14ac:dyDescent="0.25">
      <c r="A3099" s="4" t="s">
        <v>969</v>
      </c>
      <c r="B3099" s="4" t="s">
        <v>82</v>
      </c>
      <c r="C3099" s="4" t="s">
        <v>1445</v>
      </c>
      <c r="D3099" s="4" t="s">
        <v>1446</v>
      </c>
      <c r="E3099" s="3" t="s">
        <v>209</v>
      </c>
      <c r="F3099" s="4"/>
      <c r="G3099" s="16" t="s">
        <v>1015</v>
      </c>
      <c r="H3099" s="16" t="s">
        <v>208</v>
      </c>
      <c r="I3099" s="183">
        <v>18700</v>
      </c>
      <c r="J3099" s="183">
        <v>5500</v>
      </c>
      <c r="K3099" s="183">
        <v>0</v>
      </c>
      <c r="L3099" s="183">
        <f t="shared" si="2614"/>
        <v>0</v>
      </c>
      <c r="M3099" s="17"/>
      <c r="N3099" s="17"/>
      <c r="O3099" s="17"/>
      <c r="P3099" s="17">
        <f t="shared" si="2601"/>
        <v>0</v>
      </c>
      <c r="Q3099" s="183">
        <f t="shared" si="2606"/>
        <v>0</v>
      </c>
    </row>
    <row r="3100" spans="1:17" x14ac:dyDescent="0.25">
      <c r="A3100" s="4" t="s">
        <v>969</v>
      </c>
      <c r="B3100" s="4" t="s">
        <v>82</v>
      </c>
      <c r="C3100" s="4" t="s">
        <v>1445</v>
      </c>
      <c r="D3100" s="4" t="s">
        <v>1446</v>
      </c>
      <c r="E3100" s="3" t="s">
        <v>212</v>
      </c>
      <c r="F3100" s="4"/>
      <c r="G3100" s="16" t="s">
        <v>1015</v>
      </c>
      <c r="H3100" s="16" t="s">
        <v>211</v>
      </c>
      <c r="I3100" s="183">
        <v>16300</v>
      </c>
      <c r="J3100" s="183">
        <v>13000</v>
      </c>
      <c r="K3100" s="183">
        <v>9300</v>
      </c>
      <c r="L3100" s="183">
        <f t="shared" si="2614"/>
        <v>3700</v>
      </c>
      <c r="M3100" s="17">
        <v>1200</v>
      </c>
      <c r="N3100" s="17">
        <v>1500</v>
      </c>
      <c r="O3100" s="17">
        <v>1000</v>
      </c>
      <c r="P3100" s="17">
        <f t="shared" si="2601"/>
        <v>13000</v>
      </c>
      <c r="Q3100" s="183">
        <f t="shared" si="2606"/>
        <v>100</v>
      </c>
    </row>
    <row r="3101" spans="1:17" x14ac:dyDescent="0.25">
      <c r="A3101" s="4" t="s">
        <v>969</v>
      </c>
      <c r="B3101" s="4" t="s">
        <v>82</v>
      </c>
      <c r="C3101" s="4" t="s">
        <v>1445</v>
      </c>
      <c r="D3101" s="4" t="s">
        <v>1446</v>
      </c>
      <c r="E3101" s="3" t="s">
        <v>215</v>
      </c>
      <c r="F3101" s="4"/>
      <c r="G3101" s="16" t="s">
        <v>1015</v>
      </c>
      <c r="H3101" s="16" t="s">
        <v>214</v>
      </c>
      <c r="I3101" s="183">
        <v>50</v>
      </c>
      <c r="J3101" s="183">
        <v>50</v>
      </c>
      <c r="K3101" s="183">
        <v>0</v>
      </c>
      <c r="L3101" s="183">
        <f t="shared" si="2614"/>
        <v>0</v>
      </c>
      <c r="M3101" s="17"/>
      <c r="N3101" s="17"/>
      <c r="O3101" s="17"/>
      <c r="P3101" s="17">
        <f t="shared" si="2601"/>
        <v>0</v>
      </c>
      <c r="Q3101" s="183">
        <f t="shared" si="2606"/>
        <v>0</v>
      </c>
    </row>
    <row r="3102" spans="1:17" x14ac:dyDescent="0.25">
      <c r="A3102" s="1" t="s">
        <v>969</v>
      </c>
      <c r="B3102" s="1" t="s">
        <v>82</v>
      </c>
      <c r="C3102" s="1" t="s">
        <v>1445</v>
      </c>
      <c r="D3102" s="1" t="s">
        <v>1446</v>
      </c>
      <c r="E3102" s="1" t="s">
        <v>40</v>
      </c>
      <c r="F3102" s="4" t="s">
        <v>1</v>
      </c>
      <c r="G3102" s="16" t="s">
        <v>1</v>
      </c>
      <c r="H3102" s="2" t="s">
        <v>41</v>
      </c>
      <c r="I3102" s="185">
        <f t="shared" ref="I3102:O3102" si="2615">SUM(I3103:I3105)</f>
        <v>61720</v>
      </c>
      <c r="J3102" s="185">
        <f t="shared" si="2615"/>
        <v>56720</v>
      </c>
      <c r="K3102" s="185">
        <f t="shared" si="2615"/>
        <v>42283</v>
      </c>
      <c r="L3102" s="185">
        <f t="shared" si="2615"/>
        <v>14437</v>
      </c>
      <c r="M3102" s="15">
        <f t="shared" si="2615"/>
        <v>6400</v>
      </c>
      <c r="N3102" s="15">
        <f t="shared" si="2615"/>
        <v>5022</v>
      </c>
      <c r="O3102" s="15">
        <f t="shared" si="2615"/>
        <v>3015</v>
      </c>
      <c r="P3102" s="15">
        <f t="shared" si="2601"/>
        <v>56720</v>
      </c>
      <c r="Q3102" s="185">
        <f t="shared" si="2606"/>
        <v>100</v>
      </c>
    </row>
    <row r="3103" spans="1:17" x14ac:dyDescent="0.25">
      <c r="A3103" s="4" t="s">
        <v>969</v>
      </c>
      <c r="B3103" s="4" t="s">
        <v>82</v>
      </c>
      <c r="C3103" s="4" t="s">
        <v>1445</v>
      </c>
      <c r="D3103" s="4" t="s">
        <v>1446</v>
      </c>
      <c r="E3103" s="3" t="s">
        <v>42</v>
      </c>
      <c r="F3103" s="4"/>
      <c r="G3103" s="16" t="s">
        <v>1015</v>
      </c>
      <c r="H3103" s="16" t="s">
        <v>41</v>
      </c>
      <c r="I3103" s="183">
        <v>42250</v>
      </c>
      <c r="J3103" s="183">
        <v>37250</v>
      </c>
      <c r="K3103" s="183">
        <v>27328</v>
      </c>
      <c r="L3103" s="183">
        <f>M3103+N3103+O3103</f>
        <v>9922</v>
      </c>
      <c r="M3103" s="17">
        <v>3500</v>
      </c>
      <c r="N3103" s="17">
        <v>3422</v>
      </c>
      <c r="O3103" s="17">
        <v>3000</v>
      </c>
      <c r="P3103" s="17">
        <f t="shared" si="2601"/>
        <v>37250</v>
      </c>
      <c r="Q3103" s="183">
        <f t="shared" si="2606"/>
        <v>100</v>
      </c>
    </row>
    <row r="3104" spans="1:17" ht="22.5" x14ac:dyDescent="0.25">
      <c r="A3104" s="4" t="s">
        <v>969</v>
      </c>
      <c r="B3104" s="4" t="s">
        <v>82</v>
      </c>
      <c r="C3104" s="4" t="s">
        <v>1445</v>
      </c>
      <c r="D3104" s="4" t="s">
        <v>1446</v>
      </c>
      <c r="E3104" s="3" t="s">
        <v>42</v>
      </c>
      <c r="F3104" s="4" t="s">
        <v>1453</v>
      </c>
      <c r="G3104" s="16" t="s">
        <v>1015</v>
      </c>
      <c r="H3104" s="16" t="s">
        <v>50</v>
      </c>
      <c r="I3104" s="183">
        <v>6470</v>
      </c>
      <c r="J3104" s="183">
        <v>6470</v>
      </c>
      <c r="K3104" s="183">
        <v>5055</v>
      </c>
      <c r="L3104" s="183">
        <f>M3104+N3104+O3104</f>
        <v>1415</v>
      </c>
      <c r="M3104" s="17">
        <v>700</v>
      </c>
      <c r="N3104" s="17">
        <v>700</v>
      </c>
      <c r="O3104" s="17">
        <v>15</v>
      </c>
      <c r="P3104" s="17">
        <f t="shared" si="2601"/>
        <v>6470</v>
      </c>
      <c r="Q3104" s="183">
        <f t="shared" si="2606"/>
        <v>100</v>
      </c>
    </row>
    <row r="3105" spans="1:17" ht="22.5" x14ac:dyDescent="0.25">
      <c r="A3105" s="4" t="s">
        <v>969</v>
      </c>
      <c r="B3105" s="4" t="s">
        <v>82</v>
      </c>
      <c r="C3105" s="4" t="s">
        <v>1445</v>
      </c>
      <c r="D3105" s="4" t="s">
        <v>1446</v>
      </c>
      <c r="E3105" s="3" t="s">
        <v>42</v>
      </c>
      <c r="F3105" s="4" t="s">
        <v>1454</v>
      </c>
      <c r="G3105" s="16" t="s">
        <v>1015</v>
      </c>
      <c r="H3105" s="16" t="s">
        <v>56</v>
      </c>
      <c r="I3105" s="183">
        <v>13000</v>
      </c>
      <c r="J3105" s="183">
        <v>13000</v>
      </c>
      <c r="K3105" s="183">
        <v>9900</v>
      </c>
      <c r="L3105" s="183">
        <f>M3105+N3105+O3105</f>
        <v>3100</v>
      </c>
      <c r="M3105" s="17">
        <v>2200</v>
      </c>
      <c r="N3105" s="17">
        <v>900</v>
      </c>
      <c r="O3105" s="17">
        <v>0</v>
      </c>
      <c r="P3105" s="17">
        <f t="shared" si="2601"/>
        <v>13000</v>
      </c>
      <c r="Q3105" s="183">
        <f t="shared" si="2606"/>
        <v>100</v>
      </c>
    </row>
    <row r="3106" spans="1:17" ht="22.5" x14ac:dyDescent="0.25">
      <c r="A3106" s="1" t="s">
        <v>1</v>
      </c>
      <c r="B3106" s="1" t="s">
        <v>1</v>
      </c>
      <c r="C3106" s="1" t="s">
        <v>1</v>
      </c>
      <c r="D3106" s="2" t="s">
        <v>1</v>
      </c>
      <c r="E3106" s="2" t="s">
        <v>1</v>
      </c>
      <c r="F3106" s="2" t="s">
        <v>1</v>
      </c>
      <c r="G3106" s="2" t="s">
        <v>1</v>
      </c>
      <c r="H3106" s="13" t="s">
        <v>57</v>
      </c>
      <c r="I3106" s="184">
        <f t="shared" ref="I3106:O3107" si="2616">SUM(I3107)</f>
        <v>110</v>
      </c>
      <c r="J3106" s="184">
        <f t="shared" si="2616"/>
        <v>110</v>
      </c>
      <c r="K3106" s="184">
        <f t="shared" si="2616"/>
        <v>0</v>
      </c>
      <c r="L3106" s="184">
        <f t="shared" si="2616"/>
        <v>0</v>
      </c>
      <c r="M3106" s="14">
        <f t="shared" si="2616"/>
        <v>0</v>
      </c>
      <c r="N3106" s="14">
        <f t="shared" si="2616"/>
        <v>0</v>
      </c>
      <c r="O3106" s="14">
        <f t="shared" si="2616"/>
        <v>0</v>
      </c>
      <c r="P3106" s="14">
        <f t="shared" si="2601"/>
        <v>0</v>
      </c>
      <c r="Q3106" s="184">
        <f t="shared" si="2606"/>
        <v>0</v>
      </c>
    </row>
    <row r="3107" spans="1:17" x14ac:dyDescent="0.25">
      <c r="A3107" s="4" t="s">
        <v>969</v>
      </c>
      <c r="B3107" s="4" t="s">
        <v>82</v>
      </c>
      <c r="C3107" s="4" t="s">
        <v>1445</v>
      </c>
      <c r="D3107" s="4" t="s">
        <v>1446</v>
      </c>
      <c r="E3107" s="2" t="s">
        <v>58</v>
      </c>
      <c r="F3107" s="2" t="s">
        <v>1</v>
      </c>
      <c r="G3107" s="2" t="s">
        <v>1</v>
      </c>
      <c r="H3107" s="2" t="s">
        <v>59</v>
      </c>
      <c r="I3107" s="185">
        <f t="shared" si="2616"/>
        <v>110</v>
      </c>
      <c r="J3107" s="185">
        <f t="shared" si="2616"/>
        <v>110</v>
      </c>
      <c r="K3107" s="185">
        <f t="shared" si="2616"/>
        <v>0</v>
      </c>
      <c r="L3107" s="185">
        <f t="shared" si="2616"/>
        <v>0</v>
      </c>
      <c r="M3107" s="15">
        <f t="shared" si="2616"/>
        <v>0</v>
      </c>
      <c r="N3107" s="15">
        <f t="shared" si="2616"/>
        <v>0</v>
      </c>
      <c r="O3107" s="15">
        <f t="shared" si="2616"/>
        <v>0</v>
      </c>
      <c r="P3107" s="15">
        <f t="shared" si="2601"/>
        <v>0</v>
      </c>
      <c r="Q3107" s="185">
        <f t="shared" si="2606"/>
        <v>0</v>
      </c>
    </row>
    <row r="3108" spans="1:17" x14ac:dyDescent="0.25">
      <c r="A3108" s="4" t="s">
        <v>969</v>
      </c>
      <c r="B3108" s="4" t="s">
        <v>82</v>
      </c>
      <c r="C3108" s="4" t="s">
        <v>1445</v>
      </c>
      <c r="D3108" s="4" t="s">
        <v>1446</v>
      </c>
      <c r="E3108" s="3" t="s">
        <v>69</v>
      </c>
      <c r="F3108" s="4"/>
      <c r="G3108" s="16" t="s">
        <v>1015</v>
      </c>
      <c r="H3108" s="16" t="s">
        <v>68</v>
      </c>
      <c r="I3108" s="183">
        <v>110</v>
      </c>
      <c r="J3108" s="183">
        <v>110</v>
      </c>
      <c r="K3108" s="183">
        <v>0</v>
      </c>
      <c r="L3108" s="183">
        <f>M3108+N3108+O3108</f>
        <v>0</v>
      </c>
      <c r="M3108" s="17"/>
      <c r="N3108" s="17"/>
      <c r="O3108" s="17"/>
      <c r="P3108" s="17">
        <f t="shared" si="2601"/>
        <v>0</v>
      </c>
      <c r="Q3108" s="183">
        <f t="shared" si="2606"/>
        <v>0</v>
      </c>
    </row>
    <row r="3109" spans="1:17" ht="22.5" x14ac:dyDescent="0.25">
      <c r="A3109" s="1" t="s">
        <v>1</v>
      </c>
      <c r="B3109" s="1" t="s">
        <v>1</v>
      </c>
      <c r="C3109" s="1" t="s">
        <v>1</v>
      </c>
      <c r="D3109" s="2" t="s">
        <v>1</v>
      </c>
      <c r="E3109" s="2" t="s">
        <v>1</v>
      </c>
      <c r="F3109" s="2" t="s">
        <v>1</v>
      </c>
      <c r="G3109" s="2" t="s">
        <v>1</v>
      </c>
      <c r="H3109" s="13" t="s">
        <v>70</v>
      </c>
      <c r="I3109" s="184">
        <f t="shared" ref="I3109:O3109" si="2617">SUM(I3110)</f>
        <v>65000</v>
      </c>
      <c r="J3109" s="184">
        <f t="shared" si="2617"/>
        <v>57000</v>
      </c>
      <c r="K3109" s="184">
        <f t="shared" si="2617"/>
        <v>57000</v>
      </c>
      <c r="L3109" s="184">
        <f t="shared" si="2617"/>
        <v>0</v>
      </c>
      <c r="M3109" s="14">
        <f t="shared" si="2617"/>
        <v>0</v>
      </c>
      <c r="N3109" s="14">
        <f t="shared" si="2617"/>
        <v>0</v>
      </c>
      <c r="O3109" s="14">
        <f t="shared" si="2617"/>
        <v>0</v>
      </c>
      <c r="P3109" s="14">
        <f t="shared" si="2601"/>
        <v>57000</v>
      </c>
      <c r="Q3109" s="184">
        <f t="shared" si="2606"/>
        <v>100</v>
      </c>
    </row>
    <row r="3110" spans="1:17" x14ac:dyDescent="0.25">
      <c r="A3110" s="4" t="s">
        <v>969</v>
      </c>
      <c r="B3110" s="4" t="s">
        <v>82</v>
      </c>
      <c r="C3110" s="4" t="s">
        <v>1445</v>
      </c>
      <c r="D3110" s="4" t="s">
        <v>1446</v>
      </c>
      <c r="E3110" s="2" t="s">
        <v>71</v>
      </c>
      <c r="F3110" s="2" t="s">
        <v>1</v>
      </c>
      <c r="G3110" s="2" t="s">
        <v>1</v>
      </c>
      <c r="H3110" s="2" t="s">
        <v>72</v>
      </c>
      <c r="I3110" s="185">
        <f t="shared" ref="I3110:L3110" si="2618">SUM(I3111:I3112)</f>
        <v>65000</v>
      </c>
      <c r="J3110" s="185">
        <f t="shared" ref="J3110" si="2619">SUM(J3111:J3112)</f>
        <v>57000</v>
      </c>
      <c r="K3110" s="185">
        <f t="shared" ref="K3110" si="2620">SUM(K3111:K3112)</f>
        <v>57000</v>
      </c>
      <c r="L3110" s="185">
        <f t="shared" si="2618"/>
        <v>0</v>
      </c>
      <c r="M3110" s="15">
        <f t="shared" ref="M3110:O3110" si="2621">SUM(M3111:M3112)</f>
        <v>0</v>
      </c>
      <c r="N3110" s="15">
        <f t="shared" si="2621"/>
        <v>0</v>
      </c>
      <c r="O3110" s="15">
        <f t="shared" si="2621"/>
        <v>0</v>
      </c>
      <c r="P3110" s="15">
        <f t="shared" si="2601"/>
        <v>57000</v>
      </c>
      <c r="Q3110" s="185">
        <f t="shared" si="2606"/>
        <v>100</v>
      </c>
    </row>
    <row r="3111" spans="1:17" x14ac:dyDescent="0.25">
      <c r="A3111" s="4" t="s">
        <v>969</v>
      </c>
      <c r="B3111" s="4" t="s">
        <v>82</v>
      </c>
      <c r="C3111" s="4" t="s">
        <v>1445</v>
      </c>
      <c r="D3111" s="4" t="s">
        <v>1446</v>
      </c>
      <c r="E3111" s="3" t="s">
        <v>75</v>
      </c>
      <c r="F3111" s="4"/>
      <c r="G3111" s="16" t="s">
        <v>1015</v>
      </c>
      <c r="H3111" s="16" t="s">
        <v>74</v>
      </c>
      <c r="I3111" s="183">
        <v>30000</v>
      </c>
      <c r="J3111" s="183">
        <v>22000</v>
      </c>
      <c r="K3111" s="183">
        <v>22000</v>
      </c>
      <c r="L3111" s="183">
        <f>M3111+N3111+O3111</f>
        <v>0</v>
      </c>
      <c r="M3111" s="17"/>
      <c r="N3111" s="17"/>
      <c r="O3111" s="17"/>
      <c r="P3111" s="17">
        <f t="shared" si="2601"/>
        <v>22000</v>
      </c>
      <c r="Q3111" s="183">
        <f t="shared" si="2606"/>
        <v>100</v>
      </c>
    </row>
    <row r="3112" spans="1:17" x14ac:dyDescent="0.25">
      <c r="A3112" s="4" t="s">
        <v>969</v>
      </c>
      <c r="B3112" s="4" t="s">
        <v>82</v>
      </c>
      <c r="C3112" s="4" t="s">
        <v>1445</v>
      </c>
      <c r="D3112" s="4" t="s">
        <v>1446</v>
      </c>
      <c r="E3112" s="3" t="s">
        <v>341</v>
      </c>
      <c r="F3112" s="4"/>
      <c r="G3112" s="16" t="s">
        <v>1015</v>
      </c>
      <c r="H3112" s="16" t="s">
        <v>340</v>
      </c>
      <c r="I3112" s="183">
        <v>35000</v>
      </c>
      <c r="J3112" s="183">
        <v>35000</v>
      </c>
      <c r="K3112" s="183">
        <v>35000</v>
      </c>
      <c r="L3112" s="183">
        <f>M3112+N3112+O3112</f>
        <v>0</v>
      </c>
      <c r="M3112" s="17"/>
      <c r="N3112" s="17"/>
      <c r="O3112" s="17"/>
      <c r="P3112" s="17">
        <f t="shared" si="2601"/>
        <v>35000</v>
      </c>
      <c r="Q3112" s="183">
        <f t="shared" si="2606"/>
        <v>100</v>
      </c>
    </row>
    <row r="3113" spans="1:17" ht="22.5" x14ac:dyDescent="0.25">
      <c r="A3113" s="16" t="s">
        <v>1</v>
      </c>
      <c r="B3113" s="16" t="s">
        <v>1</v>
      </c>
      <c r="C3113" s="16" t="s">
        <v>1</v>
      </c>
      <c r="D3113" s="16" t="s">
        <v>1</v>
      </c>
      <c r="E3113" s="16" t="s">
        <v>1</v>
      </c>
      <c r="F3113" s="16" t="s">
        <v>1</v>
      </c>
      <c r="G3113" s="16" t="s">
        <v>1</v>
      </c>
      <c r="H3113" s="13" t="s">
        <v>1455</v>
      </c>
      <c r="I3113" s="184">
        <f t="shared" ref="I3113:O3113" si="2622">SUM(I3082,I3106,I3109)</f>
        <v>2801040</v>
      </c>
      <c r="J3113" s="184">
        <f t="shared" si="2622"/>
        <v>2764528</v>
      </c>
      <c r="K3113" s="184">
        <f t="shared" si="2622"/>
        <v>2178636</v>
      </c>
      <c r="L3113" s="184">
        <f t="shared" si="2622"/>
        <v>580232</v>
      </c>
      <c r="M3113" s="14">
        <f t="shared" si="2622"/>
        <v>192709</v>
      </c>
      <c r="N3113" s="14">
        <f t="shared" si="2622"/>
        <v>185788</v>
      </c>
      <c r="O3113" s="14">
        <f t="shared" si="2622"/>
        <v>201735</v>
      </c>
      <c r="P3113" s="14">
        <f t="shared" si="2601"/>
        <v>2758868</v>
      </c>
      <c r="Q3113" s="184">
        <f t="shared" si="2606"/>
        <v>99.795263422906189</v>
      </c>
    </row>
    <row r="3114" spans="1:17" ht="15.75" thickBot="1" x14ac:dyDescent="0.3">
      <c r="A3114" s="16" t="s">
        <v>1</v>
      </c>
      <c r="B3114" s="16" t="s">
        <v>1</v>
      </c>
      <c r="C3114" s="16" t="s">
        <v>1</v>
      </c>
      <c r="D3114" s="16" t="s">
        <v>1</v>
      </c>
      <c r="E3114" s="16" t="s">
        <v>1</v>
      </c>
      <c r="F3114" s="16" t="s">
        <v>1</v>
      </c>
      <c r="G3114" s="16" t="s">
        <v>1</v>
      </c>
      <c r="H3114" s="2" t="s">
        <v>77</v>
      </c>
      <c r="I3114" s="185">
        <v>56</v>
      </c>
      <c r="J3114" s="185">
        <v>56</v>
      </c>
      <c r="K3114" s="185"/>
      <c r="L3114" s="185"/>
      <c r="M3114" s="16" t="s">
        <v>1</v>
      </c>
      <c r="N3114" s="16" t="s">
        <v>1</v>
      </c>
      <c r="O3114" s="16"/>
      <c r="P3114" s="15">
        <f t="shared" si="2601"/>
        <v>0</v>
      </c>
      <c r="Q3114" s="164"/>
    </row>
    <row r="3115" spans="1:17" ht="45.75" thickBot="1" x14ac:dyDescent="0.3">
      <c r="A3115" s="212" t="s">
        <v>1</v>
      </c>
      <c r="B3115" s="212" t="s">
        <v>1</v>
      </c>
      <c r="C3115" s="212" t="s">
        <v>1</v>
      </c>
      <c r="D3115" s="212" t="s">
        <v>1</v>
      </c>
      <c r="E3115" s="212" t="s">
        <v>1</v>
      </c>
      <c r="F3115" s="212" t="s">
        <v>1</v>
      </c>
      <c r="G3115" s="214" t="s">
        <v>1</v>
      </c>
      <c r="H3115" s="5" t="s">
        <v>78</v>
      </c>
      <c r="I3115" s="109" t="s">
        <v>3374</v>
      </c>
      <c r="J3115" s="109" t="s">
        <v>3433</v>
      </c>
      <c r="K3115" s="109" t="s">
        <v>3437</v>
      </c>
      <c r="L3115" s="109" t="s">
        <v>3434</v>
      </c>
      <c r="M3115" s="5" t="s">
        <v>3439</v>
      </c>
      <c r="N3115" s="5" t="s">
        <v>3440</v>
      </c>
      <c r="O3115" s="5" t="s">
        <v>3441</v>
      </c>
      <c r="P3115" s="5" t="s">
        <v>3438</v>
      </c>
      <c r="Q3115" s="162" t="s">
        <v>3302</v>
      </c>
    </row>
    <row r="3116" spans="1:17" x14ac:dyDescent="0.25">
      <c r="A3116" s="213"/>
      <c r="B3116" s="213"/>
      <c r="C3116" s="213"/>
      <c r="D3116" s="213"/>
      <c r="E3116" s="213"/>
      <c r="F3116" s="213"/>
      <c r="G3116" s="215"/>
      <c r="H3116" s="18" t="s">
        <v>1</v>
      </c>
      <c r="I3116" s="110">
        <v>1</v>
      </c>
      <c r="J3116" s="110">
        <v>2</v>
      </c>
      <c r="K3116" s="110">
        <v>20</v>
      </c>
      <c r="L3116" s="110" t="s">
        <v>3402</v>
      </c>
      <c r="M3116" s="12">
        <v>5</v>
      </c>
      <c r="N3116" s="12">
        <v>6</v>
      </c>
      <c r="O3116" s="12">
        <v>7</v>
      </c>
      <c r="P3116" s="12" t="s">
        <v>3303</v>
      </c>
      <c r="Q3116" s="110">
        <v>9</v>
      </c>
    </row>
    <row r="3117" spans="1:17" x14ac:dyDescent="0.25">
      <c r="A3117" s="213"/>
      <c r="B3117" s="213"/>
      <c r="C3117" s="213"/>
      <c r="D3117" s="213"/>
      <c r="E3117" s="213"/>
      <c r="F3117" s="213"/>
      <c r="G3117" s="215"/>
      <c r="H3117" s="19" t="s">
        <v>1060</v>
      </c>
      <c r="I3117" s="186">
        <f t="shared" ref="I3117:L3117" si="2623">SUM(I3113)</f>
        <v>2801040</v>
      </c>
      <c r="J3117" s="186">
        <f t="shared" ref="J3117" si="2624">SUM(J3113)</f>
        <v>2764528</v>
      </c>
      <c r="K3117" s="186">
        <f t="shared" ref="K3117" si="2625">SUM(K3113)</f>
        <v>2178636</v>
      </c>
      <c r="L3117" s="186">
        <f t="shared" si="2623"/>
        <v>580232</v>
      </c>
      <c r="M3117" s="20">
        <f t="shared" ref="M3117:O3117" si="2626">SUM(M3113)</f>
        <v>192709</v>
      </c>
      <c r="N3117" s="20">
        <f t="shared" si="2626"/>
        <v>185788</v>
      </c>
      <c r="O3117" s="20">
        <f t="shared" si="2626"/>
        <v>201735</v>
      </c>
      <c r="P3117" s="20">
        <f>K3117+L3117</f>
        <v>2758868</v>
      </c>
      <c r="Q3117" s="186">
        <f>IF(J3117=0,"-",P3117/J3117*100)</f>
        <v>99.795263422906189</v>
      </c>
    </row>
    <row r="3118" spans="1:17" x14ac:dyDescent="0.25">
      <c r="A3118" s="213"/>
      <c r="B3118" s="213"/>
      <c r="C3118" s="213"/>
      <c r="D3118" s="213"/>
      <c r="E3118" s="213"/>
      <c r="F3118" s="213"/>
      <c r="G3118" s="215"/>
      <c r="H3118" s="21" t="s">
        <v>80</v>
      </c>
      <c r="I3118" s="186">
        <f t="shared" ref="I3118:L3118" si="2627">SUM(I3117)</f>
        <v>2801040</v>
      </c>
      <c r="J3118" s="186">
        <f t="shared" ref="J3118" si="2628">SUM(J3117)</f>
        <v>2764528</v>
      </c>
      <c r="K3118" s="186">
        <f t="shared" ref="K3118" si="2629">SUM(K3117)</f>
        <v>2178636</v>
      </c>
      <c r="L3118" s="186">
        <f t="shared" si="2627"/>
        <v>580232</v>
      </c>
      <c r="M3118" s="20">
        <f t="shared" ref="M3118:O3118" si="2630">SUM(M3117)</f>
        <v>192709</v>
      </c>
      <c r="N3118" s="20">
        <f t="shared" si="2630"/>
        <v>185788</v>
      </c>
      <c r="O3118" s="20">
        <f t="shared" si="2630"/>
        <v>201735</v>
      </c>
      <c r="P3118" s="20">
        <f>K3118+L3118</f>
        <v>2758868</v>
      </c>
      <c r="Q3118" s="186">
        <f>IF(J3118=0,"-",P3118/J3118*100)</f>
        <v>99.795263422906189</v>
      </c>
    </row>
    <row r="3119" spans="1:17" x14ac:dyDescent="0.25">
      <c r="A3119" s="216"/>
      <c r="B3119" s="216"/>
      <c r="C3119" s="216"/>
      <c r="D3119" s="216"/>
      <c r="E3119" s="216"/>
      <c r="F3119" s="216"/>
      <c r="G3119" s="217"/>
      <c r="J3119" s="178">
        <v>0</v>
      </c>
      <c r="K3119" s="178">
        <v>0</v>
      </c>
      <c r="L3119" s="178">
        <f>M3119+N3119+O3119</f>
        <v>0</v>
      </c>
      <c r="P3119">
        <f>K3119+L3119</f>
        <v>0</v>
      </c>
      <c r="Q3119" s="160" t="str">
        <f>IF(J3119=0,"-",P3119/J3119*100)</f>
        <v>-</v>
      </c>
    </row>
    <row r="3120" spans="1:17" ht="15.75" thickBot="1" x14ac:dyDescent="0.3">
      <c r="A3120" s="16" t="s">
        <v>1</v>
      </c>
      <c r="B3120" s="16" t="s">
        <v>1</v>
      </c>
      <c r="C3120" s="16" t="s">
        <v>1</v>
      </c>
      <c r="D3120" s="16" t="s">
        <v>1</v>
      </c>
      <c r="E3120" s="16" t="s">
        <v>1</v>
      </c>
      <c r="F3120" s="16" t="s">
        <v>1</v>
      </c>
      <c r="G3120" s="16" t="s">
        <v>1</v>
      </c>
      <c r="H3120" s="22" t="s">
        <v>1</v>
      </c>
      <c r="I3120" s="187"/>
      <c r="J3120" s="187"/>
      <c r="K3120" s="187"/>
      <c r="L3120" s="187"/>
      <c r="M3120" s="22" t="s">
        <v>1</v>
      </c>
      <c r="N3120" s="22" t="s">
        <v>1</v>
      </c>
      <c r="O3120" s="22"/>
      <c r="P3120" s="22">
        <f>K3120+L3120</f>
        <v>0</v>
      </c>
      <c r="Q3120" s="166"/>
    </row>
    <row r="3121" spans="1:17" ht="45.75" thickBot="1" x14ac:dyDescent="0.3">
      <c r="A3121" s="5" t="s">
        <v>4</v>
      </c>
      <c r="B3121" s="5" t="s">
        <v>5</v>
      </c>
      <c r="C3121" s="5" t="s">
        <v>6</v>
      </c>
      <c r="D3121" s="6" t="s">
        <v>1</v>
      </c>
      <c r="E3121" s="5" t="s">
        <v>7</v>
      </c>
      <c r="F3121" s="5" t="s">
        <v>8</v>
      </c>
      <c r="G3121" s="5" t="s">
        <v>9</v>
      </c>
      <c r="H3121" s="5" t="s">
        <v>10</v>
      </c>
      <c r="I3121" s="109" t="s">
        <v>3374</v>
      </c>
      <c r="J3121" s="109" t="s">
        <v>3433</v>
      </c>
      <c r="K3121" s="109" t="s">
        <v>3437</v>
      </c>
      <c r="L3121" s="109" t="s">
        <v>3434</v>
      </c>
      <c r="M3121" s="5" t="s">
        <v>3439</v>
      </c>
      <c r="N3121" s="5" t="s">
        <v>3440</v>
      </c>
      <c r="O3121" s="5" t="s">
        <v>3441</v>
      </c>
      <c r="P3121" s="5" t="s">
        <v>3438</v>
      </c>
      <c r="Q3121" s="162" t="s">
        <v>3302</v>
      </c>
    </row>
    <row r="3122" spans="1:17" x14ac:dyDescent="0.25">
      <c r="A3122" s="7" t="s">
        <v>1</v>
      </c>
      <c r="B3122" s="7" t="s">
        <v>1</v>
      </c>
      <c r="C3122" s="7" t="s">
        <v>1</v>
      </c>
      <c r="D3122" s="8" t="s">
        <v>1</v>
      </c>
      <c r="E3122" s="8" t="s">
        <v>1</v>
      </c>
      <c r="F3122" s="9" t="s">
        <v>1</v>
      </c>
      <c r="G3122" s="10" t="s">
        <v>1</v>
      </c>
      <c r="H3122" s="11" t="s">
        <v>1</v>
      </c>
      <c r="I3122" s="110">
        <v>1</v>
      </c>
      <c r="J3122" s="110">
        <v>2</v>
      </c>
      <c r="K3122" s="110">
        <v>20</v>
      </c>
      <c r="L3122" s="110" t="s">
        <v>3402</v>
      </c>
      <c r="M3122" s="12">
        <v>5</v>
      </c>
      <c r="N3122" s="12">
        <v>6</v>
      </c>
      <c r="O3122" s="12">
        <v>7</v>
      </c>
      <c r="P3122" s="12" t="s">
        <v>3303</v>
      </c>
      <c r="Q3122" s="110">
        <v>9</v>
      </c>
    </row>
    <row r="3123" spans="1:17" ht="22.5" x14ac:dyDescent="0.25">
      <c r="A3123" s="1" t="s">
        <v>969</v>
      </c>
      <c r="B3123" s="1" t="s">
        <v>82</v>
      </c>
      <c r="C3123" s="4" t="s">
        <v>1456</v>
      </c>
      <c r="D3123" s="4" t="s">
        <v>1457</v>
      </c>
      <c r="E3123" s="2" t="s">
        <v>1</v>
      </c>
      <c r="F3123" s="2" t="s">
        <v>1</v>
      </c>
      <c r="G3123" s="2" t="s">
        <v>1</v>
      </c>
      <c r="H3123" s="2" t="s">
        <v>1458</v>
      </c>
      <c r="I3123" s="183">
        <v>0</v>
      </c>
      <c r="J3123" s="183"/>
      <c r="K3123" s="183"/>
      <c r="L3123" s="183"/>
      <c r="M3123" s="3" t="s">
        <v>1</v>
      </c>
      <c r="N3123" s="3" t="s">
        <v>1</v>
      </c>
      <c r="O3123" s="3"/>
      <c r="P3123" s="3">
        <f t="shared" ref="P3123:P3155" si="2631">K3123+L3123</f>
        <v>0</v>
      </c>
      <c r="Q3123" s="161"/>
    </row>
    <row r="3124" spans="1:17" ht="33.75" x14ac:dyDescent="0.25">
      <c r="A3124" s="1" t="s">
        <v>1</v>
      </c>
      <c r="B3124" s="1" t="s">
        <v>1</v>
      </c>
      <c r="C3124" s="1" t="s">
        <v>1</v>
      </c>
      <c r="D3124" s="2" t="s">
        <v>1</v>
      </c>
      <c r="E3124" s="2" t="s">
        <v>1</v>
      </c>
      <c r="F3124" s="2" t="s">
        <v>1</v>
      </c>
      <c r="G3124" s="2" t="s">
        <v>1</v>
      </c>
      <c r="H3124" s="13" t="s">
        <v>14</v>
      </c>
      <c r="I3124" s="184">
        <f t="shared" ref="I3124:L3124" si="2632">SUM(I3125,I3133,I3135)</f>
        <v>5609990</v>
      </c>
      <c r="J3124" s="184">
        <f t="shared" ref="J3124" si="2633">SUM(J3125,J3133,J3135)</f>
        <v>5504142</v>
      </c>
      <c r="K3124" s="184">
        <f t="shared" ref="K3124" si="2634">SUM(K3125,K3133,K3135)</f>
        <v>4507431</v>
      </c>
      <c r="L3124" s="184">
        <f t="shared" si="2632"/>
        <v>996711</v>
      </c>
      <c r="M3124" s="14">
        <f t="shared" ref="M3124:O3124" si="2635">SUM(M3125,M3133,M3135)</f>
        <v>350075</v>
      </c>
      <c r="N3124" s="14">
        <f t="shared" si="2635"/>
        <v>337745</v>
      </c>
      <c r="O3124" s="14">
        <f t="shared" si="2635"/>
        <v>308891</v>
      </c>
      <c r="P3124" s="14">
        <f t="shared" si="2631"/>
        <v>5504142</v>
      </c>
      <c r="Q3124" s="184">
        <f t="shared" ref="Q3124:Q3154" si="2636">IF(J3124=0,"-",P3124/J3124*100)</f>
        <v>100</v>
      </c>
    </row>
    <row r="3125" spans="1:17" x14ac:dyDescent="0.25">
      <c r="A3125" s="4" t="s">
        <v>969</v>
      </c>
      <c r="B3125" s="4" t="s">
        <v>82</v>
      </c>
      <c r="C3125" s="4" t="s">
        <v>1456</v>
      </c>
      <c r="D3125" s="4" t="s">
        <v>1457</v>
      </c>
      <c r="E3125" s="2" t="s">
        <v>15</v>
      </c>
      <c r="F3125" s="2" t="s">
        <v>1</v>
      </c>
      <c r="G3125" s="2" t="s">
        <v>1</v>
      </c>
      <c r="H3125" s="2" t="s">
        <v>16</v>
      </c>
      <c r="I3125" s="185">
        <f t="shared" ref="I3125:L3125" si="2637">SUM(I3126,I3127)</f>
        <v>4727440</v>
      </c>
      <c r="J3125" s="185">
        <f t="shared" ref="J3125" si="2638">SUM(J3126,J3127)</f>
        <v>4731092</v>
      </c>
      <c r="K3125" s="185">
        <f t="shared" ref="K3125" si="2639">SUM(K3126,K3127)</f>
        <v>3913714</v>
      </c>
      <c r="L3125" s="185">
        <f t="shared" si="2637"/>
        <v>817378</v>
      </c>
      <c r="M3125" s="15">
        <f t="shared" ref="M3125:O3125" si="2640">SUM(M3126,M3127)</f>
        <v>287170</v>
      </c>
      <c r="N3125" s="15">
        <f t="shared" si="2640"/>
        <v>278000</v>
      </c>
      <c r="O3125" s="15">
        <f t="shared" si="2640"/>
        <v>252208</v>
      </c>
      <c r="P3125" s="15">
        <f t="shared" si="2631"/>
        <v>4731092</v>
      </c>
      <c r="Q3125" s="185">
        <f t="shared" si="2636"/>
        <v>100</v>
      </c>
    </row>
    <row r="3126" spans="1:17" x14ac:dyDescent="0.25">
      <c r="A3126" s="4" t="s">
        <v>969</v>
      </c>
      <c r="B3126" s="4" t="s">
        <v>82</v>
      </c>
      <c r="C3126" s="4" t="s">
        <v>1456</v>
      </c>
      <c r="D3126" s="4" t="s">
        <v>1457</v>
      </c>
      <c r="E3126" s="3" t="s">
        <v>18</v>
      </c>
      <c r="F3126" s="4"/>
      <c r="G3126" s="16" t="s">
        <v>1015</v>
      </c>
      <c r="H3126" s="16" t="s">
        <v>17</v>
      </c>
      <c r="I3126" s="183">
        <v>4244250</v>
      </c>
      <c r="J3126" s="183">
        <v>4239250</v>
      </c>
      <c r="K3126" s="183">
        <v>3454192</v>
      </c>
      <c r="L3126" s="183">
        <f>M3126+N3126+O3126</f>
        <v>785058</v>
      </c>
      <c r="M3126" s="17">
        <v>270000</v>
      </c>
      <c r="N3126" s="17">
        <v>270000</v>
      </c>
      <c r="O3126" s="17">
        <v>245058</v>
      </c>
      <c r="P3126" s="17">
        <f t="shared" si="2631"/>
        <v>4239250</v>
      </c>
      <c r="Q3126" s="183">
        <f t="shared" si="2636"/>
        <v>100</v>
      </c>
    </row>
    <row r="3127" spans="1:17" x14ac:dyDescent="0.25">
      <c r="A3127" s="1" t="s">
        <v>969</v>
      </c>
      <c r="B3127" s="1" t="s">
        <v>82</v>
      </c>
      <c r="C3127" s="1" t="s">
        <v>1456</v>
      </c>
      <c r="D3127" s="1" t="s">
        <v>1457</v>
      </c>
      <c r="E3127" s="1" t="s">
        <v>20</v>
      </c>
      <c r="F3127" s="4" t="s">
        <v>1</v>
      </c>
      <c r="G3127" s="16" t="s">
        <v>1</v>
      </c>
      <c r="H3127" s="2" t="s">
        <v>21</v>
      </c>
      <c r="I3127" s="185">
        <f t="shared" ref="I3127:O3127" si="2641">SUM(I3128:I3132)</f>
        <v>483190</v>
      </c>
      <c r="J3127" s="185">
        <f t="shared" si="2641"/>
        <v>491842</v>
      </c>
      <c r="K3127" s="185">
        <f t="shared" si="2641"/>
        <v>459522</v>
      </c>
      <c r="L3127" s="185">
        <f t="shared" si="2641"/>
        <v>32320</v>
      </c>
      <c r="M3127" s="15">
        <f t="shared" si="2641"/>
        <v>17170</v>
      </c>
      <c r="N3127" s="15">
        <f t="shared" si="2641"/>
        <v>8000</v>
      </c>
      <c r="O3127" s="15">
        <f t="shared" si="2641"/>
        <v>7150</v>
      </c>
      <c r="P3127" s="15">
        <f t="shared" si="2631"/>
        <v>491842</v>
      </c>
      <c r="Q3127" s="185">
        <f t="shared" si="2636"/>
        <v>100</v>
      </c>
    </row>
    <row r="3128" spans="1:17" x14ac:dyDescent="0.25">
      <c r="A3128" s="4" t="s">
        <v>969</v>
      </c>
      <c r="B3128" s="4" t="s">
        <v>82</v>
      </c>
      <c r="C3128" s="4" t="s">
        <v>1456</v>
      </c>
      <c r="D3128" s="4" t="s">
        <v>1457</v>
      </c>
      <c r="E3128" s="3" t="s">
        <v>22</v>
      </c>
      <c r="F3128" s="4" t="s">
        <v>1459</v>
      </c>
      <c r="G3128" s="16" t="s">
        <v>1015</v>
      </c>
      <c r="H3128" s="16" t="s">
        <v>86</v>
      </c>
      <c r="I3128" s="183">
        <v>95150</v>
      </c>
      <c r="J3128" s="183">
        <v>95150</v>
      </c>
      <c r="K3128" s="183">
        <v>72000</v>
      </c>
      <c r="L3128" s="183">
        <f>M3128+N3128+O3128</f>
        <v>23150</v>
      </c>
      <c r="M3128" s="17">
        <v>8000</v>
      </c>
      <c r="N3128" s="17">
        <v>8000</v>
      </c>
      <c r="O3128" s="17">
        <v>7150</v>
      </c>
      <c r="P3128" s="17">
        <f t="shared" si="2631"/>
        <v>95150</v>
      </c>
      <c r="Q3128" s="183">
        <f t="shared" si="2636"/>
        <v>100</v>
      </c>
    </row>
    <row r="3129" spans="1:17" x14ac:dyDescent="0.25">
      <c r="A3129" s="4" t="s">
        <v>969</v>
      </c>
      <c r="B3129" s="4" t="s">
        <v>82</v>
      </c>
      <c r="C3129" s="4" t="s">
        <v>1456</v>
      </c>
      <c r="D3129" s="4" t="s">
        <v>1457</v>
      </c>
      <c r="E3129" s="3" t="s">
        <v>22</v>
      </c>
      <c r="F3129" s="4" t="s">
        <v>1460</v>
      </c>
      <c r="G3129" s="16" t="s">
        <v>1015</v>
      </c>
      <c r="H3129" s="16" t="s">
        <v>26</v>
      </c>
      <c r="I3129" s="183">
        <v>272300</v>
      </c>
      <c r="J3129" s="183">
        <v>272300</v>
      </c>
      <c r="K3129" s="183">
        <v>263130</v>
      </c>
      <c r="L3129" s="183">
        <f>M3129+N3129+O3129</f>
        <v>9170</v>
      </c>
      <c r="M3129" s="17">
        <v>9170</v>
      </c>
      <c r="N3129" s="17"/>
      <c r="O3129" s="17"/>
      <c r="P3129" s="17">
        <f t="shared" si="2631"/>
        <v>272300</v>
      </c>
      <c r="Q3129" s="183">
        <f t="shared" si="2636"/>
        <v>100</v>
      </c>
    </row>
    <row r="3130" spans="1:17" x14ac:dyDescent="0.25">
      <c r="A3130" s="4" t="s">
        <v>969</v>
      </c>
      <c r="B3130" s="4" t="s">
        <v>82</v>
      </c>
      <c r="C3130" s="4" t="s">
        <v>1456</v>
      </c>
      <c r="D3130" s="4" t="s">
        <v>1457</v>
      </c>
      <c r="E3130" s="3" t="s">
        <v>22</v>
      </c>
      <c r="F3130" s="4" t="s">
        <v>1461</v>
      </c>
      <c r="G3130" s="16" t="s">
        <v>1015</v>
      </c>
      <c r="H3130" s="16" t="s">
        <v>28</v>
      </c>
      <c r="I3130" s="183">
        <v>75740</v>
      </c>
      <c r="J3130" s="183">
        <v>84392</v>
      </c>
      <c r="K3130" s="183">
        <v>84392</v>
      </c>
      <c r="L3130" s="183">
        <f>M3130+N3130+O3130</f>
        <v>0</v>
      </c>
      <c r="M3130" s="17"/>
      <c r="N3130" s="17"/>
      <c r="O3130" s="17"/>
      <c r="P3130" s="17">
        <f t="shared" si="2631"/>
        <v>84392</v>
      </c>
      <c r="Q3130" s="183">
        <f t="shared" si="2636"/>
        <v>100</v>
      </c>
    </row>
    <row r="3131" spans="1:17" x14ac:dyDescent="0.25">
      <c r="A3131" s="4" t="s">
        <v>969</v>
      </c>
      <c r="B3131" s="4" t="s">
        <v>82</v>
      </c>
      <c r="C3131" s="4" t="s">
        <v>1456</v>
      </c>
      <c r="D3131" s="4" t="s">
        <v>1457</v>
      </c>
      <c r="E3131" s="3" t="s">
        <v>22</v>
      </c>
      <c r="F3131" s="4" t="s">
        <v>1462</v>
      </c>
      <c r="G3131" s="16" t="s">
        <v>1015</v>
      </c>
      <c r="H3131" s="16" t="s">
        <v>24</v>
      </c>
      <c r="I3131" s="183">
        <v>9000</v>
      </c>
      <c r="J3131" s="183">
        <v>9000</v>
      </c>
      <c r="K3131" s="183">
        <v>9000</v>
      </c>
      <c r="L3131" s="183">
        <f>M3131+N3131+O3131</f>
        <v>0</v>
      </c>
      <c r="M3131" s="17"/>
      <c r="N3131" s="17"/>
      <c r="O3131" s="17"/>
      <c r="P3131" s="17">
        <f t="shared" si="2631"/>
        <v>9000</v>
      </c>
      <c r="Q3131" s="183">
        <f t="shared" si="2636"/>
        <v>100</v>
      </c>
    </row>
    <row r="3132" spans="1:17" x14ac:dyDescent="0.25">
      <c r="A3132" s="4" t="s">
        <v>969</v>
      </c>
      <c r="B3132" s="4" t="s">
        <v>82</v>
      </c>
      <c r="C3132" s="4" t="s">
        <v>1456</v>
      </c>
      <c r="D3132" s="4" t="s">
        <v>1457</v>
      </c>
      <c r="E3132" s="3" t="s">
        <v>22</v>
      </c>
      <c r="F3132" s="4" t="s">
        <v>1463</v>
      </c>
      <c r="G3132" s="16" t="s">
        <v>1015</v>
      </c>
      <c r="H3132" s="16" t="s">
        <v>30</v>
      </c>
      <c r="I3132" s="183">
        <v>31000</v>
      </c>
      <c r="J3132" s="183">
        <v>31000</v>
      </c>
      <c r="K3132" s="183">
        <v>31000</v>
      </c>
      <c r="L3132" s="183">
        <f>M3132+N3132+O3132</f>
        <v>0</v>
      </c>
      <c r="M3132" s="17"/>
      <c r="N3132" s="17"/>
      <c r="O3132" s="17"/>
      <c r="P3132" s="17">
        <f t="shared" si="2631"/>
        <v>31000</v>
      </c>
      <c r="Q3132" s="183">
        <f t="shared" si="2636"/>
        <v>100</v>
      </c>
    </row>
    <row r="3133" spans="1:17" x14ac:dyDescent="0.25">
      <c r="A3133" s="4" t="s">
        <v>969</v>
      </c>
      <c r="B3133" s="4" t="s">
        <v>82</v>
      </c>
      <c r="C3133" s="4" t="s">
        <v>1456</v>
      </c>
      <c r="D3133" s="4" t="s">
        <v>1457</v>
      </c>
      <c r="E3133" s="2" t="s">
        <v>31</v>
      </c>
      <c r="F3133" s="2" t="s">
        <v>1</v>
      </c>
      <c r="G3133" s="2" t="s">
        <v>1</v>
      </c>
      <c r="H3133" s="2" t="s">
        <v>32</v>
      </c>
      <c r="I3133" s="185">
        <f t="shared" ref="I3133:O3133" si="2642">SUM(I3134)</f>
        <v>445646</v>
      </c>
      <c r="J3133" s="185">
        <f t="shared" si="2642"/>
        <v>445146</v>
      </c>
      <c r="K3133" s="185">
        <f t="shared" si="2642"/>
        <v>354301</v>
      </c>
      <c r="L3133" s="185">
        <f t="shared" si="2642"/>
        <v>90845</v>
      </c>
      <c r="M3133" s="15">
        <f t="shared" si="2642"/>
        <v>30845</v>
      </c>
      <c r="N3133" s="15">
        <f t="shared" si="2642"/>
        <v>30000</v>
      </c>
      <c r="O3133" s="15">
        <f t="shared" si="2642"/>
        <v>30000</v>
      </c>
      <c r="P3133" s="15">
        <f t="shared" si="2631"/>
        <v>445146</v>
      </c>
      <c r="Q3133" s="185">
        <f t="shared" si="2636"/>
        <v>100</v>
      </c>
    </row>
    <row r="3134" spans="1:17" x14ac:dyDescent="0.25">
      <c r="A3134" s="4" t="s">
        <v>969</v>
      </c>
      <c r="B3134" s="4" t="s">
        <v>82</v>
      </c>
      <c r="C3134" s="4" t="s">
        <v>1456</v>
      </c>
      <c r="D3134" s="4" t="s">
        <v>1457</v>
      </c>
      <c r="E3134" s="3" t="s">
        <v>34</v>
      </c>
      <c r="F3134" s="4"/>
      <c r="G3134" s="16" t="s">
        <v>1015</v>
      </c>
      <c r="H3134" s="16" t="s">
        <v>33</v>
      </c>
      <c r="I3134" s="183">
        <v>445646</v>
      </c>
      <c r="J3134" s="183">
        <v>445146</v>
      </c>
      <c r="K3134" s="183">
        <v>354301</v>
      </c>
      <c r="L3134" s="183">
        <f>M3134+N3134+O3134</f>
        <v>90845</v>
      </c>
      <c r="M3134" s="17">
        <v>30845</v>
      </c>
      <c r="N3134" s="17">
        <v>30000</v>
      </c>
      <c r="O3134" s="17">
        <v>30000</v>
      </c>
      <c r="P3134" s="17">
        <f t="shared" si="2631"/>
        <v>445146</v>
      </c>
      <c r="Q3134" s="183">
        <f t="shared" si="2636"/>
        <v>100</v>
      </c>
    </row>
    <row r="3135" spans="1:17" x14ac:dyDescent="0.25">
      <c r="A3135" s="4" t="s">
        <v>969</v>
      </c>
      <c r="B3135" s="4" t="s">
        <v>82</v>
      </c>
      <c r="C3135" s="4" t="s">
        <v>1456</v>
      </c>
      <c r="D3135" s="4" t="s">
        <v>1457</v>
      </c>
      <c r="E3135" s="2" t="s">
        <v>35</v>
      </c>
      <c r="F3135" s="2" t="s">
        <v>1</v>
      </c>
      <c r="G3135" s="2" t="s">
        <v>1</v>
      </c>
      <c r="H3135" s="2" t="s">
        <v>36</v>
      </c>
      <c r="I3135" s="185">
        <f t="shared" ref="I3135:O3135" si="2643">SUM(I3136:I3143)</f>
        <v>436904</v>
      </c>
      <c r="J3135" s="185">
        <f t="shared" si="2643"/>
        <v>327904</v>
      </c>
      <c r="K3135" s="185">
        <f t="shared" si="2643"/>
        <v>239416</v>
      </c>
      <c r="L3135" s="185">
        <f t="shared" si="2643"/>
        <v>88488</v>
      </c>
      <c r="M3135" s="15">
        <f t="shared" si="2643"/>
        <v>32060</v>
      </c>
      <c r="N3135" s="15">
        <f t="shared" si="2643"/>
        <v>29745</v>
      </c>
      <c r="O3135" s="15">
        <f t="shared" si="2643"/>
        <v>26683</v>
      </c>
      <c r="P3135" s="15">
        <f t="shared" si="2631"/>
        <v>327904</v>
      </c>
      <c r="Q3135" s="185">
        <f t="shared" si="2636"/>
        <v>100</v>
      </c>
    </row>
    <row r="3136" spans="1:17" x14ac:dyDescent="0.25">
      <c r="A3136" s="4" t="s">
        <v>969</v>
      </c>
      <c r="B3136" s="4" t="s">
        <v>82</v>
      </c>
      <c r="C3136" s="4" t="s">
        <v>1456</v>
      </c>
      <c r="D3136" s="4" t="s">
        <v>1457</v>
      </c>
      <c r="E3136" s="3" t="s">
        <v>39</v>
      </c>
      <c r="F3136" s="4"/>
      <c r="G3136" s="16" t="s">
        <v>1015</v>
      </c>
      <c r="H3136" s="16" t="s">
        <v>38</v>
      </c>
      <c r="I3136" s="183">
        <v>6100</v>
      </c>
      <c r="J3136" s="183">
        <v>2100</v>
      </c>
      <c r="K3136" s="183">
        <v>2100</v>
      </c>
      <c r="L3136" s="183">
        <f t="shared" ref="L3136:L3142" si="2644">M3136+N3136+O3136</f>
        <v>0</v>
      </c>
      <c r="M3136" s="17"/>
      <c r="N3136" s="17"/>
      <c r="O3136" s="17"/>
      <c r="P3136" s="17">
        <f t="shared" si="2631"/>
        <v>2100</v>
      </c>
      <c r="Q3136" s="183">
        <f t="shared" si="2636"/>
        <v>100</v>
      </c>
    </row>
    <row r="3137" spans="1:17" x14ac:dyDescent="0.25">
      <c r="A3137" s="4" t="s">
        <v>969</v>
      </c>
      <c r="B3137" s="4" t="s">
        <v>82</v>
      </c>
      <c r="C3137" s="4" t="s">
        <v>1456</v>
      </c>
      <c r="D3137" s="4" t="s">
        <v>1457</v>
      </c>
      <c r="E3137" s="3" t="s">
        <v>197</v>
      </c>
      <c r="F3137" s="4"/>
      <c r="G3137" s="16" t="s">
        <v>1015</v>
      </c>
      <c r="H3137" s="16" t="s">
        <v>196</v>
      </c>
      <c r="I3137" s="183">
        <v>150510</v>
      </c>
      <c r="J3137" s="183">
        <v>150510</v>
      </c>
      <c r="K3137" s="183">
        <v>107500</v>
      </c>
      <c r="L3137" s="183">
        <f t="shared" si="2644"/>
        <v>43010</v>
      </c>
      <c r="M3137" s="17">
        <v>15000</v>
      </c>
      <c r="N3137" s="17">
        <v>15000</v>
      </c>
      <c r="O3137" s="17">
        <v>13010</v>
      </c>
      <c r="P3137" s="17">
        <f t="shared" si="2631"/>
        <v>150510</v>
      </c>
      <c r="Q3137" s="183">
        <f t="shared" si="2636"/>
        <v>100</v>
      </c>
    </row>
    <row r="3138" spans="1:17" x14ac:dyDescent="0.25">
      <c r="A3138" s="4" t="s">
        <v>969</v>
      </c>
      <c r="B3138" s="4" t="s">
        <v>82</v>
      </c>
      <c r="C3138" s="4" t="s">
        <v>1456</v>
      </c>
      <c r="D3138" s="4" t="s">
        <v>1457</v>
      </c>
      <c r="E3138" s="3" t="s">
        <v>200</v>
      </c>
      <c r="F3138" s="4"/>
      <c r="G3138" s="16" t="s">
        <v>1015</v>
      </c>
      <c r="H3138" s="16" t="s">
        <v>199</v>
      </c>
      <c r="I3138" s="183">
        <v>20900</v>
      </c>
      <c r="J3138" s="183">
        <v>20900</v>
      </c>
      <c r="K3138" s="183">
        <v>15000</v>
      </c>
      <c r="L3138" s="183">
        <f t="shared" si="2644"/>
        <v>5900</v>
      </c>
      <c r="M3138" s="17">
        <v>2000</v>
      </c>
      <c r="N3138" s="17">
        <v>2000</v>
      </c>
      <c r="O3138" s="17">
        <v>1900</v>
      </c>
      <c r="P3138" s="17">
        <f t="shared" si="2631"/>
        <v>20900</v>
      </c>
      <c r="Q3138" s="183">
        <f t="shared" si="2636"/>
        <v>100</v>
      </c>
    </row>
    <row r="3139" spans="1:17" x14ac:dyDescent="0.25">
      <c r="A3139" s="4" t="s">
        <v>969</v>
      </c>
      <c r="B3139" s="4" t="s">
        <v>82</v>
      </c>
      <c r="C3139" s="4" t="s">
        <v>1456</v>
      </c>
      <c r="D3139" s="4" t="s">
        <v>1457</v>
      </c>
      <c r="E3139" s="3" t="s">
        <v>203</v>
      </c>
      <c r="F3139" s="4"/>
      <c r="G3139" s="16" t="s">
        <v>1015</v>
      </c>
      <c r="H3139" s="16" t="s">
        <v>202</v>
      </c>
      <c r="I3139" s="183">
        <v>99600</v>
      </c>
      <c r="J3139" s="183">
        <v>37600</v>
      </c>
      <c r="K3139" s="183">
        <v>28000</v>
      </c>
      <c r="L3139" s="183">
        <f t="shared" si="2644"/>
        <v>9600</v>
      </c>
      <c r="M3139" s="17">
        <v>3200</v>
      </c>
      <c r="N3139" s="17">
        <v>3200</v>
      </c>
      <c r="O3139" s="17">
        <v>3200</v>
      </c>
      <c r="P3139" s="17">
        <f t="shared" si="2631"/>
        <v>37600</v>
      </c>
      <c r="Q3139" s="183">
        <f t="shared" si="2636"/>
        <v>100</v>
      </c>
    </row>
    <row r="3140" spans="1:17" x14ac:dyDescent="0.25">
      <c r="A3140" s="4" t="s">
        <v>969</v>
      </c>
      <c r="B3140" s="4" t="s">
        <v>82</v>
      </c>
      <c r="C3140" s="4" t="s">
        <v>1456</v>
      </c>
      <c r="D3140" s="4" t="s">
        <v>1457</v>
      </c>
      <c r="E3140" s="3" t="s">
        <v>206</v>
      </c>
      <c r="F3140" s="4"/>
      <c r="G3140" s="16" t="s">
        <v>1015</v>
      </c>
      <c r="H3140" s="16" t="s">
        <v>205</v>
      </c>
      <c r="I3140" s="183">
        <v>24300</v>
      </c>
      <c r="J3140" s="183">
        <v>3300</v>
      </c>
      <c r="K3140" s="183">
        <v>3300</v>
      </c>
      <c r="L3140" s="183">
        <f t="shared" si="2644"/>
        <v>0</v>
      </c>
      <c r="M3140" s="17"/>
      <c r="N3140" s="17"/>
      <c r="O3140" s="17"/>
      <c r="P3140" s="17">
        <f t="shared" si="2631"/>
        <v>3300</v>
      </c>
      <c r="Q3140" s="183">
        <f t="shared" si="2636"/>
        <v>100</v>
      </c>
    </row>
    <row r="3141" spans="1:17" x14ac:dyDescent="0.25">
      <c r="A3141" s="4" t="s">
        <v>969</v>
      </c>
      <c r="B3141" s="4" t="s">
        <v>82</v>
      </c>
      <c r="C3141" s="4" t="s">
        <v>1456</v>
      </c>
      <c r="D3141" s="4" t="s">
        <v>1457</v>
      </c>
      <c r="E3141" s="3" t="s">
        <v>212</v>
      </c>
      <c r="F3141" s="4"/>
      <c r="G3141" s="16" t="s">
        <v>1015</v>
      </c>
      <c r="H3141" s="16" t="s">
        <v>211</v>
      </c>
      <c r="I3141" s="183">
        <v>22400</v>
      </c>
      <c r="J3141" s="183">
        <v>15400</v>
      </c>
      <c r="K3141" s="183">
        <v>11400</v>
      </c>
      <c r="L3141" s="183">
        <f t="shared" si="2644"/>
        <v>4000</v>
      </c>
      <c r="M3141" s="17">
        <v>1400</v>
      </c>
      <c r="N3141" s="17">
        <v>1300</v>
      </c>
      <c r="O3141" s="17">
        <v>1300</v>
      </c>
      <c r="P3141" s="17">
        <f t="shared" si="2631"/>
        <v>15400</v>
      </c>
      <c r="Q3141" s="183">
        <f t="shared" si="2636"/>
        <v>100</v>
      </c>
    </row>
    <row r="3142" spans="1:17" x14ac:dyDescent="0.25">
      <c r="A3142" s="4" t="s">
        <v>969</v>
      </c>
      <c r="B3142" s="4" t="s">
        <v>82</v>
      </c>
      <c r="C3142" s="4" t="s">
        <v>1456</v>
      </c>
      <c r="D3142" s="4" t="s">
        <v>1457</v>
      </c>
      <c r="E3142" s="3" t="s">
        <v>215</v>
      </c>
      <c r="F3142" s="4"/>
      <c r="G3142" s="16" t="s">
        <v>1015</v>
      </c>
      <c r="H3142" s="16" t="s">
        <v>214</v>
      </c>
      <c r="I3142" s="183">
        <v>2035</v>
      </c>
      <c r="J3142" s="183">
        <v>2035</v>
      </c>
      <c r="K3142" s="183">
        <v>0</v>
      </c>
      <c r="L3142" s="183">
        <f t="shared" si="2644"/>
        <v>2035</v>
      </c>
      <c r="M3142" s="17">
        <v>2035</v>
      </c>
      <c r="N3142" s="17"/>
      <c r="O3142" s="17"/>
      <c r="P3142" s="17">
        <f t="shared" si="2631"/>
        <v>2035</v>
      </c>
      <c r="Q3142" s="183">
        <f t="shared" si="2636"/>
        <v>100</v>
      </c>
    </row>
    <row r="3143" spans="1:17" x14ac:dyDescent="0.25">
      <c r="A3143" s="1" t="s">
        <v>969</v>
      </c>
      <c r="B3143" s="1" t="s">
        <v>82</v>
      </c>
      <c r="C3143" s="1" t="s">
        <v>1456</v>
      </c>
      <c r="D3143" s="1" t="s">
        <v>1457</v>
      </c>
      <c r="E3143" s="1" t="s">
        <v>40</v>
      </c>
      <c r="F3143" s="4" t="s">
        <v>1</v>
      </c>
      <c r="G3143" s="16" t="s">
        <v>1</v>
      </c>
      <c r="H3143" s="2" t="s">
        <v>41</v>
      </c>
      <c r="I3143" s="185">
        <f t="shared" ref="I3143:O3143" si="2645">SUM(I3144:I3146)</f>
        <v>111059</v>
      </c>
      <c r="J3143" s="185">
        <f t="shared" si="2645"/>
        <v>96059</v>
      </c>
      <c r="K3143" s="185">
        <f t="shared" si="2645"/>
        <v>72116</v>
      </c>
      <c r="L3143" s="185">
        <f t="shared" si="2645"/>
        <v>23943</v>
      </c>
      <c r="M3143" s="15">
        <f t="shared" si="2645"/>
        <v>8425</v>
      </c>
      <c r="N3143" s="15">
        <f t="shared" si="2645"/>
        <v>8245</v>
      </c>
      <c r="O3143" s="15">
        <f t="shared" si="2645"/>
        <v>7273</v>
      </c>
      <c r="P3143" s="15">
        <f t="shared" si="2631"/>
        <v>96059</v>
      </c>
      <c r="Q3143" s="185">
        <f t="shared" si="2636"/>
        <v>100</v>
      </c>
    </row>
    <row r="3144" spans="1:17" x14ac:dyDescent="0.25">
      <c r="A3144" s="4" t="s">
        <v>969</v>
      </c>
      <c r="B3144" s="4" t="s">
        <v>82</v>
      </c>
      <c r="C3144" s="4" t="s">
        <v>1456</v>
      </c>
      <c r="D3144" s="4" t="s">
        <v>1457</v>
      </c>
      <c r="E3144" s="3" t="s">
        <v>42</v>
      </c>
      <c r="F3144" s="4"/>
      <c r="G3144" s="16" t="s">
        <v>1015</v>
      </c>
      <c r="H3144" s="16" t="s">
        <v>41</v>
      </c>
      <c r="I3144" s="183">
        <v>84980</v>
      </c>
      <c r="J3144" s="183">
        <v>69980</v>
      </c>
      <c r="K3144" s="183">
        <v>51800</v>
      </c>
      <c r="L3144" s="183">
        <f>M3144+N3144+O3144</f>
        <v>18180</v>
      </c>
      <c r="M3144" s="17">
        <v>6180</v>
      </c>
      <c r="N3144" s="17">
        <v>6000</v>
      </c>
      <c r="O3144" s="17">
        <v>6000</v>
      </c>
      <c r="P3144" s="17">
        <f t="shared" si="2631"/>
        <v>69980</v>
      </c>
      <c r="Q3144" s="183">
        <f t="shared" si="2636"/>
        <v>100</v>
      </c>
    </row>
    <row r="3145" spans="1:17" ht="22.5" x14ac:dyDescent="0.25">
      <c r="A3145" s="4" t="s">
        <v>969</v>
      </c>
      <c r="B3145" s="4" t="s">
        <v>82</v>
      </c>
      <c r="C3145" s="4" t="s">
        <v>1456</v>
      </c>
      <c r="D3145" s="4" t="s">
        <v>1457</v>
      </c>
      <c r="E3145" s="3" t="s">
        <v>42</v>
      </c>
      <c r="F3145" s="4" t="s">
        <v>1464</v>
      </c>
      <c r="G3145" s="16" t="s">
        <v>1015</v>
      </c>
      <c r="H3145" s="16" t="s">
        <v>50</v>
      </c>
      <c r="I3145" s="183">
        <v>13539</v>
      </c>
      <c r="J3145" s="183">
        <v>13539</v>
      </c>
      <c r="K3145" s="183">
        <v>10911</v>
      </c>
      <c r="L3145" s="183">
        <f>M3145+N3145+O3145</f>
        <v>2628</v>
      </c>
      <c r="M3145" s="17">
        <v>1200</v>
      </c>
      <c r="N3145" s="17">
        <v>1200</v>
      </c>
      <c r="O3145" s="17">
        <v>228</v>
      </c>
      <c r="P3145" s="17">
        <f t="shared" si="2631"/>
        <v>13539</v>
      </c>
      <c r="Q3145" s="183">
        <f t="shared" si="2636"/>
        <v>100</v>
      </c>
    </row>
    <row r="3146" spans="1:17" ht="22.5" x14ac:dyDescent="0.25">
      <c r="A3146" s="4" t="s">
        <v>969</v>
      </c>
      <c r="B3146" s="4" t="s">
        <v>82</v>
      </c>
      <c r="C3146" s="4" t="s">
        <v>1456</v>
      </c>
      <c r="D3146" s="4" t="s">
        <v>1457</v>
      </c>
      <c r="E3146" s="3" t="s">
        <v>42</v>
      </c>
      <c r="F3146" s="4" t="s">
        <v>1465</v>
      </c>
      <c r="G3146" s="16" t="s">
        <v>1015</v>
      </c>
      <c r="H3146" s="16" t="s">
        <v>56</v>
      </c>
      <c r="I3146" s="183">
        <v>12540</v>
      </c>
      <c r="J3146" s="183">
        <v>12540</v>
      </c>
      <c r="K3146" s="183">
        <v>9405</v>
      </c>
      <c r="L3146" s="183">
        <f>M3146+N3146+O3146</f>
        <v>3135</v>
      </c>
      <c r="M3146" s="17">
        <v>1045</v>
      </c>
      <c r="N3146" s="17">
        <v>1045</v>
      </c>
      <c r="O3146" s="17">
        <v>1045</v>
      </c>
      <c r="P3146" s="17">
        <f t="shared" si="2631"/>
        <v>12540</v>
      </c>
      <c r="Q3146" s="183">
        <f t="shared" si="2636"/>
        <v>100</v>
      </c>
    </row>
    <row r="3147" spans="1:17" ht="22.5" x14ac:dyDescent="0.25">
      <c r="A3147" s="1" t="s">
        <v>1</v>
      </c>
      <c r="B3147" s="1" t="s">
        <v>1</v>
      </c>
      <c r="C3147" s="1" t="s">
        <v>1</v>
      </c>
      <c r="D3147" s="2" t="s">
        <v>1</v>
      </c>
      <c r="E3147" s="2" t="s">
        <v>1</v>
      </c>
      <c r="F3147" s="2" t="s">
        <v>1</v>
      </c>
      <c r="G3147" s="2" t="s">
        <v>1</v>
      </c>
      <c r="H3147" s="13" t="s">
        <v>57</v>
      </c>
      <c r="I3147" s="184">
        <f t="shared" ref="I3147:O3148" si="2646">SUM(I3148)</f>
        <v>100</v>
      </c>
      <c r="J3147" s="184">
        <f t="shared" si="2646"/>
        <v>100</v>
      </c>
      <c r="K3147" s="184">
        <f t="shared" si="2646"/>
        <v>0</v>
      </c>
      <c r="L3147" s="184">
        <f t="shared" si="2646"/>
        <v>0</v>
      </c>
      <c r="M3147" s="14">
        <f t="shared" si="2646"/>
        <v>0</v>
      </c>
      <c r="N3147" s="14">
        <f t="shared" si="2646"/>
        <v>0</v>
      </c>
      <c r="O3147" s="14">
        <f t="shared" si="2646"/>
        <v>0</v>
      </c>
      <c r="P3147" s="14">
        <f t="shared" si="2631"/>
        <v>0</v>
      </c>
      <c r="Q3147" s="184">
        <f t="shared" si="2636"/>
        <v>0</v>
      </c>
    </row>
    <row r="3148" spans="1:17" x14ac:dyDescent="0.25">
      <c r="A3148" s="4" t="s">
        <v>969</v>
      </c>
      <c r="B3148" s="4" t="s">
        <v>82</v>
      </c>
      <c r="C3148" s="4" t="s">
        <v>1456</v>
      </c>
      <c r="D3148" s="4" t="s">
        <v>1457</v>
      </c>
      <c r="E3148" s="2" t="s">
        <v>58</v>
      </c>
      <c r="F3148" s="2" t="s">
        <v>1</v>
      </c>
      <c r="G3148" s="2" t="s">
        <v>1</v>
      </c>
      <c r="H3148" s="2" t="s">
        <v>59</v>
      </c>
      <c r="I3148" s="185">
        <f t="shared" si="2646"/>
        <v>100</v>
      </c>
      <c r="J3148" s="185">
        <f t="shared" si="2646"/>
        <v>100</v>
      </c>
      <c r="K3148" s="185">
        <f t="shared" si="2646"/>
        <v>0</v>
      </c>
      <c r="L3148" s="185">
        <f t="shared" si="2646"/>
        <v>0</v>
      </c>
      <c r="M3148" s="15">
        <f t="shared" si="2646"/>
        <v>0</v>
      </c>
      <c r="N3148" s="15">
        <f t="shared" si="2646"/>
        <v>0</v>
      </c>
      <c r="O3148" s="15">
        <f t="shared" si="2646"/>
        <v>0</v>
      </c>
      <c r="P3148" s="15">
        <f t="shared" si="2631"/>
        <v>0</v>
      </c>
      <c r="Q3148" s="185">
        <f t="shared" si="2636"/>
        <v>0</v>
      </c>
    </row>
    <row r="3149" spans="1:17" x14ac:dyDescent="0.25">
      <c r="A3149" s="4" t="s">
        <v>969</v>
      </c>
      <c r="B3149" s="4" t="s">
        <v>82</v>
      </c>
      <c r="C3149" s="4" t="s">
        <v>1456</v>
      </c>
      <c r="D3149" s="4" t="s">
        <v>1457</v>
      </c>
      <c r="E3149" s="3" t="s">
        <v>69</v>
      </c>
      <c r="F3149" s="4"/>
      <c r="G3149" s="16" t="s">
        <v>1015</v>
      </c>
      <c r="H3149" s="16" t="s">
        <v>68</v>
      </c>
      <c r="I3149" s="183">
        <v>100</v>
      </c>
      <c r="J3149" s="183">
        <v>100</v>
      </c>
      <c r="K3149" s="183">
        <v>0</v>
      </c>
      <c r="L3149" s="183">
        <f>M3149+N3149+O3149</f>
        <v>0</v>
      </c>
      <c r="M3149" s="17"/>
      <c r="N3149" s="17"/>
      <c r="O3149" s="17"/>
      <c r="P3149" s="17">
        <f t="shared" si="2631"/>
        <v>0</v>
      </c>
      <c r="Q3149" s="183">
        <f t="shared" si="2636"/>
        <v>0</v>
      </c>
    </row>
    <row r="3150" spans="1:17" ht="22.5" x14ac:dyDescent="0.25">
      <c r="A3150" s="1" t="s">
        <v>1</v>
      </c>
      <c r="B3150" s="1" t="s">
        <v>1</v>
      </c>
      <c r="C3150" s="1" t="s">
        <v>1</v>
      </c>
      <c r="D3150" s="2" t="s">
        <v>1</v>
      </c>
      <c r="E3150" s="2" t="s">
        <v>1</v>
      </c>
      <c r="F3150" s="2" t="s">
        <v>1</v>
      </c>
      <c r="G3150" s="2" t="s">
        <v>1</v>
      </c>
      <c r="H3150" s="13" t="s">
        <v>70</v>
      </c>
      <c r="I3150" s="184">
        <f t="shared" ref="I3150:O3150" si="2647">SUM(I3151)</f>
        <v>71200</v>
      </c>
      <c r="J3150" s="184">
        <f t="shared" si="2647"/>
        <v>77000</v>
      </c>
      <c r="K3150" s="184">
        <f t="shared" si="2647"/>
        <v>77000</v>
      </c>
      <c r="L3150" s="184">
        <f t="shared" si="2647"/>
        <v>0</v>
      </c>
      <c r="M3150" s="14">
        <f t="shared" si="2647"/>
        <v>0</v>
      </c>
      <c r="N3150" s="14">
        <f t="shared" si="2647"/>
        <v>0</v>
      </c>
      <c r="O3150" s="14">
        <f t="shared" si="2647"/>
        <v>0</v>
      </c>
      <c r="P3150" s="14">
        <f t="shared" si="2631"/>
        <v>77000</v>
      </c>
      <c r="Q3150" s="184">
        <f t="shared" si="2636"/>
        <v>100</v>
      </c>
    </row>
    <row r="3151" spans="1:17" x14ac:dyDescent="0.25">
      <c r="A3151" s="4" t="s">
        <v>969</v>
      </c>
      <c r="B3151" s="4" t="s">
        <v>82</v>
      </c>
      <c r="C3151" s="4" t="s">
        <v>1456</v>
      </c>
      <c r="D3151" s="4" t="s">
        <v>1457</v>
      </c>
      <c r="E3151" s="2" t="s">
        <v>71</v>
      </c>
      <c r="F3151" s="2" t="s">
        <v>1</v>
      </c>
      <c r="G3151" s="2" t="s">
        <v>1</v>
      </c>
      <c r="H3151" s="2" t="s">
        <v>72</v>
      </c>
      <c r="I3151" s="185">
        <f t="shared" ref="I3151:L3151" si="2648">SUM(I3152:I3153)</f>
        <v>71200</v>
      </c>
      <c r="J3151" s="185">
        <f t="shared" ref="J3151" si="2649">SUM(J3152:J3153)</f>
        <v>77000</v>
      </c>
      <c r="K3151" s="185">
        <f t="shared" ref="K3151" si="2650">SUM(K3152:K3153)</f>
        <v>77000</v>
      </c>
      <c r="L3151" s="185">
        <f t="shared" si="2648"/>
        <v>0</v>
      </c>
      <c r="M3151" s="15">
        <f t="shared" ref="M3151:O3151" si="2651">SUM(M3152:M3153)</f>
        <v>0</v>
      </c>
      <c r="N3151" s="15">
        <f t="shared" si="2651"/>
        <v>0</v>
      </c>
      <c r="O3151" s="15">
        <f t="shared" si="2651"/>
        <v>0</v>
      </c>
      <c r="P3151" s="15">
        <f t="shared" si="2631"/>
        <v>77000</v>
      </c>
      <c r="Q3151" s="185">
        <f t="shared" si="2636"/>
        <v>100</v>
      </c>
    </row>
    <row r="3152" spans="1:17" x14ac:dyDescent="0.25">
      <c r="A3152" s="4" t="s">
        <v>969</v>
      </c>
      <c r="B3152" s="4" t="s">
        <v>82</v>
      </c>
      <c r="C3152" s="4" t="s">
        <v>1456</v>
      </c>
      <c r="D3152" s="4" t="s">
        <v>1457</v>
      </c>
      <c r="E3152" s="3" t="s">
        <v>75</v>
      </c>
      <c r="F3152" s="4"/>
      <c r="G3152" s="16" t="s">
        <v>1015</v>
      </c>
      <c r="H3152" s="16" t="s">
        <v>74</v>
      </c>
      <c r="I3152" s="183">
        <v>35200</v>
      </c>
      <c r="J3152" s="183">
        <v>22000</v>
      </c>
      <c r="K3152" s="183">
        <v>22000</v>
      </c>
      <c r="L3152" s="183">
        <f>M3152+N3152+O3152</f>
        <v>0</v>
      </c>
      <c r="M3152" s="17"/>
      <c r="N3152" s="17"/>
      <c r="O3152" s="17"/>
      <c r="P3152" s="17">
        <f t="shared" si="2631"/>
        <v>22000</v>
      </c>
      <c r="Q3152" s="183">
        <f t="shared" si="2636"/>
        <v>100</v>
      </c>
    </row>
    <row r="3153" spans="1:17" x14ac:dyDescent="0.25">
      <c r="A3153" s="4" t="s">
        <v>969</v>
      </c>
      <c r="B3153" s="4" t="s">
        <v>82</v>
      </c>
      <c r="C3153" s="4" t="s">
        <v>1456</v>
      </c>
      <c r="D3153" s="4" t="s">
        <v>1457</v>
      </c>
      <c r="E3153" s="3" t="s">
        <v>341</v>
      </c>
      <c r="F3153" s="4"/>
      <c r="G3153" s="16" t="s">
        <v>1015</v>
      </c>
      <c r="H3153" s="16" t="s">
        <v>340</v>
      </c>
      <c r="I3153" s="183">
        <v>36000</v>
      </c>
      <c r="J3153" s="183">
        <v>55000</v>
      </c>
      <c r="K3153" s="183">
        <v>55000</v>
      </c>
      <c r="L3153" s="183">
        <f>M3153+N3153+O3153</f>
        <v>0</v>
      </c>
      <c r="M3153" s="17"/>
      <c r="N3153" s="17"/>
      <c r="O3153" s="17"/>
      <c r="P3153" s="17">
        <f t="shared" si="2631"/>
        <v>55000</v>
      </c>
      <c r="Q3153" s="183">
        <f t="shared" si="2636"/>
        <v>100</v>
      </c>
    </row>
    <row r="3154" spans="1:17" ht="22.5" x14ac:dyDescent="0.25">
      <c r="A3154" s="16" t="s">
        <v>1</v>
      </c>
      <c r="B3154" s="16" t="s">
        <v>1</v>
      </c>
      <c r="C3154" s="16" t="s">
        <v>1</v>
      </c>
      <c r="D3154" s="16" t="s">
        <v>1</v>
      </c>
      <c r="E3154" s="16" t="s">
        <v>1</v>
      </c>
      <c r="F3154" s="16" t="s">
        <v>1</v>
      </c>
      <c r="G3154" s="16" t="s">
        <v>1</v>
      </c>
      <c r="H3154" s="13" t="s">
        <v>1466</v>
      </c>
      <c r="I3154" s="184">
        <f t="shared" ref="I3154:O3154" si="2652">SUM(I3124,I3147,I3150)</f>
        <v>5681290</v>
      </c>
      <c r="J3154" s="184">
        <f t="shared" si="2652"/>
        <v>5581242</v>
      </c>
      <c r="K3154" s="184">
        <f t="shared" si="2652"/>
        <v>4584431</v>
      </c>
      <c r="L3154" s="184">
        <f t="shared" si="2652"/>
        <v>996711</v>
      </c>
      <c r="M3154" s="14">
        <f t="shared" si="2652"/>
        <v>350075</v>
      </c>
      <c r="N3154" s="14">
        <f t="shared" si="2652"/>
        <v>337745</v>
      </c>
      <c r="O3154" s="14">
        <f t="shared" si="2652"/>
        <v>308891</v>
      </c>
      <c r="P3154" s="14">
        <f t="shared" si="2631"/>
        <v>5581142</v>
      </c>
      <c r="Q3154" s="184">
        <f t="shared" si="2636"/>
        <v>99.998208284105942</v>
      </c>
    </row>
    <row r="3155" spans="1:17" ht="15.75" thickBot="1" x14ac:dyDescent="0.3">
      <c r="A3155" s="16" t="s">
        <v>1</v>
      </c>
      <c r="B3155" s="16" t="s">
        <v>1</v>
      </c>
      <c r="C3155" s="16" t="s">
        <v>1</v>
      </c>
      <c r="D3155" s="16" t="s">
        <v>1</v>
      </c>
      <c r="E3155" s="16" t="s">
        <v>1</v>
      </c>
      <c r="F3155" s="16" t="s">
        <v>1</v>
      </c>
      <c r="G3155" s="16" t="s">
        <v>1</v>
      </c>
      <c r="H3155" s="2" t="s">
        <v>77</v>
      </c>
      <c r="I3155" s="185">
        <v>116</v>
      </c>
      <c r="J3155" s="185">
        <v>116</v>
      </c>
      <c r="K3155" s="185"/>
      <c r="L3155" s="185">
        <f>M3155+N3155+O3155</f>
        <v>0</v>
      </c>
      <c r="M3155" s="16"/>
      <c r="N3155" s="16"/>
      <c r="O3155" s="16"/>
      <c r="P3155" s="15">
        <f t="shared" si="2631"/>
        <v>0</v>
      </c>
      <c r="Q3155" s="164"/>
    </row>
    <row r="3156" spans="1:17" ht="45.75" thickBot="1" x14ac:dyDescent="0.3">
      <c r="A3156" s="212" t="s">
        <v>1</v>
      </c>
      <c r="B3156" s="212" t="s">
        <v>1</v>
      </c>
      <c r="C3156" s="212" t="s">
        <v>1</v>
      </c>
      <c r="D3156" s="212" t="s">
        <v>1</v>
      </c>
      <c r="E3156" s="212" t="s">
        <v>1</v>
      </c>
      <c r="F3156" s="212" t="s">
        <v>1</v>
      </c>
      <c r="G3156" s="214" t="s">
        <v>1</v>
      </c>
      <c r="H3156" s="5" t="s">
        <v>78</v>
      </c>
      <c r="I3156" s="109" t="s">
        <v>3374</v>
      </c>
      <c r="J3156" s="109" t="s">
        <v>3433</v>
      </c>
      <c r="K3156" s="109" t="s">
        <v>3437</v>
      </c>
      <c r="L3156" s="109" t="s">
        <v>3434</v>
      </c>
      <c r="M3156" s="5" t="s">
        <v>3439</v>
      </c>
      <c r="N3156" s="5" t="s">
        <v>3440</v>
      </c>
      <c r="O3156" s="5" t="s">
        <v>3441</v>
      </c>
      <c r="P3156" s="5" t="s">
        <v>3438</v>
      </c>
      <c r="Q3156" s="162" t="s">
        <v>3302</v>
      </c>
    </row>
    <row r="3157" spans="1:17" x14ac:dyDescent="0.25">
      <c r="A3157" s="213"/>
      <c r="B3157" s="213"/>
      <c r="C3157" s="213"/>
      <c r="D3157" s="213"/>
      <c r="E3157" s="213"/>
      <c r="F3157" s="213"/>
      <c r="G3157" s="215"/>
      <c r="H3157" s="18" t="s">
        <v>1</v>
      </c>
      <c r="I3157" s="110">
        <v>1</v>
      </c>
      <c r="J3157" s="110">
        <v>2</v>
      </c>
      <c r="K3157" s="110">
        <v>20</v>
      </c>
      <c r="L3157" s="110" t="s">
        <v>3402</v>
      </c>
      <c r="M3157" s="12">
        <v>5</v>
      </c>
      <c r="N3157" s="12">
        <v>6</v>
      </c>
      <c r="O3157" s="12">
        <v>7</v>
      </c>
      <c r="P3157" s="12" t="s">
        <v>3303</v>
      </c>
      <c r="Q3157" s="110">
        <v>9</v>
      </c>
    </row>
    <row r="3158" spans="1:17" x14ac:dyDescent="0.25">
      <c r="A3158" s="213"/>
      <c r="B3158" s="213"/>
      <c r="C3158" s="213"/>
      <c r="D3158" s="213"/>
      <c r="E3158" s="213"/>
      <c r="F3158" s="213"/>
      <c r="G3158" s="215"/>
      <c r="H3158" s="19" t="s">
        <v>1060</v>
      </c>
      <c r="I3158" s="186">
        <f t="shared" ref="I3158:L3158" si="2653">SUM(I3154)</f>
        <v>5681290</v>
      </c>
      <c r="J3158" s="186">
        <f t="shared" ref="J3158" si="2654">SUM(J3154)</f>
        <v>5581242</v>
      </c>
      <c r="K3158" s="186">
        <f t="shared" ref="K3158" si="2655">SUM(K3154)</f>
        <v>4584431</v>
      </c>
      <c r="L3158" s="186">
        <f t="shared" si="2653"/>
        <v>996711</v>
      </c>
      <c r="M3158" s="20">
        <f t="shared" ref="M3158:O3158" si="2656">SUM(M3154)</f>
        <v>350075</v>
      </c>
      <c r="N3158" s="20">
        <f t="shared" si="2656"/>
        <v>337745</v>
      </c>
      <c r="O3158" s="20">
        <f t="shared" si="2656"/>
        <v>308891</v>
      </c>
      <c r="P3158" s="20">
        <f>K3158+L3158</f>
        <v>5581142</v>
      </c>
      <c r="Q3158" s="186">
        <f>IF(J3158=0,"-",P3158/J3158*100)</f>
        <v>99.998208284105942</v>
      </c>
    </row>
    <row r="3159" spans="1:17" x14ac:dyDescent="0.25">
      <c r="A3159" s="213"/>
      <c r="B3159" s="213"/>
      <c r="C3159" s="213"/>
      <c r="D3159" s="213"/>
      <c r="E3159" s="213"/>
      <c r="F3159" s="213"/>
      <c r="G3159" s="215"/>
      <c r="H3159" s="21" t="s">
        <v>80</v>
      </c>
      <c r="I3159" s="186">
        <f t="shared" ref="I3159:L3159" si="2657">SUM(I3158)</f>
        <v>5681290</v>
      </c>
      <c r="J3159" s="186">
        <f t="shared" ref="J3159" si="2658">SUM(J3158)</f>
        <v>5581242</v>
      </c>
      <c r="K3159" s="186">
        <f t="shared" ref="K3159" si="2659">SUM(K3158)</f>
        <v>4584431</v>
      </c>
      <c r="L3159" s="186">
        <f t="shared" si="2657"/>
        <v>996711</v>
      </c>
      <c r="M3159" s="20">
        <f t="shared" ref="M3159:O3159" si="2660">SUM(M3158)</f>
        <v>350075</v>
      </c>
      <c r="N3159" s="20">
        <f t="shared" si="2660"/>
        <v>337745</v>
      </c>
      <c r="O3159" s="20">
        <f t="shared" si="2660"/>
        <v>308891</v>
      </c>
      <c r="P3159" s="20">
        <f>K3159+L3159</f>
        <v>5581142</v>
      </c>
      <c r="Q3159" s="186">
        <f>IF(J3159=0,"-",P3159/J3159*100)</f>
        <v>99.998208284105942</v>
      </c>
    </row>
    <row r="3160" spans="1:17" x14ac:dyDescent="0.25">
      <c r="A3160" s="216"/>
      <c r="B3160" s="216"/>
      <c r="C3160" s="216"/>
      <c r="D3160" s="216"/>
      <c r="E3160" s="216"/>
      <c r="F3160" s="216"/>
      <c r="G3160" s="217"/>
      <c r="J3160" s="178">
        <v>0</v>
      </c>
      <c r="K3160" s="178">
        <v>0</v>
      </c>
      <c r="L3160" s="178">
        <f>M3160+N3160+O3160</f>
        <v>0</v>
      </c>
      <c r="P3160">
        <f>K3160+L3160</f>
        <v>0</v>
      </c>
      <c r="Q3160" s="160" t="str">
        <f>IF(J3160=0,"-",P3160/J3160*100)</f>
        <v>-</v>
      </c>
    </row>
    <row r="3161" spans="1:17" ht="15.75" thickBot="1" x14ac:dyDescent="0.3">
      <c r="A3161" s="16" t="s">
        <v>1</v>
      </c>
      <c r="B3161" s="16" t="s">
        <v>1</v>
      </c>
      <c r="C3161" s="16" t="s">
        <v>1</v>
      </c>
      <c r="D3161" s="16" t="s">
        <v>1</v>
      </c>
      <c r="E3161" s="16" t="s">
        <v>1</v>
      </c>
      <c r="F3161" s="16" t="s">
        <v>1</v>
      </c>
      <c r="G3161" s="16" t="s">
        <v>1</v>
      </c>
      <c r="H3161" s="22" t="s">
        <v>1</v>
      </c>
      <c r="I3161" s="187"/>
      <c r="J3161" s="187"/>
      <c r="K3161" s="187"/>
      <c r="L3161" s="187">
        <f>M3161+N3161+O3161</f>
        <v>0</v>
      </c>
      <c r="M3161" s="22"/>
      <c r="N3161" s="22"/>
      <c r="O3161" s="22"/>
      <c r="P3161" s="22">
        <f>K3161+L3161</f>
        <v>0</v>
      </c>
      <c r="Q3161" s="166"/>
    </row>
    <row r="3162" spans="1:17" ht="45.75" thickBot="1" x14ac:dyDescent="0.3">
      <c r="A3162" s="5" t="s">
        <v>4</v>
      </c>
      <c r="B3162" s="5" t="s">
        <v>5</v>
      </c>
      <c r="C3162" s="5" t="s">
        <v>6</v>
      </c>
      <c r="D3162" s="6" t="s">
        <v>1</v>
      </c>
      <c r="E3162" s="5" t="s">
        <v>7</v>
      </c>
      <c r="F3162" s="5" t="s">
        <v>8</v>
      </c>
      <c r="G3162" s="5" t="s">
        <v>9</v>
      </c>
      <c r="H3162" s="5" t="s">
        <v>10</v>
      </c>
      <c r="I3162" s="109" t="s">
        <v>3374</v>
      </c>
      <c r="J3162" s="109" t="s">
        <v>3433</v>
      </c>
      <c r="K3162" s="109" t="s">
        <v>3437</v>
      </c>
      <c r="L3162" s="109" t="s">
        <v>3434</v>
      </c>
      <c r="M3162" s="5" t="s">
        <v>3439</v>
      </c>
      <c r="N3162" s="5" t="s">
        <v>3440</v>
      </c>
      <c r="O3162" s="5" t="s">
        <v>3441</v>
      </c>
      <c r="P3162" s="5" t="s">
        <v>3438</v>
      </c>
      <c r="Q3162" s="162" t="s">
        <v>3302</v>
      </c>
    </row>
    <row r="3163" spans="1:17" x14ac:dyDescent="0.25">
      <c r="A3163" s="7" t="s">
        <v>1</v>
      </c>
      <c r="B3163" s="7" t="s">
        <v>1</v>
      </c>
      <c r="C3163" s="7" t="s">
        <v>1</v>
      </c>
      <c r="D3163" s="8" t="s">
        <v>1</v>
      </c>
      <c r="E3163" s="8" t="s">
        <v>1</v>
      </c>
      <c r="F3163" s="9" t="s">
        <v>1</v>
      </c>
      <c r="G3163" s="10" t="s">
        <v>1</v>
      </c>
      <c r="H3163" s="11" t="s">
        <v>1</v>
      </c>
      <c r="I3163" s="110">
        <v>1</v>
      </c>
      <c r="J3163" s="110">
        <v>2</v>
      </c>
      <c r="K3163" s="110">
        <v>20</v>
      </c>
      <c r="L3163" s="110" t="s">
        <v>3402</v>
      </c>
      <c r="M3163" s="12">
        <v>5</v>
      </c>
      <c r="N3163" s="12">
        <v>6</v>
      </c>
      <c r="O3163" s="12">
        <v>7</v>
      </c>
      <c r="P3163" s="12" t="s">
        <v>3303</v>
      </c>
      <c r="Q3163" s="110">
        <v>9</v>
      </c>
    </row>
    <row r="3164" spans="1:17" x14ac:dyDescent="0.25">
      <c r="A3164" s="1" t="s">
        <v>969</v>
      </c>
      <c r="B3164" s="1" t="s">
        <v>82</v>
      </c>
      <c r="C3164" s="4" t="s">
        <v>1467</v>
      </c>
      <c r="D3164" s="4" t="s">
        <v>1468</v>
      </c>
      <c r="E3164" s="2" t="s">
        <v>1</v>
      </c>
      <c r="F3164" s="2" t="s">
        <v>1</v>
      </c>
      <c r="G3164" s="2" t="s">
        <v>1</v>
      </c>
      <c r="H3164" s="2" t="s">
        <v>1469</v>
      </c>
      <c r="I3164" s="183">
        <v>0</v>
      </c>
      <c r="J3164" s="183"/>
      <c r="K3164" s="183"/>
      <c r="L3164" s="183">
        <f>M3164+N3164+O3164</f>
        <v>0</v>
      </c>
      <c r="M3164" s="3"/>
      <c r="N3164" s="3"/>
      <c r="O3164" s="3"/>
      <c r="P3164" s="3">
        <f t="shared" ref="P3164:P3196" si="2661">K3164+L3164</f>
        <v>0</v>
      </c>
      <c r="Q3164" s="161"/>
    </row>
    <row r="3165" spans="1:17" ht="33.75" x14ac:dyDescent="0.25">
      <c r="A3165" s="1" t="s">
        <v>1</v>
      </c>
      <c r="B3165" s="1" t="s">
        <v>1</v>
      </c>
      <c r="C3165" s="1" t="s">
        <v>1</v>
      </c>
      <c r="D3165" s="2" t="s">
        <v>1</v>
      </c>
      <c r="E3165" s="2" t="s">
        <v>1</v>
      </c>
      <c r="F3165" s="2" t="s">
        <v>1</v>
      </c>
      <c r="G3165" s="2" t="s">
        <v>1</v>
      </c>
      <c r="H3165" s="13" t="s">
        <v>14</v>
      </c>
      <c r="I3165" s="184">
        <f t="shared" ref="I3165:O3165" si="2662">SUM(I3166,I3174,I3176)</f>
        <v>3586453</v>
      </c>
      <c r="J3165" s="184">
        <f t="shared" ref="J3165" si="2663">SUM(J3166,J3174,J3176)</f>
        <v>3581938</v>
      </c>
      <c r="K3165" s="184">
        <f t="shared" ref="K3165" si="2664">SUM(K3166,K3174,K3176)</f>
        <v>2739432</v>
      </c>
      <c r="L3165" s="184">
        <f t="shared" si="2662"/>
        <v>842506</v>
      </c>
      <c r="M3165" s="14">
        <f t="shared" si="2662"/>
        <v>316359</v>
      </c>
      <c r="N3165" s="14">
        <f t="shared" si="2662"/>
        <v>319885</v>
      </c>
      <c r="O3165" s="14">
        <f t="shared" si="2662"/>
        <v>206262</v>
      </c>
      <c r="P3165" s="14">
        <f t="shared" si="2661"/>
        <v>3581938</v>
      </c>
      <c r="Q3165" s="184">
        <f t="shared" ref="Q3165:Q3195" si="2665">IF(J3165=0,"-",P3165/J3165*100)</f>
        <v>100</v>
      </c>
    </row>
    <row r="3166" spans="1:17" x14ac:dyDescent="0.25">
      <c r="A3166" s="4" t="s">
        <v>969</v>
      </c>
      <c r="B3166" s="4" t="s">
        <v>82</v>
      </c>
      <c r="C3166" s="4" t="s">
        <v>1467</v>
      </c>
      <c r="D3166" s="4" t="s">
        <v>1468</v>
      </c>
      <c r="E3166" s="2" t="s">
        <v>15</v>
      </c>
      <c r="F3166" s="2" t="s">
        <v>1</v>
      </c>
      <c r="G3166" s="2" t="s">
        <v>1</v>
      </c>
      <c r="H3166" s="2" t="s">
        <v>16</v>
      </c>
      <c r="I3166" s="185">
        <f t="shared" ref="I3166:O3166" si="2666">SUM(I3167,I3168)</f>
        <v>3120553</v>
      </c>
      <c r="J3166" s="185">
        <f t="shared" ref="J3166" si="2667">SUM(J3167,J3168)</f>
        <v>3122088</v>
      </c>
      <c r="K3166" s="185">
        <f t="shared" ref="K3166" si="2668">SUM(K3167,K3168)</f>
        <v>2386559</v>
      </c>
      <c r="L3166" s="185">
        <f t="shared" si="2666"/>
        <v>735529</v>
      </c>
      <c r="M3166" s="15">
        <f t="shared" si="2666"/>
        <v>279000</v>
      </c>
      <c r="N3166" s="15">
        <f t="shared" si="2666"/>
        <v>279000</v>
      </c>
      <c r="O3166" s="15">
        <f t="shared" si="2666"/>
        <v>177529</v>
      </c>
      <c r="P3166" s="15">
        <f t="shared" si="2661"/>
        <v>3122088</v>
      </c>
      <c r="Q3166" s="185">
        <f t="shared" si="2665"/>
        <v>100</v>
      </c>
    </row>
    <row r="3167" spans="1:17" x14ac:dyDescent="0.25">
      <c r="A3167" s="4" t="s">
        <v>969</v>
      </c>
      <c r="B3167" s="4" t="s">
        <v>82</v>
      </c>
      <c r="C3167" s="4" t="s">
        <v>1467</v>
      </c>
      <c r="D3167" s="4" t="s">
        <v>1468</v>
      </c>
      <c r="E3167" s="3" t="s">
        <v>18</v>
      </c>
      <c r="F3167" s="4"/>
      <c r="G3167" s="16" t="s">
        <v>1015</v>
      </c>
      <c r="H3167" s="16" t="s">
        <v>17</v>
      </c>
      <c r="I3167" s="183">
        <v>2751183</v>
      </c>
      <c r="J3167" s="183">
        <v>2751183</v>
      </c>
      <c r="K3167" s="183">
        <v>2116313</v>
      </c>
      <c r="L3167" s="183">
        <f>M3167+N3167+O3167</f>
        <v>634870</v>
      </c>
      <c r="M3167" s="17">
        <v>250000</v>
      </c>
      <c r="N3167" s="17">
        <v>250000</v>
      </c>
      <c r="O3167" s="17">
        <v>134870</v>
      </c>
      <c r="P3167" s="17">
        <f t="shared" si="2661"/>
        <v>2751183</v>
      </c>
      <c r="Q3167" s="183">
        <f t="shared" si="2665"/>
        <v>100</v>
      </c>
    </row>
    <row r="3168" spans="1:17" x14ac:dyDescent="0.25">
      <c r="A3168" s="1" t="s">
        <v>969</v>
      </c>
      <c r="B3168" s="1" t="s">
        <v>82</v>
      </c>
      <c r="C3168" s="1" t="s">
        <v>1467</v>
      </c>
      <c r="D3168" s="1" t="s">
        <v>1468</v>
      </c>
      <c r="E3168" s="1" t="s">
        <v>20</v>
      </c>
      <c r="F3168" s="4" t="s">
        <v>1</v>
      </c>
      <c r="G3168" s="16" t="s">
        <v>1</v>
      </c>
      <c r="H3168" s="2" t="s">
        <v>21</v>
      </c>
      <c r="I3168" s="185">
        <f t="shared" ref="I3168:L3168" si="2669">SUM(I3169:I3173)</f>
        <v>369370</v>
      </c>
      <c r="J3168" s="185">
        <f t="shared" si="2669"/>
        <v>370905</v>
      </c>
      <c r="K3168" s="185">
        <f t="shared" si="2669"/>
        <v>270246</v>
      </c>
      <c r="L3168" s="185">
        <f t="shared" si="2669"/>
        <v>100659</v>
      </c>
      <c r="M3168" s="15">
        <f t="shared" ref="M3168:O3168" si="2670">SUM(M3169:M3173)</f>
        <v>29000</v>
      </c>
      <c r="N3168" s="15">
        <f t="shared" si="2670"/>
        <v>29000</v>
      </c>
      <c r="O3168" s="15">
        <f t="shared" si="2670"/>
        <v>42659</v>
      </c>
      <c r="P3168" s="15">
        <f t="shared" si="2661"/>
        <v>370905</v>
      </c>
      <c r="Q3168" s="185">
        <f t="shared" si="2665"/>
        <v>100</v>
      </c>
    </row>
    <row r="3169" spans="1:17" x14ac:dyDescent="0.25">
      <c r="A3169" s="4" t="s">
        <v>969</v>
      </c>
      <c r="B3169" s="4" t="s">
        <v>82</v>
      </c>
      <c r="C3169" s="4" t="s">
        <v>1467</v>
      </c>
      <c r="D3169" s="4" t="s">
        <v>1468</v>
      </c>
      <c r="E3169" s="3" t="s">
        <v>22</v>
      </c>
      <c r="F3169" s="4" t="s">
        <v>1470</v>
      </c>
      <c r="G3169" s="16" t="s">
        <v>1015</v>
      </c>
      <c r="H3169" s="16" t="s">
        <v>86</v>
      </c>
      <c r="I3169" s="183">
        <v>44700</v>
      </c>
      <c r="J3169" s="183">
        <v>44700</v>
      </c>
      <c r="K3169" s="183">
        <v>29075</v>
      </c>
      <c r="L3169" s="183">
        <f>M3169+N3169+O3169</f>
        <v>15625</v>
      </c>
      <c r="M3169" s="17">
        <v>4000</v>
      </c>
      <c r="N3169" s="17">
        <v>4000</v>
      </c>
      <c r="O3169" s="17">
        <v>7625</v>
      </c>
      <c r="P3169" s="17">
        <f t="shared" si="2661"/>
        <v>44700</v>
      </c>
      <c r="Q3169" s="183">
        <f t="shared" si="2665"/>
        <v>100</v>
      </c>
    </row>
    <row r="3170" spans="1:17" x14ac:dyDescent="0.25">
      <c r="A3170" s="4" t="s">
        <v>969</v>
      </c>
      <c r="B3170" s="4" t="s">
        <v>82</v>
      </c>
      <c r="C3170" s="4" t="s">
        <v>1467</v>
      </c>
      <c r="D3170" s="4" t="s">
        <v>1468</v>
      </c>
      <c r="E3170" s="3" t="s">
        <v>22</v>
      </c>
      <c r="F3170" s="4" t="s">
        <v>1471</v>
      </c>
      <c r="G3170" s="16" t="s">
        <v>1015</v>
      </c>
      <c r="H3170" s="16" t="s">
        <v>26</v>
      </c>
      <c r="I3170" s="183">
        <v>237380</v>
      </c>
      <c r="J3170" s="183">
        <v>237380</v>
      </c>
      <c r="K3170" s="183">
        <v>162346</v>
      </c>
      <c r="L3170" s="183">
        <f>M3170+N3170+O3170</f>
        <v>75034</v>
      </c>
      <c r="M3170" s="17">
        <v>25000</v>
      </c>
      <c r="N3170" s="17">
        <v>25000</v>
      </c>
      <c r="O3170" s="17">
        <v>25034</v>
      </c>
      <c r="P3170" s="17">
        <f t="shared" si="2661"/>
        <v>237380</v>
      </c>
      <c r="Q3170" s="183">
        <f t="shared" si="2665"/>
        <v>100</v>
      </c>
    </row>
    <row r="3171" spans="1:17" x14ac:dyDescent="0.25">
      <c r="A3171" s="4" t="s">
        <v>969</v>
      </c>
      <c r="B3171" s="4" t="s">
        <v>82</v>
      </c>
      <c r="C3171" s="4" t="s">
        <v>1467</v>
      </c>
      <c r="D3171" s="4" t="s">
        <v>1468</v>
      </c>
      <c r="E3171" s="3" t="s">
        <v>22</v>
      </c>
      <c r="F3171" s="4" t="s">
        <v>1472</v>
      </c>
      <c r="G3171" s="16" t="s">
        <v>1015</v>
      </c>
      <c r="H3171" s="16" t="s">
        <v>28</v>
      </c>
      <c r="I3171" s="183">
        <v>52290</v>
      </c>
      <c r="J3171" s="183">
        <v>53825</v>
      </c>
      <c r="K3171" s="183">
        <v>53825</v>
      </c>
      <c r="L3171" s="183">
        <f>M3171+N3171+O3171</f>
        <v>0</v>
      </c>
      <c r="M3171" s="17">
        <v>0</v>
      </c>
      <c r="N3171" s="17">
        <v>0</v>
      </c>
      <c r="O3171" s="17">
        <v>0</v>
      </c>
      <c r="P3171" s="17">
        <f t="shared" si="2661"/>
        <v>53825</v>
      </c>
      <c r="Q3171" s="183">
        <f t="shared" si="2665"/>
        <v>100</v>
      </c>
    </row>
    <row r="3172" spans="1:17" x14ac:dyDescent="0.25">
      <c r="A3172" s="4" t="s">
        <v>969</v>
      </c>
      <c r="B3172" s="4" t="s">
        <v>82</v>
      </c>
      <c r="C3172" s="4" t="s">
        <v>1467</v>
      </c>
      <c r="D3172" s="4" t="s">
        <v>1468</v>
      </c>
      <c r="E3172" s="3" t="s">
        <v>22</v>
      </c>
      <c r="F3172" s="4" t="s">
        <v>1473</v>
      </c>
      <c r="G3172" s="16" t="s">
        <v>1015</v>
      </c>
      <c r="H3172" s="16" t="s">
        <v>24</v>
      </c>
      <c r="I3172" s="183">
        <v>10000</v>
      </c>
      <c r="J3172" s="183">
        <v>10000</v>
      </c>
      <c r="K3172" s="183">
        <v>0</v>
      </c>
      <c r="L3172" s="183">
        <f>M3172+N3172+O3172</f>
        <v>10000</v>
      </c>
      <c r="M3172" s="17"/>
      <c r="N3172" s="17"/>
      <c r="O3172" s="17">
        <v>10000</v>
      </c>
      <c r="P3172" s="17">
        <f t="shared" si="2661"/>
        <v>10000</v>
      </c>
      <c r="Q3172" s="183">
        <f t="shared" si="2665"/>
        <v>100</v>
      </c>
    </row>
    <row r="3173" spans="1:17" x14ac:dyDescent="0.25">
      <c r="A3173" s="4" t="s">
        <v>969</v>
      </c>
      <c r="B3173" s="4" t="s">
        <v>82</v>
      </c>
      <c r="C3173" s="4" t="s">
        <v>1467</v>
      </c>
      <c r="D3173" s="4" t="s">
        <v>1468</v>
      </c>
      <c r="E3173" s="3" t="s">
        <v>22</v>
      </c>
      <c r="F3173" s="4" t="s">
        <v>1474</v>
      </c>
      <c r="G3173" s="16" t="s">
        <v>1015</v>
      </c>
      <c r="H3173" s="16" t="s">
        <v>30</v>
      </c>
      <c r="I3173" s="183">
        <v>25000</v>
      </c>
      <c r="J3173" s="183">
        <v>25000</v>
      </c>
      <c r="K3173" s="183">
        <v>25000</v>
      </c>
      <c r="L3173" s="183">
        <f>M3173+N3173+O3173</f>
        <v>0</v>
      </c>
      <c r="M3173" s="17"/>
      <c r="N3173" s="17"/>
      <c r="O3173" s="17"/>
      <c r="P3173" s="17">
        <f t="shared" si="2661"/>
        <v>25000</v>
      </c>
      <c r="Q3173" s="183">
        <f t="shared" si="2665"/>
        <v>100</v>
      </c>
    </row>
    <row r="3174" spans="1:17" x14ac:dyDescent="0.25">
      <c r="A3174" s="4" t="s">
        <v>969</v>
      </c>
      <c r="B3174" s="4" t="s">
        <v>82</v>
      </c>
      <c r="C3174" s="4" t="s">
        <v>1467</v>
      </c>
      <c r="D3174" s="4" t="s">
        <v>1468</v>
      </c>
      <c r="E3174" s="2" t="s">
        <v>31</v>
      </c>
      <c r="F3174" s="2" t="s">
        <v>1</v>
      </c>
      <c r="G3174" s="2" t="s">
        <v>1</v>
      </c>
      <c r="H3174" s="2" t="s">
        <v>32</v>
      </c>
      <c r="I3174" s="185">
        <f t="shared" ref="I3174:L3174" si="2671">SUM(I3175)</f>
        <v>288874</v>
      </c>
      <c r="J3174" s="185">
        <f t="shared" si="2671"/>
        <v>288874</v>
      </c>
      <c r="K3174" s="185">
        <f t="shared" si="2671"/>
        <v>221723</v>
      </c>
      <c r="L3174" s="185">
        <f t="shared" si="2671"/>
        <v>67151</v>
      </c>
      <c r="M3174" s="15">
        <f t="shared" ref="M3174:O3174" si="2672">SUM(M3175)</f>
        <v>26250</v>
      </c>
      <c r="N3174" s="15">
        <f t="shared" si="2672"/>
        <v>26250</v>
      </c>
      <c r="O3174" s="15">
        <f t="shared" si="2672"/>
        <v>14651</v>
      </c>
      <c r="P3174" s="15">
        <f t="shared" si="2661"/>
        <v>288874</v>
      </c>
      <c r="Q3174" s="185">
        <f t="shared" si="2665"/>
        <v>100</v>
      </c>
    </row>
    <row r="3175" spans="1:17" x14ac:dyDescent="0.25">
      <c r="A3175" s="4" t="s">
        <v>969</v>
      </c>
      <c r="B3175" s="4" t="s">
        <v>82</v>
      </c>
      <c r="C3175" s="4" t="s">
        <v>1467</v>
      </c>
      <c r="D3175" s="4" t="s">
        <v>1468</v>
      </c>
      <c r="E3175" s="3" t="s">
        <v>34</v>
      </c>
      <c r="F3175" s="4"/>
      <c r="G3175" s="16" t="s">
        <v>1015</v>
      </c>
      <c r="H3175" s="16" t="s">
        <v>33</v>
      </c>
      <c r="I3175" s="183">
        <v>288874</v>
      </c>
      <c r="J3175" s="183">
        <v>288874</v>
      </c>
      <c r="K3175" s="183">
        <v>221723</v>
      </c>
      <c r="L3175" s="183">
        <f>M3175+N3175+O3175</f>
        <v>67151</v>
      </c>
      <c r="M3175" s="17">
        <v>26250</v>
      </c>
      <c r="N3175" s="17">
        <v>26250</v>
      </c>
      <c r="O3175" s="17">
        <v>14651</v>
      </c>
      <c r="P3175" s="17">
        <f t="shared" si="2661"/>
        <v>288874</v>
      </c>
      <c r="Q3175" s="183">
        <f t="shared" si="2665"/>
        <v>100</v>
      </c>
    </row>
    <row r="3176" spans="1:17" x14ac:dyDescent="0.25">
      <c r="A3176" s="4" t="s">
        <v>969</v>
      </c>
      <c r="B3176" s="4" t="s">
        <v>82</v>
      </c>
      <c r="C3176" s="4" t="s">
        <v>1467</v>
      </c>
      <c r="D3176" s="4" t="s">
        <v>1468</v>
      </c>
      <c r="E3176" s="2" t="s">
        <v>35</v>
      </c>
      <c r="F3176" s="2" t="s">
        <v>1</v>
      </c>
      <c r="G3176" s="2" t="s">
        <v>1</v>
      </c>
      <c r="H3176" s="2" t="s">
        <v>36</v>
      </c>
      <c r="I3176" s="185">
        <f t="shared" ref="I3176:O3176" si="2673">SUM(I3177:I3184)</f>
        <v>177026</v>
      </c>
      <c r="J3176" s="185">
        <f t="shared" si="2673"/>
        <v>170976</v>
      </c>
      <c r="K3176" s="185">
        <f t="shared" si="2673"/>
        <v>131150</v>
      </c>
      <c r="L3176" s="185">
        <f t="shared" si="2673"/>
        <v>39826</v>
      </c>
      <c r="M3176" s="15">
        <f t="shared" si="2673"/>
        <v>11109</v>
      </c>
      <c r="N3176" s="15">
        <f t="shared" si="2673"/>
        <v>14635</v>
      </c>
      <c r="O3176" s="15">
        <f t="shared" si="2673"/>
        <v>14082</v>
      </c>
      <c r="P3176" s="15">
        <f t="shared" si="2661"/>
        <v>170976</v>
      </c>
      <c r="Q3176" s="185">
        <f t="shared" si="2665"/>
        <v>100</v>
      </c>
    </row>
    <row r="3177" spans="1:17" x14ac:dyDescent="0.25">
      <c r="A3177" s="4" t="s">
        <v>969</v>
      </c>
      <c r="B3177" s="4" t="s">
        <v>82</v>
      </c>
      <c r="C3177" s="4" t="s">
        <v>1467</v>
      </c>
      <c r="D3177" s="4" t="s">
        <v>1468</v>
      </c>
      <c r="E3177" s="3" t="s">
        <v>39</v>
      </c>
      <c r="F3177" s="4"/>
      <c r="G3177" s="16" t="s">
        <v>1015</v>
      </c>
      <c r="H3177" s="16" t="s">
        <v>38</v>
      </c>
      <c r="I3177" s="183">
        <v>2000</v>
      </c>
      <c r="J3177" s="183">
        <v>2000</v>
      </c>
      <c r="K3177" s="183">
        <v>1369</v>
      </c>
      <c r="L3177" s="183">
        <f t="shared" ref="L3177:L3183" si="2674">M3177+N3177+O3177</f>
        <v>631</v>
      </c>
      <c r="M3177" s="17">
        <v>100</v>
      </c>
      <c r="N3177" s="17">
        <v>300</v>
      </c>
      <c r="O3177" s="17">
        <v>231</v>
      </c>
      <c r="P3177" s="17">
        <f t="shared" si="2661"/>
        <v>2000</v>
      </c>
      <c r="Q3177" s="183">
        <f t="shared" si="2665"/>
        <v>100</v>
      </c>
    </row>
    <row r="3178" spans="1:17" x14ac:dyDescent="0.25">
      <c r="A3178" s="4" t="s">
        <v>969</v>
      </c>
      <c r="B3178" s="4" t="s">
        <v>82</v>
      </c>
      <c r="C3178" s="4" t="s">
        <v>1467</v>
      </c>
      <c r="D3178" s="4" t="s">
        <v>1468</v>
      </c>
      <c r="E3178" s="3" t="s">
        <v>197</v>
      </c>
      <c r="F3178" s="4"/>
      <c r="G3178" s="16" t="s">
        <v>1015</v>
      </c>
      <c r="H3178" s="16" t="s">
        <v>196</v>
      </c>
      <c r="I3178" s="183">
        <v>48000</v>
      </c>
      <c r="J3178" s="183">
        <v>48000</v>
      </c>
      <c r="K3178" s="183">
        <v>33000</v>
      </c>
      <c r="L3178" s="183">
        <f t="shared" si="2674"/>
        <v>15000</v>
      </c>
      <c r="M3178" s="17">
        <v>3000</v>
      </c>
      <c r="N3178" s="17">
        <v>6000</v>
      </c>
      <c r="O3178" s="17">
        <v>6000</v>
      </c>
      <c r="P3178" s="17">
        <f t="shared" si="2661"/>
        <v>48000</v>
      </c>
      <c r="Q3178" s="183">
        <f t="shared" si="2665"/>
        <v>100</v>
      </c>
    </row>
    <row r="3179" spans="1:17" x14ac:dyDescent="0.25">
      <c r="A3179" s="4" t="s">
        <v>969</v>
      </c>
      <c r="B3179" s="4" t="s">
        <v>82</v>
      </c>
      <c r="C3179" s="4" t="s">
        <v>1467</v>
      </c>
      <c r="D3179" s="4" t="s">
        <v>1468</v>
      </c>
      <c r="E3179" s="3" t="s">
        <v>200</v>
      </c>
      <c r="F3179" s="4"/>
      <c r="G3179" s="16" t="s">
        <v>1015</v>
      </c>
      <c r="H3179" s="16" t="s">
        <v>199</v>
      </c>
      <c r="I3179" s="183">
        <v>14000</v>
      </c>
      <c r="J3179" s="183">
        <v>14000</v>
      </c>
      <c r="K3179" s="183">
        <v>10167</v>
      </c>
      <c r="L3179" s="183">
        <f t="shared" si="2674"/>
        <v>3833</v>
      </c>
      <c r="M3179" s="17">
        <v>1200</v>
      </c>
      <c r="N3179" s="17">
        <v>1500</v>
      </c>
      <c r="O3179" s="17">
        <v>1133</v>
      </c>
      <c r="P3179" s="17">
        <f t="shared" si="2661"/>
        <v>14000</v>
      </c>
      <c r="Q3179" s="183">
        <f t="shared" si="2665"/>
        <v>100</v>
      </c>
    </row>
    <row r="3180" spans="1:17" x14ac:dyDescent="0.25">
      <c r="A3180" s="4" t="s">
        <v>969</v>
      </c>
      <c r="B3180" s="4" t="s">
        <v>82</v>
      </c>
      <c r="C3180" s="4" t="s">
        <v>1467</v>
      </c>
      <c r="D3180" s="4" t="s">
        <v>1468</v>
      </c>
      <c r="E3180" s="3" t="s">
        <v>203</v>
      </c>
      <c r="F3180" s="4"/>
      <c r="G3180" s="16" t="s">
        <v>1015</v>
      </c>
      <c r="H3180" s="16" t="s">
        <v>202</v>
      </c>
      <c r="I3180" s="183">
        <v>50200</v>
      </c>
      <c r="J3180" s="183">
        <v>50000</v>
      </c>
      <c r="K3180" s="183">
        <v>36767</v>
      </c>
      <c r="L3180" s="183">
        <f t="shared" si="2674"/>
        <v>13233</v>
      </c>
      <c r="M3180" s="17">
        <v>4167</v>
      </c>
      <c r="N3180" s="17">
        <v>4167</v>
      </c>
      <c r="O3180" s="17">
        <v>4899</v>
      </c>
      <c r="P3180" s="17">
        <f t="shared" si="2661"/>
        <v>50000</v>
      </c>
      <c r="Q3180" s="183">
        <f t="shared" si="2665"/>
        <v>100</v>
      </c>
    </row>
    <row r="3181" spans="1:17" x14ac:dyDescent="0.25">
      <c r="A3181" s="4" t="s">
        <v>969</v>
      </c>
      <c r="B3181" s="4" t="s">
        <v>82</v>
      </c>
      <c r="C3181" s="4" t="s">
        <v>1467</v>
      </c>
      <c r="D3181" s="4" t="s">
        <v>1468</v>
      </c>
      <c r="E3181" s="3" t="s">
        <v>206</v>
      </c>
      <c r="F3181" s="4"/>
      <c r="G3181" s="16" t="s">
        <v>1015</v>
      </c>
      <c r="H3181" s="16" t="s">
        <v>205</v>
      </c>
      <c r="I3181" s="183">
        <v>500</v>
      </c>
      <c r="J3181" s="183">
        <v>500</v>
      </c>
      <c r="K3181" s="183">
        <v>374</v>
      </c>
      <c r="L3181" s="183">
        <f t="shared" si="2674"/>
        <v>126</v>
      </c>
      <c r="M3181" s="17">
        <v>50</v>
      </c>
      <c r="N3181" s="17">
        <v>76</v>
      </c>
      <c r="O3181" s="17">
        <v>0</v>
      </c>
      <c r="P3181" s="17">
        <f t="shared" si="2661"/>
        <v>500</v>
      </c>
      <c r="Q3181" s="183">
        <f t="shared" si="2665"/>
        <v>100</v>
      </c>
    </row>
    <row r="3182" spans="1:17" x14ac:dyDescent="0.25">
      <c r="A3182" s="4" t="s">
        <v>969</v>
      </c>
      <c r="B3182" s="4" t="s">
        <v>82</v>
      </c>
      <c r="C3182" s="4" t="s">
        <v>1467</v>
      </c>
      <c r="D3182" s="4" t="s">
        <v>1468</v>
      </c>
      <c r="E3182" s="3" t="s">
        <v>212</v>
      </c>
      <c r="F3182" s="4"/>
      <c r="G3182" s="16" t="s">
        <v>1015</v>
      </c>
      <c r="H3182" s="16" t="s">
        <v>211</v>
      </c>
      <c r="I3182" s="183">
        <v>9500</v>
      </c>
      <c r="J3182" s="183">
        <v>8000</v>
      </c>
      <c r="K3182" s="183">
        <v>5999</v>
      </c>
      <c r="L3182" s="183">
        <f t="shared" si="2674"/>
        <v>2001</v>
      </c>
      <c r="M3182" s="17">
        <v>667</v>
      </c>
      <c r="N3182" s="17">
        <v>667</v>
      </c>
      <c r="O3182" s="17">
        <v>667</v>
      </c>
      <c r="P3182" s="17">
        <f t="shared" si="2661"/>
        <v>8000</v>
      </c>
      <c r="Q3182" s="183">
        <f t="shared" si="2665"/>
        <v>100</v>
      </c>
    </row>
    <row r="3183" spans="1:17" x14ac:dyDescent="0.25">
      <c r="A3183" s="4" t="s">
        <v>969</v>
      </c>
      <c r="B3183" s="4" t="s">
        <v>82</v>
      </c>
      <c r="C3183" s="4" t="s">
        <v>1467</v>
      </c>
      <c r="D3183" s="4" t="s">
        <v>1468</v>
      </c>
      <c r="E3183" s="3" t="s">
        <v>215</v>
      </c>
      <c r="F3183" s="4"/>
      <c r="G3183" s="16" t="s">
        <v>1015</v>
      </c>
      <c r="H3183" s="16" t="s">
        <v>214</v>
      </c>
      <c r="I3183" s="183">
        <v>0</v>
      </c>
      <c r="J3183" s="183">
        <v>0</v>
      </c>
      <c r="K3183" s="183">
        <v>0</v>
      </c>
      <c r="L3183" s="183">
        <f t="shared" si="2674"/>
        <v>0</v>
      </c>
      <c r="M3183" s="17">
        <v>0</v>
      </c>
      <c r="N3183" s="17">
        <v>0</v>
      </c>
      <c r="O3183" s="17">
        <v>0</v>
      </c>
      <c r="P3183" s="17">
        <f t="shared" si="2661"/>
        <v>0</v>
      </c>
      <c r="Q3183" s="161" t="str">
        <f t="shared" si="2665"/>
        <v>-</v>
      </c>
    </row>
    <row r="3184" spans="1:17" x14ac:dyDescent="0.25">
      <c r="A3184" s="1" t="s">
        <v>969</v>
      </c>
      <c r="B3184" s="1" t="s">
        <v>82</v>
      </c>
      <c r="C3184" s="1" t="s">
        <v>1467</v>
      </c>
      <c r="D3184" s="1" t="s">
        <v>1468</v>
      </c>
      <c r="E3184" s="1" t="s">
        <v>40</v>
      </c>
      <c r="F3184" s="4" t="s">
        <v>1</v>
      </c>
      <c r="G3184" s="16" t="s">
        <v>1</v>
      </c>
      <c r="H3184" s="2" t="s">
        <v>41</v>
      </c>
      <c r="I3184" s="185">
        <f t="shared" ref="I3184:O3184" si="2675">SUM(I3185:I3187)</f>
        <v>52826</v>
      </c>
      <c r="J3184" s="185">
        <f t="shared" si="2675"/>
        <v>48476</v>
      </c>
      <c r="K3184" s="185">
        <f t="shared" si="2675"/>
        <v>43474</v>
      </c>
      <c r="L3184" s="185">
        <f t="shared" si="2675"/>
        <v>5002</v>
      </c>
      <c r="M3184" s="15">
        <f t="shared" si="2675"/>
        <v>1925</v>
      </c>
      <c r="N3184" s="15">
        <f t="shared" si="2675"/>
        <v>1925</v>
      </c>
      <c r="O3184" s="15">
        <f t="shared" si="2675"/>
        <v>1152</v>
      </c>
      <c r="P3184" s="15">
        <f t="shared" si="2661"/>
        <v>48476</v>
      </c>
      <c r="Q3184" s="185">
        <f t="shared" si="2665"/>
        <v>100</v>
      </c>
    </row>
    <row r="3185" spans="1:17" x14ac:dyDescent="0.25">
      <c r="A3185" s="4" t="s">
        <v>969</v>
      </c>
      <c r="B3185" s="4" t="s">
        <v>82</v>
      </c>
      <c r="C3185" s="4" t="s">
        <v>1467</v>
      </c>
      <c r="D3185" s="4" t="s">
        <v>1468</v>
      </c>
      <c r="E3185" s="3" t="s">
        <v>42</v>
      </c>
      <c r="F3185" s="4"/>
      <c r="G3185" s="16" t="s">
        <v>1015</v>
      </c>
      <c r="H3185" s="16" t="s">
        <v>41</v>
      </c>
      <c r="I3185" s="183">
        <v>30550</v>
      </c>
      <c r="J3185" s="183">
        <v>26200</v>
      </c>
      <c r="K3185" s="183">
        <v>26200</v>
      </c>
      <c r="L3185" s="183">
        <f>M3185+N3185+O3185</f>
        <v>0</v>
      </c>
      <c r="M3185" s="17">
        <v>0</v>
      </c>
      <c r="N3185" s="17">
        <v>0</v>
      </c>
      <c r="O3185" s="17">
        <v>0</v>
      </c>
      <c r="P3185" s="17">
        <f t="shared" si="2661"/>
        <v>26200</v>
      </c>
      <c r="Q3185" s="183">
        <f t="shared" si="2665"/>
        <v>100</v>
      </c>
    </row>
    <row r="3186" spans="1:17" ht="22.5" x14ac:dyDescent="0.25">
      <c r="A3186" s="4" t="s">
        <v>969</v>
      </c>
      <c r="B3186" s="4" t="s">
        <v>82</v>
      </c>
      <c r="C3186" s="4" t="s">
        <v>1467</v>
      </c>
      <c r="D3186" s="4" t="s">
        <v>1468</v>
      </c>
      <c r="E3186" s="3" t="s">
        <v>42</v>
      </c>
      <c r="F3186" s="4" t="s">
        <v>1475</v>
      </c>
      <c r="G3186" s="16" t="s">
        <v>1015</v>
      </c>
      <c r="H3186" s="16" t="s">
        <v>50</v>
      </c>
      <c r="I3186" s="183">
        <v>8776</v>
      </c>
      <c r="J3186" s="183">
        <v>8776</v>
      </c>
      <c r="K3186" s="183">
        <v>7149</v>
      </c>
      <c r="L3186" s="183">
        <f>M3186+N3186+O3186</f>
        <v>1627</v>
      </c>
      <c r="M3186" s="17">
        <v>800</v>
      </c>
      <c r="N3186" s="17">
        <v>800</v>
      </c>
      <c r="O3186" s="17">
        <v>27</v>
      </c>
      <c r="P3186" s="17">
        <f t="shared" si="2661"/>
        <v>8776</v>
      </c>
      <c r="Q3186" s="183">
        <f t="shared" si="2665"/>
        <v>100</v>
      </c>
    </row>
    <row r="3187" spans="1:17" ht="22.5" x14ac:dyDescent="0.25">
      <c r="A3187" s="4" t="s">
        <v>969</v>
      </c>
      <c r="B3187" s="4" t="s">
        <v>82</v>
      </c>
      <c r="C3187" s="4" t="s">
        <v>1467</v>
      </c>
      <c r="D3187" s="4" t="s">
        <v>1468</v>
      </c>
      <c r="E3187" s="3" t="s">
        <v>42</v>
      </c>
      <c r="F3187" s="4" t="s">
        <v>1476</v>
      </c>
      <c r="G3187" s="16" t="s">
        <v>1015</v>
      </c>
      <c r="H3187" s="16" t="s">
        <v>56</v>
      </c>
      <c r="I3187" s="183">
        <v>13500</v>
      </c>
      <c r="J3187" s="183">
        <v>13500</v>
      </c>
      <c r="K3187" s="183">
        <v>10125</v>
      </c>
      <c r="L3187" s="183">
        <f>M3187+N3187+O3187</f>
        <v>3375</v>
      </c>
      <c r="M3187" s="17">
        <v>1125</v>
      </c>
      <c r="N3187" s="17">
        <v>1125</v>
      </c>
      <c r="O3187" s="17">
        <v>1125</v>
      </c>
      <c r="P3187" s="17">
        <f t="shared" si="2661"/>
        <v>13500</v>
      </c>
      <c r="Q3187" s="183">
        <f t="shared" si="2665"/>
        <v>100</v>
      </c>
    </row>
    <row r="3188" spans="1:17" ht="22.5" x14ac:dyDescent="0.25">
      <c r="A3188" s="1" t="s">
        <v>1</v>
      </c>
      <c r="B3188" s="1" t="s">
        <v>1</v>
      </c>
      <c r="C3188" s="1" t="s">
        <v>1</v>
      </c>
      <c r="D3188" s="2" t="s">
        <v>1</v>
      </c>
      <c r="E3188" s="2" t="s">
        <v>1</v>
      </c>
      <c r="F3188" s="2" t="s">
        <v>1</v>
      </c>
      <c r="G3188" s="2" t="s">
        <v>1</v>
      </c>
      <c r="H3188" s="13" t="s">
        <v>57</v>
      </c>
      <c r="I3188" s="184">
        <f t="shared" ref="I3188:L3189" si="2676">SUM(I3189)</f>
        <v>100</v>
      </c>
      <c r="J3188" s="184">
        <f t="shared" si="2676"/>
        <v>100</v>
      </c>
      <c r="K3188" s="184">
        <f t="shared" si="2676"/>
        <v>0</v>
      </c>
      <c r="L3188" s="184">
        <f t="shared" si="2676"/>
        <v>0</v>
      </c>
      <c r="M3188" s="14">
        <f t="shared" ref="M3188:O3189" si="2677">SUM(M3189)</f>
        <v>0</v>
      </c>
      <c r="N3188" s="14">
        <f t="shared" si="2677"/>
        <v>0</v>
      </c>
      <c r="O3188" s="14">
        <f t="shared" si="2677"/>
        <v>0</v>
      </c>
      <c r="P3188" s="14">
        <f t="shared" si="2661"/>
        <v>0</v>
      </c>
      <c r="Q3188" s="184">
        <f t="shared" si="2665"/>
        <v>0</v>
      </c>
    </row>
    <row r="3189" spans="1:17" x14ac:dyDescent="0.25">
      <c r="A3189" s="4" t="s">
        <v>969</v>
      </c>
      <c r="B3189" s="4" t="s">
        <v>82</v>
      </c>
      <c r="C3189" s="4" t="s">
        <v>1467</v>
      </c>
      <c r="D3189" s="4" t="s">
        <v>1468</v>
      </c>
      <c r="E3189" s="2" t="s">
        <v>58</v>
      </c>
      <c r="F3189" s="2" t="s">
        <v>1</v>
      </c>
      <c r="G3189" s="2" t="s">
        <v>1</v>
      </c>
      <c r="H3189" s="2" t="s">
        <v>59</v>
      </c>
      <c r="I3189" s="185">
        <f t="shared" si="2676"/>
        <v>100</v>
      </c>
      <c r="J3189" s="185">
        <f t="shared" si="2676"/>
        <v>100</v>
      </c>
      <c r="K3189" s="185">
        <f t="shared" si="2676"/>
        <v>0</v>
      </c>
      <c r="L3189" s="185">
        <f t="shared" si="2676"/>
        <v>0</v>
      </c>
      <c r="M3189" s="15">
        <f t="shared" si="2677"/>
        <v>0</v>
      </c>
      <c r="N3189" s="15">
        <f t="shared" si="2677"/>
        <v>0</v>
      </c>
      <c r="O3189" s="15">
        <f t="shared" si="2677"/>
        <v>0</v>
      </c>
      <c r="P3189" s="15">
        <f t="shared" si="2661"/>
        <v>0</v>
      </c>
      <c r="Q3189" s="185">
        <f t="shared" si="2665"/>
        <v>0</v>
      </c>
    </row>
    <row r="3190" spans="1:17" x14ac:dyDescent="0.25">
      <c r="A3190" s="4" t="s">
        <v>969</v>
      </c>
      <c r="B3190" s="4" t="s">
        <v>82</v>
      </c>
      <c r="C3190" s="4" t="s">
        <v>1467</v>
      </c>
      <c r="D3190" s="4" t="s">
        <v>1468</v>
      </c>
      <c r="E3190" s="3" t="s">
        <v>69</v>
      </c>
      <c r="F3190" s="4"/>
      <c r="G3190" s="16" t="s">
        <v>1015</v>
      </c>
      <c r="H3190" s="16" t="s">
        <v>68</v>
      </c>
      <c r="I3190" s="183">
        <v>100</v>
      </c>
      <c r="J3190" s="183">
        <v>100</v>
      </c>
      <c r="K3190" s="183">
        <v>0</v>
      </c>
      <c r="L3190" s="183">
        <f>M3190+N3190+O3190</f>
        <v>0</v>
      </c>
      <c r="M3190" s="17">
        <v>0</v>
      </c>
      <c r="N3190" s="17">
        <v>0</v>
      </c>
      <c r="O3190" s="17">
        <v>0</v>
      </c>
      <c r="P3190" s="17">
        <f t="shared" si="2661"/>
        <v>0</v>
      </c>
      <c r="Q3190" s="183">
        <f t="shared" si="2665"/>
        <v>0</v>
      </c>
    </row>
    <row r="3191" spans="1:17" ht="22.5" x14ac:dyDescent="0.25">
      <c r="A3191" s="1" t="s">
        <v>1</v>
      </c>
      <c r="B3191" s="1" t="s">
        <v>1</v>
      </c>
      <c r="C3191" s="1" t="s">
        <v>1</v>
      </c>
      <c r="D3191" s="2" t="s">
        <v>1</v>
      </c>
      <c r="E3191" s="2" t="s">
        <v>1</v>
      </c>
      <c r="F3191" s="2" t="s">
        <v>1</v>
      </c>
      <c r="G3191" s="2" t="s">
        <v>1</v>
      </c>
      <c r="H3191" s="13" t="s">
        <v>70</v>
      </c>
      <c r="I3191" s="184">
        <f t="shared" ref="I3191:O3191" si="2678">SUM(I3192)</f>
        <v>89800</v>
      </c>
      <c r="J3191" s="184">
        <f t="shared" si="2678"/>
        <v>80000</v>
      </c>
      <c r="K3191" s="184">
        <f t="shared" si="2678"/>
        <v>65451</v>
      </c>
      <c r="L3191" s="184">
        <f t="shared" si="2678"/>
        <v>14549</v>
      </c>
      <c r="M3191" s="14">
        <f t="shared" si="2678"/>
        <v>4000</v>
      </c>
      <c r="N3191" s="14">
        <f>SUM(N3192)</f>
        <v>3000</v>
      </c>
      <c r="O3191" s="14">
        <f t="shared" si="2678"/>
        <v>7549</v>
      </c>
      <c r="P3191" s="14">
        <f t="shared" si="2661"/>
        <v>80000</v>
      </c>
      <c r="Q3191" s="184">
        <f t="shared" si="2665"/>
        <v>100</v>
      </c>
    </row>
    <row r="3192" spans="1:17" x14ac:dyDescent="0.25">
      <c r="A3192" s="4" t="s">
        <v>969</v>
      </c>
      <c r="B3192" s="4" t="s">
        <v>82</v>
      </c>
      <c r="C3192" s="4" t="s">
        <v>1467</v>
      </c>
      <c r="D3192" s="4" t="s">
        <v>1468</v>
      </c>
      <c r="E3192" s="2" t="s">
        <v>71</v>
      </c>
      <c r="F3192" s="2" t="s">
        <v>1</v>
      </c>
      <c r="G3192" s="2" t="s">
        <v>1</v>
      </c>
      <c r="H3192" s="2" t="s">
        <v>72</v>
      </c>
      <c r="I3192" s="185">
        <f t="shared" ref="I3192:O3192" si="2679">SUM(I3193:I3194)</f>
        <v>89800</v>
      </c>
      <c r="J3192" s="185">
        <f t="shared" ref="J3192" si="2680">SUM(J3193:J3194)</f>
        <v>80000</v>
      </c>
      <c r="K3192" s="185">
        <f t="shared" ref="K3192" si="2681">SUM(K3193:K3194)</f>
        <v>65451</v>
      </c>
      <c r="L3192" s="185">
        <f t="shared" si="2679"/>
        <v>14549</v>
      </c>
      <c r="M3192" s="15">
        <f t="shared" si="2679"/>
        <v>4000</v>
      </c>
      <c r="N3192" s="15">
        <f t="shared" si="2679"/>
        <v>3000</v>
      </c>
      <c r="O3192" s="15">
        <f t="shared" si="2679"/>
        <v>7549</v>
      </c>
      <c r="P3192" s="15">
        <f t="shared" si="2661"/>
        <v>80000</v>
      </c>
      <c r="Q3192" s="185">
        <f t="shared" si="2665"/>
        <v>100</v>
      </c>
    </row>
    <row r="3193" spans="1:17" x14ac:dyDescent="0.25">
      <c r="A3193" s="4" t="s">
        <v>969</v>
      </c>
      <c r="B3193" s="4" t="s">
        <v>82</v>
      </c>
      <c r="C3193" s="4" t="s">
        <v>1467</v>
      </c>
      <c r="D3193" s="4" t="s">
        <v>1468</v>
      </c>
      <c r="E3193" s="3" t="s">
        <v>75</v>
      </c>
      <c r="F3193" s="4"/>
      <c r="G3193" s="16" t="s">
        <v>1015</v>
      </c>
      <c r="H3193" s="16" t="s">
        <v>74</v>
      </c>
      <c r="I3193" s="183">
        <v>39800</v>
      </c>
      <c r="J3193" s="183">
        <v>30000</v>
      </c>
      <c r="K3193" s="183">
        <v>21000</v>
      </c>
      <c r="L3193" s="183">
        <f>M3193+N3193+O3193</f>
        <v>9000</v>
      </c>
      <c r="M3193" s="17">
        <v>4000</v>
      </c>
      <c r="N3193" s="17">
        <v>3000</v>
      </c>
      <c r="O3193" s="17">
        <v>2000</v>
      </c>
      <c r="P3193" s="17">
        <f t="shared" si="2661"/>
        <v>30000</v>
      </c>
      <c r="Q3193" s="183">
        <f t="shared" si="2665"/>
        <v>100</v>
      </c>
    </row>
    <row r="3194" spans="1:17" x14ac:dyDescent="0.25">
      <c r="A3194" s="4" t="s">
        <v>969</v>
      </c>
      <c r="B3194" s="4" t="s">
        <v>82</v>
      </c>
      <c r="C3194" s="4" t="s">
        <v>1467</v>
      </c>
      <c r="D3194" s="4" t="s">
        <v>1468</v>
      </c>
      <c r="E3194" s="3" t="s">
        <v>341</v>
      </c>
      <c r="F3194" s="4"/>
      <c r="G3194" s="16" t="s">
        <v>1015</v>
      </c>
      <c r="H3194" s="16" t="s">
        <v>340</v>
      </c>
      <c r="I3194" s="183">
        <v>50000</v>
      </c>
      <c r="J3194" s="183">
        <v>50000</v>
      </c>
      <c r="K3194" s="183">
        <v>44451</v>
      </c>
      <c r="L3194" s="183">
        <f>M3194+N3194+O3194</f>
        <v>5549</v>
      </c>
      <c r="M3194" s="17">
        <v>0</v>
      </c>
      <c r="N3194" s="17">
        <v>0</v>
      </c>
      <c r="O3194" s="17">
        <v>5549</v>
      </c>
      <c r="P3194" s="17">
        <f t="shared" si="2661"/>
        <v>50000</v>
      </c>
      <c r="Q3194" s="183">
        <f t="shared" si="2665"/>
        <v>100</v>
      </c>
    </row>
    <row r="3195" spans="1:17" x14ac:dyDescent="0.25">
      <c r="A3195" s="16" t="s">
        <v>1</v>
      </c>
      <c r="B3195" s="16" t="s">
        <v>1</v>
      </c>
      <c r="C3195" s="16" t="s">
        <v>1</v>
      </c>
      <c r="D3195" s="16" t="s">
        <v>1</v>
      </c>
      <c r="E3195" s="16" t="s">
        <v>1</v>
      </c>
      <c r="F3195" s="16" t="s">
        <v>1</v>
      </c>
      <c r="G3195" s="16" t="s">
        <v>1</v>
      </c>
      <c r="H3195" s="13" t="s">
        <v>1477</v>
      </c>
      <c r="I3195" s="184">
        <f t="shared" ref="I3195:O3195" si="2682">SUM(I3165,I3188,I3191)</f>
        <v>3676353</v>
      </c>
      <c r="J3195" s="184">
        <f t="shared" si="2682"/>
        <v>3662038</v>
      </c>
      <c r="K3195" s="184">
        <f t="shared" si="2682"/>
        <v>2804883</v>
      </c>
      <c r="L3195" s="184">
        <f t="shared" si="2682"/>
        <v>857055</v>
      </c>
      <c r="M3195" s="14">
        <f t="shared" si="2682"/>
        <v>320359</v>
      </c>
      <c r="N3195" s="14">
        <f t="shared" si="2682"/>
        <v>322885</v>
      </c>
      <c r="O3195" s="14">
        <f t="shared" si="2682"/>
        <v>213811</v>
      </c>
      <c r="P3195" s="14">
        <f t="shared" si="2661"/>
        <v>3661938</v>
      </c>
      <c r="Q3195" s="184">
        <f t="shared" si="2665"/>
        <v>99.99726928011124</v>
      </c>
    </row>
    <row r="3196" spans="1:17" ht="15.75" thickBot="1" x14ac:dyDescent="0.3">
      <c r="A3196" s="16" t="s">
        <v>1</v>
      </c>
      <c r="B3196" s="16" t="s">
        <v>1</v>
      </c>
      <c r="C3196" s="16" t="s">
        <v>1</v>
      </c>
      <c r="D3196" s="16" t="s">
        <v>1</v>
      </c>
      <c r="E3196" s="16" t="s">
        <v>1</v>
      </c>
      <c r="F3196" s="16" t="s">
        <v>1</v>
      </c>
      <c r="G3196" s="16" t="s">
        <v>1</v>
      </c>
      <c r="H3196" s="2" t="s">
        <v>77</v>
      </c>
      <c r="I3196" s="185">
        <v>83</v>
      </c>
      <c r="J3196" s="185">
        <v>83</v>
      </c>
      <c r="K3196" s="185"/>
      <c r="L3196" s="185">
        <f>M3196+N3196+O3196</f>
        <v>0</v>
      </c>
      <c r="M3196" s="16"/>
      <c r="N3196" s="16"/>
      <c r="O3196" s="16"/>
      <c r="P3196" s="15">
        <f t="shared" si="2661"/>
        <v>0</v>
      </c>
      <c r="Q3196" s="164"/>
    </row>
    <row r="3197" spans="1:17" ht="45.75" thickBot="1" x14ac:dyDescent="0.3">
      <c r="A3197" s="212" t="s">
        <v>1</v>
      </c>
      <c r="B3197" s="212" t="s">
        <v>1</v>
      </c>
      <c r="C3197" s="212" t="s">
        <v>1</v>
      </c>
      <c r="D3197" s="212" t="s">
        <v>1</v>
      </c>
      <c r="E3197" s="212" t="s">
        <v>1</v>
      </c>
      <c r="F3197" s="212" t="s">
        <v>1</v>
      </c>
      <c r="G3197" s="214" t="s">
        <v>1</v>
      </c>
      <c r="H3197" s="5" t="s">
        <v>78</v>
      </c>
      <c r="I3197" s="109" t="s">
        <v>3374</v>
      </c>
      <c r="J3197" s="109" t="s">
        <v>3433</v>
      </c>
      <c r="K3197" s="109" t="s">
        <v>3437</v>
      </c>
      <c r="L3197" s="109" t="s">
        <v>3434</v>
      </c>
      <c r="M3197" s="5" t="s">
        <v>3439</v>
      </c>
      <c r="N3197" s="5" t="s">
        <v>3440</v>
      </c>
      <c r="O3197" s="5" t="s">
        <v>3441</v>
      </c>
      <c r="P3197" s="5" t="s">
        <v>3438</v>
      </c>
      <c r="Q3197" s="162" t="s">
        <v>3302</v>
      </c>
    </row>
    <row r="3198" spans="1:17" x14ac:dyDescent="0.25">
      <c r="A3198" s="213"/>
      <c r="B3198" s="213"/>
      <c r="C3198" s="213"/>
      <c r="D3198" s="213"/>
      <c r="E3198" s="213"/>
      <c r="F3198" s="213"/>
      <c r="G3198" s="215"/>
      <c r="H3198" s="18" t="s">
        <v>1</v>
      </c>
      <c r="I3198" s="110">
        <v>1</v>
      </c>
      <c r="J3198" s="110">
        <v>2</v>
      </c>
      <c r="K3198" s="110">
        <v>20</v>
      </c>
      <c r="L3198" s="110" t="s">
        <v>3402</v>
      </c>
      <c r="M3198" s="12">
        <v>5</v>
      </c>
      <c r="N3198" s="12">
        <v>6</v>
      </c>
      <c r="O3198" s="12">
        <v>7</v>
      </c>
      <c r="P3198" s="12" t="s">
        <v>3303</v>
      </c>
      <c r="Q3198" s="110">
        <v>9</v>
      </c>
    </row>
    <row r="3199" spans="1:17" x14ac:dyDescent="0.25">
      <c r="A3199" s="213"/>
      <c r="B3199" s="213"/>
      <c r="C3199" s="213"/>
      <c r="D3199" s="213"/>
      <c r="E3199" s="213"/>
      <c r="F3199" s="213"/>
      <c r="G3199" s="215"/>
      <c r="H3199" s="19" t="s">
        <v>1060</v>
      </c>
      <c r="I3199" s="186">
        <f t="shared" ref="I3199:L3199" si="2683">SUM(I3195)</f>
        <v>3676353</v>
      </c>
      <c r="J3199" s="186">
        <f t="shared" ref="J3199" si="2684">SUM(J3195)</f>
        <v>3662038</v>
      </c>
      <c r="K3199" s="186">
        <f t="shared" ref="K3199" si="2685">SUM(K3195)</f>
        <v>2804883</v>
      </c>
      <c r="L3199" s="186">
        <f t="shared" si="2683"/>
        <v>857055</v>
      </c>
      <c r="M3199" s="20">
        <f t="shared" ref="M3199:O3199" si="2686">SUM(M3195)</f>
        <v>320359</v>
      </c>
      <c r="N3199" s="20">
        <f t="shared" si="2686"/>
        <v>322885</v>
      </c>
      <c r="O3199" s="20">
        <f t="shared" si="2686"/>
        <v>213811</v>
      </c>
      <c r="P3199" s="20">
        <f>K3199+L3199</f>
        <v>3661938</v>
      </c>
      <c r="Q3199" s="186">
        <f>IF(J3199=0,"-",P3199/J3199*100)</f>
        <v>99.99726928011124</v>
      </c>
    </row>
    <row r="3200" spans="1:17" x14ac:dyDescent="0.25">
      <c r="A3200" s="213"/>
      <c r="B3200" s="213"/>
      <c r="C3200" s="213"/>
      <c r="D3200" s="213"/>
      <c r="E3200" s="213"/>
      <c r="F3200" s="213"/>
      <c r="G3200" s="215"/>
      <c r="H3200" s="21" t="s">
        <v>80</v>
      </c>
      <c r="I3200" s="186">
        <f t="shared" ref="I3200:L3200" si="2687">SUM(I3199)</f>
        <v>3676353</v>
      </c>
      <c r="J3200" s="186">
        <f t="shared" ref="J3200" si="2688">SUM(J3199)</f>
        <v>3662038</v>
      </c>
      <c r="K3200" s="186">
        <f t="shared" ref="K3200" si="2689">SUM(K3199)</f>
        <v>2804883</v>
      </c>
      <c r="L3200" s="186">
        <f t="shared" si="2687"/>
        <v>857055</v>
      </c>
      <c r="M3200" s="20">
        <f t="shared" ref="M3200:O3200" si="2690">SUM(M3199)</f>
        <v>320359</v>
      </c>
      <c r="N3200" s="20">
        <f t="shared" si="2690"/>
        <v>322885</v>
      </c>
      <c r="O3200" s="20">
        <f t="shared" si="2690"/>
        <v>213811</v>
      </c>
      <c r="P3200" s="20">
        <f>K3200+L3200</f>
        <v>3661938</v>
      </c>
      <c r="Q3200" s="186">
        <f>IF(J3200=0,"-",P3200/J3200*100)</f>
        <v>99.99726928011124</v>
      </c>
    </row>
    <row r="3201" spans="1:17" x14ac:dyDescent="0.25">
      <c r="A3201" s="216"/>
      <c r="B3201" s="216"/>
      <c r="C3201" s="216"/>
      <c r="D3201" s="216"/>
      <c r="E3201" s="216"/>
      <c r="F3201" s="216"/>
      <c r="G3201" s="217"/>
      <c r="J3201" s="178">
        <v>0</v>
      </c>
      <c r="K3201" s="178">
        <v>0</v>
      </c>
      <c r="L3201" s="178">
        <f>M3201+N3201+O3201</f>
        <v>0</v>
      </c>
      <c r="P3201">
        <f>K3201+L3201</f>
        <v>0</v>
      </c>
      <c r="Q3201" s="160" t="str">
        <f>IF(J3201=0,"-",P3201/J3201*100)</f>
        <v>-</v>
      </c>
    </row>
    <row r="3202" spans="1:17" ht="15.75" thickBot="1" x14ac:dyDescent="0.3">
      <c r="A3202" s="16" t="s">
        <v>1</v>
      </c>
      <c r="B3202" s="16" t="s">
        <v>1</v>
      </c>
      <c r="C3202" s="16" t="s">
        <v>1</v>
      </c>
      <c r="D3202" s="16" t="s">
        <v>1</v>
      </c>
      <c r="E3202" s="16" t="s">
        <v>1</v>
      </c>
      <c r="F3202" s="16" t="s">
        <v>1</v>
      </c>
      <c r="G3202" s="16" t="s">
        <v>1</v>
      </c>
      <c r="H3202" s="22" t="s">
        <v>1</v>
      </c>
      <c r="I3202" s="187"/>
      <c r="J3202" s="187"/>
      <c r="K3202" s="187"/>
      <c r="L3202" s="187">
        <f>M3202+N3202+O3202</f>
        <v>0</v>
      </c>
      <c r="M3202" s="22"/>
      <c r="N3202" s="22"/>
      <c r="O3202" s="22"/>
      <c r="P3202" s="22">
        <f>K3202+L3202</f>
        <v>0</v>
      </c>
      <c r="Q3202" s="166"/>
    </row>
    <row r="3203" spans="1:17" ht="45.75" thickBot="1" x14ac:dyDescent="0.3">
      <c r="A3203" s="5" t="s">
        <v>4</v>
      </c>
      <c r="B3203" s="5" t="s">
        <v>5</v>
      </c>
      <c r="C3203" s="5" t="s">
        <v>6</v>
      </c>
      <c r="D3203" s="6" t="s">
        <v>1</v>
      </c>
      <c r="E3203" s="5" t="s">
        <v>7</v>
      </c>
      <c r="F3203" s="5" t="s">
        <v>8</v>
      </c>
      <c r="G3203" s="5" t="s">
        <v>9</v>
      </c>
      <c r="H3203" s="5" t="s">
        <v>10</v>
      </c>
      <c r="I3203" s="109" t="s">
        <v>3374</v>
      </c>
      <c r="J3203" s="109" t="s">
        <v>3433</v>
      </c>
      <c r="K3203" s="109" t="s">
        <v>3437</v>
      </c>
      <c r="L3203" s="109" t="s">
        <v>3434</v>
      </c>
      <c r="M3203" s="5" t="s">
        <v>3439</v>
      </c>
      <c r="N3203" s="5" t="s">
        <v>3440</v>
      </c>
      <c r="O3203" s="5" t="s">
        <v>3441</v>
      </c>
      <c r="P3203" s="5" t="s">
        <v>3438</v>
      </c>
      <c r="Q3203" s="162" t="s">
        <v>3302</v>
      </c>
    </row>
    <row r="3204" spans="1:17" x14ac:dyDescent="0.25">
      <c r="A3204" s="7" t="s">
        <v>1</v>
      </c>
      <c r="B3204" s="7" t="s">
        <v>1</v>
      </c>
      <c r="C3204" s="7" t="s">
        <v>1</v>
      </c>
      <c r="D3204" s="8" t="s">
        <v>1</v>
      </c>
      <c r="E3204" s="8" t="s">
        <v>1</v>
      </c>
      <c r="F3204" s="9" t="s">
        <v>1</v>
      </c>
      <c r="G3204" s="10" t="s">
        <v>1</v>
      </c>
      <c r="H3204" s="11" t="s">
        <v>1</v>
      </c>
      <c r="I3204" s="110">
        <v>1</v>
      </c>
      <c r="J3204" s="110">
        <v>2</v>
      </c>
      <c r="K3204" s="110">
        <v>20</v>
      </c>
      <c r="L3204" s="110" t="s">
        <v>3402</v>
      </c>
      <c r="M3204" s="12">
        <v>5</v>
      </c>
      <c r="N3204" s="12">
        <v>6</v>
      </c>
      <c r="O3204" s="12">
        <v>7</v>
      </c>
      <c r="P3204" s="12" t="s">
        <v>3303</v>
      </c>
      <c r="Q3204" s="110">
        <v>9</v>
      </c>
    </row>
    <row r="3205" spans="1:17" x14ac:dyDescent="0.25">
      <c r="A3205" s="1" t="s">
        <v>969</v>
      </c>
      <c r="B3205" s="1" t="s">
        <v>82</v>
      </c>
      <c r="C3205" s="4" t="s">
        <v>1478</v>
      </c>
      <c r="D3205" s="4" t="s">
        <v>1479</v>
      </c>
      <c r="E3205" s="2" t="s">
        <v>1</v>
      </c>
      <c r="F3205" s="2" t="s">
        <v>1</v>
      </c>
      <c r="G3205" s="2" t="s">
        <v>1</v>
      </c>
      <c r="H3205" s="2" t="s">
        <v>1480</v>
      </c>
      <c r="I3205" s="183">
        <v>0</v>
      </c>
      <c r="J3205" s="183"/>
      <c r="K3205" s="183"/>
      <c r="L3205" s="183">
        <f>M3205+N3205+O3205</f>
        <v>0</v>
      </c>
      <c r="M3205" s="3"/>
      <c r="N3205" s="3"/>
      <c r="O3205" s="3"/>
      <c r="P3205" s="3">
        <f t="shared" ref="P3205:P3238" si="2691">K3205+L3205</f>
        <v>0</v>
      </c>
      <c r="Q3205" s="161"/>
    </row>
    <row r="3206" spans="1:17" ht="33.75" x14ac:dyDescent="0.25">
      <c r="A3206" s="1" t="s">
        <v>1</v>
      </c>
      <c r="B3206" s="1" t="s">
        <v>1</v>
      </c>
      <c r="C3206" s="1" t="s">
        <v>1</v>
      </c>
      <c r="D3206" s="2" t="s">
        <v>1</v>
      </c>
      <c r="E3206" s="2" t="s">
        <v>1</v>
      </c>
      <c r="F3206" s="2" t="s">
        <v>1</v>
      </c>
      <c r="G3206" s="2" t="s">
        <v>1</v>
      </c>
      <c r="H3206" s="13" t="s">
        <v>14</v>
      </c>
      <c r="I3206" s="184">
        <f t="shared" ref="I3206:L3206" si="2692">SUM(I3207,I3215,I3217)</f>
        <v>3200540</v>
      </c>
      <c r="J3206" s="184">
        <f t="shared" ref="J3206" si="2693">SUM(J3207,J3215,J3217)</f>
        <v>3194433</v>
      </c>
      <c r="K3206" s="184">
        <f t="shared" ref="K3206" si="2694">SUM(K3207,K3215,K3217)</f>
        <v>2602597</v>
      </c>
      <c r="L3206" s="184">
        <f t="shared" si="2692"/>
        <v>514836</v>
      </c>
      <c r="M3206" s="14">
        <f t="shared" ref="M3206:O3206" si="2695">SUM(M3207,M3215,M3217)</f>
        <v>316137</v>
      </c>
      <c r="N3206" s="14">
        <f t="shared" si="2695"/>
        <v>175099</v>
      </c>
      <c r="O3206" s="14">
        <f t="shared" si="2695"/>
        <v>23600</v>
      </c>
      <c r="P3206" s="14">
        <f t="shared" si="2691"/>
        <v>3117433</v>
      </c>
      <c r="Q3206" s="184">
        <f t="shared" ref="Q3206:Q3237" si="2696">IF(J3206=0,"-",P3206/J3206*100)</f>
        <v>97.589556581715755</v>
      </c>
    </row>
    <row r="3207" spans="1:17" x14ac:dyDescent="0.25">
      <c r="A3207" s="4" t="s">
        <v>969</v>
      </c>
      <c r="B3207" s="4" t="s">
        <v>82</v>
      </c>
      <c r="C3207" s="4" t="s">
        <v>1478</v>
      </c>
      <c r="D3207" s="4" t="s">
        <v>1479</v>
      </c>
      <c r="E3207" s="2" t="s">
        <v>15</v>
      </c>
      <c r="F3207" s="2" t="s">
        <v>1</v>
      </c>
      <c r="G3207" s="2" t="s">
        <v>1</v>
      </c>
      <c r="H3207" s="2" t="s">
        <v>16</v>
      </c>
      <c r="I3207" s="185">
        <f t="shared" ref="I3207:L3207" si="2697">SUM(I3208,I3209)</f>
        <v>2759139</v>
      </c>
      <c r="J3207" s="185">
        <f t="shared" ref="J3207" si="2698">SUM(J3208,J3209)</f>
        <v>2758739</v>
      </c>
      <c r="K3207" s="185">
        <f t="shared" ref="K3207" si="2699">SUM(K3208,K3209)</f>
        <v>2263060</v>
      </c>
      <c r="L3207" s="185">
        <f t="shared" si="2697"/>
        <v>435679</v>
      </c>
      <c r="M3207" s="15">
        <f t="shared" ref="M3207:O3207" si="2700">SUM(M3208,M3209)</f>
        <v>260130</v>
      </c>
      <c r="N3207" s="15">
        <f t="shared" si="2700"/>
        <v>165549</v>
      </c>
      <c r="O3207" s="15">
        <f t="shared" si="2700"/>
        <v>10000</v>
      </c>
      <c r="P3207" s="15">
        <f t="shared" si="2691"/>
        <v>2698739</v>
      </c>
      <c r="Q3207" s="185">
        <f t="shared" si="2696"/>
        <v>97.825093276312117</v>
      </c>
    </row>
    <row r="3208" spans="1:17" x14ac:dyDescent="0.25">
      <c r="A3208" s="4" t="s">
        <v>969</v>
      </c>
      <c r="B3208" s="4" t="s">
        <v>82</v>
      </c>
      <c r="C3208" s="4" t="s">
        <v>1478</v>
      </c>
      <c r="D3208" s="4" t="s">
        <v>1479</v>
      </c>
      <c r="E3208" s="3" t="s">
        <v>18</v>
      </c>
      <c r="F3208" s="4"/>
      <c r="G3208" s="16" t="s">
        <v>1015</v>
      </c>
      <c r="H3208" s="16" t="s">
        <v>17</v>
      </c>
      <c r="I3208" s="183">
        <v>2454039</v>
      </c>
      <c r="J3208" s="183">
        <v>2454039</v>
      </c>
      <c r="K3208" s="183">
        <v>2002490</v>
      </c>
      <c r="L3208" s="183">
        <f>M3208+N3208+O3208</f>
        <v>391549</v>
      </c>
      <c r="M3208" s="17">
        <v>240000</v>
      </c>
      <c r="N3208" s="17">
        <v>151549</v>
      </c>
      <c r="O3208" s="17">
        <v>0</v>
      </c>
      <c r="P3208" s="17">
        <f t="shared" si="2691"/>
        <v>2394039</v>
      </c>
      <c r="Q3208" s="183">
        <f t="shared" si="2696"/>
        <v>97.555051081095286</v>
      </c>
    </row>
    <row r="3209" spans="1:17" x14ac:dyDescent="0.25">
      <c r="A3209" s="1" t="s">
        <v>969</v>
      </c>
      <c r="B3209" s="1" t="s">
        <v>82</v>
      </c>
      <c r="C3209" s="1" t="s">
        <v>1478</v>
      </c>
      <c r="D3209" s="1" t="s">
        <v>1479</v>
      </c>
      <c r="E3209" s="1" t="s">
        <v>20</v>
      </c>
      <c r="F3209" s="4" t="s">
        <v>1</v>
      </c>
      <c r="G3209" s="16" t="s">
        <v>1</v>
      </c>
      <c r="H3209" s="2" t="s">
        <v>21</v>
      </c>
      <c r="I3209" s="185">
        <f t="shared" ref="I3209:O3209" si="2701">SUM(I3210:I3214)</f>
        <v>305100</v>
      </c>
      <c r="J3209" s="185">
        <f t="shared" si="2701"/>
        <v>304700</v>
      </c>
      <c r="K3209" s="185">
        <f t="shared" si="2701"/>
        <v>260570</v>
      </c>
      <c r="L3209" s="185">
        <f t="shared" si="2701"/>
        <v>44130</v>
      </c>
      <c r="M3209" s="15">
        <f t="shared" si="2701"/>
        <v>20130</v>
      </c>
      <c r="N3209" s="15">
        <f t="shared" si="2701"/>
        <v>14000</v>
      </c>
      <c r="O3209" s="15">
        <f t="shared" si="2701"/>
        <v>10000</v>
      </c>
      <c r="P3209" s="15">
        <f t="shared" si="2691"/>
        <v>304700</v>
      </c>
      <c r="Q3209" s="185">
        <f t="shared" si="2696"/>
        <v>100</v>
      </c>
    </row>
    <row r="3210" spans="1:17" x14ac:dyDescent="0.25">
      <c r="A3210" s="4" t="s">
        <v>969</v>
      </c>
      <c r="B3210" s="4" t="s">
        <v>82</v>
      </c>
      <c r="C3210" s="4" t="s">
        <v>1478</v>
      </c>
      <c r="D3210" s="4" t="s">
        <v>1479</v>
      </c>
      <c r="E3210" s="3" t="s">
        <v>22</v>
      </c>
      <c r="F3210" s="4" t="s">
        <v>1481</v>
      </c>
      <c r="G3210" s="16" t="s">
        <v>1015</v>
      </c>
      <c r="H3210" s="16" t="s">
        <v>86</v>
      </c>
      <c r="I3210" s="183">
        <v>29100</v>
      </c>
      <c r="J3210" s="183">
        <v>29100</v>
      </c>
      <c r="K3210" s="183">
        <v>28970</v>
      </c>
      <c r="L3210" s="183">
        <f>M3210+N3210+O3210</f>
        <v>130</v>
      </c>
      <c r="M3210" s="17">
        <v>130</v>
      </c>
      <c r="N3210" s="17">
        <v>0</v>
      </c>
      <c r="O3210" s="17">
        <v>0</v>
      </c>
      <c r="P3210" s="17">
        <f t="shared" si="2691"/>
        <v>29100</v>
      </c>
      <c r="Q3210" s="183">
        <f t="shared" si="2696"/>
        <v>100</v>
      </c>
    </row>
    <row r="3211" spans="1:17" x14ac:dyDescent="0.25">
      <c r="A3211" s="4" t="s">
        <v>969</v>
      </c>
      <c r="B3211" s="4" t="s">
        <v>82</v>
      </c>
      <c r="C3211" s="4" t="s">
        <v>1478</v>
      </c>
      <c r="D3211" s="4" t="s">
        <v>1479</v>
      </c>
      <c r="E3211" s="3" t="s">
        <v>22</v>
      </c>
      <c r="F3211" s="4" t="s">
        <v>1482</v>
      </c>
      <c r="G3211" s="16" t="s">
        <v>1015</v>
      </c>
      <c r="H3211" s="16" t="s">
        <v>26</v>
      </c>
      <c r="I3211" s="183">
        <v>188000</v>
      </c>
      <c r="J3211" s="183">
        <v>188000</v>
      </c>
      <c r="K3211" s="183">
        <v>144000</v>
      </c>
      <c r="L3211" s="183">
        <f>M3211+N3211+O3211</f>
        <v>44000</v>
      </c>
      <c r="M3211" s="17">
        <v>20000</v>
      </c>
      <c r="N3211" s="17">
        <v>14000</v>
      </c>
      <c r="O3211" s="17">
        <v>10000</v>
      </c>
      <c r="P3211" s="17">
        <f t="shared" si="2691"/>
        <v>188000</v>
      </c>
      <c r="Q3211" s="183">
        <f t="shared" si="2696"/>
        <v>100</v>
      </c>
    </row>
    <row r="3212" spans="1:17" x14ac:dyDescent="0.25">
      <c r="A3212" s="4" t="s">
        <v>969</v>
      </c>
      <c r="B3212" s="4" t="s">
        <v>82</v>
      </c>
      <c r="C3212" s="4" t="s">
        <v>1478</v>
      </c>
      <c r="D3212" s="4" t="s">
        <v>1479</v>
      </c>
      <c r="E3212" s="3" t="s">
        <v>22</v>
      </c>
      <c r="F3212" s="4" t="s">
        <v>1483</v>
      </c>
      <c r="G3212" s="16" t="s">
        <v>1015</v>
      </c>
      <c r="H3212" s="16" t="s">
        <v>28</v>
      </c>
      <c r="I3212" s="183">
        <v>40000</v>
      </c>
      <c r="J3212" s="183">
        <v>43193</v>
      </c>
      <c r="K3212" s="183">
        <v>43193</v>
      </c>
      <c r="L3212" s="183">
        <f>M3212+N3212+O3212</f>
        <v>0</v>
      </c>
      <c r="M3212" s="17">
        <v>0</v>
      </c>
      <c r="N3212" s="17">
        <v>0</v>
      </c>
      <c r="O3212" s="17">
        <v>0</v>
      </c>
      <c r="P3212" s="17">
        <f t="shared" si="2691"/>
        <v>43193</v>
      </c>
      <c r="Q3212" s="183">
        <f t="shared" si="2696"/>
        <v>100</v>
      </c>
    </row>
    <row r="3213" spans="1:17" x14ac:dyDescent="0.25">
      <c r="A3213" s="4" t="s">
        <v>969</v>
      </c>
      <c r="B3213" s="4" t="s">
        <v>82</v>
      </c>
      <c r="C3213" s="4" t="s">
        <v>1478</v>
      </c>
      <c r="D3213" s="4" t="s">
        <v>1479</v>
      </c>
      <c r="E3213" s="3" t="s">
        <v>22</v>
      </c>
      <c r="F3213" s="4" t="s">
        <v>1484</v>
      </c>
      <c r="G3213" s="16" t="s">
        <v>1015</v>
      </c>
      <c r="H3213" s="16" t="s">
        <v>24</v>
      </c>
      <c r="I3213" s="183">
        <v>23000</v>
      </c>
      <c r="J3213" s="183">
        <v>19407</v>
      </c>
      <c r="K3213" s="183">
        <v>19407</v>
      </c>
      <c r="L3213" s="183">
        <f>M3213+N3213+O3213</f>
        <v>0</v>
      </c>
      <c r="M3213" s="17"/>
      <c r="N3213" s="17"/>
      <c r="O3213" s="17"/>
      <c r="P3213" s="17">
        <f t="shared" si="2691"/>
        <v>19407</v>
      </c>
      <c r="Q3213" s="183">
        <f t="shared" si="2696"/>
        <v>100</v>
      </c>
    </row>
    <row r="3214" spans="1:17" x14ac:dyDescent="0.25">
      <c r="A3214" s="4" t="s">
        <v>969</v>
      </c>
      <c r="B3214" s="4" t="s">
        <v>82</v>
      </c>
      <c r="C3214" s="4" t="s">
        <v>1478</v>
      </c>
      <c r="D3214" s="4" t="s">
        <v>1479</v>
      </c>
      <c r="E3214" s="3" t="s">
        <v>22</v>
      </c>
      <c r="F3214" s="4" t="s">
        <v>1485</v>
      </c>
      <c r="G3214" s="16" t="s">
        <v>1015</v>
      </c>
      <c r="H3214" s="16" t="s">
        <v>30</v>
      </c>
      <c r="I3214" s="183">
        <v>25000</v>
      </c>
      <c r="J3214" s="183">
        <v>25000</v>
      </c>
      <c r="K3214" s="183">
        <v>25000</v>
      </c>
      <c r="L3214" s="183">
        <f>M3214+N3214+O3214</f>
        <v>0</v>
      </c>
      <c r="M3214" s="17"/>
      <c r="N3214" s="17"/>
      <c r="O3214" s="17"/>
      <c r="P3214" s="17">
        <f t="shared" si="2691"/>
        <v>25000</v>
      </c>
      <c r="Q3214" s="183">
        <f t="shared" si="2696"/>
        <v>100</v>
      </c>
    </row>
    <row r="3215" spans="1:17" x14ac:dyDescent="0.25">
      <c r="A3215" s="4" t="s">
        <v>969</v>
      </c>
      <c r="B3215" s="4" t="s">
        <v>82</v>
      </c>
      <c r="C3215" s="4" t="s">
        <v>1478</v>
      </c>
      <c r="D3215" s="4" t="s">
        <v>1479</v>
      </c>
      <c r="E3215" s="2" t="s">
        <v>31</v>
      </c>
      <c r="F3215" s="2" t="s">
        <v>1</v>
      </c>
      <c r="G3215" s="2" t="s">
        <v>1</v>
      </c>
      <c r="H3215" s="2" t="s">
        <v>32</v>
      </c>
      <c r="I3215" s="185">
        <f t="shared" ref="I3215:O3215" si="2702">SUM(I3216)</f>
        <v>257673</v>
      </c>
      <c r="J3215" s="185">
        <f t="shared" si="2702"/>
        <v>257673</v>
      </c>
      <c r="K3215" s="185">
        <f t="shared" si="2702"/>
        <v>208162</v>
      </c>
      <c r="L3215" s="185">
        <f t="shared" si="2702"/>
        <v>41111</v>
      </c>
      <c r="M3215" s="15">
        <f t="shared" si="2702"/>
        <v>41111</v>
      </c>
      <c r="N3215" s="15">
        <f t="shared" si="2702"/>
        <v>0</v>
      </c>
      <c r="O3215" s="15">
        <f t="shared" si="2702"/>
        <v>0</v>
      </c>
      <c r="P3215" s="15">
        <f t="shared" si="2691"/>
        <v>249273</v>
      </c>
      <c r="Q3215" s="185">
        <f t="shared" si="2696"/>
        <v>96.740054254811326</v>
      </c>
    </row>
    <row r="3216" spans="1:17" x14ac:dyDescent="0.25">
      <c r="A3216" s="4" t="s">
        <v>969</v>
      </c>
      <c r="B3216" s="4" t="s">
        <v>82</v>
      </c>
      <c r="C3216" s="4" t="s">
        <v>1478</v>
      </c>
      <c r="D3216" s="4" t="s">
        <v>1479</v>
      </c>
      <c r="E3216" s="3" t="s">
        <v>34</v>
      </c>
      <c r="F3216" s="4"/>
      <c r="G3216" s="16" t="s">
        <v>1015</v>
      </c>
      <c r="H3216" s="16" t="s">
        <v>33</v>
      </c>
      <c r="I3216" s="183">
        <v>257673</v>
      </c>
      <c r="J3216" s="183">
        <v>257673</v>
      </c>
      <c r="K3216" s="183">
        <v>208162</v>
      </c>
      <c r="L3216" s="183">
        <f>M3216+N3216+O3216</f>
        <v>41111</v>
      </c>
      <c r="M3216" s="17">
        <v>41111</v>
      </c>
      <c r="N3216" s="17">
        <v>0</v>
      </c>
      <c r="O3216" s="17">
        <v>0</v>
      </c>
      <c r="P3216" s="17">
        <f t="shared" si="2691"/>
        <v>249273</v>
      </c>
      <c r="Q3216" s="183">
        <f t="shared" si="2696"/>
        <v>96.740054254811326</v>
      </c>
    </row>
    <row r="3217" spans="1:17" x14ac:dyDescent="0.25">
      <c r="A3217" s="4" t="s">
        <v>969</v>
      </c>
      <c r="B3217" s="4" t="s">
        <v>82</v>
      </c>
      <c r="C3217" s="4" t="s">
        <v>1478</v>
      </c>
      <c r="D3217" s="4" t="s">
        <v>1479</v>
      </c>
      <c r="E3217" s="2" t="s">
        <v>35</v>
      </c>
      <c r="F3217" s="2" t="s">
        <v>1</v>
      </c>
      <c r="G3217" s="2" t="s">
        <v>1</v>
      </c>
      <c r="H3217" s="2" t="s">
        <v>36</v>
      </c>
      <c r="I3217" s="185">
        <f t="shared" ref="I3217:O3217" si="2703">SUM(I3218:I3226)</f>
        <v>183728</v>
      </c>
      <c r="J3217" s="185">
        <f t="shared" si="2703"/>
        <v>178021</v>
      </c>
      <c r="K3217" s="185">
        <f t="shared" si="2703"/>
        <v>131375</v>
      </c>
      <c r="L3217" s="185">
        <f t="shared" si="2703"/>
        <v>38046</v>
      </c>
      <c r="M3217" s="15">
        <f t="shared" si="2703"/>
        <v>14896</v>
      </c>
      <c r="N3217" s="15">
        <f t="shared" si="2703"/>
        <v>9550</v>
      </c>
      <c r="O3217" s="15">
        <f t="shared" si="2703"/>
        <v>13600</v>
      </c>
      <c r="P3217" s="15">
        <f t="shared" si="2691"/>
        <v>169421</v>
      </c>
      <c r="Q3217" s="185">
        <f t="shared" si="2696"/>
        <v>95.169109262390393</v>
      </c>
    </row>
    <row r="3218" spans="1:17" x14ac:dyDescent="0.25">
      <c r="A3218" s="4" t="s">
        <v>969</v>
      </c>
      <c r="B3218" s="4" t="s">
        <v>82</v>
      </c>
      <c r="C3218" s="4" t="s">
        <v>1478</v>
      </c>
      <c r="D3218" s="4" t="s">
        <v>1479</v>
      </c>
      <c r="E3218" s="3" t="s">
        <v>39</v>
      </c>
      <c r="F3218" s="4"/>
      <c r="G3218" s="16" t="s">
        <v>1015</v>
      </c>
      <c r="H3218" s="16" t="s">
        <v>38</v>
      </c>
      <c r="I3218" s="183">
        <v>1500</v>
      </c>
      <c r="J3218" s="183">
        <v>5093</v>
      </c>
      <c r="K3218" s="183">
        <v>5093</v>
      </c>
      <c r="L3218" s="183">
        <f t="shared" ref="L3218:L3225" si="2704">M3218+N3218+O3218</f>
        <v>0</v>
      </c>
      <c r="M3218" s="17">
        <v>0</v>
      </c>
      <c r="N3218" s="17">
        <v>0</v>
      </c>
      <c r="O3218" s="17">
        <v>0</v>
      </c>
      <c r="P3218" s="17">
        <f t="shared" si="2691"/>
        <v>5093</v>
      </c>
      <c r="Q3218" s="183">
        <f t="shared" si="2696"/>
        <v>100</v>
      </c>
    </row>
    <row r="3219" spans="1:17" x14ac:dyDescent="0.25">
      <c r="A3219" s="4" t="s">
        <v>969</v>
      </c>
      <c r="B3219" s="4" t="s">
        <v>82</v>
      </c>
      <c r="C3219" s="4" t="s">
        <v>1478</v>
      </c>
      <c r="D3219" s="4" t="s">
        <v>1479</v>
      </c>
      <c r="E3219" s="3" t="s">
        <v>197</v>
      </c>
      <c r="F3219" s="4"/>
      <c r="G3219" s="16" t="s">
        <v>1015</v>
      </c>
      <c r="H3219" s="16" t="s">
        <v>196</v>
      </c>
      <c r="I3219" s="183">
        <v>40000</v>
      </c>
      <c r="J3219" s="183">
        <v>40000</v>
      </c>
      <c r="K3219" s="183">
        <v>28800</v>
      </c>
      <c r="L3219" s="183">
        <f t="shared" si="2704"/>
        <v>10800</v>
      </c>
      <c r="M3219" s="17">
        <v>5000</v>
      </c>
      <c r="N3219" s="17">
        <v>3000</v>
      </c>
      <c r="O3219" s="17">
        <v>2800</v>
      </c>
      <c r="P3219" s="17">
        <f t="shared" si="2691"/>
        <v>39600</v>
      </c>
      <c r="Q3219" s="183">
        <f t="shared" si="2696"/>
        <v>99</v>
      </c>
    </row>
    <row r="3220" spans="1:17" x14ac:dyDescent="0.25">
      <c r="A3220" s="4" t="s">
        <v>969</v>
      </c>
      <c r="B3220" s="4" t="s">
        <v>82</v>
      </c>
      <c r="C3220" s="4" t="s">
        <v>1478</v>
      </c>
      <c r="D3220" s="4" t="s">
        <v>1479</v>
      </c>
      <c r="E3220" s="3" t="s">
        <v>200</v>
      </c>
      <c r="F3220" s="4"/>
      <c r="G3220" s="16" t="s">
        <v>1015</v>
      </c>
      <c r="H3220" s="16" t="s">
        <v>199</v>
      </c>
      <c r="I3220" s="183">
        <v>15000</v>
      </c>
      <c r="J3220" s="183">
        <v>15000</v>
      </c>
      <c r="K3220" s="183">
        <v>10750</v>
      </c>
      <c r="L3220" s="183">
        <f t="shared" si="2704"/>
        <v>3750</v>
      </c>
      <c r="M3220" s="17">
        <v>1250</v>
      </c>
      <c r="N3220" s="17">
        <v>1250</v>
      </c>
      <c r="O3220" s="17">
        <v>1250</v>
      </c>
      <c r="P3220" s="17">
        <f t="shared" si="2691"/>
        <v>14500</v>
      </c>
      <c r="Q3220" s="183">
        <f t="shared" si="2696"/>
        <v>96.666666666666671</v>
      </c>
    </row>
    <row r="3221" spans="1:17" x14ac:dyDescent="0.25">
      <c r="A3221" s="4" t="s">
        <v>969</v>
      </c>
      <c r="B3221" s="4" t="s">
        <v>82</v>
      </c>
      <c r="C3221" s="4" t="s">
        <v>1478</v>
      </c>
      <c r="D3221" s="4" t="s">
        <v>1479</v>
      </c>
      <c r="E3221" s="3" t="s">
        <v>203</v>
      </c>
      <c r="F3221" s="4"/>
      <c r="G3221" s="16" t="s">
        <v>1015</v>
      </c>
      <c r="H3221" s="16" t="s">
        <v>202</v>
      </c>
      <c r="I3221" s="183">
        <v>42500</v>
      </c>
      <c r="J3221" s="183">
        <v>40000</v>
      </c>
      <c r="K3221" s="183">
        <v>28700</v>
      </c>
      <c r="L3221" s="183">
        <f t="shared" si="2704"/>
        <v>10300</v>
      </c>
      <c r="M3221" s="17">
        <v>3700</v>
      </c>
      <c r="N3221" s="17">
        <v>3300</v>
      </c>
      <c r="O3221" s="17">
        <v>3300</v>
      </c>
      <c r="P3221" s="17">
        <f t="shared" si="2691"/>
        <v>39000</v>
      </c>
      <c r="Q3221" s="183">
        <f t="shared" si="2696"/>
        <v>97.5</v>
      </c>
    </row>
    <row r="3222" spans="1:17" x14ac:dyDescent="0.25">
      <c r="A3222" s="4" t="s">
        <v>969</v>
      </c>
      <c r="B3222" s="4" t="s">
        <v>82</v>
      </c>
      <c r="C3222" s="4" t="s">
        <v>1478</v>
      </c>
      <c r="D3222" s="4" t="s">
        <v>1479</v>
      </c>
      <c r="E3222" s="3" t="s">
        <v>206</v>
      </c>
      <c r="F3222" s="4"/>
      <c r="G3222" s="16" t="s">
        <v>1015</v>
      </c>
      <c r="H3222" s="16" t="s">
        <v>205</v>
      </c>
      <c r="I3222" s="183">
        <v>4300</v>
      </c>
      <c r="J3222" s="183">
        <v>3000</v>
      </c>
      <c r="K3222" s="183">
        <v>2200</v>
      </c>
      <c r="L3222" s="183">
        <f t="shared" si="2704"/>
        <v>0</v>
      </c>
      <c r="M3222" s="17">
        <v>0</v>
      </c>
      <c r="N3222" s="17">
        <v>0</v>
      </c>
      <c r="O3222" s="17">
        <v>0</v>
      </c>
      <c r="P3222" s="17">
        <f t="shared" si="2691"/>
        <v>2200</v>
      </c>
      <c r="Q3222" s="183">
        <f t="shared" si="2696"/>
        <v>73.333333333333329</v>
      </c>
    </row>
    <row r="3223" spans="1:17" x14ac:dyDescent="0.25">
      <c r="A3223" s="4" t="s">
        <v>969</v>
      </c>
      <c r="B3223" s="4" t="s">
        <v>82</v>
      </c>
      <c r="C3223" s="4" t="s">
        <v>1478</v>
      </c>
      <c r="D3223" s="4" t="s">
        <v>1479</v>
      </c>
      <c r="E3223" s="3" t="s">
        <v>209</v>
      </c>
      <c r="F3223" s="4"/>
      <c r="G3223" s="16" t="s">
        <v>1015</v>
      </c>
      <c r="H3223" s="16" t="s">
        <v>208</v>
      </c>
      <c r="I3223" s="183">
        <v>27000</v>
      </c>
      <c r="J3223" s="183">
        <v>27000</v>
      </c>
      <c r="K3223" s="183">
        <v>18700</v>
      </c>
      <c r="L3223" s="183">
        <f t="shared" si="2704"/>
        <v>5300</v>
      </c>
      <c r="M3223" s="17">
        <v>300</v>
      </c>
      <c r="N3223" s="17">
        <v>0</v>
      </c>
      <c r="O3223" s="17">
        <v>5000</v>
      </c>
      <c r="P3223" s="17">
        <f t="shared" si="2691"/>
        <v>24000</v>
      </c>
      <c r="Q3223" s="183">
        <f t="shared" si="2696"/>
        <v>88.888888888888886</v>
      </c>
    </row>
    <row r="3224" spans="1:17" x14ac:dyDescent="0.25">
      <c r="A3224" s="4" t="s">
        <v>969</v>
      </c>
      <c r="B3224" s="4" t="s">
        <v>82</v>
      </c>
      <c r="C3224" s="4" t="s">
        <v>1478</v>
      </c>
      <c r="D3224" s="4" t="s">
        <v>1479</v>
      </c>
      <c r="E3224" s="3" t="s">
        <v>212</v>
      </c>
      <c r="F3224" s="4"/>
      <c r="G3224" s="16" t="s">
        <v>1015</v>
      </c>
      <c r="H3224" s="16" t="s">
        <v>211</v>
      </c>
      <c r="I3224" s="183">
        <v>17500</v>
      </c>
      <c r="J3224" s="183">
        <v>15000</v>
      </c>
      <c r="K3224" s="183">
        <v>10750</v>
      </c>
      <c r="L3224" s="183">
        <f t="shared" si="2704"/>
        <v>3750</v>
      </c>
      <c r="M3224" s="17">
        <v>1500</v>
      </c>
      <c r="N3224" s="17">
        <v>1000</v>
      </c>
      <c r="O3224" s="17">
        <v>1250</v>
      </c>
      <c r="P3224" s="17">
        <f t="shared" si="2691"/>
        <v>14500</v>
      </c>
      <c r="Q3224" s="183">
        <f t="shared" si="2696"/>
        <v>96.666666666666671</v>
      </c>
    </row>
    <row r="3225" spans="1:17" x14ac:dyDescent="0.25">
      <c r="A3225" s="4" t="s">
        <v>969</v>
      </c>
      <c r="B3225" s="4" t="s">
        <v>82</v>
      </c>
      <c r="C3225" s="4" t="s">
        <v>1478</v>
      </c>
      <c r="D3225" s="4" t="s">
        <v>1479</v>
      </c>
      <c r="E3225" s="3" t="s">
        <v>215</v>
      </c>
      <c r="F3225" s="4"/>
      <c r="G3225" s="16" t="s">
        <v>1015</v>
      </c>
      <c r="H3225" s="16" t="s">
        <v>214</v>
      </c>
      <c r="I3225" s="183">
        <v>3000</v>
      </c>
      <c r="J3225" s="183">
        <v>0</v>
      </c>
      <c r="K3225" s="183">
        <v>0</v>
      </c>
      <c r="L3225" s="183">
        <f t="shared" si="2704"/>
        <v>0</v>
      </c>
      <c r="M3225" s="17">
        <v>0</v>
      </c>
      <c r="N3225" s="17">
        <v>0</v>
      </c>
      <c r="O3225" s="17">
        <v>0</v>
      </c>
      <c r="P3225" s="17">
        <f t="shared" si="2691"/>
        <v>0</v>
      </c>
      <c r="Q3225" s="161" t="str">
        <f t="shared" si="2696"/>
        <v>-</v>
      </c>
    </row>
    <row r="3226" spans="1:17" x14ac:dyDescent="0.25">
      <c r="A3226" s="1" t="s">
        <v>969</v>
      </c>
      <c r="B3226" s="1" t="s">
        <v>82</v>
      </c>
      <c r="C3226" s="1" t="s">
        <v>1478</v>
      </c>
      <c r="D3226" s="1" t="s">
        <v>1479</v>
      </c>
      <c r="E3226" s="1" t="s">
        <v>40</v>
      </c>
      <c r="F3226" s="4" t="s">
        <v>1</v>
      </c>
      <c r="G3226" s="16" t="s">
        <v>1</v>
      </c>
      <c r="H3226" s="2" t="s">
        <v>41</v>
      </c>
      <c r="I3226" s="185">
        <f t="shared" ref="I3226:O3226" si="2705">SUM(I3227:I3229)</f>
        <v>32928</v>
      </c>
      <c r="J3226" s="185">
        <f t="shared" si="2705"/>
        <v>32928</v>
      </c>
      <c r="K3226" s="185">
        <f t="shared" si="2705"/>
        <v>26382</v>
      </c>
      <c r="L3226" s="185">
        <f t="shared" si="2705"/>
        <v>4146</v>
      </c>
      <c r="M3226" s="15">
        <f t="shared" si="2705"/>
        <v>3146</v>
      </c>
      <c r="N3226" s="15">
        <f t="shared" si="2705"/>
        <v>1000</v>
      </c>
      <c r="O3226" s="15">
        <f t="shared" si="2705"/>
        <v>0</v>
      </c>
      <c r="P3226" s="15">
        <f t="shared" si="2691"/>
        <v>30528</v>
      </c>
      <c r="Q3226" s="185">
        <f t="shared" si="2696"/>
        <v>92.711370262390673</v>
      </c>
    </row>
    <row r="3227" spans="1:17" x14ac:dyDescent="0.25">
      <c r="A3227" s="4" t="s">
        <v>969</v>
      </c>
      <c r="B3227" s="4" t="s">
        <v>82</v>
      </c>
      <c r="C3227" s="4" t="s">
        <v>1478</v>
      </c>
      <c r="D3227" s="4" t="s">
        <v>1479</v>
      </c>
      <c r="E3227" s="3" t="s">
        <v>42</v>
      </c>
      <c r="F3227" s="4"/>
      <c r="G3227" s="16" t="s">
        <v>1015</v>
      </c>
      <c r="H3227" s="16" t="s">
        <v>41</v>
      </c>
      <c r="I3227" s="183">
        <v>25000</v>
      </c>
      <c r="J3227" s="183">
        <v>25000</v>
      </c>
      <c r="K3227" s="183">
        <v>19600</v>
      </c>
      <c r="L3227" s="183">
        <f>M3227+N3227+O3227</f>
        <v>3000</v>
      </c>
      <c r="M3227" s="17">
        <v>2000</v>
      </c>
      <c r="N3227" s="17">
        <v>1000</v>
      </c>
      <c r="O3227" s="17">
        <v>0</v>
      </c>
      <c r="P3227" s="17">
        <f t="shared" si="2691"/>
        <v>22600</v>
      </c>
      <c r="Q3227" s="183">
        <f t="shared" si="2696"/>
        <v>90.4</v>
      </c>
    </row>
    <row r="3228" spans="1:17" ht="22.5" x14ac:dyDescent="0.25">
      <c r="A3228" s="4" t="s">
        <v>969</v>
      </c>
      <c r="B3228" s="4" t="s">
        <v>82</v>
      </c>
      <c r="C3228" s="4" t="s">
        <v>1478</v>
      </c>
      <c r="D3228" s="4" t="s">
        <v>1479</v>
      </c>
      <c r="E3228" s="3" t="s">
        <v>42</v>
      </c>
      <c r="F3228" s="4" t="s">
        <v>1486</v>
      </c>
      <c r="G3228" s="16" t="s">
        <v>1015</v>
      </c>
      <c r="H3228" s="16" t="s">
        <v>50</v>
      </c>
      <c r="I3228" s="183">
        <v>7828</v>
      </c>
      <c r="J3228" s="183">
        <v>7828</v>
      </c>
      <c r="K3228" s="183">
        <v>6782</v>
      </c>
      <c r="L3228" s="183">
        <f>M3228+N3228+O3228</f>
        <v>1046</v>
      </c>
      <c r="M3228" s="17">
        <v>1046</v>
      </c>
      <c r="N3228" s="17">
        <v>0</v>
      </c>
      <c r="O3228" s="17">
        <v>0</v>
      </c>
      <c r="P3228" s="17">
        <f t="shared" si="2691"/>
        <v>7828</v>
      </c>
      <c r="Q3228" s="183">
        <f t="shared" si="2696"/>
        <v>100</v>
      </c>
    </row>
    <row r="3229" spans="1:17" ht="22.5" x14ac:dyDescent="0.25">
      <c r="A3229" s="4" t="s">
        <v>969</v>
      </c>
      <c r="B3229" s="4" t="s">
        <v>82</v>
      </c>
      <c r="C3229" s="4" t="s">
        <v>1478</v>
      </c>
      <c r="D3229" s="4" t="s">
        <v>1479</v>
      </c>
      <c r="E3229" s="3" t="s">
        <v>42</v>
      </c>
      <c r="F3229" s="4" t="s">
        <v>1487</v>
      </c>
      <c r="G3229" s="16" t="s">
        <v>1015</v>
      </c>
      <c r="H3229" s="16" t="s">
        <v>56</v>
      </c>
      <c r="I3229" s="183">
        <v>100</v>
      </c>
      <c r="J3229" s="183">
        <v>100</v>
      </c>
      <c r="K3229" s="183">
        <v>0</v>
      </c>
      <c r="L3229" s="183">
        <f>M3229+N3229+O3229</f>
        <v>100</v>
      </c>
      <c r="M3229" s="17">
        <v>100</v>
      </c>
      <c r="N3229" s="17">
        <v>0</v>
      </c>
      <c r="O3229" s="17">
        <v>0</v>
      </c>
      <c r="P3229" s="17">
        <f t="shared" si="2691"/>
        <v>100</v>
      </c>
      <c r="Q3229" s="183">
        <f t="shared" si="2696"/>
        <v>100</v>
      </c>
    </row>
    <row r="3230" spans="1:17" ht="22.5" x14ac:dyDescent="0.25">
      <c r="A3230" s="1" t="s">
        <v>1</v>
      </c>
      <c r="B3230" s="1" t="s">
        <v>1</v>
      </c>
      <c r="C3230" s="1" t="s">
        <v>1</v>
      </c>
      <c r="D3230" s="2" t="s">
        <v>1</v>
      </c>
      <c r="E3230" s="2" t="s">
        <v>1</v>
      </c>
      <c r="F3230" s="2" t="s">
        <v>1</v>
      </c>
      <c r="G3230" s="2" t="s">
        <v>1</v>
      </c>
      <c r="H3230" s="13" t="s">
        <v>57</v>
      </c>
      <c r="I3230" s="184">
        <f t="shared" ref="I3230:O3231" si="2706">SUM(I3231)</f>
        <v>100</v>
      </c>
      <c r="J3230" s="184">
        <f t="shared" si="2706"/>
        <v>100</v>
      </c>
      <c r="K3230" s="184">
        <f t="shared" si="2706"/>
        <v>0</v>
      </c>
      <c r="L3230" s="184">
        <f t="shared" si="2706"/>
        <v>0</v>
      </c>
      <c r="M3230" s="14">
        <f t="shared" si="2706"/>
        <v>0</v>
      </c>
      <c r="N3230" s="14">
        <f t="shared" si="2706"/>
        <v>0</v>
      </c>
      <c r="O3230" s="14">
        <f t="shared" si="2706"/>
        <v>0</v>
      </c>
      <c r="P3230" s="14">
        <f t="shared" si="2691"/>
        <v>0</v>
      </c>
      <c r="Q3230" s="184">
        <f t="shared" si="2696"/>
        <v>0</v>
      </c>
    </row>
    <row r="3231" spans="1:17" x14ac:dyDescent="0.25">
      <c r="A3231" s="4" t="s">
        <v>969</v>
      </c>
      <c r="B3231" s="4" t="s">
        <v>82</v>
      </c>
      <c r="C3231" s="4" t="s">
        <v>1478</v>
      </c>
      <c r="D3231" s="4" t="s">
        <v>1479</v>
      </c>
      <c r="E3231" s="2" t="s">
        <v>58</v>
      </c>
      <c r="F3231" s="2" t="s">
        <v>1</v>
      </c>
      <c r="G3231" s="2" t="s">
        <v>1</v>
      </c>
      <c r="H3231" s="2" t="s">
        <v>59</v>
      </c>
      <c r="I3231" s="185">
        <f t="shared" si="2706"/>
        <v>100</v>
      </c>
      <c r="J3231" s="185">
        <f t="shared" si="2706"/>
        <v>100</v>
      </c>
      <c r="K3231" s="185">
        <f t="shared" si="2706"/>
        <v>0</v>
      </c>
      <c r="L3231" s="185">
        <f t="shared" si="2706"/>
        <v>0</v>
      </c>
      <c r="M3231" s="15">
        <f t="shared" si="2706"/>
        <v>0</v>
      </c>
      <c r="N3231" s="15">
        <f t="shared" si="2706"/>
        <v>0</v>
      </c>
      <c r="O3231" s="15">
        <f t="shared" si="2706"/>
        <v>0</v>
      </c>
      <c r="P3231" s="15">
        <f t="shared" si="2691"/>
        <v>0</v>
      </c>
      <c r="Q3231" s="185">
        <f t="shared" si="2696"/>
        <v>0</v>
      </c>
    </row>
    <row r="3232" spans="1:17" x14ac:dyDescent="0.25">
      <c r="A3232" s="4" t="s">
        <v>969</v>
      </c>
      <c r="B3232" s="4" t="s">
        <v>82</v>
      </c>
      <c r="C3232" s="4" t="s">
        <v>1478</v>
      </c>
      <c r="D3232" s="4" t="s">
        <v>1479</v>
      </c>
      <c r="E3232" s="3" t="s">
        <v>69</v>
      </c>
      <c r="F3232" s="4"/>
      <c r="G3232" s="16" t="s">
        <v>1015</v>
      </c>
      <c r="H3232" s="16" t="s">
        <v>68</v>
      </c>
      <c r="I3232" s="183">
        <v>100</v>
      </c>
      <c r="J3232" s="183">
        <v>100</v>
      </c>
      <c r="K3232" s="183">
        <v>0</v>
      </c>
      <c r="L3232" s="183">
        <f>M3232+N3232+O3232</f>
        <v>0</v>
      </c>
      <c r="M3232" s="17"/>
      <c r="N3232" s="17"/>
      <c r="O3232" s="17"/>
      <c r="P3232" s="17">
        <f t="shared" si="2691"/>
        <v>0</v>
      </c>
      <c r="Q3232" s="183">
        <f t="shared" si="2696"/>
        <v>0</v>
      </c>
    </row>
    <row r="3233" spans="1:17" ht="22.5" x14ac:dyDescent="0.25">
      <c r="A3233" s="1" t="s">
        <v>1</v>
      </c>
      <c r="B3233" s="1" t="s">
        <v>1</v>
      </c>
      <c r="C3233" s="1" t="s">
        <v>1</v>
      </c>
      <c r="D3233" s="2" t="s">
        <v>1</v>
      </c>
      <c r="E3233" s="2" t="s">
        <v>1</v>
      </c>
      <c r="F3233" s="2" t="s">
        <v>1</v>
      </c>
      <c r="G3233" s="2" t="s">
        <v>1</v>
      </c>
      <c r="H3233" s="13" t="s">
        <v>70</v>
      </c>
      <c r="I3233" s="184">
        <f t="shared" ref="I3233:O3233" si="2707">SUM(I3234)</f>
        <v>69500</v>
      </c>
      <c r="J3233" s="184">
        <f t="shared" si="2707"/>
        <v>67000</v>
      </c>
      <c r="K3233" s="184">
        <f t="shared" si="2707"/>
        <v>67000</v>
      </c>
      <c r="L3233" s="184">
        <f t="shared" si="2707"/>
        <v>0</v>
      </c>
      <c r="M3233" s="14">
        <f t="shared" si="2707"/>
        <v>0</v>
      </c>
      <c r="N3233" s="14">
        <f t="shared" si="2707"/>
        <v>0</v>
      </c>
      <c r="O3233" s="14">
        <f t="shared" si="2707"/>
        <v>0</v>
      </c>
      <c r="P3233" s="14">
        <f t="shared" si="2691"/>
        <v>67000</v>
      </c>
      <c r="Q3233" s="184">
        <f t="shared" si="2696"/>
        <v>100</v>
      </c>
    </row>
    <row r="3234" spans="1:17" x14ac:dyDescent="0.25">
      <c r="A3234" s="4" t="s">
        <v>969</v>
      </c>
      <c r="B3234" s="4" t="s">
        <v>82</v>
      </c>
      <c r="C3234" s="4" t="s">
        <v>1478</v>
      </c>
      <c r="D3234" s="4" t="s">
        <v>1479</v>
      </c>
      <c r="E3234" s="2" t="s">
        <v>71</v>
      </c>
      <c r="F3234" s="2" t="s">
        <v>1</v>
      </c>
      <c r="G3234" s="2" t="s">
        <v>1</v>
      </c>
      <c r="H3234" s="2" t="s">
        <v>72</v>
      </c>
      <c r="I3234" s="185">
        <f t="shared" ref="I3234:L3234" si="2708">SUM(I3235:I3236)</f>
        <v>69500</v>
      </c>
      <c r="J3234" s="185">
        <f t="shared" ref="J3234" si="2709">SUM(J3235:J3236)</f>
        <v>67000</v>
      </c>
      <c r="K3234" s="185">
        <f t="shared" ref="K3234" si="2710">SUM(K3235:K3236)</f>
        <v>67000</v>
      </c>
      <c r="L3234" s="185">
        <f t="shared" si="2708"/>
        <v>0</v>
      </c>
      <c r="M3234" s="15">
        <f t="shared" ref="M3234:O3234" si="2711">SUM(M3235:M3236)</f>
        <v>0</v>
      </c>
      <c r="N3234" s="15">
        <f t="shared" si="2711"/>
        <v>0</v>
      </c>
      <c r="O3234" s="15">
        <f t="shared" si="2711"/>
        <v>0</v>
      </c>
      <c r="P3234" s="15">
        <f t="shared" si="2691"/>
        <v>67000</v>
      </c>
      <c r="Q3234" s="185">
        <f t="shared" si="2696"/>
        <v>100</v>
      </c>
    </row>
    <row r="3235" spans="1:17" x14ac:dyDescent="0.25">
      <c r="A3235" s="4" t="s">
        <v>969</v>
      </c>
      <c r="B3235" s="4" t="s">
        <v>82</v>
      </c>
      <c r="C3235" s="4" t="s">
        <v>1478</v>
      </c>
      <c r="D3235" s="4" t="s">
        <v>1479</v>
      </c>
      <c r="E3235" s="3" t="s">
        <v>75</v>
      </c>
      <c r="F3235" s="4"/>
      <c r="G3235" s="16" t="s">
        <v>1015</v>
      </c>
      <c r="H3235" s="16" t="s">
        <v>74</v>
      </c>
      <c r="I3235" s="183">
        <v>28500</v>
      </c>
      <c r="J3235" s="183">
        <v>27000</v>
      </c>
      <c r="K3235" s="183">
        <v>27000</v>
      </c>
      <c r="L3235" s="183">
        <f>M3235+N3235+O3235</f>
        <v>0</v>
      </c>
      <c r="M3235" s="17"/>
      <c r="N3235" s="17"/>
      <c r="O3235" s="17"/>
      <c r="P3235" s="17">
        <f t="shared" si="2691"/>
        <v>27000</v>
      </c>
      <c r="Q3235" s="183">
        <f t="shared" si="2696"/>
        <v>100</v>
      </c>
    </row>
    <row r="3236" spans="1:17" x14ac:dyDescent="0.25">
      <c r="A3236" s="4" t="s">
        <v>969</v>
      </c>
      <c r="B3236" s="4" t="s">
        <v>82</v>
      </c>
      <c r="C3236" s="4" t="s">
        <v>1478</v>
      </c>
      <c r="D3236" s="4" t="s">
        <v>1479</v>
      </c>
      <c r="E3236" s="3" t="s">
        <v>341</v>
      </c>
      <c r="F3236" s="4"/>
      <c r="G3236" s="16" t="s">
        <v>1015</v>
      </c>
      <c r="H3236" s="16" t="s">
        <v>340</v>
      </c>
      <c r="I3236" s="183">
        <v>41000</v>
      </c>
      <c r="J3236" s="183">
        <v>40000</v>
      </c>
      <c r="K3236" s="183">
        <v>40000</v>
      </c>
      <c r="L3236" s="183">
        <f>M3236+N3236+O3236</f>
        <v>0</v>
      </c>
      <c r="M3236" s="17"/>
      <c r="N3236" s="17"/>
      <c r="O3236" s="17"/>
      <c r="P3236" s="17">
        <f t="shared" si="2691"/>
        <v>40000</v>
      </c>
      <c r="Q3236" s="183">
        <f t="shared" si="2696"/>
        <v>100</v>
      </c>
    </row>
    <row r="3237" spans="1:17" x14ac:dyDescent="0.25">
      <c r="A3237" s="16" t="s">
        <v>1</v>
      </c>
      <c r="B3237" s="16" t="s">
        <v>1</v>
      </c>
      <c r="C3237" s="16" t="s">
        <v>1</v>
      </c>
      <c r="D3237" s="16" t="s">
        <v>1</v>
      </c>
      <c r="E3237" s="16" t="s">
        <v>1</v>
      </c>
      <c r="F3237" s="16" t="s">
        <v>1</v>
      </c>
      <c r="G3237" s="16" t="s">
        <v>1</v>
      </c>
      <c r="H3237" s="13" t="s">
        <v>1488</v>
      </c>
      <c r="I3237" s="184">
        <f t="shared" ref="I3237:O3237" si="2712">SUM(I3206,I3230,I3233)</f>
        <v>3270140</v>
      </c>
      <c r="J3237" s="184">
        <f t="shared" si="2712"/>
        <v>3261533</v>
      </c>
      <c r="K3237" s="184">
        <f t="shared" si="2712"/>
        <v>2669597</v>
      </c>
      <c r="L3237" s="184">
        <f t="shared" si="2712"/>
        <v>514836</v>
      </c>
      <c r="M3237" s="14">
        <f t="shared" si="2712"/>
        <v>316137</v>
      </c>
      <c r="N3237" s="14">
        <f t="shared" si="2712"/>
        <v>175099</v>
      </c>
      <c r="O3237" s="14">
        <f t="shared" si="2712"/>
        <v>23600</v>
      </c>
      <c r="P3237" s="14">
        <f t="shared" si="2691"/>
        <v>3184433</v>
      </c>
      <c r="Q3237" s="184">
        <f t="shared" si="2696"/>
        <v>97.636080947211028</v>
      </c>
    </row>
    <row r="3238" spans="1:17" ht="15.75" thickBot="1" x14ac:dyDescent="0.3">
      <c r="A3238" s="16" t="s">
        <v>1</v>
      </c>
      <c r="B3238" s="16" t="s">
        <v>1</v>
      </c>
      <c r="C3238" s="16" t="s">
        <v>1</v>
      </c>
      <c r="D3238" s="16" t="s">
        <v>1</v>
      </c>
      <c r="E3238" s="16" t="s">
        <v>1</v>
      </c>
      <c r="F3238" s="16" t="s">
        <v>1</v>
      </c>
      <c r="G3238" s="16" t="s">
        <v>1</v>
      </c>
      <c r="H3238" s="2" t="s">
        <v>77</v>
      </c>
      <c r="I3238" s="185">
        <v>82</v>
      </c>
      <c r="J3238" s="185">
        <v>82</v>
      </c>
      <c r="K3238" s="185"/>
      <c r="L3238" s="185">
        <f>M3238+N3238+O3238</f>
        <v>0</v>
      </c>
      <c r="M3238" s="16"/>
      <c r="N3238" s="16"/>
      <c r="O3238" s="16"/>
      <c r="P3238" s="15">
        <f t="shared" si="2691"/>
        <v>0</v>
      </c>
      <c r="Q3238" s="164"/>
    </row>
    <row r="3239" spans="1:17" ht="45.75" thickBot="1" x14ac:dyDescent="0.3">
      <c r="A3239" s="212" t="s">
        <v>1</v>
      </c>
      <c r="B3239" s="212" t="s">
        <v>1</v>
      </c>
      <c r="C3239" s="212" t="s">
        <v>1</v>
      </c>
      <c r="D3239" s="212" t="s">
        <v>1</v>
      </c>
      <c r="E3239" s="212" t="s">
        <v>1</v>
      </c>
      <c r="F3239" s="212" t="s">
        <v>1</v>
      </c>
      <c r="G3239" s="214" t="s">
        <v>1</v>
      </c>
      <c r="H3239" s="5" t="s">
        <v>78</v>
      </c>
      <c r="I3239" s="109" t="s">
        <v>3374</v>
      </c>
      <c r="J3239" s="109" t="s">
        <v>3433</v>
      </c>
      <c r="K3239" s="109" t="s">
        <v>3437</v>
      </c>
      <c r="L3239" s="109" t="s">
        <v>3434</v>
      </c>
      <c r="M3239" s="5" t="s">
        <v>3439</v>
      </c>
      <c r="N3239" s="5" t="s">
        <v>3440</v>
      </c>
      <c r="O3239" s="5" t="s">
        <v>3441</v>
      </c>
      <c r="P3239" s="5" t="s">
        <v>3438</v>
      </c>
      <c r="Q3239" s="162" t="s">
        <v>3302</v>
      </c>
    </row>
    <row r="3240" spans="1:17" x14ac:dyDescent="0.25">
      <c r="A3240" s="213"/>
      <c r="B3240" s="213"/>
      <c r="C3240" s="213"/>
      <c r="D3240" s="213"/>
      <c r="E3240" s="213"/>
      <c r="F3240" s="213"/>
      <c r="G3240" s="215"/>
      <c r="H3240" s="18" t="s">
        <v>1</v>
      </c>
      <c r="I3240" s="110">
        <v>1</v>
      </c>
      <c r="J3240" s="110">
        <v>2</v>
      </c>
      <c r="K3240" s="110">
        <v>20</v>
      </c>
      <c r="L3240" s="110" t="s">
        <v>3402</v>
      </c>
      <c r="M3240" s="12">
        <v>5</v>
      </c>
      <c r="N3240" s="12">
        <v>6</v>
      </c>
      <c r="O3240" s="12">
        <v>7</v>
      </c>
      <c r="P3240" s="12" t="s">
        <v>3303</v>
      </c>
      <c r="Q3240" s="110">
        <v>9</v>
      </c>
    </row>
    <row r="3241" spans="1:17" x14ac:dyDescent="0.25">
      <c r="A3241" s="213"/>
      <c r="B3241" s="213"/>
      <c r="C3241" s="213"/>
      <c r="D3241" s="213"/>
      <c r="E3241" s="213"/>
      <c r="F3241" s="213"/>
      <c r="G3241" s="215"/>
      <c r="H3241" s="19" t="s">
        <v>1060</v>
      </c>
      <c r="I3241" s="186">
        <f t="shared" ref="I3241:L3241" si="2713">SUM(I3237)</f>
        <v>3270140</v>
      </c>
      <c r="J3241" s="186">
        <f t="shared" ref="J3241" si="2714">SUM(J3237)</f>
        <v>3261533</v>
      </c>
      <c r="K3241" s="186">
        <f t="shared" ref="K3241" si="2715">SUM(K3237)</f>
        <v>2669597</v>
      </c>
      <c r="L3241" s="186">
        <f t="shared" si="2713"/>
        <v>514836</v>
      </c>
      <c r="M3241" s="20">
        <f t="shared" ref="M3241:O3241" si="2716">SUM(M3237)</f>
        <v>316137</v>
      </c>
      <c r="N3241" s="20">
        <f t="shared" si="2716"/>
        <v>175099</v>
      </c>
      <c r="O3241" s="20">
        <f t="shared" si="2716"/>
        <v>23600</v>
      </c>
      <c r="P3241" s="20">
        <f>K3241+L3241</f>
        <v>3184433</v>
      </c>
      <c r="Q3241" s="186">
        <f>IF(J3241=0,"-",P3241/J3241*100)</f>
        <v>97.636080947211028</v>
      </c>
    </row>
    <row r="3242" spans="1:17" x14ac:dyDescent="0.25">
      <c r="A3242" s="213"/>
      <c r="B3242" s="213"/>
      <c r="C3242" s="213"/>
      <c r="D3242" s="213"/>
      <c r="E3242" s="213"/>
      <c r="F3242" s="213"/>
      <c r="G3242" s="215"/>
      <c r="H3242" s="21" t="s">
        <v>80</v>
      </c>
      <c r="I3242" s="186">
        <f t="shared" ref="I3242:L3242" si="2717">SUM(I3241)</f>
        <v>3270140</v>
      </c>
      <c r="J3242" s="186">
        <f t="shared" ref="J3242" si="2718">SUM(J3241)</f>
        <v>3261533</v>
      </c>
      <c r="K3242" s="186">
        <f t="shared" ref="K3242" si="2719">SUM(K3241)</f>
        <v>2669597</v>
      </c>
      <c r="L3242" s="186">
        <f t="shared" si="2717"/>
        <v>514836</v>
      </c>
      <c r="M3242" s="20">
        <f t="shared" ref="M3242:O3242" si="2720">SUM(M3241)</f>
        <v>316137</v>
      </c>
      <c r="N3242" s="20">
        <f t="shared" si="2720"/>
        <v>175099</v>
      </c>
      <c r="O3242" s="20">
        <f t="shared" si="2720"/>
        <v>23600</v>
      </c>
      <c r="P3242" s="20">
        <f>K3242+L3242</f>
        <v>3184433</v>
      </c>
      <c r="Q3242" s="186">
        <f>IF(J3242=0,"-",P3242/J3242*100)</f>
        <v>97.636080947211028</v>
      </c>
    </row>
    <row r="3243" spans="1:17" x14ac:dyDescent="0.25">
      <c r="A3243" s="216"/>
      <c r="B3243" s="216"/>
      <c r="C3243" s="216"/>
      <c r="D3243" s="216"/>
      <c r="E3243" s="216"/>
      <c r="F3243" s="216"/>
      <c r="G3243" s="217"/>
      <c r="J3243" s="178">
        <v>0</v>
      </c>
      <c r="K3243" s="178">
        <v>0</v>
      </c>
      <c r="L3243" s="178">
        <f>M3243+N3243+O3243</f>
        <v>0</v>
      </c>
      <c r="P3243">
        <f>K3243+L3243</f>
        <v>0</v>
      </c>
      <c r="Q3243" s="160" t="str">
        <f>IF(J3243=0,"-",P3243/J3243*100)</f>
        <v>-</v>
      </c>
    </row>
    <row r="3244" spans="1:17" ht="15.75" thickBot="1" x14ac:dyDescent="0.3">
      <c r="A3244" s="16" t="s">
        <v>1</v>
      </c>
      <c r="B3244" s="16" t="s">
        <v>1</v>
      </c>
      <c r="C3244" s="16" t="s">
        <v>1</v>
      </c>
      <c r="D3244" s="16" t="s">
        <v>1</v>
      </c>
      <c r="E3244" s="16" t="s">
        <v>1</v>
      </c>
      <c r="F3244" s="16" t="s">
        <v>1</v>
      </c>
      <c r="G3244" s="16" t="s">
        <v>1</v>
      </c>
      <c r="H3244" s="22" t="s">
        <v>1</v>
      </c>
      <c r="I3244" s="187"/>
      <c r="J3244" s="187"/>
      <c r="K3244" s="187"/>
      <c r="L3244" s="187">
        <f>M3244+N3244+O3244</f>
        <v>0</v>
      </c>
      <c r="M3244" s="22"/>
      <c r="N3244" s="22"/>
      <c r="O3244" s="22"/>
      <c r="P3244" s="22">
        <f>K3244+L3244</f>
        <v>0</v>
      </c>
      <c r="Q3244" s="166"/>
    </row>
    <row r="3245" spans="1:17" ht="45.75" thickBot="1" x14ac:dyDescent="0.3">
      <c r="A3245" s="5" t="s">
        <v>4</v>
      </c>
      <c r="B3245" s="5" t="s">
        <v>5</v>
      </c>
      <c r="C3245" s="5" t="s">
        <v>6</v>
      </c>
      <c r="D3245" s="6" t="s">
        <v>1</v>
      </c>
      <c r="E3245" s="5" t="s">
        <v>7</v>
      </c>
      <c r="F3245" s="5" t="s">
        <v>8</v>
      </c>
      <c r="G3245" s="5" t="s">
        <v>9</v>
      </c>
      <c r="H3245" s="5" t="s">
        <v>10</v>
      </c>
      <c r="I3245" s="109" t="s">
        <v>3374</v>
      </c>
      <c r="J3245" s="109" t="s">
        <v>3433</v>
      </c>
      <c r="K3245" s="109" t="s">
        <v>3437</v>
      </c>
      <c r="L3245" s="109" t="s">
        <v>3434</v>
      </c>
      <c r="M3245" s="5" t="s">
        <v>3439</v>
      </c>
      <c r="N3245" s="5" t="s">
        <v>3440</v>
      </c>
      <c r="O3245" s="5" t="s">
        <v>3441</v>
      </c>
      <c r="P3245" s="5" t="s">
        <v>3438</v>
      </c>
      <c r="Q3245" s="162" t="s">
        <v>3302</v>
      </c>
    </row>
    <row r="3246" spans="1:17" x14ac:dyDescent="0.25">
      <c r="A3246" s="7" t="s">
        <v>1</v>
      </c>
      <c r="B3246" s="7" t="s">
        <v>1</v>
      </c>
      <c r="C3246" s="7" t="s">
        <v>1</v>
      </c>
      <c r="D3246" s="8" t="s">
        <v>1</v>
      </c>
      <c r="E3246" s="8" t="s">
        <v>1</v>
      </c>
      <c r="F3246" s="9" t="s">
        <v>1</v>
      </c>
      <c r="G3246" s="10" t="s">
        <v>1</v>
      </c>
      <c r="H3246" s="11" t="s">
        <v>1</v>
      </c>
      <c r="I3246" s="110">
        <v>1</v>
      </c>
      <c r="J3246" s="110">
        <v>2</v>
      </c>
      <c r="K3246" s="110">
        <v>20</v>
      </c>
      <c r="L3246" s="110" t="s">
        <v>3402</v>
      </c>
      <c r="M3246" s="12">
        <v>5</v>
      </c>
      <c r="N3246" s="12">
        <v>6</v>
      </c>
      <c r="O3246" s="12">
        <v>7</v>
      </c>
      <c r="P3246" s="12" t="s">
        <v>3303</v>
      </c>
      <c r="Q3246" s="110">
        <v>9</v>
      </c>
    </row>
    <row r="3247" spans="1:17" x14ac:dyDescent="0.25">
      <c r="A3247" s="1" t="s">
        <v>969</v>
      </c>
      <c r="B3247" s="1" t="s">
        <v>82</v>
      </c>
      <c r="C3247" s="4" t="s">
        <v>1489</v>
      </c>
      <c r="D3247" s="4" t="s">
        <v>1490</v>
      </c>
      <c r="E3247" s="2" t="s">
        <v>1</v>
      </c>
      <c r="F3247" s="2" t="s">
        <v>1</v>
      </c>
      <c r="G3247" s="2" t="s">
        <v>1</v>
      </c>
      <c r="H3247" s="2" t="s">
        <v>1491</v>
      </c>
      <c r="I3247" s="183">
        <v>0</v>
      </c>
      <c r="J3247" s="183"/>
      <c r="K3247" s="183"/>
      <c r="L3247" s="183">
        <f>M3247+N3247+O3247</f>
        <v>0</v>
      </c>
      <c r="M3247" s="3"/>
      <c r="N3247" s="3"/>
      <c r="O3247" s="3"/>
      <c r="P3247" s="3">
        <f t="shared" ref="P3247:P3279" si="2721">K3247+L3247</f>
        <v>0</v>
      </c>
      <c r="Q3247" s="161"/>
    </row>
    <row r="3248" spans="1:17" ht="33.75" x14ac:dyDescent="0.25">
      <c r="A3248" s="1" t="s">
        <v>1</v>
      </c>
      <c r="B3248" s="1" t="s">
        <v>1</v>
      </c>
      <c r="C3248" s="1" t="s">
        <v>1</v>
      </c>
      <c r="D3248" s="2" t="s">
        <v>1</v>
      </c>
      <c r="E3248" s="2" t="s">
        <v>1</v>
      </c>
      <c r="F3248" s="2" t="s">
        <v>1</v>
      </c>
      <c r="G3248" s="2" t="s">
        <v>1</v>
      </c>
      <c r="H3248" s="13" t="s">
        <v>14</v>
      </c>
      <c r="I3248" s="184">
        <f t="shared" ref="I3248:L3248" si="2722">SUM(I3249,I3257,I3259)</f>
        <v>2410368</v>
      </c>
      <c r="J3248" s="184">
        <f t="shared" ref="J3248" si="2723">SUM(J3249,J3257,J3259)</f>
        <v>2367593</v>
      </c>
      <c r="K3248" s="184">
        <f t="shared" ref="K3248" si="2724">SUM(K3249,K3257,K3259)</f>
        <v>1843083</v>
      </c>
      <c r="L3248" s="184">
        <f t="shared" si="2722"/>
        <v>524410</v>
      </c>
      <c r="M3248" s="14">
        <f t="shared" ref="M3248:O3248" si="2725">SUM(M3249,M3257,M3259)</f>
        <v>215272</v>
      </c>
      <c r="N3248" s="14">
        <f t="shared" si="2725"/>
        <v>210500</v>
      </c>
      <c r="O3248" s="14">
        <f t="shared" si="2725"/>
        <v>98638</v>
      </c>
      <c r="P3248" s="14">
        <f t="shared" si="2721"/>
        <v>2367493</v>
      </c>
      <c r="Q3248" s="184">
        <f t="shared" ref="Q3248:Q3278" si="2726">IF(J3248=0,"-",P3248/J3248*100)</f>
        <v>99.995776301078777</v>
      </c>
    </row>
    <row r="3249" spans="1:17" x14ac:dyDescent="0.25">
      <c r="A3249" s="4" t="s">
        <v>969</v>
      </c>
      <c r="B3249" s="4" t="s">
        <v>82</v>
      </c>
      <c r="C3249" s="4" t="s">
        <v>1489</v>
      </c>
      <c r="D3249" s="4" t="s">
        <v>1490</v>
      </c>
      <c r="E3249" s="2" t="s">
        <v>15</v>
      </c>
      <c r="F3249" s="2" t="s">
        <v>1</v>
      </c>
      <c r="G3249" s="2" t="s">
        <v>1</v>
      </c>
      <c r="H3249" s="2" t="s">
        <v>16</v>
      </c>
      <c r="I3249" s="185">
        <f t="shared" ref="I3249:L3249" si="2727">SUM(I3250,I3251)</f>
        <v>2091525</v>
      </c>
      <c r="J3249" s="185">
        <f t="shared" ref="J3249" si="2728">SUM(J3250,J3251)</f>
        <v>2079050</v>
      </c>
      <c r="K3249" s="185">
        <f t="shared" ref="K3249" si="2729">SUM(K3250,K3251)</f>
        <v>1624853</v>
      </c>
      <c r="L3249" s="185">
        <f t="shared" si="2727"/>
        <v>454197</v>
      </c>
      <c r="M3249" s="15">
        <f t="shared" ref="M3249:O3249" si="2730">SUM(M3250,M3251)</f>
        <v>189472</v>
      </c>
      <c r="N3249" s="15">
        <f t="shared" si="2730"/>
        <v>186600</v>
      </c>
      <c r="O3249" s="15">
        <f t="shared" si="2730"/>
        <v>78125</v>
      </c>
      <c r="P3249" s="15">
        <f t="shared" si="2721"/>
        <v>2079050</v>
      </c>
      <c r="Q3249" s="185">
        <f t="shared" si="2726"/>
        <v>100</v>
      </c>
    </row>
    <row r="3250" spans="1:17" x14ac:dyDescent="0.25">
      <c r="A3250" s="4" t="s">
        <v>969</v>
      </c>
      <c r="B3250" s="4" t="s">
        <v>82</v>
      </c>
      <c r="C3250" s="4" t="s">
        <v>1489</v>
      </c>
      <c r="D3250" s="4" t="s">
        <v>1490</v>
      </c>
      <c r="E3250" s="3" t="s">
        <v>18</v>
      </c>
      <c r="F3250" s="4"/>
      <c r="G3250" s="16" t="s">
        <v>1015</v>
      </c>
      <c r="H3250" s="16" t="s">
        <v>17</v>
      </c>
      <c r="I3250" s="183">
        <v>1878125</v>
      </c>
      <c r="J3250" s="183">
        <v>1860125</v>
      </c>
      <c r="K3250" s="183">
        <v>1432000</v>
      </c>
      <c r="L3250" s="183">
        <f>M3250+N3250+O3250</f>
        <v>428125</v>
      </c>
      <c r="M3250" s="17">
        <v>175000</v>
      </c>
      <c r="N3250" s="17">
        <v>175000</v>
      </c>
      <c r="O3250" s="17">
        <v>78125</v>
      </c>
      <c r="P3250" s="17">
        <f t="shared" si="2721"/>
        <v>1860125</v>
      </c>
      <c r="Q3250" s="183">
        <f t="shared" si="2726"/>
        <v>100</v>
      </c>
    </row>
    <row r="3251" spans="1:17" x14ac:dyDescent="0.25">
      <c r="A3251" s="1" t="s">
        <v>969</v>
      </c>
      <c r="B3251" s="1" t="s">
        <v>82</v>
      </c>
      <c r="C3251" s="1" t="s">
        <v>1489</v>
      </c>
      <c r="D3251" s="1" t="s">
        <v>1490</v>
      </c>
      <c r="E3251" s="1" t="s">
        <v>20</v>
      </c>
      <c r="F3251" s="4" t="s">
        <v>1</v>
      </c>
      <c r="G3251" s="16" t="s">
        <v>1</v>
      </c>
      <c r="H3251" s="2" t="s">
        <v>21</v>
      </c>
      <c r="I3251" s="185">
        <f t="shared" ref="I3251:O3251" si="2731">SUM(I3252:I3256)</f>
        <v>213400</v>
      </c>
      <c r="J3251" s="185">
        <f t="shared" si="2731"/>
        <v>218925</v>
      </c>
      <c r="K3251" s="185">
        <f t="shared" si="2731"/>
        <v>192853</v>
      </c>
      <c r="L3251" s="185">
        <f t="shared" si="2731"/>
        <v>26072</v>
      </c>
      <c r="M3251" s="15">
        <f t="shared" si="2731"/>
        <v>14472</v>
      </c>
      <c r="N3251" s="15">
        <f t="shared" si="2731"/>
        <v>11600</v>
      </c>
      <c r="O3251" s="15">
        <f t="shared" si="2731"/>
        <v>0</v>
      </c>
      <c r="P3251" s="15">
        <f t="shared" si="2721"/>
        <v>218925</v>
      </c>
      <c r="Q3251" s="185">
        <f t="shared" si="2726"/>
        <v>100</v>
      </c>
    </row>
    <row r="3252" spans="1:17" x14ac:dyDescent="0.25">
      <c r="A3252" s="4" t="s">
        <v>969</v>
      </c>
      <c r="B3252" s="4" t="s">
        <v>82</v>
      </c>
      <c r="C3252" s="4" t="s">
        <v>1489</v>
      </c>
      <c r="D3252" s="4" t="s">
        <v>1490</v>
      </c>
      <c r="E3252" s="3" t="s">
        <v>22</v>
      </c>
      <c r="F3252" s="4" t="s">
        <v>1492</v>
      </c>
      <c r="G3252" s="16" t="s">
        <v>1015</v>
      </c>
      <c r="H3252" s="16" t="s">
        <v>86</v>
      </c>
      <c r="I3252" s="183">
        <v>25100</v>
      </c>
      <c r="J3252" s="183">
        <v>25100</v>
      </c>
      <c r="K3252" s="183">
        <v>21000</v>
      </c>
      <c r="L3252" s="183">
        <f>M3252+N3252+O3252</f>
        <v>4100</v>
      </c>
      <c r="M3252" s="17">
        <v>2100</v>
      </c>
      <c r="N3252" s="17">
        <v>2000</v>
      </c>
      <c r="O3252" s="17">
        <v>0</v>
      </c>
      <c r="P3252" s="17">
        <f t="shared" si="2721"/>
        <v>25100</v>
      </c>
      <c r="Q3252" s="183">
        <f t="shared" si="2726"/>
        <v>100</v>
      </c>
    </row>
    <row r="3253" spans="1:17" x14ac:dyDescent="0.25">
      <c r="A3253" s="4" t="s">
        <v>969</v>
      </c>
      <c r="B3253" s="4" t="s">
        <v>82</v>
      </c>
      <c r="C3253" s="4" t="s">
        <v>1489</v>
      </c>
      <c r="D3253" s="4" t="s">
        <v>1490</v>
      </c>
      <c r="E3253" s="3" t="s">
        <v>22</v>
      </c>
      <c r="F3253" s="4" t="s">
        <v>1493</v>
      </c>
      <c r="G3253" s="16" t="s">
        <v>1015</v>
      </c>
      <c r="H3253" s="16" t="s">
        <v>26</v>
      </c>
      <c r="I3253" s="183">
        <v>136600</v>
      </c>
      <c r="J3253" s="183">
        <v>136600</v>
      </c>
      <c r="K3253" s="183">
        <v>115000</v>
      </c>
      <c r="L3253" s="183">
        <f>M3253+N3253+O3253</f>
        <v>21600</v>
      </c>
      <c r="M3253" s="17">
        <v>12000</v>
      </c>
      <c r="N3253" s="17">
        <v>9600</v>
      </c>
      <c r="O3253" s="17">
        <v>0</v>
      </c>
      <c r="P3253" s="17">
        <f t="shared" si="2721"/>
        <v>136600</v>
      </c>
      <c r="Q3253" s="183">
        <f t="shared" si="2726"/>
        <v>100</v>
      </c>
    </row>
    <row r="3254" spans="1:17" x14ac:dyDescent="0.25">
      <c r="A3254" s="4" t="s">
        <v>969</v>
      </c>
      <c r="B3254" s="4" t="s">
        <v>82</v>
      </c>
      <c r="C3254" s="4" t="s">
        <v>1489</v>
      </c>
      <c r="D3254" s="4" t="s">
        <v>1490</v>
      </c>
      <c r="E3254" s="3" t="s">
        <v>22</v>
      </c>
      <c r="F3254" s="4" t="s">
        <v>1494</v>
      </c>
      <c r="G3254" s="16" t="s">
        <v>1015</v>
      </c>
      <c r="H3254" s="16" t="s">
        <v>28</v>
      </c>
      <c r="I3254" s="183">
        <v>27700</v>
      </c>
      <c r="J3254" s="183">
        <v>33225</v>
      </c>
      <c r="K3254" s="183">
        <v>33225</v>
      </c>
      <c r="L3254" s="183">
        <f>M3254+N3254+O3254</f>
        <v>0</v>
      </c>
      <c r="M3254" s="17">
        <v>0</v>
      </c>
      <c r="N3254" s="17">
        <v>0</v>
      </c>
      <c r="O3254" s="17">
        <v>0</v>
      </c>
      <c r="P3254" s="17">
        <f t="shared" si="2721"/>
        <v>33225</v>
      </c>
      <c r="Q3254" s="183">
        <f t="shared" si="2726"/>
        <v>100</v>
      </c>
    </row>
    <row r="3255" spans="1:17" x14ac:dyDescent="0.25">
      <c r="A3255" s="4" t="s">
        <v>969</v>
      </c>
      <c r="B3255" s="4" t="s">
        <v>82</v>
      </c>
      <c r="C3255" s="4" t="s">
        <v>1489</v>
      </c>
      <c r="D3255" s="4" t="s">
        <v>1490</v>
      </c>
      <c r="E3255" s="3" t="s">
        <v>22</v>
      </c>
      <c r="F3255" s="4" t="s">
        <v>1495</v>
      </c>
      <c r="G3255" s="16" t="s">
        <v>1015</v>
      </c>
      <c r="H3255" s="16" t="s">
        <v>24</v>
      </c>
      <c r="I3255" s="183">
        <v>12000</v>
      </c>
      <c r="J3255" s="183">
        <v>12000</v>
      </c>
      <c r="K3255" s="183">
        <v>12000</v>
      </c>
      <c r="L3255" s="183">
        <f>M3255+N3255+O3255</f>
        <v>0</v>
      </c>
      <c r="M3255" s="17"/>
      <c r="N3255" s="17"/>
      <c r="O3255" s="17"/>
      <c r="P3255" s="17">
        <f t="shared" si="2721"/>
        <v>12000</v>
      </c>
      <c r="Q3255" s="183">
        <f t="shared" si="2726"/>
        <v>100</v>
      </c>
    </row>
    <row r="3256" spans="1:17" x14ac:dyDescent="0.25">
      <c r="A3256" s="4" t="s">
        <v>969</v>
      </c>
      <c r="B3256" s="4" t="s">
        <v>82</v>
      </c>
      <c r="C3256" s="4" t="s">
        <v>1489</v>
      </c>
      <c r="D3256" s="4" t="s">
        <v>1490</v>
      </c>
      <c r="E3256" s="3" t="s">
        <v>22</v>
      </c>
      <c r="F3256" s="4" t="s">
        <v>1496</v>
      </c>
      <c r="G3256" s="16" t="s">
        <v>1015</v>
      </c>
      <c r="H3256" s="16" t="s">
        <v>30</v>
      </c>
      <c r="I3256" s="183">
        <v>12000</v>
      </c>
      <c r="J3256" s="183">
        <v>12000</v>
      </c>
      <c r="K3256" s="183">
        <v>11628</v>
      </c>
      <c r="L3256" s="183">
        <f>M3256+N3256+O3256</f>
        <v>372</v>
      </c>
      <c r="M3256" s="17">
        <v>372</v>
      </c>
      <c r="N3256" s="17"/>
      <c r="O3256" s="17"/>
      <c r="P3256" s="17">
        <f t="shared" si="2721"/>
        <v>12000</v>
      </c>
      <c r="Q3256" s="183">
        <f t="shared" si="2726"/>
        <v>100</v>
      </c>
    </row>
    <row r="3257" spans="1:17" x14ac:dyDescent="0.25">
      <c r="A3257" s="4" t="s">
        <v>969</v>
      </c>
      <c r="B3257" s="4" t="s">
        <v>82</v>
      </c>
      <c r="C3257" s="4" t="s">
        <v>1489</v>
      </c>
      <c r="D3257" s="4" t="s">
        <v>1490</v>
      </c>
      <c r="E3257" s="2" t="s">
        <v>31</v>
      </c>
      <c r="F3257" s="2" t="s">
        <v>1</v>
      </c>
      <c r="G3257" s="2" t="s">
        <v>1</v>
      </c>
      <c r="H3257" s="2" t="s">
        <v>32</v>
      </c>
      <c r="I3257" s="185">
        <f t="shared" ref="I3257:O3257" si="2732">SUM(I3258)</f>
        <v>197203</v>
      </c>
      <c r="J3257" s="185">
        <f t="shared" si="2732"/>
        <v>195103</v>
      </c>
      <c r="K3257" s="185">
        <f t="shared" si="2732"/>
        <v>145890</v>
      </c>
      <c r="L3257" s="185">
        <f t="shared" si="2732"/>
        <v>49213</v>
      </c>
      <c r="M3257" s="15">
        <f t="shared" si="2732"/>
        <v>17100</v>
      </c>
      <c r="N3257" s="15">
        <f t="shared" si="2732"/>
        <v>17100</v>
      </c>
      <c r="O3257" s="15">
        <f t="shared" si="2732"/>
        <v>15013</v>
      </c>
      <c r="P3257" s="15">
        <f t="shared" si="2721"/>
        <v>195103</v>
      </c>
      <c r="Q3257" s="185">
        <f t="shared" si="2726"/>
        <v>100</v>
      </c>
    </row>
    <row r="3258" spans="1:17" x14ac:dyDescent="0.25">
      <c r="A3258" s="4" t="s">
        <v>969</v>
      </c>
      <c r="B3258" s="4" t="s">
        <v>82</v>
      </c>
      <c r="C3258" s="4" t="s">
        <v>1489</v>
      </c>
      <c r="D3258" s="4" t="s">
        <v>1490</v>
      </c>
      <c r="E3258" s="3" t="s">
        <v>34</v>
      </c>
      <c r="F3258" s="4"/>
      <c r="G3258" s="16" t="s">
        <v>1015</v>
      </c>
      <c r="H3258" s="16" t="s">
        <v>33</v>
      </c>
      <c r="I3258" s="183">
        <v>197203</v>
      </c>
      <c r="J3258" s="183">
        <v>195103</v>
      </c>
      <c r="K3258" s="183">
        <v>145890</v>
      </c>
      <c r="L3258" s="183">
        <f>M3258+N3258+O3258</f>
        <v>49213</v>
      </c>
      <c r="M3258" s="17">
        <v>17100</v>
      </c>
      <c r="N3258" s="17">
        <v>17100</v>
      </c>
      <c r="O3258" s="17">
        <v>15013</v>
      </c>
      <c r="P3258" s="17">
        <f t="shared" si="2721"/>
        <v>195103</v>
      </c>
      <c r="Q3258" s="183">
        <f t="shared" si="2726"/>
        <v>100</v>
      </c>
    </row>
    <row r="3259" spans="1:17" x14ac:dyDescent="0.25">
      <c r="A3259" s="4" t="s">
        <v>969</v>
      </c>
      <c r="B3259" s="4" t="s">
        <v>82</v>
      </c>
      <c r="C3259" s="4" t="s">
        <v>1489</v>
      </c>
      <c r="D3259" s="4" t="s">
        <v>1490</v>
      </c>
      <c r="E3259" s="2" t="s">
        <v>35</v>
      </c>
      <c r="F3259" s="2" t="s">
        <v>1</v>
      </c>
      <c r="G3259" s="2" t="s">
        <v>1</v>
      </c>
      <c r="H3259" s="2" t="s">
        <v>36</v>
      </c>
      <c r="I3259" s="185">
        <f t="shared" ref="I3259:O3259" si="2733">SUM(I3260:I3267)</f>
        <v>121640</v>
      </c>
      <c r="J3259" s="185">
        <f t="shared" si="2733"/>
        <v>93440</v>
      </c>
      <c r="K3259" s="185">
        <f t="shared" si="2733"/>
        <v>72340</v>
      </c>
      <c r="L3259" s="185">
        <f t="shared" si="2733"/>
        <v>21000</v>
      </c>
      <c r="M3259" s="15">
        <f t="shared" si="2733"/>
        <v>8700</v>
      </c>
      <c r="N3259" s="15">
        <f t="shared" si="2733"/>
        <v>6800</v>
      </c>
      <c r="O3259" s="15">
        <f t="shared" si="2733"/>
        <v>5500</v>
      </c>
      <c r="P3259" s="15">
        <f t="shared" si="2721"/>
        <v>93340</v>
      </c>
      <c r="Q3259" s="185">
        <f t="shared" si="2726"/>
        <v>99.892979452054803</v>
      </c>
    </row>
    <row r="3260" spans="1:17" x14ac:dyDescent="0.25">
      <c r="A3260" s="4" t="s">
        <v>969</v>
      </c>
      <c r="B3260" s="4" t="s">
        <v>82</v>
      </c>
      <c r="C3260" s="4" t="s">
        <v>1489</v>
      </c>
      <c r="D3260" s="4" t="s">
        <v>1490</v>
      </c>
      <c r="E3260" s="3" t="s">
        <v>39</v>
      </c>
      <c r="F3260" s="4"/>
      <c r="G3260" s="16" t="s">
        <v>1015</v>
      </c>
      <c r="H3260" s="16" t="s">
        <v>38</v>
      </c>
      <c r="I3260" s="183">
        <v>800</v>
      </c>
      <c r="J3260" s="183">
        <v>0</v>
      </c>
      <c r="K3260" s="183">
        <v>0</v>
      </c>
      <c r="L3260" s="183">
        <f t="shared" ref="L3260:L3266" si="2734">M3260+N3260+O3260</f>
        <v>0</v>
      </c>
      <c r="M3260" s="17">
        <v>0</v>
      </c>
      <c r="N3260" s="17">
        <v>0</v>
      </c>
      <c r="O3260" s="17">
        <v>0</v>
      </c>
      <c r="P3260" s="17">
        <f t="shared" si="2721"/>
        <v>0</v>
      </c>
      <c r="Q3260" s="161" t="str">
        <f t="shared" si="2726"/>
        <v>-</v>
      </c>
    </row>
    <row r="3261" spans="1:17" x14ac:dyDescent="0.25">
      <c r="A3261" s="4" t="s">
        <v>969</v>
      </c>
      <c r="B3261" s="4" t="s">
        <v>82</v>
      </c>
      <c r="C3261" s="4" t="s">
        <v>1489</v>
      </c>
      <c r="D3261" s="4" t="s">
        <v>1490</v>
      </c>
      <c r="E3261" s="3" t="s">
        <v>197</v>
      </c>
      <c r="F3261" s="4"/>
      <c r="G3261" s="16" t="s">
        <v>1015</v>
      </c>
      <c r="H3261" s="16" t="s">
        <v>196</v>
      </c>
      <c r="I3261" s="183">
        <v>48000</v>
      </c>
      <c r="J3261" s="183">
        <v>48000</v>
      </c>
      <c r="K3261" s="183">
        <v>36400</v>
      </c>
      <c r="L3261" s="183">
        <f t="shared" si="2734"/>
        <v>11600</v>
      </c>
      <c r="M3261" s="17">
        <v>4000</v>
      </c>
      <c r="N3261" s="17">
        <v>4000</v>
      </c>
      <c r="O3261" s="17">
        <v>3600</v>
      </c>
      <c r="P3261" s="17">
        <f t="shared" si="2721"/>
        <v>48000</v>
      </c>
      <c r="Q3261" s="183">
        <f t="shared" si="2726"/>
        <v>100</v>
      </c>
    </row>
    <row r="3262" spans="1:17" x14ac:dyDescent="0.25">
      <c r="A3262" s="4" t="s">
        <v>969</v>
      </c>
      <c r="B3262" s="4" t="s">
        <v>82</v>
      </c>
      <c r="C3262" s="4" t="s">
        <v>1489</v>
      </c>
      <c r="D3262" s="4" t="s">
        <v>1490</v>
      </c>
      <c r="E3262" s="3" t="s">
        <v>200</v>
      </c>
      <c r="F3262" s="4"/>
      <c r="G3262" s="16" t="s">
        <v>1015</v>
      </c>
      <c r="H3262" s="16" t="s">
        <v>199</v>
      </c>
      <c r="I3262" s="183">
        <v>9500</v>
      </c>
      <c r="J3262" s="183">
        <v>9500</v>
      </c>
      <c r="K3262" s="183">
        <v>8200</v>
      </c>
      <c r="L3262" s="183">
        <f t="shared" si="2734"/>
        <v>1300</v>
      </c>
      <c r="M3262" s="17">
        <v>1000</v>
      </c>
      <c r="N3262" s="17">
        <v>300</v>
      </c>
      <c r="O3262" s="17">
        <v>0</v>
      </c>
      <c r="P3262" s="17">
        <f t="shared" si="2721"/>
        <v>9500</v>
      </c>
      <c r="Q3262" s="183">
        <f t="shared" si="2726"/>
        <v>100</v>
      </c>
    </row>
    <row r="3263" spans="1:17" x14ac:dyDescent="0.25">
      <c r="A3263" s="4" t="s">
        <v>969</v>
      </c>
      <c r="B3263" s="4" t="s">
        <v>82</v>
      </c>
      <c r="C3263" s="4" t="s">
        <v>1489</v>
      </c>
      <c r="D3263" s="4" t="s">
        <v>1490</v>
      </c>
      <c r="E3263" s="3" t="s">
        <v>203</v>
      </c>
      <c r="F3263" s="4"/>
      <c r="G3263" s="16" t="s">
        <v>1015</v>
      </c>
      <c r="H3263" s="16" t="s">
        <v>202</v>
      </c>
      <c r="I3263" s="183">
        <v>31700</v>
      </c>
      <c r="J3263" s="183">
        <v>14200</v>
      </c>
      <c r="K3263" s="183">
        <v>11000</v>
      </c>
      <c r="L3263" s="183">
        <f t="shared" si="2734"/>
        <v>3200</v>
      </c>
      <c r="M3263" s="17">
        <v>1200</v>
      </c>
      <c r="N3263" s="17">
        <v>1000</v>
      </c>
      <c r="O3263" s="17">
        <v>1000</v>
      </c>
      <c r="P3263" s="17">
        <f t="shared" si="2721"/>
        <v>14200</v>
      </c>
      <c r="Q3263" s="183">
        <f t="shared" si="2726"/>
        <v>100</v>
      </c>
    </row>
    <row r="3264" spans="1:17" x14ac:dyDescent="0.25">
      <c r="A3264" s="4" t="s">
        <v>969</v>
      </c>
      <c r="B3264" s="4" t="s">
        <v>82</v>
      </c>
      <c r="C3264" s="4" t="s">
        <v>1489</v>
      </c>
      <c r="D3264" s="4" t="s">
        <v>1490</v>
      </c>
      <c r="E3264" s="3" t="s">
        <v>206</v>
      </c>
      <c r="F3264" s="4"/>
      <c r="G3264" s="16" t="s">
        <v>1015</v>
      </c>
      <c r="H3264" s="16" t="s">
        <v>205</v>
      </c>
      <c r="I3264" s="183">
        <v>500</v>
      </c>
      <c r="J3264" s="183">
        <v>150</v>
      </c>
      <c r="K3264" s="183">
        <v>150</v>
      </c>
      <c r="L3264" s="183">
        <f t="shared" si="2734"/>
        <v>0</v>
      </c>
      <c r="M3264" s="17">
        <v>0</v>
      </c>
      <c r="N3264" s="17">
        <v>0</v>
      </c>
      <c r="O3264" s="17">
        <v>0</v>
      </c>
      <c r="P3264" s="17">
        <f t="shared" si="2721"/>
        <v>150</v>
      </c>
      <c r="Q3264" s="183">
        <f t="shared" si="2726"/>
        <v>100</v>
      </c>
    </row>
    <row r="3265" spans="1:17" x14ac:dyDescent="0.25">
      <c r="A3265" s="4" t="s">
        <v>969</v>
      </c>
      <c r="B3265" s="4" t="s">
        <v>82</v>
      </c>
      <c r="C3265" s="4" t="s">
        <v>1489</v>
      </c>
      <c r="D3265" s="4" t="s">
        <v>1490</v>
      </c>
      <c r="E3265" s="3" t="s">
        <v>212</v>
      </c>
      <c r="F3265" s="4"/>
      <c r="G3265" s="16" t="s">
        <v>1015</v>
      </c>
      <c r="H3265" s="16" t="s">
        <v>211</v>
      </c>
      <c r="I3265" s="183">
        <v>8000</v>
      </c>
      <c r="J3265" s="183">
        <v>3500</v>
      </c>
      <c r="K3265" s="183">
        <v>3300</v>
      </c>
      <c r="L3265" s="183">
        <f t="shared" si="2734"/>
        <v>200</v>
      </c>
      <c r="M3265" s="17">
        <v>200</v>
      </c>
      <c r="N3265" s="17">
        <v>0</v>
      </c>
      <c r="O3265" s="17">
        <v>0</v>
      </c>
      <c r="P3265" s="17">
        <f t="shared" si="2721"/>
        <v>3500</v>
      </c>
      <c r="Q3265" s="183">
        <f t="shared" si="2726"/>
        <v>100</v>
      </c>
    </row>
    <row r="3266" spans="1:17" x14ac:dyDescent="0.25">
      <c r="A3266" s="4" t="s">
        <v>969</v>
      </c>
      <c r="B3266" s="4" t="s">
        <v>82</v>
      </c>
      <c r="C3266" s="4" t="s">
        <v>1489</v>
      </c>
      <c r="D3266" s="4" t="s">
        <v>1490</v>
      </c>
      <c r="E3266" s="3" t="s">
        <v>215</v>
      </c>
      <c r="F3266" s="4"/>
      <c r="G3266" s="16" t="s">
        <v>1015</v>
      </c>
      <c r="H3266" s="16" t="s">
        <v>214</v>
      </c>
      <c r="I3266" s="183">
        <v>2550</v>
      </c>
      <c r="J3266" s="183">
        <v>0</v>
      </c>
      <c r="K3266" s="183">
        <v>0</v>
      </c>
      <c r="L3266" s="183">
        <f t="shared" si="2734"/>
        <v>0</v>
      </c>
      <c r="M3266" s="17">
        <v>0</v>
      </c>
      <c r="N3266" s="17">
        <v>0</v>
      </c>
      <c r="O3266" s="17">
        <v>0</v>
      </c>
      <c r="P3266" s="17">
        <f t="shared" si="2721"/>
        <v>0</v>
      </c>
      <c r="Q3266" s="161" t="str">
        <f t="shared" si="2726"/>
        <v>-</v>
      </c>
    </row>
    <row r="3267" spans="1:17" x14ac:dyDescent="0.25">
      <c r="A3267" s="1" t="s">
        <v>969</v>
      </c>
      <c r="B3267" s="1" t="s">
        <v>82</v>
      </c>
      <c r="C3267" s="1" t="s">
        <v>1489</v>
      </c>
      <c r="D3267" s="1" t="s">
        <v>1490</v>
      </c>
      <c r="E3267" s="1" t="s">
        <v>40</v>
      </c>
      <c r="F3267" s="4" t="s">
        <v>1</v>
      </c>
      <c r="G3267" s="16" t="s">
        <v>1</v>
      </c>
      <c r="H3267" s="2" t="s">
        <v>41</v>
      </c>
      <c r="I3267" s="185">
        <f t="shared" ref="I3267:O3267" si="2735">SUM(I3268:I3270)</f>
        <v>20590</v>
      </c>
      <c r="J3267" s="185">
        <f t="shared" si="2735"/>
        <v>18090</v>
      </c>
      <c r="K3267" s="185">
        <f t="shared" si="2735"/>
        <v>13290</v>
      </c>
      <c r="L3267" s="185">
        <f t="shared" si="2735"/>
        <v>4700</v>
      </c>
      <c r="M3267" s="15">
        <f t="shared" si="2735"/>
        <v>2300</v>
      </c>
      <c r="N3267" s="15">
        <f t="shared" si="2735"/>
        <v>1500</v>
      </c>
      <c r="O3267" s="15">
        <f t="shared" si="2735"/>
        <v>900</v>
      </c>
      <c r="P3267" s="15">
        <f t="shared" si="2721"/>
        <v>17990</v>
      </c>
      <c r="Q3267" s="185">
        <f t="shared" si="2726"/>
        <v>99.447208402432281</v>
      </c>
    </row>
    <row r="3268" spans="1:17" x14ac:dyDescent="0.25">
      <c r="A3268" s="4" t="s">
        <v>969</v>
      </c>
      <c r="B3268" s="4" t="s">
        <v>82</v>
      </c>
      <c r="C3268" s="4" t="s">
        <v>1489</v>
      </c>
      <c r="D3268" s="4" t="s">
        <v>1490</v>
      </c>
      <c r="E3268" s="3" t="s">
        <v>42</v>
      </c>
      <c r="F3268" s="4"/>
      <c r="G3268" s="16" t="s">
        <v>1015</v>
      </c>
      <c r="H3268" s="16" t="s">
        <v>41</v>
      </c>
      <c r="I3268" s="183">
        <v>14500</v>
      </c>
      <c r="J3268" s="183">
        <v>12000</v>
      </c>
      <c r="K3268" s="183">
        <v>8100</v>
      </c>
      <c r="L3268" s="183">
        <f>M3268+N3268+O3268</f>
        <v>3900</v>
      </c>
      <c r="M3268" s="17">
        <v>1500</v>
      </c>
      <c r="N3268" s="17">
        <v>1500</v>
      </c>
      <c r="O3268" s="17">
        <v>900</v>
      </c>
      <c r="P3268" s="17">
        <f t="shared" si="2721"/>
        <v>12000</v>
      </c>
      <c r="Q3268" s="183">
        <f t="shared" si="2726"/>
        <v>100</v>
      </c>
    </row>
    <row r="3269" spans="1:17" ht="22.5" x14ac:dyDescent="0.25">
      <c r="A3269" s="4" t="s">
        <v>969</v>
      </c>
      <c r="B3269" s="4" t="s">
        <v>82</v>
      </c>
      <c r="C3269" s="4" t="s">
        <v>1489</v>
      </c>
      <c r="D3269" s="4" t="s">
        <v>1490</v>
      </c>
      <c r="E3269" s="3" t="s">
        <v>42</v>
      </c>
      <c r="F3269" s="4" t="s">
        <v>1497</v>
      </c>
      <c r="G3269" s="16" t="s">
        <v>1015</v>
      </c>
      <c r="H3269" s="16" t="s">
        <v>50</v>
      </c>
      <c r="I3269" s="183">
        <v>5990</v>
      </c>
      <c r="J3269" s="183">
        <v>5990</v>
      </c>
      <c r="K3269" s="183">
        <v>5190</v>
      </c>
      <c r="L3269" s="183">
        <f>M3269+N3269+O3269</f>
        <v>800</v>
      </c>
      <c r="M3269" s="17">
        <v>800</v>
      </c>
      <c r="N3269" s="17">
        <v>0</v>
      </c>
      <c r="O3269" s="17">
        <v>0</v>
      </c>
      <c r="P3269" s="17">
        <f t="shared" si="2721"/>
        <v>5990</v>
      </c>
      <c r="Q3269" s="183">
        <f t="shared" si="2726"/>
        <v>100</v>
      </c>
    </row>
    <row r="3270" spans="1:17" ht="22.5" x14ac:dyDescent="0.25">
      <c r="A3270" s="4" t="s">
        <v>969</v>
      </c>
      <c r="B3270" s="4" t="s">
        <v>82</v>
      </c>
      <c r="C3270" s="4" t="s">
        <v>1489</v>
      </c>
      <c r="D3270" s="4" t="s">
        <v>1490</v>
      </c>
      <c r="E3270" s="3" t="s">
        <v>42</v>
      </c>
      <c r="F3270" s="4" t="s">
        <v>1498</v>
      </c>
      <c r="G3270" s="16" t="s">
        <v>1015</v>
      </c>
      <c r="H3270" s="16" t="s">
        <v>56</v>
      </c>
      <c r="I3270" s="183">
        <v>100</v>
      </c>
      <c r="J3270" s="183">
        <v>100</v>
      </c>
      <c r="K3270" s="183">
        <v>0</v>
      </c>
      <c r="L3270" s="183">
        <f>M3270+N3270+O3270</f>
        <v>0</v>
      </c>
      <c r="M3270" s="17"/>
      <c r="N3270" s="17"/>
      <c r="O3270" s="17"/>
      <c r="P3270" s="17">
        <f t="shared" si="2721"/>
        <v>0</v>
      </c>
      <c r="Q3270" s="183">
        <f t="shared" si="2726"/>
        <v>0</v>
      </c>
    </row>
    <row r="3271" spans="1:17" ht="22.5" x14ac:dyDescent="0.25">
      <c r="A3271" s="1" t="s">
        <v>1</v>
      </c>
      <c r="B3271" s="1" t="s">
        <v>1</v>
      </c>
      <c r="C3271" s="1" t="s">
        <v>1</v>
      </c>
      <c r="D3271" s="2" t="s">
        <v>1</v>
      </c>
      <c r="E3271" s="2" t="s">
        <v>1</v>
      </c>
      <c r="F3271" s="2" t="s">
        <v>1</v>
      </c>
      <c r="G3271" s="2" t="s">
        <v>1</v>
      </c>
      <c r="H3271" s="13" t="s">
        <v>57</v>
      </c>
      <c r="I3271" s="184">
        <f t="shared" ref="I3271:O3272" si="2736">SUM(I3272)</f>
        <v>100</v>
      </c>
      <c r="J3271" s="184">
        <f t="shared" si="2736"/>
        <v>100</v>
      </c>
      <c r="K3271" s="184">
        <f t="shared" si="2736"/>
        <v>0</v>
      </c>
      <c r="L3271" s="184">
        <f t="shared" si="2736"/>
        <v>0</v>
      </c>
      <c r="M3271" s="14">
        <f t="shared" si="2736"/>
        <v>0</v>
      </c>
      <c r="N3271" s="14">
        <f t="shared" si="2736"/>
        <v>0</v>
      </c>
      <c r="O3271" s="14">
        <f t="shared" si="2736"/>
        <v>0</v>
      </c>
      <c r="P3271" s="14">
        <f t="shared" si="2721"/>
        <v>0</v>
      </c>
      <c r="Q3271" s="184">
        <f t="shared" si="2726"/>
        <v>0</v>
      </c>
    </row>
    <row r="3272" spans="1:17" x14ac:dyDescent="0.25">
      <c r="A3272" s="4" t="s">
        <v>969</v>
      </c>
      <c r="B3272" s="4" t="s">
        <v>82</v>
      </c>
      <c r="C3272" s="4" t="s">
        <v>1489</v>
      </c>
      <c r="D3272" s="4" t="s">
        <v>1490</v>
      </c>
      <c r="E3272" s="2" t="s">
        <v>58</v>
      </c>
      <c r="F3272" s="2" t="s">
        <v>1</v>
      </c>
      <c r="G3272" s="2" t="s">
        <v>1</v>
      </c>
      <c r="H3272" s="2" t="s">
        <v>59</v>
      </c>
      <c r="I3272" s="185">
        <f t="shared" si="2736"/>
        <v>100</v>
      </c>
      <c r="J3272" s="185">
        <f t="shared" si="2736"/>
        <v>100</v>
      </c>
      <c r="K3272" s="185">
        <f t="shared" si="2736"/>
        <v>0</v>
      </c>
      <c r="L3272" s="185">
        <f t="shared" si="2736"/>
        <v>0</v>
      </c>
      <c r="M3272" s="15">
        <f t="shared" si="2736"/>
        <v>0</v>
      </c>
      <c r="N3272" s="15">
        <f t="shared" si="2736"/>
        <v>0</v>
      </c>
      <c r="O3272" s="15">
        <f t="shared" si="2736"/>
        <v>0</v>
      </c>
      <c r="P3272" s="15">
        <f t="shared" si="2721"/>
        <v>0</v>
      </c>
      <c r="Q3272" s="185">
        <f t="shared" si="2726"/>
        <v>0</v>
      </c>
    </row>
    <row r="3273" spans="1:17" x14ac:dyDescent="0.25">
      <c r="A3273" s="4" t="s">
        <v>969</v>
      </c>
      <c r="B3273" s="4" t="s">
        <v>82</v>
      </c>
      <c r="C3273" s="4" t="s">
        <v>1489</v>
      </c>
      <c r="D3273" s="4" t="s">
        <v>1490</v>
      </c>
      <c r="E3273" s="3" t="s">
        <v>69</v>
      </c>
      <c r="F3273" s="4"/>
      <c r="G3273" s="16" t="s">
        <v>1015</v>
      </c>
      <c r="H3273" s="16" t="s">
        <v>68</v>
      </c>
      <c r="I3273" s="183">
        <v>100</v>
      </c>
      <c r="J3273" s="183">
        <v>100</v>
      </c>
      <c r="K3273" s="183">
        <v>0</v>
      </c>
      <c r="L3273" s="183">
        <f>M3273+N3273+O3273</f>
        <v>0</v>
      </c>
      <c r="M3273" s="17"/>
      <c r="N3273" s="17"/>
      <c r="O3273" s="17"/>
      <c r="P3273" s="17">
        <f t="shared" si="2721"/>
        <v>0</v>
      </c>
      <c r="Q3273" s="183">
        <f t="shared" si="2726"/>
        <v>0</v>
      </c>
    </row>
    <row r="3274" spans="1:17" ht="22.5" x14ac:dyDescent="0.25">
      <c r="A3274" s="1" t="s">
        <v>1</v>
      </c>
      <c r="B3274" s="1" t="s">
        <v>1</v>
      </c>
      <c r="C3274" s="1" t="s">
        <v>1</v>
      </c>
      <c r="D3274" s="2" t="s">
        <v>1</v>
      </c>
      <c r="E3274" s="2" t="s">
        <v>1</v>
      </c>
      <c r="F3274" s="2" t="s">
        <v>1</v>
      </c>
      <c r="G3274" s="2" t="s">
        <v>1</v>
      </c>
      <c r="H3274" s="13" t="s">
        <v>70</v>
      </c>
      <c r="I3274" s="184">
        <f t="shared" ref="I3274:O3274" si="2737">SUM(I3275)</f>
        <v>57000</v>
      </c>
      <c r="J3274" s="184">
        <f t="shared" si="2737"/>
        <v>52000</v>
      </c>
      <c r="K3274" s="184">
        <f t="shared" si="2737"/>
        <v>14500</v>
      </c>
      <c r="L3274" s="184">
        <f t="shared" si="2737"/>
        <v>0</v>
      </c>
      <c r="M3274" s="14">
        <f t="shared" si="2737"/>
        <v>0</v>
      </c>
      <c r="N3274" s="14">
        <f t="shared" si="2737"/>
        <v>0</v>
      </c>
      <c r="O3274" s="14">
        <f t="shared" si="2737"/>
        <v>0</v>
      </c>
      <c r="P3274" s="14">
        <f t="shared" si="2721"/>
        <v>14500</v>
      </c>
      <c r="Q3274" s="184">
        <f t="shared" si="2726"/>
        <v>27.884615384615387</v>
      </c>
    </row>
    <row r="3275" spans="1:17" x14ac:dyDescent="0.25">
      <c r="A3275" s="4" t="s">
        <v>969</v>
      </c>
      <c r="B3275" s="4" t="s">
        <v>82</v>
      </c>
      <c r="C3275" s="4" t="s">
        <v>1489</v>
      </c>
      <c r="D3275" s="4" t="s">
        <v>1490</v>
      </c>
      <c r="E3275" s="2" t="s">
        <v>71</v>
      </c>
      <c r="F3275" s="2" t="s">
        <v>1</v>
      </c>
      <c r="G3275" s="2" t="s">
        <v>1</v>
      </c>
      <c r="H3275" s="2" t="s">
        <v>72</v>
      </c>
      <c r="I3275" s="185">
        <f t="shared" ref="I3275:L3275" si="2738">SUM(I3276:I3277)</f>
        <v>57000</v>
      </c>
      <c r="J3275" s="185">
        <f t="shared" ref="J3275" si="2739">SUM(J3276:J3277)</f>
        <v>52000</v>
      </c>
      <c r="K3275" s="185">
        <f t="shared" ref="K3275" si="2740">SUM(K3276:K3277)</f>
        <v>14500</v>
      </c>
      <c r="L3275" s="185">
        <f t="shared" si="2738"/>
        <v>0</v>
      </c>
      <c r="M3275" s="15">
        <f t="shared" ref="M3275:O3275" si="2741">SUM(M3276:M3277)</f>
        <v>0</v>
      </c>
      <c r="N3275" s="15">
        <f t="shared" si="2741"/>
        <v>0</v>
      </c>
      <c r="O3275" s="15">
        <f t="shared" si="2741"/>
        <v>0</v>
      </c>
      <c r="P3275" s="15">
        <f t="shared" si="2721"/>
        <v>14500</v>
      </c>
      <c r="Q3275" s="185">
        <f t="shared" si="2726"/>
        <v>27.884615384615387</v>
      </c>
    </row>
    <row r="3276" spans="1:17" x14ac:dyDescent="0.25">
      <c r="A3276" s="4" t="s">
        <v>969</v>
      </c>
      <c r="B3276" s="4" t="s">
        <v>82</v>
      </c>
      <c r="C3276" s="4" t="s">
        <v>1489</v>
      </c>
      <c r="D3276" s="4" t="s">
        <v>1490</v>
      </c>
      <c r="E3276" s="3" t="s">
        <v>75</v>
      </c>
      <c r="F3276" s="4"/>
      <c r="G3276" s="16" t="s">
        <v>1015</v>
      </c>
      <c r="H3276" s="16" t="s">
        <v>74</v>
      </c>
      <c r="I3276" s="183">
        <v>27000</v>
      </c>
      <c r="J3276" s="183">
        <v>22000</v>
      </c>
      <c r="K3276" s="183">
        <v>7000</v>
      </c>
      <c r="L3276" s="183">
        <f>M3276+N3276+O3276</f>
        <v>0</v>
      </c>
      <c r="M3276" s="17"/>
      <c r="N3276" s="17"/>
      <c r="O3276" s="17"/>
      <c r="P3276" s="17">
        <f t="shared" si="2721"/>
        <v>7000</v>
      </c>
      <c r="Q3276" s="183">
        <f t="shared" si="2726"/>
        <v>31.818181818181817</v>
      </c>
    </row>
    <row r="3277" spans="1:17" x14ac:dyDescent="0.25">
      <c r="A3277" s="4" t="s">
        <v>969</v>
      </c>
      <c r="B3277" s="4" t="s">
        <v>82</v>
      </c>
      <c r="C3277" s="4" t="s">
        <v>1489</v>
      </c>
      <c r="D3277" s="4" t="s">
        <v>1490</v>
      </c>
      <c r="E3277" s="3" t="s">
        <v>341</v>
      </c>
      <c r="F3277" s="4"/>
      <c r="G3277" s="16" t="s">
        <v>1015</v>
      </c>
      <c r="H3277" s="16" t="s">
        <v>340</v>
      </c>
      <c r="I3277" s="183">
        <v>30000</v>
      </c>
      <c r="J3277" s="183">
        <v>30000</v>
      </c>
      <c r="K3277" s="183">
        <v>7500</v>
      </c>
      <c r="L3277" s="183">
        <f>M3277+N3277+O3277</f>
        <v>0</v>
      </c>
      <c r="M3277" s="17"/>
      <c r="N3277" s="17"/>
      <c r="O3277" s="17"/>
      <c r="P3277" s="17">
        <f t="shared" si="2721"/>
        <v>7500</v>
      </c>
      <c r="Q3277" s="183">
        <f t="shared" si="2726"/>
        <v>25</v>
      </c>
    </row>
    <row r="3278" spans="1:17" x14ac:dyDescent="0.25">
      <c r="A3278" s="16" t="s">
        <v>1</v>
      </c>
      <c r="B3278" s="16" t="s">
        <v>1</v>
      </c>
      <c r="C3278" s="16" t="s">
        <v>1</v>
      </c>
      <c r="D3278" s="16" t="s">
        <v>1</v>
      </c>
      <c r="E3278" s="16" t="s">
        <v>1</v>
      </c>
      <c r="F3278" s="16" t="s">
        <v>1</v>
      </c>
      <c r="G3278" s="16" t="s">
        <v>1</v>
      </c>
      <c r="H3278" s="13" t="s">
        <v>1499</v>
      </c>
      <c r="I3278" s="184">
        <f t="shared" ref="I3278:O3278" si="2742">SUM(I3248,I3271,I3274)</f>
        <v>2467468</v>
      </c>
      <c r="J3278" s="184">
        <f t="shared" si="2742"/>
        <v>2419693</v>
      </c>
      <c r="K3278" s="184">
        <f t="shared" si="2742"/>
        <v>1857583</v>
      </c>
      <c r="L3278" s="184">
        <f t="shared" si="2742"/>
        <v>524410</v>
      </c>
      <c r="M3278" s="14">
        <f t="shared" si="2742"/>
        <v>215272</v>
      </c>
      <c r="N3278" s="14">
        <f t="shared" si="2742"/>
        <v>210500</v>
      </c>
      <c r="O3278" s="14">
        <f t="shared" si="2742"/>
        <v>98638</v>
      </c>
      <c r="P3278" s="14">
        <f t="shared" si="2721"/>
        <v>2381993</v>
      </c>
      <c r="Q3278" s="184">
        <f t="shared" si="2726"/>
        <v>98.4419511070206</v>
      </c>
    </row>
    <row r="3279" spans="1:17" ht="15.75" thickBot="1" x14ac:dyDescent="0.3">
      <c r="A3279" s="16" t="s">
        <v>1</v>
      </c>
      <c r="B3279" s="16" t="s">
        <v>1</v>
      </c>
      <c r="C3279" s="16" t="s">
        <v>1</v>
      </c>
      <c r="D3279" s="16" t="s">
        <v>1</v>
      </c>
      <c r="E3279" s="16" t="s">
        <v>1</v>
      </c>
      <c r="F3279" s="16" t="s">
        <v>1</v>
      </c>
      <c r="G3279" s="16" t="s">
        <v>1</v>
      </c>
      <c r="H3279" s="2" t="s">
        <v>77</v>
      </c>
      <c r="I3279" s="185">
        <v>63</v>
      </c>
      <c r="J3279" s="185">
        <v>63</v>
      </c>
      <c r="K3279" s="185"/>
      <c r="L3279" s="185">
        <f>M3279+N3279+O3279</f>
        <v>0</v>
      </c>
      <c r="M3279" s="16"/>
      <c r="N3279" s="16"/>
      <c r="O3279" s="16"/>
      <c r="P3279" s="15">
        <f t="shared" si="2721"/>
        <v>0</v>
      </c>
      <c r="Q3279" s="164"/>
    </row>
    <row r="3280" spans="1:17" ht="45.75" thickBot="1" x14ac:dyDescent="0.3">
      <c r="A3280" s="212" t="s">
        <v>1</v>
      </c>
      <c r="B3280" s="212" t="s">
        <v>1</v>
      </c>
      <c r="C3280" s="212" t="s">
        <v>1</v>
      </c>
      <c r="D3280" s="212" t="s">
        <v>1</v>
      </c>
      <c r="E3280" s="212" t="s">
        <v>1</v>
      </c>
      <c r="F3280" s="212" t="s">
        <v>1</v>
      </c>
      <c r="G3280" s="214" t="s">
        <v>1</v>
      </c>
      <c r="H3280" s="5" t="s">
        <v>78</v>
      </c>
      <c r="I3280" s="109" t="s">
        <v>3374</v>
      </c>
      <c r="J3280" s="109" t="s">
        <v>3433</v>
      </c>
      <c r="K3280" s="109" t="s">
        <v>3437</v>
      </c>
      <c r="L3280" s="109" t="s">
        <v>3434</v>
      </c>
      <c r="M3280" s="5" t="s">
        <v>3439</v>
      </c>
      <c r="N3280" s="5" t="s">
        <v>3440</v>
      </c>
      <c r="O3280" s="5" t="s">
        <v>3441</v>
      </c>
      <c r="P3280" s="5" t="s">
        <v>3438</v>
      </c>
      <c r="Q3280" s="162" t="s">
        <v>3302</v>
      </c>
    </row>
    <row r="3281" spans="1:17" x14ac:dyDescent="0.25">
      <c r="A3281" s="213"/>
      <c r="B3281" s="213"/>
      <c r="C3281" s="213"/>
      <c r="D3281" s="213"/>
      <c r="E3281" s="213"/>
      <c r="F3281" s="213"/>
      <c r="G3281" s="215"/>
      <c r="H3281" s="18" t="s">
        <v>1</v>
      </c>
      <c r="I3281" s="110">
        <v>1</v>
      </c>
      <c r="J3281" s="110">
        <v>2</v>
      </c>
      <c r="K3281" s="110">
        <v>20</v>
      </c>
      <c r="L3281" s="110" t="s">
        <v>3402</v>
      </c>
      <c r="M3281" s="12">
        <v>5</v>
      </c>
      <c r="N3281" s="12">
        <v>6</v>
      </c>
      <c r="O3281" s="12">
        <v>7</v>
      </c>
      <c r="P3281" s="12" t="s">
        <v>3303</v>
      </c>
      <c r="Q3281" s="110">
        <v>9</v>
      </c>
    </row>
    <row r="3282" spans="1:17" x14ac:dyDescent="0.25">
      <c r="A3282" s="213"/>
      <c r="B3282" s="213"/>
      <c r="C3282" s="213"/>
      <c r="D3282" s="213"/>
      <c r="E3282" s="213"/>
      <c r="F3282" s="213"/>
      <c r="G3282" s="215"/>
      <c r="H3282" s="19" t="s">
        <v>1060</v>
      </c>
      <c r="I3282" s="186">
        <f t="shared" ref="I3282:L3282" si="2743">SUM(I3278)</f>
        <v>2467468</v>
      </c>
      <c r="J3282" s="186">
        <f t="shared" ref="J3282" si="2744">SUM(J3278)</f>
        <v>2419693</v>
      </c>
      <c r="K3282" s="186">
        <f t="shared" ref="K3282" si="2745">SUM(K3278)</f>
        <v>1857583</v>
      </c>
      <c r="L3282" s="186">
        <f t="shared" si="2743"/>
        <v>524410</v>
      </c>
      <c r="M3282" s="20">
        <f t="shared" ref="M3282:O3282" si="2746">SUM(M3278)</f>
        <v>215272</v>
      </c>
      <c r="N3282" s="20">
        <f t="shared" si="2746"/>
        <v>210500</v>
      </c>
      <c r="O3282" s="20">
        <f t="shared" si="2746"/>
        <v>98638</v>
      </c>
      <c r="P3282" s="20">
        <f>K3282+L3282</f>
        <v>2381993</v>
      </c>
      <c r="Q3282" s="186">
        <f>IF(J3282=0,"-",P3282/J3282*100)</f>
        <v>98.4419511070206</v>
      </c>
    </row>
    <row r="3283" spans="1:17" x14ac:dyDescent="0.25">
      <c r="A3283" s="213"/>
      <c r="B3283" s="213"/>
      <c r="C3283" s="213"/>
      <c r="D3283" s="213"/>
      <c r="E3283" s="213"/>
      <c r="F3283" s="213"/>
      <c r="G3283" s="215"/>
      <c r="H3283" s="21" t="s">
        <v>80</v>
      </c>
      <c r="I3283" s="186">
        <f t="shared" ref="I3283:L3283" si="2747">SUM(I3282)</f>
        <v>2467468</v>
      </c>
      <c r="J3283" s="186">
        <f t="shared" ref="J3283" si="2748">SUM(J3282)</f>
        <v>2419693</v>
      </c>
      <c r="K3283" s="186">
        <f t="shared" ref="K3283" si="2749">SUM(K3282)</f>
        <v>1857583</v>
      </c>
      <c r="L3283" s="186">
        <f t="shared" si="2747"/>
        <v>524410</v>
      </c>
      <c r="M3283" s="20">
        <f t="shared" ref="M3283:O3283" si="2750">SUM(M3282)</f>
        <v>215272</v>
      </c>
      <c r="N3283" s="20">
        <f t="shared" si="2750"/>
        <v>210500</v>
      </c>
      <c r="O3283" s="20">
        <f t="shared" si="2750"/>
        <v>98638</v>
      </c>
      <c r="P3283" s="20">
        <f>K3283+L3283</f>
        <v>2381993</v>
      </c>
      <c r="Q3283" s="186">
        <f>IF(J3283=0,"-",P3283/J3283*100)</f>
        <v>98.4419511070206</v>
      </c>
    </row>
    <row r="3284" spans="1:17" x14ac:dyDescent="0.25">
      <c r="A3284" s="216"/>
      <c r="B3284" s="216"/>
      <c r="C3284" s="216"/>
      <c r="D3284" s="216"/>
      <c r="E3284" s="216"/>
      <c r="F3284" s="216"/>
      <c r="G3284" s="217"/>
      <c r="J3284" s="178">
        <v>0</v>
      </c>
      <c r="K3284" s="178">
        <v>0</v>
      </c>
      <c r="L3284" s="178">
        <f>M3284+N3284+O3284</f>
        <v>0</v>
      </c>
      <c r="P3284">
        <f>K3284+L3284</f>
        <v>0</v>
      </c>
      <c r="Q3284" s="160" t="str">
        <f>IF(J3284=0,"-",P3284/J3284*100)</f>
        <v>-</v>
      </c>
    </row>
    <row r="3285" spans="1:17" ht="15.75" thickBot="1" x14ac:dyDescent="0.3">
      <c r="A3285" s="16" t="s">
        <v>1</v>
      </c>
      <c r="B3285" s="16" t="s">
        <v>1</v>
      </c>
      <c r="C3285" s="16" t="s">
        <v>1</v>
      </c>
      <c r="D3285" s="16" t="s">
        <v>1</v>
      </c>
      <c r="E3285" s="16" t="s">
        <v>1</v>
      </c>
      <c r="F3285" s="16" t="s">
        <v>1</v>
      </c>
      <c r="G3285" s="16" t="s">
        <v>1</v>
      </c>
      <c r="H3285" s="22" t="s">
        <v>1</v>
      </c>
      <c r="I3285" s="187"/>
      <c r="J3285" s="187"/>
      <c r="K3285" s="187"/>
      <c r="L3285" s="187">
        <f>M3285+N3285+O3285</f>
        <v>0</v>
      </c>
      <c r="M3285" s="22"/>
      <c r="N3285" s="22"/>
      <c r="O3285" s="22"/>
      <c r="P3285" s="22">
        <f>K3285+L3285</f>
        <v>0</v>
      </c>
      <c r="Q3285" s="166"/>
    </row>
    <row r="3286" spans="1:17" ht="45.75" thickBot="1" x14ac:dyDescent="0.3">
      <c r="A3286" s="5" t="s">
        <v>4</v>
      </c>
      <c r="B3286" s="5" t="s">
        <v>5</v>
      </c>
      <c r="C3286" s="5" t="s">
        <v>6</v>
      </c>
      <c r="D3286" s="6" t="s">
        <v>1</v>
      </c>
      <c r="E3286" s="5" t="s">
        <v>7</v>
      </c>
      <c r="F3286" s="5" t="s">
        <v>8</v>
      </c>
      <c r="G3286" s="5" t="s">
        <v>9</v>
      </c>
      <c r="H3286" s="5" t="s">
        <v>10</v>
      </c>
      <c r="I3286" s="109" t="s">
        <v>3374</v>
      </c>
      <c r="J3286" s="109" t="s">
        <v>3433</v>
      </c>
      <c r="K3286" s="109" t="s">
        <v>3437</v>
      </c>
      <c r="L3286" s="109" t="s">
        <v>3434</v>
      </c>
      <c r="M3286" s="5" t="s">
        <v>3439</v>
      </c>
      <c r="N3286" s="5" t="s">
        <v>3440</v>
      </c>
      <c r="O3286" s="5" t="s">
        <v>3441</v>
      </c>
      <c r="P3286" s="5" t="s">
        <v>3438</v>
      </c>
      <c r="Q3286" s="162" t="s">
        <v>3302</v>
      </c>
    </row>
    <row r="3287" spans="1:17" x14ac:dyDescent="0.25">
      <c r="A3287" s="7" t="s">
        <v>1</v>
      </c>
      <c r="B3287" s="7" t="s">
        <v>1</v>
      </c>
      <c r="C3287" s="7" t="s">
        <v>1</v>
      </c>
      <c r="D3287" s="8" t="s">
        <v>1</v>
      </c>
      <c r="E3287" s="8" t="s">
        <v>1</v>
      </c>
      <c r="F3287" s="9" t="s">
        <v>1</v>
      </c>
      <c r="G3287" s="10" t="s">
        <v>1</v>
      </c>
      <c r="H3287" s="11" t="s">
        <v>1</v>
      </c>
      <c r="I3287" s="110">
        <v>1</v>
      </c>
      <c r="J3287" s="110">
        <v>2</v>
      </c>
      <c r="K3287" s="110">
        <v>20</v>
      </c>
      <c r="L3287" s="110" t="s">
        <v>3402</v>
      </c>
      <c r="M3287" s="12">
        <v>5</v>
      </c>
      <c r="N3287" s="12">
        <v>6</v>
      </c>
      <c r="O3287" s="12">
        <v>7</v>
      </c>
      <c r="P3287" s="12" t="s">
        <v>3303</v>
      </c>
      <c r="Q3287" s="110">
        <v>9</v>
      </c>
    </row>
    <row r="3288" spans="1:17" x14ac:dyDescent="0.25">
      <c r="A3288" s="1" t="s">
        <v>969</v>
      </c>
      <c r="B3288" s="1" t="s">
        <v>82</v>
      </c>
      <c r="C3288" s="4" t="s">
        <v>1500</v>
      </c>
      <c r="D3288" s="4" t="s">
        <v>1501</v>
      </c>
      <c r="E3288" s="2" t="s">
        <v>1</v>
      </c>
      <c r="F3288" s="2" t="s">
        <v>1</v>
      </c>
      <c r="G3288" s="2" t="s">
        <v>1</v>
      </c>
      <c r="H3288" s="2" t="s">
        <v>1502</v>
      </c>
      <c r="I3288" s="183">
        <v>0</v>
      </c>
      <c r="J3288" s="183"/>
      <c r="K3288" s="183"/>
      <c r="L3288" s="183">
        <f>M3288+N3288+O3288</f>
        <v>0</v>
      </c>
      <c r="M3288" s="3"/>
      <c r="N3288" s="3"/>
      <c r="O3288" s="3"/>
      <c r="P3288" s="3">
        <f t="shared" ref="P3288:P3317" si="2751">K3288+L3288</f>
        <v>0</v>
      </c>
      <c r="Q3288" s="161"/>
    </row>
    <row r="3289" spans="1:17" ht="33.75" x14ac:dyDescent="0.25">
      <c r="A3289" s="1" t="s">
        <v>1</v>
      </c>
      <c r="B3289" s="1" t="s">
        <v>1</v>
      </c>
      <c r="C3289" s="1" t="s">
        <v>1</v>
      </c>
      <c r="D3289" s="2" t="s">
        <v>1</v>
      </c>
      <c r="E3289" s="2" t="s">
        <v>1</v>
      </c>
      <c r="F3289" s="2" t="s">
        <v>1</v>
      </c>
      <c r="G3289" s="2" t="s">
        <v>1</v>
      </c>
      <c r="H3289" s="13" t="s">
        <v>14</v>
      </c>
      <c r="I3289" s="184">
        <f t="shared" ref="I3289:L3289" si="2752">SUM(I3290,I3298,I3300)</f>
        <v>2096973</v>
      </c>
      <c r="J3289" s="184">
        <f t="shared" ref="J3289" si="2753">SUM(J3290,J3298,J3300)</f>
        <v>2089411</v>
      </c>
      <c r="K3289" s="184">
        <f t="shared" ref="K3289" si="2754">SUM(K3290,K3298,K3300)</f>
        <v>1817026</v>
      </c>
      <c r="L3289" s="184">
        <f t="shared" si="2752"/>
        <v>214065</v>
      </c>
      <c r="M3289" s="14">
        <f t="shared" ref="M3289:O3289" si="2755">SUM(M3290,M3298,M3300)</f>
        <v>121980</v>
      </c>
      <c r="N3289" s="14">
        <f t="shared" si="2755"/>
        <v>83323</v>
      </c>
      <c r="O3289" s="14">
        <f t="shared" si="2755"/>
        <v>8762</v>
      </c>
      <c r="P3289" s="14">
        <f t="shared" si="2751"/>
        <v>2031091</v>
      </c>
      <c r="Q3289" s="184">
        <f t="shared" ref="Q3289:Q3316" si="2756">IF(J3289=0,"-",P3289/J3289*100)</f>
        <v>97.208782762223422</v>
      </c>
    </row>
    <row r="3290" spans="1:17" x14ac:dyDescent="0.25">
      <c r="A3290" s="4" t="s">
        <v>969</v>
      </c>
      <c r="B3290" s="4" t="s">
        <v>82</v>
      </c>
      <c r="C3290" s="4" t="s">
        <v>1500</v>
      </c>
      <c r="D3290" s="4" t="s">
        <v>1501</v>
      </c>
      <c r="E3290" s="2" t="s">
        <v>15</v>
      </c>
      <c r="F3290" s="2" t="s">
        <v>1</v>
      </c>
      <c r="G3290" s="2" t="s">
        <v>1</v>
      </c>
      <c r="H3290" s="2" t="s">
        <v>16</v>
      </c>
      <c r="I3290" s="185">
        <f t="shared" ref="I3290:L3290" si="2757">SUM(I3291,I3292)</f>
        <v>1801343</v>
      </c>
      <c r="J3290" s="185">
        <f t="shared" ref="J3290" si="2758">SUM(J3291,J3292)</f>
        <v>1799081</v>
      </c>
      <c r="K3290" s="185">
        <f t="shared" ref="K3290" si="2759">SUM(K3291,K3292)</f>
        <v>1554526</v>
      </c>
      <c r="L3290" s="185">
        <f t="shared" si="2757"/>
        <v>198043</v>
      </c>
      <c r="M3290" s="15">
        <f t="shared" ref="M3290:O3290" si="2760">SUM(M3291,M3292)</f>
        <v>116000</v>
      </c>
      <c r="N3290" s="15">
        <f t="shared" si="2760"/>
        <v>78043</v>
      </c>
      <c r="O3290" s="15">
        <f t="shared" si="2760"/>
        <v>4000</v>
      </c>
      <c r="P3290" s="15">
        <f t="shared" si="2751"/>
        <v>1752569</v>
      </c>
      <c r="Q3290" s="185">
        <f t="shared" si="2756"/>
        <v>97.414680050536916</v>
      </c>
    </row>
    <row r="3291" spans="1:17" x14ac:dyDescent="0.25">
      <c r="A3291" s="4" t="s">
        <v>969</v>
      </c>
      <c r="B3291" s="4" t="s">
        <v>82</v>
      </c>
      <c r="C3291" s="4" t="s">
        <v>1500</v>
      </c>
      <c r="D3291" s="4" t="s">
        <v>1501</v>
      </c>
      <c r="E3291" s="3" t="s">
        <v>18</v>
      </c>
      <c r="F3291" s="4"/>
      <c r="G3291" s="16" t="s">
        <v>1015</v>
      </c>
      <c r="H3291" s="16" t="s">
        <v>17</v>
      </c>
      <c r="I3291" s="183">
        <v>1582693</v>
      </c>
      <c r="J3291" s="183">
        <v>1582693</v>
      </c>
      <c r="K3291" s="183">
        <v>1370000</v>
      </c>
      <c r="L3291" s="183">
        <f>M3291+N3291+O3291</f>
        <v>182693</v>
      </c>
      <c r="M3291" s="17">
        <v>110000</v>
      </c>
      <c r="N3291" s="17">
        <v>72693</v>
      </c>
      <c r="O3291" s="17"/>
      <c r="P3291" s="17">
        <f t="shared" si="2751"/>
        <v>1552693</v>
      </c>
      <c r="Q3291" s="183">
        <f t="shared" si="2756"/>
        <v>98.104496576404898</v>
      </c>
    </row>
    <row r="3292" spans="1:17" x14ac:dyDescent="0.25">
      <c r="A3292" s="1" t="s">
        <v>969</v>
      </c>
      <c r="B3292" s="1" t="s">
        <v>82</v>
      </c>
      <c r="C3292" s="1" t="s">
        <v>1500</v>
      </c>
      <c r="D3292" s="1" t="s">
        <v>1501</v>
      </c>
      <c r="E3292" s="1" t="s">
        <v>20</v>
      </c>
      <c r="F3292" s="4" t="s">
        <v>1</v>
      </c>
      <c r="G3292" s="16" t="s">
        <v>1</v>
      </c>
      <c r="H3292" s="2" t="s">
        <v>21</v>
      </c>
      <c r="I3292" s="185">
        <f t="shared" ref="I3292:O3292" si="2761">SUM(I3293:I3297)</f>
        <v>218650</v>
      </c>
      <c r="J3292" s="185">
        <f t="shared" si="2761"/>
        <v>216388</v>
      </c>
      <c r="K3292" s="185">
        <f t="shared" si="2761"/>
        <v>184526</v>
      </c>
      <c r="L3292" s="185">
        <f t="shared" si="2761"/>
        <v>15350</v>
      </c>
      <c r="M3292" s="15">
        <f t="shared" si="2761"/>
        <v>6000</v>
      </c>
      <c r="N3292" s="15">
        <f t="shared" si="2761"/>
        <v>5350</v>
      </c>
      <c r="O3292" s="15">
        <f t="shared" si="2761"/>
        <v>4000</v>
      </c>
      <c r="P3292" s="15">
        <f t="shared" si="2751"/>
        <v>199876</v>
      </c>
      <c r="Q3292" s="185">
        <f t="shared" si="2756"/>
        <v>92.369262620847735</v>
      </c>
    </row>
    <row r="3293" spans="1:17" x14ac:dyDescent="0.25">
      <c r="A3293" s="4" t="s">
        <v>969</v>
      </c>
      <c r="B3293" s="4" t="s">
        <v>82</v>
      </c>
      <c r="C3293" s="4" t="s">
        <v>1500</v>
      </c>
      <c r="D3293" s="4" t="s">
        <v>1501</v>
      </c>
      <c r="E3293" s="3" t="s">
        <v>22</v>
      </c>
      <c r="F3293" s="4" t="s">
        <v>1503</v>
      </c>
      <c r="G3293" s="16" t="s">
        <v>1015</v>
      </c>
      <c r="H3293" s="16" t="s">
        <v>86</v>
      </c>
      <c r="I3293" s="183">
        <v>27150</v>
      </c>
      <c r="J3293" s="183">
        <v>27150</v>
      </c>
      <c r="K3293" s="183">
        <v>25800</v>
      </c>
      <c r="L3293" s="183">
        <f>M3293+N3293+O3293</f>
        <v>1350</v>
      </c>
      <c r="M3293" s="17">
        <v>1000</v>
      </c>
      <c r="N3293" s="17">
        <v>350</v>
      </c>
      <c r="O3293" s="17"/>
      <c r="P3293" s="17">
        <f t="shared" si="2751"/>
        <v>27150</v>
      </c>
      <c r="Q3293" s="183">
        <f t="shared" si="2756"/>
        <v>100</v>
      </c>
    </row>
    <row r="3294" spans="1:17" x14ac:dyDescent="0.25">
      <c r="A3294" s="4" t="s">
        <v>969</v>
      </c>
      <c r="B3294" s="4" t="s">
        <v>82</v>
      </c>
      <c r="C3294" s="4" t="s">
        <v>1500</v>
      </c>
      <c r="D3294" s="4" t="s">
        <v>1501</v>
      </c>
      <c r="E3294" s="3" t="s">
        <v>22</v>
      </c>
      <c r="F3294" s="4" t="s">
        <v>1504</v>
      </c>
      <c r="G3294" s="16" t="s">
        <v>1015</v>
      </c>
      <c r="H3294" s="16" t="s">
        <v>26</v>
      </c>
      <c r="I3294" s="183">
        <v>130000</v>
      </c>
      <c r="J3294" s="183">
        <v>130000</v>
      </c>
      <c r="K3294" s="183">
        <v>116000</v>
      </c>
      <c r="L3294" s="183">
        <f>M3294+N3294+O3294</f>
        <v>14000</v>
      </c>
      <c r="M3294" s="17">
        <v>5000</v>
      </c>
      <c r="N3294" s="17">
        <v>5000</v>
      </c>
      <c r="O3294" s="17">
        <v>4000</v>
      </c>
      <c r="P3294" s="17">
        <f t="shared" si="2751"/>
        <v>130000</v>
      </c>
      <c r="Q3294" s="183">
        <f t="shared" si="2756"/>
        <v>100</v>
      </c>
    </row>
    <row r="3295" spans="1:17" x14ac:dyDescent="0.25">
      <c r="A3295" s="4" t="s">
        <v>969</v>
      </c>
      <c r="B3295" s="4" t="s">
        <v>82</v>
      </c>
      <c r="C3295" s="4" t="s">
        <v>1500</v>
      </c>
      <c r="D3295" s="4" t="s">
        <v>1501</v>
      </c>
      <c r="E3295" s="3" t="s">
        <v>22</v>
      </c>
      <c r="F3295" s="4" t="s">
        <v>1505</v>
      </c>
      <c r="G3295" s="16" t="s">
        <v>1015</v>
      </c>
      <c r="H3295" s="16" t="s">
        <v>28</v>
      </c>
      <c r="I3295" s="183">
        <v>31500</v>
      </c>
      <c r="J3295" s="183">
        <v>29238</v>
      </c>
      <c r="K3295" s="183">
        <v>29238</v>
      </c>
      <c r="L3295" s="183">
        <f>M3295+N3295+O3295</f>
        <v>0</v>
      </c>
      <c r="M3295" s="17"/>
      <c r="N3295" s="17"/>
      <c r="O3295" s="17"/>
      <c r="P3295" s="17">
        <f t="shared" si="2751"/>
        <v>29238</v>
      </c>
      <c r="Q3295" s="183">
        <f t="shared" si="2756"/>
        <v>100</v>
      </c>
    </row>
    <row r="3296" spans="1:17" x14ac:dyDescent="0.25">
      <c r="A3296" s="4" t="s">
        <v>969</v>
      </c>
      <c r="B3296" s="4" t="s">
        <v>82</v>
      </c>
      <c r="C3296" s="4" t="s">
        <v>1500</v>
      </c>
      <c r="D3296" s="4" t="s">
        <v>1501</v>
      </c>
      <c r="E3296" s="3" t="s">
        <v>22</v>
      </c>
      <c r="F3296" s="4" t="s">
        <v>1506</v>
      </c>
      <c r="G3296" s="16" t="s">
        <v>1015</v>
      </c>
      <c r="H3296" s="16" t="s">
        <v>24</v>
      </c>
      <c r="I3296" s="183">
        <v>0</v>
      </c>
      <c r="J3296" s="183">
        <v>0</v>
      </c>
      <c r="K3296" s="183">
        <v>0</v>
      </c>
      <c r="L3296" s="183">
        <f>M3296+N3296+O3296</f>
        <v>0</v>
      </c>
      <c r="M3296" s="17"/>
      <c r="N3296" s="17"/>
      <c r="O3296" s="17"/>
      <c r="P3296" s="17">
        <f t="shared" si="2751"/>
        <v>0</v>
      </c>
      <c r="Q3296" s="161" t="str">
        <f t="shared" si="2756"/>
        <v>-</v>
      </c>
    </row>
    <row r="3297" spans="1:17" x14ac:dyDescent="0.25">
      <c r="A3297" s="4" t="s">
        <v>969</v>
      </c>
      <c r="B3297" s="4" t="s">
        <v>82</v>
      </c>
      <c r="C3297" s="4" t="s">
        <v>1500</v>
      </c>
      <c r="D3297" s="4" t="s">
        <v>1501</v>
      </c>
      <c r="E3297" s="3" t="s">
        <v>22</v>
      </c>
      <c r="F3297" s="4" t="s">
        <v>1507</v>
      </c>
      <c r="G3297" s="16" t="s">
        <v>1015</v>
      </c>
      <c r="H3297" s="16" t="s">
        <v>30</v>
      </c>
      <c r="I3297" s="183">
        <v>30000</v>
      </c>
      <c r="J3297" s="183">
        <v>30000</v>
      </c>
      <c r="K3297" s="183">
        <v>13488</v>
      </c>
      <c r="L3297" s="183">
        <f>M3297+N3297+O3297</f>
        <v>0</v>
      </c>
      <c r="M3297" s="17"/>
      <c r="N3297" s="17"/>
      <c r="O3297" s="17"/>
      <c r="P3297" s="17">
        <f t="shared" si="2751"/>
        <v>13488</v>
      </c>
      <c r="Q3297" s="183">
        <f t="shared" si="2756"/>
        <v>44.96</v>
      </c>
    </row>
    <row r="3298" spans="1:17" x14ac:dyDescent="0.25">
      <c r="A3298" s="4" t="s">
        <v>969</v>
      </c>
      <c r="B3298" s="4" t="s">
        <v>82</v>
      </c>
      <c r="C3298" s="4" t="s">
        <v>1500</v>
      </c>
      <c r="D3298" s="4" t="s">
        <v>1501</v>
      </c>
      <c r="E3298" s="2" t="s">
        <v>31</v>
      </c>
      <c r="F3298" s="2" t="s">
        <v>1</v>
      </c>
      <c r="G3298" s="2" t="s">
        <v>1</v>
      </c>
      <c r="H3298" s="2" t="s">
        <v>32</v>
      </c>
      <c r="I3298" s="185">
        <f t="shared" ref="I3298:O3298" si="2762">SUM(I3299)</f>
        <v>166182</v>
      </c>
      <c r="J3298" s="185">
        <f t="shared" si="2762"/>
        <v>166182</v>
      </c>
      <c r="K3298" s="185">
        <f t="shared" si="2762"/>
        <v>154000</v>
      </c>
      <c r="L3298" s="185">
        <f t="shared" si="2762"/>
        <v>8182</v>
      </c>
      <c r="M3298" s="15">
        <f t="shared" si="2762"/>
        <v>2700</v>
      </c>
      <c r="N3298" s="15">
        <f t="shared" si="2762"/>
        <v>2700</v>
      </c>
      <c r="O3298" s="15">
        <f t="shared" si="2762"/>
        <v>2782</v>
      </c>
      <c r="P3298" s="15">
        <f t="shared" si="2751"/>
        <v>162182</v>
      </c>
      <c r="Q3298" s="185">
        <f t="shared" si="2756"/>
        <v>97.593000445294919</v>
      </c>
    </row>
    <row r="3299" spans="1:17" x14ac:dyDescent="0.25">
      <c r="A3299" s="4" t="s">
        <v>969</v>
      </c>
      <c r="B3299" s="4" t="s">
        <v>82</v>
      </c>
      <c r="C3299" s="4" t="s">
        <v>1500</v>
      </c>
      <c r="D3299" s="4" t="s">
        <v>1501</v>
      </c>
      <c r="E3299" s="3" t="s">
        <v>34</v>
      </c>
      <c r="F3299" s="4"/>
      <c r="G3299" s="16" t="s">
        <v>1015</v>
      </c>
      <c r="H3299" s="16" t="s">
        <v>33</v>
      </c>
      <c r="I3299" s="183">
        <v>166182</v>
      </c>
      <c r="J3299" s="183">
        <v>166182</v>
      </c>
      <c r="K3299" s="183">
        <v>154000</v>
      </c>
      <c r="L3299" s="183">
        <f>M3299+N3299+O3299</f>
        <v>8182</v>
      </c>
      <c r="M3299" s="17">
        <v>2700</v>
      </c>
      <c r="N3299" s="17">
        <v>2700</v>
      </c>
      <c r="O3299" s="17">
        <v>2782</v>
      </c>
      <c r="P3299" s="17">
        <f t="shared" si="2751"/>
        <v>162182</v>
      </c>
      <c r="Q3299" s="183">
        <f t="shared" si="2756"/>
        <v>97.593000445294919</v>
      </c>
    </row>
    <row r="3300" spans="1:17" x14ac:dyDescent="0.25">
      <c r="A3300" s="4" t="s">
        <v>969</v>
      </c>
      <c r="B3300" s="4" t="s">
        <v>82</v>
      </c>
      <c r="C3300" s="4" t="s">
        <v>1500</v>
      </c>
      <c r="D3300" s="4" t="s">
        <v>1501</v>
      </c>
      <c r="E3300" s="2" t="s">
        <v>35</v>
      </c>
      <c r="F3300" s="2" t="s">
        <v>1</v>
      </c>
      <c r="G3300" s="2" t="s">
        <v>1</v>
      </c>
      <c r="H3300" s="2" t="s">
        <v>36</v>
      </c>
      <c r="I3300" s="185">
        <f t="shared" ref="I3300:O3300" si="2763">SUM(I3301:I3308)</f>
        <v>129448</v>
      </c>
      <c r="J3300" s="185">
        <f t="shared" si="2763"/>
        <v>124148</v>
      </c>
      <c r="K3300" s="185">
        <f t="shared" si="2763"/>
        <v>108500</v>
      </c>
      <c r="L3300" s="185">
        <f t="shared" si="2763"/>
        <v>7840</v>
      </c>
      <c r="M3300" s="15">
        <f t="shared" si="2763"/>
        <v>3280</v>
      </c>
      <c r="N3300" s="15">
        <f t="shared" si="2763"/>
        <v>2580</v>
      </c>
      <c r="O3300" s="15">
        <f t="shared" si="2763"/>
        <v>1980</v>
      </c>
      <c r="P3300" s="15">
        <f t="shared" si="2751"/>
        <v>116340</v>
      </c>
      <c r="Q3300" s="185">
        <f t="shared" si="2756"/>
        <v>93.710732351709254</v>
      </c>
    </row>
    <row r="3301" spans="1:17" x14ac:dyDescent="0.25">
      <c r="A3301" s="4" t="s">
        <v>969</v>
      </c>
      <c r="B3301" s="4" t="s">
        <v>82</v>
      </c>
      <c r="C3301" s="4" t="s">
        <v>1500</v>
      </c>
      <c r="D3301" s="4" t="s">
        <v>1501</v>
      </c>
      <c r="E3301" s="3" t="s">
        <v>39</v>
      </c>
      <c r="F3301" s="4"/>
      <c r="G3301" s="16" t="s">
        <v>1015</v>
      </c>
      <c r="H3301" s="16" t="s">
        <v>38</v>
      </c>
      <c r="I3301" s="183">
        <v>1000</v>
      </c>
      <c r="J3301" s="183">
        <v>2500</v>
      </c>
      <c r="K3301" s="183">
        <v>2500</v>
      </c>
      <c r="L3301" s="183">
        <f t="shared" ref="L3301:L3307" si="2764">M3301+N3301+O3301</f>
        <v>0</v>
      </c>
      <c r="M3301" s="17"/>
      <c r="N3301" s="17"/>
      <c r="O3301" s="17"/>
      <c r="P3301" s="17">
        <f t="shared" si="2751"/>
        <v>2500</v>
      </c>
      <c r="Q3301" s="183">
        <f t="shared" si="2756"/>
        <v>100</v>
      </c>
    </row>
    <row r="3302" spans="1:17" x14ac:dyDescent="0.25">
      <c r="A3302" s="4" t="s">
        <v>969</v>
      </c>
      <c r="B3302" s="4" t="s">
        <v>82</v>
      </c>
      <c r="C3302" s="4" t="s">
        <v>1500</v>
      </c>
      <c r="D3302" s="4" t="s">
        <v>1501</v>
      </c>
      <c r="E3302" s="3" t="s">
        <v>197</v>
      </c>
      <c r="F3302" s="4"/>
      <c r="G3302" s="16" t="s">
        <v>1015</v>
      </c>
      <c r="H3302" s="16" t="s">
        <v>196</v>
      </c>
      <c r="I3302" s="183">
        <v>45000</v>
      </c>
      <c r="J3302" s="183">
        <v>35000</v>
      </c>
      <c r="K3302" s="183">
        <v>33000</v>
      </c>
      <c r="L3302" s="183">
        <f t="shared" si="2764"/>
        <v>0</v>
      </c>
      <c r="M3302" s="17"/>
      <c r="N3302" s="17"/>
      <c r="O3302" s="17"/>
      <c r="P3302" s="17">
        <f t="shared" si="2751"/>
        <v>33000</v>
      </c>
      <c r="Q3302" s="183">
        <f t="shared" si="2756"/>
        <v>94.285714285714278</v>
      </c>
    </row>
    <row r="3303" spans="1:17" x14ac:dyDescent="0.25">
      <c r="A3303" s="4" t="s">
        <v>969</v>
      </c>
      <c r="B3303" s="4" t="s">
        <v>82</v>
      </c>
      <c r="C3303" s="4" t="s">
        <v>1500</v>
      </c>
      <c r="D3303" s="4" t="s">
        <v>1501</v>
      </c>
      <c r="E3303" s="3" t="s">
        <v>200</v>
      </c>
      <c r="F3303" s="4"/>
      <c r="G3303" s="16" t="s">
        <v>1015</v>
      </c>
      <c r="H3303" s="16" t="s">
        <v>199</v>
      </c>
      <c r="I3303" s="183">
        <v>10000</v>
      </c>
      <c r="J3303" s="183">
        <v>10000</v>
      </c>
      <c r="K3303" s="183">
        <v>8200</v>
      </c>
      <c r="L3303" s="183">
        <f t="shared" si="2764"/>
        <v>1000</v>
      </c>
      <c r="M3303" s="17">
        <v>400</v>
      </c>
      <c r="N3303" s="17">
        <v>300</v>
      </c>
      <c r="O3303" s="17">
        <v>300</v>
      </c>
      <c r="P3303" s="17">
        <f t="shared" si="2751"/>
        <v>9200</v>
      </c>
      <c r="Q3303" s="183">
        <f t="shared" si="2756"/>
        <v>92</v>
      </c>
    </row>
    <row r="3304" spans="1:17" x14ac:dyDescent="0.25">
      <c r="A3304" s="4" t="s">
        <v>969</v>
      </c>
      <c r="B3304" s="4" t="s">
        <v>82</v>
      </c>
      <c r="C3304" s="4" t="s">
        <v>1500</v>
      </c>
      <c r="D3304" s="4" t="s">
        <v>1501</v>
      </c>
      <c r="E3304" s="3" t="s">
        <v>203</v>
      </c>
      <c r="F3304" s="4"/>
      <c r="G3304" s="16" t="s">
        <v>1015</v>
      </c>
      <c r="H3304" s="16" t="s">
        <v>202</v>
      </c>
      <c r="I3304" s="183">
        <v>33000</v>
      </c>
      <c r="J3304" s="183">
        <v>30000</v>
      </c>
      <c r="K3304" s="183">
        <v>23900</v>
      </c>
      <c r="L3304" s="183">
        <f t="shared" si="2764"/>
        <v>3100</v>
      </c>
      <c r="M3304" s="17">
        <v>1500</v>
      </c>
      <c r="N3304" s="17">
        <v>1000</v>
      </c>
      <c r="O3304" s="17">
        <v>600</v>
      </c>
      <c r="P3304" s="17">
        <f t="shared" si="2751"/>
        <v>27000</v>
      </c>
      <c r="Q3304" s="183">
        <f t="shared" si="2756"/>
        <v>90</v>
      </c>
    </row>
    <row r="3305" spans="1:17" x14ac:dyDescent="0.25">
      <c r="A3305" s="4" t="s">
        <v>969</v>
      </c>
      <c r="B3305" s="4" t="s">
        <v>82</v>
      </c>
      <c r="C3305" s="4" t="s">
        <v>1500</v>
      </c>
      <c r="D3305" s="4" t="s">
        <v>1501</v>
      </c>
      <c r="E3305" s="3" t="s">
        <v>206</v>
      </c>
      <c r="F3305" s="4"/>
      <c r="G3305" s="16" t="s">
        <v>1015</v>
      </c>
      <c r="H3305" s="16" t="s">
        <v>205</v>
      </c>
      <c r="I3305" s="183">
        <v>1800</v>
      </c>
      <c r="J3305" s="183">
        <v>2000</v>
      </c>
      <c r="K3305" s="183">
        <v>2000</v>
      </c>
      <c r="L3305" s="183">
        <f t="shared" si="2764"/>
        <v>0</v>
      </c>
      <c r="M3305" s="17"/>
      <c r="N3305" s="17"/>
      <c r="O3305" s="17"/>
      <c r="P3305" s="17">
        <f t="shared" si="2751"/>
        <v>2000</v>
      </c>
      <c r="Q3305" s="183">
        <f t="shared" si="2756"/>
        <v>100</v>
      </c>
    </row>
    <row r="3306" spans="1:17" x14ac:dyDescent="0.25">
      <c r="A3306" s="4" t="s">
        <v>969</v>
      </c>
      <c r="B3306" s="4" t="s">
        <v>82</v>
      </c>
      <c r="C3306" s="4" t="s">
        <v>1500</v>
      </c>
      <c r="D3306" s="4" t="s">
        <v>1501</v>
      </c>
      <c r="E3306" s="3" t="s">
        <v>212</v>
      </c>
      <c r="F3306" s="4"/>
      <c r="G3306" s="16" t="s">
        <v>1015</v>
      </c>
      <c r="H3306" s="16" t="s">
        <v>211</v>
      </c>
      <c r="I3306" s="183">
        <v>9500</v>
      </c>
      <c r="J3306" s="183">
        <v>15500</v>
      </c>
      <c r="K3306" s="183">
        <v>14500</v>
      </c>
      <c r="L3306" s="183">
        <f t="shared" si="2764"/>
        <v>1000</v>
      </c>
      <c r="M3306" s="17">
        <v>500</v>
      </c>
      <c r="N3306" s="17">
        <v>300</v>
      </c>
      <c r="O3306" s="17">
        <v>200</v>
      </c>
      <c r="P3306" s="17">
        <f t="shared" si="2751"/>
        <v>15500</v>
      </c>
      <c r="Q3306" s="183">
        <f t="shared" si="2756"/>
        <v>100</v>
      </c>
    </row>
    <row r="3307" spans="1:17" x14ac:dyDescent="0.25">
      <c r="A3307" s="4" t="s">
        <v>969</v>
      </c>
      <c r="B3307" s="4" t="s">
        <v>82</v>
      </c>
      <c r="C3307" s="4" t="s">
        <v>1500</v>
      </c>
      <c r="D3307" s="4" t="s">
        <v>1501</v>
      </c>
      <c r="E3307" s="3" t="s">
        <v>215</v>
      </c>
      <c r="F3307" s="4"/>
      <c r="G3307" s="16" t="s">
        <v>1015</v>
      </c>
      <c r="H3307" s="16" t="s">
        <v>214</v>
      </c>
      <c r="I3307" s="183">
        <v>0</v>
      </c>
      <c r="J3307" s="183">
        <v>0</v>
      </c>
      <c r="K3307" s="183">
        <v>0</v>
      </c>
      <c r="L3307" s="183">
        <f t="shared" si="2764"/>
        <v>0</v>
      </c>
      <c r="M3307" s="17"/>
      <c r="N3307" s="17"/>
      <c r="O3307" s="17"/>
      <c r="P3307" s="17">
        <f t="shared" si="2751"/>
        <v>0</v>
      </c>
      <c r="Q3307" s="161" t="str">
        <f t="shared" si="2756"/>
        <v>-</v>
      </c>
    </row>
    <row r="3308" spans="1:17" x14ac:dyDescent="0.25">
      <c r="A3308" s="1" t="s">
        <v>969</v>
      </c>
      <c r="B3308" s="1" t="s">
        <v>82</v>
      </c>
      <c r="C3308" s="1" t="s">
        <v>1500</v>
      </c>
      <c r="D3308" s="1" t="s">
        <v>1501</v>
      </c>
      <c r="E3308" s="1" t="s">
        <v>40</v>
      </c>
      <c r="F3308" s="4" t="s">
        <v>1</v>
      </c>
      <c r="G3308" s="16" t="s">
        <v>1</v>
      </c>
      <c r="H3308" s="2" t="s">
        <v>41</v>
      </c>
      <c r="I3308" s="185">
        <f t="shared" ref="I3308:O3308" si="2765">SUM(I3309:I3311)</f>
        <v>29148</v>
      </c>
      <c r="J3308" s="185">
        <f t="shared" si="2765"/>
        <v>29148</v>
      </c>
      <c r="K3308" s="185">
        <f t="shared" si="2765"/>
        <v>24400</v>
      </c>
      <c r="L3308" s="185">
        <f t="shared" si="2765"/>
        <v>2740</v>
      </c>
      <c r="M3308" s="15">
        <f t="shared" si="2765"/>
        <v>880</v>
      </c>
      <c r="N3308" s="15">
        <f t="shared" si="2765"/>
        <v>980</v>
      </c>
      <c r="O3308" s="15">
        <f t="shared" si="2765"/>
        <v>880</v>
      </c>
      <c r="P3308" s="15">
        <f t="shared" si="2751"/>
        <v>27140</v>
      </c>
      <c r="Q3308" s="185">
        <f t="shared" si="2756"/>
        <v>93.111019623987929</v>
      </c>
    </row>
    <row r="3309" spans="1:17" x14ac:dyDescent="0.25">
      <c r="A3309" s="4" t="s">
        <v>969</v>
      </c>
      <c r="B3309" s="4" t="s">
        <v>82</v>
      </c>
      <c r="C3309" s="4" t="s">
        <v>1500</v>
      </c>
      <c r="D3309" s="4" t="s">
        <v>1501</v>
      </c>
      <c r="E3309" s="3" t="s">
        <v>42</v>
      </c>
      <c r="F3309" s="4"/>
      <c r="G3309" s="16" t="s">
        <v>1015</v>
      </c>
      <c r="H3309" s="16" t="s">
        <v>41</v>
      </c>
      <c r="I3309" s="183">
        <v>18100</v>
      </c>
      <c r="J3309" s="183">
        <v>18100</v>
      </c>
      <c r="K3309" s="183">
        <v>14500</v>
      </c>
      <c r="L3309" s="183">
        <f>M3309+N3309+O3309</f>
        <v>1600</v>
      </c>
      <c r="M3309" s="17">
        <v>500</v>
      </c>
      <c r="N3309" s="17">
        <v>600</v>
      </c>
      <c r="O3309" s="17">
        <v>500</v>
      </c>
      <c r="P3309" s="17">
        <f t="shared" si="2751"/>
        <v>16100</v>
      </c>
      <c r="Q3309" s="183">
        <f t="shared" si="2756"/>
        <v>88.950276243093924</v>
      </c>
    </row>
    <row r="3310" spans="1:17" ht="22.5" x14ac:dyDescent="0.25">
      <c r="A3310" s="4" t="s">
        <v>969</v>
      </c>
      <c r="B3310" s="4" t="s">
        <v>82</v>
      </c>
      <c r="C3310" s="4" t="s">
        <v>1500</v>
      </c>
      <c r="D3310" s="4" t="s">
        <v>1501</v>
      </c>
      <c r="E3310" s="3" t="s">
        <v>42</v>
      </c>
      <c r="F3310" s="4" t="s">
        <v>1508</v>
      </c>
      <c r="G3310" s="16" t="s">
        <v>1015</v>
      </c>
      <c r="H3310" s="16" t="s">
        <v>50</v>
      </c>
      <c r="I3310" s="183">
        <v>5048</v>
      </c>
      <c r="J3310" s="183">
        <v>5048</v>
      </c>
      <c r="K3310" s="183">
        <v>4500</v>
      </c>
      <c r="L3310" s="183">
        <f>M3310+N3310+O3310</f>
        <v>540</v>
      </c>
      <c r="M3310" s="17">
        <v>180</v>
      </c>
      <c r="N3310" s="17">
        <v>180</v>
      </c>
      <c r="O3310" s="17">
        <v>180</v>
      </c>
      <c r="P3310" s="17">
        <f t="shared" si="2751"/>
        <v>5040</v>
      </c>
      <c r="Q3310" s="183">
        <f t="shared" si="2756"/>
        <v>99.841521394611732</v>
      </c>
    </row>
    <row r="3311" spans="1:17" ht="22.5" x14ac:dyDescent="0.25">
      <c r="A3311" s="4" t="s">
        <v>969</v>
      </c>
      <c r="B3311" s="4" t="s">
        <v>82</v>
      </c>
      <c r="C3311" s="4" t="s">
        <v>1500</v>
      </c>
      <c r="D3311" s="4" t="s">
        <v>1501</v>
      </c>
      <c r="E3311" s="3" t="s">
        <v>42</v>
      </c>
      <c r="F3311" s="4" t="s">
        <v>1509</v>
      </c>
      <c r="G3311" s="16" t="s">
        <v>1015</v>
      </c>
      <c r="H3311" s="16" t="s">
        <v>56</v>
      </c>
      <c r="I3311" s="183">
        <v>6000</v>
      </c>
      <c r="J3311" s="183">
        <v>6000</v>
      </c>
      <c r="K3311" s="183">
        <v>5400</v>
      </c>
      <c r="L3311" s="183">
        <f>M3311+N3311+O3311</f>
        <v>600</v>
      </c>
      <c r="M3311" s="17">
        <v>200</v>
      </c>
      <c r="N3311" s="17">
        <v>200</v>
      </c>
      <c r="O3311" s="17">
        <v>200</v>
      </c>
      <c r="P3311" s="17">
        <f t="shared" si="2751"/>
        <v>6000</v>
      </c>
      <c r="Q3311" s="183">
        <f t="shared" si="2756"/>
        <v>100</v>
      </c>
    </row>
    <row r="3312" spans="1:17" ht="22.5" x14ac:dyDescent="0.25">
      <c r="A3312" s="1" t="s">
        <v>1</v>
      </c>
      <c r="B3312" s="1" t="s">
        <v>1</v>
      </c>
      <c r="C3312" s="1" t="s">
        <v>1</v>
      </c>
      <c r="D3312" s="2" t="s">
        <v>1</v>
      </c>
      <c r="E3312" s="2" t="s">
        <v>1</v>
      </c>
      <c r="F3312" s="2" t="s">
        <v>1</v>
      </c>
      <c r="G3312" s="2" t="s">
        <v>1</v>
      </c>
      <c r="H3312" s="13" t="s">
        <v>70</v>
      </c>
      <c r="I3312" s="184">
        <f t="shared" ref="I3312:O3312" si="2766">SUM(I3313)</f>
        <v>72500</v>
      </c>
      <c r="J3312" s="184">
        <f t="shared" si="2766"/>
        <v>67000</v>
      </c>
      <c r="K3312" s="184">
        <f t="shared" si="2766"/>
        <v>67000</v>
      </c>
      <c r="L3312" s="184">
        <f t="shared" si="2766"/>
        <v>0</v>
      </c>
      <c r="M3312" s="14">
        <f t="shared" si="2766"/>
        <v>0</v>
      </c>
      <c r="N3312" s="14">
        <f t="shared" si="2766"/>
        <v>0</v>
      </c>
      <c r="O3312" s="14">
        <f t="shared" si="2766"/>
        <v>0</v>
      </c>
      <c r="P3312" s="14">
        <f t="shared" si="2751"/>
        <v>67000</v>
      </c>
      <c r="Q3312" s="184">
        <f t="shared" si="2756"/>
        <v>100</v>
      </c>
    </row>
    <row r="3313" spans="1:17" x14ac:dyDescent="0.25">
      <c r="A3313" s="4" t="s">
        <v>969</v>
      </c>
      <c r="B3313" s="4" t="s">
        <v>82</v>
      </c>
      <c r="C3313" s="4" t="s">
        <v>1500</v>
      </c>
      <c r="D3313" s="4" t="s">
        <v>1501</v>
      </c>
      <c r="E3313" s="2" t="s">
        <v>71</v>
      </c>
      <c r="F3313" s="2" t="s">
        <v>1</v>
      </c>
      <c r="G3313" s="2" t="s">
        <v>1</v>
      </c>
      <c r="H3313" s="2" t="s">
        <v>72</v>
      </c>
      <c r="I3313" s="185">
        <f t="shared" ref="I3313:L3313" si="2767">SUM(I3314:I3315)</f>
        <v>72500</v>
      </c>
      <c r="J3313" s="185">
        <f t="shared" ref="J3313" si="2768">SUM(J3314:J3315)</f>
        <v>67000</v>
      </c>
      <c r="K3313" s="185">
        <f t="shared" ref="K3313" si="2769">SUM(K3314:K3315)</f>
        <v>67000</v>
      </c>
      <c r="L3313" s="185">
        <f t="shared" si="2767"/>
        <v>0</v>
      </c>
      <c r="M3313" s="15">
        <f t="shared" ref="M3313:O3313" si="2770">SUM(M3314:M3315)</f>
        <v>0</v>
      </c>
      <c r="N3313" s="15">
        <f t="shared" si="2770"/>
        <v>0</v>
      </c>
      <c r="O3313" s="15">
        <f t="shared" si="2770"/>
        <v>0</v>
      </c>
      <c r="P3313" s="15">
        <f t="shared" si="2751"/>
        <v>67000</v>
      </c>
      <c r="Q3313" s="185">
        <f t="shared" si="2756"/>
        <v>100</v>
      </c>
    </row>
    <row r="3314" spans="1:17" x14ac:dyDescent="0.25">
      <c r="A3314" s="4" t="s">
        <v>969</v>
      </c>
      <c r="B3314" s="4" t="s">
        <v>82</v>
      </c>
      <c r="C3314" s="4" t="s">
        <v>1500</v>
      </c>
      <c r="D3314" s="4" t="s">
        <v>1501</v>
      </c>
      <c r="E3314" s="3" t="s">
        <v>75</v>
      </c>
      <c r="F3314" s="4"/>
      <c r="G3314" s="16" t="s">
        <v>1015</v>
      </c>
      <c r="H3314" s="16" t="s">
        <v>74</v>
      </c>
      <c r="I3314" s="183">
        <v>31500</v>
      </c>
      <c r="J3314" s="183">
        <v>27000</v>
      </c>
      <c r="K3314" s="183">
        <v>27000</v>
      </c>
      <c r="L3314" s="183">
        <f>M3314+N3314+O3314</f>
        <v>0</v>
      </c>
      <c r="M3314" s="17"/>
      <c r="N3314" s="17"/>
      <c r="O3314" s="17"/>
      <c r="P3314" s="17">
        <f t="shared" si="2751"/>
        <v>27000</v>
      </c>
      <c r="Q3314" s="183">
        <f t="shared" si="2756"/>
        <v>100</v>
      </c>
    </row>
    <row r="3315" spans="1:17" x14ac:dyDescent="0.25">
      <c r="A3315" s="4" t="s">
        <v>969</v>
      </c>
      <c r="B3315" s="4" t="s">
        <v>82</v>
      </c>
      <c r="C3315" s="4" t="s">
        <v>1500</v>
      </c>
      <c r="D3315" s="4" t="s">
        <v>1501</v>
      </c>
      <c r="E3315" s="3" t="s">
        <v>341</v>
      </c>
      <c r="F3315" s="4"/>
      <c r="G3315" s="16" t="s">
        <v>1015</v>
      </c>
      <c r="H3315" s="16" t="s">
        <v>340</v>
      </c>
      <c r="I3315" s="183">
        <v>41000</v>
      </c>
      <c r="J3315" s="183">
        <v>40000</v>
      </c>
      <c r="K3315" s="183">
        <v>40000</v>
      </c>
      <c r="L3315" s="183">
        <f>M3315+N3315+O3315</f>
        <v>0</v>
      </c>
      <c r="M3315" s="17"/>
      <c r="N3315" s="17"/>
      <c r="O3315" s="17"/>
      <c r="P3315" s="17">
        <f t="shared" si="2751"/>
        <v>40000</v>
      </c>
      <c r="Q3315" s="183">
        <f t="shared" si="2756"/>
        <v>100</v>
      </c>
    </row>
    <row r="3316" spans="1:17" x14ac:dyDescent="0.25">
      <c r="A3316" s="16" t="s">
        <v>1</v>
      </c>
      <c r="B3316" s="16" t="s">
        <v>1</v>
      </c>
      <c r="C3316" s="16" t="s">
        <v>1</v>
      </c>
      <c r="D3316" s="16" t="s">
        <v>1</v>
      </c>
      <c r="E3316" s="16" t="s">
        <v>1</v>
      </c>
      <c r="F3316" s="16" t="s">
        <v>1</v>
      </c>
      <c r="G3316" s="16" t="s">
        <v>1</v>
      </c>
      <c r="H3316" s="13" t="s">
        <v>1510</v>
      </c>
      <c r="I3316" s="184">
        <f t="shared" ref="I3316:O3316" si="2771">SUM(I3289,I3312)</f>
        <v>2169473</v>
      </c>
      <c r="J3316" s="184">
        <f t="shared" si="2771"/>
        <v>2156411</v>
      </c>
      <c r="K3316" s="184">
        <f t="shared" si="2771"/>
        <v>1884026</v>
      </c>
      <c r="L3316" s="184">
        <f t="shared" si="2771"/>
        <v>214065</v>
      </c>
      <c r="M3316" s="14">
        <f t="shared" si="2771"/>
        <v>121980</v>
      </c>
      <c r="N3316" s="14">
        <f t="shared" si="2771"/>
        <v>83323</v>
      </c>
      <c r="O3316" s="14">
        <f t="shared" si="2771"/>
        <v>8762</v>
      </c>
      <c r="P3316" s="14">
        <f t="shared" si="2751"/>
        <v>2098091</v>
      </c>
      <c r="Q3316" s="184">
        <f t="shared" si="2756"/>
        <v>97.295506283356929</v>
      </c>
    </row>
    <row r="3317" spans="1:17" ht="15.75" thickBot="1" x14ac:dyDescent="0.3">
      <c r="A3317" s="16" t="s">
        <v>1</v>
      </c>
      <c r="B3317" s="16" t="s">
        <v>1</v>
      </c>
      <c r="C3317" s="16" t="s">
        <v>1</v>
      </c>
      <c r="D3317" s="16" t="s">
        <v>1</v>
      </c>
      <c r="E3317" s="16" t="s">
        <v>1</v>
      </c>
      <c r="F3317" s="16" t="s">
        <v>1</v>
      </c>
      <c r="G3317" s="16" t="s">
        <v>1</v>
      </c>
      <c r="H3317" s="2" t="s">
        <v>77</v>
      </c>
      <c r="I3317" s="185">
        <v>50</v>
      </c>
      <c r="J3317" s="185">
        <v>50</v>
      </c>
      <c r="K3317" s="185"/>
      <c r="L3317" s="185">
        <f>M3317+N3317+O3317</f>
        <v>0</v>
      </c>
      <c r="M3317" s="16"/>
      <c r="N3317" s="16"/>
      <c r="O3317" s="16"/>
      <c r="P3317" s="15">
        <f t="shared" si="2751"/>
        <v>0</v>
      </c>
      <c r="Q3317" s="164"/>
    </row>
    <row r="3318" spans="1:17" ht="45.75" thickBot="1" x14ac:dyDescent="0.3">
      <c r="A3318" s="212" t="s">
        <v>1</v>
      </c>
      <c r="B3318" s="212" t="s">
        <v>1</v>
      </c>
      <c r="C3318" s="212" t="s">
        <v>1</v>
      </c>
      <c r="D3318" s="212" t="s">
        <v>1</v>
      </c>
      <c r="E3318" s="212" t="s">
        <v>1</v>
      </c>
      <c r="F3318" s="212" t="s">
        <v>1</v>
      </c>
      <c r="G3318" s="214" t="s">
        <v>1</v>
      </c>
      <c r="H3318" s="5" t="s">
        <v>78</v>
      </c>
      <c r="I3318" s="109" t="s">
        <v>3374</v>
      </c>
      <c r="J3318" s="109" t="s">
        <v>3433</v>
      </c>
      <c r="K3318" s="109" t="s">
        <v>3437</v>
      </c>
      <c r="L3318" s="109" t="s">
        <v>3434</v>
      </c>
      <c r="M3318" s="5" t="s">
        <v>3439</v>
      </c>
      <c r="N3318" s="5" t="s">
        <v>3440</v>
      </c>
      <c r="O3318" s="5" t="s">
        <v>3441</v>
      </c>
      <c r="P3318" s="5" t="s">
        <v>3438</v>
      </c>
      <c r="Q3318" s="162" t="s">
        <v>3302</v>
      </c>
    </row>
    <row r="3319" spans="1:17" x14ac:dyDescent="0.25">
      <c r="A3319" s="213"/>
      <c r="B3319" s="213"/>
      <c r="C3319" s="213"/>
      <c r="D3319" s="213"/>
      <c r="E3319" s="213"/>
      <c r="F3319" s="213"/>
      <c r="G3319" s="215"/>
      <c r="H3319" s="18" t="s">
        <v>1</v>
      </c>
      <c r="I3319" s="110">
        <v>1</v>
      </c>
      <c r="J3319" s="110">
        <v>2</v>
      </c>
      <c r="K3319" s="110">
        <v>20</v>
      </c>
      <c r="L3319" s="110" t="s">
        <v>3402</v>
      </c>
      <c r="M3319" s="12">
        <v>5</v>
      </c>
      <c r="N3319" s="12">
        <v>6</v>
      </c>
      <c r="O3319" s="12">
        <v>7</v>
      </c>
      <c r="P3319" s="12" t="s">
        <v>3303</v>
      </c>
      <c r="Q3319" s="110">
        <v>9</v>
      </c>
    </row>
    <row r="3320" spans="1:17" x14ac:dyDescent="0.25">
      <c r="A3320" s="213"/>
      <c r="B3320" s="213"/>
      <c r="C3320" s="213"/>
      <c r="D3320" s="213"/>
      <c r="E3320" s="213"/>
      <c r="F3320" s="213"/>
      <c r="G3320" s="215"/>
      <c r="H3320" s="19" t="s">
        <v>1060</v>
      </c>
      <c r="I3320" s="186">
        <f t="shared" ref="I3320:L3320" si="2772">SUM(I3316)</f>
        <v>2169473</v>
      </c>
      <c r="J3320" s="186">
        <f t="shared" ref="J3320" si="2773">SUM(J3316)</f>
        <v>2156411</v>
      </c>
      <c r="K3320" s="186">
        <f t="shared" ref="K3320" si="2774">SUM(K3316)</f>
        <v>1884026</v>
      </c>
      <c r="L3320" s="186">
        <f t="shared" si="2772"/>
        <v>214065</v>
      </c>
      <c r="M3320" s="20">
        <f t="shared" ref="M3320:O3320" si="2775">SUM(M3316)</f>
        <v>121980</v>
      </c>
      <c r="N3320" s="20">
        <f t="shared" si="2775"/>
        <v>83323</v>
      </c>
      <c r="O3320" s="20">
        <f t="shared" si="2775"/>
        <v>8762</v>
      </c>
      <c r="P3320" s="20">
        <f>K3320+L3320</f>
        <v>2098091</v>
      </c>
      <c r="Q3320" s="186">
        <f>IF(J3320=0,"-",P3320/J3320*100)</f>
        <v>97.295506283356929</v>
      </c>
    </row>
    <row r="3321" spans="1:17" x14ac:dyDescent="0.25">
      <c r="A3321" s="213"/>
      <c r="B3321" s="213"/>
      <c r="C3321" s="213"/>
      <c r="D3321" s="213"/>
      <c r="E3321" s="213"/>
      <c r="F3321" s="213"/>
      <c r="G3321" s="215"/>
      <c r="H3321" s="21" t="s">
        <v>80</v>
      </c>
      <c r="I3321" s="186">
        <f t="shared" ref="I3321:L3321" si="2776">SUM(I3320)</f>
        <v>2169473</v>
      </c>
      <c r="J3321" s="186">
        <f t="shared" ref="J3321" si="2777">SUM(J3320)</f>
        <v>2156411</v>
      </c>
      <c r="K3321" s="186">
        <f t="shared" ref="K3321" si="2778">SUM(K3320)</f>
        <v>1884026</v>
      </c>
      <c r="L3321" s="186">
        <f t="shared" si="2776"/>
        <v>214065</v>
      </c>
      <c r="M3321" s="20">
        <f t="shared" ref="M3321:O3321" si="2779">SUM(M3320)</f>
        <v>121980</v>
      </c>
      <c r="N3321" s="20">
        <f t="shared" si="2779"/>
        <v>83323</v>
      </c>
      <c r="O3321" s="20">
        <f t="shared" si="2779"/>
        <v>8762</v>
      </c>
      <c r="P3321" s="20">
        <f>K3321+L3321</f>
        <v>2098091</v>
      </c>
      <c r="Q3321" s="186">
        <f>IF(J3321=0,"-",P3321/J3321*100)</f>
        <v>97.295506283356929</v>
      </c>
    </row>
    <row r="3322" spans="1:17" x14ac:dyDescent="0.25">
      <c r="A3322" s="216"/>
      <c r="B3322" s="216"/>
      <c r="C3322" s="216"/>
      <c r="D3322" s="216"/>
      <c r="E3322" s="216"/>
      <c r="F3322" s="216"/>
      <c r="G3322" s="217"/>
      <c r="J3322" s="178">
        <v>0</v>
      </c>
      <c r="K3322" s="178">
        <v>0</v>
      </c>
      <c r="L3322" s="178">
        <f>M3322+N3322+O3322</f>
        <v>0</v>
      </c>
      <c r="P3322">
        <f>K3322+L3322</f>
        <v>0</v>
      </c>
      <c r="Q3322" s="160" t="str">
        <f>IF(J3322=0,"-",P3322/J3322*100)</f>
        <v>-</v>
      </c>
    </row>
    <row r="3323" spans="1:17" ht="15.75" thickBot="1" x14ac:dyDescent="0.3">
      <c r="A3323" s="16" t="s">
        <v>1</v>
      </c>
      <c r="B3323" s="16" t="s">
        <v>1</v>
      </c>
      <c r="C3323" s="16" t="s">
        <v>1</v>
      </c>
      <c r="D3323" s="16" t="s">
        <v>1</v>
      </c>
      <c r="E3323" s="16" t="s">
        <v>1</v>
      </c>
      <c r="F3323" s="16" t="s">
        <v>1</v>
      </c>
      <c r="G3323" s="16" t="s">
        <v>1</v>
      </c>
      <c r="H3323" s="22" t="s">
        <v>1</v>
      </c>
      <c r="I3323" s="187"/>
      <c r="J3323" s="187"/>
      <c r="K3323" s="187"/>
      <c r="L3323" s="187">
        <f>M3323+N3323+O3323</f>
        <v>0</v>
      </c>
      <c r="M3323" s="22"/>
      <c r="N3323" s="22"/>
      <c r="O3323" s="22"/>
      <c r="P3323" s="22">
        <f>K3323+L3323</f>
        <v>0</v>
      </c>
      <c r="Q3323" s="166"/>
    </row>
    <row r="3324" spans="1:17" ht="45.75" thickBot="1" x14ac:dyDescent="0.3">
      <c r="A3324" s="5" t="s">
        <v>4</v>
      </c>
      <c r="B3324" s="5" t="s">
        <v>5</v>
      </c>
      <c r="C3324" s="5" t="s">
        <v>6</v>
      </c>
      <c r="D3324" s="6" t="s">
        <v>1</v>
      </c>
      <c r="E3324" s="5" t="s">
        <v>7</v>
      </c>
      <c r="F3324" s="5" t="s">
        <v>8</v>
      </c>
      <c r="G3324" s="5" t="s">
        <v>9</v>
      </c>
      <c r="H3324" s="5" t="s">
        <v>10</v>
      </c>
      <c r="I3324" s="109" t="s">
        <v>3374</v>
      </c>
      <c r="J3324" s="109" t="s">
        <v>3433</v>
      </c>
      <c r="K3324" s="109" t="s">
        <v>3437</v>
      </c>
      <c r="L3324" s="109" t="s">
        <v>3434</v>
      </c>
      <c r="M3324" s="5" t="s">
        <v>3439</v>
      </c>
      <c r="N3324" s="5" t="s">
        <v>3440</v>
      </c>
      <c r="O3324" s="5" t="s">
        <v>3441</v>
      </c>
      <c r="P3324" s="5" t="s">
        <v>3438</v>
      </c>
      <c r="Q3324" s="162" t="s">
        <v>3302</v>
      </c>
    </row>
    <row r="3325" spans="1:17" x14ac:dyDescent="0.25">
      <c r="A3325" s="7" t="s">
        <v>1</v>
      </c>
      <c r="B3325" s="7" t="s">
        <v>1</v>
      </c>
      <c r="C3325" s="7" t="s">
        <v>1</v>
      </c>
      <c r="D3325" s="8" t="s">
        <v>1</v>
      </c>
      <c r="E3325" s="8" t="s">
        <v>1</v>
      </c>
      <c r="F3325" s="9" t="s">
        <v>1</v>
      </c>
      <c r="G3325" s="10" t="s">
        <v>1</v>
      </c>
      <c r="H3325" s="11" t="s">
        <v>1</v>
      </c>
      <c r="I3325" s="110">
        <v>1</v>
      </c>
      <c r="J3325" s="110">
        <v>2</v>
      </c>
      <c r="K3325" s="110">
        <v>20</v>
      </c>
      <c r="L3325" s="110" t="s">
        <v>3402</v>
      </c>
      <c r="M3325" s="12">
        <v>5</v>
      </c>
      <c r="N3325" s="12">
        <v>6</v>
      </c>
      <c r="O3325" s="12">
        <v>7</v>
      </c>
      <c r="P3325" s="12" t="s">
        <v>3303</v>
      </c>
      <c r="Q3325" s="110">
        <v>9</v>
      </c>
    </row>
    <row r="3326" spans="1:17" x14ac:dyDescent="0.25">
      <c r="A3326" s="1" t="s">
        <v>969</v>
      </c>
      <c r="B3326" s="1" t="s">
        <v>82</v>
      </c>
      <c r="C3326" s="4" t="s">
        <v>1511</v>
      </c>
      <c r="D3326" s="4" t="s">
        <v>1512</v>
      </c>
      <c r="E3326" s="2" t="s">
        <v>1</v>
      </c>
      <c r="F3326" s="2" t="s">
        <v>1</v>
      </c>
      <c r="G3326" s="2" t="s">
        <v>1</v>
      </c>
      <c r="H3326" s="2" t="s">
        <v>1513</v>
      </c>
      <c r="I3326" s="183">
        <v>0</v>
      </c>
      <c r="J3326" s="183"/>
      <c r="K3326" s="183"/>
      <c r="L3326" s="183">
        <f>M3326+N3326+O3326</f>
        <v>0</v>
      </c>
      <c r="M3326" s="3"/>
      <c r="N3326" s="3"/>
      <c r="O3326" s="3"/>
      <c r="P3326" s="3">
        <f t="shared" ref="P3326:P3357" si="2780">K3326+L3326</f>
        <v>0</v>
      </c>
      <c r="Q3326" s="161"/>
    </row>
    <row r="3327" spans="1:17" ht="33.75" x14ac:dyDescent="0.25">
      <c r="A3327" s="1" t="s">
        <v>1</v>
      </c>
      <c r="B3327" s="1" t="s">
        <v>1</v>
      </c>
      <c r="C3327" s="1" t="s">
        <v>1</v>
      </c>
      <c r="D3327" s="2" t="s">
        <v>1</v>
      </c>
      <c r="E3327" s="2" t="s">
        <v>1</v>
      </c>
      <c r="F3327" s="2" t="s">
        <v>1</v>
      </c>
      <c r="G3327" s="2" t="s">
        <v>1</v>
      </c>
      <c r="H3327" s="13" t="s">
        <v>14</v>
      </c>
      <c r="I3327" s="184">
        <f t="shared" ref="I3327:L3327" si="2781">SUM(I3328,I3336,I3338)</f>
        <v>1882425</v>
      </c>
      <c r="J3327" s="184">
        <f t="shared" ref="J3327" si="2782">SUM(J3328,J3336,J3338)</f>
        <v>1870719</v>
      </c>
      <c r="K3327" s="184">
        <f t="shared" ref="K3327" si="2783">SUM(K3328,K3336,K3338)</f>
        <v>1475335</v>
      </c>
      <c r="L3327" s="184">
        <f t="shared" si="2781"/>
        <v>395384</v>
      </c>
      <c r="M3327" s="14">
        <f t="shared" ref="M3327:O3327" si="2784">SUM(M3328,M3336,M3338)</f>
        <v>165757</v>
      </c>
      <c r="N3327" s="14">
        <f t="shared" si="2784"/>
        <v>150200</v>
      </c>
      <c r="O3327" s="14">
        <f t="shared" si="2784"/>
        <v>79427</v>
      </c>
      <c r="P3327" s="14">
        <f t="shared" si="2780"/>
        <v>1870719</v>
      </c>
      <c r="Q3327" s="184">
        <f t="shared" ref="Q3327:Q3356" si="2785">IF(J3327=0,"-",P3327/J3327*100)</f>
        <v>100</v>
      </c>
    </row>
    <row r="3328" spans="1:17" x14ac:dyDescent="0.25">
      <c r="A3328" s="4" t="s">
        <v>969</v>
      </c>
      <c r="B3328" s="4" t="s">
        <v>82</v>
      </c>
      <c r="C3328" s="4" t="s">
        <v>1511</v>
      </c>
      <c r="D3328" s="4" t="s">
        <v>1512</v>
      </c>
      <c r="E3328" s="2" t="s">
        <v>15</v>
      </c>
      <c r="F3328" s="2" t="s">
        <v>1</v>
      </c>
      <c r="G3328" s="2" t="s">
        <v>1</v>
      </c>
      <c r="H3328" s="2" t="s">
        <v>16</v>
      </c>
      <c r="I3328" s="185">
        <f t="shared" ref="I3328:L3328" si="2786">SUM(I3329,I3330)</f>
        <v>1608168</v>
      </c>
      <c r="J3328" s="185">
        <f t="shared" ref="J3328" si="2787">SUM(J3329,J3330)</f>
        <v>1616077</v>
      </c>
      <c r="K3328" s="185">
        <f t="shared" ref="K3328" si="2788">SUM(K3329,K3330)</f>
        <v>1271909</v>
      </c>
      <c r="L3328" s="185">
        <f t="shared" si="2786"/>
        <v>344168</v>
      </c>
      <c r="M3328" s="15">
        <f t="shared" ref="M3328:O3328" si="2789">SUM(M3329,M3330)</f>
        <v>144900</v>
      </c>
      <c r="N3328" s="15">
        <f t="shared" si="2789"/>
        <v>130000</v>
      </c>
      <c r="O3328" s="15">
        <f t="shared" si="2789"/>
        <v>69268</v>
      </c>
      <c r="P3328" s="15">
        <f t="shared" si="2780"/>
        <v>1616077</v>
      </c>
      <c r="Q3328" s="185">
        <f t="shared" si="2785"/>
        <v>100</v>
      </c>
    </row>
    <row r="3329" spans="1:17" x14ac:dyDescent="0.25">
      <c r="A3329" s="4" t="s">
        <v>969</v>
      </c>
      <c r="B3329" s="4" t="s">
        <v>82</v>
      </c>
      <c r="C3329" s="4" t="s">
        <v>1511</v>
      </c>
      <c r="D3329" s="4" t="s">
        <v>1512</v>
      </c>
      <c r="E3329" s="3" t="s">
        <v>18</v>
      </c>
      <c r="F3329" s="4"/>
      <c r="G3329" s="16" t="s">
        <v>1015</v>
      </c>
      <c r="H3329" s="16" t="s">
        <v>17</v>
      </c>
      <c r="I3329" s="183">
        <v>1397268</v>
      </c>
      <c r="J3329" s="183">
        <v>1397268</v>
      </c>
      <c r="K3329" s="183">
        <v>1068000</v>
      </c>
      <c r="L3329" s="183">
        <f>M3329+N3329+O3329</f>
        <v>329268</v>
      </c>
      <c r="M3329" s="17">
        <v>130000</v>
      </c>
      <c r="N3329" s="17">
        <v>130000</v>
      </c>
      <c r="O3329" s="17">
        <v>69268</v>
      </c>
      <c r="P3329" s="17">
        <f t="shared" si="2780"/>
        <v>1397268</v>
      </c>
      <c r="Q3329" s="183">
        <f t="shared" si="2785"/>
        <v>100</v>
      </c>
    </row>
    <row r="3330" spans="1:17" x14ac:dyDescent="0.25">
      <c r="A3330" s="1" t="s">
        <v>969</v>
      </c>
      <c r="B3330" s="1" t="s">
        <v>82</v>
      </c>
      <c r="C3330" s="1" t="s">
        <v>1511</v>
      </c>
      <c r="D3330" s="1" t="s">
        <v>1512</v>
      </c>
      <c r="E3330" s="1" t="s">
        <v>20</v>
      </c>
      <c r="F3330" s="4" t="s">
        <v>1</v>
      </c>
      <c r="G3330" s="16" t="s">
        <v>1</v>
      </c>
      <c r="H3330" s="2" t="s">
        <v>21</v>
      </c>
      <c r="I3330" s="185">
        <f t="shared" ref="I3330:O3330" si="2790">SUM(I3331:I3335)</f>
        <v>210900</v>
      </c>
      <c r="J3330" s="185">
        <f t="shared" si="2790"/>
        <v>218809</v>
      </c>
      <c r="K3330" s="185">
        <f t="shared" si="2790"/>
        <v>203909</v>
      </c>
      <c r="L3330" s="185">
        <f t="shared" si="2790"/>
        <v>14900</v>
      </c>
      <c r="M3330" s="15">
        <f t="shared" si="2790"/>
        <v>14900</v>
      </c>
      <c r="N3330" s="15">
        <f t="shared" si="2790"/>
        <v>0</v>
      </c>
      <c r="O3330" s="15">
        <f t="shared" si="2790"/>
        <v>0</v>
      </c>
      <c r="P3330" s="15">
        <f t="shared" si="2780"/>
        <v>218809</v>
      </c>
      <c r="Q3330" s="185">
        <f t="shared" si="2785"/>
        <v>100</v>
      </c>
    </row>
    <row r="3331" spans="1:17" x14ac:dyDescent="0.25">
      <c r="A3331" s="4" t="s">
        <v>969</v>
      </c>
      <c r="B3331" s="4" t="s">
        <v>82</v>
      </c>
      <c r="C3331" s="4" t="s">
        <v>1511</v>
      </c>
      <c r="D3331" s="4" t="s">
        <v>1512</v>
      </c>
      <c r="E3331" s="3" t="s">
        <v>22</v>
      </c>
      <c r="F3331" s="4" t="s">
        <v>1514</v>
      </c>
      <c r="G3331" s="16" t="s">
        <v>1015</v>
      </c>
      <c r="H3331" s="16" t="s">
        <v>86</v>
      </c>
      <c r="I3331" s="183">
        <v>28400</v>
      </c>
      <c r="J3331" s="183">
        <v>28400</v>
      </c>
      <c r="K3331" s="183">
        <v>25500</v>
      </c>
      <c r="L3331" s="183">
        <f>M3331+N3331+O3331</f>
        <v>2900</v>
      </c>
      <c r="M3331" s="17">
        <v>2900</v>
      </c>
      <c r="N3331" s="17"/>
      <c r="O3331" s="17"/>
      <c r="P3331" s="17">
        <f t="shared" si="2780"/>
        <v>28400</v>
      </c>
      <c r="Q3331" s="183">
        <f t="shared" si="2785"/>
        <v>100</v>
      </c>
    </row>
    <row r="3332" spans="1:17" x14ac:dyDescent="0.25">
      <c r="A3332" s="4" t="s">
        <v>969</v>
      </c>
      <c r="B3332" s="4" t="s">
        <v>82</v>
      </c>
      <c r="C3332" s="4" t="s">
        <v>1511</v>
      </c>
      <c r="D3332" s="4" t="s">
        <v>1512</v>
      </c>
      <c r="E3332" s="3" t="s">
        <v>22</v>
      </c>
      <c r="F3332" s="4" t="s">
        <v>1515</v>
      </c>
      <c r="G3332" s="16" t="s">
        <v>1015</v>
      </c>
      <c r="H3332" s="16" t="s">
        <v>26</v>
      </c>
      <c r="I3332" s="183">
        <v>104000</v>
      </c>
      <c r="J3332" s="183">
        <v>104000</v>
      </c>
      <c r="K3332" s="183">
        <v>92000</v>
      </c>
      <c r="L3332" s="183">
        <f>M3332+N3332+O3332</f>
        <v>12000</v>
      </c>
      <c r="M3332" s="17">
        <v>12000</v>
      </c>
      <c r="N3332" s="17"/>
      <c r="O3332" s="17"/>
      <c r="P3332" s="17">
        <f t="shared" si="2780"/>
        <v>104000</v>
      </c>
      <c r="Q3332" s="183">
        <f t="shared" si="2785"/>
        <v>100</v>
      </c>
    </row>
    <row r="3333" spans="1:17" x14ac:dyDescent="0.25">
      <c r="A3333" s="4" t="s">
        <v>969</v>
      </c>
      <c r="B3333" s="4" t="s">
        <v>82</v>
      </c>
      <c r="C3333" s="4" t="s">
        <v>1511</v>
      </c>
      <c r="D3333" s="4" t="s">
        <v>1512</v>
      </c>
      <c r="E3333" s="3" t="s">
        <v>22</v>
      </c>
      <c r="F3333" s="4" t="s">
        <v>1516</v>
      </c>
      <c r="G3333" s="16" t="s">
        <v>1015</v>
      </c>
      <c r="H3333" s="16" t="s">
        <v>28</v>
      </c>
      <c r="I3333" s="183">
        <v>28000</v>
      </c>
      <c r="J3333" s="183">
        <v>27909</v>
      </c>
      <c r="K3333" s="183">
        <v>27909</v>
      </c>
      <c r="L3333" s="183">
        <f>M3333+N3333+O3333</f>
        <v>0</v>
      </c>
      <c r="M3333" s="17"/>
      <c r="N3333" s="17"/>
      <c r="O3333" s="17"/>
      <c r="P3333" s="17">
        <f t="shared" si="2780"/>
        <v>27909</v>
      </c>
      <c r="Q3333" s="183">
        <f t="shared" si="2785"/>
        <v>100</v>
      </c>
    </row>
    <row r="3334" spans="1:17" x14ac:dyDescent="0.25">
      <c r="A3334" s="4" t="s">
        <v>969</v>
      </c>
      <c r="B3334" s="4" t="s">
        <v>82</v>
      </c>
      <c r="C3334" s="4" t="s">
        <v>1511</v>
      </c>
      <c r="D3334" s="4" t="s">
        <v>1512</v>
      </c>
      <c r="E3334" s="3" t="s">
        <v>22</v>
      </c>
      <c r="F3334" s="4" t="s">
        <v>1517</v>
      </c>
      <c r="G3334" s="16" t="s">
        <v>1015</v>
      </c>
      <c r="H3334" s="16" t="s">
        <v>24</v>
      </c>
      <c r="I3334" s="183">
        <v>20500</v>
      </c>
      <c r="J3334" s="183">
        <v>28500</v>
      </c>
      <c r="K3334" s="183">
        <v>28500</v>
      </c>
      <c r="L3334" s="183">
        <f>M3334+N3334+O3334</f>
        <v>0</v>
      </c>
      <c r="M3334" s="17"/>
      <c r="N3334" s="17"/>
      <c r="O3334" s="17"/>
      <c r="P3334" s="17">
        <f t="shared" si="2780"/>
        <v>28500</v>
      </c>
      <c r="Q3334" s="183">
        <f t="shared" si="2785"/>
        <v>100</v>
      </c>
    </row>
    <row r="3335" spans="1:17" x14ac:dyDescent="0.25">
      <c r="A3335" s="4" t="s">
        <v>969</v>
      </c>
      <c r="B3335" s="4" t="s">
        <v>82</v>
      </c>
      <c r="C3335" s="4" t="s">
        <v>1511</v>
      </c>
      <c r="D3335" s="4" t="s">
        <v>1512</v>
      </c>
      <c r="E3335" s="3" t="s">
        <v>22</v>
      </c>
      <c r="F3335" s="4" t="s">
        <v>1518</v>
      </c>
      <c r="G3335" s="16" t="s">
        <v>1015</v>
      </c>
      <c r="H3335" s="16" t="s">
        <v>30</v>
      </c>
      <c r="I3335" s="183">
        <v>30000</v>
      </c>
      <c r="J3335" s="183">
        <v>30000</v>
      </c>
      <c r="K3335" s="183">
        <v>30000</v>
      </c>
      <c r="L3335" s="183">
        <f>M3335+N3335+O3335</f>
        <v>0</v>
      </c>
      <c r="M3335" s="17"/>
      <c r="N3335" s="17"/>
      <c r="O3335" s="17"/>
      <c r="P3335" s="17">
        <f t="shared" si="2780"/>
        <v>30000</v>
      </c>
      <c r="Q3335" s="183">
        <f t="shared" si="2785"/>
        <v>100</v>
      </c>
    </row>
    <row r="3336" spans="1:17" x14ac:dyDescent="0.25">
      <c r="A3336" s="4" t="s">
        <v>969</v>
      </c>
      <c r="B3336" s="4" t="s">
        <v>82</v>
      </c>
      <c r="C3336" s="4" t="s">
        <v>1511</v>
      </c>
      <c r="D3336" s="4" t="s">
        <v>1512</v>
      </c>
      <c r="E3336" s="2" t="s">
        <v>31</v>
      </c>
      <c r="F3336" s="2" t="s">
        <v>1</v>
      </c>
      <c r="G3336" s="2" t="s">
        <v>1</v>
      </c>
      <c r="H3336" s="2" t="s">
        <v>32</v>
      </c>
      <c r="I3336" s="185">
        <f t="shared" ref="I3336:O3336" si="2791">SUM(I3337)</f>
        <v>146712</v>
      </c>
      <c r="J3336" s="185">
        <f t="shared" si="2791"/>
        <v>146712</v>
      </c>
      <c r="K3336" s="185">
        <f t="shared" si="2791"/>
        <v>110553</v>
      </c>
      <c r="L3336" s="185">
        <f t="shared" si="2791"/>
        <v>36159</v>
      </c>
      <c r="M3336" s="15">
        <f t="shared" si="2791"/>
        <v>13000</v>
      </c>
      <c r="N3336" s="15">
        <f t="shared" si="2791"/>
        <v>14000</v>
      </c>
      <c r="O3336" s="15">
        <f t="shared" si="2791"/>
        <v>9159</v>
      </c>
      <c r="P3336" s="15">
        <f t="shared" si="2780"/>
        <v>146712</v>
      </c>
      <c r="Q3336" s="185">
        <f t="shared" si="2785"/>
        <v>100</v>
      </c>
    </row>
    <row r="3337" spans="1:17" x14ac:dyDescent="0.25">
      <c r="A3337" s="4" t="s">
        <v>969</v>
      </c>
      <c r="B3337" s="4" t="s">
        <v>82</v>
      </c>
      <c r="C3337" s="4" t="s">
        <v>1511</v>
      </c>
      <c r="D3337" s="4" t="s">
        <v>1512</v>
      </c>
      <c r="E3337" s="3" t="s">
        <v>34</v>
      </c>
      <c r="F3337" s="4"/>
      <c r="G3337" s="16" t="s">
        <v>1015</v>
      </c>
      <c r="H3337" s="16" t="s">
        <v>33</v>
      </c>
      <c r="I3337" s="183">
        <v>146712</v>
      </c>
      <c r="J3337" s="183">
        <v>146712</v>
      </c>
      <c r="K3337" s="183">
        <v>110553</v>
      </c>
      <c r="L3337" s="183">
        <f>M3337+N3337+O3337</f>
        <v>36159</v>
      </c>
      <c r="M3337" s="17">
        <v>13000</v>
      </c>
      <c r="N3337" s="17">
        <v>14000</v>
      </c>
      <c r="O3337" s="17">
        <v>9159</v>
      </c>
      <c r="P3337" s="17">
        <f t="shared" si="2780"/>
        <v>146712</v>
      </c>
      <c r="Q3337" s="183">
        <f t="shared" si="2785"/>
        <v>100</v>
      </c>
    </row>
    <row r="3338" spans="1:17" x14ac:dyDescent="0.25">
      <c r="A3338" s="4" t="s">
        <v>969</v>
      </c>
      <c r="B3338" s="4" t="s">
        <v>82</v>
      </c>
      <c r="C3338" s="4" t="s">
        <v>1511</v>
      </c>
      <c r="D3338" s="4" t="s">
        <v>1512</v>
      </c>
      <c r="E3338" s="2" t="s">
        <v>35</v>
      </c>
      <c r="F3338" s="2" t="s">
        <v>1</v>
      </c>
      <c r="G3338" s="2" t="s">
        <v>1</v>
      </c>
      <c r="H3338" s="2" t="s">
        <v>36</v>
      </c>
      <c r="I3338" s="185">
        <f t="shared" ref="I3338:O3338" si="2792">SUM(I3339:I3345)</f>
        <v>127545</v>
      </c>
      <c r="J3338" s="185">
        <f t="shared" si="2792"/>
        <v>107930</v>
      </c>
      <c r="K3338" s="185">
        <f t="shared" si="2792"/>
        <v>92873</v>
      </c>
      <c r="L3338" s="185">
        <f t="shared" si="2792"/>
        <v>15057</v>
      </c>
      <c r="M3338" s="15">
        <f t="shared" si="2792"/>
        <v>7857</v>
      </c>
      <c r="N3338" s="15">
        <f t="shared" si="2792"/>
        <v>6200</v>
      </c>
      <c r="O3338" s="15">
        <f t="shared" si="2792"/>
        <v>1000</v>
      </c>
      <c r="P3338" s="15">
        <f t="shared" si="2780"/>
        <v>107930</v>
      </c>
      <c r="Q3338" s="185">
        <f t="shared" si="2785"/>
        <v>100</v>
      </c>
    </row>
    <row r="3339" spans="1:17" x14ac:dyDescent="0.25">
      <c r="A3339" s="4" t="s">
        <v>969</v>
      </c>
      <c r="B3339" s="4" t="s">
        <v>82</v>
      </c>
      <c r="C3339" s="4" t="s">
        <v>1511</v>
      </c>
      <c r="D3339" s="4" t="s">
        <v>1512</v>
      </c>
      <c r="E3339" s="3" t="s">
        <v>39</v>
      </c>
      <c r="F3339" s="4"/>
      <c r="G3339" s="16" t="s">
        <v>1015</v>
      </c>
      <c r="H3339" s="16" t="s">
        <v>38</v>
      </c>
      <c r="I3339" s="183">
        <v>550</v>
      </c>
      <c r="J3339" s="183">
        <v>550</v>
      </c>
      <c r="K3339" s="183">
        <v>550</v>
      </c>
      <c r="L3339" s="183">
        <f t="shared" ref="L3339:L3344" si="2793">M3339+N3339+O3339</f>
        <v>0</v>
      </c>
      <c r="M3339" s="17"/>
      <c r="N3339" s="17"/>
      <c r="O3339" s="17"/>
      <c r="P3339" s="17">
        <f t="shared" si="2780"/>
        <v>550</v>
      </c>
      <c r="Q3339" s="183">
        <f t="shared" si="2785"/>
        <v>100</v>
      </c>
    </row>
    <row r="3340" spans="1:17" x14ac:dyDescent="0.25">
      <c r="A3340" s="4" t="s">
        <v>969</v>
      </c>
      <c r="B3340" s="4" t="s">
        <v>82</v>
      </c>
      <c r="C3340" s="4" t="s">
        <v>1511</v>
      </c>
      <c r="D3340" s="4" t="s">
        <v>1512</v>
      </c>
      <c r="E3340" s="3" t="s">
        <v>197</v>
      </c>
      <c r="F3340" s="4"/>
      <c r="G3340" s="16" t="s">
        <v>1015</v>
      </c>
      <c r="H3340" s="16" t="s">
        <v>196</v>
      </c>
      <c r="I3340" s="183">
        <v>59675</v>
      </c>
      <c r="J3340" s="183">
        <v>54000</v>
      </c>
      <c r="K3340" s="183">
        <v>44000</v>
      </c>
      <c r="L3340" s="183">
        <f t="shared" si="2793"/>
        <v>10000</v>
      </c>
      <c r="M3340" s="17">
        <v>5000</v>
      </c>
      <c r="N3340" s="17">
        <v>5000</v>
      </c>
      <c r="O3340" s="17">
        <v>0</v>
      </c>
      <c r="P3340" s="17">
        <f t="shared" si="2780"/>
        <v>54000</v>
      </c>
      <c r="Q3340" s="183">
        <f t="shared" si="2785"/>
        <v>100</v>
      </c>
    </row>
    <row r="3341" spans="1:17" x14ac:dyDescent="0.25">
      <c r="A3341" s="4" t="s">
        <v>969</v>
      </c>
      <c r="B3341" s="4" t="s">
        <v>82</v>
      </c>
      <c r="C3341" s="4" t="s">
        <v>1511</v>
      </c>
      <c r="D3341" s="4" t="s">
        <v>1512</v>
      </c>
      <c r="E3341" s="3" t="s">
        <v>200</v>
      </c>
      <c r="F3341" s="4"/>
      <c r="G3341" s="16" t="s">
        <v>1015</v>
      </c>
      <c r="H3341" s="16" t="s">
        <v>199</v>
      </c>
      <c r="I3341" s="183">
        <v>12000</v>
      </c>
      <c r="J3341" s="183">
        <v>12000</v>
      </c>
      <c r="K3341" s="183">
        <v>8600</v>
      </c>
      <c r="L3341" s="183">
        <f t="shared" si="2793"/>
        <v>3400</v>
      </c>
      <c r="M3341" s="17">
        <v>1200</v>
      </c>
      <c r="N3341" s="17">
        <v>1200</v>
      </c>
      <c r="O3341" s="17">
        <v>1000</v>
      </c>
      <c r="P3341" s="17">
        <f t="shared" si="2780"/>
        <v>12000</v>
      </c>
      <c r="Q3341" s="183">
        <f t="shared" si="2785"/>
        <v>100</v>
      </c>
    </row>
    <row r="3342" spans="1:17" x14ac:dyDescent="0.25">
      <c r="A3342" s="4" t="s">
        <v>969</v>
      </c>
      <c r="B3342" s="4" t="s">
        <v>82</v>
      </c>
      <c r="C3342" s="4" t="s">
        <v>1511</v>
      </c>
      <c r="D3342" s="4" t="s">
        <v>1512</v>
      </c>
      <c r="E3342" s="3" t="s">
        <v>203</v>
      </c>
      <c r="F3342" s="4"/>
      <c r="G3342" s="16" t="s">
        <v>1015</v>
      </c>
      <c r="H3342" s="16" t="s">
        <v>202</v>
      </c>
      <c r="I3342" s="183">
        <v>26000</v>
      </c>
      <c r="J3342" s="183">
        <v>22000</v>
      </c>
      <c r="K3342" s="183">
        <v>21100</v>
      </c>
      <c r="L3342" s="183">
        <f t="shared" si="2793"/>
        <v>900</v>
      </c>
      <c r="M3342" s="17">
        <v>900</v>
      </c>
      <c r="N3342" s="17"/>
      <c r="O3342" s="17"/>
      <c r="P3342" s="17">
        <f t="shared" si="2780"/>
        <v>22000</v>
      </c>
      <c r="Q3342" s="183">
        <f t="shared" si="2785"/>
        <v>100</v>
      </c>
    </row>
    <row r="3343" spans="1:17" x14ac:dyDescent="0.25">
      <c r="A3343" s="4" t="s">
        <v>969</v>
      </c>
      <c r="B3343" s="4" t="s">
        <v>82</v>
      </c>
      <c r="C3343" s="4" t="s">
        <v>1511</v>
      </c>
      <c r="D3343" s="4" t="s">
        <v>1512</v>
      </c>
      <c r="E3343" s="3" t="s">
        <v>206</v>
      </c>
      <c r="F3343" s="4"/>
      <c r="G3343" s="16" t="s">
        <v>1015</v>
      </c>
      <c r="H3343" s="16" t="s">
        <v>205</v>
      </c>
      <c r="I3343" s="183">
        <v>225</v>
      </c>
      <c r="J3343" s="183">
        <v>225</v>
      </c>
      <c r="K3343" s="183">
        <v>225</v>
      </c>
      <c r="L3343" s="183">
        <f t="shared" si="2793"/>
        <v>0</v>
      </c>
      <c r="M3343" s="17"/>
      <c r="N3343" s="17"/>
      <c r="O3343" s="17"/>
      <c r="P3343" s="17">
        <f t="shared" si="2780"/>
        <v>225</v>
      </c>
      <c r="Q3343" s="183">
        <f t="shared" si="2785"/>
        <v>100</v>
      </c>
    </row>
    <row r="3344" spans="1:17" x14ac:dyDescent="0.25">
      <c r="A3344" s="4" t="s">
        <v>969</v>
      </c>
      <c r="B3344" s="4" t="s">
        <v>82</v>
      </c>
      <c r="C3344" s="4" t="s">
        <v>1511</v>
      </c>
      <c r="D3344" s="4" t="s">
        <v>1512</v>
      </c>
      <c r="E3344" s="3" t="s">
        <v>212</v>
      </c>
      <c r="F3344" s="4"/>
      <c r="G3344" s="16" t="s">
        <v>1015</v>
      </c>
      <c r="H3344" s="16" t="s">
        <v>211</v>
      </c>
      <c r="I3344" s="183">
        <v>4000</v>
      </c>
      <c r="J3344" s="183">
        <v>4000</v>
      </c>
      <c r="K3344" s="183">
        <v>4000</v>
      </c>
      <c r="L3344" s="183">
        <f t="shared" si="2793"/>
        <v>0</v>
      </c>
      <c r="M3344" s="17"/>
      <c r="N3344" s="17"/>
      <c r="O3344" s="17"/>
      <c r="P3344" s="17">
        <f t="shared" si="2780"/>
        <v>4000</v>
      </c>
      <c r="Q3344" s="183">
        <f t="shared" si="2785"/>
        <v>100</v>
      </c>
    </row>
    <row r="3345" spans="1:17" x14ac:dyDescent="0.25">
      <c r="A3345" s="1" t="s">
        <v>969</v>
      </c>
      <c r="B3345" s="1" t="s">
        <v>82</v>
      </c>
      <c r="C3345" s="1" t="s">
        <v>1511</v>
      </c>
      <c r="D3345" s="1" t="s">
        <v>1512</v>
      </c>
      <c r="E3345" s="1" t="s">
        <v>40</v>
      </c>
      <c r="F3345" s="4" t="s">
        <v>1</v>
      </c>
      <c r="G3345" s="16" t="s">
        <v>1</v>
      </c>
      <c r="H3345" s="2" t="s">
        <v>41</v>
      </c>
      <c r="I3345" s="185">
        <f t="shared" ref="I3345:O3345" si="2794">SUM(I3346:I3348)</f>
        <v>25095</v>
      </c>
      <c r="J3345" s="185">
        <f t="shared" si="2794"/>
        <v>15155</v>
      </c>
      <c r="K3345" s="185">
        <f t="shared" si="2794"/>
        <v>14398</v>
      </c>
      <c r="L3345" s="185">
        <f t="shared" si="2794"/>
        <v>757</v>
      </c>
      <c r="M3345" s="15">
        <f t="shared" si="2794"/>
        <v>757</v>
      </c>
      <c r="N3345" s="15">
        <f t="shared" si="2794"/>
        <v>0</v>
      </c>
      <c r="O3345" s="15">
        <f t="shared" si="2794"/>
        <v>0</v>
      </c>
      <c r="P3345" s="15">
        <f t="shared" si="2780"/>
        <v>15155</v>
      </c>
      <c r="Q3345" s="185">
        <f t="shared" si="2785"/>
        <v>100</v>
      </c>
    </row>
    <row r="3346" spans="1:17" x14ac:dyDescent="0.25">
      <c r="A3346" s="4" t="s">
        <v>969</v>
      </c>
      <c r="B3346" s="4" t="s">
        <v>82</v>
      </c>
      <c r="C3346" s="4" t="s">
        <v>1511</v>
      </c>
      <c r="D3346" s="4" t="s">
        <v>1512</v>
      </c>
      <c r="E3346" s="3" t="s">
        <v>42</v>
      </c>
      <c r="F3346" s="4"/>
      <c r="G3346" s="16" t="s">
        <v>1015</v>
      </c>
      <c r="H3346" s="16" t="s">
        <v>41</v>
      </c>
      <c r="I3346" s="183">
        <v>20538</v>
      </c>
      <c r="J3346" s="183">
        <v>10598</v>
      </c>
      <c r="K3346" s="183">
        <v>10398</v>
      </c>
      <c r="L3346" s="183">
        <f>M3346+N3346+O3346</f>
        <v>200</v>
      </c>
      <c r="M3346" s="17">
        <v>200</v>
      </c>
      <c r="N3346" s="17"/>
      <c r="O3346" s="17"/>
      <c r="P3346" s="17">
        <f t="shared" si="2780"/>
        <v>10598</v>
      </c>
      <c r="Q3346" s="183">
        <f t="shared" si="2785"/>
        <v>100</v>
      </c>
    </row>
    <row r="3347" spans="1:17" ht="22.5" x14ac:dyDescent="0.25">
      <c r="A3347" s="4" t="s">
        <v>969</v>
      </c>
      <c r="B3347" s="4" t="s">
        <v>82</v>
      </c>
      <c r="C3347" s="4" t="s">
        <v>1511</v>
      </c>
      <c r="D3347" s="4" t="s">
        <v>1512</v>
      </c>
      <c r="E3347" s="3" t="s">
        <v>42</v>
      </c>
      <c r="F3347" s="4" t="s">
        <v>1519</v>
      </c>
      <c r="G3347" s="16" t="s">
        <v>1015</v>
      </c>
      <c r="H3347" s="16" t="s">
        <v>50</v>
      </c>
      <c r="I3347" s="183">
        <v>4457</v>
      </c>
      <c r="J3347" s="183">
        <v>4457</v>
      </c>
      <c r="K3347" s="183">
        <v>3900</v>
      </c>
      <c r="L3347" s="183">
        <f>M3347+N3347+O3347</f>
        <v>557</v>
      </c>
      <c r="M3347" s="17">
        <v>557</v>
      </c>
      <c r="N3347" s="17"/>
      <c r="O3347" s="17"/>
      <c r="P3347" s="17">
        <f t="shared" si="2780"/>
        <v>4457</v>
      </c>
      <c r="Q3347" s="183">
        <f t="shared" si="2785"/>
        <v>100</v>
      </c>
    </row>
    <row r="3348" spans="1:17" ht="22.5" x14ac:dyDescent="0.25">
      <c r="A3348" s="4" t="s">
        <v>969</v>
      </c>
      <c r="B3348" s="4" t="s">
        <v>82</v>
      </c>
      <c r="C3348" s="4" t="s">
        <v>1511</v>
      </c>
      <c r="D3348" s="4" t="s">
        <v>1512</v>
      </c>
      <c r="E3348" s="3" t="s">
        <v>42</v>
      </c>
      <c r="F3348" s="4" t="s">
        <v>1520</v>
      </c>
      <c r="G3348" s="16" t="s">
        <v>1015</v>
      </c>
      <c r="H3348" s="16" t="s">
        <v>56</v>
      </c>
      <c r="I3348" s="183">
        <v>100</v>
      </c>
      <c r="J3348" s="183">
        <v>100</v>
      </c>
      <c r="K3348" s="183">
        <v>100</v>
      </c>
      <c r="L3348" s="183">
        <f>M3348+N3348+O3348</f>
        <v>0</v>
      </c>
      <c r="M3348" s="17"/>
      <c r="N3348" s="17"/>
      <c r="O3348" s="17"/>
      <c r="P3348" s="17">
        <f t="shared" si="2780"/>
        <v>100</v>
      </c>
      <c r="Q3348" s="183">
        <f t="shared" si="2785"/>
        <v>100</v>
      </c>
    </row>
    <row r="3349" spans="1:17" ht="22.5" x14ac:dyDescent="0.25">
      <c r="A3349" s="1" t="s">
        <v>1</v>
      </c>
      <c r="B3349" s="1" t="s">
        <v>1</v>
      </c>
      <c r="C3349" s="1" t="s">
        <v>1</v>
      </c>
      <c r="D3349" s="2" t="s">
        <v>1</v>
      </c>
      <c r="E3349" s="2" t="s">
        <v>1</v>
      </c>
      <c r="F3349" s="2" t="s">
        <v>1</v>
      </c>
      <c r="G3349" s="2" t="s">
        <v>1</v>
      </c>
      <c r="H3349" s="13" t="s">
        <v>57</v>
      </c>
      <c r="I3349" s="184">
        <f t="shared" ref="I3349:O3350" si="2795">SUM(I3350)</f>
        <v>100</v>
      </c>
      <c r="J3349" s="184">
        <f t="shared" si="2795"/>
        <v>100</v>
      </c>
      <c r="K3349" s="184">
        <f t="shared" si="2795"/>
        <v>100</v>
      </c>
      <c r="L3349" s="184">
        <f t="shared" si="2795"/>
        <v>0</v>
      </c>
      <c r="M3349" s="14">
        <f t="shared" si="2795"/>
        <v>0</v>
      </c>
      <c r="N3349" s="14">
        <f t="shared" si="2795"/>
        <v>0</v>
      </c>
      <c r="O3349" s="14">
        <f t="shared" si="2795"/>
        <v>0</v>
      </c>
      <c r="P3349" s="14">
        <f t="shared" si="2780"/>
        <v>100</v>
      </c>
      <c r="Q3349" s="184">
        <f t="shared" si="2785"/>
        <v>100</v>
      </c>
    </row>
    <row r="3350" spans="1:17" x14ac:dyDescent="0.25">
      <c r="A3350" s="4" t="s">
        <v>969</v>
      </c>
      <c r="B3350" s="4" t="s">
        <v>82</v>
      </c>
      <c r="C3350" s="4" t="s">
        <v>1511</v>
      </c>
      <c r="D3350" s="4" t="s">
        <v>1512</v>
      </c>
      <c r="E3350" s="2" t="s">
        <v>58</v>
      </c>
      <c r="F3350" s="2" t="s">
        <v>1</v>
      </c>
      <c r="G3350" s="2" t="s">
        <v>1</v>
      </c>
      <c r="H3350" s="2" t="s">
        <v>59</v>
      </c>
      <c r="I3350" s="185">
        <f t="shared" si="2795"/>
        <v>100</v>
      </c>
      <c r="J3350" s="185">
        <f t="shared" si="2795"/>
        <v>100</v>
      </c>
      <c r="K3350" s="185">
        <f t="shared" si="2795"/>
        <v>100</v>
      </c>
      <c r="L3350" s="185">
        <f t="shared" si="2795"/>
        <v>0</v>
      </c>
      <c r="M3350" s="15">
        <f t="shared" si="2795"/>
        <v>0</v>
      </c>
      <c r="N3350" s="15">
        <f t="shared" si="2795"/>
        <v>0</v>
      </c>
      <c r="O3350" s="15">
        <f t="shared" si="2795"/>
        <v>0</v>
      </c>
      <c r="P3350" s="15">
        <f t="shared" si="2780"/>
        <v>100</v>
      </c>
      <c r="Q3350" s="185">
        <f t="shared" si="2785"/>
        <v>100</v>
      </c>
    </row>
    <row r="3351" spans="1:17" x14ac:dyDescent="0.25">
      <c r="A3351" s="4" t="s">
        <v>969</v>
      </c>
      <c r="B3351" s="4" t="s">
        <v>82</v>
      </c>
      <c r="C3351" s="4" t="s">
        <v>1511</v>
      </c>
      <c r="D3351" s="4" t="s">
        <v>1512</v>
      </c>
      <c r="E3351" s="3" t="s">
        <v>69</v>
      </c>
      <c r="F3351" s="4"/>
      <c r="G3351" s="16" t="s">
        <v>1015</v>
      </c>
      <c r="H3351" s="16" t="s">
        <v>68</v>
      </c>
      <c r="I3351" s="183">
        <v>100</v>
      </c>
      <c r="J3351" s="183">
        <v>100</v>
      </c>
      <c r="K3351" s="183">
        <v>100</v>
      </c>
      <c r="L3351" s="183">
        <f>M3351+N3351+O3351</f>
        <v>0</v>
      </c>
      <c r="M3351" s="17"/>
      <c r="N3351" s="17"/>
      <c r="O3351" s="17"/>
      <c r="P3351" s="17">
        <f t="shared" si="2780"/>
        <v>100</v>
      </c>
      <c r="Q3351" s="183">
        <f t="shared" si="2785"/>
        <v>100</v>
      </c>
    </row>
    <row r="3352" spans="1:17" ht="22.5" x14ac:dyDescent="0.25">
      <c r="A3352" s="1" t="s">
        <v>1</v>
      </c>
      <c r="B3352" s="1" t="s">
        <v>1</v>
      </c>
      <c r="C3352" s="1" t="s">
        <v>1</v>
      </c>
      <c r="D3352" s="2" t="s">
        <v>1</v>
      </c>
      <c r="E3352" s="2" t="s">
        <v>1</v>
      </c>
      <c r="F3352" s="2" t="s">
        <v>1</v>
      </c>
      <c r="G3352" s="2" t="s">
        <v>1</v>
      </c>
      <c r="H3352" s="13" t="s">
        <v>70</v>
      </c>
      <c r="I3352" s="184">
        <f t="shared" ref="I3352:O3352" si="2796">SUM(I3353)</f>
        <v>70000</v>
      </c>
      <c r="J3352" s="184">
        <f t="shared" si="2796"/>
        <v>65000</v>
      </c>
      <c r="K3352" s="184">
        <f t="shared" si="2796"/>
        <v>65000</v>
      </c>
      <c r="L3352" s="184">
        <f t="shared" si="2796"/>
        <v>0</v>
      </c>
      <c r="M3352" s="14">
        <f t="shared" si="2796"/>
        <v>0</v>
      </c>
      <c r="N3352" s="14">
        <f t="shared" si="2796"/>
        <v>0</v>
      </c>
      <c r="O3352" s="14">
        <f t="shared" si="2796"/>
        <v>0</v>
      </c>
      <c r="P3352" s="14">
        <f t="shared" si="2780"/>
        <v>65000</v>
      </c>
      <c r="Q3352" s="184">
        <f t="shared" si="2785"/>
        <v>100</v>
      </c>
    </row>
    <row r="3353" spans="1:17" x14ac:dyDescent="0.25">
      <c r="A3353" s="4" t="s">
        <v>969</v>
      </c>
      <c r="B3353" s="4" t="s">
        <v>82</v>
      </c>
      <c r="C3353" s="4" t="s">
        <v>1511</v>
      </c>
      <c r="D3353" s="4" t="s">
        <v>1512</v>
      </c>
      <c r="E3353" s="2" t="s">
        <v>71</v>
      </c>
      <c r="F3353" s="2" t="s">
        <v>1</v>
      </c>
      <c r="G3353" s="2" t="s">
        <v>1</v>
      </c>
      <c r="H3353" s="2" t="s">
        <v>72</v>
      </c>
      <c r="I3353" s="185">
        <f t="shared" ref="I3353:L3353" si="2797">SUM(I3354:I3355)</f>
        <v>70000</v>
      </c>
      <c r="J3353" s="185">
        <f t="shared" ref="J3353" si="2798">SUM(J3354:J3355)</f>
        <v>65000</v>
      </c>
      <c r="K3353" s="185">
        <f t="shared" ref="K3353" si="2799">SUM(K3354:K3355)</f>
        <v>65000</v>
      </c>
      <c r="L3353" s="185">
        <f t="shared" si="2797"/>
        <v>0</v>
      </c>
      <c r="M3353" s="15">
        <f t="shared" ref="M3353:O3353" si="2800">SUM(M3354:M3355)</f>
        <v>0</v>
      </c>
      <c r="N3353" s="15">
        <f t="shared" si="2800"/>
        <v>0</v>
      </c>
      <c r="O3353" s="15">
        <f t="shared" si="2800"/>
        <v>0</v>
      </c>
      <c r="P3353" s="15">
        <f t="shared" si="2780"/>
        <v>65000</v>
      </c>
      <c r="Q3353" s="185">
        <f t="shared" si="2785"/>
        <v>100</v>
      </c>
    </row>
    <row r="3354" spans="1:17" x14ac:dyDescent="0.25">
      <c r="A3354" s="4" t="s">
        <v>969</v>
      </c>
      <c r="B3354" s="4" t="s">
        <v>82</v>
      </c>
      <c r="C3354" s="4" t="s">
        <v>1511</v>
      </c>
      <c r="D3354" s="4" t="s">
        <v>1512</v>
      </c>
      <c r="E3354" s="3" t="s">
        <v>75</v>
      </c>
      <c r="F3354" s="4"/>
      <c r="G3354" s="16" t="s">
        <v>1015</v>
      </c>
      <c r="H3354" s="16" t="s">
        <v>74</v>
      </c>
      <c r="I3354" s="183">
        <v>55000</v>
      </c>
      <c r="J3354" s="183">
        <v>65000</v>
      </c>
      <c r="K3354" s="183">
        <v>65000</v>
      </c>
      <c r="L3354" s="183">
        <f>M3354+N3354+O3354</f>
        <v>0</v>
      </c>
      <c r="M3354" s="17"/>
      <c r="N3354" s="17"/>
      <c r="O3354" s="17"/>
      <c r="P3354" s="17">
        <f t="shared" si="2780"/>
        <v>65000</v>
      </c>
      <c r="Q3354" s="183">
        <f t="shared" si="2785"/>
        <v>100</v>
      </c>
    </row>
    <row r="3355" spans="1:17" x14ac:dyDescent="0.25">
      <c r="A3355" s="4" t="s">
        <v>969</v>
      </c>
      <c r="B3355" s="4" t="s">
        <v>82</v>
      </c>
      <c r="C3355" s="4" t="s">
        <v>1511</v>
      </c>
      <c r="D3355" s="4" t="s">
        <v>1512</v>
      </c>
      <c r="E3355" s="3" t="s">
        <v>341</v>
      </c>
      <c r="F3355" s="4"/>
      <c r="G3355" s="16" t="s">
        <v>1015</v>
      </c>
      <c r="H3355" s="16" t="s">
        <v>340</v>
      </c>
      <c r="I3355" s="183">
        <v>15000</v>
      </c>
      <c r="J3355" s="183">
        <v>0</v>
      </c>
      <c r="K3355" s="183">
        <v>0</v>
      </c>
      <c r="L3355" s="183">
        <f>M3355+N3355+O3355</f>
        <v>0</v>
      </c>
      <c r="M3355" s="17"/>
      <c r="N3355" s="17"/>
      <c r="O3355" s="17"/>
      <c r="P3355" s="17">
        <f t="shared" si="2780"/>
        <v>0</v>
      </c>
      <c r="Q3355" s="161" t="str">
        <f t="shared" si="2785"/>
        <v>-</v>
      </c>
    </row>
    <row r="3356" spans="1:17" x14ac:dyDescent="0.25">
      <c r="A3356" s="16" t="s">
        <v>1</v>
      </c>
      <c r="B3356" s="16" t="s">
        <v>1</v>
      </c>
      <c r="C3356" s="16" t="s">
        <v>1</v>
      </c>
      <c r="D3356" s="16" t="s">
        <v>1</v>
      </c>
      <c r="E3356" s="16" t="s">
        <v>1</v>
      </c>
      <c r="F3356" s="16" t="s">
        <v>1</v>
      </c>
      <c r="G3356" s="16" t="s">
        <v>1</v>
      </c>
      <c r="H3356" s="13" t="s">
        <v>1521</v>
      </c>
      <c r="I3356" s="184">
        <f t="shared" ref="I3356:O3356" si="2801">SUM(I3327,I3349,I3352)</f>
        <v>1952525</v>
      </c>
      <c r="J3356" s="184">
        <f t="shared" si="2801"/>
        <v>1935819</v>
      </c>
      <c r="K3356" s="184">
        <f t="shared" si="2801"/>
        <v>1540435</v>
      </c>
      <c r="L3356" s="184">
        <f t="shared" si="2801"/>
        <v>395384</v>
      </c>
      <c r="M3356" s="14">
        <f t="shared" si="2801"/>
        <v>165757</v>
      </c>
      <c r="N3356" s="14">
        <f t="shared" si="2801"/>
        <v>150200</v>
      </c>
      <c r="O3356" s="14">
        <f t="shared" si="2801"/>
        <v>79427</v>
      </c>
      <c r="P3356" s="14">
        <f t="shared" si="2780"/>
        <v>1935819</v>
      </c>
      <c r="Q3356" s="184">
        <f t="shared" si="2785"/>
        <v>100</v>
      </c>
    </row>
    <row r="3357" spans="1:17" ht="15.75" thickBot="1" x14ac:dyDescent="0.3">
      <c r="A3357" s="16" t="s">
        <v>1</v>
      </c>
      <c r="B3357" s="16" t="s">
        <v>1</v>
      </c>
      <c r="C3357" s="16" t="s">
        <v>1</v>
      </c>
      <c r="D3357" s="16" t="s">
        <v>1</v>
      </c>
      <c r="E3357" s="16" t="s">
        <v>1</v>
      </c>
      <c r="F3357" s="16" t="s">
        <v>1</v>
      </c>
      <c r="G3357" s="16" t="s">
        <v>1</v>
      </c>
      <c r="H3357" s="2" t="s">
        <v>77</v>
      </c>
      <c r="I3357" s="185">
        <v>40</v>
      </c>
      <c r="J3357" s="185">
        <v>40</v>
      </c>
      <c r="K3357" s="185"/>
      <c r="L3357" s="185">
        <f>M3357+N3357+O3357</f>
        <v>0</v>
      </c>
      <c r="M3357" s="16"/>
      <c r="N3357" s="16"/>
      <c r="O3357" s="16"/>
      <c r="P3357" s="15">
        <f t="shared" si="2780"/>
        <v>0</v>
      </c>
      <c r="Q3357" s="164"/>
    </row>
    <row r="3358" spans="1:17" ht="45.75" thickBot="1" x14ac:dyDescent="0.3">
      <c r="A3358" s="212" t="s">
        <v>1</v>
      </c>
      <c r="B3358" s="212" t="s">
        <v>1</v>
      </c>
      <c r="C3358" s="212" t="s">
        <v>1</v>
      </c>
      <c r="D3358" s="212" t="s">
        <v>1</v>
      </c>
      <c r="E3358" s="212" t="s">
        <v>1</v>
      </c>
      <c r="F3358" s="212" t="s">
        <v>1</v>
      </c>
      <c r="G3358" s="214" t="s">
        <v>1</v>
      </c>
      <c r="H3358" s="5" t="s">
        <v>78</v>
      </c>
      <c r="I3358" s="109" t="s">
        <v>3374</v>
      </c>
      <c r="J3358" s="109" t="s">
        <v>3433</v>
      </c>
      <c r="K3358" s="109" t="s">
        <v>3437</v>
      </c>
      <c r="L3358" s="109" t="s">
        <v>3434</v>
      </c>
      <c r="M3358" s="5" t="s">
        <v>3439</v>
      </c>
      <c r="N3358" s="5" t="s">
        <v>3440</v>
      </c>
      <c r="O3358" s="5" t="s">
        <v>3441</v>
      </c>
      <c r="P3358" s="5" t="s">
        <v>3438</v>
      </c>
      <c r="Q3358" s="162" t="s">
        <v>3302</v>
      </c>
    </row>
    <row r="3359" spans="1:17" x14ac:dyDescent="0.25">
      <c r="A3359" s="213"/>
      <c r="B3359" s="213"/>
      <c r="C3359" s="213"/>
      <c r="D3359" s="213"/>
      <c r="E3359" s="213"/>
      <c r="F3359" s="213"/>
      <c r="G3359" s="215"/>
      <c r="H3359" s="18" t="s">
        <v>1</v>
      </c>
      <c r="I3359" s="110">
        <v>1</v>
      </c>
      <c r="J3359" s="110">
        <v>2</v>
      </c>
      <c r="K3359" s="110">
        <v>20</v>
      </c>
      <c r="L3359" s="110" t="s">
        <v>3402</v>
      </c>
      <c r="M3359" s="12">
        <v>5</v>
      </c>
      <c r="N3359" s="12">
        <v>6</v>
      </c>
      <c r="O3359" s="12">
        <v>7</v>
      </c>
      <c r="P3359" s="12" t="s">
        <v>3303</v>
      </c>
      <c r="Q3359" s="110">
        <v>9</v>
      </c>
    </row>
    <row r="3360" spans="1:17" x14ac:dyDescent="0.25">
      <c r="A3360" s="213"/>
      <c r="B3360" s="213"/>
      <c r="C3360" s="213"/>
      <c r="D3360" s="213"/>
      <c r="E3360" s="213"/>
      <c r="F3360" s="213"/>
      <c r="G3360" s="215"/>
      <c r="H3360" s="19" t="s">
        <v>1060</v>
      </c>
      <c r="I3360" s="186">
        <f t="shared" ref="I3360:L3360" si="2802">SUM(I3356)</f>
        <v>1952525</v>
      </c>
      <c r="J3360" s="186">
        <f t="shared" ref="J3360" si="2803">SUM(J3356)</f>
        <v>1935819</v>
      </c>
      <c r="K3360" s="186">
        <f t="shared" ref="K3360" si="2804">SUM(K3356)</f>
        <v>1540435</v>
      </c>
      <c r="L3360" s="186">
        <f t="shared" si="2802"/>
        <v>395384</v>
      </c>
      <c r="M3360" s="20">
        <f t="shared" ref="M3360:O3360" si="2805">SUM(M3356)</f>
        <v>165757</v>
      </c>
      <c r="N3360" s="20">
        <f t="shared" si="2805"/>
        <v>150200</v>
      </c>
      <c r="O3360" s="20">
        <f t="shared" si="2805"/>
        <v>79427</v>
      </c>
      <c r="P3360" s="20">
        <f>K3360+L3360</f>
        <v>1935819</v>
      </c>
      <c r="Q3360" s="186">
        <f>IF(J3360=0,"-",P3360/J3360*100)</f>
        <v>100</v>
      </c>
    </row>
    <row r="3361" spans="1:17" x14ac:dyDescent="0.25">
      <c r="A3361" s="213"/>
      <c r="B3361" s="213"/>
      <c r="C3361" s="213"/>
      <c r="D3361" s="213"/>
      <c r="E3361" s="213"/>
      <c r="F3361" s="213"/>
      <c r="G3361" s="215"/>
      <c r="H3361" s="21" t="s">
        <v>80</v>
      </c>
      <c r="I3361" s="186">
        <f t="shared" ref="I3361:L3361" si="2806">SUM(I3360)</f>
        <v>1952525</v>
      </c>
      <c r="J3361" s="186">
        <f t="shared" ref="J3361" si="2807">SUM(J3360)</f>
        <v>1935819</v>
      </c>
      <c r="K3361" s="186">
        <f t="shared" ref="K3361" si="2808">SUM(K3360)</f>
        <v>1540435</v>
      </c>
      <c r="L3361" s="186">
        <f t="shared" si="2806"/>
        <v>395384</v>
      </c>
      <c r="M3361" s="20">
        <f t="shared" ref="M3361:O3361" si="2809">SUM(M3360)</f>
        <v>165757</v>
      </c>
      <c r="N3361" s="20">
        <f t="shared" si="2809"/>
        <v>150200</v>
      </c>
      <c r="O3361" s="20">
        <f t="shared" si="2809"/>
        <v>79427</v>
      </c>
      <c r="P3361" s="20">
        <f>K3361+L3361</f>
        <v>1935819</v>
      </c>
      <c r="Q3361" s="186">
        <f>IF(J3361=0,"-",P3361/J3361*100)</f>
        <v>100</v>
      </c>
    </row>
    <row r="3362" spans="1:17" x14ac:dyDescent="0.25">
      <c r="A3362" s="216"/>
      <c r="B3362" s="216"/>
      <c r="C3362" s="216"/>
      <c r="D3362" s="216"/>
      <c r="E3362" s="216"/>
      <c r="F3362" s="216"/>
      <c r="G3362" s="217"/>
      <c r="J3362" s="178">
        <v>0</v>
      </c>
      <c r="K3362" s="178">
        <v>0</v>
      </c>
      <c r="L3362" s="178">
        <f>M3362+N3362+O3362</f>
        <v>0</v>
      </c>
      <c r="P3362">
        <f>K3362+L3362</f>
        <v>0</v>
      </c>
      <c r="Q3362" s="160" t="str">
        <f>IF(J3362=0,"-",P3362/J3362*100)</f>
        <v>-</v>
      </c>
    </row>
    <row r="3363" spans="1:17" ht="15.75" thickBot="1" x14ac:dyDescent="0.3">
      <c r="A3363" s="16" t="s">
        <v>1</v>
      </c>
      <c r="B3363" s="16" t="s">
        <v>1</v>
      </c>
      <c r="C3363" s="16" t="s">
        <v>1</v>
      </c>
      <c r="D3363" s="16" t="s">
        <v>1</v>
      </c>
      <c r="E3363" s="16" t="s">
        <v>1</v>
      </c>
      <c r="F3363" s="16" t="s">
        <v>1</v>
      </c>
      <c r="G3363" s="16" t="s">
        <v>1</v>
      </c>
      <c r="H3363" s="22" t="s">
        <v>1</v>
      </c>
      <c r="I3363" s="187"/>
      <c r="J3363" s="187"/>
      <c r="K3363" s="187"/>
      <c r="L3363" s="187">
        <f>M3363+N3363+O3363</f>
        <v>0</v>
      </c>
      <c r="M3363" s="22"/>
      <c r="N3363" s="22"/>
      <c r="O3363" s="22"/>
      <c r="P3363" s="22">
        <f>K3363+L3363</f>
        <v>0</v>
      </c>
      <c r="Q3363" s="166"/>
    </row>
    <row r="3364" spans="1:17" ht="45.75" thickBot="1" x14ac:dyDescent="0.3">
      <c r="A3364" s="5" t="s">
        <v>4</v>
      </c>
      <c r="B3364" s="5" t="s">
        <v>5</v>
      </c>
      <c r="C3364" s="5" t="s">
        <v>6</v>
      </c>
      <c r="D3364" s="6" t="s">
        <v>1</v>
      </c>
      <c r="E3364" s="5" t="s">
        <v>7</v>
      </c>
      <c r="F3364" s="5" t="s">
        <v>8</v>
      </c>
      <c r="G3364" s="5" t="s">
        <v>9</v>
      </c>
      <c r="H3364" s="5" t="s">
        <v>10</v>
      </c>
      <c r="I3364" s="109" t="s">
        <v>3374</v>
      </c>
      <c r="J3364" s="109" t="s">
        <v>3433</v>
      </c>
      <c r="K3364" s="109" t="s">
        <v>3437</v>
      </c>
      <c r="L3364" s="109" t="s">
        <v>3434</v>
      </c>
      <c r="M3364" s="5" t="s">
        <v>3439</v>
      </c>
      <c r="N3364" s="5" t="s">
        <v>3440</v>
      </c>
      <c r="O3364" s="5" t="s">
        <v>3441</v>
      </c>
      <c r="P3364" s="5" t="s">
        <v>3438</v>
      </c>
      <c r="Q3364" s="162" t="s">
        <v>3302</v>
      </c>
    </row>
    <row r="3365" spans="1:17" x14ac:dyDescent="0.25">
      <c r="A3365" s="7" t="s">
        <v>1</v>
      </c>
      <c r="B3365" s="7" t="s">
        <v>1</v>
      </c>
      <c r="C3365" s="7" t="s">
        <v>1</v>
      </c>
      <c r="D3365" s="8" t="s">
        <v>1</v>
      </c>
      <c r="E3365" s="8" t="s">
        <v>1</v>
      </c>
      <c r="F3365" s="9" t="s">
        <v>1</v>
      </c>
      <c r="G3365" s="10" t="s">
        <v>1</v>
      </c>
      <c r="H3365" s="11" t="s">
        <v>1</v>
      </c>
      <c r="I3365" s="110">
        <v>1</v>
      </c>
      <c r="J3365" s="110">
        <v>2</v>
      </c>
      <c r="K3365" s="110">
        <v>20</v>
      </c>
      <c r="L3365" s="110" t="s">
        <v>3402</v>
      </c>
      <c r="M3365" s="12">
        <v>5</v>
      </c>
      <c r="N3365" s="12">
        <v>6</v>
      </c>
      <c r="O3365" s="12">
        <v>7</v>
      </c>
      <c r="P3365" s="12" t="s">
        <v>3303</v>
      </c>
      <c r="Q3365" s="110">
        <v>9</v>
      </c>
    </row>
    <row r="3366" spans="1:17" x14ac:dyDescent="0.25">
      <c r="A3366" s="1" t="s">
        <v>969</v>
      </c>
      <c r="B3366" s="1" t="s">
        <v>82</v>
      </c>
      <c r="C3366" s="4" t="s">
        <v>1522</v>
      </c>
      <c r="D3366" s="4" t="s">
        <v>1523</v>
      </c>
      <c r="E3366" s="2" t="s">
        <v>1</v>
      </c>
      <c r="F3366" s="2" t="s">
        <v>1</v>
      </c>
      <c r="G3366" s="2" t="s">
        <v>1</v>
      </c>
      <c r="H3366" s="2" t="s">
        <v>1524</v>
      </c>
      <c r="I3366" s="183">
        <v>0</v>
      </c>
      <c r="J3366" s="183"/>
      <c r="K3366" s="183"/>
      <c r="L3366" s="183">
        <f>M3366+N3366+O3366</f>
        <v>0</v>
      </c>
      <c r="M3366" s="3"/>
      <c r="N3366" s="3"/>
      <c r="O3366" s="3"/>
      <c r="P3366" s="3">
        <f t="shared" ref="P3366:P3398" si="2810">K3366+L3366</f>
        <v>0</v>
      </c>
      <c r="Q3366" s="161"/>
    </row>
    <row r="3367" spans="1:17" ht="33.75" x14ac:dyDescent="0.25">
      <c r="A3367" s="1" t="s">
        <v>1</v>
      </c>
      <c r="B3367" s="1" t="s">
        <v>1</v>
      </c>
      <c r="C3367" s="1" t="s">
        <v>1</v>
      </c>
      <c r="D3367" s="2" t="s">
        <v>1</v>
      </c>
      <c r="E3367" s="2" t="s">
        <v>1</v>
      </c>
      <c r="F3367" s="2" t="s">
        <v>1</v>
      </c>
      <c r="G3367" s="2" t="s">
        <v>1</v>
      </c>
      <c r="H3367" s="13" t="s">
        <v>14</v>
      </c>
      <c r="I3367" s="184">
        <f t="shared" ref="I3367:L3367" si="2811">SUM(I3368,I3376,I3378)</f>
        <v>1174167</v>
      </c>
      <c r="J3367" s="184">
        <f t="shared" ref="J3367" si="2812">SUM(J3368,J3376,J3378)</f>
        <v>1165816</v>
      </c>
      <c r="K3367" s="184">
        <f t="shared" ref="K3367" si="2813">SUM(K3368,K3376,K3378)</f>
        <v>890779</v>
      </c>
      <c r="L3367" s="184">
        <f t="shared" si="2811"/>
        <v>253017</v>
      </c>
      <c r="M3367" s="14">
        <f t="shared" ref="M3367:O3367" si="2814">SUM(M3368,M3376,M3378)</f>
        <v>82343</v>
      </c>
      <c r="N3367" s="14">
        <f t="shared" si="2814"/>
        <v>88206</v>
      </c>
      <c r="O3367" s="14">
        <f t="shared" si="2814"/>
        <v>82468</v>
      </c>
      <c r="P3367" s="14">
        <f t="shared" si="2810"/>
        <v>1143796</v>
      </c>
      <c r="Q3367" s="184">
        <f t="shared" ref="Q3367:Q3397" si="2815">IF(J3367=0,"-",P3367/J3367*100)</f>
        <v>98.111194219327928</v>
      </c>
    </row>
    <row r="3368" spans="1:17" x14ac:dyDescent="0.25">
      <c r="A3368" s="4" t="s">
        <v>969</v>
      </c>
      <c r="B3368" s="4" t="s">
        <v>82</v>
      </c>
      <c r="C3368" s="4" t="s">
        <v>1522</v>
      </c>
      <c r="D3368" s="4" t="s">
        <v>1523</v>
      </c>
      <c r="E3368" s="2" t="s">
        <v>15</v>
      </c>
      <c r="F3368" s="2" t="s">
        <v>1</v>
      </c>
      <c r="G3368" s="2" t="s">
        <v>1</v>
      </c>
      <c r="H3368" s="2" t="s">
        <v>16</v>
      </c>
      <c r="I3368" s="185">
        <f t="shared" ref="I3368:L3368" si="2816">SUM(I3369,I3370)</f>
        <v>940182</v>
      </c>
      <c r="J3368" s="185">
        <f t="shared" ref="J3368" si="2817">SUM(J3369,J3370)</f>
        <v>937831</v>
      </c>
      <c r="K3368" s="185">
        <f t="shared" ref="K3368" si="2818">SUM(K3369,K3370)</f>
        <v>724612</v>
      </c>
      <c r="L3368" s="185">
        <f t="shared" si="2816"/>
        <v>191249</v>
      </c>
      <c r="M3368" s="15">
        <f t="shared" ref="M3368:O3368" si="2819">SUM(M3369,M3370)</f>
        <v>61198</v>
      </c>
      <c r="N3368" s="15">
        <f t="shared" si="2819"/>
        <v>66776</v>
      </c>
      <c r="O3368" s="15">
        <f t="shared" si="2819"/>
        <v>63275</v>
      </c>
      <c r="P3368" s="15">
        <f t="shared" si="2810"/>
        <v>915861</v>
      </c>
      <c r="Q3368" s="185">
        <f t="shared" si="2815"/>
        <v>97.657360441273539</v>
      </c>
    </row>
    <row r="3369" spans="1:17" x14ac:dyDescent="0.25">
      <c r="A3369" s="4" t="s">
        <v>969</v>
      </c>
      <c r="B3369" s="4" t="s">
        <v>82</v>
      </c>
      <c r="C3369" s="4" t="s">
        <v>1522</v>
      </c>
      <c r="D3369" s="4" t="s">
        <v>1523</v>
      </c>
      <c r="E3369" s="3" t="s">
        <v>18</v>
      </c>
      <c r="F3369" s="4"/>
      <c r="G3369" s="16" t="s">
        <v>1015</v>
      </c>
      <c r="H3369" s="16" t="s">
        <v>17</v>
      </c>
      <c r="I3369" s="183">
        <v>793923</v>
      </c>
      <c r="J3369" s="183">
        <v>793923</v>
      </c>
      <c r="K3369" s="183">
        <v>621000</v>
      </c>
      <c r="L3369" s="183">
        <f>M3369+N3369+O3369</f>
        <v>172923</v>
      </c>
      <c r="M3369" s="17">
        <v>52923</v>
      </c>
      <c r="N3369" s="17">
        <v>60000</v>
      </c>
      <c r="O3369" s="17">
        <v>60000</v>
      </c>
      <c r="P3369" s="17">
        <f t="shared" si="2810"/>
        <v>793923</v>
      </c>
      <c r="Q3369" s="183">
        <f t="shared" si="2815"/>
        <v>100</v>
      </c>
    </row>
    <row r="3370" spans="1:17" x14ac:dyDescent="0.25">
      <c r="A3370" s="1" t="s">
        <v>969</v>
      </c>
      <c r="B3370" s="1" t="s">
        <v>82</v>
      </c>
      <c r="C3370" s="1" t="s">
        <v>1522</v>
      </c>
      <c r="D3370" s="1" t="s">
        <v>1523</v>
      </c>
      <c r="E3370" s="1" t="s">
        <v>20</v>
      </c>
      <c r="F3370" s="4" t="s">
        <v>1</v>
      </c>
      <c r="G3370" s="16" t="s">
        <v>1</v>
      </c>
      <c r="H3370" s="2" t="s">
        <v>21</v>
      </c>
      <c r="I3370" s="185">
        <f t="shared" ref="I3370:O3370" si="2820">SUM(I3371:I3375)</f>
        <v>146259</v>
      </c>
      <c r="J3370" s="185">
        <f t="shared" si="2820"/>
        <v>143908</v>
      </c>
      <c r="K3370" s="185">
        <f t="shared" si="2820"/>
        <v>103612</v>
      </c>
      <c r="L3370" s="185">
        <f t="shared" si="2820"/>
        <v>18326</v>
      </c>
      <c r="M3370" s="15">
        <f t="shared" si="2820"/>
        <v>8275</v>
      </c>
      <c r="N3370" s="15">
        <f t="shared" si="2820"/>
        <v>6776</v>
      </c>
      <c r="O3370" s="15">
        <f t="shared" si="2820"/>
        <v>3275</v>
      </c>
      <c r="P3370" s="15">
        <f t="shared" si="2810"/>
        <v>121938</v>
      </c>
      <c r="Q3370" s="185">
        <f t="shared" si="2815"/>
        <v>84.733301831725825</v>
      </c>
    </row>
    <row r="3371" spans="1:17" x14ac:dyDescent="0.25">
      <c r="A3371" s="4" t="s">
        <v>969</v>
      </c>
      <c r="B3371" s="4" t="s">
        <v>82</v>
      </c>
      <c r="C3371" s="4" t="s">
        <v>1522</v>
      </c>
      <c r="D3371" s="4" t="s">
        <v>1523</v>
      </c>
      <c r="E3371" s="3" t="s">
        <v>22</v>
      </c>
      <c r="F3371" s="4" t="s">
        <v>1525</v>
      </c>
      <c r="G3371" s="16" t="s">
        <v>1015</v>
      </c>
      <c r="H3371" s="16" t="s">
        <v>86</v>
      </c>
      <c r="I3371" s="183">
        <v>39300</v>
      </c>
      <c r="J3371" s="183">
        <v>39300</v>
      </c>
      <c r="K3371" s="183">
        <v>29475</v>
      </c>
      <c r="L3371" s="183">
        <f>M3371+N3371+O3371</f>
        <v>9825</v>
      </c>
      <c r="M3371" s="17">
        <v>3275</v>
      </c>
      <c r="N3371" s="17">
        <v>3275</v>
      </c>
      <c r="O3371" s="17">
        <v>3275</v>
      </c>
      <c r="P3371" s="17">
        <f t="shared" si="2810"/>
        <v>39300</v>
      </c>
      <c r="Q3371" s="183">
        <f t="shared" si="2815"/>
        <v>100</v>
      </c>
    </row>
    <row r="3372" spans="1:17" x14ac:dyDescent="0.25">
      <c r="A3372" s="4" t="s">
        <v>969</v>
      </c>
      <c r="B3372" s="4" t="s">
        <v>82</v>
      </c>
      <c r="C3372" s="4" t="s">
        <v>1522</v>
      </c>
      <c r="D3372" s="4" t="s">
        <v>1523</v>
      </c>
      <c r="E3372" s="3" t="s">
        <v>22</v>
      </c>
      <c r="F3372" s="4" t="s">
        <v>1526</v>
      </c>
      <c r="G3372" s="16" t="s">
        <v>1015</v>
      </c>
      <c r="H3372" s="16" t="s">
        <v>26</v>
      </c>
      <c r="I3372" s="183">
        <v>61270</v>
      </c>
      <c r="J3372" s="183">
        <v>61270</v>
      </c>
      <c r="K3372" s="183">
        <v>52769</v>
      </c>
      <c r="L3372" s="183">
        <f>M3372+N3372+O3372</f>
        <v>8501</v>
      </c>
      <c r="M3372" s="17">
        <v>5000</v>
      </c>
      <c r="N3372" s="17">
        <v>3501</v>
      </c>
      <c r="O3372" s="17"/>
      <c r="P3372" s="17">
        <f t="shared" si="2810"/>
        <v>61270</v>
      </c>
      <c r="Q3372" s="183">
        <f t="shared" si="2815"/>
        <v>100</v>
      </c>
    </row>
    <row r="3373" spans="1:17" x14ac:dyDescent="0.25">
      <c r="A3373" s="4" t="s">
        <v>969</v>
      </c>
      <c r="B3373" s="4" t="s">
        <v>82</v>
      </c>
      <c r="C3373" s="4" t="s">
        <v>1522</v>
      </c>
      <c r="D3373" s="4" t="s">
        <v>1523</v>
      </c>
      <c r="E3373" s="3" t="s">
        <v>22</v>
      </c>
      <c r="F3373" s="4" t="s">
        <v>1527</v>
      </c>
      <c r="G3373" s="16" t="s">
        <v>1015</v>
      </c>
      <c r="H3373" s="16" t="s">
        <v>28</v>
      </c>
      <c r="I3373" s="183">
        <v>18299</v>
      </c>
      <c r="J3373" s="183">
        <v>15948</v>
      </c>
      <c r="K3373" s="183">
        <v>15948</v>
      </c>
      <c r="L3373" s="183">
        <f>M3373+N3373+O3373</f>
        <v>0</v>
      </c>
      <c r="M3373" s="17"/>
      <c r="N3373" s="17"/>
      <c r="O3373" s="17"/>
      <c r="P3373" s="17">
        <f t="shared" si="2810"/>
        <v>15948</v>
      </c>
      <c r="Q3373" s="183">
        <f t="shared" si="2815"/>
        <v>100</v>
      </c>
    </row>
    <row r="3374" spans="1:17" x14ac:dyDescent="0.25">
      <c r="A3374" s="4" t="s">
        <v>969</v>
      </c>
      <c r="B3374" s="4" t="s">
        <v>82</v>
      </c>
      <c r="C3374" s="4" t="s">
        <v>1522</v>
      </c>
      <c r="D3374" s="4" t="s">
        <v>1523</v>
      </c>
      <c r="E3374" s="3" t="s">
        <v>22</v>
      </c>
      <c r="F3374" s="4" t="s">
        <v>1528</v>
      </c>
      <c r="G3374" s="16" t="s">
        <v>1015</v>
      </c>
      <c r="H3374" s="16" t="s">
        <v>24</v>
      </c>
      <c r="I3374" s="183">
        <v>11000</v>
      </c>
      <c r="J3374" s="183">
        <v>11000</v>
      </c>
      <c r="K3374" s="183">
        <v>0</v>
      </c>
      <c r="L3374" s="183">
        <f>M3374+N3374+O3374</f>
        <v>0</v>
      </c>
      <c r="M3374" s="17"/>
      <c r="N3374" s="17"/>
      <c r="O3374" s="17"/>
      <c r="P3374" s="17">
        <f t="shared" si="2810"/>
        <v>0</v>
      </c>
      <c r="Q3374" s="183">
        <f t="shared" si="2815"/>
        <v>0</v>
      </c>
    </row>
    <row r="3375" spans="1:17" x14ac:dyDescent="0.25">
      <c r="A3375" s="4" t="s">
        <v>969</v>
      </c>
      <c r="B3375" s="4" t="s">
        <v>82</v>
      </c>
      <c r="C3375" s="4" t="s">
        <v>1522</v>
      </c>
      <c r="D3375" s="4" t="s">
        <v>1523</v>
      </c>
      <c r="E3375" s="3" t="s">
        <v>22</v>
      </c>
      <c r="F3375" s="4" t="s">
        <v>1529</v>
      </c>
      <c r="G3375" s="16" t="s">
        <v>1015</v>
      </c>
      <c r="H3375" s="16" t="s">
        <v>30</v>
      </c>
      <c r="I3375" s="183">
        <v>16390</v>
      </c>
      <c r="J3375" s="183">
        <v>16390</v>
      </c>
      <c r="K3375" s="183">
        <v>5420</v>
      </c>
      <c r="L3375" s="183">
        <f>M3375+N3375+O3375</f>
        <v>0</v>
      </c>
      <c r="M3375" s="17"/>
      <c r="N3375" s="17"/>
      <c r="O3375" s="17"/>
      <c r="P3375" s="17">
        <f t="shared" si="2810"/>
        <v>5420</v>
      </c>
      <c r="Q3375" s="183">
        <f t="shared" si="2815"/>
        <v>33.068944478340448</v>
      </c>
    </row>
    <row r="3376" spans="1:17" x14ac:dyDescent="0.25">
      <c r="A3376" s="4" t="s">
        <v>969</v>
      </c>
      <c r="B3376" s="4" t="s">
        <v>82</v>
      </c>
      <c r="C3376" s="4" t="s">
        <v>1522</v>
      </c>
      <c r="D3376" s="4" t="s">
        <v>1523</v>
      </c>
      <c r="E3376" s="2" t="s">
        <v>31</v>
      </c>
      <c r="F3376" s="2" t="s">
        <v>1</v>
      </c>
      <c r="G3376" s="2" t="s">
        <v>1</v>
      </c>
      <c r="H3376" s="2" t="s">
        <v>32</v>
      </c>
      <c r="I3376" s="185">
        <f t="shared" ref="I3376:O3376" si="2821">SUM(I3377)</f>
        <v>83362</v>
      </c>
      <c r="J3376" s="185">
        <f t="shared" si="2821"/>
        <v>83362</v>
      </c>
      <c r="K3376" s="185">
        <f t="shared" si="2821"/>
        <v>63000</v>
      </c>
      <c r="L3376" s="185">
        <f t="shared" si="2821"/>
        <v>20362</v>
      </c>
      <c r="M3376" s="15">
        <f t="shared" si="2821"/>
        <v>7000</v>
      </c>
      <c r="N3376" s="15">
        <f t="shared" si="2821"/>
        <v>7000</v>
      </c>
      <c r="O3376" s="15">
        <f t="shared" si="2821"/>
        <v>6362</v>
      </c>
      <c r="P3376" s="15">
        <f t="shared" si="2810"/>
        <v>83362</v>
      </c>
      <c r="Q3376" s="185">
        <f t="shared" si="2815"/>
        <v>100</v>
      </c>
    </row>
    <row r="3377" spans="1:17" x14ac:dyDescent="0.25">
      <c r="A3377" s="4" t="s">
        <v>969</v>
      </c>
      <c r="B3377" s="4" t="s">
        <v>82</v>
      </c>
      <c r="C3377" s="4" t="s">
        <v>1522</v>
      </c>
      <c r="D3377" s="4" t="s">
        <v>1523</v>
      </c>
      <c r="E3377" s="3" t="s">
        <v>34</v>
      </c>
      <c r="F3377" s="4"/>
      <c r="G3377" s="16" t="s">
        <v>1015</v>
      </c>
      <c r="H3377" s="16" t="s">
        <v>33</v>
      </c>
      <c r="I3377" s="183">
        <v>83362</v>
      </c>
      <c r="J3377" s="183">
        <v>83362</v>
      </c>
      <c r="K3377" s="183">
        <v>63000</v>
      </c>
      <c r="L3377" s="183">
        <f>M3377+N3377+O3377</f>
        <v>20362</v>
      </c>
      <c r="M3377" s="17">
        <v>7000</v>
      </c>
      <c r="N3377" s="17">
        <v>7000</v>
      </c>
      <c r="O3377" s="17">
        <v>6362</v>
      </c>
      <c r="P3377" s="17">
        <f t="shared" si="2810"/>
        <v>83362</v>
      </c>
      <c r="Q3377" s="183">
        <f t="shared" si="2815"/>
        <v>100</v>
      </c>
    </row>
    <row r="3378" spans="1:17" x14ac:dyDescent="0.25">
      <c r="A3378" s="4" t="s">
        <v>969</v>
      </c>
      <c r="B3378" s="4" t="s">
        <v>82</v>
      </c>
      <c r="C3378" s="4" t="s">
        <v>1522</v>
      </c>
      <c r="D3378" s="4" t="s">
        <v>1523</v>
      </c>
      <c r="E3378" s="2" t="s">
        <v>35</v>
      </c>
      <c r="F3378" s="2" t="s">
        <v>1</v>
      </c>
      <c r="G3378" s="2" t="s">
        <v>1</v>
      </c>
      <c r="H3378" s="2" t="s">
        <v>36</v>
      </c>
      <c r="I3378" s="185">
        <f t="shared" ref="I3378:O3378" si="2822">SUM(I3379:I3386)</f>
        <v>150623</v>
      </c>
      <c r="J3378" s="185">
        <f t="shared" si="2822"/>
        <v>144623</v>
      </c>
      <c r="K3378" s="185">
        <f t="shared" si="2822"/>
        <v>103167</v>
      </c>
      <c r="L3378" s="185">
        <f t="shared" si="2822"/>
        <v>41406</v>
      </c>
      <c r="M3378" s="15">
        <f t="shared" si="2822"/>
        <v>14145</v>
      </c>
      <c r="N3378" s="15">
        <f t="shared" si="2822"/>
        <v>14430</v>
      </c>
      <c r="O3378" s="15">
        <f t="shared" si="2822"/>
        <v>12831</v>
      </c>
      <c r="P3378" s="15">
        <f t="shared" si="2810"/>
        <v>144573</v>
      </c>
      <c r="Q3378" s="185">
        <f t="shared" si="2815"/>
        <v>99.965427352495794</v>
      </c>
    </row>
    <row r="3379" spans="1:17" x14ac:dyDescent="0.25">
      <c r="A3379" s="4" t="s">
        <v>969</v>
      </c>
      <c r="B3379" s="4" t="s">
        <v>82</v>
      </c>
      <c r="C3379" s="4" t="s">
        <v>1522</v>
      </c>
      <c r="D3379" s="4" t="s">
        <v>1523</v>
      </c>
      <c r="E3379" s="3" t="s">
        <v>39</v>
      </c>
      <c r="F3379" s="4"/>
      <c r="G3379" s="16" t="s">
        <v>1015</v>
      </c>
      <c r="H3379" s="16" t="s">
        <v>38</v>
      </c>
      <c r="I3379" s="183">
        <v>2400</v>
      </c>
      <c r="J3379" s="183">
        <v>1900</v>
      </c>
      <c r="K3379" s="183">
        <v>1900</v>
      </c>
      <c r="L3379" s="183">
        <f t="shared" ref="L3379:L3385" si="2823">M3379+N3379+O3379</f>
        <v>0</v>
      </c>
      <c r="M3379" s="17"/>
      <c r="N3379" s="17"/>
      <c r="O3379" s="17"/>
      <c r="P3379" s="17">
        <f t="shared" si="2810"/>
        <v>1900</v>
      </c>
      <c r="Q3379" s="183">
        <f t="shared" si="2815"/>
        <v>100</v>
      </c>
    </row>
    <row r="3380" spans="1:17" x14ac:dyDescent="0.25">
      <c r="A3380" s="4" t="s">
        <v>969</v>
      </c>
      <c r="B3380" s="4" t="s">
        <v>82</v>
      </c>
      <c r="C3380" s="4" t="s">
        <v>1522</v>
      </c>
      <c r="D3380" s="4" t="s">
        <v>1523</v>
      </c>
      <c r="E3380" s="3" t="s">
        <v>197</v>
      </c>
      <c r="F3380" s="4"/>
      <c r="G3380" s="16" t="s">
        <v>1015</v>
      </c>
      <c r="H3380" s="16" t="s">
        <v>196</v>
      </c>
      <c r="I3380" s="183">
        <v>48400</v>
      </c>
      <c r="J3380" s="183">
        <v>48400</v>
      </c>
      <c r="K3380" s="183">
        <v>34000</v>
      </c>
      <c r="L3380" s="183">
        <f t="shared" si="2823"/>
        <v>14400</v>
      </c>
      <c r="M3380" s="17">
        <v>5000</v>
      </c>
      <c r="N3380" s="17">
        <v>5000</v>
      </c>
      <c r="O3380" s="17">
        <v>4400</v>
      </c>
      <c r="P3380" s="17">
        <f t="shared" si="2810"/>
        <v>48400</v>
      </c>
      <c r="Q3380" s="183">
        <f t="shared" si="2815"/>
        <v>100</v>
      </c>
    </row>
    <row r="3381" spans="1:17" x14ac:dyDescent="0.25">
      <c r="A3381" s="4" t="s">
        <v>969</v>
      </c>
      <c r="B3381" s="4" t="s">
        <v>82</v>
      </c>
      <c r="C3381" s="4" t="s">
        <v>1522</v>
      </c>
      <c r="D3381" s="4" t="s">
        <v>1523</v>
      </c>
      <c r="E3381" s="3" t="s">
        <v>200</v>
      </c>
      <c r="F3381" s="4"/>
      <c r="G3381" s="16" t="s">
        <v>1015</v>
      </c>
      <c r="H3381" s="16" t="s">
        <v>199</v>
      </c>
      <c r="I3381" s="183">
        <v>11000</v>
      </c>
      <c r="J3381" s="183">
        <v>11000</v>
      </c>
      <c r="K3381" s="183">
        <v>7440</v>
      </c>
      <c r="L3381" s="183">
        <f t="shared" si="2823"/>
        <v>3560</v>
      </c>
      <c r="M3381" s="17">
        <v>1000</v>
      </c>
      <c r="N3381" s="17">
        <v>1260</v>
      </c>
      <c r="O3381" s="17">
        <v>1300</v>
      </c>
      <c r="P3381" s="17">
        <f t="shared" si="2810"/>
        <v>11000</v>
      </c>
      <c r="Q3381" s="183">
        <f t="shared" si="2815"/>
        <v>100</v>
      </c>
    </row>
    <row r="3382" spans="1:17" x14ac:dyDescent="0.25">
      <c r="A3382" s="4" t="s">
        <v>969</v>
      </c>
      <c r="B3382" s="4" t="s">
        <v>82</v>
      </c>
      <c r="C3382" s="4" t="s">
        <v>1522</v>
      </c>
      <c r="D3382" s="4" t="s">
        <v>1523</v>
      </c>
      <c r="E3382" s="3" t="s">
        <v>203</v>
      </c>
      <c r="F3382" s="4"/>
      <c r="G3382" s="16" t="s">
        <v>1015</v>
      </c>
      <c r="H3382" s="16" t="s">
        <v>202</v>
      </c>
      <c r="I3382" s="183">
        <v>35000</v>
      </c>
      <c r="J3382" s="183">
        <v>33000</v>
      </c>
      <c r="K3382" s="183">
        <v>23050</v>
      </c>
      <c r="L3382" s="183">
        <f t="shared" si="2823"/>
        <v>9950</v>
      </c>
      <c r="M3382" s="17">
        <v>3500</v>
      </c>
      <c r="N3382" s="17">
        <v>3450</v>
      </c>
      <c r="O3382" s="17">
        <v>3000</v>
      </c>
      <c r="P3382" s="17">
        <f t="shared" si="2810"/>
        <v>33000</v>
      </c>
      <c r="Q3382" s="183">
        <f t="shared" si="2815"/>
        <v>100</v>
      </c>
    </row>
    <row r="3383" spans="1:17" x14ac:dyDescent="0.25">
      <c r="A3383" s="4" t="s">
        <v>969</v>
      </c>
      <c r="B3383" s="4" t="s">
        <v>82</v>
      </c>
      <c r="C3383" s="4" t="s">
        <v>1522</v>
      </c>
      <c r="D3383" s="4" t="s">
        <v>1523</v>
      </c>
      <c r="E3383" s="3" t="s">
        <v>206</v>
      </c>
      <c r="F3383" s="4"/>
      <c r="G3383" s="16" t="s">
        <v>1015</v>
      </c>
      <c r="H3383" s="16" t="s">
        <v>205</v>
      </c>
      <c r="I3383" s="183">
        <v>3200</v>
      </c>
      <c r="J3383" s="183">
        <v>2200</v>
      </c>
      <c r="K3383" s="183">
        <v>2200</v>
      </c>
      <c r="L3383" s="183">
        <f t="shared" si="2823"/>
        <v>0</v>
      </c>
      <c r="M3383" s="17"/>
      <c r="N3383" s="17"/>
      <c r="O3383" s="17"/>
      <c r="P3383" s="17">
        <f t="shared" si="2810"/>
        <v>2200</v>
      </c>
      <c r="Q3383" s="183">
        <f t="shared" si="2815"/>
        <v>100</v>
      </c>
    </row>
    <row r="3384" spans="1:17" x14ac:dyDescent="0.25">
      <c r="A3384" s="4" t="s">
        <v>969</v>
      </c>
      <c r="B3384" s="4" t="s">
        <v>82</v>
      </c>
      <c r="C3384" s="4" t="s">
        <v>1522</v>
      </c>
      <c r="D3384" s="4" t="s">
        <v>1523</v>
      </c>
      <c r="E3384" s="3" t="s">
        <v>212</v>
      </c>
      <c r="F3384" s="4"/>
      <c r="G3384" s="16" t="s">
        <v>1015</v>
      </c>
      <c r="H3384" s="16" t="s">
        <v>211</v>
      </c>
      <c r="I3384" s="183">
        <v>10900</v>
      </c>
      <c r="J3384" s="183">
        <v>9900</v>
      </c>
      <c r="K3384" s="183">
        <v>6975</v>
      </c>
      <c r="L3384" s="183">
        <f t="shared" si="2823"/>
        <v>2925</v>
      </c>
      <c r="M3384" s="17">
        <v>925</v>
      </c>
      <c r="N3384" s="17">
        <v>1000</v>
      </c>
      <c r="O3384" s="17">
        <v>1000</v>
      </c>
      <c r="P3384" s="17">
        <f t="shared" si="2810"/>
        <v>9900</v>
      </c>
      <c r="Q3384" s="183">
        <f t="shared" si="2815"/>
        <v>100</v>
      </c>
    </row>
    <row r="3385" spans="1:17" x14ac:dyDescent="0.25">
      <c r="A3385" s="4" t="s">
        <v>969</v>
      </c>
      <c r="B3385" s="4" t="s">
        <v>82</v>
      </c>
      <c r="C3385" s="4" t="s">
        <v>1522</v>
      </c>
      <c r="D3385" s="4" t="s">
        <v>1523</v>
      </c>
      <c r="E3385" s="3" t="s">
        <v>215</v>
      </c>
      <c r="F3385" s="4"/>
      <c r="G3385" s="16" t="s">
        <v>1015</v>
      </c>
      <c r="H3385" s="16" t="s">
        <v>214</v>
      </c>
      <c r="I3385" s="183">
        <v>50</v>
      </c>
      <c r="J3385" s="183">
        <v>50</v>
      </c>
      <c r="K3385" s="183">
        <v>0</v>
      </c>
      <c r="L3385" s="183">
        <f t="shared" si="2823"/>
        <v>0</v>
      </c>
      <c r="M3385" s="17"/>
      <c r="N3385" s="17"/>
      <c r="O3385" s="17"/>
      <c r="P3385" s="17">
        <f t="shared" si="2810"/>
        <v>0</v>
      </c>
      <c r="Q3385" s="183">
        <f t="shared" si="2815"/>
        <v>0</v>
      </c>
    </row>
    <row r="3386" spans="1:17" x14ac:dyDescent="0.25">
      <c r="A3386" s="1" t="s">
        <v>969</v>
      </c>
      <c r="B3386" s="1" t="s">
        <v>82</v>
      </c>
      <c r="C3386" s="1" t="s">
        <v>1522</v>
      </c>
      <c r="D3386" s="1" t="s">
        <v>1523</v>
      </c>
      <c r="E3386" s="1" t="s">
        <v>40</v>
      </c>
      <c r="F3386" s="4" t="s">
        <v>1</v>
      </c>
      <c r="G3386" s="16" t="s">
        <v>1</v>
      </c>
      <c r="H3386" s="2" t="s">
        <v>41</v>
      </c>
      <c r="I3386" s="185">
        <f t="shared" ref="I3386:O3386" si="2824">SUM(I3387:I3389)</f>
        <v>39673</v>
      </c>
      <c r="J3386" s="185">
        <f t="shared" si="2824"/>
        <v>38173</v>
      </c>
      <c r="K3386" s="185">
        <f t="shared" si="2824"/>
        <v>27602</v>
      </c>
      <c r="L3386" s="185">
        <f t="shared" si="2824"/>
        <v>10571</v>
      </c>
      <c r="M3386" s="15">
        <f t="shared" si="2824"/>
        <v>3720</v>
      </c>
      <c r="N3386" s="15">
        <f t="shared" si="2824"/>
        <v>3720</v>
      </c>
      <c r="O3386" s="15">
        <f t="shared" si="2824"/>
        <v>3131</v>
      </c>
      <c r="P3386" s="15">
        <f t="shared" si="2810"/>
        <v>38173</v>
      </c>
      <c r="Q3386" s="185">
        <f t="shared" si="2815"/>
        <v>100</v>
      </c>
    </row>
    <row r="3387" spans="1:17" x14ac:dyDescent="0.25">
      <c r="A3387" s="4" t="s">
        <v>969</v>
      </c>
      <c r="B3387" s="4" t="s">
        <v>82</v>
      </c>
      <c r="C3387" s="4" t="s">
        <v>1522</v>
      </c>
      <c r="D3387" s="4" t="s">
        <v>1523</v>
      </c>
      <c r="E3387" s="3" t="s">
        <v>42</v>
      </c>
      <c r="F3387" s="4"/>
      <c r="G3387" s="16" t="s">
        <v>1015</v>
      </c>
      <c r="H3387" s="16" t="s">
        <v>41</v>
      </c>
      <c r="I3387" s="183">
        <v>31640</v>
      </c>
      <c r="J3387" s="183">
        <v>30140</v>
      </c>
      <c r="K3387" s="183">
        <v>21500</v>
      </c>
      <c r="L3387" s="183">
        <f>M3387+N3387+O3387</f>
        <v>8640</v>
      </c>
      <c r="M3387" s="17">
        <v>3000</v>
      </c>
      <c r="N3387" s="17">
        <v>3000</v>
      </c>
      <c r="O3387" s="17">
        <v>2640</v>
      </c>
      <c r="P3387" s="17">
        <f t="shared" si="2810"/>
        <v>30140</v>
      </c>
      <c r="Q3387" s="183">
        <f t="shared" si="2815"/>
        <v>100</v>
      </c>
    </row>
    <row r="3388" spans="1:17" ht="22.5" x14ac:dyDescent="0.25">
      <c r="A3388" s="4" t="s">
        <v>969</v>
      </c>
      <c r="B3388" s="4" t="s">
        <v>82</v>
      </c>
      <c r="C3388" s="4" t="s">
        <v>1522</v>
      </c>
      <c r="D3388" s="4" t="s">
        <v>1523</v>
      </c>
      <c r="E3388" s="3" t="s">
        <v>42</v>
      </c>
      <c r="F3388" s="4" t="s">
        <v>1530</v>
      </c>
      <c r="G3388" s="16" t="s">
        <v>1015</v>
      </c>
      <c r="H3388" s="16" t="s">
        <v>50</v>
      </c>
      <c r="I3388" s="183">
        <v>2533</v>
      </c>
      <c r="J3388" s="183">
        <v>2533</v>
      </c>
      <c r="K3388" s="183">
        <v>1980</v>
      </c>
      <c r="L3388" s="183">
        <f>M3388+N3388+O3388</f>
        <v>553</v>
      </c>
      <c r="M3388" s="17">
        <v>220</v>
      </c>
      <c r="N3388" s="17">
        <v>220</v>
      </c>
      <c r="O3388" s="17">
        <v>113</v>
      </c>
      <c r="P3388" s="17">
        <f t="shared" si="2810"/>
        <v>2533</v>
      </c>
      <c r="Q3388" s="183">
        <f t="shared" si="2815"/>
        <v>100</v>
      </c>
    </row>
    <row r="3389" spans="1:17" ht="22.5" x14ac:dyDescent="0.25">
      <c r="A3389" s="4" t="s">
        <v>969</v>
      </c>
      <c r="B3389" s="4" t="s">
        <v>82</v>
      </c>
      <c r="C3389" s="4" t="s">
        <v>1522</v>
      </c>
      <c r="D3389" s="4" t="s">
        <v>1523</v>
      </c>
      <c r="E3389" s="3" t="s">
        <v>42</v>
      </c>
      <c r="F3389" s="4" t="s">
        <v>1531</v>
      </c>
      <c r="G3389" s="16" t="s">
        <v>1015</v>
      </c>
      <c r="H3389" s="16" t="s">
        <v>56</v>
      </c>
      <c r="I3389" s="183">
        <v>5500</v>
      </c>
      <c r="J3389" s="183">
        <v>5500</v>
      </c>
      <c r="K3389" s="183">
        <v>4122</v>
      </c>
      <c r="L3389" s="183">
        <f>M3389+N3389+O3389</f>
        <v>1378</v>
      </c>
      <c r="M3389" s="17">
        <v>500</v>
      </c>
      <c r="N3389" s="17">
        <v>500</v>
      </c>
      <c r="O3389" s="17">
        <v>378</v>
      </c>
      <c r="P3389" s="17">
        <f t="shared" si="2810"/>
        <v>5500</v>
      </c>
      <c r="Q3389" s="183">
        <f t="shared" si="2815"/>
        <v>100</v>
      </c>
    </row>
    <row r="3390" spans="1:17" ht="22.5" x14ac:dyDescent="0.25">
      <c r="A3390" s="1" t="s">
        <v>1</v>
      </c>
      <c r="B3390" s="1" t="s">
        <v>1</v>
      </c>
      <c r="C3390" s="1" t="s">
        <v>1</v>
      </c>
      <c r="D3390" s="2" t="s">
        <v>1</v>
      </c>
      <c r="E3390" s="2" t="s">
        <v>1</v>
      </c>
      <c r="F3390" s="2" t="s">
        <v>1</v>
      </c>
      <c r="G3390" s="2" t="s">
        <v>1</v>
      </c>
      <c r="H3390" s="13" t="s">
        <v>57</v>
      </c>
      <c r="I3390" s="184">
        <f t="shared" ref="I3390:O3391" si="2825">SUM(I3391)</f>
        <v>110</v>
      </c>
      <c r="J3390" s="184">
        <f t="shared" si="2825"/>
        <v>110</v>
      </c>
      <c r="K3390" s="184">
        <f t="shared" si="2825"/>
        <v>0</v>
      </c>
      <c r="L3390" s="184">
        <f t="shared" si="2825"/>
        <v>0</v>
      </c>
      <c r="M3390" s="14">
        <f t="shared" si="2825"/>
        <v>0</v>
      </c>
      <c r="N3390" s="14">
        <f t="shared" si="2825"/>
        <v>0</v>
      </c>
      <c r="O3390" s="14">
        <f t="shared" si="2825"/>
        <v>0</v>
      </c>
      <c r="P3390" s="14">
        <f t="shared" si="2810"/>
        <v>0</v>
      </c>
      <c r="Q3390" s="184">
        <f t="shared" si="2815"/>
        <v>0</v>
      </c>
    </row>
    <row r="3391" spans="1:17" x14ac:dyDescent="0.25">
      <c r="A3391" s="4" t="s">
        <v>969</v>
      </c>
      <c r="B3391" s="4" t="s">
        <v>82</v>
      </c>
      <c r="C3391" s="4" t="s">
        <v>1522</v>
      </c>
      <c r="D3391" s="4" t="s">
        <v>1523</v>
      </c>
      <c r="E3391" s="2" t="s">
        <v>58</v>
      </c>
      <c r="F3391" s="2" t="s">
        <v>1</v>
      </c>
      <c r="G3391" s="2" t="s">
        <v>1</v>
      </c>
      <c r="H3391" s="2" t="s">
        <v>59</v>
      </c>
      <c r="I3391" s="185">
        <f t="shared" si="2825"/>
        <v>110</v>
      </c>
      <c r="J3391" s="185">
        <f t="shared" si="2825"/>
        <v>110</v>
      </c>
      <c r="K3391" s="185">
        <f t="shared" si="2825"/>
        <v>0</v>
      </c>
      <c r="L3391" s="185">
        <f t="shared" si="2825"/>
        <v>0</v>
      </c>
      <c r="M3391" s="15">
        <f t="shared" si="2825"/>
        <v>0</v>
      </c>
      <c r="N3391" s="15">
        <f t="shared" si="2825"/>
        <v>0</v>
      </c>
      <c r="O3391" s="15">
        <f t="shared" si="2825"/>
        <v>0</v>
      </c>
      <c r="P3391" s="15">
        <f t="shared" si="2810"/>
        <v>0</v>
      </c>
      <c r="Q3391" s="185">
        <f t="shared" si="2815"/>
        <v>0</v>
      </c>
    </row>
    <row r="3392" spans="1:17" x14ac:dyDescent="0.25">
      <c r="A3392" s="4" t="s">
        <v>969</v>
      </c>
      <c r="B3392" s="4" t="s">
        <v>82</v>
      </c>
      <c r="C3392" s="4" t="s">
        <v>1522</v>
      </c>
      <c r="D3392" s="4" t="s">
        <v>1523</v>
      </c>
      <c r="E3392" s="3" t="s">
        <v>69</v>
      </c>
      <c r="F3392" s="4"/>
      <c r="G3392" s="16" t="s">
        <v>1015</v>
      </c>
      <c r="H3392" s="16" t="s">
        <v>68</v>
      </c>
      <c r="I3392" s="183">
        <v>110</v>
      </c>
      <c r="J3392" s="183">
        <v>110</v>
      </c>
      <c r="K3392" s="183">
        <v>0</v>
      </c>
      <c r="L3392" s="183">
        <f>M3392+N3392+O3392</f>
        <v>0</v>
      </c>
      <c r="M3392" s="17"/>
      <c r="N3392" s="17"/>
      <c r="O3392" s="17"/>
      <c r="P3392" s="17">
        <f t="shared" si="2810"/>
        <v>0</v>
      </c>
      <c r="Q3392" s="183">
        <f t="shared" si="2815"/>
        <v>0</v>
      </c>
    </row>
    <row r="3393" spans="1:17" ht="22.5" x14ac:dyDescent="0.25">
      <c r="A3393" s="1" t="s">
        <v>1</v>
      </c>
      <c r="B3393" s="1" t="s">
        <v>1</v>
      </c>
      <c r="C3393" s="1" t="s">
        <v>1</v>
      </c>
      <c r="D3393" s="2" t="s">
        <v>1</v>
      </c>
      <c r="E3393" s="2" t="s">
        <v>1</v>
      </c>
      <c r="F3393" s="2" t="s">
        <v>1</v>
      </c>
      <c r="G3393" s="2" t="s">
        <v>1</v>
      </c>
      <c r="H3393" s="13" t="s">
        <v>70</v>
      </c>
      <c r="I3393" s="184">
        <f t="shared" ref="I3393:O3393" si="2826">SUM(I3394)</f>
        <v>47000</v>
      </c>
      <c r="J3393" s="184">
        <f t="shared" si="2826"/>
        <v>44000</v>
      </c>
      <c r="K3393" s="184">
        <f t="shared" si="2826"/>
        <v>44000</v>
      </c>
      <c r="L3393" s="184">
        <f t="shared" si="2826"/>
        <v>0</v>
      </c>
      <c r="M3393" s="14">
        <f t="shared" si="2826"/>
        <v>0</v>
      </c>
      <c r="N3393" s="14">
        <f t="shared" si="2826"/>
        <v>0</v>
      </c>
      <c r="O3393" s="14">
        <f t="shared" si="2826"/>
        <v>0</v>
      </c>
      <c r="P3393" s="14">
        <f t="shared" si="2810"/>
        <v>44000</v>
      </c>
      <c r="Q3393" s="184">
        <f t="shared" si="2815"/>
        <v>100</v>
      </c>
    </row>
    <row r="3394" spans="1:17" x14ac:dyDescent="0.25">
      <c r="A3394" s="4" t="s">
        <v>969</v>
      </c>
      <c r="B3394" s="4" t="s">
        <v>82</v>
      </c>
      <c r="C3394" s="4" t="s">
        <v>1522</v>
      </c>
      <c r="D3394" s="4" t="s">
        <v>1523</v>
      </c>
      <c r="E3394" s="2" t="s">
        <v>71</v>
      </c>
      <c r="F3394" s="2" t="s">
        <v>1</v>
      </c>
      <c r="G3394" s="2" t="s">
        <v>1</v>
      </c>
      <c r="H3394" s="2" t="s">
        <v>72</v>
      </c>
      <c r="I3394" s="185">
        <f t="shared" ref="I3394:L3394" si="2827">SUM(I3395:I3396)</f>
        <v>47000</v>
      </c>
      <c r="J3394" s="185">
        <f t="shared" ref="J3394" si="2828">SUM(J3395:J3396)</f>
        <v>44000</v>
      </c>
      <c r="K3394" s="185">
        <f t="shared" ref="K3394" si="2829">SUM(K3395:K3396)</f>
        <v>44000</v>
      </c>
      <c r="L3394" s="185">
        <f t="shared" si="2827"/>
        <v>0</v>
      </c>
      <c r="M3394" s="15">
        <f t="shared" ref="M3394:O3394" si="2830">SUM(M3395:M3396)</f>
        <v>0</v>
      </c>
      <c r="N3394" s="15">
        <f t="shared" si="2830"/>
        <v>0</v>
      </c>
      <c r="O3394" s="15">
        <f t="shared" si="2830"/>
        <v>0</v>
      </c>
      <c r="P3394" s="15">
        <f t="shared" si="2810"/>
        <v>44000</v>
      </c>
      <c r="Q3394" s="185">
        <f t="shared" si="2815"/>
        <v>100</v>
      </c>
    </row>
    <row r="3395" spans="1:17" x14ac:dyDescent="0.25">
      <c r="A3395" s="4" t="s">
        <v>969</v>
      </c>
      <c r="B3395" s="4" t="s">
        <v>82</v>
      </c>
      <c r="C3395" s="4" t="s">
        <v>1522</v>
      </c>
      <c r="D3395" s="4" t="s">
        <v>1523</v>
      </c>
      <c r="E3395" s="3" t="s">
        <v>75</v>
      </c>
      <c r="F3395" s="4"/>
      <c r="G3395" s="16" t="s">
        <v>1015</v>
      </c>
      <c r="H3395" s="16" t="s">
        <v>74</v>
      </c>
      <c r="I3395" s="183">
        <v>24000</v>
      </c>
      <c r="J3395" s="183">
        <v>22000</v>
      </c>
      <c r="K3395" s="183">
        <v>22000</v>
      </c>
      <c r="L3395" s="183">
        <f>M3395+N3395+O3395</f>
        <v>0</v>
      </c>
      <c r="M3395" s="17"/>
      <c r="N3395" s="17"/>
      <c r="O3395" s="17"/>
      <c r="P3395" s="17">
        <f t="shared" si="2810"/>
        <v>22000</v>
      </c>
      <c r="Q3395" s="183">
        <f t="shared" si="2815"/>
        <v>100</v>
      </c>
    </row>
    <row r="3396" spans="1:17" x14ac:dyDescent="0.25">
      <c r="A3396" s="4" t="s">
        <v>969</v>
      </c>
      <c r="B3396" s="4" t="s">
        <v>82</v>
      </c>
      <c r="C3396" s="4" t="s">
        <v>1522</v>
      </c>
      <c r="D3396" s="4" t="s">
        <v>1523</v>
      </c>
      <c r="E3396" s="3" t="s">
        <v>341</v>
      </c>
      <c r="F3396" s="4"/>
      <c r="G3396" s="16" t="s">
        <v>1015</v>
      </c>
      <c r="H3396" s="16" t="s">
        <v>340</v>
      </c>
      <c r="I3396" s="183">
        <v>23000</v>
      </c>
      <c r="J3396" s="183">
        <v>22000</v>
      </c>
      <c r="K3396" s="183">
        <v>22000</v>
      </c>
      <c r="L3396" s="183">
        <f>M3396+N3396+O3396</f>
        <v>0</v>
      </c>
      <c r="M3396" s="17"/>
      <c r="N3396" s="17"/>
      <c r="O3396" s="17"/>
      <c r="P3396" s="17">
        <f t="shared" si="2810"/>
        <v>22000</v>
      </c>
      <c r="Q3396" s="183">
        <f t="shared" si="2815"/>
        <v>100</v>
      </c>
    </row>
    <row r="3397" spans="1:17" x14ac:dyDescent="0.25">
      <c r="A3397" s="16" t="s">
        <v>1</v>
      </c>
      <c r="B3397" s="16" t="s">
        <v>1</v>
      </c>
      <c r="C3397" s="16" t="s">
        <v>1</v>
      </c>
      <c r="D3397" s="16" t="s">
        <v>1</v>
      </c>
      <c r="E3397" s="16" t="s">
        <v>1</v>
      </c>
      <c r="F3397" s="16" t="s">
        <v>1</v>
      </c>
      <c r="G3397" s="16" t="s">
        <v>1</v>
      </c>
      <c r="H3397" s="13" t="s">
        <v>1532</v>
      </c>
      <c r="I3397" s="184">
        <f t="shared" ref="I3397:O3397" si="2831">SUM(I3367,I3390,I3393)</f>
        <v>1221277</v>
      </c>
      <c r="J3397" s="184">
        <f t="shared" si="2831"/>
        <v>1209926</v>
      </c>
      <c r="K3397" s="184">
        <f t="shared" si="2831"/>
        <v>934779</v>
      </c>
      <c r="L3397" s="184">
        <f t="shared" si="2831"/>
        <v>253017</v>
      </c>
      <c r="M3397" s="14">
        <f t="shared" si="2831"/>
        <v>82343</v>
      </c>
      <c r="N3397" s="14">
        <f t="shared" si="2831"/>
        <v>88206</v>
      </c>
      <c r="O3397" s="14">
        <f t="shared" si="2831"/>
        <v>82468</v>
      </c>
      <c r="P3397" s="14">
        <f t="shared" si="2810"/>
        <v>1187796</v>
      </c>
      <c r="Q3397" s="184">
        <f t="shared" si="2815"/>
        <v>98.17096252167488</v>
      </c>
    </row>
    <row r="3398" spans="1:17" ht="15.75" thickBot="1" x14ac:dyDescent="0.3">
      <c r="A3398" s="16" t="s">
        <v>1</v>
      </c>
      <c r="B3398" s="16" t="s">
        <v>1</v>
      </c>
      <c r="C3398" s="16" t="s">
        <v>1</v>
      </c>
      <c r="D3398" s="16" t="s">
        <v>1</v>
      </c>
      <c r="E3398" s="16" t="s">
        <v>1</v>
      </c>
      <c r="F3398" s="16" t="s">
        <v>1</v>
      </c>
      <c r="G3398" s="16" t="s">
        <v>1</v>
      </c>
      <c r="H3398" s="2" t="s">
        <v>77</v>
      </c>
      <c r="I3398" s="185">
        <v>29</v>
      </c>
      <c r="J3398" s="185">
        <v>29</v>
      </c>
      <c r="K3398" s="185"/>
      <c r="L3398" s="185"/>
      <c r="M3398" s="16" t="s">
        <v>1</v>
      </c>
      <c r="N3398" s="16" t="s">
        <v>1</v>
      </c>
      <c r="O3398" s="16"/>
      <c r="P3398" s="15">
        <f t="shared" si="2810"/>
        <v>0</v>
      </c>
      <c r="Q3398" s="164"/>
    </row>
    <row r="3399" spans="1:17" ht="45.75" thickBot="1" x14ac:dyDescent="0.3">
      <c r="A3399" s="212" t="s">
        <v>1</v>
      </c>
      <c r="B3399" s="212" t="s">
        <v>1</v>
      </c>
      <c r="C3399" s="212" t="s">
        <v>1</v>
      </c>
      <c r="D3399" s="212" t="s">
        <v>1</v>
      </c>
      <c r="E3399" s="212" t="s">
        <v>1</v>
      </c>
      <c r="F3399" s="212" t="s">
        <v>1</v>
      </c>
      <c r="G3399" s="214" t="s">
        <v>1</v>
      </c>
      <c r="H3399" s="5" t="s">
        <v>78</v>
      </c>
      <c r="I3399" s="109" t="s">
        <v>3374</v>
      </c>
      <c r="J3399" s="109" t="s">
        <v>3433</v>
      </c>
      <c r="K3399" s="109" t="s">
        <v>3437</v>
      </c>
      <c r="L3399" s="109" t="s">
        <v>3434</v>
      </c>
      <c r="M3399" s="5" t="s">
        <v>3439</v>
      </c>
      <c r="N3399" s="5" t="s">
        <v>3440</v>
      </c>
      <c r="O3399" s="5" t="s">
        <v>3441</v>
      </c>
      <c r="P3399" s="5" t="s">
        <v>3438</v>
      </c>
      <c r="Q3399" s="162" t="s">
        <v>3302</v>
      </c>
    </row>
    <row r="3400" spans="1:17" x14ac:dyDescent="0.25">
      <c r="A3400" s="213"/>
      <c r="B3400" s="213"/>
      <c r="C3400" s="213"/>
      <c r="D3400" s="213"/>
      <c r="E3400" s="213"/>
      <c r="F3400" s="213"/>
      <c r="G3400" s="215"/>
      <c r="H3400" s="18" t="s">
        <v>1</v>
      </c>
      <c r="I3400" s="110">
        <v>1</v>
      </c>
      <c r="J3400" s="110">
        <v>2</v>
      </c>
      <c r="K3400" s="110">
        <v>20</v>
      </c>
      <c r="L3400" s="110" t="s">
        <v>3402</v>
      </c>
      <c r="M3400" s="12">
        <v>5</v>
      </c>
      <c r="N3400" s="12">
        <v>6</v>
      </c>
      <c r="O3400" s="12">
        <v>7</v>
      </c>
      <c r="P3400" s="12" t="s">
        <v>3303</v>
      </c>
      <c r="Q3400" s="110">
        <v>9</v>
      </c>
    </row>
    <row r="3401" spans="1:17" x14ac:dyDescent="0.25">
      <c r="A3401" s="213"/>
      <c r="B3401" s="213"/>
      <c r="C3401" s="213"/>
      <c r="D3401" s="213"/>
      <c r="E3401" s="213"/>
      <c r="F3401" s="213"/>
      <c r="G3401" s="215"/>
      <c r="H3401" s="19" t="s">
        <v>1060</v>
      </c>
      <c r="I3401" s="186">
        <f t="shared" ref="I3401:L3401" si="2832">SUM(I3397)</f>
        <v>1221277</v>
      </c>
      <c r="J3401" s="186">
        <f t="shared" ref="J3401" si="2833">SUM(J3397)</f>
        <v>1209926</v>
      </c>
      <c r="K3401" s="186">
        <f t="shared" ref="K3401" si="2834">SUM(K3397)</f>
        <v>934779</v>
      </c>
      <c r="L3401" s="186">
        <f t="shared" si="2832"/>
        <v>253017</v>
      </c>
      <c r="M3401" s="20">
        <f t="shared" ref="M3401:O3401" si="2835">SUM(M3397)</f>
        <v>82343</v>
      </c>
      <c r="N3401" s="20">
        <f t="shared" si="2835"/>
        <v>88206</v>
      </c>
      <c r="O3401" s="20">
        <f t="shared" si="2835"/>
        <v>82468</v>
      </c>
      <c r="P3401" s="20">
        <f>K3401+L3401</f>
        <v>1187796</v>
      </c>
      <c r="Q3401" s="186">
        <f>IF(J3401=0,"-",P3401/J3401*100)</f>
        <v>98.17096252167488</v>
      </c>
    </row>
    <row r="3402" spans="1:17" x14ac:dyDescent="0.25">
      <c r="A3402" s="213"/>
      <c r="B3402" s="213"/>
      <c r="C3402" s="213"/>
      <c r="D3402" s="213"/>
      <c r="E3402" s="213"/>
      <c r="F3402" s="213"/>
      <c r="G3402" s="215"/>
      <c r="H3402" s="21" t="s">
        <v>80</v>
      </c>
      <c r="I3402" s="186">
        <f t="shared" ref="I3402:L3402" si="2836">SUM(I3401)</f>
        <v>1221277</v>
      </c>
      <c r="J3402" s="186">
        <f t="shared" ref="J3402" si="2837">SUM(J3401)</f>
        <v>1209926</v>
      </c>
      <c r="K3402" s="186">
        <f t="shared" ref="K3402" si="2838">SUM(K3401)</f>
        <v>934779</v>
      </c>
      <c r="L3402" s="186">
        <f t="shared" si="2836"/>
        <v>253017</v>
      </c>
      <c r="M3402" s="20">
        <f t="shared" ref="M3402:O3402" si="2839">SUM(M3401)</f>
        <v>82343</v>
      </c>
      <c r="N3402" s="20">
        <f t="shared" si="2839"/>
        <v>88206</v>
      </c>
      <c r="O3402" s="20">
        <f t="shared" si="2839"/>
        <v>82468</v>
      </c>
      <c r="P3402" s="20">
        <f>K3402+L3402</f>
        <v>1187796</v>
      </c>
      <c r="Q3402" s="186">
        <f>IF(J3402=0,"-",P3402/J3402*100)</f>
        <v>98.17096252167488</v>
      </c>
    </row>
    <row r="3403" spans="1:17" x14ac:dyDescent="0.25">
      <c r="A3403" s="216"/>
      <c r="B3403" s="216"/>
      <c r="C3403" s="216"/>
      <c r="D3403" s="216"/>
      <c r="E3403" s="216"/>
      <c r="F3403" s="216"/>
      <c r="G3403" s="217"/>
      <c r="J3403" s="178">
        <v>0</v>
      </c>
      <c r="K3403" s="178">
        <v>0</v>
      </c>
      <c r="L3403" s="178">
        <f>M3403+N3403+O3403</f>
        <v>0</v>
      </c>
      <c r="P3403">
        <f>K3403+L3403</f>
        <v>0</v>
      </c>
      <c r="Q3403" s="160" t="str">
        <f>IF(J3403=0,"-",P3403/J3403*100)</f>
        <v>-</v>
      </c>
    </row>
    <row r="3404" spans="1:17" ht="15.75" thickBot="1" x14ac:dyDescent="0.3">
      <c r="A3404" s="16" t="s">
        <v>1</v>
      </c>
      <c r="B3404" s="16" t="s">
        <v>1</v>
      </c>
      <c r="C3404" s="16" t="s">
        <v>1</v>
      </c>
      <c r="D3404" s="16" t="s">
        <v>1</v>
      </c>
      <c r="E3404" s="16" t="s">
        <v>1</v>
      </c>
      <c r="F3404" s="16" t="s">
        <v>1</v>
      </c>
      <c r="G3404" s="16" t="s">
        <v>1</v>
      </c>
      <c r="H3404" s="22" t="s">
        <v>1</v>
      </c>
      <c r="I3404" s="187"/>
      <c r="J3404" s="187"/>
      <c r="K3404" s="187"/>
      <c r="L3404" s="187"/>
      <c r="M3404" s="22" t="s">
        <v>1</v>
      </c>
      <c r="N3404" s="22" t="s">
        <v>1</v>
      </c>
      <c r="O3404" s="22"/>
      <c r="P3404" s="22">
        <f>K3404+L3404</f>
        <v>0</v>
      </c>
      <c r="Q3404" s="166"/>
    </row>
    <row r="3405" spans="1:17" ht="45.75" thickBot="1" x14ac:dyDescent="0.3">
      <c r="A3405" s="5" t="s">
        <v>4</v>
      </c>
      <c r="B3405" s="5" t="s">
        <v>5</v>
      </c>
      <c r="C3405" s="5" t="s">
        <v>6</v>
      </c>
      <c r="D3405" s="6" t="s">
        <v>1</v>
      </c>
      <c r="E3405" s="5" t="s">
        <v>7</v>
      </c>
      <c r="F3405" s="5" t="s">
        <v>8</v>
      </c>
      <c r="G3405" s="5" t="s">
        <v>9</v>
      </c>
      <c r="H3405" s="5" t="s">
        <v>10</v>
      </c>
      <c r="I3405" s="109" t="s">
        <v>3374</v>
      </c>
      <c r="J3405" s="109" t="s">
        <v>3433</v>
      </c>
      <c r="K3405" s="109" t="s">
        <v>3437</v>
      </c>
      <c r="L3405" s="109" t="s">
        <v>3434</v>
      </c>
      <c r="M3405" s="5" t="s">
        <v>3439</v>
      </c>
      <c r="N3405" s="5" t="s">
        <v>3440</v>
      </c>
      <c r="O3405" s="5" t="s">
        <v>3441</v>
      </c>
      <c r="P3405" s="5" t="s">
        <v>3438</v>
      </c>
      <c r="Q3405" s="162" t="s">
        <v>3302</v>
      </c>
    </row>
    <row r="3406" spans="1:17" x14ac:dyDescent="0.25">
      <c r="A3406" s="7" t="s">
        <v>1</v>
      </c>
      <c r="B3406" s="7" t="s">
        <v>1</v>
      </c>
      <c r="C3406" s="7" t="s">
        <v>1</v>
      </c>
      <c r="D3406" s="8" t="s">
        <v>1</v>
      </c>
      <c r="E3406" s="8" t="s">
        <v>1</v>
      </c>
      <c r="F3406" s="9" t="s">
        <v>1</v>
      </c>
      <c r="G3406" s="10" t="s">
        <v>1</v>
      </c>
      <c r="H3406" s="11" t="s">
        <v>1</v>
      </c>
      <c r="I3406" s="110">
        <v>1</v>
      </c>
      <c r="J3406" s="110">
        <v>2</v>
      </c>
      <c r="K3406" s="110">
        <v>20</v>
      </c>
      <c r="L3406" s="110" t="s">
        <v>3402</v>
      </c>
      <c r="M3406" s="12">
        <v>5</v>
      </c>
      <c r="N3406" s="12">
        <v>6</v>
      </c>
      <c r="O3406" s="12">
        <v>7</v>
      </c>
      <c r="P3406" s="12" t="s">
        <v>3303</v>
      </c>
      <c r="Q3406" s="110">
        <v>9</v>
      </c>
    </row>
    <row r="3407" spans="1:17" x14ac:dyDescent="0.25">
      <c r="A3407" s="1" t="s">
        <v>969</v>
      </c>
      <c r="B3407" s="1" t="s">
        <v>82</v>
      </c>
      <c r="C3407" s="4" t="s">
        <v>1533</v>
      </c>
      <c r="D3407" s="4" t="s">
        <v>1534</v>
      </c>
      <c r="E3407" s="2" t="s">
        <v>1</v>
      </c>
      <c r="F3407" s="2" t="s">
        <v>1</v>
      </c>
      <c r="G3407" s="2" t="s">
        <v>1</v>
      </c>
      <c r="H3407" s="2" t="s">
        <v>1535</v>
      </c>
      <c r="I3407" s="183">
        <v>0</v>
      </c>
      <c r="J3407" s="183"/>
      <c r="K3407" s="183"/>
      <c r="L3407" s="183"/>
      <c r="M3407" s="3" t="s">
        <v>1</v>
      </c>
      <c r="N3407" s="3" t="s">
        <v>1</v>
      </c>
      <c r="O3407" s="3"/>
      <c r="P3407" s="3">
        <f t="shared" ref="P3407:P3439" si="2840">K3407+L3407</f>
        <v>0</v>
      </c>
      <c r="Q3407" s="161"/>
    </row>
    <row r="3408" spans="1:17" ht="33.75" x14ac:dyDescent="0.25">
      <c r="A3408" s="1" t="s">
        <v>1</v>
      </c>
      <c r="B3408" s="1" t="s">
        <v>1</v>
      </c>
      <c r="C3408" s="1" t="s">
        <v>1</v>
      </c>
      <c r="D3408" s="2" t="s">
        <v>1</v>
      </c>
      <c r="E3408" s="2" t="s">
        <v>1</v>
      </c>
      <c r="F3408" s="2" t="s">
        <v>1</v>
      </c>
      <c r="G3408" s="2" t="s">
        <v>1</v>
      </c>
      <c r="H3408" s="13" t="s">
        <v>14</v>
      </c>
      <c r="I3408" s="184">
        <f t="shared" ref="I3408:L3408" si="2841">SUM(I3409,I3417,I3419)</f>
        <v>2639391</v>
      </c>
      <c r="J3408" s="184">
        <f t="shared" ref="J3408" si="2842">SUM(J3409,J3417,J3419)</f>
        <v>2479032</v>
      </c>
      <c r="K3408" s="184">
        <f t="shared" ref="K3408" si="2843">SUM(K3409,K3417,K3419)</f>
        <v>2089629</v>
      </c>
      <c r="L3408" s="184">
        <f t="shared" si="2841"/>
        <v>373453</v>
      </c>
      <c r="M3408" s="14">
        <f t="shared" ref="M3408:O3408" si="2844">SUM(M3409,M3417,M3419)</f>
        <v>195700</v>
      </c>
      <c r="N3408" s="14">
        <f t="shared" si="2844"/>
        <v>144101</v>
      </c>
      <c r="O3408" s="14">
        <f t="shared" si="2844"/>
        <v>33652</v>
      </c>
      <c r="P3408" s="14">
        <f t="shared" si="2840"/>
        <v>2463082</v>
      </c>
      <c r="Q3408" s="184">
        <f t="shared" ref="Q3408:Q3438" si="2845">IF(J3408=0,"-",P3408/J3408*100)</f>
        <v>99.356603706608055</v>
      </c>
    </row>
    <row r="3409" spans="1:17" x14ac:dyDescent="0.25">
      <c r="A3409" s="4" t="s">
        <v>969</v>
      </c>
      <c r="B3409" s="4" t="s">
        <v>82</v>
      </c>
      <c r="C3409" s="4" t="s">
        <v>1533</v>
      </c>
      <c r="D3409" s="4" t="s">
        <v>1534</v>
      </c>
      <c r="E3409" s="2" t="s">
        <v>15</v>
      </c>
      <c r="F3409" s="2" t="s">
        <v>1</v>
      </c>
      <c r="G3409" s="2" t="s">
        <v>1</v>
      </c>
      <c r="H3409" s="2" t="s">
        <v>16</v>
      </c>
      <c r="I3409" s="185">
        <f t="shared" ref="I3409:L3409" si="2846">SUM(I3410,I3411)</f>
        <v>2084962</v>
      </c>
      <c r="J3409" s="185">
        <f t="shared" ref="J3409" si="2847">SUM(J3410,J3411)</f>
        <v>2033103</v>
      </c>
      <c r="K3409" s="185">
        <f t="shared" ref="K3409" si="2848">SUM(K3410,K3411)</f>
        <v>1739763</v>
      </c>
      <c r="L3409" s="185">
        <f t="shared" si="2846"/>
        <v>277440</v>
      </c>
      <c r="M3409" s="15">
        <f t="shared" ref="M3409:O3409" si="2849">SUM(M3410,M3411)</f>
        <v>163300</v>
      </c>
      <c r="N3409" s="15">
        <f t="shared" si="2849"/>
        <v>111060</v>
      </c>
      <c r="O3409" s="15">
        <f t="shared" si="2849"/>
        <v>3080</v>
      </c>
      <c r="P3409" s="15">
        <f t="shared" si="2840"/>
        <v>2017203</v>
      </c>
      <c r="Q3409" s="185">
        <f t="shared" si="2845"/>
        <v>99.217944196629475</v>
      </c>
    </row>
    <row r="3410" spans="1:17" x14ac:dyDescent="0.25">
      <c r="A3410" s="4" t="s">
        <v>969</v>
      </c>
      <c r="B3410" s="4" t="s">
        <v>82</v>
      </c>
      <c r="C3410" s="4" t="s">
        <v>1533</v>
      </c>
      <c r="D3410" s="4" t="s">
        <v>1534</v>
      </c>
      <c r="E3410" s="3" t="s">
        <v>18</v>
      </c>
      <c r="F3410" s="4"/>
      <c r="G3410" s="16" t="s">
        <v>1015</v>
      </c>
      <c r="H3410" s="16" t="s">
        <v>17</v>
      </c>
      <c r="I3410" s="183">
        <v>1846928</v>
      </c>
      <c r="J3410" s="183">
        <v>1801928</v>
      </c>
      <c r="K3410" s="183">
        <v>1549457</v>
      </c>
      <c r="L3410" s="183">
        <f>M3410+N3410+O3410</f>
        <v>252471</v>
      </c>
      <c r="M3410" s="17">
        <v>150000</v>
      </c>
      <c r="N3410" s="17">
        <v>102471</v>
      </c>
      <c r="O3410" s="17"/>
      <c r="P3410" s="17">
        <f t="shared" si="2840"/>
        <v>1801928</v>
      </c>
      <c r="Q3410" s="183">
        <f t="shared" si="2845"/>
        <v>100</v>
      </c>
    </row>
    <row r="3411" spans="1:17" x14ac:dyDescent="0.25">
      <c r="A3411" s="1" t="s">
        <v>969</v>
      </c>
      <c r="B3411" s="1" t="s">
        <v>82</v>
      </c>
      <c r="C3411" s="1" t="s">
        <v>1533</v>
      </c>
      <c r="D3411" s="1" t="s">
        <v>1534</v>
      </c>
      <c r="E3411" s="1" t="s">
        <v>20</v>
      </c>
      <c r="F3411" s="4" t="s">
        <v>1</v>
      </c>
      <c r="G3411" s="16" t="s">
        <v>1</v>
      </c>
      <c r="H3411" s="2" t="s">
        <v>21</v>
      </c>
      <c r="I3411" s="185">
        <f t="shared" ref="I3411:O3411" si="2850">SUM(I3412:I3416)</f>
        <v>238034</v>
      </c>
      <c r="J3411" s="185">
        <f t="shared" si="2850"/>
        <v>231175</v>
      </c>
      <c r="K3411" s="185">
        <f t="shared" si="2850"/>
        <v>190306</v>
      </c>
      <c r="L3411" s="185">
        <f t="shared" si="2850"/>
        <v>24969</v>
      </c>
      <c r="M3411" s="15">
        <f t="shared" si="2850"/>
        <v>13300</v>
      </c>
      <c r="N3411" s="15">
        <f t="shared" si="2850"/>
        <v>8589</v>
      </c>
      <c r="O3411" s="15">
        <f t="shared" si="2850"/>
        <v>3080</v>
      </c>
      <c r="P3411" s="15">
        <f t="shared" si="2840"/>
        <v>215275</v>
      </c>
      <c r="Q3411" s="185">
        <f t="shared" si="2845"/>
        <v>93.122093651995243</v>
      </c>
    </row>
    <row r="3412" spans="1:17" x14ac:dyDescent="0.25">
      <c r="A3412" s="4" t="s">
        <v>969</v>
      </c>
      <c r="B3412" s="4" t="s">
        <v>82</v>
      </c>
      <c r="C3412" s="4" t="s">
        <v>1533</v>
      </c>
      <c r="D3412" s="4" t="s">
        <v>1534</v>
      </c>
      <c r="E3412" s="3" t="s">
        <v>22</v>
      </c>
      <c r="F3412" s="4" t="s">
        <v>1536</v>
      </c>
      <c r="G3412" s="16" t="s">
        <v>1015</v>
      </c>
      <c r="H3412" s="16" t="s">
        <v>86</v>
      </c>
      <c r="I3412" s="183">
        <v>39380</v>
      </c>
      <c r="J3412" s="183">
        <v>39380</v>
      </c>
      <c r="K3412" s="183">
        <v>29700</v>
      </c>
      <c r="L3412" s="183">
        <f>M3412+N3412+O3412</f>
        <v>9680</v>
      </c>
      <c r="M3412" s="17">
        <v>3300</v>
      </c>
      <c r="N3412" s="17">
        <v>3300</v>
      </c>
      <c r="O3412" s="17">
        <v>3080</v>
      </c>
      <c r="P3412" s="17">
        <f t="shared" si="2840"/>
        <v>39380</v>
      </c>
      <c r="Q3412" s="183">
        <f t="shared" si="2845"/>
        <v>100</v>
      </c>
    </row>
    <row r="3413" spans="1:17" x14ac:dyDescent="0.25">
      <c r="A3413" s="4" t="s">
        <v>969</v>
      </c>
      <c r="B3413" s="4" t="s">
        <v>82</v>
      </c>
      <c r="C3413" s="4" t="s">
        <v>1533</v>
      </c>
      <c r="D3413" s="4" t="s">
        <v>1534</v>
      </c>
      <c r="E3413" s="3" t="s">
        <v>22</v>
      </c>
      <c r="F3413" s="4" t="s">
        <v>1537</v>
      </c>
      <c r="G3413" s="16" t="s">
        <v>1015</v>
      </c>
      <c r="H3413" s="16" t="s">
        <v>26</v>
      </c>
      <c r="I3413" s="183">
        <v>147170</v>
      </c>
      <c r="J3413" s="183">
        <v>142670</v>
      </c>
      <c r="K3413" s="183">
        <v>127381</v>
      </c>
      <c r="L3413" s="183">
        <f>M3413+N3413+O3413</f>
        <v>15289</v>
      </c>
      <c r="M3413" s="17">
        <v>10000</v>
      </c>
      <c r="N3413" s="17">
        <v>5289</v>
      </c>
      <c r="O3413" s="17"/>
      <c r="P3413" s="17">
        <f t="shared" si="2840"/>
        <v>142670</v>
      </c>
      <c r="Q3413" s="183">
        <f t="shared" si="2845"/>
        <v>100</v>
      </c>
    </row>
    <row r="3414" spans="1:17" x14ac:dyDescent="0.25">
      <c r="A3414" s="4" t="s">
        <v>969</v>
      </c>
      <c r="B3414" s="4" t="s">
        <v>82</v>
      </c>
      <c r="C3414" s="4" t="s">
        <v>1533</v>
      </c>
      <c r="D3414" s="4" t="s">
        <v>1534</v>
      </c>
      <c r="E3414" s="3" t="s">
        <v>22</v>
      </c>
      <c r="F3414" s="4" t="s">
        <v>1538</v>
      </c>
      <c r="G3414" s="16" t="s">
        <v>1015</v>
      </c>
      <c r="H3414" s="16" t="s">
        <v>28</v>
      </c>
      <c r="I3414" s="183">
        <v>35584</v>
      </c>
      <c r="J3414" s="183">
        <v>33225</v>
      </c>
      <c r="K3414" s="183">
        <v>33225</v>
      </c>
      <c r="L3414" s="183">
        <f>M3414+N3414+O3414</f>
        <v>0</v>
      </c>
      <c r="M3414" s="17"/>
      <c r="N3414" s="17"/>
      <c r="O3414" s="17"/>
      <c r="P3414" s="17">
        <f t="shared" si="2840"/>
        <v>33225</v>
      </c>
      <c r="Q3414" s="183">
        <f t="shared" si="2845"/>
        <v>100</v>
      </c>
    </row>
    <row r="3415" spans="1:17" x14ac:dyDescent="0.25">
      <c r="A3415" s="4" t="s">
        <v>969</v>
      </c>
      <c r="B3415" s="4" t="s">
        <v>82</v>
      </c>
      <c r="C3415" s="4" t="s">
        <v>1533</v>
      </c>
      <c r="D3415" s="4" t="s">
        <v>1534</v>
      </c>
      <c r="E3415" s="3" t="s">
        <v>22</v>
      </c>
      <c r="F3415" s="4" t="s">
        <v>1539</v>
      </c>
      <c r="G3415" s="16" t="s">
        <v>1015</v>
      </c>
      <c r="H3415" s="16" t="s">
        <v>24</v>
      </c>
      <c r="I3415" s="183">
        <v>0</v>
      </c>
      <c r="J3415" s="183">
        <v>0</v>
      </c>
      <c r="K3415" s="183">
        <v>0</v>
      </c>
      <c r="L3415" s="183">
        <f>M3415+N3415+O3415</f>
        <v>0</v>
      </c>
      <c r="M3415" s="17"/>
      <c r="N3415" s="17"/>
      <c r="O3415" s="17"/>
      <c r="P3415" s="17">
        <f t="shared" si="2840"/>
        <v>0</v>
      </c>
      <c r="Q3415" s="161" t="str">
        <f t="shared" si="2845"/>
        <v>-</v>
      </c>
    </row>
    <row r="3416" spans="1:17" x14ac:dyDescent="0.25">
      <c r="A3416" s="4" t="s">
        <v>969</v>
      </c>
      <c r="B3416" s="4" t="s">
        <v>82</v>
      </c>
      <c r="C3416" s="4" t="s">
        <v>1533</v>
      </c>
      <c r="D3416" s="4" t="s">
        <v>1534</v>
      </c>
      <c r="E3416" s="3" t="s">
        <v>22</v>
      </c>
      <c r="F3416" s="4" t="s">
        <v>1540</v>
      </c>
      <c r="G3416" s="16" t="s">
        <v>1015</v>
      </c>
      <c r="H3416" s="16" t="s">
        <v>30</v>
      </c>
      <c r="I3416" s="183">
        <v>15900</v>
      </c>
      <c r="J3416" s="183">
        <v>15900</v>
      </c>
      <c r="K3416" s="183">
        <v>0</v>
      </c>
      <c r="L3416" s="183">
        <f>M3416+N3416+O3416</f>
        <v>0</v>
      </c>
      <c r="M3416" s="17"/>
      <c r="N3416" s="17"/>
      <c r="O3416" s="17"/>
      <c r="P3416" s="17">
        <f t="shared" si="2840"/>
        <v>0</v>
      </c>
      <c r="Q3416" s="183">
        <f t="shared" si="2845"/>
        <v>0</v>
      </c>
    </row>
    <row r="3417" spans="1:17" x14ac:dyDescent="0.25">
      <c r="A3417" s="4" t="s">
        <v>969</v>
      </c>
      <c r="B3417" s="4" t="s">
        <v>82</v>
      </c>
      <c r="C3417" s="4" t="s">
        <v>1533</v>
      </c>
      <c r="D3417" s="4" t="s">
        <v>1534</v>
      </c>
      <c r="E3417" s="2" t="s">
        <v>31</v>
      </c>
      <c r="F3417" s="2" t="s">
        <v>1</v>
      </c>
      <c r="G3417" s="2" t="s">
        <v>1</v>
      </c>
      <c r="H3417" s="2" t="s">
        <v>32</v>
      </c>
      <c r="I3417" s="185">
        <f t="shared" ref="I3417:O3417" si="2851">SUM(I3418)</f>
        <v>193927</v>
      </c>
      <c r="J3417" s="185">
        <f t="shared" si="2851"/>
        <v>189427</v>
      </c>
      <c r="K3417" s="185">
        <f t="shared" si="2851"/>
        <v>161415</v>
      </c>
      <c r="L3417" s="185">
        <f t="shared" si="2851"/>
        <v>28012</v>
      </c>
      <c r="M3417" s="15">
        <f t="shared" si="2851"/>
        <v>10000</v>
      </c>
      <c r="N3417" s="15">
        <f t="shared" si="2851"/>
        <v>10000</v>
      </c>
      <c r="O3417" s="15">
        <f t="shared" si="2851"/>
        <v>8012</v>
      </c>
      <c r="P3417" s="15">
        <f t="shared" si="2840"/>
        <v>189427</v>
      </c>
      <c r="Q3417" s="185">
        <f t="shared" si="2845"/>
        <v>100</v>
      </c>
    </row>
    <row r="3418" spans="1:17" x14ac:dyDescent="0.25">
      <c r="A3418" s="4" t="s">
        <v>969</v>
      </c>
      <c r="B3418" s="4" t="s">
        <v>82</v>
      </c>
      <c r="C3418" s="4" t="s">
        <v>1533</v>
      </c>
      <c r="D3418" s="4" t="s">
        <v>1534</v>
      </c>
      <c r="E3418" s="3" t="s">
        <v>34</v>
      </c>
      <c r="F3418" s="4"/>
      <c r="G3418" s="16" t="s">
        <v>1015</v>
      </c>
      <c r="H3418" s="16" t="s">
        <v>33</v>
      </c>
      <c r="I3418" s="183">
        <v>193927</v>
      </c>
      <c r="J3418" s="183">
        <v>189427</v>
      </c>
      <c r="K3418" s="183">
        <v>161415</v>
      </c>
      <c r="L3418" s="183">
        <f>M3418+N3418+O3418</f>
        <v>28012</v>
      </c>
      <c r="M3418" s="17">
        <v>10000</v>
      </c>
      <c r="N3418" s="17">
        <v>10000</v>
      </c>
      <c r="O3418" s="17">
        <v>8012</v>
      </c>
      <c r="P3418" s="17">
        <f t="shared" si="2840"/>
        <v>189427</v>
      </c>
      <c r="Q3418" s="183">
        <f t="shared" si="2845"/>
        <v>100</v>
      </c>
    </row>
    <row r="3419" spans="1:17" x14ac:dyDescent="0.25">
      <c r="A3419" s="4" t="s">
        <v>969</v>
      </c>
      <c r="B3419" s="4" t="s">
        <v>82</v>
      </c>
      <c r="C3419" s="4" t="s">
        <v>1533</v>
      </c>
      <c r="D3419" s="4" t="s">
        <v>1534</v>
      </c>
      <c r="E3419" s="2" t="s">
        <v>35</v>
      </c>
      <c r="F3419" s="2" t="s">
        <v>1</v>
      </c>
      <c r="G3419" s="2" t="s">
        <v>1</v>
      </c>
      <c r="H3419" s="2" t="s">
        <v>36</v>
      </c>
      <c r="I3419" s="185">
        <f t="shared" ref="I3419:O3419" si="2852">SUM(I3420:I3427)</f>
        <v>360502</v>
      </c>
      <c r="J3419" s="185">
        <f t="shared" si="2852"/>
        <v>256502</v>
      </c>
      <c r="K3419" s="185">
        <f t="shared" si="2852"/>
        <v>188451</v>
      </c>
      <c r="L3419" s="185">
        <f t="shared" si="2852"/>
        <v>68001</v>
      </c>
      <c r="M3419" s="15">
        <f t="shared" si="2852"/>
        <v>22400</v>
      </c>
      <c r="N3419" s="15">
        <f t="shared" si="2852"/>
        <v>23041</v>
      </c>
      <c r="O3419" s="15">
        <f t="shared" si="2852"/>
        <v>22560</v>
      </c>
      <c r="P3419" s="15">
        <f t="shared" si="2840"/>
        <v>256452</v>
      </c>
      <c r="Q3419" s="185">
        <f t="shared" si="2845"/>
        <v>99.980506974604495</v>
      </c>
    </row>
    <row r="3420" spans="1:17" x14ac:dyDescent="0.25">
      <c r="A3420" s="4" t="s">
        <v>969</v>
      </c>
      <c r="B3420" s="4" t="s">
        <v>82</v>
      </c>
      <c r="C3420" s="4" t="s">
        <v>1533</v>
      </c>
      <c r="D3420" s="4" t="s">
        <v>1534</v>
      </c>
      <c r="E3420" s="3" t="s">
        <v>39</v>
      </c>
      <c r="F3420" s="4"/>
      <c r="G3420" s="16" t="s">
        <v>1015</v>
      </c>
      <c r="H3420" s="16" t="s">
        <v>38</v>
      </c>
      <c r="I3420" s="183">
        <v>3100</v>
      </c>
      <c r="J3420" s="183">
        <v>2100</v>
      </c>
      <c r="K3420" s="183">
        <v>2100</v>
      </c>
      <c r="L3420" s="183">
        <f t="shared" ref="L3420:L3426" si="2853">M3420+N3420+O3420</f>
        <v>0</v>
      </c>
      <c r="M3420" s="17"/>
      <c r="N3420" s="17"/>
      <c r="O3420" s="17"/>
      <c r="P3420" s="17">
        <f t="shared" si="2840"/>
        <v>2100</v>
      </c>
      <c r="Q3420" s="183">
        <f t="shared" si="2845"/>
        <v>100</v>
      </c>
    </row>
    <row r="3421" spans="1:17" x14ac:dyDescent="0.25">
      <c r="A3421" s="4" t="s">
        <v>969</v>
      </c>
      <c r="B3421" s="4" t="s">
        <v>82</v>
      </c>
      <c r="C3421" s="4" t="s">
        <v>1533</v>
      </c>
      <c r="D3421" s="4" t="s">
        <v>1534</v>
      </c>
      <c r="E3421" s="3" t="s">
        <v>197</v>
      </c>
      <c r="F3421" s="4"/>
      <c r="G3421" s="16" t="s">
        <v>1015</v>
      </c>
      <c r="H3421" s="16" t="s">
        <v>196</v>
      </c>
      <c r="I3421" s="183">
        <v>140800</v>
      </c>
      <c r="J3421" s="183">
        <v>140800</v>
      </c>
      <c r="K3421" s="183">
        <v>102600</v>
      </c>
      <c r="L3421" s="183">
        <f t="shared" si="2853"/>
        <v>38200</v>
      </c>
      <c r="M3421" s="17">
        <v>12200</v>
      </c>
      <c r="N3421" s="17">
        <v>13000</v>
      </c>
      <c r="O3421" s="17">
        <v>13000</v>
      </c>
      <c r="P3421" s="17">
        <f t="shared" si="2840"/>
        <v>140800</v>
      </c>
      <c r="Q3421" s="183">
        <f t="shared" si="2845"/>
        <v>100</v>
      </c>
    </row>
    <row r="3422" spans="1:17" x14ac:dyDescent="0.25">
      <c r="A3422" s="4" t="s">
        <v>969</v>
      </c>
      <c r="B3422" s="4" t="s">
        <v>82</v>
      </c>
      <c r="C3422" s="4" t="s">
        <v>1533</v>
      </c>
      <c r="D3422" s="4" t="s">
        <v>1534</v>
      </c>
      <c r="E3422" s="3" t="s">
        <v>200</v>
      </c>
      <c r="F3422" s="4"/>
      <c r="G3422" s="16" t="s">
        <v>1015</v>
      </c>
      <c r="H3422" s="16" t="s">
        <v>199</v>
      </c>
      <c r="I3422" s="183">
        <v>14000</v>
      </c>
      <c r="J3422" s="183">
        <v>14000</v>
      </c>
      <c r="K3422" s="183">
        <v>10200</v>
      </c>
      <c r="L3422" s="183">
        <f t="shared" si="2853"/>
        <v>3800</v>
      </c>
      <c r="M3422" s="17">
        <v>1200</v>
      </c>
      <c r="N3422" s="17">
        <v>1300</v>
      </c>
      <c r="O3422" s="17">
        <v>1300</v>
      </c>
      <c r="P3422" s="17">
        <f t="shared" si="2840"/>
        <v>14000</v>
      </c>
      <c r="Q3422" s="183">
        <f t="shared" si="2845"/>
        <v>100</v>
      </c>
    </row>
    <row r="3423" spans="1:17" x14ac:dyDescent="0.25">
      <c r="A3423" s="4" t="s">
        <v>969</v>
      </c>
      <c r="B3423" s="4" t="s">
        <v>82</v>
      </c>
      <c r="C3423" s="4" t="s">
        <v>1533</v>
      </c>
      <c r="D3423" s="4" t="s">
        <v>1534</v>
      </c>
      <c r="E3423" s="3" t="s">
        <v>203</v>
      </c>
      <c r="F3423" s="4"/>
      <c r="G3423" s="16" t="s">
        <v>1015</v>
      </c>
      <c r="H3423" s="16" t="s">
        <v>202</v>
      </c>
      <c r="I3423" s="183">
        <v>127300</v>
      </c>
      <c r="J3423" s="183">
        <v>30800</v>
      </c>
      <c r="K3423" s="183">
        <v>22200</v>
      </c>
      <c r="L3423" s="183">
        <f t="shared" si="2853"/>
        <v>8600</v>
      </c>
      <c r="M3423" s="17">
        <v>2800</v>
      </c>
      <c r="N3423" s="17">
        <v>2800</v>
      </c>
      <c r="O3423" s="17">
        <v>3000</v>
      </c>
      <c r="P3423" s="17">
        <f t="shared" si="2840"/>
        <v>30800</v>
      </c>
      <c r="Q3423" s="183">
        <f t="shared" si="2845"/>
        <v>100</v>
      </c>
    </row>
    <row r="3424" spans="1:17" x14ac:dyDescent="0.25">
      <c r="A3424" s="4" t="s">
        <v>969</v>
      </c>
      <c r="B3424" s="4" t="s">
        <v>82</v>
      </c>
      <c r="C3424" s="4" t="s">
        <v>1533</v>
      </c>
      <c r="D3424" s="4" t="s">
        <v>1534</v>
      </c>
      <c r="E3424" s="3" t="s">
        <v>206</v>
      </c>
      <c r="F3424" s="4"/>
      <c r="G3424" s="16" t="s">
        <v>1015</v>
      </c>
      <c r="H3424" s="16" t="s">
        <v>205</v>
      </c>
      <c r="I3424" s="183">
        <v>2200</v>
      </c>
      <c r="J3424" s="183">
        <v>1200</v>
      </c>
      <c r="K3424" s="183">
        <v>1200</v>
      </c>
      <c r="L3424" s="183">
        <f t="shared" si="2853"/>
        <v>0</v>
      </c>
      <c r="M3424" s="17"/>
      <c r="N3424" s="17"/>
      <c r="O3424" s="17"/>
      <c r="P3424" s="17">
        <f t="shared" si="2840"/>
        <v>1200</v>
      </c>
      <c r="Q3424" s="183">
        <f t="shared" si="2845"/>
        <v>100</v>
      </c>
    </row>
    <row r="3425" spans="1:17" x14ac:dyDescent="0.25">
      <c r="A3425" s="4" t="s">
        <v>969</v>
      </c>
      <c r="B3425" s="4" t="s">
        <v>82</v>
      </c>
      <c r="C3425" s="4" t="s">
        <v>1533</v>
      </c>
      <c r="D3425" s="4" t="s">
        <v>1534</v>
      </c>
      <c r="E3425" s="3" t="s">
        <v>212</v>
      </c>
      <c r="F3425" s="4"/>
      <c r="G3425" s="16" t="s">
        <v>1015</v>
      </c>
      <c r="H3425" s="16" t="s">
        <v>211</v>
      </c>
      <c r="I3425" s="183">
        <v>20000</v>
      </c>
      <c r="J3425" s="183">
        <v>17000</v>
      </c>
      <c r="K3425" s="183">
        <v>12900</v>
      </c>
      <c r="L3425" s="183">
        <f t="shared" si="2853"/>
        <v>4100</v>
      </c>
      <c r="M3425" s="17">
        <v>1500</v>
      </c>
      <c r="N3425" s="17">
        <v>1200</v>
      </c>
      <c r="O3425" s="17">
        <v>1400</v>
      </c>
      <c r="P3425" s="17">
        <f t="shared" si="2840"/>
        <v>17000</v>
      </c>
      <c r="Q3425" s="183">
        <f t="shared" si="2845"/>
        <v>100</v>
      </c>
    </row>
    <row r="3426" spans="1:17" x14ac:dyDescent="0.25">
      <c r="A3426" s="4" t="s">
        <v>969</v>
      </c>
      <c r="B3426" s="4" t="s">
        <v>82</v>
      </c>
      <c r="C3426" s="4" t="s">
        <v>1533</v>
      </c>
      <c r="D3426" s="4" t="s">
        <v>1534</v>
      </c>
      <c r="E3426" s="3" t="s">
        <v>215</v>
      </c>
      <c r="F3426" s="4"/>
      <c r="G3426" s="16" t="s">
        <v>1015</v>
      </c>
      <c r="H3426" s="16" t="s">
        <v>214</v>
      </c>
      <c r="I3426" s="183">
        <v>50</v>
      </c>
      <c r="J3426" s="183">
        <v>50</v>
      </c>
      <c r="K3426" s="183">
        <v>0</v>
      </c>
      <c r="L3426" s="183">
        <f t="shared" si="2853"/>
        <v>0</v>
      </c>
      <c r="M3426" s="17"/>
      <c r="N3426" s="17"/>
      <c r="O3426" s="17"/>
      <c r="P3426" s="17">
        <f t="shared" si="2840"/>
        <v>0</v>
      </c>
      <c r="Q3426" s="183">
        <f t="shared" si="2845"/>
        <v>0</v>
      </c>
    </row>
    <row r="3427" spans="1:17" x14ac:dyDescent="0.25">
      <c r="A3427" s="1" t="s">
        <v>969</v>
      </c>
      <c r="B3427" s="1" t="s">
        <v>82</v>
      </c>
      <c r="C3427" s="1" t="s">
        <v>1533</v>
      </c>
      <c r="D3427" s="1" t="s">
        <v>1534</v>
      </c>
      <c r="E3427" s="1" t="s">
        <v>40</v>
      </c>
      <c r="F3427" s="4" t="s">
        <v>1</v>
      </c>
      <c r="G3427" s="16" t="s">
        <v>1</v>
      </c>
      <c r="H3427" s="2" t="s">
        <v>41</v>
      </c>
      <c r="I3427" s="185">
        <f t="shared" ref="I3427:O3427" si="2854">SUM(I3428:I3430)</f>
        <v>53052</v>
      </c>
      <c r="J3427" s="185">
        <f t="shared" si="2854"/>
        <v>50552</v>
      </c>
      <c r="K3427" s="185">
        <f t="shared" si="2854"/>
        <v>37251</v>
      </c>
      <c r="L3427" s="185">
        <f t="shared" si="2854"/>
        <v>13301</v>
      </c>
      <c r="M3427" s="15">
        <f t="shared" si="2854"/>
        <v>4700</v>
      </c>
      <c r="N3427" s="15">
        <f t="shared" si="2854"/>
        <v>4741</v>
      </c>
      <c r="O3427" s="15">
        <f t="shared" si="2854"/>
        <v>3860</v>
      </c>
      <c r="P3427" s="15">
        <f t="shared" si="2840"/>
        <v>50552</v>
      </c>
      <c r="Q3427" s="185">
        <f t="shared" si="2845"/>
        <v>100</v>
      </c>
    </row>
    <row r="3428" spans="1:17" x14ac:dyDescent="0.25">
      <c r="A3428" s="4" t="s">
        <v>969</v>
      </c>
      <c r="B3428" s="4" t="s">
        <v>82</v>
      </c>
      <c r="C3428" s="4" t="s">
        <v>1533</v>
      </c>
      <c r="D3428" s="4" t="s">
        <v>1534</v>
      </c>
      <c r="E3428" s="3" t="s">
        <v>42</v>
      </c>
      <c r="F3428" s="4"/>
      <c r="G3428" s="16" t="s">
        <v>1015</v>
      </c>
      <c r="H3428" s="16" t="s">
        <v>41</v>
      </c>
      <c r="I3428" s="183">
        <v>38800</v>
      </c>
      <c r="J3428" s="183">
        <v>36300</v>
      </c>
      <c r="K3428" s="183">
        <v>26175</v>
      </c>
      <c r="L3428" s="183">
        <f>M3428+N3428+O3428</f>
        <v>10125</v>
      </c>
      <c r="M3428" s="17">
        <v>3500</v>
      </c>
      <c r="N3428" s="17">
        <v>3425</v>
      </c>
      <c r="O3428" s="17">
        <v>3200</v>
      </c>
      <c r="P3428" s="17">
        <f t="shared" si="2840"/>
        <v>36300</v>
      </c>
      <c r="Q3428" s="183">
        <f t="shared" si="2845"/>
        <v>100</v>
      </c>
    </row>
    <row r="3429" spans="1:17" ht="22.5" x14ac:dyDescent="0.25">
      <c r="A3429" s="4" t="s">
        <v>969</v>
      </c>
      <c r="B3429" s="4" t="s">
        <v>82</v>
      </c>
      <c r="C3429" s="4" t="s">
        <v>1533</v>
      </c>
      <c r="D3429" s="4" t="s">
        <v>1534</v>
      </c>
      <c r="E3429" s="3" t="s">
        <v>42</v>
      </c>
      <c r="F3429" s="4" t="s">
        <v>1541</v>
      </c>
      <c r="G3429" s="16" t="s">
        <v>1015</v>
      </c>
      <c r="H3429" s="16" t="s">
        <v>50</v>
      </c>
      <c r="I3429" s="183">
        <v>5892</v>
      </c>
      <c r="J3429" s="183">
        <v>5892</v>
      </c>
      <c r="K3429" s="183">
        <v>4776</v>
      </c>
      <c r="L3429" s="183">
        <f>M3429+N3429+O3429</f>
        <v>1116</v>
      </c>
      <c r="M3429" s="17">
        <v>500</v>
      </c>
      <c r="N3429" s="17">
        <v>616</v>
      </c>
      <c r="O3429" s="17"/>
      <c r="P3429" s="17">
        <f t="shared" si="2840"/>
        <v>5892</v>
      </c>
      <c r="Q3429" s="183">
        <f t="shared" si="2845"/>
        <v>100</v>
      </c>
    </row>
    <row r="3430" spans="1:17" ht="22.5" x14ac:dyDescent="0.25">
      <c r="A3430" s="4" t="s">
        <v>969</v>
      </c>
      <c r="B3430" s="4" t="s">
        <v>82</v>
      </c>
      <c r="C3430" s="4" t="s">
        <v>1533</v>
      </c>
      <c r="D3430" s="4" t="s">
        <v>1534</v>
      </c>
      <c r="E3430" s="3" t="s">
        <v>42</v>
      </c>
      <c r="F3430" s="4" t="s">
        <v>1542</v>
      </c>
      <c r="G3430" s="16" t="s">
        <v>1015</v>
      </c>
      <c r="H3430" s="16" t="s">
        <v>56</v>
      </c>
      <c r="I3430" s="183">
        <v>8360</v>
      </c>
      <c r="J3430" s="183">
        <v>8360</v>
      </c>
      <c r="K3430" s="183">
        <v>6300</v>
      </c>
      <c r="L3430" s="183">
        <f>M3430+N3430+O3430</f>
        <v>2060</v>
      </c>
      <c r="M3430" s="17">
        <v>700</v>
      </c>
      <c r="N3430" s="17">
        <v>700</v>
      </c>
      <c r="O3430" s="17">
        <v>660</v>
      </c>
      <c r="P3430" s="17">
        <f t="shared" si="2840"/>
        <v>8360</v>
      </c>
      <c r="Q3430" s="183">
        <f t="shared" si="2845"/>
        <v>100</v>
      </c>
    </row>
    <row r="3431" spans="1:17" ht="22.5" x14ac:dyDescent="0.25">
      <c r="A3431" s="1" t="s">
        <v>1</v>
      </c>
      <c r="B3431" s="1" t="s">
        <v>1</v>
      </c>
      <c r="C3431" s="1" t="s">
        <v>1</v>
      </c>
      <c r="D3431" s="2" t="s">
        <v>1</v>
      </c>
      <c r="E3431" s="2" t="s">
        <v>1</v>
      </c>
      <c r="F3431" s="2" t="s">
        <v>1</v>
      </c>
      <c r="G3431" s="2" t="s">
        <v>1</v>
      </c>
      <c r="H3431" s="13" t="s">
        <v>57</v>
      </c>
      <c r="I3431" s="184">
        <f t="shared" ref="I3431:O3432" si="2855">SUM(I3432)</f>
        <v>110</v>
      </c>
      <c r="J3431" s="184">
        <f t="shared" si="2855"/>
        <v>110</v>
      </c>
      <c r="K3431" s="184">
        <f t="shared" si="2855"/>
        <v>0</v>
      </c>
      <c r="L3431" s="184">
        <f t="shared" si="2855"/>
        <v>0</v>
      </c>
      <c r="M3431" s="14">
        <f t="shared" si="2855"/>
        <v>0</v>
      </c>
      <c r="N3431" s="14">
        <f t="shared" si="2855"/>
        <v>0</v>
      </c>
      <c r="O3431" s="14">
        <f t="shared" si="2855"/>
        <v>0</v>
      </c>
      <c r="P3431" s="14">
        <f t="shared" si="2840"/>
        <v>0</v>
      </c>
      <c r="Q3431" s="184">
        <f t="shared" si="2845"/>
        <v>0</v>
      </c>
    </row>
    <row r="3432" spans="1:17" x14ac:dyDescent="0.25">
      <c r="A3432" s="4" t="s">
        <v>969</v>
      </c>
      <c r="B3432" s="4" t="s">
        <v>82</v>
      </c>
      <c r="C3432" s="4" t="s">
        <v>1533</v>
      </c>
      <c r="D3432" s="4" t="s">
        <v>1534</v>
      </c>
      <c r="E3432" s="2" t="s">
        <v>58</v>
      </c>
      <c r="F3432" s="2" t="s">
        <v>1</v>
      </c>
      <c r="G3432" s="2" t="s">
        <v>1</v>
      </c>
      <c r="H3432" s="2" t="s">
        <v>59</v>
      </c>
      <c r="I3432" s="185">
        <f t="shared" si="2855"/>
        <v>110</v>
      </c>
      <c r="J3432" s="185">
        <f t="shared" si="2855"/>
        <v>110</v>
      </c>
      <c r="K3432" s="185">
        <f t="shared" si="2855"/>
        <v>0</v>
      </c>
      <c r="L3432" s="185">
        <f t="shared" si="2855"/>
        <v>0</v>
      </c>
      <c r="M3432" s="15">
        <f t="shared" si="2855"/>
        <v>0</v>
      </c>
      <c r="N3432" s="15">
        <f t="shared" si="2855"/>
        <v>0</v>
      </c>
      <c r="O3432" s="15">
        <f t="shared" si="2855"/>
        <v>0</v>
      </c>
      <c r="P3432" s="15">
        <f t="shared" si="2840"/>
        <v>0</v>
      </c>
      <c r="Q3432" s="185">
        <f t="shared" si="2845"/>
        <v>0</v>
      </c>
    </row>
    <row r="3433" spans="1:17" x14ac:dyDescent="0.25">
      <c r="A3433" s="4" t="s">
        <v>969</v>
      </c>
      <c r="B3433" s="4" t="s">
        <v>82</v>
      </c>
      <c r="C3433" s="4" t="s">
        <v>1533</v>
      </c>
      <c r="D3433" s="4" t="s">
        <v>1534</v>
      </c>
      <c r="E3433" s="3" t="s">
        <v>69</v>
      </c>
      <c r="F3433" s="4"/>
      <c r="G3433" s="16" t="s">
        <v>1015</v>
      </c>
      <c r="H3433" s="16" t="s">
        <v>68</v>
      </c>
      <c r="I3433" s="183">
        <v>110</v>
      </c>
      <c r="J3433" s="183">
        <v>110</v>
      </c>
      <c r="K3433" s="183">
        <v>0</v>
      </c>
      <c r="L3433" s="183">
        <f>M3433+N3433+O3433</f>
        <v>0</v>
      </c>
      <c r="M3433" s="17"/>
      <c r="N3433" s="17"/>
      <c r="O3433" s="17"/>
      <c r="P3433" s="17">
        <f t="shared" si="2840"/>
        <v>0</v>
      </c>
      <c r="Q3433" s="183">
        <f t="shared" si="2845"/>
        <v>0</v>
      </c>
    </row>
    <row r="3434" spans="1:17" ht="22.5" x14ac:dyDescent="0.25">
      <c r="A3434" s="1" t="s">
        <v>1</v>
      </c>
      <c r="B3434" s="1" t="s">
        <v>1</v>
      </c>
      <c r="C3434" s="1" t="s">
        <v>1</v>
      </c>
      <c r="D3434" s="2" t="s">
        <v>1</v>
      </c>
      <c r="E3434" s="2" t="s">
        <v>1</v>
      </c>
      <c r="F3434" s="2" t="s">
        <v>1</v>
      </c>
      <c r="G3434" s="2" t="s">
        <v>1</v>
      </c>
      <c r="H3434" s="13" t="s">
        <v>70</v>
      </c>
      <c r="I3434" s="184">
        <f t="shared" ref="I3434:O3434" si="2856">SUM(I3435)</f>
        <v>79000</v>
      </c>
      <c r="J3434" s="184">
        <f t="shared" si="2856"/>
        <v>67000</v>
      </c>
      <c r="K3434" s="184">
        <f t="shared" si="2856"/>
        <v>67000</v>
      </c>
      <c r="L3434" s="184">
        <f t="shared" si="2856"/>
        <v>0</v>
      </c>
      <c r="M3434" s="14">
        <f t="shared" si="2856"/>
        <v>0</v>
      </c>
      <c r="N3434" s="14">
        <f t="shared" si="2856"/>
        <v>0</v>
      </c>
      <c r="O3434" s="14">
        <f t="shared" si="2856"/>
        <v>0</v>
      </c>
      <c r="P3434" s="14">
        <f t="shared" si="2840"/>
        <v>67000</v>
      </c>
      <c r="Q3434" s="184">
        <f t="shared" si="2845"/>
        <v>100</v>
      </c>
    </row>
    <row r="3435" spans="1:17" x14ac:dyDescent="0.25">
      <c r="A3435" s="4" t="s">
        <v>969</v>
      </c>
      <c r="B3435" s="4" t="s">
        <v>82</v>
      </c>
      <c r="C3435" s="4" t="s">
        <v>1533</v>
      </c>
      <c r="D3435" s="4" t="s">
        <v>1534</v>
      </c>
      <c r="E3435" s="2" t="s">
        <v>71</v>
      </c>
      <c r="F3435" s="2" t="s">
        <v>1</v>
      </c>
      <c r="G3435" s="2" t="s">
        <v>1</v>
      </c>
      <c r="H3435" s="2" t="s">
        <v>72</v>
      </c>
      <c r="I3435" s="185">
        <f t="shared" ref="I3435:L3435" si="2857">SUM(I3436:I3437)</f>
        <v>79000</v>
      </c>
      <c r="J3435" s="185">
        <f t="shared" ref="J3435" si="2858">SUM(J3436:J3437)</f>
        <v>67000</v>
      </c>
      <c r="K3435" s="185">
        <f t="shared" ref="K3435" si="2859">SUM(K3436:K3437)</f>
        <v>67000</v>
      </c>
      <c r="L3435" s="185">
        <f t="shared" si="2857"/>
        <v>0</v>
      </c>
      <c r="M3435" s="15">
        <f t="shared" ref="M3435:O3435" si="2860">SUM(M3436:M3437)</f>
        <v>0</v>
      </c>
      <c r="N3435" s="15">
        <f t="shared" si="2860"/>
        <v>0</v>
      </c>
      <c r="O3435" s="15">
        <f t="shared" si="2860"/>
        <v>0</v>
      </c>
      <c r="P3435" s="15">
        <f t="shared" si="2840"/>
        <v>67000</v>
      </c>
      <c r="Q3435" s="185">
        <f t="shared" si="2845"/>
        <v>100</v>
      </c>
    </row>
    <row r="3436" spans="1:17" x14ac:dyDescent="0.25">
      <c r="A3436" s="4" t="s">
        <v>969</v>
      </c>
      <c r="B3436" s="4" t="s">
        <v>82</v>
      </c>
      <c r="C3436" s="4" t="s">
        <v>1533</v>
      </c>
      <c r="D3436" s="4" t="s">
        <v>1534</v>
      </c>
      <c r="E3436" s="3" t="s">
        <v>75</v>
      </c>
      <c r="F3436" s="4"/>
      <c r="G3436" s="16" t="s">
        <v>1015</v>
      </c>
      <c r="H3436" s="16" t="s">
        <v>74</v>
      </c>
      <c r="I3436" s="183">
        <v>32000</v>
      </c>
      <c r="J3436" s="183">
        <v>22000</v>
      </c>
      <c r="K3436" s="183">
        <v>22000</v>
      </c>
      <c r="L3436" s="183">
        <f>M3436+N3436+O3436</f>
        <v>0</v>
      </c>
      <c r="M3436" s="17"/>
      <c r="N3436" s="17"/>
      <c r="O3436" s="17"/>
      <c r="P3436" s="17">
        <f t="shared" si="2840"/>
        <v>22000</v>
      </c>
      <c r="Q3436" s="183">
        <f t="shared" si="2845"/>
        <v>100</v>
      </c>
    </row>
    <row r="3437" spans="1:17" x14ac:dyDescent="0.25">
      <c r="A3437" s="4" t="s">
        <v>969</v>
      </c>
      <c r="B3437" s="4" t="s">
        <v>82</v>
      </c>
      <c r="C3437" s="4" t="s">
        <v>1533</v>
      </c>
      <c r="D3437" s="4" t="s">
        <v>1534</v>
      </c>
      <c r="E3437" s="3" t="s">
        <v>341</v>
      </c>
      <c r="F3437" s="4"/>
      <c r="G3437" s="16" t="s">
        <v>1015</v>
      </c>
      <c r="H3437" s="16" t="s">
        <v>340</v>
      </c>
      <c r="I3437" s="183">
        <v>47000</v>
      </c>
      <c r="J3437" s="183">
        <v>45000</v>
      </c>
      <c r="K3437" s="183">
        <v>45000</v>
      </c>
      <c r="L3437" s="183">
        <f>M3437+N3437+O3437</f>
        <v>0</v>
      </c>
      <c r="M3437" s="17"/>
      <c r="N3437" s="17"/>
      <c r="O3437" s="17"/>
      <c r="P3437" s="17">
        <f t="shared" si="2840"/>
        <v>45000</v>
      </c>
      <c r="Q3437" s="183">
        <f t="shared" si="2845"/>
        <v>100</v>
      </c>
    </row>
    <row r="3438" spans="1:17" x14ac:dyDescent="0.25">
      <c r="A3438" s="16" t="s">
        <v>1</v>
      </c>
      <c r="B3438" s="16" t="s">
        <v>1</v>
      </c>
      <c r="C3438" s="16" t="s">
        <v>1</v>
      </c>
      <c r="D3438" s="16" t="s">
        <v>1</v>
      </c>
      <c r="E3438" s="16" t="s">
        <v>1</v>
      </c>
      <c r="F3438" s="16" t="s">
        <v>1</v>
      </c>
      <c r="G3438" s="16" t="s">
        <v>1</v>
      </c>
      <c r="H3438" s="13" t="s">
        <v>1543</v>
      </c>
      <c r="I3438" s="184">
        <f t="shared" ref="I3438:O3438" si="2861">SUM(I3408,I3431,I3434)</f>
        <v>2718501</v>
      </c>
      <c r="J3438" s="184">
        <f t="shared" si="2861"/>
        <v>2546142</v>
      </c>
      <c r="K3438" s="184">
        <f t="shared" si="2861"/>
        <v>2156629</v>
      </c>
      <c r="L3438" s="184">
        <f t="shared" si="2861"/>
        <v>373453</v>
      </c>
      <c r="M3438" s="14">
        <f t="shared" si="2861"/>
        <v>195700</v>
      </c>
      <c r="N3438" s="14">
        <f t="shared" si="2861"/>
        <v>144101</v>
      </c>
      <c r="O3438" s="14">
        <f t="shared" si="2861"/>
        <v>33652</v>
      </c>
      <c r="P3438" s="14">
        <f t="shared" si="2840"/>
        <v>2530082</v>
      </c>
      <c r="Q3438" s="184">
        <f t="shared" si="2845"/>
        <v>99.369241778345426</v>
      </c>
    </row>
    <row r="3439" spans="1:17" ht="15.75" thickBot="1" x14ac:dyDescent="0.3">
      <c r="A3439" s="16" t="s">
        <v>1</v>
      </c>
      <c r="B3439" s="16" t="s">
        <v>1</v>
      </c>
      <c r="C3439" s="16" t="s">
        <v>1</v>
      </c>
      <c r="D3439" s="16" t="s">
        <v>1</v>
      </c>
      <c r="E3439" s="16" t="s">
        <v>1</v>
      </c>
      <c r="F3439" s="16" t="s">
        <v>1</v>
      </c>
      <c r="G3439" s="16" t="s">
        <v>1</v>
      </c>
      <c r="H3439" s="2" t="s">
        <v>77</v>
      </c>
      <c r="I3439" s="185">
        <v>50</v>
      </c>
      <c r="J3439" s="185">
        <v>50</v>
      </c>
      <c r="K3439" s="185"/>
      <c r="L3439" s="185">
        <f>M3439+N3439+O3439</f>
        <v>0</v>
      </c>
      <c r="M3439" s="16"/>
      <c r="N3439" s="16"/>
      <c r="O3439" s="16"/>
      <c r="P3439" s="15">
        <f t="shared" si="2840"/>
        <v>0</v>
      </c>
      <c r="Q3439" s="164"/>
    </row>
    <row r="3440" spans="1:17" ht="45.75" thickBot="1" x14ac:dyDescent="0.3">
      <c r="A3440" s="212" t="s">
        <v>1</v>
      </c>
      <c r="B3440" s="212" t="s">
        <v>1</v>
      </c>
      <c r="C3440" s="212" t="s">
        <v>1</v>
      </c>
      <c r="D3440" s="212" t="s">
        <v>1</v>
      </c>
      <c r="E3440" s="212" t="s">
        <v>1</v>
      </c>
      <c r="F3440" s="212" t="s">
        <v>1</v>
      </c>
      <c r="G3440" s="214" t="s">
        <v>1</v>
      </c>
      <c r="H3440" s="5" t="s">
        <v>78</v>
      </c>
      <c r="I3440" s="109" t="s">
        <v>3374</v>
      </c>
      <c r="J3440" s="109" t="s">
        <v>3433</v>
      </c>
      <c r="K3440" s="109" t="s">
        <v>3437</v>
      </c>
      <c r="L3440" s="109" t="s">
        <v>3434</v>
      </c>
      <c r="M3440" s="5" t="s">
        <v>3439</v>
      </c>
      <c r="N3440" s="5" t="s">
        <v>3440</v>
      </c>
      <c r="O3440" s="5" t="s">
        <v>3441</v>
      </c>
      <c r="P3440" s="5" t="s">
        <v>3438</v>
      </c>
      <c r="Q3440" s="162" t="s">
        <v>3302</v>
      </c>
    </row>
    <row r="3441" spans="1:17" x14ac:dyDescent="0.25">
      <c r="A3441" s="213"/>
      <c r="B3441" s="213"/>
      <c r="C3441" s="213"/>
      <c r="D3441" s="213"/>
      <c r="E3441" s="213"/>
      <c r="F3441" s="213"/>
      <c r="G3441" s="215"/>
      <c r="H3441" s="18" t="s">
        <v>1</v>
      </c>
      <c r="I3441" s="110">
        <v>1</v>
      </c>
      <c r="J3441" s="110">
        <v>2</v>
      </c>
      <c r="K3441" s="110">
        <v>20</v>
      </c>
      <c r="L3441" s="110" t="s">
        <v>3402</v>
      </c>
      <c r="M3441" s="12">
        <v>5</v>
      </c>
      <c r="N3441" s="12">
        <v>6</v>
      </c>
      <c r="O3441" s="12">
        <v>7</v>
      </c>
      <c r="P3441" s="12" t="s">
        <v>3303</v>
      </c>
      <c r="Q3441" s="110">
        <v>9</v>
      </c>
    </row>
    <row r="3442" spans="1:17" x14ac:dyDescent="0.25">
      <c r="A3442" s="213"/>
      <c r="B3442" s="213"/>
      <c r="C3442" s="213"/>
      <c r="D3442" s="213"/>
      <c r="E3442" s="213"/>
      <c r="F3442" s="213"/>
      <c r="G3442" s="215"/>
      <c r="H3442" s="19" t="s">
        <v>1060</v>
      </c>
      <c r="I3442" s="186">
        <f t="shared" ref="I3442:L3442" si="2862">SUM(I3438)</f>
        <v>2718501</v>
      </c>
      <c r="J3442" s="186">
        <f t="shared" ref="J3442" si="2863">SUM(J3438)</f>
        <v>2546142</v>
      </c>
      <c r="K3442" s="186">
        <f t="shared" ref="K3442" si="2864">SUM(K3438)</f>
        <v>2156629</v>
      </c>
      <c r="L3442" s="186">
        <f t="shared" si="2862"/>
        <v>373453</v>
      </c>
      <c r="M3442" s="20">
        <f t="shared" ref="M3442:O3442" si="2865">SUM(M3438)</f>
        <v>195700</v>
      </c>
      <c r="N3442" s="20">
        <f t="shared" si="2865"/>
        <v>144101</v>
      </c>
      <c r="O3442" s="20">
        <f t="shared" si="2865"/>
        <v>33652</v>
      </c>
      <c r="P3442" s="20">
        <f>K3442+L3442</f>
        <v>2530082</v>
      </c>
      <c r="Q3442" s="186">
        <f>IF(J3442=0,"-",P3442/J3442*100)</f>
        <v>99.369241778345426</v>
      </c>
    </row>
    <row r="3443" spans="1:17" x14ac:dyDescent="0.25">
      <c r="A3443" s="213"/>
      <c r="B3443" s="213"/>
      <c r="C3443" s="213"/>
      <c r="D3443" s="213"/>
      <c r="E3443" s="213"/>
      <c r="F3443" s="213"/>
      <c r="G3443" s="215"/>
      <c r="H3443" s="21" t="s">
        <v>80</v>
      </c>
      <c r="I3443" s="186">
        <f t="shared" ref="I3443:L3443" si="2866">SUM(I3442)</f>
        <v>2718501</v>
      </c>
      <c r="J3443" s="186">
        <f t="shared" ref="J3443" si="2867">SUM(J3442)</f>
        <v>2546142</v>
      </c>
      <c r="K3443" s="186">
        <f t="shared" ref="K3443" si="2868">SUM(K3442)</f>
        <v>2156629</v>
      </c>
      <c r="L3443" s="186">
        <f t="shared" si="2866"/>
        <v>373453</v>
      </c>
      <c r="M3443" s="20">
        <f t="shared" ref="M3443:O3443" si="2869">SUM(M3442)</f>
        <v>195700</v>
      </c>
      <c r="N3443" s="20">
        <f t="shared" si="2869"/>
        <v>144101</v>
      </c>
      <c r="O3443" s="20">
        <f t="shared" si="2869"/>
        <v>33652</v>
      </c>
      <c r="P3443" s="20">
        <f>K3443+L3443</f>
        <v>2530082</v>
      </c>
      <c r="Q3443" s="186">
        <f>IF(J3443=0,"-",P3443/J3443*100)</f>
        <v>99.369241778345426</v>
      </c>
    </row>
    <row r="3444" spans="1:17" x14ac:dyDescent="0.25">
      <c r="A3444" s="216"/>
      <c r="B3444" s="216"/>
      <c r="C3444" s="216"/>
      <c r="D3444" s="216"/>
      <c r="E3444" s="216"/>
      <c r="F3444" s="216"/>
      <c r="G3444" s="217"/>
      <c r="J3444" s="178">
        <v>0</v>
      </c>
      <c r="K3444" s="178">
        <v>0</v>
      </c>
      <c r="L3444" s="178">
        <f>M3444+N3444+O3444</f>
        <v>0</v>
      </c>
      <c r="P3444">
        <f>K3444+L3444</f>
        <v>0</v>
      </c>
      <c r="Q3444" s="160" t="str">
        <f>IF(J3444=0,"-",P3444/J3444*100)</f>
        <v>-</v>
      </c>
    </row>
    <row r="3445" spans="1:17" ht="15.75" thickBot="1" x14ac:dyDescent="0.3">
      <c r="A3445" s="16" t="s">
        <v>1</v>
      </c>
      <c r="B3445" s="16" t="s">
        <v>1</v>
      </c>
      <c r="C3445" s="16" t="s">
        <v>1</v>
      </c>
      <c r="D3445" s="16" t="s">
        <v>1</v>
      </c>
      <c r="E3445" s="16" t="s">
        <v>1</v>
      </c>
      <c r="F3445" s="16" t="s">
        <v>1</v>
      </c>
      <c r="G3445" s="16" t="s">
        <v>1</v>
      </c>
      <c r="H3445" s="22" t="s">
        <v>1</v>
      </c>
      <c r="I3445" s="187"/>
      <c r="J3445" s="187"/>
      <c r="K3445" s="187"/>
      <c r="L3445" s="187">
        <f>M3445+N3445+O3445</f>
        <v>0</v>
      </c>
      <c r="M3445" s="22"/>
      <c r="N3445" s="22"/>
      <c r="O3445" s="22"/>
      <c r="P3445" s="22">
        <f>K3445+L3445</f>
        <v>0</v>
      </c>
      <c r="Q3445" s="166"/>
    </row>
    <row r="3446" spans="1:17" ht="45.75" thickBot="1" x14ac:dyDescent="0.3">
      <c r="A3446" s="5" t="s">
        <v>4</v>
      </c>
      <c r="B3446" s="5" t="s">
        <v>5</v>
      </c>
      <c r="C3446" s="5" t="s">
        <v>6</v>
      </c>
      <c r="D3446" s="6" t="s">
        <v>1</v>
      </c>
      <c r="E3446" s="5" t="s">
        <v>7</v>
      </c>
      <c r="F3446" s="5" t="s">
        <v>8</v>
      </c>
      <c r="G3446" s="5" t="s">
        <v>9</v>
      </c>
      <c r="H3446" s="5" t="s">
        <v>10</v>
      </c>
      <c r="I3446" s="109" t="s">
        <v>3374</v>
      </c>
      <c r="J3446" s="109" t="s">
        <v>3433</v>
      </c>
      <c r="K3446" s="109" t="s">
        <v>3437</v>
      </c>
      <c r="L3446" s="109" t="s">
        <v>3434</v>
      </c>
      <c r="M3446" s="5" t="s">
        <v>3439</v>
      </c>
      <c r="N3446" s="5" t="s">
        <v>3440</v>
      </c>
      <c r="O3446" s="5" t="s">
        <v>3441</v>
      </c>
      <c r="P3446" s="5" t="s">
        <v>3438</v>
      </c>
      <c r="Q3446" s="162" t="s">
        <v>3302</v>
      </c>
    </row>
    <row r="3447" spans="1:17" x14ac:dyDescent="0.25">
      <c r="A3447" s="7" t="s">
        <v>1</v>
      </c>
      <c r="B3447" s="7" t="s">
        <v>1</v>
      </c>
      <c r="C3447" s="7" t="s">
        <v>1</v>
      </c>
      <c r="D3447" s="8" t="s">
        <v>1</v>
      </c>
      <c r="E3447" s="8" t="s">
        <v>1</v>
      </c>
      <c r="F3447" s="9" t="s">
        <v>1</v>
      </c>
      <c r="G3447" s="10" t="s">
        <v>1</v>
      </c>
      <c r="H3447" s="11" t="s">
        <v>1</v>
      </c>
      <c r="I3447" s="110">
        <v>1</v>
      </c>
      <c r="J3447" s="110">
        <v>2</v>
      </c>
      <c r="K3447" s="110">
        <v>20</v>
      </c>
      <c r="L3447" s="110" t="s">
        <v>3402</v>
      </c>
      <c r="M3447" s="12">
        <v>5</v>
      </c>
      <c r="N3447" s="12">
        <v>6</v>
      </c>
      <c r="O3447" s="12">
        <v>7</v>
      </c>
      <c r="P3447" s="12" t="s">
        <v>3303</v>
      </c>
      <c r="Q3447" s="110">
        <v>9</v>
      </c>
    </row>
    <row r="3448" spans="1:17" x14ac:dyDescent="0.25">
      <c r="A3448" s="1" t="s">
        <v>969</v>
      </c>
      <c r="B3448" s="1" t="s">
        <v>82</v>
      </c>
      <c r="C3448" s="4" t="s">
        <v>1544</v>
      </c>
      <c r="D3448" s="4" t="s">
        <v>1545</v>
      </c>
      <c r="E3448" s="2" t="s">
        <v>1</v>
      </c>
      <c r="F3448" s="2" t="s">
        <v>1</v>
      </c>
      <c r="G3448" s="2" t="s">
        <v>1</v>
      </c>
      <c r="H3448" s="2" t="s">
        <v>1546</v>
      </c>
      <c r="I3448" s="183">
        <v>0</v>
      </c>
      <c r="J3448" s="183"/>
      <c r="K3448" s="183"/>
      <c r="L3448" s="183">
        <f>M3448+N3448+O3448</f>
        <v>0</v>
      </c>
      <c r="M3448" s="3"/>
      <c r="N3448" s="3"/>
      <c r="O3448" s="3"/>
      <c r="P3448" s="3">
        <f t="shared" ref="P3448:P3479" si="2870">K3448+L3448</f>
        <v>0</v>
      </c>
      <c r="Q3448" s="161"/>
    </row>
    <row r="3449" spans="1:17" ht="33.75" x14ac:dyDescent="0.25">
      <c r="A3449" s="1" t="s">
        <v>1</v>
      </c>
      <c r="B3449" s="1" t="s">
        <v>1</v>
      </c>
      <c r="C3449" s="1" t="s">
        <v>1</v>
      </c>
      <c r="D3449" s="2" t="s">
        <v>1</v>
      </c>
      <c r="E3449" s="2" t="s">
        <v>1</v>
      </c>
      <c r="F3449" s="2" t="s">
        <v>1</v>
      </c>
      <c r="G3449" s="2" t="s">
        <v>1</v>
      </c>
      <c r="H3449" s="13" t="s">
        <v>14</v>
      </c>
      <c r="I3449" s="184">
        <f t="shared" ref="I3449:L3449" si="2871">SUM(I3450,I3458,I3460)</f>
        <v>2627104</v>
      </c>
      <c r="J3449" s="184">
        <f t="shared" ref="J3449" si="2872">SUM(J3450,J3458,J3460)</f>
        <v>2519390</v>
      </c>
      <c r="K3449" s="184">
        <f t="shared" ref="K3449" si="2873">SUM(K3450,K3458,K3460)</f>
        <v>2065081</v>
      </c>
      <c r="L3449" s="184">
        <f t="shared" si="2871"/>
        <v>454309</v>
      </c>
      <c r="M3449" s="14">
        <f t="shared" ref="M3449:O3449" si="2874">SUM(M3450,M3458,M3460)</f>
        <v>244854</v>
      </c>
      <c r="N3449" s="14">
        <f t="shared" si="2874"/>
        <v>209455</v>
      </c>
      <c r="O3449" s="14">
        <f t="shared" si="2874"/>
        <v>0</v>
      </c>
      <c r="P3449" s="14">
        <f t="shared" si="2870"/>
        <v>2519390</v>
      </c>
      <c r="Q3449" s="184">
        <f t="shared" ref="Q3449:Q3478" si="2875">IF(J3449=0,"-",P3449/J3449*100)</f>
        <v>100</v>
      </c>
    </row>
    <row r="3450" spans="1:17" x14ac:dyDescent="0.25">
      <c r="A3450" s="4" t="s">
        <v>969</v>
      </c>
      <c r="B3450" s="4" t="s">
        <v>82</v>
      </c>
      <c r="C3450" s="4" t="s">
        <v>1544</v>
      </c>
      <c r="D3450" s="4" t="s">
        <v>1545</v>
      </c>
      <c r="E3450" s="2" t="s">
        <v>15</v>
      </c>
      <c r="F3450" s="2" t="s">
        <v>1</v>
      </c>
      <c r="G3450" s="2" t="s">
        <v>1</v>
      </c>
      <c r="H3450" s="2" t="s">
        <v>16</v>
      </c>
      <c r="I3450" s="185">
        <f t="shared" ref="I3450:L3450" si="2876">SUM(I3451,I3452)</f>
        <v>2205059</v>
      </c>
      <c r="J3450" s="185">
        <f t="shared" ref="J3450" si="2877">SUM(J3451,J3452)</f>
        <v>2166370</v>
      </c>
      <c r="K3450" s="185">
        <f t="shared" ref="K3450" si="2878">SUM(K3451,K3452)</f>
        <v>1784561</v>
      </c>
      <c r="L3450" s="185">
        <f t="shared" si="2876"/>
        <v>381809</v>
      </c>
      <c r="M3450" s="15">
        <f t="shared" ref="M3450:O3450" si="2879">SUM(M3451,M3452)</f>
        <v>196404</v>
      </c>
      <c r="N3450" s="15">
        <f t="shared" si="2879"/>
        <v>185405</v>
      </c>
      <c r="O3450" s="15">
        <f t="shared" si="2879"/>
        <v>0</v>
      </c>
      <c r="P3450" s="15">
        <f t="shared" si="2870"/>
        <v>2166370</v>
      </c>
      <c r="Q3450" s="185">
        <f t="shared" si="2875"/>
        <v>100</v>
      </c>
    </row>
    <row r="3451" spans="1:17" x14ac:dyDescent="0.25">
      <c r="A3451" s="4" t="s">
        <v>969</v>
      </c>
      <c r="B3451" s="4" t="s">
        <v>82</v>
      </c>
      <c r="C3451" s="4" t="s">
        <v>1544</v>
      </c>
      <c r="D3451" s="4" t="s">
        <v>1545</v>
      </c>
      <c r="E3451" s="3" t="s">
        <v>18</v>
      </c>
      <c r="F3451" s="4"/>
      <c r="G3451" s="16" t="s">
        <v>1015</v>
      </c>
      <c r="H3451" s="16" t="s">
        <v>17</v>
      </c>
      <c r="I3451" s="183">
        <v>1995809</v>
      </c>
      <c r="J3451" s="183">
        <v>1950809</v>
      </c>
      <c r="K3451" s="183">
        <v>1580000</v>
      </c>
      <c r="L3451" s="183">
        <f>M3451+N3451+O3451</f>
        <v>370809</v>
      </c>
      <c r="M3451" s="17">
        <v>185404</v>
      </c>
      <c r="N3451" s="17">
        <v>185405</v>
      </c>
      <c r="O3451" s="17"/>
      <c r="P3451" s="17">
        <f t="shared" si="2870"/>
        <v>1950809</v>
      </c>
      <c r="Q3451" s="183">
        <f t="shared" si="2875"/>
        <v>100</v>
      </c>
    </row>
    <row r="3452" spans="1:17" x14ac:dyDescent="0.25">
      <c r="A3452" s="1" t="s">
        <v>969</v>
      </c>
      <c r="B3452" s="1" t="s">
        <v>82</v>
      </c>
      <c r="C3452" s="1" t="s">
        <v>1544</v>
      </c>
      <c r="D3452" s="1" t="s">
        <v>1545</v>
      </c>
      <c r="E3452" s="1" t="s">
        <v>20</v>
      </c>
      <c r="F3452" s="4" t="s">
        <v>1</v>
      </c>
      <c r="G3452" s="16" t="s">
        <v>1</v>
      </c>
      <c r="H3452" s="2" t="s">
        <v>21</v>
      </c>
      <c r="I3452" s="185">
        <f t="shared" ref="I3452:O3452" si="2880">SUM(I3453:I3457)</f>
        <v>209250</v>
      </c>
      <c r="J3452" s="185">
        <f t="shared" si="2880"/>
        <v>215561</v>
      </c>
      <c r="K3452" s="185">
        <f t="shared" si="2880"/>
        <v>204561</v>
      </c>
      <c r="L3452" s="185">
        <f t="shared" si="2880"/>
        <v>11000</v>
      </c>
      <c r="M3452" s="15">
        <f t="shared" si="2880"/>
        <v>11000</v>
      </c>
      <c r="N3452" s="15">
        <f t="shared" si="2880"/>
        <v>0</v>
      </c>
      <c r="O3452" s="15">
        <f t="shared" si="2880"/>
        <v>0</v>
      </c>
      <c r="P3452" s="15">
        <f t="shared" si="2870"/>
        <v>215561</v>
      </c>
      <c r="Q3452" s="185">
        <f t="shared" si="2875"/>
        <v>100</v>
      </c>
    </row>
    <row r="3453" spans="1:17" x14ac:dyDescent="0.25">
      <c r="A3453" s="4" t="s">
        <v>969</v>
      </c>
      <c r="B3453" s="4" t="s">
        <v>82</v>
      </c>
      <c r="C3453" s="4" t="s">
        <v>1544</v>
      </c>
      <c r="D3453" s="4" t="s">
        <v>1545</v>
      </c>
      <c r="E3453" s="3" t="s">
        <v>22</v>
      </c>
      <c r="F3453" s="4" t="s">
        <v>1547</v>
      </c>
      <c r="G3453" s="16" t="s">
        <v>1015</v>
      </c>
      <c r="H3453" s="16" t="s">
        <v>86</v>
      </c>
      <c r="I3453" s="183">
        <v>27850</v>
      </c>
      <c r="J3453" s="183">
        <v>27000</v>
      </c>
      <c r="K3453" s="183">
        <v>23000</v>
      </c>
      <c r="L3453" s="183">
        <f>M3453+N3453+O3453</f>
        <v>4000</v>
      </c>
      <c r="M3453" s="17">
        <v>4000</v>
      </c>
      <c r="N3453" s="17"/>
      <c r="O3453" s="17"/>
      <c r="P3453" s="17">
        <f t="shared" si="2870"/>
        <v>27000</v>
      </c>
      <c r="Q3453" s="183">
        <f t="shared" si="2875"/>
        <v>100</v>
      </c>
    </row>
    <row r="3454" spans="1:17" x14ac:dyDescent="0.25">
      <c r="A3454" s="4" t="s">
        <v>969</v>
      </c>
      <c r="B3454" s="4" t="s">
        <v>82</v>
      </c>
      <c r="C3454" s="4" t="s">
        <v>1544</v>
      </c>
      <c r="D3454" s="4" t="s">
        <v>1545</v>
      </c>
      <c r="E3454" s="3" t="s">
        <v>22</v>
      </c>
      <c r="F3454" s="4" t="s">
        <v>1548</v>
      </c>
      <c r="G3454" s="16" t="s">
        <v>1015</v>
      </c>
      <c r="H3454" s="16" t="s">
        <v>26</v>
      </c>
      <c r="I3454" s="183">
        <v>130200</v>
      </c>
      <c r="J3454" s="183">
        <v>126000</v>
      </c>
      <c r="K3454" s="183">
        <v>119000</v>
      </c>
      <c r="L3454" s="183">
        <f>M3454+N3454+O3454</f>
        <v>7000</v>
      </c>
      <c r="M3454" s="17">
        <v>7000</v>
      </c>
      <c r="N3454" s="17"/>
      <c r="O3454" s="17"/>
      <c r="P3454" s="17">
        <f t="shared" si="2870"/>
        <v>126000</v>
      </c>
      <c r="Q3454" s="183">
        <f t="shared" si="2875"/>
        <v>100</v>
      </c>
    </row>
    <row r="3455" spans="1:17" x14ac:dyDescent="0.25">
      <c r="A3455" s="4" t="s">
        <v>969</v>
      </c>
      <c r="B3455" s="4" t="s">
        <v>82</v>
      </c>
      <c r="C3455" s="4" t="s">
        <v>1544</v>
      </c>
      <c r="D3455" s="4" t="s">
        <v>1545</v>
      </c>
      <c r="E3455" s="3" t="s">
        <v>22</v>
      </c>
      <c r="F3455" s="4" t="s">
        <v>1549</v>
      </c>
      <c r="G3455" s="16" t="s">
        <v>1015</v>
      </c>
      <c r="H3455" s="16" t="s">
        <v>28</v>
      </c>
      <c r="I3455" s="183">
        <v>21200</v>
      </c>
      <c r="J3455" s="183">
        <v>32561</v>
      </c>
      <c r="K3455" s="183">
        <v>32561</v>
      </c>
      <c r="L3455" s="183">
        <f>M3455+N3455+O3455</f>
        <v>0</v>
      </c>
      <c r="M3455" s="17"/>
      <c r="N3455" s="17"/>
      <c r="O3455" s="17"/>
      <c r="P3455" s="17">
        <f t="shared" si="2870"/>
        <v>32561</v>
      </c>
      <c r="Q3455" s="183">
        <f t="shared" si="2875"/>
        <v>100</v>
      </c>
    </row>
    <row r="3456" spans="1:17" x14ac:dyDescent="0.25">
      <c r="A3456" s="4" t="s">
        <v>969</v>
      </c>
      <c r="B3456" s="4" t="s">
        <v>82</v>
      </c>
      <c r="C3456" s="4" t="s">
        <v>1544</v>
      </c>
      <c r="D3456" s="4" t="s">
        <v>1545</v>
      </c>
      <c r="E3456" s="3" t="s">
        <v>22</v>
      </c>
      <c r="F3456" s="4" t="s">
        <v>1550</v>
      </c>
      <c r="G3456" s="16" t="s">
        <v>1015</v>
      </c>
      <c r="H3456" s="16" t="s">
        <v>24</v>
      </c>
      <c r="I3456" s="183">
        <v>18000</v>
      </c>
      <c r="J3456" s="183">
        <v>18000</v>
      </c>
      <c r="K3456" s="183">
        <v>18000</v>
      </c>
      <c r="L3456" s="183">
        <f>M3456+N3456+O3456</f>
        <v>0</v>
      </c>
      <c r="M3456" s="17"/>
      <c r="N3456" s="17"/>
      <c r="O3456" s="17"/>
      <c r="P3456" s="17">
        <f t="shared" si="2870"/>
        <v>18000</v>
      </c>
      <c r="Q3456" s="183">
        <f t="shared" si="2875"/>
        <v>100</v>
      </c>
    </row>
    <row r="3457" spans="1:17" x14ac:dyDescent="0.25">
      <c r="A3457" s="4" t="s">
        <v>969</v>
      </c>
      <c r="B3457" s="4" t="s">
        <v>82</v>
      </c>
      <c r="C3457" s="4" t="s">
        <v>1544</v>
      </c>
      <c r="D3457" s="4" t="s">
        <v>1545</v>
      </c>
      <c r="E3457" s="3" t="s">
        <v>22</v>
      </c>
      <c r="F3457" s="4" t="s">
        <v>1551</v>
      </c>
      <c r="G3457" s="16" t="s">
        <v>1015</v>
      </c>
      <c r="H3457" s="16" t="s">
        <v>30</v>
      </c>
      <c r="I3457" s="183">
        <v>12000</v>
      </c>
      <c r="J3457" s="183">
        <v>12000</v>
      </c>
      <c r="K3457" s="183">
        <v>12000</v>
      </c>
      <c r="L3457" s="183">
        <f>M3457+N3457+O3457</f>
        <v>0</v>
      </c>
      <c r="M3457" s="17"/>
      <c r="N3457" s="17"/>
      <c r="O3457" s="17"/>
      <c r="P3457" s="17">
        <f t="shared" si="2870"/>
        <v>12000</v>
      </c>
      <c r="Q3457" s="183">
        <f t="shared" si="2875"/>
        <v>100</v>
      </c>
    </row>
    <row r="3458" spans="1:17" x14ac:dyDescent="0.25">
      <c r="A3458" s="4" t="s">
        <v>969</v>
      </c>
      <c r="B3458" s="4" t="s">
        <v>82</v>
      </c>
      <c r="C3458" s="4" t="s">
        <v>1544</v>
      </c>
      <c r="D3458" s="4" t="s">
        <v>1545</v>
      </c>
      <c r="E3458" s="2" t="s">
        <v>31</v>
      </c>
      <c r="F3458" s="2" t="s">
        <v>1</v>
      </c>
      <c r="G3458" s="2" t="s">
        <v>1</v>
      </c>
      <c r="H3458" s="2" t="s">
        <v>32</v>
      </c>
      <c r="I3458" s="185">
        <f t="shared" ref="I3458:O3458" si="2881">SUM(I3459)</f>
        <v>209559</v>
      </c>
      <c r="J3458" s="185">
        <f t="shared" si="2881"/>
        <v>204834</v>
      </c>
      <c r="K3458" s="185">
        <f t="shared" si="2881"/>
        <v>164300</v>
      </c>
      <c r="L3458" s="185">
        <f t="shared" si="2881"/>
        <v>40534</v>
      </c>
      <c r="M3458" s="15">
        <f t="shared" si="2881"/>
        <v>20267</v>
      </c>
      <c r="N3458" s="15">
        <f t="shared" si="2881"/>
        <v>20267</v>
      </c>
      <c r="O3458" s="15">
        <f t="shared" si="2881"/>
        <v>0</v>
      </c>
      <c r="P3458" s="15">
        <f t="shared" si="2870"/>
        <v>204834</v>
      </c>
      <c r="Q3458" s="185">
        <f t="shared" si="2875"/>
        <v>100</v>
      </c>
    </row>
    <row r="3459" spans="1:17" x14ac:dyDescent="0.25">
      <c r="A3459" s="4" t="s">
        <v>969</v>
      </c>
      <c r="B3459" s="4" t="s">
        <v>82</v>
      </c>
      <c r="C3459" s="4" t="s">
        <v>1544</v>
      </c>
      <c r="D3459" s="4" t="s">
        <v>1545</v>
      </c>
      <c r="E3459" s="3" t="s">
        <v>34</v>
      </c>
      <c r="F3459" s="4"/>
      <c r="G3459" s="16" t="s">
        <v>1015</v>
      </c>
      <c r="H3459" s="16" t="s">
        <v>33</v>
      </c>
      <c r="I3459" s="183">
        <v>209559</v>
      </c>
      <c r="J3459" s="183">
        <v>204834</v>
      </c>
      <c r="K3459" s="183">
        <v>164300</v>
      </c>
      <c r="L3459" s="183">
        <f>M3459+N3459+O3459</f>
        <v>40534</v>
      </c>
      <c r="M3459" s="17">
        <v>20267</v>
      </c>
      <c r="N3459" s="17">
        <v>20267</v>
      </c>
      <c r="O3459" s="17"/>
      <c r="P3459" s="17">
        <f t="shared" si="2870"/>
        <v>204834</v>
      </c>
      <c r="Q3459" s="183">
        <f t="shared" si="2875"/>
        <v>100</v>
      </c>
    </row>
    <row r="3460" spans="1:17" x14ac:dyDescent="0.25">
      <c r="A3460" s="4" t="s">
        <v>969</v>
      </c>
      <c r="B3460" s="4" t="s">
        <v>82</v>
      </c>
      <c r="C3460" s="4" t="s">
        <v>1544</v>
      </c>
      <c r="D3460" s="4" t="s">
        <v>1545</v>
      </c>
      <c r="E3460" s="2" t="s">
        <v>35</v>
      </c>
      <c r="F3460" s="2" t="s">
        <v>1</v>
      </c>
      <c r="G3460" s="2" t="s">
        <v>1</v>
      </c>
      <c r="H3460" s="2" t="s">
        <v>36</v>
      </c>
      <c r="I3460" s="185">
        <f t="shared" ref="I3460:O3460" si="2882">SUM(I3461:I3467)</f>
        <v>212486</v>
      </c>
      <c r="J3460" s="185">
        <f t="shared" si="2882"/>
        <v>148186</v>
      </c>
      <c r="K3460" s="185">
        <f t="shared" si="2882"/>
        <v>116220</v>
      </c>
      <c r="L3460" s="185">
        <f t="shared" si="2882"/>
        <v>31966</v>
      </c>
      <c r="M3460" s="15">
        <f t="shared" si="2882"/>
        <v>28183</v>
      </c>
      <c r="N3460" s="15">
        <f t="shared" si="2882"/>
        <v>3783</v>
      </c>
      <c r="O3460" s="15">
        <f t="shared" si="2882"/>
        <v>0</v>
      </c>
      <c r="P3460" s="15">
        <f t="shared" si="2870"/>
        <v>148186</v>
      </c>
      <c r="Q3460" s="185">
        <f t="shared" si="2875"/>
        <v>100</v>
      </c>
    </row>
    <row r="3461" spans="1:17" x14ac:dyDescent="0.25">
      <c r="A3461" s="4" t="s">
        <v>969</v>
      </c>
      <c r="B3461" s="4" t="s">
        <v>82</v>
      </c>
      <c r="C3461" s="4" t="s">
        <v>1544</v>
      </c>
      <c r="D3461" s="4" t="s">
        <v>1545</v>
      </c>
      <c r="E3461" s="3" t="s">
        <v>39</v>
      </c>
      <c r="F3461" s="4"/>
      <c r="G3461" s="16" t="s">
        <v>1015</v>
      </c>
      <c r="H3461" s="16" t="s">
        <v>38</v>
      </c>
      <c r="I3461" s="183">
        <v>3000</v>
      </c>
      <c r="J3461" s="183">
        <v>1000</v>
      </c>
      <c r="K3461" s="183">
        <v>1000</v>
      </c>
      <c r="L3461" s="183">
        <f t="shared" ref="L3461:L3466" si="2883">M3461+N3461+O3461</f>
        <v>0</v>
      </c>
      <c r="M3461" s="17"/>
      <c r="N3461" s="17"/>
      <c r="O3461" s="17"/>
      <c r="P3461" s="17">
        <f t="shared" si="2870"/>
        <v>1000</v>
      </c>
      <c r="Q3461" s="183">
        <f t="shared" si="2875"/>
        <v>100</v>
      </c>
    </row>
    <row r="3462" spans="1:17" x14ac:dyDescent="0.25">
      <c r="A3462" s="4" t="s">
        <v>969</v>
      </c>
      <c r="B3462" s="4" t="s">
        <v>82</v>
      </c>
      <c r="C3462" s="4" t="s">
        <v>1544</v>
      </c>
      <c r="D3462" s="4" t="s">
        <v>1545</v>
      </c>
      <c r="E3462" s="3" t="s">
        <v>197</v>
      </c>
      <c r="F3462" s="4"/>
      <c r="G3462" s="16" t="s">
        <v>1015</v>
      </c>
      <c r="H3462" s="16" t="s">
        <v>196</v>
      </c>
      <c r="I3462" s="183">
        <v>93000</v>
      </c>
      <c r="J3462" s="183">
        <v>93000</v>
      </c>
      <c r="K3462" s="183">
        <v>69000</v>
      </c>
      <c r="L3462" s="183">
        <f t="shared" si="2883"/>
        <v>24000</v>
      </c>
      <c r="M3462" s="17">
        <v>24000</v>
      </c>
      <c r="N3462" s="17"/>
      <c r="O3462" s="17"/>
      <c r="P3462" s="17">
        <f t="shared" si="2870"/>
        <v>93000</v>
      </c>
      <c r="Q3462" s="183">
        <f t="shared" si="2875"/>
        <v>100</v>
      </c>
    </row>
    <row r="3463" spans="1:17" x14ac:dyDescent="0.25">
      <c r="A3463" s="4" t="s">
        <v>969</v>
      </c>
      <c r="B3463" s="4" t="s">
        <v>82</v>
      </c>
      <c r="C3463" s="4" t="s">
        <v>1544</v>
      </c>
      <c r="D3463" s="4" t="s">
        <v>1545</v>
      </c>
      <c r="E3463" s="3" t="s">
        <v>200</v>
      </c>
      <c r="F3463" s="4"/>
      <c r="G3463" s="16" t="s">
        <v>1015</v>
      </c>
      <c r="H3463" s="16" t="s">
        <v>199</v>
      </c>
      <c r="I3463" s="183">
        <v>12000</v>
      </c>
      <c r="J3463" s="183">
        <v>12000</v>
      </c>
      <c r="K3463" s="183">
        <v>8400</v>
      </c>
      <c r="L3463" s="183">
        <f t="shared" si="2883"/>
        <v>3600</v>
      </c>
      <c r="M3463" s="17">
        <v>1800</v>
      </c>
      <c r="N3463" s="17">
        <v>1800</v>
      </c>
      <c r="O3463" s="17"/>
      <c r="P3463" s="17">
        <f t="shared" si="2870"/>
        <v>12000</v>
      </c>
      <c r="Q3463" s="183">
        <f t="shared" si="2875"/>
        <v>100</v>
      </c>
    </row>
    <row r="3464" spans="1:17" x14ac:dyDescent="0.25">
      <c r="A3464" s="4" t="s">
        <v>969</v>
      </c>
      <c r="B3464" s="4" t="s">
        <v>82</v>
      </c>
      <c r="C3464" s="4" t="s">
        <v>1544</v>
      </c>
      <c r="D3464" s="4" t="s">
        <v>1545</v>
      </c>
      <c r="E3464" s="3" t="s">
        <v>203</v>
      </c>
      <c r="F3464" s="4"/>
      <c r="G3464" s="16" t="s">
        <v>1015</v>
      </c>
      <c r="H3464" s="16" t="s">
        <v>202</v>
      </c>
      <c r="I3464" s="183">
        <v>66000</v>
      </c>
      <c r="J3464" s="183">
        <v>16000</v>
      </c>
      <c r="K3464" s="183">
        <v>12800</v>
      </c>
      <c r="L3464" s="183">
        <f t="shared" si="2883"/>
        <v>3200</v>
      </c>
      <c r="M3464" s="17">
        <v>1800</v>
      </c>
      <c r="N3464" s="17">
        <v>1400</v>
      </c>
      <c r="O3464" s="17"/>
      <c r="P3464" s="17">
        <f t="shared" si="2870"/>
        <v>16000</v>
      </c>
      <c r="Q3464" s="183">
        <f t="shared" si="2875"/>
        <v>100</v>
      </c>
    </row>
    <row r="3465" spans="1:17" x14ac:dyDescent="0.25">
      <c r="A3465" s="4" t="s">
        <v>969</v>
      </c>
      <c r="B3465" s="4" t="s">
        <v>82</v>
      </c>
      <c r="C3465" s="4" t="s">
        <v>1544</v>
      </c>
      <c r="D3465" s="4" t="s">
        <v>1545</v>
      </c>
      <c r="E3465" s="3" t="s">
        <v>206</v>
      </c>
      <c r="F3465" s="4"/>
      <c r="G3465" s="16" t="s">
        <v>1015</v>
      </c>
      <c r="H3465" s="16" t="s">
        <v>205</v>
      </c>
      <c r="I3465" s="183">
        <v>1000</v>
      </c>
      <c r="J3465" s="183">
        <v>0</v>
      </c>
      <c r="K3465" s="183">
        <v>0</v>
      </c>
      <c r="L3465" s="183">
        <f t="shared" si="2883"/>
        <v>0</v>
      </c>
      <c r="M3465" s="17"/>
      <c r="N3465" s="17"/>
      <c r="O3465" s="17"/>
      <c r="P3465" s="17">
        <f t="shared" si="2870"/>
        <v>0</v>
      </c>
      <c r="Q3465" s="161" t="str">
        <f t="shared" si="2875"/>
        <v>-</v>
      </c>
    </row>
    <row r="3466" spans="1:17" x14ac:dyDescent="0.25">
      <c r="A3466" s="4" t="s">
        <v>969</v>
      </c>
      <c r="B3466" s="4" t="s">
        <v>82</v>
      </c>
      <c r="C3466" s="4" t="s">
        <v>1544</v>
      </c>
      <c r="D3466" s="4" t="s">
        <v>1545</v>
      </c>
      <c r="E3466" s="3" t="s">
        <v>212</v>
      </c>
      <c r="F3466" s="4"/>
      <c r="G3466" s="16" t="s">
        <v>1015</v>
      </c>
      <c r="H3466" s="16" t="s">
        <v>211</v>
      </c>
      <c r="I3466" s="183">
        <v>11500</v>
      </c>
      <c r="J3466" s="183">
        <v>4500</v>
      </c>
      <c r="K3466" s="183">
        <v>4500</v>
      </c>
      <c r="L3466" s="183">
        <f t="shared" si="2883"/>
        <v>0</v>
      </c>
      <c r="M3466" s="17"/>
      <c r="N3466" s="17"/>
      <c r="O3466" s="17"/>
      <c r="P3466" s="17">
        <f t="shared" si="2870"/>
        <v>4500</v>
      </c>
      <c r="Q3466" s="183">
        <f t="shared" si="2875"/>
        <v>100</v>
      </c>
    </row>
    <row r="3467" spans="1:17" x14ac:dyDescent="0.25">
      <c r="A3467" s="1" t="s">
        <v>969</v>
      </c>
      <c r="B3467" s="1" t="s">
        <v>82</v>
      </c>
      <c r="C3467" s="1" t="s">
        <v>1544</v>
      </c>
      <c r="D3467" s="1" t="s">
        <v>1545</v>
      </c>
      <c r="E3467" s="1" t="s">
        <v>40</v>
      </c>
      <c r="F3467" s="4" t="s">
        <v>1</v>
      </c>
      <c r="G3467" s="16" t="s">
        <v>1</v>
      </c>
      <c r="H3467" s="2" t="s">
        <v>41</v>
      </c>
      <c r="I3467" s="185">
        <f t="shared" ref="I3467:O3467" si="2884">SUM(I3468:I3470)</f>
        <v>25986</v>
      </c>
      <c r="J3467" s="185">
        <f t="shared" si="2884"/>
        <v>21686</v>
      </c>
      <c r="K3467" s="185">
        <f t="shared" si="2884"/>
        <v>20520</v>
      </c>
      <c r="L3467" s="185">
        <f t="shared" si="2884"/>
        <v>1166</v>
      </c>
      <c r="M3467" s="15">
        <f t="shared" si="2884"/>
        <v>583</v>
      </c>
      <c r="N3467" s="15">
        <f t="shared" si="2884"/>
        <v>583</v>
      </c>
      <c r="O3467" s="15">
        <f t="shared" si="2884"/>
        <v>0</v>
      </c>
      <c r="P3467" s="15">
        <f t="shared" si="2870"/>
        <v>21686</v>
      </c>
      <c r="Q3467" s="185">
        <f t="shared" si="2875"/>
        <v>100</v>
      </c>
    </row>
    <row r="3468" spans="1:17" x14ac:dyDescent="0.25">
      <c r="A3468" s="4" t="s">
        <v>969</v>
      </c>
      <c r="B3468" s="4" t="s">
        <v>82</v>
      </c>
      <c r="C3468" s="4" t="s">
        <v>1544</v>
      </c>
      <c r="D3468" s="4" t="s">
        <v>1545</v>
      </c>
      <c r="E3468" s="3" t="s">
        <v>42</v>
      </c>
      <c r="F3468" s="4"/>
      <c r="G3468" s="16" t="s">
        <v>1015</v>
      </c>
      <c r="H3468" s="16" t="s">
        <v>41</v>
      </c>
      <c r="I3468" s="183">
        <v>15720</v>
      </c>
      <c r="J3468" s="183">
        <v>11720</v>
      </c>
      <c r="K3468" s="183">
        <v>11720</v>
      </c>
      <c r="L3468" s="183">
        <f>M3468+N3468+O3468</f>
        <v>0</v>
      </c>
      <c r="M3468" s="17"/>
      <c r="N3468" s="17"/>
      <c r="O3468" s="17"/>
      <c r="P3468" s="17">
        <f t="shared" si="2870"/>
        <v>11720</v>
      </c>
      <c r="Q3468" s="183">
        <f t="shared" si="2875"/>
        <v>100</v>
      </c>
    </row>
    <row r="3469" spans="1:17" ht="22.5" x14ac:dyDescent="0.25">
      <c r="A3469" s="4" t="s">
        <v>969</v>
      </c>
      <c r="B3469" s="4" t="s">
        <v>82</v>
      </c>
      <c r="C3469" s="4" t="s">
        <v>1544</v>
      </c>
      <c r="D3469" s="4" t="s">
        <v>1545</v>
      </c>
      <c r="E3469" s="3" t="s">
        <v>42</v>
      </c>
      <c r="F3469" s="4" t="s">
        <v>1552</v>
      </c>
      <c r="G3469" s="16" t="s">
        <v>1015</v>
      </c>
      <c r="H3469" s="16" t="s">
        <v>50</v>
      </c>
      <c r="I3469" s="183">
        <v>6666</v>
      </c>
      <c r="J3469" s="183">
        <v>6366</v>
      </c>
      <c r="K3469" s="183">
        <v>5200</v>
      </c>
      <c r="L3469" s="183">
        <f>M3469+N3469+O3469</f>
        <v>1166</v>
      </c>
      <c r="M3469" s="17">
        <v>583</v>
      </c>
      <c r="N3469" s="17">
        <v>583</v>
      </c>
      <c r="O3469" s="17"/>
      <c r="P3469" s="17">
        <f t="shared" si="2870"/>
        <v>6366</v>
      </c>
      <c r="Q3469" s="183">
        <f t="shared" si="2875"/>
        <v>100</v>
      </c>
    </row>
    <row r="3470" spans="1:17" ht="22.5" x14ac:dyDescent="0.25">
      <c r="A3470" s="4" t="s">
        <v>969</v>
      </c>
      <c r="B3470" s="4" t="s">
        <v>82</v>
      </c>
      <c r="C3470" s="4" t="s">
        <v>1544</v>
      </c>
      <c r="D3470" s="4" t="s">
        <v>1545</v>
      </c>
      <c r="E3470" s="3" t="s">
        <v>42</v>
      </c>
      <c r="F3470" s="4" t="s">
        <v>1553</v>
      </c>
      <c r="G3470" s="16" t="s">
        <v>1015</v>
      </c>
      <c r="H3470" s="16" t="s">
        <v>56</v>
      </c>
      <c r="I3470" s="183">
        <v>3600</v>
      </c>
      <c r="J3470" s="183">
        <v>3600</v>
      </c>
      <c r="K3470" s="183">
        <v>3600</v>
      </c>
      <c r="L3470" s="183">
        <f>M3470+N3470+O3470</f>
        <v>0</v>
      </c>
      <c r="M3470" s="17"/>
      <c r="N3470" s="17"/>
      <c r="O3470" s="17"/>
      <c r="P3470" s="17">
        <f t="shared" si="2870"/>
        <v>3600</v>
      </c>
      <c r="Q3470" s="183">
        <f t="shared" si="2875"/>
        <v>100</v>
      </c>
    </row>
    <row r="3471" spans="1:17" ht="22.5" x14ac:dyDescent="0.25">
      <c r="A3471" s="1" t="s">
        <v>1</v>
      </c>
      <c r="B3471" s="1" t="s">
        <v>1</v>
      </c>
      <c r="C3471" s="1" t="s">
        <v>1</v>
      </c>
      <c r="D3471" s="2" t="s">
        <v>1</v>
      </c>
      <c r="E3471" s="2" t="s">
        <v>1</v>
      </c>
      <c r="F3471" s="2" t="s">
        <v>1</v>
      </c>
      <c r="G3471" s="2" t="s">
        <v>1</v>
      </c>
      <c r="H3471" s="13" t="s">
        <v>57</v>
      </c>
      <c r="I3471" s="184">
        <f t="shared" ref="I3471:O3472" si="2885">SUM(I3472)</f>
        <v>100</v>
      </c>
      <c r="J3471" s="184">
        <f t="shared" si="2885"/>
        <v>100</v>
      </c>
      <c r="K3471" s="184">
        <f t="shared" si="2885"/>
        <v>0</v>
      </c>
      <c r="L3471" s="184">
        <f t="shared" si="2885"/>
        <v>0</v>
      </c>
      <c r="M3471" s="14">
        <f t="shared" si="2885"/>
        <v>0</v>
      </c>
      <c r="N3471" s="14">
        <f t="shared" si="2885"/>
        <v>0</v>
      </c>
      <c r="O3471" s="14">
        <f t="shared" si="2885"/>
        <v>0</v>
      </c>
      <c r="P3471" s="14">
        <f t="shared" si="2870"/>
        <v>0</v>
      </c>
      <c r="Q3471" s="184">
        <f t="shared" si="2875"/>
        <v>0</v>
      </c>
    </row>
    <row r="3472" spans="1:17" x14ac:dyDescent="0.25">
      <c r="A3472" s="4" t="s">
        <v>969</v>
      </c>
      <c r="B3472" s="4" t="s">
        <v>82</v>
      </c>
      <c r="C3472" s="4" t="s">
        <v>1544</v>
      </c>
      <c r="D3472" s="4" t="s">
        <v>1545</v>
      </c>
      <c r="E3472" s="2" t="s">
        <v>58</v>
      </c>
      <c r="F3472" s="2" t="s">
        <v>1</v>
      </c>
      <c r="G3472" s="2" t="s">
        <v>1</v>
      </c>
      <c r="H3472" s="2" t="s">
        <v>59</v>
      </c>
      <c r="I3472" s="185">
        <f t="shared" si="2885"/>
        <v>100</v>
      </c>
      <c r="J3472" s="185">
        <f t="shared" si="2885"/>
        <v>100</v>
      </c>
      <c r="K3472" s="185">
        <f t="shared" si="2885"/>
        <v>0</v>
      </c>
      <c r="L3472" s="185">
        <f t="shared" si="2885"/>
        <v>0</v>
      </c>
      <c r="M3472" s="15">
        <f t="shared" si="2885"/>
        <v>0</v>
      </c>
      <c r="N3472" s="15">
        <f t="shared" si="2885"/>
        <v>0</v>
      </c>
      <c r="O3472" s="15">
        <f t="shared" si="2885"/>
        <v>0</v>
      </c>
      <c r="P3472" s="15">
        <f t="shared" si="2870"/>
        <v>0</v>
      </c>
      <c r="Q3472" s="185">
        <f t="shared" si="2875"/>
        <v>0</v>
      </c>
    </row>
    <row r="3473" spans="1:17" x14ac:dyDescent="0.25">
      <c r="A3473" s="4" t="s">
        <v>969</v>
      </c>
      <c r="B3473" s="4" t="s">
        <v>82</v>
      </c>
      <c r="C3473" s="4" t="s">
        <v>1544</v>
      </c>
      <c r="D3473" s="4" t="s">
        <v>1545</v>
      </c>
      <c r="E3473" s="3" t="s">
        <v>69</v>
      </c>
      <c r="F3473" s="4"/>
      <c r="G3473" s="16" t="s">
        <v>1015</v>
      </c>
      <c r="H3473" s="16" t="s">
        <v>68</v>
      </c>
      <c r="I3473" s="183">
        <v>100</v>
      </c>
      <c r="J3473" s="183">
        <v>100</v>
      </c>
      <c r="K3473" s="183">
        <v>0</v>
      </c>
      <c r="L3473" s="183">
        <f>M3473+N3473+O3473</f>
        <v>0</v>
      </c>
      <c r="M3473" s="17"/>
      <c r="N3473" s="17"/>
      <c r="O3473" s="17"/>
      <c r="P3473" s="17">
        <f t="shared" si="2870"/>
        <v>0</v>
      </c>
      <c r="Q3473" s="183">
        <f t="shared" si="2875"/>
        <v>0</v>
      </c>
    </row>
    <row r="3474" spans="1:17" ht="22.5" x14ac:dyDescent="0.25">
      <c r="A3474" s="1" t="s">
        <v>1</v>
      </c>
      <c r="B3474" s="1" t="s">
        <v>1</v>
      </c>
      <c r="C3474" s="1" t="s">
        <v>1</v>
      </c>
      <c r="D3474" s="2" t="s">
        <v>1</v>
      </c>
      <c r="E3474" s="2" t="s">
        <v>1</v>
      </c>
      <c r="F3474" s="2" t="s">
        <v>1</v>
      </c>
      <c r="G3474" s="2" t="s">
        <v>1</v>
      </c>
      <c r="H3474" s="13" t="s">
        <v>70</v>
      </c>
      <c r="I3474" s="184">
        <f t="shared" ref="I3474:O3474" si="2886">SUM(I3475)</f>
        <v>54000</v>
      </c>
      <c r="J3474" s="184">
        <f t="shared" si="2886"/>
        <v>47000</v>
      </c>
      <c r="K3474" s="184">
        <f t="shared" si="2886"/>
        <v>47000</v>
      </c>
      <c r="L3474" s="184">
        <f t="shared" si="2886"/>
        <v>0</v>
      </c>
      <c r="M3474" s="14">
        <f t="shared" si="2886"/>
        <v>0</v>
      </c>
      <c r="N3474" s="14">
        <f t="shared" si="2886"/>
        <v>0</v>
      </c>
      <c r="O3474" s="14">
        <f t="shared" si="2886"/>
        <v>0</v>
      </c>
      <c r="P3474" s="14">
        <f t="shared" si="2870"/>
        <v>47000</v>
      </c>
      <c r="Q3474" s="184">
        <f t="shared" si="2875"/>
        <v>100</v>
      </c>
    </row>
    <row r="3475" spans="1:17" x14ac:dyDescent="0.25">
      <c r="A3475" s="4" t="s">
        <v>969</v>
      </c>
      <c r="B3475" s="4" t="s">
        <v>82</v>
      </c>
      <c r="C3475" s="4" t="s">
        <v>1544</v>
      </c>
      <c r="D3475" s="4" t="s">
        <v>1545</v>
      </c>
      <c r="E3475" s="2" t="s">
        <v>71</v>
      </c>
      <c r="F3475" s="2" t="s">
        <v>1</v>
      </c>
      <c r="G3475" s="2" t="s">
        <v>1</v>
      </c>
      <c r="H3475" s="2" t="s">
        <v>72</v>
      </c>
      <c r="I3475" s="185">
        <f t="shared" ref="I3475:L3475" si="2887">SUM(I3476:I3477)</f>
        <v>54000</v>
      </c>
      <c r="J3475" s="185">
        <f t="shared" ref="J3475" si="2888">SUM(J3476:J3477)</f>
        <v>47000</v>
      </c>
      <c r="K3475" s="185">
        <f t="shared" ref="K3475" si="2889">SUM(K3476:K3477)</f>
        <v>47000</v>
      </c>
      <c r="L3475" s="185">
        <f t="shared" si="2887"/>
        <v>0</v>
      </c>
      <c r="M3475" s="15">
        <f t="shared" ref="M3475:O3475" si="2890">SUM(M3476:M3477)</f>
        <v>0</v>
      </c>
      <c r="N3475" s="15">
        <f t="shared" si="2890"/>
        <v>0</v>
      </c>
      <c r="O3475" s="15">
        <f t="shared" si="2890"/>
        <v>0</v>
      </c>
      <c r="P3475" s="15">
        <f t="shared" si="2870"/>
        <v>47000</v>
      </c>
      <c r="Q3475" s="185">
        <f t="shared" si="2875"/>
        <v>100</v>
      </c>
    </row>
    <row r="3476" spans="1:17" x14ac:dyDescent="0.25">
      <c r="A3476" s="4" t="s">
        <v>969</v>
      </c>
      <c r="B3476" s="4" t="s">
        <v>82</v>
      </c>
      <c r="C3476" s="4" t="s">
        <v>1544</v>
      </c>
      <c r="D3476" s="4" t="s">
        <v>1545</v>
      </c>
      <c r="E3476" s="3" t="s">
        <v>75</v>
      </c>
      <c r="F3476" s="4"/>
      <c r="G3476" s="16" t="s">
        <v>1015</v>
      </c>
      <c r="H3476" s="16" t="s">
        <v>74</v>
      </c>
      <c r="I3476" s="183">
        <v>24000</v>
      </c>
      <c r="J3476" s="183">
        <v>17000</v>
      </c>
      <c r="K3476" s="183">
        <v>17000</v>
      </c>
      <c r="L3476" s="183">
        <f>M3476+N3476+O3476</f>
        <v>0</v>
      </c>
      <c r="M3476" s="17"/>
      <c r="N3476" s="17"/>
      <c r="O3476" s="17"/>
      <c r="P3476" s="17">
        <f t="shared" si="2870"/>
        <v>17000</v>
      </c>
      <c r="Q3476" s="183">
        <f t="shared" si="2875"/>
        <v>100</v>
      </c>
    </row>
    <row r="3477" spans="1:17" x14ac:dyDescent="0.25">
      <c r="A3477" s="4" t="s">
        <v>969</v>
      </c>
      <c r="B3477" s="4" t="s">
        <v>82</v>
      </c>
      <c r="C3477" s="4" t="s">
        <v>1544</v>
      </c>
      <c r="D3477" s="4" t="s">
        <v>1545</v>
      </c>
      <c r="E3477" s="3" t="s">
        <v>341</v>
      </c>
      <c r="F3477" s="4"/>
      <c r="G3477" s="16" t="s">
        <v>1015</v>
      </c>
      <c r="H3477" s="16" t="s">
        <v>340</v>
      </c>
      <c r="I3477" s="183">
        <v>30000</v>
      </c>
      <c r="J3477" s="183">
        <v>30000</v>
      </c>
      <c r="K3477" s="183">
        <v>30000</v>
      </c>
      <c r="L3477" s="183">
        <f>M3477+N3477+O3477</f>
        <v>0</v>
      </c>
      <c r="M3477" s="17"/>
      <c r="N3477" s="17"/>
      <c r="O3477" s="17"/>
      <c r="P3477" s="17">
        <f t="shared" si="2870"/>
        <v>30000</v>
      </c>
      <c r="Q3477" s="183">
        <f t="shared" si="2875"/>
        <v>100</v>
      </c>
    </row>
    <row r="3478" spans="1:17" x14ac:dyDescent="0.25">
      <c r="A3478" s="16" t="s">
        <v>1</v>
      </c>
      <c r="B3478" s="16" t="s">
        <v>1</v>
      </c>
      <c r="C3478" s="16" t="s">
        <v>1</v>
      </c>
      <c r="D3478" s="16" t="s">
        <v>1</v>
      </c>
      <c r="E3478" s="16" t="s">
        <v>1</v>
      </c>
      <c r="F3478" s="16" t="s">
        <v>1</v>
      </c>
      <c r="G3478" s="16" t="s">
        <v>1</v>
      </c>
      <c r="H3478" s="13" t="s">
        <v>1554</v>
      </c>
      <c r="I3478" s="184">
        <f t="shared" ref="I3478:O3478" si="2891">SUM(I3449,I3471,I3474)</f>
        <v>2681204</v>
      </c>
      <c r="J3478" s="184">
        <f t="shared" si="2891"/>
        <v>2566490</v>
      </c>
      <c r="K3478" s="184">
        <f t="shared" si="2891"/>
        <v>2112081</v>
      </c>
      <c r="L3478" s="184">
        <f t="shared" si="2891"/>
        <v>454309</v>
      </c>
      <c r="M3478" s="14">
        <f t="shared" si="2891"/>
        <v>244854</v>
      </c>
      <c r="N3478" s="14">
        <f t="shared" si="2891"/>
        <v>209455</v>
      </c>
      <c r="O3478" s="14">
        <f t="shared" si="2891"/>
        <v>0</v>
      </c>
      <c r="P3478" s="14">
        <f t="shared" si="2870"/>
        <v>2566390</v>
      </c>
      <c r="Q3478" s="184">
        <f t="shared" si="2875"/>
        <v>99.996103627912049</v>
      </c>
    </row>
    <row r="3479" spans="1:17" ht="15.75" thickBot="1" x14ac:dyDescent="0.3">
      <c r="A3479" s="16" t="s">
        <v>1</v>
      </c>
      <c r="B3479" s="16" t="s">
        <v>1</v>
      </c>
      <c r="C3479" s="16" t="s">
        <v>1</v>
      </c>
      <c r="D3479" s="16" t="s">
        <v>1</v>
      </c>
      <c r="E3479" s="16" t="s">
        <v>1</v>
      </c>
      <c r="F3479" s="16" t="s">
        <v>1</v>
      </c>
      <c r="G3479" s="16" t="s">
        <v>1</v>
      </c>
      <c r="H3479" s="2" t="s">
        <v>77</v>
      </c>
      <c r="I3479" s="185">
        <v>51</v>
      </c>
      <c r="J3479" s="185">
        <v>51</v>
      </c>
      <c r="K3479" s="185"/>
      <c r="L3479" s="185">
        <f>M3479+N3479+O3479</f>
        <v>0</v>
      </c>
      <c r="M3479" s="16"/>
      <c r="N3479" s="16"/>
      <c r="O3479" s="16"/>
      <c r="P3479" s="15">
        <f t="shared" si="2870"/>
        <v>0</v>
      </c>
      <c r="Q3479" s="164"/>
    </row>
    <row r="3480" spans="1:17" ht="45.75" thickBot="1" x14ac:dyDescent="0.3">
      <c r="A3480" s="212" t="s">
        <v>1</v>
      </c>
      <c r="B3480" s="212" t="s">
        <v>1</v>
      </c>
      <c r="C3480" s="212" t="s">
        <v>1</v>
      </c>
      <c r="D3480" s="212" t="s">
        <v>1</v>
      </c>
      <c r="E3480" s="212" t="s">
        <v>1</v>
      </c>
      <c r="F3480" s="212" t="s">
        <v>1</v>
      </c>
      <c r="G3480" s="214" t="s">
        <v>1</v>
      </c>
      <c r="H3480" s="5" t="s">
        <v>78</v>
      </c>
      <c r="I3480" s="109" t="s">
        <v>3374</v>
      </c>
      <c r="J3480" s="109" t="s">
        <v>3433</v>
      </c>
      <c r="K3480" s="109" t="s">
        <v>3437</v>
      </c>
      <c r="L3480" s="109" t="s">
        <v>3434</v>
      </c>
      <c r="M3480" s="5" t="s">
        <v>3439</v>
      </c>
      <c r="N3480" s="5" t="s">
        <v>3440</v>
      </c>
      <c r="O3480" s="5" t="s">
        <v>3441</v>
      </c>
      <c r="P3480" s="5" t="s">
        <v>3438</v>
      </c>
      <c r="Q3480" s="162" t="s">
        <v>3302</v>
      </c>
    </row>
    <row r="3481" spans="1:17" x14ac:dyDescent="0.25">
      <c r="A3481" s="213"/>
      <c r="B3481" s="213"/>
      <c r="C3481" s="213"/>
      <c r="D3481" s="213"/>
      <c r="E3481" s="213"/>
      <c r="F3481" s="213"/>
      <c r="G3481" s="215"/>
      <c r="H3481" s="18" t="s">
        <v>1</v>
      </c>
      <c r="I3481" s="110">
        <v>1</v>
      </c>
      <c r="J3481" s="110">
        <v>2</v>
      </c>
      <c r="K3481" s="110">
        <v>20</v>
      </c>
      <c r="L3481" s="110" t="s">
        <v>3402</v>
      </c>
      <c r="M3481" s="12">
        <v>5</v>
      </c>
      <c r="N3481" s="12">
        <v>6</v>
      </c>
      <c r="O3481" s="12">
        <v>7</v>
      </c>
      <c r="P3481" s="12" t="s">
        <v>3303</v>
      </c>
      <c r="Q3481" s="110">
        <v>9</v>
      </c>
    </row>
    <row r="3482" spans="1:17" x14ac:dyDescent="0.25">
      <c r="A3482" s="213"/>
      <c r="B3482" s="213"/>
      <c r="C3482" s="213"/>
      <c r="D3482" s="213"/>
      <c r="E3482" s="213"/>
      <c r="F3482" s="213"/>
      <c r="G3482" s="215"/>
      <c r="H3482" s="19" t="s">
        <v>1060</v>
      </c>
      <c r="I3482" s="186">
        <f t="shared" ref="I3482:L3482" si="2892">SUM(I3478)</f>
        <v>2681204</v>
      </c>
      <c r="J3482" s="186">
        <f t="shared" ref="J3482" si="2893">SUM(J3478)</f>
        <v>2566490</v>
      </c>
      <c r="K3482" s="186">
        <f t="shared" ref="K3482" si="2894">SUM(K3478)</f>
        <v>2112081</v>
      </c>
      <c r="L3482" s="186">
        <f t="shared" si="2892"/>
        <v>454309</v>
      </c>
      <c r="M3482" s="20">
        <f t="shared" ref="M3482:O3482" si="2895">SUM(M3478)</f>
        <v>244854</v>
      </c>
      <c r="N3482" s="20">
        <f t="shared" si="2895"/>
        <v>209455</v>
      </c>
      <c r="O3482" s="20">
        <f t="shared" si="2895"/>
        <v>0</v>
      </c>
      <c r="P3482" s="20">
        <f>K3482+L3482</f>
        <v>2566390</v>
      </c>
      <c r="Q3482" s="186">
        <f>IF(J3482=0,"-",P3482/J3482*100)</f>
        <v>99.996103627912049</v>
      </c>
    </row>
    <row r="3483" spans="1:17" x14ac:dyDescent="0.25">
      <c r="A3483" s="213"/>
      <c r="B3483" s="213"/>
      <c r="C3483" s="213"/>
      <c r="D3483" s="213"/>
      <c r="E3483" s="213"/>
      <c r="F3483" s="213"/>
      <c r="G3483" s="215"/>
      <c r="H3483" s="21" t="s">
        <v>80</v>
      </c>
      <c r="I3483" s="186">
        <f t="shared" ref="I3483:L3483" si="2896">SUM(I3482)</f>
        <v>2681204</v>
      </c>
      <c r="J3483" s="186">
        <f t="shared" ref="J3483" si="2897">SUM(J3482)</f>
        <v>2566490</v>
      </c>
      <c r="K3483" s="186">
        <f t="shared" ref="K3483" si="2898">SUM(K3482)</f>
        <v>2112081</v>
      </c>
      <c r="L3483" s="186">
        <f t="shared" si="2896"/>
        <v>454309</v>
      </c>
      <c r="M3483" s="20">
        <f t="shared" ref="M3483:O3483" si="2899">SUM(M3482)</f>
        <v>244854</v>
      </c>
      <c r="N3483" s="20">
        <f t="shared" si="2899"/>
        <v>209455</v>
      </c>
      <c r="O3483" s="20">
        <f t="shared" si="2899"/>
        <v>0</v>
      </c>
      <c r="P3483" s="20">
        <f>K3483+L3483</f>
        <v>2566390</v>
      </c>
      <c r="Q3483" s="186">
        <f>IF(J3483=0,"-",P3483/J3483*100)</f>
        <v>99.996103627912049</v>
      </c>
    </row>
    <row r="3484" spans="1:17" x14ac:dyDescent="0.25">
      <c r="A3484" s="216"/>
      <c r="B3484" s="216"/>
      <c r="C3484" s="216"/>
      <c r="D3484" s="216"/>
      <c r="E3484" s="216"/>
      <c r="F3484" s="216"/>
      <c r="G3484" s="217"/>
      <c r="J3484" s="178">
        <v>0</v>
      </c>
      <c r="K3484" s="178">
        <v>0</v>
      </c>
      <c r="L3484" s="178">
        <f>M3484+N3484+O3484</f>
        <v>0</v>
      </c>
      <c r="P3484">
        <f>K3484+L3484</f>
        <v>0</v>
      </c>
      <c r="Q3484" s="160" t="str">
        <f>IF(J3484=0,"-",P3484/J3484*100)</f>
        <v>-</v>
      </c>
    </row>
    <row r="3485" spans="1:17" ht="15.75" thickBot="1" x14ac:dyDescent="0.3">
      <c r="A3485" s="16" t="s">
        <v>1</v>
      </c>
      <c r="B3485" s="16" t="s">
        <v>1</v>
      </c>
      <c r="C3485" s="16" t="s">
        <v>1</v>
      </c>
      <c r="D3485" s="16" t="s">
        <v>1</v>
      </c>
      <c r="E3485" s="16" t="s">
        <v>1</v>
      </c>
      <c r="F3485" s="16" t="s">
        <v>1</v>
      </c>
      <c r="G3485" s="16" t="s">
        <v>1</v>
      </c>
      <c r="H3485" s="22" t="s">
        <v>1</v>
      </c>
      <c r="I3485" s="187"/>
      <c r="J3485" s="187"/>
      <c r="K3485" s="187"/>
      <c r="L3485" s="187">
        <f>M3485+N3485+O3485</f>
        <v>0</v>
      </c>
      <c r="M3485" s="22"/>
      <c r="N3485" s="22"/>
      <c r="O3485" s="22"/>
      <c r="P3485" s="22">
        <f>K3485+L3485</f>
        <v>0</v>
      </c>
      <c r="Q3485" s="166"/>
    </row>
    <row r="3486" spans="1:17" ht="45.75" thickBot="1" x14ac:dyDescent="0.3">
      <c r="A3486" s="5" t="s">
        <v>4</v>
      </c>
      <c r="B3486" s="5" t="s">
        <v>5</v>
      </c>
      <c r="C3486" s="5" t="s">
        <v>6</v>
      </c>
      <c r="D3486" s="6" t="s">
        <v>1</v>
      </c>
      <c r="E3486" s="5" t="s">
        <v>7</v>
      </c>
      <c r="F3486" s="5" t="s">
        <v>8</v>
      </c>
      <c r="G3486" s="5" t="s">
        <v>9</v>
      </c>
      <c r="H3486" s="5" t="s">
        <v>10</v>
      </c>
      <c r="I3486" s="109" t="s">
        <v>3374</v>
      </c>
      <c r="J3486" s="109" t="s">
        <v>3433</v>
      </c>
      <c r="K3486" s="109" t="s">
        <v>3437</v>
      </c>
      <c r="L3486" s="109" t="s">
        <v>3434</v>
      </c>
      <c r="M3486" s="5" t="s">
        <v>3439</v>
      </c>
      <c r="N3486" s="5" t="s">
        <v>3440</v>
      </c>
      <c r="O3486" s="5" t="s">
        <v>3441</v>
      </c>
      <c r="P3486" s="5" t="s">
        <v>3438</v>
      </c>
      <c r="Q3486" s="162" t="s">
        <v>3302</v>
      </c>
    </row>
    <row r="3487" spans="1:17" x14ac:dyDescent="0.25">
      <c r="A3487" s="7" t="s">
        <v>1</v>
      </c>
      <c r="B3487" s="7" t="s">
        <v>1</v>
      </c>
      <c r="C3487" s="7" t="s">
        <v>1</v>
      </c>
      <c r="D3487" s="8" t="s">
        <v>1</v>
      </c>
      <c r="E3487" s="8" t="s">
        <v>1</v>
      </c>
      <c r="F3487" s="9" t="s">
        <v>1</v>
      </c>
      <c r="G3487" s="10" t="s">
        <v>1</v>
      </c>
      <c r="H3487" s="11" t="s">
        <v>1</v>
      </c>
      <c r="I3487" s="110">
        <v>1</v>
      </c>
      <c r="J3487" s="110">
        <v>2</v>
      </c>
      <c r="K3487" s="110">
        <v>20</v>
      </c>
      <c r="L3487" s="110" t="s">
        <v>3402</v>
      </c>
      <c r="M3487" s="12">
        <v>5</v>
      </c>
      <c r="N3487" s="12">
        <v>6</v>
      </c>
      <c r="O3487" s="12">
        <v>7</v>
      </c>
      <c r="P3487" s="12" t="s">
        <v>3303</v>
      </c>
      <c r="Q3487" s="110">
        <v>9</v>
      </c>
    </row>
    <row r="3488" spans="1:17" x14ac:dyDescent="0.25">
      <c r="A3488" s="1" t="s">
        <v>969</v>
      </c>
      <c r="B3488" s="1" t="s">
        <v>82</v>
      </c>
      <c r="C3488" s="4" t="s">
        <v>1555</v>
      </c>
      <c r="D3488" s="4" t="s">
        <v>1556</v>
      </c>
      <c r="E3488" s="2" t="s">
        <v>1</v>
      </c>
      <c r="F3488" s="2" t="s">
        <v>1</v>
      </c>
      <c r="G3488" s="2" t="s">
        <v>1</v>
      </c>
      <c r="H3488" s="2" t="s">
        <v>1557</v>
      </c>
      <c r="I3488" s="183">
        <v>0</v>
      </c>
      <c r="J3488" s="183"/>
      <c r="K3488" s="183"/>
      <c r="L3488" s="183">
        <f>M3488+N3488+O3488</f>
        <v>0</v>
      </c>
      <c r="M3488" s="3"/>
      <c r="N3488" s="3"/>
      <c r="O3488" s="3"/>
      <c r="P3488" s="3">
        <f t="shared" ref="P3488:P3520" si="2900">K3488+L3488</f>
        <v>0</v>
      </c>
      <c r="Q3488" s="161"/>
    </row>
    <row r="3489" spans="1:17" ht="33.75" x14ac:dyDescent="0.25">
      <c r="A3489" s="1" t="s">
        <v>1</v>
      </c>
      <c r="B3489" s="1" t="s">
        <v>1</v>
      </c>
      <c r="C3489" s="1" t="s">
        <v>1</v>
      </c>
      <c r="D3489" s="2" t="s">
        <v>1</v>
      </c>
      <c r="E3489" s="2" t="s">
        <v>1</v>
      </c>
      <c r="F3489" s="2" t="s">
        <v>1</v>
      </c>
      <c r="G3489" s="2" t="s">
        <v>1</v>
      </c>
      <c r="H3489" s="13" t="s">
        <v>14</v>
      </c>
      <c r="I3489" s="184">
        <f t="shared" ref="I3489:L3489" si="2901">SUM(I3490,I3498,I3500)</f>
        <v>2329318</v>
      </c>
      <c r="J3489" s="184">
        <f t="shared" ref="J3489" si="2902">SUM(J3490,J3498,J3500)</f>
        <v>2313318</v>
      </c>
      <c r="K3489" s="184">
        <f t="shared" ref="K3489" si="2903">SUM(K3490,K3498,K3500)</f>
        <v>1853103</v>
      </c>
      <c r="L3489" s="184">
        <f t="shared" si="2901"/>
        <v>459361</v>
      </c>
      <c r="M3489" s="14">
        <f t="shared" ref="M3489:O3489" si="2904">SUM(M3490,M3498,M3500)</f>
        <v>164304</v>
      </c>
      <c r="N3489" s="14">
        <f t="shared" si="2904"/>
        <v>149635</v>
      </c>
      <c r="O3489" s="14">
        <f t="shared" si="2904"/>
        <v>145422</v>
      </c>
      <c r="P3489" s="14">
        <f t="shared" si="2900"/>
        <v>2312464</v>
      </c>
      <c r="Q3489" s="184">
        <f t="shared" ref="Q3489:Q3519" si="2905">IF(J3489=0,"-",P3489/J3489*100)</f>
        <v>99.963083328794397</v>
      </c>
    </row>
    <row r="3490" spans="1:17" x14ac:dyDescent="0.25">
      <c r="A3490" s="4" t="s">
        <v>969</v>
      </c>
      <c r="B3490" s="4" t="s">
        <v>82</v>
      </c>
      <c r="C3490" s="4" t="s">
        <v>1555</v>
      </c>
      <c r="D3490" s="4" t="s">
        <v>1556</v>
      </c>
      <c r="E3490" s="2" t="s">
        <v>15</v>
      </c>
      <c r="F3490" s="2" t="s">
        <v>1</v>
      </c>
      <c r="G3490" s="2" t="s">
        <v>1</v>
      </c>
      <c r="H3490" s="2" t="s">
        <v>16</v>
      </c>
      <c r="I3490" s="185">
        <f t="shared" ref="I3490:L3490" si="2906">SUM(I3491,I3492)</f>
        <v>1972273</v>
      </c>
      <c r="J3490" s="185">
        <f t="shared" ref="J3490" si="2907">SUM(J3491,J3492)</f>
        <v>1972273</v>
      </c>
      <c r="K3490" s="185">
        <f t="shared" ref="K3490" si="2908">SUM(K3491,K3492)</f>
        <v>1591514</v>
      </c>
      <c r="L3490" s="185">
        <f t="shared" si="2906"/>
        <v>379955</v>
      </c>
      <c r="M3490" s="15">
        <f t="shared" ref="M3490:O3490" si="2909">SUM(M3491,M3492)</f>
        <v>135979</v>
      </c>
      <c r="N3490" s="15">
        <f t="shared" si="2909"/>
        <v>122656</v>
      </c>
      <c r="O3490" s="15">
        <f t="shared" si="2909"/>
        <v>121320</v>
      </c>
      <c r="P3490" s="15">
        <f t="shared" si="2900"/>
        <v>1971469</v>
      </c>
      <c r="Q3490" s="185">
        <f t="shared" si="2905"/>
        <v>99.959234852375914</v>
      </c>
    </row>
    <row r="3491" spans="1:17" x14ac:dyDescent="0.25">
      <c r="A3491" s="4" t="s">
        <v>969</v>
      </c>
      <c r="B3491" s="4" t="s">
        <v>82</v>
      </c>
      <c r="C3491" s="4" t="s">
        <v>1555</v>
      </c>
      <c r="D3491" s="4" t="s">
        <v>1556</v>
      </c>
      <c r="E3491" s="3" t="s">
        <v>18</v>
      </c>
      <c r="F3491" s="4"/>
      <c r="G3491" s="16" t="s">
        <v>1015</v>
      </c>
      <c r="H3491" s="16" t="s">
        <v>17</v>
      </c>
      <c r="I3491" s="183">
        <v>1752253</v>
      </c>
      <c r="J3491" s="183">
        <v>1752253</v>
      </c>
      <c r="K3491" s="183">
        <v>1389897</v>
      </c>
      <c r="L3491" s="183">
        <f>M3491+N3491+O3491</f>
        <v>362356</v>
      </c>
      <c r="M3491" s="17">
        <v>122000</v>
      </c>
      <c r="N3491" s="17">
        <v>120356</v>
      </c>
      <c r="O3491" s="17">
        <v>120000</v>
      </c>
      <c r="P3491" s="17">
        <f t="shared" si="2900"/>
        <v>1752253</v>
      </c>
      <c r="Q3491" s="183">
        <f t="shared" si="2905"/>
        <v>100</v>
      </c>
    </row>
    <row r="3492" spans="1:17" x14ac:dyDescent="0.25">
      <c r="A3492" s="1" t="s">
        <v>969</v>
      </c>
      <c r="B3492" s="1" t="s">
        <v>82</v>
      </c>
      <c r="C3492" s="1" t="s">
        <v>1555</v>
      </c>
      <c r="D3492" s="1" t="s">
        <v>1556</v>
      </c>
      <c r="E3492" s="1" t="s">
        <v>20</v>
      </c>
      <c r="F3492" s="4" t="s">
        <v>1</v>
      </c>
      <c r="G3492" s="16" t="s">
        <v>1</v>
      </c>
      <c r="H3492" s="2" t="s">
        <v>21</v>
      </c>
      <c r="I3492" s="185">
        <f t="shared" ref="I3492:O3492" si="2910">SUM(I3493:I3497)</f>
        <v>220020</v>
      </c>
      <c r="J3492" s="185">
        <f t="shared" si="2910"/>
        <v>220020</v>
      </c>
      <c r="K3492" s="185">
        <f t="shared" si="2910"/>
        <v>201617</v>
      </c>
      <c r="L3492" s="185">
        <f t="shared" si="2910"/>
        <v>17599</v>
      </c>
      <c r="M3492" s="15">
        <f t="shared" si="2910"/>
        <v>13979</v>
      </c>
      <c r="N3492" s="15">
        <f t="shared" si="2910"/>
        <v>2300</v>
      </c>
      <c r="O3492" s="15">
        <f t="shared" si="2910"/>
        <v>1320</v>
      </c>
      <c r="P3492" s="15">
        <f t="shared" si="2900"/>
        <v>219216</v>
      </c>
      <c r="Q3492" s="185">
        <f t="shared" si="2905"/>
        <v>99.634578674665946</v>
      </c>
    </row>
    <row r="3493" spans="1:17" x14ac:dyDescent="0.25">
      <c r="A3493" s="4" t="s">
        <v>969</v>
      </c>
      <c r="B3493" s="4" t="s">
        <v>82</v>
      </c>
      <c r="C3493" s="4" t="s">
        <v>1555</v>
      </c>
      <c r="D3493" s="4" t="s">
        <v>1556</v>
      </c>
      <c r="E3493" s="3" t="s">
        <v>22</v>
      </c>
      <c r="F3493" s="4" t="s">
        <v>1558</v>
      </c>
      <c r="G3493" s="16" t="s">
        <v>1015</v>
      </c>
      <c r="H3493" s="16" t="s">
        <v>86</v>
      </c>
      <c r="I3493" s="183">
        <v>26620</v>
      </c>
      <c r="J3493" s="183">
        <v>26620</v>
      </c>
      <c r="K3493" s="183">
        <v>20700</v>
      </c>
      <c r="L3493" s="183">
        <f>M3493+N3493+O3493</f>
        <v>5920</v>
      </c>
      <c r="M3493" s="17">
        <v>2300</v>
      </c>
      <c r="N3493" s="17">
        <v>2300</v>
      </c>
      <c r="O3493" s="17">
        <v>1320</v>
      </c>
      <c r="P3493" s="17">
        <f t="shared" si="2900"/>
        <v>26620</v>
      </c>
      <c r="Q3493" s="183">
        <f t="shared" si="2905"/>
        <v>100</v>
      </c>
    </row>
    <row r="3494" spans="1:17" x14ac:dyDescent="0.25">
      <c r="A3494" s="4" t="s">
        <v>969</v>
      </c>
      <c r="B3494" s="4" t="s">
        <v>82</v>
      </c>
      <c r="C3494" s="4" t="s">
        <v>1555</v>
      </c>
      <c r="D3494" s="4" t="s">
        <v>1556</v>
      </c>
      <c r="E3494" s="3" t="s">
        <v>22</v>
      </c>
      <c r="F3494" s="4" t="s">
        <v>1559</v>
      </c>
      <c r="G3494" s="16" t="s">
        <v>1015</v>
      </c>
      <c r="H3494" s="16" t="s">
        <v>26</v>
      </c>
      <c r="I3494" s="183">
        <v>124500</v>
      </c>
      <c r="J3494" s="183">
        <v>124500</v>
      </c>
      <c r="K3494" s="183">
        <v>112621</v>
      </c>
      <c r="L3494" s="183">
        <f>M3494+N3494+O3494</f>
        <v>11679</v>
      </c>
      <c r="M3494" s="17">
        <v>11679</v>
      </c>
      <c r="N3494" s="17"/>
      <c r="O3494" s="17"/>
      <c r="P3494" s="17">
        <f t="shared" si="2900"/>
        <v>124300</v>
      </c>
      <c r="Q3494" s="183">
        <f t="shared" si="2905"/>
        <v>99.839357429718874</v>
      </c>
    </row>
    <row r="3495" spans="1:17" x14ac:dyDescent="0.25">
      <c r="A3495" s="4" t="s">
        <v>969</v>
      </c>
      <c r="B3495" s="4" t="s">
        <v>82</v>
      </c>
      <c r="C3495" s="4" t="s">
        <v>1555</v>
      </c>
      <c r="D3495" s="4" t="s">
        <v>1556</v>
      </c>
      <c r="E3495" s="3" t="s">
        <v>22</v>
      </c>
      <c r="F3495" s="4" t="s">
        <v>1560</v>
      </c>
      <c r="G3495" s="16" t="s">
        <v>1015</v>
      </c>
      <c r="H3495" s="16" t="s">
        <v>28</v>
      </c>
      <c r="I3495" s="183">
        <v>32500</v>
      </c>
      <c r="J3495" s="183">
        <v>32500</v>
      </c>
      <c r="K3495" s="183">
        <v>31896</v>
      </c>
      <c r="L3495" s="183">
        <f>M3495+N3495+O3495</f>
        <v>0</v>
      </c>
      <c r="M3495" s="17"/>
      <c r="N3495" s="17"/>
      <c r="O3495" s="17"/>
      <c r="P3495" s="17">
        <f t="shared" si="2900"/>
        <v>31896</v>
      </c>
      <c r="Q3495" s="183">
        <f t="shared" si="2905"/>
        <v>98.14153846153846</v>
      </c>
    </row>
    <row r="3496" spans="1:17" x14ac:dyDescent="0.25">
      <c r="A3496" s="4" t="s">
        <v>969</v>
      </c>
      <c r="B3496" s="4" t="s">
        <v>82</v>
      </c>
      <c r="C3496" s="4" t="s">
        <v>1555</v>
      </c>
      <c r="D3496" s="4" t="s">
        <v>1556</v>
      </c>
      <c r="E3496" s="3" t="s">
        <v>22</v>
      </c>
      <c r="F3496" s="4" t="s">
        <v>1561</v>
      </c>
      <c r="G3496" s="16" t="s">
        <v>1015</v>
      </c>
      <c r="H3496" s="16" t="s">
        <v>24</v>
      </c>
      <c r="I3496" s="183">
        <v>16400</v>
      </c>
      <c r="J3496" s="183">
        <v>16400</v>
      </c>
      <c r="K3496" s="183">
        <v>16400</v>
      </c>
      <c r="L3496" s="183">
        <f>M3496+N3496+O3496</f>
        <v>0</v>
      </c>
      <c r="M3496" s="17"/>
      <c r="N3496" s="17"/>
      <c r="O3496" s="17"/>
      <c r="P3496" s="17">
        <f t="shared" si="2900"/>
        <v>16400</v>
      </c>
      <c r="Q3496" s="183">
        <f t="shared" si="2905"/>
        <v>100</v>
      </c>
    </row>
    <row r="3497" spans="1:17" x14ac:dyDescent="0.25">
      <c r="A3497" s="4" t="s">
        <v>969</v>
      </c>
      <c r="B3497" s="4" t="s">
        <v>82</v>
      </c>
      <c r="C3497" s="4" t="s">
        <v>1555</v>
      </c>
      <c r="D3497" s="4" t="s">
        <v>1556</v>
      </c>
      <c r="E3497" s="3" t="s">
        <v>22</v>
      </c>
      <c r="F3497" s="4" t="s">
        <v>1562</v>
      </c>
      <c r="G3497" s="16" t="s">
        <v>1015</v>
      </c>
      <c r="H3497" s="16" t="s">
        <v>30</v>
      </c>
      <c r="I3497" s="183">
        <v>20000</v>
      </c>
      <c r="J3497" s="183">
        <v>20000</v>
      </c>
      <c r="K3497" s="183">
        <v>20000</v>
      </c>
      <c r="L3497" s="183">
        <f>M3497+N3497+O3497</f>
        <v>0</v>
      </c>
      <c r="M3497" s="17"/>
      <c r="N3497" s="17"/>
      <c r="O3497" s="17"/>
      <c r="P3497" s="17">
        <f t="shared" si="2900"/>
        <v>20000</v>
      </c>
      <c r="Q3497" s="183">
        <f t="shared" si="2905"/>
        <v>100</v>
      </c>
    </row>
    <row r="3498" spans="1:17" x14ac:dyDescent="0.25">
      <c r="A3498" s="4" t="s">
        <v>969</v>
      </c>
      <c r="B3498" s="4" t="s">
        <v>82</v>
      </c>
      <c r="C3498" s="4" t="s">
        <v>1555</v>
      </c>
      <c r="D3498" s="4" t="s">
        <v>1556</v>
      </c>
      <c r="E3498" s="2" t="s">
        <v>31</v>
      </c>
      <c r="F3498" s="2" t="s">
        <v>1</v>
      </c>
      <c r="G3498" s="2" t="s">
        <v>1</v>
      </c>
      <c r="H3498" s="2" t="s">
        <v>32</v>
      </c>
      <c r="I3498" s="185">
        <f t="shared" ref="I3498:O3498" si="2911">SUM(I3499)</f>
        <v>183986</v>
      </c>
      <c r="J3498" s="185">
        <f t="shared" si="2911"/>
        <v>183986</v>
      </c>
      <c r="K3498" s="185">
        <f t="shared" si="2911"/>
        <v>145232</v>
      </c>
      <c r="L3498" s="185">
        <f t="shared" si="2911"/>
        <v>38754</v>
      </c>
      <c r="M3498" s="15">
        <f t="shared" si="2911"/>
        <v>14000</v>
      </c>
      <c r="N3498" s="15">
        <f t="shared" si="2911"/>
        <v>12754</v>
      </c>
      <c r="O3498" s="15">
        <f t="shared" si="2911"/>
        <v>12000</v>
      </c>
      <c r="P3498" s="15">
        <f t="shared" si="2900"/>
        <v>183986</v>
      </c>
      <c r="Q3498" s="185">
        <f t="shared" si="2905"/>
        <v>100</v>
      </c>
    </row>
    <row r="3499" spans="1:17" x14ac:dyDescent="0.25">
      <c r="A3499" s="4" t="s">
        <v>969</v>
      </c>
      <c r="B3499" s="4" t="s">
        <v>82</v>
      </c>
      <c r="C3499" s="4" t="s">
        <v>1555</v>
      </c>
      <c r="D3499" s="4" t="s">
        <v>1556</v>
      </c>
      <c r="E3499" s="3" t="s">
        <v>34</v>
      </c>
      <c r="F3499" s="4"/>
      <c r="G3499" s="16" t="s">
        <v>1015</v>
      </c>
      <c r="H3499" s="16" t="s">
        <v>33</v>
      </c>
      <c r="I3499" s="183">
        <v>183986</v>
      </c>
      <c r="J3499" s="183">
        <v>183986</v>
      </c>
      <c r="K3499" s="183">
        <v>145232</v>
      </c>
      <c r="L3499" s="183">
        <f>M3499+N3499+O3499</f>
        <v>38754</v>
      </c>
      <c r="M3499" s="17">
        <v>14000</v>
      </c>
      <c r="N3499" s="17">
        <v>12754</v>
      </c>
      <c r="O3499" s="17">
        <v>12000</v>
      </c>
      <c r="P3499" s="17">
        <f t="shared" si="2900"/>
        <v>183986</v>
      </c>
      <c r="Q3499" s="183">
        <f t="shared" si="2905"/>
        <v>100</v>
      </c>
    </row>
    <row r="3500" spans="1:17" x14ac:dyDescent="0.25">
      <c r="A3500" s="4" t="s">
        <v>969</v>
      </c>
      <c r="B3500" s="4" t="s">
        <v>82</v>
      </c>
      <c r="C3500" s="4" t="s">
        <v>1555</v>
      </c>
      <c r="D3500" s="4" t="s">
        <v>1556</v>
      </c>
      <c r="E3500" s="2" t="s">
        <v>35</v>
      </c>
      <c r="F3500" s="2" t="s">
        <v>1</v>
      </c>
      <c r="G3500" s="2" t="s">
        <v>1</v>
      </c>
      <c r="H3500" s="2" t="s">
        <v>36</v>
      </c>
      <c r="I3500" s="185">
        <f t="shared" ref="I3500:O3500" si="2912">SUM(I3501:I3508)</f>
        <v>173059</v>
      </c>
      <c r="J3500" s="185">
        <f t="shared" si="2912"/>
        <v>157059</v>
      </c>
      <c r="K3500" s="185">
        <f t="shared" si="2912"/>
        <v>116357</v>
      </c>
      <c r="L3500" s="185">
        <f t="shared" si="2912"/>
        <v>40652</v>
      </c>
      <c r="M3500" s="15">
        <f t="shared" si="2912"/>
        <v>14325</v>
      </c>
      <c r="N3500" s="15">
        <f t="shared" si="2912"/>
        <v>14225</v>
      </c>
      <c r="O3500" s="15">
        <f t="shared" si="2912"/>
        <v>12102</v>
      </c>
      <c r="P3500" s="15">
        <f t="shared" si="2900"/>
        <v>157009</v>
      </c>
      <c r="Q3500" s="185">
        <f t="shared" si="2905"/>
        <v>99.968164829777336</v>
      </c>
    </row>
    <row r="3501" spans="1:17" x14ac:dyDescent="0.25">
      <c r="A3501" s="4" t="s">
        <v>969</v>
      </c>
      <c r="B3501" s="4" t="s">
        <v>82</v>
      </c>
      <c r="C3501" s="4" t="s">
        <v>1555</v>
      </c>
      <c r="D3501" s="4" t="s">
        <v>1556</v>
      </c>
      <c r="E3501" s="3" t="s">
        <v>39</v>
      </c>
      <c r="F3501" s="4"/>
      <c r="G3501" s="16" t="s">
        <v>1015</v>
      </c>
      <c r="H3501" s="16" t="s">
        <v>38</v>
      </c>
      <c r="I3501" s="183">
        <v>2600</v>
      </c>
      <c r="J3501" s="183">
        <v>2100</v>
      </c>
      <c r="K3501" s="183">
        <v>2100</v>
      </c>
      <c r="L3501" s="183">
        <f t="shared" ref="L3501:L3507" si="2913">M3501+N3501+O3501</f>
        <v>0</v>
      </c>
      <c r="M3501" s="17"/>
      <c r="N3501" s="17"/>
      <c r="O3501" s="17"/>
      <c r="P3501" s="17">
        <f t="shared" si="2900"/>
        <v>2100</v>
      </c>
      <c r="Q3501" s="183">
        <f t="shared" si="2905"/>
        <v>100</v>
      </c>
    </row>
    <row r="3502" spans="1:17" x14ac:dyDescent="0.25">
      <c r="A3502" s="4" t="s">
        <v>969</v>
      </c>
      <c r="B3502" s="4" t="s">
        <v>82</v>
      </c>
      <c r="C3502" s="4" t="s">
        <v>1555</v>
      </c>
      <c r="D3502" s="4" t="s">
        <v>1556</v>
      </c>
      <c r="E3502" s="3" t="s">
        <v>197</v>
      </c>
      <c r="F3502" s="4"/>
      <c r="G3502" s="16" t="s">
        <v>1015</v>
      </c>
      <c r="H3502" s="16" t="s">
        <v>196</v>
      </c>
      <c r="I3502" s="183">
        <v>51000</v>
      </c>
      <c r="J3502" s="183">
        <v>51000</v>
      </c>
      <c r="K3502" s="183">
        <v>37350</v>
      </c>
      <c r="L3502" s="183">
        <f t="shared" si="2913"/>
        <v>13650</v>
      </c>
      <c r="M3502" s="17">
        <v>5000</v>
      </c>
      <c r="N3502" s="17">
        <v>5000</v>
      </c>
      <c r="O3502" s="17">
        <v>3650</v>
      </c>
      <c r="P3502" s="17">
        <f t="shared" si="2900"/>
        <v>51000</v>
      </c>
      <c r="Q3502" s="183">
        <f t="shared" si="2905"/>
        <v>100</v>
      </c>
    </row>
    <row r="3503" spans="1:17" x14ac:dyDescent="0.25">
      <c r="A3503" s="4" t="s">
        <v>969</v>
      </c>
      <c r="B3503" s="4" t="s">
        <v>82</v>
      </c>
      <c r="C3503" s="4" t="s">
        <v>1555</v>
      </c>
      <c r="D3503" s="4" t="s">
        <v>1556</v>
      </c>
      <c r="E3503" s="3" t="s">
        <v>200</v>
      </c>
      <c r="F3503" s="4"/>
      <c r="G3503" s="16" t="s">
        <v>1015</v>
      </c>
      <c r="H3503" s="16" t="s">
        <v>199</v>
      </c>
      <c r="I3503" s="183">
        <v>11500</v>
      </c>
      <c r="J3503" s="183">
        <v>11500</v>
      </c>
      <c r="K3503" s="183">
        <v>8400</v>
      </c>
      <c r="L3503" s="183">
        <f t="shared" si="2913"/>
        <v>3100</v>
      </c>
      <c r="M3503" s="17">
        <v>1100</v>
      </c>
      <c r="N3503" s="17">
        <v>1000</v>
      </c>
      <c r="O3503" s="17">
        <v>1000</v>
      </c>
      <c r="P3503" s="17">
        <f t="shared" si="2900"/>
        <v>11500</v>
      </c>
      <c r="Q3503" s="183">
        <f t="shared" si="2905"/>
        <v>100</v>
      </c>
    </row>
    <row r="3504" spans="1:17" x14ac:dyDescent="0.25">
      <c r="A3504" s="4" t="s">
        <v>969</v>
      </c>
      <c r="B3504" s="4" t="s">
        <v>82</v>
      </c>
      <c r="C3504" s="4" t="s">
        <v>1555</v>
      </c>
      <c r="D3504" s="4" t="s">
        <v>1556</v>
      </c>
      <c r="E3504" s="3" t="s">
        <v>203</v>
      </c>
      <c r="F3504" s="4"/>
      <c r="G3504" s="16" t="s">
        <v>1015</v>
      </c>
      <c r="H3504" s="16" t="s">
        <v>202</v>
      </c>
      <c r="I3504" s="183">
        <v>42700</v>
      </c>
      <c r="J3504" s="183">
        <v>35200</v>
      </c>
      <c r="K3504" s="183">
        <v>25131</v>
      </c>
      <c r="L3504" s="183">
        <f t="shared" si="2913"/>
        <v>10069</v>
      </c>
      <c r="M3504" s="17">
        <v>3500</v>
      </c>
      <c r="N3504" s="17">
        <v>3500</v>
      </c>
      <c r="O3504" s="17">
        <v>3069</v>
      </c>
      <c r="P3504" s="17">
        <f t="shared" si="2900"/>
        <v>35200</v>
      </c>
      <c r="Q3504" s="183">
        <f t="shared" si="2905"/>
        <v>100</v>
      </c>
    </row>
    <row r="3505" spans="1:17" x14ac:dyDescent="0.25">
      <c r="A3505" s="4" t="s">
        <v>969</v>
      </c>
      <c r="B3505" s="4" t="s">
        <v>82</v>
      </c>
      <c r="C3505" s="4" t="s">
        <v>1555</v>
      </c>
      <c r="D3505" s="4" t="s">
        <v>1556</v>
      </c>
      <c r="E3505" s="3" t="s">
        <v>206</v>
      </c>
      <c r="F3505" s="4"/>
      <c r="G3505" s="16" t="s">
        <v>1015</v>
      </c>
      <c r="H3505" s="16" t="s">
        <v>205</v>
      </c>
      <c r="I3505" s="183">
        <v>1550</v>
      </c>
      <c r="J3505" s="183">
        <v>550</v>
      </c>
      <c r="K3505" s="183">
        <v>550</v>
      </c>
      <c r="L3505" s="183">
        <f t="shared" si="2913"/>
        <v>0</v>
      </c>
      <c r="M3505" s="17"/>
      <c r="N3505" s="17"/>
      <c r="O3505" s="17"/>
      <c r="P3505" s="17">
        <f t="shared" si="2900"/>
        <v>550</v>
      </c>
      <c r="Q3505" s="183">
        <f t="shared" si="2905"/>
        <v>100</v>
      </c>
    </row>
    <row r="3506" spans="1:17" x14ac:dyDescent="0.25">
      <c r="A3506" s="4" t="s">
        <v>969</v>
      </c>
      <c r="B3506" s="4" t="s">
        <v>82</v>
      </c>
      <c r="C3506" s="4" t="s">
        <v>1555</v>
      </c>
      <c r="D3506" s="4" t="s">
        <v>1556</v>
      </c>
      <c r="E3506" s="3" t="s">
        <v>212</v>
      </c>
      <c r="F3506" s="4"/>
      <c r="G3506" s="16" t="s">
        <v>1015</v>
      </c>
      <c r="H3506" s="16" t="s">
        <v>211</v>
      </c>
      <c r="I3506" s="183">
        <v>19000</v>
      </c>
      <c r="J3506" s="183">
        <v>14000</v>
      </c>
      <c r="K3506" s="183">
        <v>10400</v>
      </c>
      <c r="L3506" s="183">
        <f t="shared" si="2913"/>
        <v>3600</v>
      </c>
      <c r="M3506" s="17">
        <v>1200</v>
      </c>
      <c r="N3506" s="17">
        <v>1200</v>
      </c>
      <c r="O3506" s="17">
        <v>1200</v>
      </c>
      <c r="P3506" s="17">
        <f t="shared" si="2900"/>
        <v>14000</v>
      </c>
      <c r="Q3506" s="183">
        <f t="shared" si="2905"/>
        <v>100</v>
      </c>
    </row>
    <row r="3507" spans="1:17" x14ac:dyDescent="0.25">
      <c r="A3507" s="4" t="s">
        <v>969</v>
      </c>
      <c r="B3507" s="4" t="s">
        <v>82</v>
      </c>
      <c r="C3507" s="4" t="s">
        <v>1555</v>
      </c>
      <c r="D3507" s="4" t="s">
        <v>1556</v>
      </c>
      <c r="E3507" s="3" t="s">
        <v>215</v>
      </c>
      <c r="F3507" s="4"/>
      <c r="G3507" s="16" t="s">
        <v>1015</v>
      </c>
      <c r="H3507" s="16" t="s">
        <v>214</v>
      </c>
      <c r="I3507" s="183">
        <v>50</v>
      </c>
      <c r="J3507" s="183">
        <v>50</v>
      </c>
      <c r="K3507" s="183">
        <v>0</v>
      </c>
      <c r="L3507" s="183">
        <f t="shared" si="2913"/>
        <v>0</v>
      </c>
      <c r="M3507" s="17"/>
      <c r="N3507" s="17"/>
      <c r="O3507" s="17"/>
      <c r="P3507" s="17">
        <f t="shared" si="2900"/>
        <v>0</v>
      </c>
      <c r="Q3507" s="183">
        <f t="shared" si="2905"/>
        <v>0</v>
      </c>
    </row>
    <row r="3508" spans="1:17" x14ac:dyDescent="0.25">
      <c r="A3508" s="1" t="s">
        <v>969</v>
      </c>
      <c r="B3508" s="1" t="s">
        <v>82</v>
      </c>
      <c r="C3508" s="1" t="s">
        <v>1555</v>
      </c>
      <c r="D3508" s="1" t="s">
        <v>1556</v>
      </c>
      <c r="E3508" s="1" t="s">
        <v>40</v>
      </c>
      <c r="F3508" s="4" t="s">
        <v>1</v>
      </c>
      <c r="G3508" s="16" t="s">
        <v>1</v>
      </c>
      <c r="H3508" s="2" t="s">
        <v>41</v>
      </c>
      <c r="I3508" s="185">
        <f t="shared" ref="I3508:O3508" si="2914">SUM(I3509:I3511)</f>
        <v>44659</v>
      </c>
      <c r="J3508" s="185">
        <f t="shared" si="2914"/>
        <v>42659</v>
      </c>
      <c r="K3508" s="185">
        <f t="shared" si="2914"/>
        <v>32426</v>
      </c>
      <c r="L3508" s="185">
        <f t="shared" si="2914"/>
        <v>10233</v>
      </c>
      <c r="M3508" s="15">
        <f t="shared" si="2914"/>
        <v>3525</v>
      </c>
      <c r="N3508" s="15">
        <f t="shared" si="2914"/>
        <v>3525</v>
      </c>
      <c r="O3508" s="15">
        <f t="shared" si="2914"/>
        <v>3183</v>
      </c>
      <c r="P3508" s="15">
        <f t="shared" si="2900"/>
        <v>42659</v>
      </c>
      <c r="Q3508" s="185">
        <f t="shared" si="2905"/>
        <v>100</v>
      </c>
    </row>
    <row r="3509" spans="1:17" x14ac:dyDescent="0.25">
      <c r="A3509" s="4" t="s">
        <v>969</v>
      </c>
      <c r="B3509" s="4" t="s">
        <v>82</v>
      </c>
      <c r="C3509" s="4" t="s">
        <v>1555</v>
      </c>
      <c r="D3509" s="4" t="s">
        <v>1556</v>
      </c>
      <c r="E3509" s="3" t="s">
        <v>42</v>
      </c>
      <c r="F3509" s="4"/>
      <c r="G3509" s="16" t="s">
        <v>1015</v>
      </c>
      <c r="H3509" s="16" t="s">
        <v>41</v>
      </c>
      <c r="I3509" s="183">
        <v>35770</v>
      </c>
      <c r="J3509" s="183">
        <v>33770</v>
      </c>
      <c r="K3509" s="183">
        <v>25500</v>
      </c>
      <c r="L3509" s="183">
        <f>M3509+N3509+O3509</f>
        <v>8270</v>
      </c>
      <c r="M3509" s="17">
        <v>2750</v>
      </c>
      <c r="N3509" s="17">
        <v>2750</v>
      </c>
      <c r="O3509" s="17">
        <v>2770</v>
      </c>
      <c r="P3509" s="17">
        <f t="shared" si="2900"/>
        <v>33770</v>
      </c>
      <c r="Q3509" s="183">
        <f t="shared" si="2905"/>
        <v>100</v>
      </c>
    </row>
    <row r="3510" spans="1:17" ht="22.5" x14ac:dyDescent="0.25">
      <c r="A3510" s="4" t="s">
        <v>969</v>
      </c>
      <c r="B3510" s="4" t="s">
        <v>82</v>
      </c>
      <c r="C3510" s="4" t="s">
        <v>1555</v>
      </c>
      <c r="D3510" s="4" t="s">
        <v>1556</v>
      </c>
      <c r="E3510" s="3" t="s">
        <v>42</v>
      </c>
      <c r="F3510" s="4" t="s">
        <v>1563</v>
      </c>
      <c r="G3510" s="16" t="s">
        <v>1015</v>
      </c>
      <c r="H3510" s="16" t="s">
        <v>50</v>
      </c>
      <c r="I3510" s="183">
        <v>5589</v>
      </c>
      <c r="J3510" s="183">
        <v>5589</v>
      </c>
      <c r="K3510" s="183">
        <v>4451</v>
      </c>
      <c r="L3510" s="183">
        <f>M3510+N3510+O3510</f>
        <v>1138</v>
      </c>
      <c r="M3510" s="17">
        <v>500</v>
      </c>
      <c r="N3510" s="17">
        <v>500</v>
      </c>
      <c r="O3510" s="17">
        <v>138</v>
      </c>
      <c r="P3510" s="17">
        <f t="shared" si="2900"/>
        <v>5589</v>
      </c>
      <c r="Q3510" s="183">
        <f t="shared" si="2905"/>
        <v>100</v>
      </c>
    </row>
    <row r="3511" spans="1:17" ht="22.5" x14ac:dyDescent="0.25">
      <c r="A3511" s="4" t="s">
        <v>969</v>
      </c>
      <c r="B3511" s="4" t="s">
        <v>82</v>
      </c>
      <c r="C3511" s="4" t="s">
        <v>1555</v>
      </c>
      <c r="D3511" s="4" t="s">
        <v>1556</v>
      </c>
      <c r="E3511" s="3" t="s">
        <v>42</v>
      </c>
      <c r="F3511" s="4" t="s">
        <v>1564</v>
      </c>
      <c r="G3511" s="16" t="s">
        <v>1015</v>
      </c>
      <c r="H3511" s="16" t="s">
        <v>56</v>
      </c>
      <c r="I3511" s="183">
        <v>3300</v>
      </c>
      <c r="J3511" s="183">
        <v>3300</v>
      </c>
      <c r="K3511" s="183">
        <v>2475</v>
      </c>
      <c r="L3511" s="183">
        <f>M3511+N3511+O3511</f>
        <v>825</v>
      </c>
      <c r="M3511" s="17">
        <v>275</v>
      </c>
      <c r="N3511" s="17">
        <v>275</v>
      </c>
      <c r="O3511" s="17">
        <v>275</v>
      </c>
      <c r="P3511" s="17">
        <f t="shared" si="2900"/>
        <v>3300</v>
      </c>
      <c r="Q3511" s="183">
        <f t="shared" si="2905"/>
        <v>100</v>
      </c>
    </row>
    <row r="3512" spans="1:17" ht="22.5" x14ac:dyDescent="0.25">
      <c r="A3512" s="1" t="s">
        <v>1</v>
      </c>
      <c r="B3512" s="1" t="s">
        <v>1</v>
      </c>
      <c r="C3512" s="1" t="s">
        <v>1</v>
      </c>
      <c r="D3512" s="2" t="s">
        <v>1</v>
      </c>
      <c r="E3512" s="2" t="s">
        <v>1</v>
      </c>
      <c r="F3512" s="2" t="s">
        <v>1</v>
      </c>
      <c r="G3512" s="2" t="s">
        <v>1</v>
      </c>
      <c r="H3512" s="13" t="s">
        <v>57</v>
      </c>
      <c r="I3512" s="184">
        <f t="shared" ref="I3512:O3513" si="2915">SUM(I3513)</f>
        <v>110</v>
      </c>
      <c r="J3512" s="184">
        <f t="shared" si="2915"/>
        <v>110</v>
      </c>
      <c r="K3512" s="184">
        <f t="shared" si="2915"/>
        <v>0</v>
      </c>
      <c r="L3512" s="184">
        <f t="shared" si="2915"/>
        <v>0</v>
      </c>
      <c r="M3512" s="14">
        <f t="shared" si="2915"/>
        <v>0</v>
      </c>
      <c r="N3512" s="14">
        <f t="shared" si="2915"/>
        <v>0</v>
      </c>
      <c r="O3512" s="14">
        <f t="shared" si="2915"/>
        <v>0</v>
      </c>
      <c r="P3512" s="14">
        <f t="shared" si="2900"/>
        <v>0</v>
      </c>
      <c r="Q3512" s="184">
        <f t="shared" si="2905"/>
        <v>0</v>
      </c>
    </row>
    <row r="3513" spans="1:17" x14ac:dyDescent="0.25">
      <c r="A3513" s="4" t="s">
        <v>969</v>
      </c>
      <c r="B3513" s="4" t="s">
        <v>82</v>
      </c>
      <c r="C3513" s="4" t="s">
        <v>1555</v>
      </c>
      <c r="D3513" s="4" t="s">
        <v>1556</v>
      </c>
      <c r="E3513" s="2" t="s">
        <v>58</v>
      </c>
      <c r="F3513" s="2" t="s">
        <v>1</v>
      </c>
      <c r="G3513" s="2" t="s">
        <v>1</v>
      </c>
      <c r="H3513" s="2" t="s">
        <v>59</v>
      </c>
      <c r="I3513" s="185">
        <f t="shared" si="2915"/>
        <v>110</v>
      </c>
      <c r="J3513" s="185">
        <f t="shared" si="2915"/>
        <v>110</v>
      </c>
      <c r="K3513" s="185">
        <f t="shared" si="2915"/>
        <v>0</v>
      </c>
      <c r="L3513" s="185">
        <f t="shared" si="2915"/>
        <v>0</v>
      </c>
      <c r="M3513" s="15">
        <f t="shared" si="2915"/>
        <v>0</v>
      </c>
      <c r="N3513" s="15">
        <f t="shared" si="2915"/>
        <v>0</v>
      </c>
      <c r="O3513" s="15">
        <f t="shared" si="2915"/>
        <v>0</v>
      </c>
      <c r="P3513" s="15">
        <f t="shared" si="2900"/>
        <v>0</v>
      </c>
      <c r="Q3513" s="185">
        <f t="shared" si="2905"/>
        <v>0</v>
      </c>
    </row>
    <row r="3514" spans="1:17" x14ac:dyDescent="0.25">
      <c r="A3514" s="4" t="s">
        <v>969</v>
      </c>
      <c r="B3514" s="4" t="s">
        <v>82</v>
      </c>
      <c r="C3514" s="4" t="s">
        <v>1555</v>
      </c>
      <c r="D3514" s="4" t="s">
        <v>1556</v>
      </c>
      <c r="E3514" s="3" t="s">
        <v>69</v>
      </c>
      <c r="F3514" s="4"/>
      <c r="G3514" s="16" t="s">
        <v>1015</v>
      </c>
      <c r="H3514" s="16" t="s">
        <v>68</v>
      </c>
      <c r="I3514" s="183">
        <v>110</v>
      </c>
      <c r="J3514" s="183">
        <v>110</v>
      </c>
      <c r="K3514" s="183">
        <v>0</v>
      </c>
      <c r="L3514" s="183">
        <f>M3514+N3514+O3514</f>
        <v>0</v>
      </c>
      <c r="M3514" s="17"/>
      <c r="N3514" s="17"/>
      <c r="O3514" s="17"/>
      <c r="P3514" s="17">
        <f t="shared" si="2900"/>
        <v>0</v>
      </c>
      <c r="Q3514" s="183">
        <f t="shared" si="2905"/>
        <v>0</v>
      </c>
    </row>
    <row r="3515" spans="1:17" ht="22.5" x14ac:dyDescent="0.25">
      <c r="A3515" s="1" t="s">
        <v>1</v>
      </c>
      <c r="B3515" s="1" t="s">
        <v>1</v>
      </c>
      <c r="C3515" s="1" t="s">
        <v>1</v>
      </c>
      <c r="D3515" s="2" t="s">
        <v>1</v>
      </c>
      <c r="E3515" s="2" t="s">
        <v>1</v>
      </c>
      <c r="F3515" s="2" t="s">
        <v>1</v>
      </c>
      <c r="G3515" s="2" t="s">
        <v>1</v>
      </c>
      <c r="H3515" s="13" t="s">
        <v>70</v>
      </c>
      <c r="I3515" s="184">
        <f t="shared" ref="I3515:O3515" si="2916">SUM(I3516)</f>
        <v>76000</v>
      </c>
      <c r="J3515" s="184">
        <f t="shared" si="2916"/>
        <v>70000</v>
      </c>
      <c r="K3515" s="184">
        <f t="shared" si="2916"/>
        <v>70000</v>
      </c>
      <c r="L3515" s="184">
        <f t="shared" si="2916"/>
        <v>0</v>
      </c>
      <c r="M3515" s="14">
        <f t="shared" si="2916"/>
        <v>0</v>
      </c>
      <c r="N3515" s="14">
        <f t="shared" si="2916"/>
        <v>0</v>
      </c>
      <c r="O3515" s="14">
        <f t="shared" si="2916"/>
        <v>0</v>
      </c>
      <c r="P3515" s="14">
        <f t="shared" si="2900"/>
        <v>70000</v>
      </c>
      <c r="Q3515" s="184">
        <f t="shared" si="2905"/>
        <v>100</v>
      </c>
    </row>
    <row r="3516" spans="1:17" x14ac:dyDescent="0.25">
      <c r="A3516" s="4" t="s">
        <v>969</v>
      </c>
      <c r="B3516" s="4" t="s">
        <v>82</v>
      </c>
      <c r="C3516" s="4" t="s">
        <v>1555</v>
      </c>
      <c r="D3516" s="4" t="s">
        <v>1556</v>
      </c>
      <c r="E3516" s="2" t="s">
        <v>71</v>
      </c>
      <c r="F3516" s="2" t="s">
        <v>1</v>
      </c>
      <c r="G3516" s="2" t="s">
        <v>1</v>
      </c>
      <c r="H3516" s="2" t="s">
        <v>72</v>
      </c>
      <c r="I3516" s="185">
        <f t="shared" ref="I3516:L3516" si="2917">SUM(I3517:I3518)</f>
        <v>76000</v>
      </c>
      <c r="J3516" s="185">
        <f t="shared" ref="J3516" si="2918">SUM(J3517:J3518)</f>
        <v>70000</v>
      </c>
      <c r="K3516" s="185">
        <f t="shared" ref="K3516" si="2919">SUM(K3517:K3518)</f>
        <v>70000</v>
      </c>
      <c r="L3516" s="185">
        <f t="shared" si="2917"/>
        <v>0</v>
      </c>
      <c r="M3516" s="15">
        <f t="shared" ref="M3516:O3516" si="2920">SUM(M3517:M3518)</f>
        <v>0</v>
      </c>
      <c r="N3516" s="15">
        <f t="shared" si="2920"/>
        <v>0</v>
      </c>
      <c r="O3516" s="15">
        <f t="shared" si="2920"/>
        <v>0</v>
      </c>
      <c r="P3516" s="15">
        <f t="shared" si="2900"/>
        <v>70000</v>
      </c>
      <c r="Q3516" s="185">
        <f t="shared" si="2905"/>
        <v>100</v>
      </c>
    </row>
    <row r="3517" spans="1:17" x14ac:dyDescent="0.25">
      <c r="A3517" s="4" t="s">
        <v>969</v>
      </c>
      <c r="B3517" s="4" t="s">
        <v>82</v>
      </c>
      <c r="C3517" s="4" t="s">
        <v>1555</v>
      </c>
      <c r="D3517" s="4" t="s">
        <v>1556</v>
      </c>
      <c r="E3517" s="3" t="s">
        <v>75</v>
      </c>
      <c r="F3517" s="4"/>
      <c r="G3517" s="16" t="s">
        <v>1015</v>
      </c>
      <c r="H3517" s="16" t="s">
        <v>74</v>
      </c>
      <c r="I3517" s="183">
        <v>28000</v>
      </c>
      <c r="J3517" s="183">
        <v>25000</v>
      </c>
      <c r="K3517" s="183">
        <v>25000</v>
      </c>
      <c r="L3517" s="183">
        <f>M3517+N3517+O3517</f>
        <v>0</v>
      </c>
      <c r="M3517" s="17"/>
      <c r="N3517" s="17"/>
      <c r="O3517" s="17"/>
      <c r="P3517" s="17">
        <f t="shared" si="2900"/>
        <v>25000</v>
      </c>
      <c r="Q3517" s="183">
        <f t="shared" si="2905"/>
        <v>100</v>
      </c>
    </row>
    <row r="3518" spans="1:17" x14ac:dyDescent="0.25">
      <c r="A3518" s="4" t="s">
        <v>969</v>
      </c>
      <c r="B3518" s="4" t="s">
        <v>82</v>
      </c>
      <c r="C3518" s="4" t="s">
        <v>1555</v>
      </c>
      <c r="D3518" s="4" t="s">
        <v>1556</v>
      </c>
      <c r="E3518" s="3" t="s">
        <v>341</v>
      </c>
      <c r="F3518" s="4"/>
      <c r="G3518" s="16" t="s">
        <v>1015</v>
      </c>
      <c r="H3518" s="16" t="s">
        <v>340</v>
      </c>
      <c r="I3518" s="183">
        <v>48000</v>
      </c>
      <c r="J3518" s="183">
        <v>45000</v>
      </c>
      <c r="K3518" s="183">
        <v>45000</v>
      </c>
      <c r="L3518" s="183">
        <f>M3518+N3518+O3518</f>
        <v>0</v>
      </c>
      <c r="M3518" s="17"/>
      <c r="N3518" s="17"/>
      <c r="O3518" s="17"/>
      <c r="P3518" s="17">
        <f t="shared" si="2900"/>
        <v>45000</v>
      </c>
      <c r="Q3518" s="183">
        <f t="shared" si="2905"/>
        <v>100</v>
      </c>
    </row>
    <row r="3519" spans="1:17" x14ac:dyDescent="0.25">
      <c r="A3519" s="16" t="s">
        <v>1</v>
      </c>
      <c r="B3519" s="16" t="s">
        <v>1</v>
      </c>
      <c r="C3519" s="16" t="s">
        <v>1</v>
      </c>
      <c r="D3519" s="16" t="s">
        <v>1</v>
      </c>
      <c r="E3519" s="16" t="s">
        <v>1</v>
      </c>
      <c r="F3519" s="16" t="s">
        <v>1</v>
      </c>
      <c r="G3519" s="16" t="s">
        <v>1</v>
      </c>
      <c r="H3519" s="13" t="s">
        <v>1565</v>
      </c>
      <c r="I3519" s="184">
        <f t="shared" ref="I3519:O3519" si="2921">SUM(I3489,I3512,I3515)</f>
        <v>2405428</v>
      </c>
      <c r="J3519" s="184">
        <f t="shared" si="2921"/>
        <v>2383428</v>
      </c>
      <c r="K3519" s="184">
        <f t="shared" si="2921"/>
        <v>1923103</v>
      </c>
      <c r="L3519" s="184">
        <f t="shared" si="2921"/>
        <v>459361</v>
      </c>
      <c r="M3519" s="14">
        <f t="shared" si="2921"/>
        <v>164304</v>
      </c>
      <c r="N3519" s="14">
        <f t="shared" si="2921"/>
        <v>149635</v>
      </c>
      <c r="O3519" s="14">
        <f t="shared" si="2921"/>
        <v>145422</v>
      </c>
      <c r="P3519" s="14">
        <f t="shared" si="2900"/>
        <v>2382464</v>
      </c>
      <c r="Q3519" s="184">
        <f t="shared" si="2905"/>
        <v>99.959554054076733</v>
      </c>
    </row>
    <row r="3520" spans="1:17" ht="15.75" thickBot="1" x14ac:dyDescent="0.3">
      <c r="A3520" s="16" t="s">
        <v>1</v>
      </c>
      <c r="B3520" s="16" t="s">
        <v>1</v>
      </c>
      <c r="C3520" s="16" t="s">
        <v>1</v>
      </c>
      <c r="D3520" s="16" t="s">
        <v>1</v>
      </c>
      <c r="E3520" s="16" t="s">
        <v>1</v>
      </c>
      <c r="F3520" s="16" t="s">
        <v>1</v>
      </c>
      <c r="G3520" s="16" t="s">
        <v>1</v>
      </c>
      <c r="H3520" s="2" t="s">
        <v>77</v>
      </c>
      <c r="I3520" s="185">
        <v>52</v>
      </c>
      <c r="J3520" s="185">
        <v>52</v>
      </c>
      <c r="K3520" s="185"/>
      <c r="L3520" s="185"/>
      <c r="M3520" s="16" t="s">
        <v>1</v>
      </c>
      <c r="N3520" s="16" t="s">
        <v>1</v>
      </c>
      <c r="O3520" s="16"/>
      <c r="P3520" s="15">
        <f t="shared" si="2900"/>
        <v>0</v>
      </c>
      <c r="Q3520" s="164"/>
    </row>
    <row r="3521" spans="1:17" ht="45.75" thickBot="1" x14ac:dyDescent="0.3">
      <c r="A3521" s="212" t="s">
        <v>1</v>
      </c>
      <c r="B3521" s="212" t="s">
        <v>1</v>
      </c>
      <c r="C3521" s="212" t="s">
        <v>1</v>
      </c>
      <c r="D3521" s="212" t="s">
        <v>1</v>
      </c>
      <c r="E3521" s="212" t="s">
        <v>1</v>
      </c>
      <c r="F3521" s="212" t="s">
        <v>1</v>
      </c>
      <c r="G3521" s="214" t="s">
        <v>1</v>
      </c>
      <c r="H3521" s="5" t="s">
        <v>78</v>
      </c>
      <c r="I3521" s="109" t="s">
        <v>3374</v>
      </c>
      <c r="J3521" s="109" t="s">
        <v>3433</v>
      </c>
      <c r="K3521" s="109" t="s">
        <v>3437</v>
      </c>
      <c r="L3521" s="109" t="s">
        <v>3434</v>
      </c>
      <c r="M3521" s="5" t="s">
        <v>3439</v>
      </c>
      <c r="N3521" s="5" t="s">
        <v>3440</v>
      </c>
      <c r="O3521" s="5" t="s">
        <v>3441</v>
      </c>
      <c r="P3521" s="5" t="s">
        <v>3438</v>
      </c>
      <c r="Q3521" s="162" t="s">
        <v>3302</v>
      </c>
    </row>
    <row r="3522" spans="1:17" x14ac:dyDescent="0.25">
      <c r="A3522" s="213"/>
      <c r="B3522" s="213"/>
      <c r="C3522" s="213"/>
      <c r="D3522" s="213"/>
      <c r="E3522" s="213"/>
      <c r="F3522" s="213"/>
      <c r="G3522" s="215"/>
      <c r="H3522" s="18" t="s">
        <v>1</v>
      </c>
      <c r="I3522" s="110">
        <v>1</v>
      </c>
      <c r="J3522" s="110">
        <v>2</v>
      </c>
      <c r="K3522" s="110">
        <v>20</v>
      </c>
      <c r="L3522" s="110" t="s">
        <v>3402</v>
      </c>
      <c r="M3522" s="12">
        <v>5</v>
      </c>
      <c r="N3522" s="12">
        <v>6</v>
      </c>
      <c r="O3522" s="12">
        <v>7</v>
      </c>
      <c r="P3522" s="12" t="s">
        <v>3303</v>
      </c>
      <c r="Q3522" s="110">
        <v>9</v>
      </c>
    </row>
    <row r="3523" spans="1:17" x14ac:dyDescent="0.25">
      <c r="A3523" s="213"/>
      <c r="B3523" s="213"/>
      <c r="C3523" s="213"/>
      <c r="D3523" s="213"/>
      <c r="E3523" s="213"/>
      <c r="F3523" s="213"/>
      <c r="G3523" s="215"/>
      <c r="H3523" s="19" t="s">
        <v>1060</v>
      </c>
      <c r="I3523" s="186">
        <f t="shared" ref="I3523:L3523" si="2922">SUM(I3519)</f>
        <v>2405428</v>
      </c>
      <c r="J3523" s="186">
        <f t="shared" ref="J3523" si="2923">SUM(J3519)</f>
        <v>2383428</v>
      </c>
      <c r="K3523" s="186">
        <f t="shared" ref="K3523" si="2924">SUM(K3519)</f>
        <v>1923103</v>
      </c>
      <c r="L3523" s="186">
        <f t="shared" si="2922"/>
        <v>459361</v>
      </c>
      <c r="M3523" s="20">
        <f t="shared" ref="M3523:O3523" si="2925">SUM(M3519)</f>
        <v>164304</v>
      </c>
      <c r="N3523" s="20">
        <f t="shared" si="2925"/>
        <v>149635</v>
      </c>
      <c r="O3523" s="20">
        <f t="shared" si="2925"/>
        <v>145422</v>
      </c>
      <c r="P3523" s="20">
        <f>K3523+L3523</f>
        <v>2382464</v>
      </c>
      <c r="Q3523" s="186">
        <f>IF(J3523=0,"-",P3523/J3523*100)</f>
        <v>99.959554054076733</v>
      </c>
    </row>
    <row r="3524" spans="1:17" x14ac:dyDescent="0.25">
      <c r="A3524" s="213"/>
      <c r="B3524" s="213"/>
      <c r="C3524" s="213"/>
      <c r="D3524" s="213"/>
      <c r="E3524" s="213"/>
      <c r="F3524" s="213"/>
      <c r="G3524" s="215"/>
      <c r="H3524" s="21" t="s">
        <v>80</v>
      </c>
      <c r="I3524" s="186">
        <f t="shared" ref="I3524:L3524" si="2926">SUM(I3523)</f>
        <v>2405428</v>
      </c>
      <c r="J3524" s="186">
        <f t="shared" ref="J3524" si="2927">SUM(J3523)</f>
        <v>2383428</v>
      </c>
      <c r="K3524" s="186">
        <f t="shared" ref="K3524" si="2928">SUM(K3523)</f>
        <v>1923103</v>
      </c>
      <c r="L3524" s="186">
        <f t="shared" si="2926"/>
        <v>459361</v>
      </c>
      <c r="M3524" s="20">
        <f t="shared" ref="M3524:O3524" si="2929">SUM(M3523)</f>
        <v>164304</v>
      </c>
      <c r="N3524" s="20">
        <f t="shared" si="2929"/>
        <v>149635</v>
      </c>
      <c r="O3524" s="20">
        <f t="shared" si="2929"/>
        <v>145422</v>
      </c>
      <c r="P3524" s="20">
        <f>K3524+L3524</f>
        <v>2382464</v>
      </c>
      <c r="Q3524" s="186">
        <f>IF(J3524=0,"-",P3524/J3524*100)</f>
        <v>99.959554054076733</v>
      </c>
    </row>
    <row r="3525" spans="1:17" x14ac:dyDescent="0.25">
      <c r="A3525" s="216"/>
      <c r="B3525" s="216"/>
      <c r="C3525" s="216"/>
      <c r="D3525" s="216"/>
      <c r="E3525" s="216"/>
      <c r="F3525" s="216"/>
      <c r="G3525" s="217"/>
      <c r="J3525" s="178">
        <v>0</v>
      </c>
      <c r="K3525" s="178">
        <v>0</v>
      </c>
      <c r="L3525" s="178">
        <f>M3525+N3525+O3525</f>
        <v>0</v>
      </c>
      <c r="P3525">
        <f>K3525+L3525</f>
        <v>0</v>
      </c>
      <c r="Q3525" s="160" t="str">
        <f>IF(J3525=0,"-",P3525/J3525*100)</f>
        <v>-</v>
      </c>
    </row>
    <row r="3526" spans="1:17" ht="15.75" thickBot="1" x14ac:dyDescent="0.3">
      <c r="A3526" s="16" t="s">
        <v>1</v>
      </c>
      <c r="B3526" s="16" t="s">
        <v>1</v>
      </c>
      <c r="C3526" s="16" t="s">
        <v>1</v>
      </c>
      <c r="D3526" s="16" t="s">
        <v>1</v>
      </c>
      <c r="E3526" s="16" t="s">
        <v>1</v>
      </c>
      <c r="F3526" s="16" t="s">
        <v>1</v>
      </c>
      <c r="G3526" s="16" t="s">
        <v>1</v>
      </c>
      <c r="H3526" s="22" t="s">
        <v>1</v>
      </c>
      <c r="I3526" s="187"/>
      <c r="J3526" s="187"/>
      <c r="K3526" s="187"/>
      <c r="L3526" s="187"/>
      <c r="M3526" s="22" t="s">
        <v>1</v>
      </c>
      <c r="N3526" s="22" t="s">
        <v>1</v>
      </c>
      <c r="O3526" s="22"/>
      <c r="P3526" s="22">
        <f>K3526+L3526</f>
        <v>0</v>
      </c>
      <c r="Q3526" s="166"/>
    </row>
    <row r="3527" spans="1:17" ht="45.75" thickBot="1" x14ac:dyDescent="0.3">
      <c r="A3527" s="5" t="s">
        <v>4</v>
      </c>
      <c r="B3527" s="5" t="s">
        <v>5</v>
      </c>
      <c r="C3527" s="5" t="s">
        <v>6</v>
      </c>
      <c r="D3527" s="6" t="s">
        <v>1</v>
      </c>
      <c r="E3527" s="5" t="s">
        <v>7</v>
      </c>
      <c r="F3527" s="5" t="s">
        <v>8</v>
      </c>
      <c r="G3527" s="5" t="s">
        <v>9</v>
      </c>
      <c r="H3527" s="5" t="s">
        <v>10</v>
      </c>
      <c r="I3527" s="109" t="s">
        <v>3374</v>
      </c>
      <c r="J3527" s="109" t="s">
        <v>3433</v>
      </c>
      <c r="K3527" s="109" t="s">
        <v>3437</v>
      </c>
      <c r="L3527" s="109" t="s">
        <v>3434</v>
      </c>
      <c r="M3527" s="5" t="s">
        <v>3439</v>
      </c>
      <c r="N3527" s="5" t="s">
        <v>3440</v>
      </c>
      <c r="O3527" s="5" t="s">
        <v>3441</v>
      </c>
      <c r="P3527" s="5" t="s">
        <v>3438</v>
      </c>
      <c r="Q3527" s="162" t="s">
        <v>3302</v>
      </c>
    </row>
    <row r="3528" spans="1:17" x14ac:dyDescent="0.25">
      <c r="A3528" s="7" t="s">
        <v>1</v>
      </c>
      <c r="B3528" s="7" t="s">
        <v>1</v>
      </c>
      <c r="C3528" s="7" t="s">
        <v>1</v>
      </c>
      <c r="D3528" s="8" t="s">
        <v>1</v>
      </c>
      <c r="E3528" s="8" t="s">
        <v>1</v>
      </c>
      <c r="F3528" s="9" t="s">
        <v>1</v>
      </c>
      <c r="G3528" s="10" t="s">
        <v>1</v>
      </c>
      <c r="H3528" s="11" t="s">
        <v>1</v>
      </c>
      <c r="I3528" s="110">
        <v>1</v>
      </c>
      <c r="J3528" s="110">
        <v>2</v>
      </c>
      <c r="K3528" s="110">
        <v>20</v>
      </c>
      <c r="L3528" s="110" t="s">
        <v>3402</v>
      </c>
      <c r="M3528" s="12">
        <v>5</v>
      </c>
      <c r="N3528" s="12">
        <v>6</v>
      </c>
      <c r="O3528" s="12">
        <v>7</v>
      </c>
      <c r="P3528" s="12" t="s">
        <v>3303</v>
      </c>
      <c r="Q3528" s="110">
        <v>9</v>
      </c>
    </row>
    <row r="3529" spans="1:17" x14ac:dyDescent="0.25">
      <c r="A3529" s="1" t="s">
        <v>969</v>
      </c>
      <c r="B3529" s="1" t="s">
        <v>82</v>
      </c>
      <c r="C3529" s="4" t="s">
        <v>1566</v>
      </c>
      <c r="D3529" s="4" t="s">
        <v>1567</v>
      </c>
      <c r="E3529" s="2" t="s">
        <v>1</v>
      </c>
      <c r="F3529" s="2" t="s">
        <v>1</v>
      </c>
      <c r="G3529" s="2" t="s">
        <v>1</v>
      </c>
      <c r="H3529" s="2" t="s">
        <v>1568</v>
      </c>
      <c r="I3529" s="183">
        <v>0</v>
      </c>
      <c r="J3529" s="183"/>
      <c r="K3529" s="183"/>
      <c r="L3529" s="183"/>
      <c r="M3529" s="3" t="s">
        <v>1</v>
      </c>
      <c r="N3529" s="3" t="s">
        <v>1</v>
      </c>
      <c r="O3529" s="3"/>
      <c r="P3529" s="3">
        <f t="shared" ref="P3529:P3561" si="2930">K3529+L3529</f>
        <v>0</v>
      </c>
      <c r="Q3529" s="161"/>
    </row>
    <row r="3530" spans="1:17" ht="33.75" x14ac:dyDescent="0.25">
      <c r="A3530" s="1" t="s">
        <v>1</v>
      </c>
      <c r="B3530" s="1" t="s">
        <v>1</v>
      </c>
      <c r="C3530" s="1" t="s">
        <v>1</v>
      </c>
      <c r="D3530" s="2" t="s">
        <v>1</v>
      </c>
      <c r="E3530" s="2" t="s">
        <v>1</v>
      </c>
      <c r="F3530" s="2" t="s">
        <v>1</v>
      </c>
      <c r="G3530" s="2" t="s">
        <v>1</v>
      </c>
      <c r="H3530" s="13" t="s">
        <v>14</v>
      </c>
      <c r="I3530" s="184">
        <f t="shared" ref="I3530:L3530" si="2931">SUM(I3531,I3539,I3541)</f>
        <v>2361063</v>
      </c>
      <c r="J3530" s="184">
        <f t="shared" ref="J3530" si="2932">SUM(J3531,J3539,J3541)</f>
        <v>2345535</v>
      </c>
      <c r="K3530" s="184">
        <f t="shared" ref="K3530" si="2933">SUM(K3531,K3539,K3541)</f>
        <v>1764036</v>
      </c>
      <c r="L3530" s="184">
        <f t="shared" si="2931"/>
        <v>563099</v>
      </c>
      <c r="M3530" s="14">
        <f t="shared" ref="M3530:O3530" si="2934">SUM(M3531,M3539,M3541)</f>
        <v>193120</v>
      </c>
      <c r="N3530" s="14">
        <f t="shared" si="2934"/>
        <v>186465</v>
      </c>
      <c r="O3530" s="14">
        <f t="shared" si="2934"/>
        <v>183514</v>
      </c>
      <c r="P3530" s="14">
        <f t="shared" si="2930"/>
        <v>2327135</v>
      </c>
      <c r="Q3530" s="184">
        <f t="shared" ref="Q3530:Q3560" si="2935">IF(J3530=0,"-",P3530/J3530*100)</f>
        <v>99.21553078508741</v>
      </c>
    </row>
    <row r="3531" spans="1:17" x14ac:dyDescent="0.25">
      <c r="A3531" s="4" t="s">
        <v>969</v>
      </c>
      <c r="B3531" s="4" t="s">
        <v>82</v>
      </c>
      <c r="C3531" s="4" t="s">
        <v>1566</v>
      </c>
      <c r="D3531" s="4" t="s">
        <v>1567</v>
      </c>
      <c r="E3531" s="2" t="s">
        <v>15</v>
      </c>
      <c r="F3531" s="2" t="s">
        <v>1</v>
      </c>
      <c r="G3531" s="2" t="s">
        <v>1</v>
      </c>
      <c r="H3531" s="2" t="s">
        <v>16</v>
      </c>
      <c r="I3531" s="185">
        <f t="shared" ref="I3531:L3531" si="2936">SUM(I3532,I3533)</f>
        <v>1926953</v>
      </c>
      <c r="J3531" s="185">
        <f t="shared" ref="J3531" si="2937">SUM(J3532,J3533)</f>
        <v>1945731</v>
      </c>
      <c r="K3531" s="185">
        <f t="shared" ref="K3531" si="2938">SUM(K3532,K3533)</f>
        <v>1470226</v>
      </c>
      <c r="L3531" s="185">
        <f t="shared" si="2936"/>
        <v>457105</v>
      </c>
      <c r="M3531" s="15">
        <f t="shared" ref="M3531:O3531" si="2939">SUM(M3532,M3533)</f>
        <v>157705</v>
      </c>
      <c r="N3531" s="15">
        <f t="shared" si="2939"/>
        <v>149700</v>
      </c>
      <c r="O3531" s="15">
        <f t="shared" si="2939"/>
        <v>149700</v>
      </c>
      <c r="P3531" s="15">
        <f t="shared" si="2930"/>
        <v>1927331</v>
      </c>
      <c r="Q3531" s="185">
        <f t="shared" si="2935"/>
        <v>99.054339988415663</v>
      </c>
    </row>
    <row r="3532" spans="1:17" x14ac:dyDescent="0.25">
      <c r="A3532" s="4" t="s">
        <v>969</v>
      </c>
      <c r="B3532" s="4" t="s">
        <v>82</v>
      </c>
      <c r="C3532" s="4" t="s">
        <v>1566</v>
      </c>
      <c r="D3532" s="4" t="s">
        <v>1567</v>
      </c>
      <c r="E3532" s="3" t="s">
        <v>18</v>
      </c>
      <c r="F3532" s="4"/>
      <c r="G3532" s="16" t="s">
        <v>1015</v>
      </c>
      <c r="H3532" s="16" t="s">
        <v>17</v>
      </c>
      <c r="I3532" s="183">
        <v>1705253</v>
      </c>
      <c r="J3532" s="183">
        <v>1719828</v>
      </c>
      <c r="K3532" s="183">
        <v>1292441</v>
      </c>
      <c r="L3532" s="183">
        <f>M3532+N3532+O3532</f>
        <v>427387</v>
      </c>
      <c r="M3532" s="17">
        <v>147387</v>
      </c>
      <c r="N3532" s="17">
        <v>140000</v>
      </c>
      <c r="O3532" s="17">
        <v>140000</v>
      </c>
      <c r="P3532" s="17">
        <f t="shared" si="2930"/>
        <v>1719828</v>
      </c>
      <c r="Q3532" s="183">
        <f t="shared" si="2935"/>
        <v>100</v>
      </c>
    </row>
    <row r="3533" spans="1:17" x14ac:dyDescent="0.25">
      <c r="A3533" s="1" t="s">
        <v>969</v>
      </c>
      <c r="B3533" s="1" t="s">
        <v>82</v>
      </c>
      <c r="C3533" s="1" t="s">
        <v>1566</v>
      </c>
      <c r="D3533" s="1" t="s">
        <v>1567</v>
      </c>
      <c r="E3533" s="1" t="s">
        <v>20</v>
      </c>
      <c r="F3533" s="4" t="s">
        <v>1</v>
      </c>
      <c r="G3533" s="16" t="s">
        <v>1</v>
      </c>
      <c r="H3533" s="2" t="s">
        <v>21</v>
      </c>
      <c r="I3533" s="185">
        <f t="shared" ref="I3533:O3533" si="2940">SUM(I3534:I3538)</f>
        <v>221700</v>
      </c>
      <c r="J3533" s="185">
        <f t="shared" si="2940"/>
        <v>225903</v>
      </c>
      <c r="K3533" s="185">
        <f t="shared" si="2940"/>
        <v>177785</v>
      </c>
      <c r="L3533" s="185">
        <f t="shared" si="2940"/>
        <v>29718</v>
      </c>
      <c r="M3533" s="15">
        <f t="shared" si="2940"/>
        <v>10318</v>
      </c>
      <c r="N3533" s="15">
        <f t="shared" si="2940"/>
        <v>9700</v>
      </c>
      <c r="O3533" s="15">
        <f t="shared" si="2940"/>
        <v>9700</v>
      </c>
      <c r="P3533" s="15">
        <f t="shared" si="2930"/>
        <v>207503</v>
      </c>
      <c r="Q3533" s="185">
        <f t="shared" si="2935"/>
        <v>91.854911178691736</v>
      </c>
    </row>
    <row r="3534" spans="1:17" x14ac:dyDescent="0.25">
      <c r="A3534" s="4" t="s">
        <v>969</v>
      </c>
      <c r="B3534" s="4" t="s">
        <v>82</v>
      </c>
      <c r="C3534" s="4" t="s">
        <v>1566</v>
      </c>
      <c r="D3534" s="4" t="s">
        <v>1567</v>
      </c>
      <c r="E3534" s="3" t="s">
        <v>22</v>
      </c>
      <c r="F3534" s="4" t="s">
        <v>1569</v>
      </c>
      <c r="G3534" s="16" t="s">
        <v>1015</v>
      </c>
      <c r="H3534" s="16" t="s">
        <v>86</v>
      </c>
      <c r="I3534" s="183">
        <v>31900</v>
      </c>
      <c r="J3534" s="183">
        <v>31900</v>
      </c>
      <c r="K3534" s="183">
        <v>24300</v>
      </c>
      <c r="L3534" s="183">
        <f>M3534+N3534+O3534</f>
        <v>7600</v>
      </c>
      <c r="M3534" s="17">
        <v>2200</v>
      </c>
      <c r="N3534" s="17">
        <v>2700</v>
      </c>
      <c r="O3534" s="17">
        <v>2700</v>
      </c>
      <c r="P3534" s="17">
        <f t="shared" si="2930"/>
        <v>31900</v>
      </c>
      <c r="Q3534" s="183">
        <f t="shared" si="2935"/>
        <v>100</v>
      </c>
    </row>
    <row r="3535" spans="1:17" x14ac:dyDescent="0.25">
      <c r="A3535" s="4" t="s">
        <v>969</v>
      </c>
      <c r="B3535" s="4" t="s">
        <v>82</v>
      </c>
      <c r="C3535" s="4" t="s">
        <v>1566</v>
      </c>
      <c r="D3535" s="4" t="s">
        <v>1567</v>
      </c>
      <c r="E3535" s="3" t="s">
        <v>22</v>
      </c>
      <c r="F3535" s="4" t="s">
        <v>1570</v>
      </c>
      <c r="G3535" s="16" t="s">
        <v>1015</v>
      </c>
      <c r="H3535" s="16" t="s">
        <v>26</v>
      </c>
      <c r="I3535" s="183">
        <v>124140</v>
      </c>
      <c r="J3535" s="183">
        <v>123640</v>
      </c>
      <c r="K3535" s="183">
        <v>101522</v>
      </c>
      <c r="L3535" s="183">
        <f>M3535+N3535+O3535</f>
        <v>22118</v>
      </c>
      <c r="M3535" s="17">
        <v>8118</v>
      </c>
      <c r="N3535" s="17">
        <v>7000</v>
      </c>
      <c r="O3535" s="17">
        <v>7000</v>
      </c>
      <c r="P3535" s="17">
        <f t="shared" si="2930"/>
        <v>123640</v>
      </c>
      <c r="Q3535" s="183">
        <f t="shared" si="2935"/>
        <v>100</v>
      </c>
    </row>
    <row r="3536" spans="1:17" x14ac:dyDescent="0.25">
      <c r="A3536" s="4" t="s">
        <v>969</v>
      </c>
      <c r="B3536" s="4" t="s">
        <v>82</v>
      </c>
      <c r="C3536" s="4" t="s">
        <v>1566</v>
      </c>
      <c r="D3536" s="4" t="s">
        <v>1567</v>
      </c>
      <c r="E3536" s="3" t="s">
        <v>22</v>
      </c>
      <c r="F3536" s="4" t="s">
        <v>1571</v>
      </c>
      <c r="G3536" s="16" t="s">
        <v>1015</v>
      </c>
      <c r="H3536" s="16" t="s">
        <v>28</v>
      </c>
      <c r="I3536" s="183">
        <v>25200</v>
      </c>
      <c r="J3536" s="183">
        <v>29903</v>
      </c>
      <c r="K3536" s="183">
        <v>29903</v>
      </c>
      <c r="L3536" s="183">
        <f>M3536+N3536+O3536</f>
        <v>0</v>
      </c>
      <c r="M3536" s="17"/>
      <c r="N3536" s="17"/>
      <c r="O3536" s="17"/>
      <c r="P3536" s="17">
        <f t="shared" si="2930"/>
        <v>29903</v>
      </c>
      <c r="Q3536" s="183">
        <f t="shared" si="2935"/>
        <v>100</v>
      </c>
    </row>
    <row r="3537" spans="1:17" x14ac:dyDescent="0.25">
      <c r="A3537" s="4" t="s">
        <v>969</v>
      </c>
      <c r="B3537" s="4" t="s">
        <v>82</v>
      </c>
      <c r="C3537" s="4" t="s">
        <v>1566</v>
      </c>
      <c r="D3537" s="4" t="s">
        <v>1567</v>
      </c>
      <c r="E3537" s="3" t="s">
        <v>22</v>
      </c>
      <c r="F3537" s="4" t="s">
        <v>1572</v>
      </c>
      <c r="G3537" s="16" t="s">
        <v>1015</v>
      </c>
      <c r="H3537" s="16" t="s">
        <v>24</v>
      </c>
      <c r="I3537" s="183">
        <v>22060</v>
      </c>
      <c r="J3537" s="183">
        <v>22060</v>
      </c>
      <c r="K3537" s="183">
        <v>22060</v>
      </c>
      <c r="L3537" s="183">
        <f>M3537+N3537+O3537</f>
        <v>0</v>
      </c>
      <c r="M3537" s="17"/>
      <c r="N3537" s="17"/>
      <c r="O3537" s="17"/>
      <c r="P3537" s="17">
        <f t="shared" si="2930"/>
        <v>22060</v>
      </c>
      <c r="Q3537" s="183">
        <f t="shared" si="2935"/>
        <v>100</v>
      </c>
    </row>
    <row r="3538" spans="1:17" x14ac:dyDescent="0.25">
      <c r="A3538" s="4" t="s">
        <v>969</v>
      </c>
      <c r="B3538" s="4" t="s">
        <v>82</v>
      </c>
      <c r="C3538" s="4" t="s">
        <v>1566</v>
      </c>
      <c r="D3538" s="4" t="s">
        <v>1567</v>
      </c>
      <c r="E3538" s="3" t="s">
        <v>22</v>
      </c>
      <c r="F3538" s="4" t="s">
        <v>1573</v>
      </c>
      <c r="G3538" s="16" t="s">
        <v>1015</v>
      </c>
      <c r="H3538" s="16" t="s">
        <v>30</v>
      </c>
      <c r="I3538" s="183">
        <v>18400</v>
      </c>
      <c r="J3538" s="183">
        <v>18400</v>
      </c>
      <c r="K3538" s="183">
        <v>0</v>
      </c>
      <c r="L3538" s="183">
        <f>M3538+N3538+O3538</f>
        <v>0</v>
      </c>
      <c r="M3538" s="17"/>
      <c r="N3538" s="17"/>
      <c r="O3538" s="17"/>
      <c r="P3538" s="17">
        <f t="shared" si="2930"/>
        <v>0</v>
      </c>
      <c r="Q3538" s="183">
        <f t="shared" si="2935"/>
        <v>0</v>
      </c>
    </row>
    <row r="3539" spans="1:17" x14ac:dyDescent="0.25">
      <c r="A3539" s="4" t="s">
        <v>969</v>
      </c>
      <c r="B3539" s="4" t="s">
        <v>82</v>
      </c>
      <c r="C3539" s="4" t="s">
        <v>1566</v>
      </c>
      <c r="D3539" s="4" t="s">
        <v>1567</v>
      </c>
      <c r="E3539" s="2" t="s">
        <v>31</v>
      </c>
      <c r="F3539" s="2" t="s">
        <v>1</v>
      </c>
      <c r="G3539" s="2" t="s">
        <v>1</v>
      </c>
      <c r="H3539" s="2" t="s">
        <v>32</v>
      </c>
      <c r="I3539" s="185">
        <f t="shared" ref="I3539:O3539" si="2941">SUM(I3540)</f>
        <v>179051</v>
      </c>
      <c r="J3539" s="185">
        <f t="shared" si="2941"/>
        <v>180587</v>
      </c>
      <c r="K3539" s="185">
        <f t="shared" si="2941"/>
        <v>136026</v>
      </c>
      <c r="L3539" s="185">
        <f t="shared" si="2941"/>
        <v>44561</v>
      </c>
      <c r="M3539" s="15">
        <f t="shared" si="2941"/>
        <v>15000</v>
      </c>
      <c r="N3539" s="15">
        <f t="shared" si="2941"/>
        <v>15000</v>
      </c>
      <c r="O3539" s="15">
        <f t="shared" si="2941"/>
        <v>14561</v>
      </c>
      <c r="P3539" s="15">
        <f t="shared" si="2930"/>
        <v>180587</v>
      </c>
      <c r="Q3539" s="185">
        <f t="shared" si="2935"/>
        <v>100</v>
      </c>
    </row>
    <row r="3540" spans="1:17" x14ac:dyDescent="0.25">
      <c r="A3540" s="4" t="s">
        <v>969</v>
      </c>
      <c r="B3540" s="4" t="s">
        <v>82</v>
      </c>
      <c r="C3540" s="4" t="s">
        <v>1566</v>
      </c>
      <c r="D3540" s="4" t="s">
        <v>1567</v>
      </c>
      <c r="E3540" s="3" t="s">
        <v>34</v>
      </c>
      <c r="F3540" s="4"/>
      <c r="G3540" s="16" t="s">
        <v>1015</v>
      </c>
      <c r="H3540" s="16" t="s">
        <v>33</v>
      </c>
      <c r="I3540" s="183">
        <v>179051</v>
      </c>
      <c r="J3540" s="183">
        <v>180587</v>
      </c>
      <c r="K3540" s="183">
        <v>136026</v>
      </c>
      <c r="L3540" s="183">
        <f>M3540+N3540+O3540</f>
        <v>44561</v>
      </c>
      <c r="M3540" s="17">
        <v>15000</v>
      </c>
      <c r="N3540" s="17">
        <v>15000</v>
      </c>
      <c r="O3540" s="17">
        <v>14561</v>
      </c>
      <c r="P3540" s="17">
        <f t="shared" si="2930"/>
        <v>180587</v>
      </c>
      <c r="Q3540" s="183">
        <f t="shared" si="2935"/>
        <v>100</v>
      </c>
    </row>
    <row r="3541" spans="1:17" x14ac:dyDescent="0.25">
      <c r="A3541" s="4" t="s">
        <v>969</v>
      </c>
      <c r="B3541" s="4" t="s">
        <v>82</v>
      </c>
      <c r="C3541" s="4" t="s">
        <v>1566</v>
      </c>
      <c r="D3541" s="4" t="s">
        <v>1567</v>
      </c>
      <c r="E3541" s="2" t="s">
        <v>35</v>
      </c>
      <c r="F3541" s="2" t="s">
        <v>1</v>
      </c>
      <c r="G3541" s="2" t="s">
        <v>1</v>
      </c>
      <c r="H3541" s="2" t="s">
        <v>36</v>
      </c>
      <c r="I3541" s="185">
        <f t="shared" ref="I3541:O3541" si="2942">SUM(I3542:I3549)</f>
        <v>255059</v>
      </c>
      <c r="J3541" s="185">
        <f t="shared" si="2942"/>
        <v>219217</v>
      </c>
      <c r="K3541" s="185">
        <f t="shared" si="2942"/>
        <v>157784</v>
      </c>
      <c r="L3541" s="185">
        <f t="shared" si="2942"/>
        <v>61433</v>
      </c>
      <c r="M3541" s="15">
        <f t="shared" si="2942"/>
        <v>20415</v>
      </c>
      <c r="N3541" s="15">
        <f t="shared" si="2942"/>
        <v>21765</v>
      </c>
      <c r="O3541" s="15">
        <f t="shared" si="2942"/>
        <v>19253</v>
      </c>
      <c r="P3541" s="15">
        <f t="shared" si="2930"/>
        <v>219217</v>
      </c>
      <c r="Q3541" s="185">
        <f t="shared" si="2935"/>
        <v>100</v>
      </c>
    </row>
    <row r="3542" spans="1:17" x14ac:dyDescent="0.25">
      <c r="A3542" s="4" t="s">
        <v>969</v>
      </c>
      <c r="B3542" s="4" t="s">
        <v>82</v>
      </c>
      <c r="C3542" s="4" t="s">
        <v>1566</v>
      </c>
      <c r="D3542" s="4" t="s">
        <v>1567</v>
      </c>
      <c r="E3542" s="3" t="s">
        <v>39</v>
      </c>
      <c r="F3542" s="4"/>
      <c r="G3542" s="16" t="s">
        <v>1015</v>
      </c>
      <c r="H3542" s="16" t="s">
        <v>38</v>
      </c>
      <c r="I3542" s="183">
        <v>2850</v>
      </c>
      <c r="J3542" s="183">
        <v>2000</v>
      </c>
      <c r="K3542" s="183">
        <v>2000</v>
      </c>
      <c r="L3542" s="183">
        <f t="shared" ref="L3542:L3548" si="2943">M3542+N3542+O3542</f>
        <v>0</v>
      </c>
      <c r="M3542" s="17"/>
      <c r="N3542" s="17"/>
      <c r="O3542" s="17"/>
      <c r="P3542" s="17">
        <f t="shared" si="2930"/>
        <v>2000</v>
      </c>
      <c r="Q3542" s="183">
        <f t="shared" si="2935"/>
        <v>100</v>
      </c>
    </row>
    <row r="3543" spans="1:17" x14ac:dyDescent="0.25">
      <c r="A3543" s="4" t="s">
        <v>969</v>
      </c>
      <c r="B3543" s="4" t="s">
        <v>82</v>
      </c>
      <c r="C3543" s="4" t="s">
        <v>1566</v>
      </c>
      <c r="D3543" s="4" t="s">
        <v>1567</v>
      </c>
      <c r="E3543" s="3" t="s">
        <v>197</v>
      </c>
      <c r="F3543" s="4"/>
      <c r="G3543" s="16" t="s">
        <v>1015</v>
      </c>
      <c r="H3543" s="16" t="s">
        <v>196</v>
      </c>
      <c r="I3543" s="183">
        <v>107600</v>
      </c>
      <c r="J3543" s="183">
        <v>107600</v>
      </c>
      <c r="K3543" s="183">
        <v>76000</v>
      </c>
      <c r="L3543" s="183">
        <f t="shared" si="2943"/>
        <v>31600</v>
      </c>
      <c r="M3543" s="17">
        <v>10000</v>
      </c>
      <c r="N3543" s="17">
        <v>11600</v>
      </c>
      <c r="O3543" s="17">
        <v>10000</v>
      </c>
      <c r="P3543" s="17">
        <f t="shared" si="2930"/>
        <v>107600</v>
      </c>
      <c r="Q3543" s="183">
        <f t="shared" si="2935"/>
        <v>100</v>
      </c>
    </row>
    <row r="3544" spans="1:17" x14ac:dyDescent="0.25">
      <c r="A3544" s="4" t="s">
        <v>969</v>
      </c>
      <c r="B3544" s="4" t="s">
        <v>82</v>
      </c>
      <c r="C3544" s="4" t="s">
        <v>1566</v>
      </c>
      <c r="D3544" s="4" t="s">
        <v>1567</v>
      </c>
      <c r="E3544" s="3" t="s">
        <v>200</v>
      </c>
      <c r="F3544" s="4"/>
      <c r="G3544" s="16" t="s">
        <v>1015</v>
      </c>
      <c r="H3544" s="16" t="s">
        <v>199</v>
      </c>
      <c r="I3544" s="183">
        <v>13200</v>
      </c>
      <c r="J3544" s="183">
        <v>13200</v>
      </c>
      <c r="K3544" s="183">
        <v>8900</v>
      </c>
      <c r="L3544" s="183">
        <f t="shared" si="2943"/>
        <v>4300</v>
      </c>
      <c r="M3544" s="17">
        <v>1500</v>
      </c>
      <c r="N3544" s="17">
        <v>1500</v>
      </c>
      <c r="O3544" s="17">
        <v>1300</v>
      </c>
      <c r="P3544" s="17">
        <f t="shared" si="2930"/>
        <v>13200</v>
      </c>
      <c r="Q3544" s="183">
        <f t="shared" si="2935"/>
        <v>100</v>
      </c>
    </row>
    <row r="3545" spans="1:17" x14ac:dyDescent="0.25">
      <c r="A3545" s="4" t="s">
        <v>969</v>
      </c>
      <c r="B3545" s="4" t="s">
        <v>82</v>
      </c>
      <c r="C3545" s="4" t="s">
        <v>1566</v>
      </c>
      <c r="D3545" s="4" t="s">
        <v>1567</v>
      </c>
      <c r="E3545" s="3" t="s">
        <v>203</v>
      </c>
      <c r="F3545" s="4"/>
      <c r="G3545" s="16" t="s">
        <v>1015</v>
      </c>
      <c r="H3545" s="16" t="s">
        <v>202</v>
      </c>
      <c r="I3545" s="183">
        <v>73500</v>
      </c>
      <c r="J3545" s="183">
        <v>33000</v>
      </c>
      <c r="K3545" s="183">
        <v>23250</v>
      </c>
      <c r="L3545" s="183">
        <f t="shared" si="2943"/>
        <v>9750</v>
      </c>
      <c r="M3545" s="17">
        <v>3500</v>
      </c>
      <c r="N3545" s="17">
        <v>3250</v>
      </c>
      <c r="O3545" s="17">
        <v>3000</v>
      </c>
      <c r="P3545" s="17">
        <f t="shared" si="2930"/>
        <v>33000</v>
      </c>
      <c r="Q3545" s="183">
        <f t="shared" si="2935"/>
        <v>100</v>
      </c>
    </row>
    <row r="3546" spans="1:17" x14ac:dyDescent="0.25">
      <c r="A3546" s="4" t="s">
        <v>969</v>
      </c>
      <c r="B3546" s="4" t="s">
        <v>82</v>
      </c>
      <c r="C3546" s="4" t="s">
        <v>1566</v>
      </c>
      <c r="D3546" s="4" t="s">
        <v>1567</v>
      </c>
      <c r="E3546" s="3" t="s">
        <v>206</v>
      </c>
      <c r="F3546" s="4"/>
      <c r="G3546" s="16" t="s">
        <v>1015</v>
      </c>
      <c r="H3546" s="16" t="s">
        <v>205</v>
      </c>
      <c r="I3546" s="183">
        <v>2070</v>
      </c>
      <c r="J3546" s="183">
        <v>1070</v>
      </c>
      <c r="K3546" s="183">
        <v>1070</v>
      </c>
      <c r="L3546" s="183">
        <f t="shared" si="2943"/>
        <v>0</v>
      </c>
      <c r="M3546" s="17"/>
      <c r="N3546" s="17"/>
      <c r="O3546" s="17"/>
      <c r="P3546" s="17">
        <f t="shared" si="2930"/>
        <v>1070</v>
      </c>
      <c r="Q3546" s="183">
        <f t="shared" si="2935"/>
        <v>100</v>
      </c>
    </row>
    <row r="3547" spans="1:17" x14ac:dyDescent="0.25">
      <c r="A3547" s="4" t="s">
        <v>969</v>
      </c>
      <c r="B3547" s="4" t="s">
        <v>82</v>
      </c>
      <c r="C3547" s="4" t="s">
        <v>1566</v>
      </c>
      <c r="D3547" s="4" t="s">
        <v>1567</v>
      </c>
      <c r="E3547" s="3" t="s">
        <v>212</v>
      </c>
      <c r="F3547" s="4"/>
      <c r="G3547" s="16" t="s">
        <v>1015</v>
      </c>
      <c r="H3547" s="16" t="s">
        <v>211</v>
      </c>
      <c r="I3547" s="183">
        <v>12000</v>
      </c>
      <c r="J3547" s="183">
        <v>11000</v>
      </c>
      <c r="K3547" s="183">
        <v>7440</v>
      </c>
      <c r="L3547" s="183">
        <f t="shared" si="2943"/>
        <v>3560</v>
      </c>
      <c r="M3547" s="17">
        <v>1200</v>
      </c>
      <c r="N3547" s="17">
        <v>1200</v>
      </c>
      <c r="O3547" s="17">
        <v>1160</v>
      </c>
      <c r="P3547" s="17">
        <f t="shared" si="2930"/>
        <v>11000</v>
      </c>
      <c r="Q3547" s="183">
        <f t="shared" si="2935"/>
        <v>100</v>
      </c>
    </row>
    <row r="3548" spans="1:17" x14ac:dyDescent="0.25">
      <c r="A3548" s="4" t="s">
        <v>969</v>
      </c>
      <c r="B3548" s="4" t="s">
        <v>82</v>
      </c>
      <c r="C3548" s="4" t="s">
        <v>1566</v>
      </c>
      <c r="D3548" s="4" t="s">
        <v>1567</v>
      </c>
      <c r="E3548" s="3" t="s">
        <v>215</v>
      </c>
      <c r="F3548" s="4"/>
      <c r="G3548" s="16" t="s">
        <v>1015</v>
      </c>
      <c r="H3548" s="16" t="s">
        <v>214</v>
      </c>
      <c r="I3548" s="183">
        <v>0</v>
      </c>
      <c r="J3548" s="183">
        <v>0</v>
      </c>
      <c r="K3548" s="183">
        <v>0</v>
      </c>
      <c r="L3548" s="183">
        <f t="shared" si="2943"/>
        <v>0</v>
      </c>
      <c r="M3548" s="17"/>
      <c r="N3548" s="17"/>
      <c r="O3548" s="17"/>
      <c r="P3548" s="17">
        <f t="shared" si="2930"/>
        <v>0</v>
      </c>
      <c r="Q3548" s="161" t="str">
        <f t="shared" si="2935"/>
        <v>-</v>
      </c>
    </row>
    <row r="3549" spans="1:17" x14ac:dyDescent="0.25">
      <c r="A3549" s="1" t="s">
        <v>969</v>
      </c>
      <c r="B3549" s="1" t="s">
        <v>82</v>
      </c>
      <c r="C3549" s="1" t="s">
        <v>1566</v>
      </c>
      <c r="D3549" s="1" t="s">
        <v>1567</v>
      </c>
      <c r="E3549" s="1" t="s">
        <v>40</v>
      </c>
      <c r="F3549" s="4" t="s">
        <v>1</v>
      </c>
      <c r="G3549" s="16" t="s">
        <v>1</v>
      </c>
      <c r="H3549" s="2" t="s">
        <v>41</v>
      </c>
      <c r="I3549" s="185">
        <f t="shared" ref="I3549:O3549" si="2944">SUM(I3550:I3552)</f>
        <v>43839</v>
      </c>
      <c r="J3549" s="185">
        <f t="shared" si="2944"/>
        <v>51347</v>
      </c>
      <c r="K3549" s="185">
        <f t="shared" si="2944"/>
        <v>39124</v>
      </c>
      <c r="L3549" s="185">
        <f t="shared" si="2944"/>
        <v>12223</v>
      </c>
      <c r="M3549" s="15">
        <f t="shared" si="2944"/>
        <v>4215</v>
      </c>
      <c r="N3549" s="15">
        <f t="shared" si="2944"/>
        <v>4215</v>
      </c>
      <c r="O3549" s="15">
        <f t="shared" si="2944"/>
        <v>3793</v>
      </c>
      <c r="P3549" s="15">
        <f t="shared" si="2930"/>
        <v>51347</v>
      </c>
      <c r="Q3549" s="185">
        <f t="shared" si="2935"/>
        <v>100</v>
      </c>
    </row>
    <row r="3550" spans="1:17" x14ac:dyDescent="0.25">
      <c r="A3550" s="4" t="s">
        <v>969</v>
      </c>
      <c r="B3550" s="4" t="s">
        <v>82</v>
      </c>
      <c r="C3550" s="4" t="s">
        <v>1566</v>
      </c>
      <c r="D3550" s="4" t="s">
        <v>1567</v>
      </c>
      <c r="E3550" s="3" t="s">
        <v>42</v>
      </c>
      <c r="F3550" s="4"/>
      <c r="G3550" s="16" t="s">
        <v>1015</v>
      </c>
      <c r="H3550" s="16" t="s">
        <v>41</v>
      </c>
      <c r="I3550" s="183">
        <v>35100</v>
      </c>
      <c r="J3550" s="183">
        <v>42608</v>
      </c>
      <c r="K3550" s="183">
        <v>32458</v>
      </c>
      <c r="L3550" s="183">
        <f>M3550+N3550+O3550</f>
        <v>10150</v>
      </c>
      <c r="M3550" s="17">
        <v>3500</v>
      </c>
      <c r="N3550" s="17">
        <v>3500</v>
      </c>
      <c r="O3550" s="17">
        <v>3150</v>
      </c>
      <c r="P3550" s="17">
        <f t="shared" si="2930"/>
        <v>42608</v>
      </c>
      <c r="Q3550" s="183">
        <f t="shared" si="2935"/>
        <v>100</v>
      </c>
    </row>
    <row r="3551" spans="1:17" ht="22.5" x14ac:dyDescent="0.25">
      <c r="A3551" s="4" t="s">
        <v>969</v>
      </c>
      <c r="B3551" s="4" t="s">
        <v>82</v>
      </c>
      <c r="C3551" s="4" t="s">
        <v>1566</v>
      </c>
      <c r="D3551" s="4" t="s">
        <v>1567</v>
      </c>
      <c r="E3551" s="3" t="s">
        <v>42</v>
      </c>
      <c r="F3551" s="4" t="s">
        <v>1574</v>
      </c>
      <c r="G3551" s="16" t="s">
        <v>1015</v>
      </c>
      <c r="H3551" s="16" t="s">
        <v>50</v>
      </c>
      <c r="I3551" s="183">
        <v>5439</v>
      </c>
      <c r="J3551" s="183">
        <v>5439</v>
      </c>
      <c r="K3551" s="183">
        <v>4191</v>
      </c>
      <c r="L3551" s="183">
        <f>M3551+N3551+O3551</f>
        <v>1248</v>
      </c>
      <c r="M3551" s="17">
        <v>440</v>
      </c>
      <c r="N3551" s="17">
        <v>440</v>
      </c>
      <c r="O3551" s="17">
        <v>368</v>
      </c>
      <c r="P3551" s="17">
        <f t="shared" si="2930"/>
        <v>5439</v>
      </c>
      <c r="Q3551" s="183">
        <f t="shared" si="2935"/>
        <v>100</v>
      </c>
    </row>
    <row r="3552" spans="1:17" ht="22.5" x14ac:dyDescent="0.25">
      <c r="A3552" s="4" t="s">
        <v>969</v>
      </c>
      <c r="B3552" s="4" t="s">
        <v>82</v>
      </c>
      <c r="C3552" s="4" t="s">
        <v>1566</v>
      </c>
      <c r="D3552" s="4" t="s">
        <v>1567</v>
      </c>
      <c r="E3552" s="3" t="s">
        <v>42</v>
      </c>
      <c r="F3552" s="4" t="s">
        <v>1575</v>
      </c>
      <c r="G3552" s="16" t="s">
        <v>1015</v>
      </c>
      <c r="H3552" s="16" t="s">
        <v>56</v>
      </c>
      <c r="I3552" s="183">
        <v>3300</v>
      </c>
      <c r="J3552" s="183">
        <v>3300</v>
      </c>
      <c r="K3552" s="183">
        <v>2475</v>
      </c>
      <c r="L3552" s="183">
        <f>M3552+N3552+O3552</f>
        <v>825</v>
      </c>
      <c r="M3552" s="17">
        <v>275</v>
      </c>
      <c r="N3552" s="17">
        <v>275</v>
      </c>
      <c r="O3552" s="17">
        <v>275</v>
      </c>
      <c r="P3552" s="17">
        <f t="shared" si="2930"/>
        <v>3300</v>
      </c>
      <c r="Q3552" s="183">
        <f t="shared" si="2935"/>
        <v>100</v>
      </c>
    </row>
    <row r="3553" spans="1:17" ht="22.5" x14ac:dyDescent="0.25">
      <c r="A3553" s="1" t="s">
        <v>1</v>
      </c>
      <c r="B3553" s="1" t="s">
        <v>1</v>
      </c>
      <c r="C3553" s="1" t="s">
        <v>1</v>
      </c>
      <c r="D3553" s="2" t="s">
        <v>1</v>
      </c>
      <c r="E3553" s="2" t="s">
        <v>1</v>
      </c>
      <c r="F3553" s="2" t="s">
        <v>1</v>
      </c>
      <c r="G3553" s="2" t="s">
        <v>1</v>
      </c>
      <c r="H3553" s="13" t="s">
        <v>57</v>
      </c>
      <c r="I3553" s="184">
        <f t="shared" ref="I3553:O3554" si="2945">SUM(I3554)</f>
        <v>110</v>
      </c>
      <c r="J3553" s="184">
        <f t="shared" si="2945"/>
        <v>110</v>
      </c>
      <c r="K3553" s="184">
        <f t="shared" si="2945"/>
        <v>0</v>
      </c>
      <c r="L3553" s="184">
        <f t="shared" si="2945"/>
        <v>0</v>
      </c>
      <c r="M3553" s="14">
        <f t="shared" si="2945"/>
        <v>0</v>
      </c>
      <c r="N3553" s="14">
        <f t="shared" si="2945"/>
        <v>0</v>
      </c>
      <c r="O3553" s="14">
        <f t="shared" si="2945"/>
        <v>0</v>
      </c>
      <c r="P3553" s="14">
        <f t="shared" si="2930"/>
        <v>0</v>
      </c>
      <c r="Q3553" s="184">
        <f t="shared" si="2935"/>
        <v>0</v>
      </c>
    </row>
    <row r="3554" spans="1:17" x14ac:dyDescent="0.25">
      <c r="A3554" s="4" t="s">
        <v>969</v>
      </c>
      <c r="B3554" s="4" t="s">
        <v>82</v>
      </c>
      <c r="C3554" s="4" t="s">
        <v>1566</v>
      </c>
      <c r="D3554" s="4" t="s">
        <v>1567</v>
      </c>
      <c r="E3554" s="2" t="s">
        <v>58</v>
      </c>
      <c r="F3554" s="2" t="s">
        <v>1</v>
      </c>
      <c r="G3554" s="2" t="s">
        <v>1</v>
      </c>
      <c r="H3554" s="2" t="s">
        <v>59</v>
      </c>
      <c r="I3554" s="185">
        <f t="shared" si="2945"/>
        <v>110</v>
      </c>
      <c r="J3554" s="185">
        <f t="shared" si="2945"/>
        <v>110</v>
      </c>
      <c r="K3554" s="185">
        <f t="shared" si="2945"/>
        <v>0</v>
      </c>
      <c r="L3554" s="185">
        <f t="shared" si="2945"/>
        <v>0</v>
      </c>
      <c r="M3554" s="15">
        <f t="shared" si="2945"/>
        <v>0</v>
      </c>
      <c r="N3554" s="15">
        <f t="shared" si="2945"/>
        <v>0</v>
      </c>
      <c r="O3554" s="15">
        <f t="shared" si="2945"/>
        <v>0</v>
      </c>
      <c r="P3554" s="15">
        <f t="shared" si="2930"/>
        <v>0</v>
      </c>
      <c r="Q3554" s="185">
        <f t="shared" si="2935"/>
        <v>0</v>
      </c>
    </row>
    <row r="3555" spans="1:17" x14ac:dyDescent="0.25">
      <c r="A3555" s="4" t="s">
        <v>969</v>
      </c>
      <c r="B3555" s="4" t="s">
        <v>82</v>
      </c>
      <c r="C3555" s="4" t="s">
        <v>1566</v>
      </c>
      <c r="D3555" s="4" t="s">
        <v>1567</v>
      </c>
      <c r="E3555" s="3" t="s">
        <v>69</v>
      </c>
      <c r="F3555" s="4"/>
      <c r="G3555" s="16" t="s">
        <v>1015</v>
      </c>
      <c r="H3555" s="16" t="s">
        <v>68</v>
      </c>
      <c r="I3555" s="183">
        <v>110</v>
      </c>
      <c r="J3555" s="183">
        <v>110</v>
      </c>
      <c r="K3555" s="183">
        <v>0</v>
      </c>
      <c r="L3555" s="183">
        <f>M3555+N3555+O3555</f>
        <v>0</v>
      </c>
      <c r="M3555" s="17"/>
      <c r="N3555" s="17"/>
      <c r="O3555" s="17"/>
      <c r="P3555" s="17">
        <f t="shared" si="2930"/>
        <v>0</v>
      </c>
      <c r="Q3555" s="183">
        <f t="shared" si="2935"/>
        <v>0</v>
      </c>
    </row>
    <row r="3556" spans="1:17" ht="22.5" x14ac:dyDescent="0.25">
      <c r="A3556" s="1" t="s">
        <v>1</v>
      </c>
      <c r="B3556" s="1" t="s">
        <v>1</v>
      </c>
      <c r="C3556" s="1" t="s">
        <v>1</v>
      </c>
      <c r="D3556" s="2" t="s">
        <v>1</v>
      </c>
      <c r="E3556" s="2" t="s">
        <v>1</v>
      </c>
      <c r="F3556" s="2" t="s">
        <v>1</v>
      </c>
      <c r="G3556" s="2" t="s">
        <v>1</v>
      </c>
      <c r="H3556" s="13" t="s">
        <v>70</v>
      </c>
      <c r="I3556" s="184">
        <f t="shared" ref="I3556:O3556" si="2946">SUM(I3557)</f>
        <v>62000</v>
      </c>
      <c r="J3556" s="184">
        <f t="shared" si="2946"/>
        <v>57000</v>
      </c>
      <c r="K3556" s="184">
        <f t="shared" si="2946"/>
        <v>57000</v>
      </c>
      <c r="L3556" s="184">
        <f t="shared" si="2946"/>
        <v>0</v>
      </c>
      <c r="M3556" s="14">
        <f t="shared" si="2946"/>
        <v>0</v>
      </c>
      <c r="N3556" s="14">
        <f t="shared" si="2946"/>
        <v>0</v>
      </c>
      <c r="O3556" s="14">
        <f t="shared" si="2946"/>
        <v>0</v>
      </c>
      <c r="P3556" s="14">
        <f t="shared" si="2930"/>
        <v>57000</v>
      </c>
      <c r="Q3556" s="184">
        <f t="shared" si="2935"/>
        <v>100</v>
      </c>
    </row>
    <row r="3557" spans="1:17" x14ac:dyDescent="0.25">
      <c r="A3557" s="4" t="s">
        <v>969</v>
      </c>
      <c r="B3557" s="4" t="s">
        <v>82</v>
      </c>
      <c r="C3557" s="4" t="s">
        <v>1566</v>
      </c>
      <c r="D3557" s="4" t="s">
        <v>1567</v>
      </c>
      <c r="E3557" s="2" t="s">
        <v>71</v>
      </c>
      <c r="F3557" s="2" t="s">
        <v>1</v>
      </c>
      <c r="G3557" s="2" t="s">
        <v>1</v>
      </c>
      <c r="H3557" s="2" t="s">
        <v>72</v>
      </c>
      <c r="I3557" s="185">
        <f t="shared" ref="I3557:L3557" si="2947">SUM(I3558:I3559)</f>
        <v>62000</v>
      </c>
      <c r="J3557" s="185">
        <f t="shared" ref="J3557" si="2948">SUM(J3558:J3559)</f>
        <v>57000</v>
      </c>
      <c r="K3557" s="185">
        <f t="shared" ref="K3557" si="2949">SUM(K3558:K3559)</f>
        <v>57000</v>
      </c>
      <c r="L3557" s="185">
        <f t="shared" si="2947"/>
        <v>0</v>
      </c>
      <c r="M3557" s="15">
        <f t="shared" ref="M3557:O3557" si="2950">SUM(M3558:M3559)</f>
        <v>0</v>
      </c>
      <c r="N3557" s="15">
        <f t="shared" si="2950"/>
        <v>0</v>
      </c>
      <c r="O3557" s="15">
        <f t="shared" si="2950"/>
        <v>0</v>
      </c>
      <c r="P3557" s="15">
        <f t="shared" si="2930"/>
        <v>57000</v>
      </c>
      <c r="Q3557" s="185">
        <f t="shared" si="2935"/>
        <v>100</v>
      </c>
    </row>
    <row r="3558" spans="1:17" x14ac:dyDescent="0.25">
      <c r="A3558" s="4" t="s">
        <v>969</v>
      </c>
      <c r="B3558" s="4" t="s">
        <v>82</v>
      </c>
      <c r="C3558" s="4" t="s">
        <v>1566</v>
      </c>
      <c r="D3558" s="4" t="s">
        <v>1567</v>
      </c>
      <c r="E3558" s="3" t="s">
        <v>75</v>
      </c>
      <c r="F3558" s="4"/>
      <c r="G3558" s="16" t="s">
        <v>1015</v>
      </c>
      <c r="H3558" s="16" t="s">
        <v>74</v>
      </c>
      <c r="I3558" s="183">
        <v>27000</v>
      </c>
      <c r="J3558" s="183">
        <v>22000</v>
      </c>
      <c r="K3558" s="183">
        <v>22000</v>
      </c>
      <c r="L3558" s="183">
        <f>M3558+N3558+O3558</f>
        <v>0</v>
      </c>
      <c r="M3558" s="17"/>
      <c r="N3558" s="17"/>
      <c r="O3558" s="17"/>
      <c r="P3558" s="17">
        <f t="shared" si="2930"/>
        <v>22000</v>
      </c>
      <c r="Q3558" s="183">
        <f t="shared" si="2935"/>
        <v>100</v>
      </c>
    </row>
    <row r="3559" spans="1:17" x14ac:dyDescent="0.25">
      <c r="A3559" s="4" t="s">
        <v>969</v>
      </c>
      <c r="B3559" s="4" t="s">
        <v>82</v>
      </c>
      <c r="C3559" s="4" t="s">
        <v>1566</v>
      </c>
      <c r="D3559" s="4" t="s">
        <v>1567</v>
      </c>
      <c r="E3559" s="3" t="s">
        <v>341</v>
      </c>
      <c r="F3559" s="4"/>
      <c r="G3559" s="16" t="s">
        <v>1015</v>
      </c>
      <c r="H3559" s="16" t="s">
        <v>340</v>
      </c>
      <c r="I3559" s="183">
        <v>35000</v>
      </c>
      <c r="J3559" s="183">
        <v>35000</v>
      </c>
      <c r="K3559" s="183">
        <v>35000</v>
      </c>
      <c r="L3559" s="183">
        <f>M3559+N3559+O3559</f>
        <v>0</v>
      </c>
      <c r="M3559" s="17"/>
      <c r="N3559" s="17"/>
      <c r="O3559" s="17"/>
      <c r="P3559" s="17">
        <f t="shared" si="2930"/>
        <v>35000</v>
      </c>
      <c r="Q3559" s="183">
        <f t="shared" si="2935"/>
        <v>100</v>
      </c>
    </row>
    <row r="3560" spans="1:17" x14ac:dyDescent="0.25">
      <c r="A3560" s="16" t="s">
        <v>1</v>
      </c>
      <c r="B3560" s="16" t="s">
        <v>1</v>
      </c>
      <c r="C3560" s="16" t="s">
        <v>1</v>
      </c>
      <c r="D3560" s="16" t="s">
        <v>1</v>
      </c>
      <c r="E3560" s="16" t="s">
        <v>1</v>
      </c>
      <c r="F3560" s="16" t="s">
        <v>1</v>
      </c>
      <c r="G3560" s="16" t="s">
        <v>1</v>
      </c>
      <c r="H3560" s="13" t="s">
        <v>1576</v>
      </c>
      <c r="I3560" s="184">
        <f t="shared" ref="I3560:O3560" si="2951">SUM(I3530,I3553,I3556)</f>
        <v>2423173</v>
      </c>
      <c r="J3560" s="184">
        <f t="shared" si="2951"/>
        <v>2402645</v>
      </c>
      <c r="K3560" s="184">
        <f t="shared" si="2951"/>
        <v>1821036</v>
      </c>
      <c r="L3560" s="184">
        <f t="shared" si="2951"/>
        <v>563099</v>
      </c>
      <c r="M3560" s="14">
        <f t="shared" si="2951"/>
        <v>193120</v>
      </c>
      <c r="N3560" s="14">
        <f t="shared" si="2951"/>
        <v>186465</v>
      </c>
      <c r="O3560" s="14">
        <f t="shared" si="2951"/>
        <v>183514</v>
      </c>
      <c r="P3560" s="14">
        <f t="shared" si="2930"/>
        <v>2384135</v>
      </c>
      <c r="Q3560" s="184">
        <f t="shared" si="2935"/>
        <v>99.229599046051334</v>
      </c>
    </row>
    <row r="3561" spans="1:17" ht="15.75" thickBot="1" x14ac:dyDescent="0.3">
      <c r="A3561" s="16" t="s">
        <v>1</v>
      </c>
      <c r="B3561" s="16" t="s">
        <v>1</v>
      </c>
      <c r="C3561" s="16" t="s">
        <v>1</v>
      </c>
      <c r="D3561" s="16" t="s">
        <v>1</v>
      </c>
      <c r="E3561" s="16" t="s">
        <v>1</v>
      </c>
      <c r="F3561" s="16" t="s">
        <v>1</v>
      </c>
      <c r="G3561" s="16" t="s">
        <v>1</v>
      </c>
      <c r="H3561" s="2" t="s">
        <v>77</v>
      </c>
      <c r="I3561" s="185">
        <v>41</v>
      </c>
      <c r="J3561" s="185">
        <v>41</v>
      </c>
      <c r="K3561" s="185"/>
      <c r="L3561" s="185"/>
      <c r="M3561" s="16" t="s">
        <v>1</v>
      </c>
      <c r="N3561" s="16" t="s">
        <v>1</v>
      </c>
      <c r="O3561" s="16"/>
      <c r="P3561" s="15">
        <f t="shared" si="2930"/>
        <v>0</v>
      </c>
      <c r="Q3561" s="164"/>
    </row>
    <row r="3562" spans="1:17" ht="45.75" thickBot="1" x14ac:dyDescent="0.3">
      <c r="A3562" s="212" t="s">
        <v>1</v>
      </c>
      <c r="B3562" s="212" t="s">
        <v>1</v>
      </c>
      <c r="C3562" s="212" t="s">
        <v>1</v>
      </c>
      <c r="D3562" s="212" t="s">
        <v>1</v>
      </c>
      <c r="E3562" s="212" t="s">
        <v>1</v>
      </c>
      <c r="F3562" s="212" t="s">
        <v>1</v>
      </c>
      <c r="G3562" s="214" t="s">
        <v>1</v>
      </c>
      <c r="H3562" s="5" t="s">
        <v>78</v>
      </c>
      <c r="I3562" s="109" t="s">
        <v>3374</v>
      </c>
      <c r="J3562" s="109" t="s">
        <v>3433</v>
      </c>
      <c r="K3562" s="109" t="s">
        <v>3437</v>
      </c>
      <c r="L3562" s="109" t="s">
        <v>3434</v>
      </c>
      <c r="M3562" s="5" t="s">
        <v>3439</v>
      </c>
      <c r="N3562" s="5" t="s">
        <v>3440</v>
      </c>
      <c r="O3562" s="5" t="s">
        <v>3441</v>
      </c>
      <c r="P3562" s="5" t="s">
        <v>3438</v>
      </c>
      <c r="Q3562" s="162" t="s">
        <v>3302</v>
      </c>
    </row>
    <row r="3563" spans="1:17" x14ac:dyDescent="0.25">
      <c r="A3563" s="213"/>
      <c r="B3563" s="213"/>
      <c r="C3563" s="213"/>
      <c r="D3563" s="213"/>
      <c r="E3563" s="213"/>
      <c r="F3563" s="213"/>
      <c r="G3563" s="215"/>
      <c r="H3563" s="18" t="s">
        <v>1</v>
      </c>
      <c r="I3563" s="110">
        <v>1</v>
      </c>
      <c r="J3563" s="110">
        <v>2</v>
      </c>
      <c r="K3563" s="110">
        <v>20</v>
      </c>
      <c r="L3563" s="110" t="s">
        <v>3402</v>
      </c>
      <c r="M3563" s="12">
        <v>5</v>
      </c>
      <c r="N3563" s="12">
        <v>6</v>
      </c>
      <c r="O3563" s="12">
        <v>7</v>
      </c>
      <c r="P3563" s="12" t="s">
        <v>3303</v>
      </c>
      <c r="Q3563" s="110">
        <v>9</v>
      </c>
    </row>
    <row r="3564" spans="1:17" x14ac:dyDescent="0.25">
      <c r="A3564" s="213"/>
      <c r="B3564" s="213"/>
      <c r="C3564" s="213"/>
      <c r="D3564" s="213"/>
      <c r="E3564" s="213"/>
      <c r="F3564" s="213"/>
      <c r="G3564" s="215"/>
      <c r="H3564" s="19" t="s">
        <v>1060</v>
      </c>
      <c r="I3564" s="186">
        <f t="shared" ref="I3564:L3564" si="2952">SUM(I3560)</f>
        <v>2423173</v>
      </c>
      <c r="J3564" s="186">
        <f t="shared" ref="J3564" si="2953">SUM(J3560)</f>
        <v>2402645</v>
      </c>
      <c r="K3564" s="186">
        <f t="shared" ref="K3564" si="2954">SUM(K3560)</f>
        <v>1821036</v>
      </c>
      <c r="L3564" s="186">
        <f t="shared" si="2952"/>
        <v>563099</v>
      </c>
      <c r="M3564" s="20">
        <f t="shared" ref="M3564:O3564" si="2955">SUM(M3560)</f>
        <v>193120</v>
      </c>
      <c r="N3564" s="20">
        <f t="shared" si="2955"/>
        <v>186465</v>
      </c>
      <c r="O3564" s="20">
        <f t="shared" si="2955"/>
        <v>183514</v>
      </c>
      <c r="P3564" s="20">
        <f>K3564+L3564</f>
        <v>2384135</v>
      </c>
      <c r="Q3564" s="186">
        <f>IF(J3564=0,"-",P3564/J3564*100)</f>
        <v>99.229599046051334</v>
      </c>
    </row>
    <row r="3565" spans="1:17" x14ac:dyDescent="0.25">
      <c r="A3565" s="213"/>
      <c r="B3565" s="213"/>
      <c r="C3565" s="213"/>
      <c r="D3565" s="213"/>
      <c r="E3565" s="213"/>
      <c r="F3565" s="213"/>
      <c r="G3565" s="215"/>
      <c r="H3565" s="21" t="s">
        <v>80</v>
      </c>
      <c r="I3565" s="186">
        <f t="shared" ref="I3565:L3565" si="2956">SUM(I3564)</f>
        <v>2423173</v>
      </c>
      <c r="J3565" s="186">
        <f t="shared" ref="J3565" si="2957">SUM(J3564)</f>
        <v>2402645</v>
      </c>
      <c r="K3565" s="186">
        <f t="shared" ref="K3565" si="2958">SUM(K3564)</f>
        <v>1821036</v>
      </c>
      <c r="L3565" s="186">
        <f t="shared" si="2956"/>
        <v>563099</v>
      </c>
      <c r="M3565" s="20">
        <f t="shared" ref="M3565:O3565" si="2959">SUM(M3564)</f>
        <v>193120</v>
      </c>
      <c r="N3565" s="20">
        <f t="shared" si="2959"/>
        <v>186465</v>
      </c>
      <c r="O3565" s="20">
        <f t="shared" si="2959"/>
        <v>183514</v>
      </c>
      <c r="P3565" s="20">
        <f>K3565+L3565</f>
        <v>2384135</v>
      </c>
      <c r="Q3565" s="186">
        <f>IF(J3565=0,"-",P3565/J3565*100)</f>
        <v>99.229599046051334</v>
      </c>
    </row>
    <row r="3566" spans="1:17" x14ac:dyDescent="0.25">
      <c r="A3566" s="216"/>
      <c r="B3566" s="216"/>
      <c r="C3566" s="216"/>
      <c r="D3566" s="216"/>
      <c r="E3566" s="216"/>
      <c r="F3566" s="216"/>
      <c r="G3566" s="217"/>
      <c r="J3566" s="178">
        <v>0</v>
      </c>
      <c r="K3566" s="178">
        <v>0</v>
      </c>
      <c r="L3566" s="178">
        <f>M3566+N3566+O3566</f>
        <v>0</v>
      </c>
      <c r="P3566">
        <f>K3566+L3566</f>
        <v>0</v>
      </c>
      <c r="Q3566" s="160" t="str">
        <f>IF(J3566=0,"-",P3566/J3566*100)</f>
        <v>-</v>
      </c>
    </row>
    <row r="3567" spans="1:17" ht="15.75" thickBot="1" x14ac:dyDescent="0.3">
      <c r="A3567" s="16" t="s">
        <v>1</v>
      </c>
      <c r="B3567" s="16" t="s">
        <v>1</v>
      </c>
      <c r="C3567" s="16" t="s">
        <v>1</v>
      </c>
      <c r="D3567" s="16" t="s">
        <v>1</v>
      </c>
      <c r="E3567" s="16" t="s">
        <v>1</v>
      </c>
      <c r="F3567" s="16" t="s">
        <v>1</v>
      </c>
      <c r="G3567" s="16" t="s">
        <v>1</v>
      </c>
      <c r="H3567" s="22" t="s">
        <v>1</v>
      </c>
      <c r="I3567" s="187"/>
      <c r="J3567" s="187"/>
      <c r="K3567" s="187"/>
      <c r="L3567" s="187"/>
      <c r="M3567" s="22" t="s">
        <v>1</v>
      </c>
      <c r="N3567" s="22" t="s">
        <v>1</v>
      </c>
      <c r="O3567" s="22"/>
      <c r="P3567" s="22">
        <f>K3567+L3567</f>
        <v>0</v>
      </c>
      <c r="Q3567" s="166"/>
    </row>
    <row r="3568" spans="1:17" ht="45.75" thickBot="1" x14ac:dyDescent="0.3">
      <c r="A3568" s="5" t="s">
        <v>4</v>
      </c>
      <c r="B3568" s="5" t="s">
        <v>5</v>
      </c>
      <c r="C3568" s="5" t="s">
        <v>6</v>
      </c>
      <c r="D3568" s="6" t="s">
        <v>1</v>
      </c>
      <c r="E3568" s="5" t="s">
        <v>7</v>
      </c>
      <c r="F3568" s="5" t="s">
        <v>8</v>
      </c>
      <c r="G3568" s="5" t="s">
        <v>9</v>
      </c>
      <c r="H3568" s="5" t="s">
        <v>10</v>
      </c>
      <c r="I3568" s="109" t="s">
        <v>3374</v>
      </c>
      <c r="J3568" s="109" t="s">
        <v>3433</v>
      </c>
      <c r="K3568" s="109" t="s">
        <v>3437</v>
      </c>
      <c r="L3568" s="109" t="s">
        <v>3434</v>
      </c>
      <c r="M3568" s="5" t="s">
        <v>3439</v>
      </c>
      <c r="N3568" s="5" t="s">
        <v>3440</v>
      </c>
      <c r="O3568" s="5" t="s">
        <v>3441</v>
      </c>
      <c r="P3568" s="5" t="s">
        <v>3438</v>
      </c>
      <c r="Q3568" s="162" t="s">
        <v>3302</v>
      </c>
    </row>
    <row r="3569" spans="1:17" x14ac:dyDescent="0.25">
      <c r="A3569" s="7" t="s">
        <v>1</v>
      </c>
      <c r="B3569" s="7" t="s">
        <v>1</v>
      </c>
      <c r="C3569" s="7" t="s">
        <v>1</v>
      </c>
      <c r="D3569" s="8" t="s">
        <v>1</v>
      </c>
      <c r="E3569" s="8" t="s">
        <v>1</v>
      </c>
      <c r="F3569" s="9" t="s">
        <v>1</v>
      </c>
      <c r="G3569" s="10" t="s">
        <v>1</v>
      </c>
      <c r="H3569" s="11" t="s">
        <v>1</v>
      </c>
      <c r="I3569" s="110">
        <v>1</v>
      </c>
      <c r="J3569" s="110">
        <v>2</v>
      </c>
      <c r="K3569" s="110">
        <v>20</v>
      </c>
      <c r="L3569" s="110" t="s">
        <v>3402</v>
      </c>
      <c r="M3569" s="12">
        <v>5</v>
      </c>
      <c r="N3569" s="12">
        <v>6</v>
      </c>
      <c r="O3569" s="12">
        <v>7</v>
      </c>
      <c r="P3569" s="12" t="s">
        <v>3303</v>
      </c>
      <c r="Q3569" s="110">
        <v>9</v>
      </c>
    </row>
    <row r="3570" spans="1:17" x14ac:dyDescent="0.25">
      <c r="A3570" s="1" t="s">
        <v>969</v>
      </c>
      <c r="B3570" s="1" t="s">
        <v>82</v>
      </c>
      <c r="C3570" s="4" t="s">
        <v>1577</v>
      </c>
      <c r="D3570" s="4" t="s">
        <v>1578</v>
      </c>
      <c r="E3570" s="2" t="s">
        <v>1</v>
      </c>
      <c r="F3570" s="2" t="s">
        <v>1</v>
      </c>
      <c r="G3570" s="2" t="s">
        <v>1</v>
      </c>
      <c r="H3570" s="2" t="s">
        <v>1579</v>
      </c>
      <c r="I3570" s="183">
        <v>0</v>
      </c>
      <c r="J3570" s="183"/>
      <c r="K3570" s="183"/>
      <c r="L3570" s="183"/>
      <c r="M3570" s="3" t="s">
        <v>1</v>
      </c>
      <c r="N3570" s="3" t="s">
        <v>1</v>
      </c>
      <c r="O3570" s="3"/>
      <c r="P3570" s="3">
        <f t="shared" ref="P3570:P3601" si="2960">K3570+L3570</f>
        <v>0</v>
      </c>
      <c r="Q3570" s="161"/>
    </row>
    <row r="3571" spans="1:17" ht="33.75" x14ac:dyDescent="0.25">
      <c r="A3571" s="1" t="s">
        <v>1</v>
      </c>
      <c r="B3571" s="1" t="s">
        <v>1</v>
      </c>
      <c r="C3571" s="1" t="s">
        <v>1</v>
      </c>
      <c r="D3571" s="2" t="s">
        <v>1</v>
      </c>
      <c r="E3571" s="2" t="s">
        <v>1</v>
      </c>
      <c r="F3571" s="2" t="s">
        <v>1</v>
      </c>
      <c r="G3571" s="2" t="s">
        <v>1</v>
      </c>
      <c r="H3571" s="13" t="s">
        <v>14</v>
      </c>
      <c r="I3571" s="184">
        <f t="shared" ref="I3571:L3571" si="2961">SUM(I3572,I3580,I3582)</f>
        <v>2828659</v>
      </c>
      <c r="J3571" s="184">
        <f t="shared" ref="J3571" si="2962">SUM(J3572,J3580,J3582)</f>
        <v>2732870</v>
      </c>
      <c r="K3571" s="184">
        <f t="shared" ref="K3571" si="2963">SUM(K3572,K3580,K3582)</f>
        <v>2121321</v>
      </c>
      <c r="L3571" s="184">
        <f t="shared" si="2961"/>
        <v>611519</v>
      </c>
      <c r="M3571" s="14">
        <f t="shared" ref="M3571:O3571" si="2964">SUM(M3572,M3580,M3582)</f>
        <v>232080</v>
      </c>
      <c r="N3571" s="14">
        <f t="shared" si="2964"/>
        <v>199480</v>
      </c>
      <c r="O3571" s="14">
        <f t="shared" si="2964"/>
        <v>179959</v>
      </c>
      <c r="P3571" s="14">
        <f t="shared" si="2960"/>
        <v>2732840</v>
      </c>
      <c r="Q3571" s="184">
        <f t="shared" ref="Q3571:Q3600" si="2965">IF(J3571=0,"-",P3571/J3571*100)</f>
        <v>99.998902252942884</v>
      </c>
    </row>
    <row r="3572" spans="1:17" x14ac:dyDescent="0.25">
      <c r="A3572" s="4" t="s">
        <v>969</v>
      </c>
      <c r="B3572" s="4" t="s">
        <v>82</v>
      </c>
      <c r="C3572" s="4" t="s">
        <v>1577</v>
      </c>
      <c r="D3572" s="4" t="s">
        <v>1578</v>
      </c>
      <c r="E3572" s="2" t="s">
        <v>15</v>
      </c>
      <c r="F3572" s="2" t="s">
        <v>1</v>
      </c>
      <c r="G3572" s="2" t="s">
        <v>1</v>
      </c>
      <c r="H3572" s="2" t="s">
        <v>16</v>
      </c>
      <c r="I3572" s="185">
        <f t="shared" ref="I3572:L3572" si="2966">SUM(I3573,I3574)</f>
        <v>2303451</v>
      </c>
      <c r="J3572" s="185">
        <f t="shared" ref="J3572" si="2967">SUM(J3573,J3574)</f>
        <v>2277432</v>
      </c>
      <c r="K3572" s="185">
        <f t="shared" ref="K3572" si="2968">SUM(K3573,K3574)</f>
        <v>1780883</v>
      </c>
      <c r="L3572" s="185">
        <f t="shared" si="2966"/>
        <v>496549</v>
      </c>
      <c r="M3572" s="15">
        <f t="shared" ref="M3572:O3572" si="2969">SUM(M3573,M3574)</f>
        <v>191000</v>
      </c>
      <c r="N3572" s="15">
        <f t="shared" si="2969"/>
        <v>161000</v>
      </c>
      <c r="O3572" s="15">
        <f t="shared" si="2969"/>
        <v>144549</v>
      </c>
      <c r="P3572" s="15">
        <f t="shared" si="2960"/>
        <v>2277432</v>
      </c>
      <c r="Q3572" s="185">
        <f t="shared" si="2965"/>
        <v>100</v>
      </c>
    </row>
    <row r="3573" spans="1:17" x14ac:dyDescent="0.25">
      <c r="A3573" s="4" t="s">
        <v>969</v>
      </c>
      <c r="B3573" s="4" t="s">
        <v>82</v>
      </c>
      <c r="C3573" s="4" t="s">
        <v>1577</v>
      </c>
      <c r="D3573" s="4" t="s">
        <v>1578</v>
      </c>
      <c r="E3573" s="3" t="s">
        <v>18</v>
      </c>
      <c r="F3573" s="4"/>
      <c r="G3573" s="16" t="s">
        <v>1015</v>
      </c>
      <c r="H3573" s="16" t="s">
        <v>17</v>
      </c>
      <c r="I3573" s="183">
        <v>2048799</v>
      </c>
      <c r="J3573" s="183">
        <v>2026799</v>
      </c>
      <c r="K3573" s="183">
        <v>1559525</v>
      </c>
      <c r="L3573" s="183">
        <f>M3573+N3573+O3573</f>
        <v>467274</v>
      </c>
      <c r="M3573" s="17">
        <v>180000</v>
      </c>
      <c r="N3573" s="17">
        <v>150000</v>
      </c>
      <c r="O3573" s="17">
        <v>137274</v>
      </c>
      <c r="P3573" s="17">
        <f t="shared" si="2960"/>
        <v>2026799</v>
      </c>
      <c r="Q3573" s="183">
        <f t="shared" si="2965"/>
        <v>100</v>
      </c>
    </row>
    <row r="3574" spans="1:17" x14ac:dyDescent="0.25">
      <c r="A3574" s="1" t="s">
        <v>969</v>
      </c>
      <c r="B3574" s="1" t="s">
        <v>82</v>
      </c>
      <c r="C3574" s="1" t="s">
        <v>1577</v>
      </c>
      <c r="D3574" s="1" t="s">
        <v>1578</v>
      </c>
      <c r="E3574" s="1" t="s">
        <v>20</v>
      </c>
      <c r="F3574" s="4" t="s">
        <v>1</v>
      </c>
      <c r="G3574" s="16" t="s">
        <v>1</v>
      </c>
      <c r="H3574" s="2" t="s">
        <v>21</v>
      </c>
      <c r="I3574" s="185">
        <f t="shared" ref="I3574:O3574" si="2970">SUM(I3575:I3579)</f>
        <v>254652</v>
      </c>
      <c r="J3574" s="185">
        <f t="shared" si="2970"/>
        <v>250633</v>
      </c>
      <c r="K3574" s="185">
        <f t="shared" si="2970"/>
        <v>221358</v>
      </c>
      <c r="L3574" s="185">
        <f t="shared" si="2970"/>
        <v>29275</v>
      </c>
      <c r="M3574" s="15">
        <f t="shared" si="2970"/>
        <v>11000</v>
      </c>
      <c r="N3574" s="15">
        <f t="shared" si="2970"/>
        <v>11000</v>
      </c>
      <c r="O3574" s="15">
        <f t="shared" si="2970"/>
        <v>7275</v>
      </c>
      <c r="P3574" s="15">
        <f t="shared" si="2960"/>
        <v>250633</v>
      </c>
      <c r="Q3574" s="185">
        <f t="shared" si="2965"/>
        <v>100</v>
      </c>
    </row>
    <row r="3575" spans="1:17" x14ac:dyDescent="0.25">
      <c r="A3575" s="4" t="s">
        <v>969</v>
      </c>
      <c r="B3575" s="4" t="s">
        <v>82</v>
      </c>
      <c r="C3575" s="4" t="s">
        <v>1577</v>
      </c>
      <c r="D3575" s="4" t="s">
        <v>1578</v>
      </c>
      <c r="E3575" s="3" t="s">
        <v>22</v>
      </c>
      <c r="F3575" s="4" t="s">
        <v>1580</v>
      </c>
      <c r="G3575" s="16" t="s">
        <v>1015</v>
      </c>
      <c r="H3575" s="16" t="s">
        <v>86</v>
      </c>
      <c r="I3575" s="183">
        <v>36531</v>
      </c>
      <c r="J3575" s="183">
        <v>35431</v>
      </c>
      <c r="K3575" s="183">
        <v>27136</v>
      </c>
      <c r="L3575" s="183">
        <f>M3575+N3575+O3575</f>
        <v>8295</v>
      </c>
      <c r="M3575" s="17">
        <v>3000</v>
      </c>
      <c r="N3575" s="17">
        <v>3000</v>
      </c>
      <c r="O3575" s="17">
        <v>2295</v>
      </c>
      <c r="P3575" s="17">
        <f t="shared" si="2960"/>
        <v>35431</v>
      </c>
      <c r="Q3575" s="183">
        <f t="shared" si="2965"/>
        <v>100</v>
      </c>
    </row>
    <row r="3576" spans="1:17" x14ac:dyDescent="0.25">
      <c r="A3576" s="4" t="s">
        <v>969</v>
      </c>
      <c r="B3576" s="4" t="s">
        <v>82</v>
      </c>
      <c r="C3576" s="4" t="s">
        <v>1577</v>
      </c>
      <c r="D3576" s="4" t="s">
        <v>1578</v>
      </c>
      <c r="E3576" s="3" t="s">
        <v>22</v>
      </c>
      <c r="F3576" s="4" t="s">
        <v>1581</v>
      </c>
      <c r="G3576" s="16" t="s">
        <v>1015</v>
      </c>
      <c r="H3576" s="16" t="s">
        <v>26</v>
      </c>
      <c r="I3576" s="183">
        <v>146200</v>
      </c>
      <c r="J3576" s="183">
        <v>144000</v>
      </c>
      <c r="K3576" s="183">
        <v>123020</v>
      </c>
      <c r="L3576" s="183">
        <f>M3576+N3576+O3576</f>
        <v>20980</v>
      </c>
      <c r="M3576" s="17">
        <v>8000</v>
      </c>
      <c r="N3576" s="17">
        <v>8000</v>
      </c>
      <c r="O3576" s="17">
        <v>4980</v>
      </c>
      <c r="P3576" s="17">
        <f t="shared" si="2960"/>
        <v>144000</v>
      </c>
      <c r="Q3576" s="183">
        <f t="shared" si="2965"/>
        <v>100</v>
      </c>
    </row>
    <row r="3577" spans="1:17" x14ac:dyDescent="0.25">
      <c r="A3577" s="4" t="s">
        <v>969</v>
      </c>
      <c r="B3577" s="4" t="s">
        <v>82</v>
      </c>
      <c r="C3577" s="4" t="s">
        <v>1577</v>
      </c>
      <c r="D3577" s="4" t="s">
        <v>1578</v>
      </c>
      <c r="E3577" s="3" t="s">
        <v>22</v>
      </c>
      <c r="F3577" s="4" t="s">
        <v>1582</v>
      </c>
      <c r="G3577" s="16" t="s">
        <v>1015</v>
      </c>
      <c r="H3577" s="16" t="s">
        <v>28</v>
      </c>
      <c r="I3577" s="183">
        <v>37931</v>
      </c>
      <c r="J3577" s="183">
        <v>37212</v>
      </c>
      <c r="K3577" s="183">
        <v>37212</v>
      </c>
      <c r="L3577" s="183">
        <f>M3577+N3577+O3577</f>
        <v>0</v>
      </c>
      <c r="M3577" s="17"/>
      <c r="N3577" s="17"/>
      <c r="O3577" s="17"/>
      <c r="P3577" s="17">
        <f t="shared" si="2960"/>
        <v>37212</v>
      </c>
      <c r="Q3577" s="183">
        <f t="shared" si="2965"/>
        <v>100</v>
      </c>
    </row>
    <row r="3578" spans="1:17" x14ac:dyDescent="0.25">
      <c r="A3578" s="4" t="s">
        <v>969</v>
      </c>
      <c r="B3578" s="4" t="s">
        <v>82</v>
      </c>
      <c r="C3578" s="4" t="s">
        <v>1577</v>
      </c>
      <c r="D3578" s="4" t="s">
        <v>1578</v>
      </c>
      <c r="E3578" s="3" t="s">
        <v>22</v>
      </c>
      <c r="F3578" s="4" t="s">
        <v>1583</v>
      </c>
      <c r="G3578" s="16" t="s">
        <v>1015</v>
      </c>
      <c r="H3578" s="16" t="s">
        <v>24</v>
      </c>
      <c r="I3578" s="183">
        <v>6700</v>
      </c>
      <c r="J3578" s="183">
        <v>6700</v>
      </c>
      <c r="K3578" s="183">
        <v>6700</v>
      </c>
      <c r="L3578" s="183">
        <f>M3578+N3578+O3578</f>
        <v>0</v>
      </c>
      <c r="M3578" s="17"/>
      <c r="N3578" s="17"/>
      <c r="O3578" s="17"/>
      <c r="P3578" s="17">
        <f t="shared" si="2960"/>
        <v>6700</v>
      </c>
      <c r="Q3578" s="183">
        <f t="shared" si="2965"/>
        <v>100</v>
      </c>
    </row>
    <row r="3579" spans="1:17" x14ac:dyDescent="0.25">
      <c r="A3579" s="4" t="s">
        <v>969</v>
      </c>
      <c r="B3579" s="4" t="s">
        <v>82</v>
      </c>
      <c r="C3579" s="4" t="s">
        <v>1577</v>
      </c>
      <c r="D3579" s="4" t="s">
        <v>1578</v>
      </c>
      <c r="E3579" s="3" t="s">
        <v>22</v>
      </c>
      <c r="F3579" s="4" t="s">
        <v>1584</v>
      </c>
      <c r="G3579" s="16" t="s">
        <v>1015</v>
      </c>
      <c r="H3579" s="16" t="s">
        <v>30</v>
      </c>
      <c r="I3579" s="183">
        <v>27290</v>
      </c>
      <c r="J3579" s="183">
        <v>27290</v>
      </c>
      <c r="K3579" s="183">
        <v>27290</v>
      </c>
      <c r="L3579" s="183">
        <f>M3579+N3579+O3579</f>
        <v>0</v>
      </c>
      <c r="M3579" s="17"/>
      <c r="N3579" s="17"/>
      <c r="O3579" s="17"/>
      <c r="P3579" s="17">
        <f t="shared" si="2960"/>
        <v>27290</v>
      </c>
      <c r="Q3579" s="183">
        <f t="shared" si="2965"/>
        <v>100</v>
      </c>
    </row>
    <row r="3580" spans="1:17" x14ac:dyDescent="0.25">
      <c r="A3580" s="4" t="s">
        <v>969</v>
      </c>
      <c r="B3580" s="4" t="s">
        <v>82</v>
      </c>
      <c r="C3580" s="4" t="s">
        <v>1577</v>
      </c>
      <c r="D3580" s="4" t="s">
        <v>1578</v>
      </c>
      <c r="E3580" s="2" t="s">
        <v>31</v>
      </c>
      <c r="F3580" s="2" t="s">
        <v>1</v>
      </c>
      <c r="G3580" s="2" t="s">
        <v>1</v>
      </c>
      <c r="H3580" s="2" t="s">
        <v>32</v>
      </c>
      <c r="I3580" s="185">
        <f t="shared" ref="I3580:O3580" si="2971">SUM(I3581)</f>
        <v>215123</v>
      </c>
      <c r="J3580" s="185">
        <f t="shared" si="2971"/>
        <v>213473</v>
      </c>
      <c r="K3580" s="185">
        <f t="shared" si="2971"/>
        <v>162571</v>
      </c>
      <c r="L3580" s="185">
        <f t="shared" si="2971"/>
        <v>50902</v>
      </c>
      <c r="M3580" s="15">
        <f t="shared" si="2971"/>
        <v>19000</v>
      </c>
      <c r="N3580" s="15">
        <f t="shared" si="2971"/>
        <v>17000</v>
      </c>
      <c r="O3580" s="15">
        <f t="shared" si="2971"/>
        <v>14902</v>
      </c>
      <c r="P3580" s="15">
        <f t="shared" si="2960"/>
        <v>213473</v>
      </c>
      <c r="Q3580" s="185">
        <f t="shared" si="2965"/>
        <v>100</v>
      </c>
    </row>
    <row r="3581" spans="1:17" x14ac:dyDescent="0.25">
      <c r="A3581" s="4" t="s">
        <v>969</v>
      </c>
      <c r="B3581" s="4" t="s">
        <v>82</v>
      </c>
      <c r="C3581" s="4" t="s">
        <v>1577</v>
      </c>
      <c r="D3581" s="4" t="s">
        <v>1578</v>
      </c>
      <c r="E3581" s="3" t="s">
        <v>34</v>
      </c>
      <c r="F3581" s="4"/>
      <c r="G3581" s="16" t="s">
        <v>1015</v>
      </c>
      <c r="H3581" s="16" t="s">
        <v>33</v>
      </c>
      <c r="I3581" s="183">
        <v>215123</v>
      </c>
      <c r="J3581" s="183">
        <v>213473</v>
      </c>
      <c r="K3581" s="183">
        <v>162571</v>
      </c>
      <c r="L3581" s="183">
        <f>M3581+N3581+O3581</f>
        <v>50902</v>
      </c>
      <c r="M3581" s="17">
        <v>19000</v>
      </c>
      <c r="N3581" s="17">
        <v>17000</v>
      </c>
      <c r="O3581" s="17">
        <v>14902</v>
      </c>
      <c r="P3581" s="17">
        <f t="shared" si="2960"/>
        <v>213473</v>
      </c>
      <c r="Q3581" s="183">
        <f t="shared" si="2965"/>
        <v>100</v>
      </c>
    </row>
    <row r="3582" spans="1:17" x14ac:dyDescent="0.25">
      <c r="A3582" s="4" t="s">
        <v>969</v>
      </c>
      <c r="B3582" s="4" t="s">
        <v>82</v>
      </c>
      <c r="C3582" s="4" t="s">
        <v>1577</v>
      </c>
      <c r="D3582" s="4" t="s">
        <v>1578</v>
      </c>
      <c r="E3582" s="2" t="s">
        <v>35</v>
      </c>
      <c r="F3582" s="2" t="s">
        <v>1</v>
      </c>
      <c r="G3582" s="2" t="s">
        <v>1</v>
      </c>
      <c r="H3582" s="2" t="s">
        <v>36</v>
      </c>
      <c r="I3582" s="185">
        <f t="shared" ref="I3582:O3582" si="2972">SUM(I3583:I3589)</f>
        <v>310085</v>
      </c>
      <c r="J3582" s="185">
        <f t="shared" si="2972"/>
        <v>241965</v>
      </c>
      <c r="K3582" s="185">
        <f t="shared" si="2972"/>
        <v>177867</v>
      </c>
      <c r="L3582" s="185">
        <f t="shared" si="2972"/>
        <v>64068</v>
      </c>
      <c r="M3582" s="15">
        <f t="shared" si="2972"/>
        <v>22080</v>
      </c>
      <c r="N3582" s="15">
        <f t="shared" si="2972"/>
        <v>21480</v>
      </c>
      <c r="O3582" s="15">
        <f t="shared" si="2972"/>
        <v>20508</v>
      </c>
      <c r="P3582" s="15">
        <f t="shared" si="2960"/>
        <v>241935</v>
      </c>
      <c r="Q3582" s="185">
        <f t="shared" si="2965"/>
        <v>99.98760151261547</v>
      </c>
    </row>
    <row r="3583" spans="1:17" x14ac:dyDescent="0.25">
      <c r="A3583" s="4" t="s">
        <v>969</v>
      </c>
      <c r="B3583" s="4" t="s">
        <v>82</v>
      </c>
      <c r="C3583" s="4" t="s">
        <v>1577</v>
      </c>
      <c r="D3583" s="4" t="s">
        <v>1578</v>
      </c>
      <c r="E3583" s="3" t="s">
        <v>39</v>
      </c>
      <c r="F3583" s="4"/>
      <c r="G3583" s="16" t="s">
        <v>1015</v>
      </c>
      <c r="H3583" s="16" t="s">
        <v>38</v>
      </c>
      <c r="I3583" s="183">
        <v>3000</v>
      </c>
      <c r="J3583" s="183">
        <v>1900</v>
      </c>
      <c r="K3583" s="183">
        <v>1900</v>
      </c>
      <c r="L3583" s="183">
        <f t="shared" ref="L3583:L3588" si="2973">M3583+N3583+O3583</f>
        <v>0</v>
      </c>
      <c r="M3583" s="17"/>
      <c r="N3583" s="17"/>
      <c r="O3583" s="17"/>
      <c r="P3583" s="17">
        <f t="shared" si="2960"/>
        <v>1900</v>
      </c>
      <c r="Q3583" s="183">
        <f t="shared" si="2965"/>
        <v>100</v>
      </c>
    </row>
    <row r="3584" spans="1:17" x14ac:dyDescent="0.25">
      <c r="A3584" s="4" t="s">
        <v>969</v>
      </c>
      <c r="B3584" s="4" t="s">
        <v>82</v>
      </c>
      <c r="C3584" s="4" t="s">
        <v>1577</v>
      </c>
      <c r="D3584" s="4" t="s">
        <v>1578</v>
      </c>
      <c r="E3584" s="3" t="s">
        <v>197</v>
      </c>
      <c r="F3584" s="4"/>
      <c r="G3584" s="16" t="s">
        <v>1015</v>
      </c>
      <c r="H3584" s="16" t="s">
        <v>196</v>
      </c>
      <c r="I3584" s="183">
        <v>127600</v>
      </c>
      <c r="J3584" s="183">
        <v>127600</v>
      </c>
      <c r="K3584" s="183">
        <v>94600</v>
      </c>
      <c r="L3584" s="183">
        <f t="shared" si="2973"/>
        <v>33000</v>
      </c>
      <c r="M3584" s="17">
        <v>11000</v>
      </c>
      <c r="N3584" s="17">
        <v>11000</v>
      </c>
      <c r="O3584" s="17">
        <v>11000</v>
      </c>
      <c r="P3584" s="17">
        <f t="shared" si="2960"/>
        <v>127600</v>
      </c>
      <c r="Q3584" s="183">
        <f t="shared" si="2965"/>
        <v>100</v>
      </c>
    </row>
    <row r="3585" spans="1:17" x14ac:dyDescent="0.25">
      <c r="A3585" s="4" t="s">
        <v>969</v>
      </c>
      <c r="B3585" s="4" t="s">
        <v>82</v>
      </c>
      <c r="C3585" s="4" t="s">
        <v>1577</v>
      </c>
      <c r="D3585" s="4" t="s">
        <v>1578</v>
      </c>
      <c r="E3585" s="3" t="s">
        <v>200</v>
      </c>
      <c r="F3585" s="4"/>
      <c r="G3585" s="16" t="s">
        <v>1015</v>
      </c>
      <c r="H3585" s="16" t="s">
        <v>199</v>
      </c>
      <c r="I3585" s="183">
        <v>14410</v>
      </c>
      <c r="J3585" s="183">
        <v>14410</v>
      </c>
      <c r="K3585" s="183">
        <v>10400</v>
      </c>
      <c r="L3585" s="183">
        <f t="shared" si="2973"/>
        <v>4010</v>
      </c>
      <c r="M3585" s="17">
        <v>1400</v>
      </c>
      <c r="N3585" s="17">
        <v>1400</v>
      </c>
      <c r="O3585" s="17">
        <v>1210</v>
      </c>
      <c r="P3585" s="17">
        <f t="shared" si="2960"/>
        <v>14410</v>
      </c>
      <c r="Q3585" s="183">
        <f t="shared" si="2965"/>
        <v>100</v>
      </c>
    </row>
    <row r="3586" spans="1:17" x14ac:dyDescent="0.25">
      <c r="A3586" s="4" t="s">
        <v>969</v>
      </c>
      <c r="B3586" s="4" t="s">
        <v>82</v>
      </c>
      <c r="C3586" s="4" t="s">
        <v>1577</v>
      </c>
      <c r="D3586" s="4" t="s">
        <v>1578</v>
      </c>
      <c r="E3586" s="3" t="s">
        <v>203</v>
      </c>
      <c r="F3586" s="4"/>
      <c r="G3586" s="16" t="s">
        <v>1015</v>
      </c>
      <c r="H3586" s="16" t="s">
        <v>202</v>
      </c>
      <c r="I3586" s="183">
        <v>88000</v>
      </c>
      <c r="J3586" s="183">
        <v>27500</v>
      </c>
      <c r="K3586" s="183">
        <v>20100</v>
      </c>
      <c r="L3586" s="183">
        <f t="shared" si="2973"/>
        <v>7400</v>
      </c>
      <c r="M3586" s="17">
        <v>2500</v>
      </c>
      <c r="N3586" s="17">
        <v>2500</v>
      </c>
      <c r="O3586" s="17">
        <v>2400</v>
      </c>
      <c r="P3586" s="17">
        <f t="shared" si="2960"/>
        <v>27500</v>
      </c>
      <c r="Q3586" s="183">
        <f t="shared" si="2965"/>
        <v>100</v>
      </c>
    </row>
    <row r="3587" spans="1:17" x14ac:dyDescent="0.25">
      <c r="A3587" s="4" t="s">
        <v>969</v>
      </c>
      <c r="B3587" s="4" t="s">
        <v>82</v>
      </c>
      <c r="C3587" s="4" t="s">
        <v>1577</v>
      </c>
      <c r="D3587" s="4" t="s">
        <v>1578</v>
      </c>
      <c r="E3587" s="3" t="s">
        <v>206</v>
      </c>
      <c r="F3587" s="4"/>
      <c r="G3587" s="16" t="s">
        <v>1015</v>
      </c>
      <c r="H3587" s="16" t="s">
        <v>205</v>
      </c>
      <c r="I3587" s="183">
        <v>2420</v>
      </c>
      <c r="J3587" s="183">
        <v>1100</v>
      </c>
      <c r="K3587" s="183">
        <v>1100</v>
      </c>
      <c r="L3587" s="183">
        <f t="shared" si="2973"/>
        <v>0</v>
      </c>
      <c r="M3587" s="17"/>
      <c r="N3587" s="17"/>
      <c r="O3587" s="17"/>
      <c r="P3587" s="17">
        <f t="shared" si="2960"/>
        <v>1100</v>
      </c>
      <c r="Q3587" s="183">
        <f t="shared" si="2965"/>
        <v>100</v>
      </c>
    </row>
    <row r="3588" spans="1:17" x14ac:dyDescent="0.25">
      <c r="A3588" s="4" t="s">
        <v>969</v>
      </c>
      <c r="B3588" s="4" t="s">
        <v>82</v>
      </c>
      <c r="C3588" s="4" t="s">
        <v>1577</v>
      </c>
      <c r="D3588" s="4" t="s">
        <v>1578</v>
      </c>
      <c r="E3588" s="3" t="s">
        <v>212</v>
      </c>
      <c r="F3588" s="4"/>
      <c r="G3588" s="16" t="s">
        <v>1015</v>
      </c>
      <c r="H3588" s="16" t="s">
        <v>211</v>
      </c>
      <c r="I3588" s="183">
        <v>14000</v>
      </c>
      <c r="J3588" s="183">
        <v>11000</v>
      </c>
      <c r="K3588" s="183">
        <v>7640</v>
      </c>
      <c r="L3588" s="183">
        <f t="shared" si="2973"/>
        <v>3360</v>
      </c>
      <c r="M3588" s="17">
        <v>1200</v>
      </c>
      <c r="N3588" s="17">
        <v>1100</v>
      </c>
      <c r="O3588" s="17">
        <v>1060</v>
      </c>
      <c r="P3588" s="17">
        <f t="shared" si="2960"/>
        <v>11000</v>
      </c>
      <c r="Q3588" s="183">
        <f t="shared" si="2965"/>
        <v>100</v>
      </c>
    </row>
    <row r="3589" spans="1:17" x14ac:dyDescent="0.25">
      <c r="A3589" s="1" t="s">
        <v>969</v>
      </c>
      <c r="B3589" s="1" t="s">
        <v>82</v>
      </c>
      <c r="C3589" s="1" t="s">
        <v>1577</v>
      </c>
      <c r="D3589" s="1" t="s">
        <v>1578</v>
      </c>
      <c r="E3589" s="1" t="s">
        <v>40</v>
      </c>
      <c r="F3589" s="4" t="s">
        <v>1</v>
      </c>
      <c r="G3589" s="16" t="s">
        <v>1</v>
      </c>
      <c r="H3589" s="2" t="s">
        <v>41</v>
      </c>
      <c r="I3589" s="185">
        <f t="shared" ref="I3589:O3589" si="2974">SUM(I3590:I3592)</f>
        <v>60655</v>
      </c>
      <c r="J3589" s="185">
        <f t="shared" si="2974"/>
        <v>58455</v>
      </c>
      <c r="K3589" s="185">
        <f t="shared" si="2974"/>
        <v>42127</v>
      </c>
      <c r="L3589" s="185">
        <f t="shared" si="2974"/>
        <v>16298</v>
      </c>
      <c r="M3589" s="15">
        <f t="shared" si="2974"/>
        <v>5980</v>
      </c>
      <c r="N3589" s="15">
        <f t="shared" si="2974"/>
        <v>5480</v>
      </c>
      <c r="O3589" s="15">
        <f t="shared" si="2974"/>
        <v>4838</v>
      </c>
      <c r="P3589" s="15">
        <f t="shared" si="2960"/>
        <v>58425</v>
      </c>
      <c r="Q3589" s="185">
        <f t="shared" si="2965"/>
        <v>99.948678470618418</v>
      </c>
    </row>
    <row r="3590" spans="1:17" x14ac:dyDescent="0.25">
      <c r="A3590" s="4" t="s">
        <v>969</v>
      </c>
      <c r="B3590" s="4" t="s">
        <v>82</v>
      </c>
      <c r="C3590" s="4" t="s">
        <v>1577</v>
      </c>
      <c r="D3590" s="4" t="s">
        <v>1578</v>
      </c>
      <c r="E3590" s="3" t="s">
        <v>42</v>
      </c>
      <c r="F3590" s="4"/>
      <c r="G3590" s="16" t="s">
        <v>1015</v>
      </c>
      <c r="H3590" s="16" t="s">
        <v>41</v>
      </c>
      <c r="I3590" s="183">
        <v>37290</v>
      </c>
      <c r="J3590" s="183">
        <v>35090</v>
      </c>
      <c r="K3590" s="183">
        <v>24300</v>
      </c>
      <c r="L3590" s="183">
        <f>M3590+N3590+O3590</f>
        <v>10790</v>
      </c>
      <c r="M3590" s="17">
        <v>4000</v>
      </c>
      <c r="N3590" s="17">
        <v>3500</v>
      </c>
      <c r="O3590" s="17">
        <v>3290</v>
      </c>
      <c r="P3590" s="17">
        <f t="shared" si="2960"/>
        <v>35090</v>
      </c>
      <c r="Q3590" s="183">
        <f t="shared" si="2965"/>
        <v>100</v>
      </c>
    </row>
    <row r="3591" spans="1:17" ht="22.5" x14ac:dyDescent="0.25">
      <c r="A3591" s="4" t="s">
        <v>969</v>
      </c>
      <c r="B3591" s="4" t="s">
        <v>82</v>
      </c>
      <c r="C3591" s="4" t="s">
        <v>1577</v>
      </c>
      <c r="D3591" s="4" t="s">
        <v>1578</v>
      </c>
      <c r="E3591" s="3" t="s">
        <v>42</v>
      </c>
      <c r="F3591" s="4" t="s">
        <v>1585</v>
      </c>
      <c r="G3591" s="16" t="s">
        <v>1015</v>
      </c>
      <c r="H3591" s="16" t="s">
        <v>50</v>
      </c>
      <c r="I3591" s="183">
        <v>6535</v>
      </c>
      <c r="J3591" s="183">
        <v>6535</v>
      </c>
      <c r="K3591" s="183">
        <v>5227</v>
      </c>
      <c r="L3591" s="183">
        <f>M3591+N3591+O3591</f>
        <v>1308</v>
      </c>
      <c r="M3591" s="17">
        <v>580</v>
      </c>
      <c r="N3591" s="17">
        <v>580</v>
      </c>
      <c r="O3591" s="17">
        <v>148</v>
      </c>
      <c r="P3591" s="17">
        <f t="shared" si="2960"/>
        <v>6535</v>
      </c>
      <c r="Q3591" s="183">
        <f t="shared" si="2965"/>
        <v>100</v>
      </c>
    </row>
    <row r="3592" spans="1:17" ht="22.5" x14ac:dyDescent="0.25">
      <c r="A3592" s="4" t="s">
        <v>969</v>
      </c>
      <c r="B3592" s="4" t="s">
        <v>82</v>
      </c>
      <c r="C3592" s="4" t="s">
        <v>1577</v>
      </c>
      <c r="D3592" s="4" t="s">
        <v>1578</v>
      </c>
      <c r="E3592" s="3" t="s">
        <v>42</v>
      </c>
      <c r="F3592" s="4" t="s">
        <v>1586</v>
      </c>
      <c r="G3592" s="16" t="s">
        <v>1015</v>
      </c>
      <c r="H3592" s="16" t="s">
        <v>56</v>
      </c>
      <c r="I3592" s="183">
        <v>16830</v>
      </c>
      <c r="J3592" s="183">
        <v>16830</v>
      </c>
      <c r="K3592" s="183">
        <v>12600</v>
      </c>
      <c r="L3592" s="183">
        <f>M3592+N3592+O3592</f>
        <v>4200</v>
      </c>
      <c r="M3592" s="17">
        <v>1400</v>
      </c>
      <c r="N3592" s="17">
        <v>1400</v>
      </c>
      <c r="O3592" s="17">
        <v>1400</v>
      </c>
      <c r="P3592" s="17">
        <f t="shared" si="2960"/>
        <v>16800</v>
      </c>
      <c r="Q3592" s="183">
        <f t="shared" si="2965"/>
        <v>99.821746880570402</v>
      </c>
    </row>
    <row r="3593" spans="1:17" ht="22.5" x14ac:dyDescent="0.25">
      <c r="A3593" s="1" t="s">
        <v>1</v>
      </c>
      <c r="B3593" s="1" t="s">
        <v>1</v>
      </c>
      <c r="C3593" s="1" t="s">
        <v>1</v>
      </c>
      <c r="D3593" s="2" t="s">
        <v>1</v>
      </c>
      <c r="E3593" s="2" t="s">
        <v>1</v>
      </c>
      <c r="F3593" s="2" t="s">
        <v>1</v>
      </c>
      <c r="G3593" s="2" t="s">
        <v>1</v>
      </c>
      <c r="H3593" s="13" t="s">
        <v>57</v>
      </c>
      <c r="I3593" s="184">
        <f t="shared" ref="I3593:O3594" si="2975">SUM(I3594)</f>
        <v>110</v>
      </c>
      <c r="J3593" s="184">
        <f t="shared" si="2975"/>
        <v>110</v>
      </c>
      <c r="K3593" s="184">
        <f t="shared" si="2975"/>
        <v>0</v>
      </c>
      <c r="L3593" s="184">
        <f t="shared" si="2975"/>
        <v>0</v>
      </c>
      <c r="M3593" s="14">
        <f t="shared" si="2975"/>
        <v>0</v>
      </c>
      <c r="N3593" s="14">
        <f t="shared" si="2975"/>
        <v>0</v>
      </c>
      <c r="O3593" s="14">
        <f t="shared" si="2975"/>
        <v>0</v>
      </c>
      <c r="P3593" s="14">
        <f t="shared" si="2960"/>
        <v>0</v>
      </c>
      <c r="Q3593" s="184">
        <f t="shared" si="2965"/>
        <v>0</v>
      </c>
    </row>
    <row r="3594" spans="1:17" x14ac:dyDescent="0.25">
      <c r="A3594" s="4" t="s">
        <v>969</v>
      </c>
      <c r="B3594" s="4" t="s">
        <v>82</v>
      </c>
      <c r="C3594" s="4" t="s">
        <v>1577</v>
      </c>
      <c r="D3594" s="4" t="s">
        <v>1578</v>
      </c>
      <c r="E3594" s="2" t="s">
        <v>58</v>
      </c>
      <c r="F3594" s="2" t="s">
        <v>1</v>
      </c>
      <c r="G3594" s="2" t="s">
        <v>1</v>
      </c>
      <c r="H3594" s="2" t="s">
        <v>59</v>
      </c>
      <c r="I3594" s="185">
        <f t="shared" si="2975"/>
        <v>110</v>
      </c>
      <c r="J3594" s="185">
        <f t="shared" si="2975"/>
        <v>110</v>
      </c>
      <c r="K3594" s="185">
        <f t="shared" si="2975"/>
        <v>0</v>
      </c>
      <c r="L3594" s="185">
        <f t="shared" si="2975"/>
        <v>0</v>
      </c>
      <c r="M3594" s="15">
        <f t="shared" si="2975"/>
        <v>0</v>
      </c>
      <c r="N3594" s="15">
        <f t="shared" si="2975"/>
        <v>0</v>
      </c>
      <c r="O3594" s="15">
        <f t="shared" si="2975"/>
        <v>0</v>
      </c>
      <c r="P3594" s="15">
        <f t="shared" si="2960"/>
        <v>0</v>
      </c>
      <c r="Q3594" s="185">
        <f t="shared" si="2965"/>
        <v>0</v>
      </c>
    </row>
    <row r="3595" spans="1:17" x14ac:dyDescent="0.25">
      <c r="A3595" s="4" t="s">
        <v>969</v>
      </c>
      <c r="B3595" s="4" t="s">
        <v>82</v>
      </c>
      <c r="C3595" s="4" t="s">
        <v>1577</v>
      </c>
      <c r="D3595" s="4" t="s">
        <v>1578</v>
      </c>
      <c r="E3595" s="3" t="s">
        <v>69</v>
      </c>
      <c r="F3595" s="4"/>
      <c r="G3595" s="16" t="s">
        <v>1015</v>
      </c>
      <c r="H3595" s="16" t="s">
        <v>68</v>
      </c>
      <c r="I3595" s="183">
        <v>110</v>
      </c>
      <c r="J3595" s="183">
        <v>110</v>
      </c>
      <c r="K3595" s="183">
        <v>0</v>
      </c>
      <c r="L3595" s="183">
        <f>M3595+N3595+O3595</f>
        <v>0</v>
      </c>
      <c r="M3595" s="17"/>
      <c r="N3595" s="17"/>
      <c r="O3595" s="17"/>
      <c r="P3595" s="17">
        <f t="shared" si="2960"/>
        <v>0</v>
      </c>
      <c r="Q3595" s="183">
        <f t="shared" si="2965"/>
        <v>0</v>
      </c>
    </row>
    <row r="3596" spans="1:17" ht="22.5" x14ac:dyDescent="0.25">
      <c r="A3596" s="1" t="s">
        <v>1</v>
      </c>
      <c r="B3596" s="1" t="s">
        <v>1</v>
      </c>
      <c r="C3596" s="1" t="s">
        <v>1</v>
      </c>
      <c r="D3596" s="2" t="s">
        <v>1</v>
      </c>
      <c r="E3596" s="2" t="s">
        <v>1</v>
      </c>
      <c r="F3596" s="2" t="s">
        <v>1</v>
      </c>
      <c r="G3596" s="2" t="s">
        <v>1</v>
      </c>
      <c r="H3596" s="13" t="s">
        <v>70</v>
      </c>
      <c r="I3596" s="184">
        <f t="shared" ref="I3596:O3596" si="2976">SUM(I3597)</f>
        <v>81000</v>
      </c>
      <c r="J3596" s="184">
        <f t="shared" si="2976"/>
        <v>70000</v>
      </c>
      <c r="K3596" s="184">
        <f t="shared" si="2976"/>
        <v>70000</v>
      </c>
      <c r="L3596" s="184">
        <f t="shared" si="2976"/>
        <v>0</v>
      </c>
      <c r="M3596" s="14">
        <f t="shared" si="2976"/>
        <v>0</v>
      </c>
      <c r="N3596" s="14">
        <f t="shared" si="2976"/>
        <v>0</v>
      </c>
      <c r="O3596" s="14">
        <f t="shared" si="2976"/>
        <v>0</v>
      </c>
      <c r="P3596" s="14">
        <f t="shared" si="2960"/>
        <v>70000</v>
      </c>
      <c r="Q3596" s="184">
        <f t="shared" si="2965"/>
        <v>100</v>
      </c>
    </row>
    <row r="3597" spans="1:17" x14ac:dyDescent="0.25">
      <c r="A3597" s="4" t="s">
        <v>969</v>
      </c>
      <c r="B3597" s="4" t="s">
        <v>82</v>
      </c>
      <c r="C3597" s="4" t="s">
        <v>1577</v>
      </c>
      <c r="D3597" s="4" t="s">
        <v>1578</v>
      </c>
      <c r="E3597" s="2" t="s">
        <v>71</v>
      </c>
      <c r="F3597" s="2" t="s">
        <v>1</v>
      </c>
      <c r="G3597" s="2" t="s">
        <v>1</v>
      </c>
      <c r="H3597" s="2" t="s">
        <v>72</v>
      </c>
      <c r="I3597" s="185">
        <f t="shared" ref="I3597:L3597" si="2977">SUM(I3598:I3599)</f>
        <v>81000</v>
      </c>
      <c r="J3597" s="185">
        <f t="shared" ref="J3597" si="2978">SUM(J3598:J3599)</f>
        <v>70000</v>
      </c>
      <c r="K3597" s="185">
        <f t="shared" ref="K3597" si="2979">SUM(K3598:K3599)</f>
        <v>70000</v>
      </c>
      <c r="L3597" s="185">
        <f t="shared" si="2977"/>
        <v>0</v>
      </c>
      <c r="M3597" s="15">
        <f t="shared" ref="M3597:O3597" si="2980">SUM(M3598:M3599)</f>
        <v>0</v>
      </c>
      <c r="N3597" s="15">
        <f t="shared" si="2980"/>
        <v>0</v>
      </c>
      <c r="O3597" s="15">
        <f t="shared" si="2980"/>
        <v>0</v>
      </c>
      <c r="P3597" s="15">
        <f t="shared" si="2960"/>
        <v>70000</v>
      </c>
      <c r="Q3597" s="185">
        <f t="shared" si="2965"/>
        <v>100</v>
      </c>
    </row>
    <row r="3598" spans="1:17" x14ac:dyDescent="0.25">
      <c r="A3598" s="4" t="s">
        <v>969</v>
      </c>
      <c r="B3598" s="4" t="s">
        <v>82</v>
      </c>
      <c r="C3598" s="4" t="s">
        <v>1577</v>
      </c>
      <c r="D3598" s="4" t="s">
        <v>1578</v>
      </c>
      <c r="E3598" s="3" t="s">
        <v>75</v>
      </c>
      <c r="F3598" s="4"/>
      <c r="G3598" s="16" t="s">
        <v>1015</v>
      </c>
      <c r="H3598" s="16" t="s">
        <v>74</v>
      </c>
      <c r="I3598" s="183">
        <v>30500</v>
      </c>
      <c r="J3598" s="183">
        <v>25000</v>
      </c>
      <c r="K3598" s="183">
        <v>25000</v>
      </c>
      <c r="L3598" s="183">
        <f>M3598+N3598+O3598</f>
        <v>0</v>
      </c>
      <c r="M3598" s="17"/>
      <c r="N3598" s="17"/>
      <c r="O3598" s="17"/>
      <c r="P3598" s="17">
        <f t="shared" si="2960"/>
        <v>25000</v>
      </c>
      <c r="Q3598" s="183">
        <f t="shared" si="2965"/>
        <v>100</v>
      </c>
    </row>
    <row r="3599" spans="1:17" x14ac:dyDescent="0.25">
      <c r="A3599" s="4" t="s">
        <v>969</v>
      </c>
      <c r="B3599" s="4" t="s">
        <v>82</v>
      </c>
      <c r="C3599" s="4" t="s">
        <v>1577</v>
      </c>
      <c r="D3599" s="4" t="s">
        <v>1578</v>
      </c>
      <c r="E3599" s="3" t="s">
        <v>341</v>
      </c>
      <c r="F3599" s="4"/>
      <c r="G3599" s="16" t="s">
        <v>1015</v>
      </c>
      <c r="H3599" s="16" t="s">
        <v>340</v>
      </c>
      <c r="I3599" s="183">
        <v>50500</v>
      </c>
      <c r="J3599" s="183">
        <v>45000</v>
      </c>
      <c r="K3599" s="183">
        <v>45000</v>
      </c>
      <c r="L3599" s="183">
        <f>M3599+N3599+O3599</f>
        <v>0</v>
      </c>
      <c r="M3599" s="17"/>
      <c r="N3599" s="17"/>
      <c r="O3599" s="17"/>
      <c r="P3599" s="17">
        <f t="shared" si="2960"/>
        <v>45000</v>
      </c>
      <c r="Q3599" s="183">
        <f t="shared" si="2965"/>
        <v>100</v>
      </c>
    </row>
    <row r="3600" spans="1:17" x14ac:dyDescent="0.25">
      <c r="A3600" s="16" t="s">
        <v>1</v>
      </c>
      <c r="B3600" s="16" t="s">
        <v>1</v>
      </c>
      <c r="C3600" s="16" t="s">
        <v>1</v>
      </c>
      <c r="D3600" s="16" t="s">
        <v>1</v>
      </c>
      <c r="E3600" s="16" t="s">
        <v>1</v>
      </c>
      <c r="F3600" s="16" t="s">
        <v>1</v>
      </c>
      <c r="G3600" s="16" t="s">
        <v>1</v>
      </c>
      <c r="H3600" s="13" t="s">
        <v>1587</v>
      </c>
      <c r="I3600" s="184">
        <f t="shared" ref="I3600:O3600" si="2981">SUM(I3571,I3593,I3596)</f>
        <v>2909769</v>
      </c>
      <c r="J3600" s="184">
        <f t="shared" si="2981"/>
        <v>2802980</v>
      </c>
      <c r="K3600" s="184">
        <f t="shared" si="2981"/>
        <v>2191321</v>
      </c>
      <c r="L3600" s="184">
        <f t="shared" si="2981"/>
        <v>611519</v>
      </c>
      <c r="M3600" s="14">
        <f t="shared" si="2981"/>
        <v>232080</v>
      </c>
      <c r="N3600" s="14">
        <f t="shared" si="2981"/>
        <v>199480</v>
      </c>
      <c r="O3600" s="14">
        <f t="shared" si="2981"/>
        <v>179959</v>
      </c>
      <c r="P3600" s="14">
        <f t="shared" si="2960"/>
        <v>2802840</v>
      </c>
      <c r="Q3600" s="184">
        <f t="shared" si="2965"/>
        <v>99.995005315771067</v>
      </c>
    </row>
    <row r="3601" spans="1:17" ht="15.75" thickBot="1" x14ac:dyDescent="0.3">
      <c r="A3601" s="16" t="s">
        <v>1</v>
      </c>
      <c r="B3601" s="16" t="s">
        <v>1</v>
      </c>
      <c r="C3601" s="16" t="s">
        <v>1</v>
      </c>
      <c r="D3601" s="16" t="s">
        <v>1</v>
      </c>
      <c r="E3601" s="16" t="s">
        <v>1</v>
      </c>
      <c r="F3601" s="16" t="s">
        <v>1</v>
      </c>
      <c r="G3601" s="16" t="s">
        <v>1</v>
      </c>
      <c r="H3601" s="2" t="s">
        <v>77</v>
      </c>
      <c r="I3601" s="185">
        <v>59</v>
      </c>
      <c r="J3601" s="185">
        <v>59</v>
      </c>
      <c r="K3601" s="185"/>
      <c r="L3601" s="185"/>
      <c r="M3601" s="16" t="s">
        <v>1</v>
      </c>
      <c r="N3601" s="16" t="s">
        <v>1</v>
      </c>
      <c r="O3601" s="16"/>
      <c r="P3601" s="15">
        <f t="shared" si="2960"/>
        <v>0</v>
      </c>
      <c r="Q3601" s="164"/>
    </row>
    <row r="3602" spans="1:17" ht="45.75" thickBot="1" x14ac:dyDescent="0.3">
      <c r="A3602" s="212" t="s">
        <v>1</v>
      </c>
      <c r="B3602" s="212" t="s">
        <v>1</v>
      </c>
      <c r="C3602" s="212" t="s">
        <v>1</v>
      </c>
      <c r="D3602" s="212" t="s">
        <v>1</v>
      </c>
      <c r="E3602" s="212" t="s">
        <v>1</v>
      </c>
      <c r="F3602" s="212" t="s">
        <v>1</v>
      </c>
      <c r="G3602" s="214" t="s">
        <v>1</v>
      </c>
      <c r="H3602" s="5" t="s">
        <v>78</v>
      </c>
      <c r="I3602" s="109" t="s">
        <v>3374</v>
      </c>
      <c r="J3602" s="109" t="s">
        <v>3433</v>
      </c>
      <c r="K3602" s="109" t="s">
        <v>3437</v>
      </c>
      <c r="L3602" s="109" t="s">
        <v>3434</v>
      </c>
      <c r="M3602" s="5" t="s">
        <v>3439</v>
      </c>
      <c r="N3602" s="5" t="s">
        <v>3440</v>
      </c>
      <c r="O3602" s="5" t="s">
        <v>3441</v>
      </c>
      <c r="P3602" s="5" t="s">
        <v>3438</v>
      </c>
      <c r="Q3602" s="162" t="s">
        <v>3302</v>
      </c>
    </row>
    <row r="3603" spans="1:17" x14ac:dyDescent="0.25">
      <c r="A3603" s="213"/>
      <c r="B3603" s="213"/>
      <c r="C3603" s="213"/>
      <c r="D3603" s="213"/>
      <c r="E3603" s="213"/>
      <c r="F3603" s="213"/>
      <c r="G3603" s="215"/>
      <c r="H3603" s="18" t="s">
        <v>1</v>
      </c>
      <c r="I3603" s="110">
        <v>1</v>
      </c>
      <c r="J3603" s="110">
        <v>2</v>
      </c>
      <c r="K3603" s="110">
        <v>20</v>
      </c>
      <c r="L3603" s="110" t="s">
        <v>3402</v>
      </c>
      <c r="M3603" s="12">
        <v>5</v>
      </c>
      <c r="N3603" s="12">
        <v>6</v>
      </c>
      <c r="O3603" s="12">
        <v>7</v>
      </c>
      <c r="P3603" s="12" t="s">
        <v>3303</v>
      </c>
      <c r="Q3603" s="110">
        <v>9</v>
      </c>
    </row>
    <row r="3604" spans="1:17" x14ac:dyDescent="0.25">
      <c r="A3604" s="213"/>
      <c r="B3604" s="213"/>
      <c r="C3604" s="213"/>
      <c r="D3604" s="213"/>
      <c r="E3604" s="213"/>
      <c r="F3604" s="213"/>
      <c r="G3604" s="215"/>
      <c r="H3604" s="19" t="s">
        <v>1060</v>
      </c>
      <c r="I3604" s="186">
        <f t="shared" ref="I3604:L3604" si="2982">SUM(I3600)</f>
        <v>2909769</v>
      </c>
      <c r="J3604" s="186">
        <f t="shared" ref="J3604" si="2983">SUM(J3600)</f>
        <v>2802980</v>
      </c>
      <c r="K3604" s="186">
        <f t="shared" ref="K3604" si="2984">SUM(K3600)</f>
        <v>2191321</v>
      </c>
      <c r="L3604" s="186">
        <f t="shared" si="2982"/>
        <v>611519</v>
      </c>
      <c r="M3604" s="20">
        <f t="shared" ref="M3604:O3604" si="2985">SUM(M3600)</f>
        <v>232080</v>
      </c>
      <c r="N3604" s="20">
        <f t="shared" si="2985"/>
        <v>199480</v>
      </c>
      <c r="O3604" s="20">
        <f t="shared" si="2985"/>
        <v>179959</v>
      </c>
      <c r="P3604" s="20">
        <f>K3604+L3604</f>
        <v>2802840</v>
      </c>
      <c r="Q3604" s="186">
        <f>IF(J3604=0,"-",P3604/J3604*100)</f>
        <v>99.995005315771067</v>
      </c>
    </row>
    <row r="3605" spans="1:17" x14ac:dyDescent="0.25">
      <c r="A3605" s="213"/>
      <c r="B3605" s="213"/>
      <c r="C3605" s="213"/>
      <c r="D3605" s="213"/>
      <c r="E3605" s="213"/>
      <c r="F3605" s="213"/>
      <c r="G3605" s="215"/>
      <c r="H3605" s="21" t="s">
        <v>80</v>
      </c>
      <c r="I3605" s="186">
        <f t="shared" ref="I3605:L3605" si="2986">SUM(I3604)</f>
        <v>2909769</v>
      </c>
      <c r="J3605" s="186">
        <f t="shared" ref="J3605" si="2987">SUM(J3604)</f>
        <v>2802980</v>
      </c>
      <c r="K3605" s="186">
        <f t="shared" ref="K3605" si="2988">SUM(K3604)</f>
        <v>2191321</v>
      </c>
      <c r="L3605" s="186">
        <f t="shared" si="2986"/>
        <v>611519</v>
      </c>
      <c r="M3605" s="20">
        <f t="shared" ref="M3605:O3605" si="2989">SUM(M3604)</f>
        <v>232080</v>
      </c>
      <c r="N3605" s="20">
        <f t="shared" si="2989"/>
        <v>199480</v>
      </c>
      <c r="O3605" s="20">
        <f t="shared" si="2989"/>
        <v>179959</v>
      </c>
      <c r="P3605" s="20">
        <f>K3605+L3605</f>
        <v>2802840</v>
      </c>
      <c r="Q3605" s="186">
        <f>IF(J3605=0,"-",P3605/J3605*100)</f>
        <v>99.995005315771067</v>
      </c>
    </row>
    <row r="3606" spans="1:17" x14ac:dyDescent="0.25">
      <c r="A3606" s="216"/>
      <c r="B3606" s="216"/>
      <c r="C3606" s="216"/>
      <c r="D3606" s="216"/>
      <c r="E3606" s="216"/>
      <c r="F3606" s="216"/>
      <c r="G3606" s="217"/>
      <c r="J3606" s="178">
        <v>0</v>
      </c>
      <c r="K3606" s="178">
        <v>0</v>
      </c>
      <c r="L3606" s="178">
        <f>M3606+N3606+O3606</f>
        <v>0</v>
      </c>
      <c r="P3606">
        <f>K3606+L3606</f>
        <v>0</v>
      </c>
      <c r="Q3606" s="160" t="str">
        <f>IF(J3606=0,"-",P3606/J3606*100)</f>
        <v>-</v>
      </c>
    </row>
    <row r="3607" spans="1:17" ht="15.75" thickBot="1" x14ac:dyDescent="0.3">
      <c r="A3607" s="16" t="s">
        <v>1</v>
      </c>
      <c r="B3607" s="16" t="s">
        <v>1</v>
      </c>
      <c r="C3607" s="16" t="s">
        <v>1</v>
      </c>
      <c r="D3607" s="16" t="s">
        <v>1</v>
      </c>
      <c r="E3607" s="16" t="s">
        <v>1</v>
      </c>
      <c r="F3607" s="16" t="s">
        <v>1</v>
      </c>
      <c r="G3607" s="16" t="s">
        <v>1</v>
      </c>
      <c r="H3607" s="22" t="s">
        <v>1</v>
      </c>
      <c r="I3607" s="187"/>
      <c r="J3607" s="187"/>
      <c r="K3607" s="187"/>
      <c r="L3607" s="187"/>
      <c r="M3607" s="22" t="s">
        <v>1</v>
      </c>
      <c r="N3607" s="22" t="s">
        <v>1</v>
      </c>
      <c r="O3607" s="22"/>
      <c r="P3607" s="22">
        <f>K3607+L3607</f>
        <v>0</v>
      </c>
      <c r="Q3607" s="166"/>
    </row>
    <row r="3608" spans="1:17" ht="45.75" thickBot="1" x14ac:dyDescent="0.3">
      <c r="A3608" s="5" t="s">
        <v>4</v>
      </c>
      <c r="B3608" s="5" t="s">
        <v>5</v>
      </c>
      <c r="C3608" s="5" t="s">
        <v>6</v>
      </c>
      <c r="D3608" s="6" t="s">
        <v>1</v>
      </c>
      <c r="E3608" s="5" t="s">
        <v>7</v>
      </c>
      <c r="F3608" s="5" t="s">
        <v>8</v>
      </c>
      <c r="G3608" s="5" t="s">
        <v>9</v>
      </c>
      <c r="H3608" s="5" t="s">
        <v>10</v>
      </c>
      <c r="I3608" s="109" t="s">
        <v>3374</v>
      </c>
      <c r="J3608" s="109" t="s">
        <v>3433</v>
      </c>
      <c r="K3608" s="109" t="s">
        <v>3437</v>
      </c>
      <c r="L3608" s="109" t="s">
        <v>3434</v>
      </c>
      <c r="M3608" s="5" t="s">
        <v>3439</v>
      </c>
      <c r="N3608" s="5" t="s">
        <v>3440</v>
      </c>
      <c r="O3608" s="5" t="s">
        <v>3441</v>
      </c>
      <c r="P3608" s="5" t="s">
        <v>3438</v>
      </c>
      <c r="Q3608" s="162" t="s">
        <v>3302</v>
      </c>
    </row>
    <row r="3609" spans="1:17" x14ac:dyDescent="0.25">
      <c r="A3609" s="7" t="s">
        <v>1</v>
      </c>
      <c r="B3609" s="7" t="s">
        <v>1</v>
      </c>
      <c r="C3609" s="7" t="s">
        <v>1</v>
      </c>
      <c r="D3609" s="8" t="s">
        <v>1</v>
      </c>
      <c r="E3609" s="8" t="s">
        <v>1</v>
      </c>
      <c r="F3609" s="9" t="s">
        <v>1</v>
      </c>
      <c r="G3609" s="10" t="s">
        <v>1</v>
      </c>
      <c r="H3609" s="11" t="s">
        <v>1</v>
      </c>
      <c r="I3609" s="110">
        <v>1</v>
      </c>
      <c r="J3609" s="110">
        <v>2</v>
      </c>
      <c r="K3609" s="110">
        <v>20</v>
      </c>
      <c r="L3609" s="110" t="s">
        <v>3402</v>
      </c>
      <c r="M3609" s="12">
        <v>5</v>
      </c>
      <c r="N3609" s="12">
        <v>6</v>
      </c>
      <c r="O3609" s="12">
        <v>7</v>
      </c>
      <c r="P3609" s="12" t="s">
        <v>3303</v>
      </c>
      <c r="Q3609" s="110">
        <v>9</v>
      </c>
    </row>
    <row r="3610" spans="1:17" x14ac:dyDescent="0.25">
      <c r="A3610" s="1" t="s">
        <v>969</v>
      </c>
      <c r="B3610" s="1" t="s">
        <v>82</v>
      </c>
      <c r="C3610" s="4" t="s">
        <v>1588</v>
      </c>
      <c r="D3610" s="4" t="s">
        <v>1589</v>
      </c>
      <c r="E3610" s="2" t="s">
        <v>1</v>
      </c>
      <c r="F3610" s="2" t="s">
        <v>1</v>
      </c>
      <c r="G3610" s="2" t="s">
        <v>1</v>
      </c>
      <c r="H3610" s="2" t="s">
        <v>1590</v>
      </c>
      <c r="I3610" s="183">
        <v>0</v>
      </c>
      <c r="J3610" s="183"/>
      <c r="K3610" s="183"/>
      <c r="L3610" s="183"/>
      <c r="M3610" s="3" t="s">
        <v>1</v>
      </c>
      <c r="N3610" s="3" t="s">
        <v>1</v>
      </c>
      <c r="O3610" s="3"/>
      <c r="P3610" s="3">
        <f t="shared" ref="P3610:P3642" si="2990">K3610+L3610</f>
        <v>0</v>
      </c>
      <c r="Q3610" s="161"/>
    </row>
    <row r="3611" spans="1:17" ht="33.75" x14ac:dyDescent="0.25">
      <c r="A3611" s="1" t="s">
        <v>1</v>
      </c>
      <c r="B3611" s="1" t="s">
        <v>1</v>
      </c>
      <c r="C3611" s="1" t="s">
        <v>1</v>
      </c>
      <c r="D3611" s="2" t="s">
        <v>1</v>
      </c>
      <c r="E3611" s="2" t="s">
        <v>1</v>
      </c>
      <c r="F3611" s="2" t="s">
        <v>1</v>
      </c>
      <c r="G3611" s="2" t="s">
        <v>1</v>
      </c>
      <c r="H3611" s="13" t="s">
        <v>14</v>
      </c>
      <c r="I3611" s="184">
        <f t="shared" ref="I3611:L3611" si="2991">SUM(I3612,I3620,I3622)</f>
        <v>3960904</v>
      </c>
      <c r="J3611" s="184">
        <f t="shared" ref="J3611" si="2992">SUM(J3612,J3620,J3622)</f>
        <v>3825580</v>
      </c>
      <c r="K3611" s="184">
        <f t="shared" ref="K3611" si="2993">SUM(K3612,K3620,K3622)</f>
        <v>3123638</v>
      </c>
      <c r="L3611" s="184">
        <f t="shared" si="2991"/>
        <v>700892</v>
      </c>
      <c r="M3611" s="14">
        <f t="shared" ref="M3611:O3611" si="2994">SUM(M3612,M3620,M3622)</f>
        <v>244044</v>
      </c>
      <c r="N3611" s="14">
        <f t="shared" si="2994"/>
        <v>229463</v>
      </c>
      <c r="O3611" s="14">
        <f t="shared" si="2994"/>
        <v>227385</v>
      </c>
      <c r="P3611" s="14">
        <f t="shared" si="2990"/>
        <v>3824530</v>
      </c>
      <c r="Q3611" s="184">
        <f t="shared" ref="Q3611:Q3641" si="2995">IF(J3611=0,"-",P3611/J3611*100)</f>
        <v>99.972553181478361</v>
      </c>
    </row>
    <row r="3612" spans="1:17" x14ac:dyDescent="0.25">
      <c r="A3612" s="4" t="s">
        <v>969</v>
      </c>
      <c r="B3612" s="4" t="s">
        <v>82</v>
      </c>
      <c r="C3612" s="4" t="s">
        <v>1588</v>
      </c>
      <c r="D3612" s="4" t="s">
        <v>1589</v>
      </c>
      <c r="E3612" s="2" t="s">
        <v>15</v>
      </c>
      <c r="F3612" s="2" t="s">
        <v>1</v>
      </c>
      <c r="G3612" s="2" t="s">
        <v>1</v>
      </c>
      <c r="H3612" s="2" t="s">
        <v>16</v>
      </c>
      <c r="I3612" s="185">
        <f t="shared" ref="I3612:L3612" si="2996">SUM(I3613,I3614)</f>
        <v>3269038</v>
      </c>
      <c r="J3612" s="185">
        <f t="shared" ref="J3612" si="2997">SUM(J3613,J3614)</f>
        <v>3255214</v>
      </c>
      <c r="K3612" s="185">
        <f t="shared" ref="K3612" si="2998">SUM(K3613,K3614)</f>
        <v>2684661</v>
      </c>
      <c r="L3612" s="185">
        <f t="shared" si="2996"/>
        <v>570553</v>
      </c>
      <c r="M3612" s="15">
        <f t="shared" ref="M3612:O3612" si="2999">SUM(M3613,M3614)</f>
        <v>200353</v>
      </c>
      <c r="N3612" s="15">
        <f t="shared" si="2999"/>
        <v>186000</v>
      </c>
      <c r="O3612" s="15">
        <f t="shared" si="2999"/>
        <v>184200</v>
      </c>
      <c r="P3612" s="15">
        <f t="shared" si="2990"/>
        <v>3255214</v>
      </c>
      <c r="Q3612" s="185">
        <f t="shared" si="2995"/>
        <v>100</v>
      </c>
    </row>
    <row r="3613" spans="1:17" x14ac:dyDescent="0.25">
      <c r="A3613" s="4" t="s">
        <v>969</v>
      </c>
      <c r="B3613" s="4" t="s">
        <v>82</v>
      </c>
      <c r="C3613" s="4" t="s">
        <v>1588</v>
      </c>
      <c r="D3613" s="4" t="s">
        <v>1589</v>
      </c>
      <c r="E3613" s="3" t="s">
        <v>18</v>
      </c>
      <c r="F3613" s="4"/>
      <c r="G3613" s="16" t="s">
        <v>1015</v>
      </c>
      <c r="H3613" s="16" t="s">
        <v>17</v>
      </c>
      <c r="I3613" s="183">
        <v>2900798</v>
      </c>
      <c r="J3613" s="183">
        <v>2880798</v>
      </c>
      <c r="K3613" s="183">
        <v>2356445</v>
      </c>
      <c r="L3613" s="183">
        <f>M3613+N3613+O3613</f>
        <v>524353</v>
      </c>
      <c r="M3613" s="17">
        <v>184353</v>
      </c>
      <c r="N3613" s="17">
        <v>170000</v>
      </c>
      <c r="O3613" s="17">
        <v>170000</v>
      </c>
      <c r="P3613" s="17">
        <f t="shared" si="2990"/>
        <v>2880798</v>
      </c>
      <c r="Q3613" s="183">
        <f t="shared" si="2995"/>
        <v>100</v>
      </c>
    </row>
    <row r="3614" spans="1:17" x14ac:dyDescent="0.25">
      <c r="A3614" s="1" t="s">
        <v>969</v>
      </c>
      <c r="B3614" s="1" t="s">
        <v>82</v>
      </c>
      <c r="C3614" s="1" t="s">
        <v>1588</v>
      </c>
      <c r="D3614" s="1" t="s">
        <v>1589</v>
      </c>
      <c r="E3614" s="1" t="s">
        <v>20</v>
      </c>
      <c r="F3614" s="4" t="s">
        <v>1</v>
      </c>
      <c r="G3614" s="16" t="s">
        <v>1</v>
      </c>
      <c r="H3614" s="2" t="s">
        <v>21</v>
      </c>
      <c r="I3614" s="185">
        <f t="shared" ref="I3614:O3614" si="3000">SUM(I3615:I3619)</f>
        <v>368240</v>
      </c>
      <c r="J3614" s="185">
        <f t="shared" si="3000"/>
        <v>374416</v>
      </c>
      <c r="K3614" s="185">
        <f t="shared" si="3000"/>
        <v>328216</v>
      </c>
      <c r="L3614" s="185">
        <f t="shared" si="3000"/>
        <v>46200</v>
      </c>
      <c r="M3614" s="15">
        <f t="shared" si="3000"/>
        <v>16000</v>
      </c>
      <c r="N3614" s="15">
        <f t="shared" si="3000"/>
        <v>16000</v>
      </c>
      <c r="O3614" s="15">
        <f t="shared" si="3000"/>
        <v>14200</v>
      </c>
      <c r="P3614" s="15">
        <f t="shared" si="2990"/>
        <v>374416</v>
      </c>
      <c r="Q3614" s="185">
        <f t="shared" si="2995"/>
        <v>100</v>
      </c>
    </row>
    <row r="3615" spans="1:17" x14ac:dyDescent="0.25">
      <c r="A3615" s="4" t="s">
        <v>969</v>
      </c>
      <c r="B3615" s="4" t="s">
        <v>82</v>
      </c>
      <c r="C3615" s="4" t="s">
        <v>1588</v>
      </c>
      <c r="D3615" s="4" t="s">
        <v>1589</v>
      </c>
      <c r="E3615" s="3" t="s">
        <v>22</v>
      </c>
      <c r="F3615" s="4" t="s">
        <v>1591</v>
      </c>
      <c r="G3615" s="16" t="s">
        <v>1015</v>
      </c>
      <c r="H3615" s="16" t="s">
        <v>86</v>
      </c>
      <c r="I3615" s="183">
        <v>52460</v>
      </c>
      <c r="J3615" s="183">
        <v>51260</v>
      </c>
      <c r="K3615" s="183">
        <v>40653</v>
      </c>
      <c r="L3615" s="183">
        <f>M3615+N3615+O3615</f>
        <v>10607</v>
      </c>
      <c r="M3615" s="17">
        <v>3500</v>
      </c>
      <c r="N3615" s="17">
        <v>3500</v>
      </c>
      <c r="O3615" s="17">
        <v>3607</v>
      </c>
      <c r="P3615" s="17">
        <f t="shared" si="2990"/>
        <v>51260</v>
      </c>
      <c r="Q3615" s="183">
        <f t="shared" si="2995"/>
        <v>100</v>
      </c>
    </row>
    <row r="3616" spans="1:17" x14ac:dyDescent="0.25">
      <c r="A3616" s="4" t="s">
        <v>969</v>
      </c>
      <c r="B3616" s="4" t="s">
        <v>82</v>
      </c>
      <c r="C3616" s="4" t="s">
        <v>1588</v>
      </c>
      <c r="D3616" s="4" t="s">
        <v>1589</v>
      </c>
      <c r="E3616" s="3" t="s">
        <v>22</v>
      </c>
      <c r="F3616" s="4" t="s">
        <v>1592</v>
      </c>
      <c r="G3616" s="16" t="s">
        <v>1015</v>
      </c>
      <c r="H3616" s="16" t="s">
        <v>26</v>
      </c>
      <c r="I3616" s="183">
        <v>224250</v>
      </c>
      <c r="J3616" s="183">
        <v>222750</v>
      </c>
      <c r="K3616" s="183">
        <v>187157</v>
      </c>
      <c r="L3616" s="183">
        <f>M3616+N3616+O3616</f>
        <v>35593</v>
      </c>
      <c r="M3616" s="17">
        <v>12500</v>
      </c>
      <c r="N3616" s="17">
        <v>12500</v>
      </c>
      <c r="O3616" s="17">
        <v>10593</v>
      </c>
      <c r="P3616" s="17">
        <f t="shared" si="2990"/>
        <v>222750</v>
      </c>
      <c r="Q3616" s="183">
        <f t="shared" si="2995"/>
        <v>100</v>
      </c>
    </row>
    <row r="3617" spans="1:17" x14ac:dyDescent="0.25">
      <c r="A3617" s="4" t="s">
        <v>969</v>
      </c>
      <c r="B3617" s="4" t="s">
        <v>82</v>
      </c>
      <c r="C3617" s="4" t="s">
        <v>1588</v>
      </c>
      <c r="D3617" s="4" t="s">
        <v>1589</v>
      </c>
      <c r="E3617" s="3" t="s">
        <v>22</v>
      </c>
      <c r="F3617" s="4" t="s">
        <v>1593</v>
      </c>
      <c r="G3617" s="16" t="s">
        <v>1015</v>
      </c>
      <c r="H3617" s="16" t="s">
        <v>28</v>
      </c>
      <c r="I3617" s="183">
        <v>51540</v>
      </c>
      <c r="J3617" s="183">
        <v>60416</v>
      </c>
      <c r="K3617" s="183">
        <v>60416</v>
      </c>
      <c r="L3617" s="183">
        <f>M3617+N3617+O3617</f>
        <v>0</v>
      </c>
      <c r="M3617" s="17"/>
      <c r="N3617" s="17"/>
      <c r="O3617" s="17"/>
      <c r="P3617" s="17">
        <f t="shared" si="2990"/>
        <v>60416</v>
      </c>
      <c r="Q3617" s="183">
        <f t="shared" si="2995"/>
        <v>100</v>
      </c>
    </row>
    <row r="3618" spans="1:17" x14ac:dyDescent="0.25">
      <c r="A3618" s="4" t="s">
        <v>969</v>
      </c>
      <c r="B3618" s="4" t="s">
        <v>82</v>
      </c>
      <c r="C3618" s="4" t="s">
        <v>1588</v>
      </c>
      <c r="D3618" s="4" t="s">
        <v>1589</v>
      </c>
      <c r="E3618" s="3" t="s">
        <v>22</v>
      </c>
      <c r="F3618" s="4" t="s">
        <v>1594</v>
      </c>
      <c r="G3618" s="16" t="s">
        <v>1015</v>
      </c>
      <c r="H3618" s="16" t="s">
        <v>24</v>
      </c>
      <c r="I3618" s="183">
        <v>14800</v>
      </c>
      <c r="J3618" s="183">
        <v>14800</v>
      </c>
      <c r="K3618" s="183">
        <v>14800</v>
      </c>
      <c r="L3618" s="183">
        <f>M3618+N3618+O3618</f>
        <v>0</v>
      </c>
      <c r="M3618" s="17"/>
      <c r="N3618" s="17"/>
      <c r="O3618" s="17"/>
      <c r="P3618" s="17">
        <f t="shared" si="2990"/>
        <v>14800</v>
      </c>
      <c r="Q3618" s="183">
        <f t="shared" si="2995"/>
        <v>100</v>
      </c>
    </row>
    <row r="3619" spans="1:17" x14ac:dyDescent="0.25">
      <c r="A3619" s="4" t="s">
        <v>969</v>
      </c>
      <c r="B3619" s="4" t="s">
        <v>82</v>
      </c>
      <c r="C3619" s="4" t="s">
        <v>1588</v>
      </c>
      <c r="D3619" s="4" t="s">
        <v>1589</v>
      </c>
      <c r="E3619" s="3" t="s">
        <v>22</v>
      </c>
      <c r="F3619" s="4" t="s">
        <v>1595</v>
      </c>
      <c r="G3619" s="16" t="s">
        <v>1015</v>
      </c>
      <c r="H3619" s="16" t="s">
        <v>30</v>
      </c>
      <c r="I3619" s="183">
        <v>25190</v>
      </c>
      <c r="J3619" s="183">
        <v>25190</v>
      </c>
      <c r="K3619" s="183">
        <v>25190</v>
      </c>
      <c r="L3619" s="183">
        <f>M3619+N3619+O3619</f>
        <v>0</v>
      </c>
      <c r="M3619" s="17"/>
      <c r="N3619" s="17"/>
      <c r="O3619" s="17"/>
      <c r="P3619" s="17">
        <f t="shared" si="2990"/>
        <v>25190</v>
      </c>
      <c r="Q3619" s="183">
        <f t="shared" si="2995"/>
        <v>100</v>
      </c>
    </row>
    <row r="3620" spans="1:17" x14ac:dyDescent="0.25">
      <c r="A3620" s="4" t="s">
        <v>969</v>
      </c>
      <c r="B3620" s="4" t="s">
        <v>82</v>
      </c>
      <c r="C3620" s="4" t="s">
        <v>1588</v>
      </c>
      <c r="D3620" s="4" t="s">
        <v>1589</v>
      </c>
      <c r="E3620" s="2" t="s">
        <v>31</v>
      </c>
      <c r="F3620" s="2" t="s">
        <v>1</v>
      </c>
      <c r="G3620" s="2" t="s">
        <v>1</v>
      </c>
      <c r="H3620" s="2" t="s">
        <v>32</v>
      </c>
      <c r="I3620" s="185">
        <f t="shared" ref="I3620:O3620" si="3001">SUM(I3621)</f>
        <v>304583</v>
      </c>
      <c r="J3620" s="185">
        <f t="shared" si="3001"/>
        <v>302583</v>
      </c>
      <c r="K3620" s="185">
        <f t="shared" si="3001"/>
        <v>246058</v>
      </c>
      <c r="L3620" s="185">
        <f t="shared" si="3001"/>
        <v>55475</v>
      </c>
      <c r="M3620" s="15">
        <f t="shared" si="3001"/>
        <v>18000</v>
      </c>
      <c r="N3620" s="15">
        <f t="shared" si="3001"/>
        <v>18000</v>
      </c>
      <c r="O3620" s="15">
        <f t="shared" si="3001"/>
        <v>19475</v>
      </c>
      <c r="P3620" s="15">
        <f t="shared" si="2990"/>
        <v>301533</v>
      </c>
      <c r="Q3620" s="185">
        <f t="shared" si="2995"/>
        <v>99.652987775255056</v>
      </c>
    </row>
    <row r="3621" spans="1:17" x14ac:dyDescent="0.25">
      <c r="A3621" s="4" t="s">
        <v>969</v>
      </c>
      <c r="B3621" s="4" t="s">
        <v>82</v>
      </c>
      <c r="C3621" s="4" t="s">
        <v>1588</v>
      </c>
      <c r="D3621" s="4" t="s">
        <v>1589</v>
      </c>
      <c r="E3621" s="3" t="s">
        <v>34</v>
      </c>
      <c r="F3621" s="4"/>
      <c r="G3621" s="16" t="s">
        <v>1015</v>
      </c>
      <c r="H3621" s="16" t="s">
        <v>33</v>
      </c>
      <c r="I3621" s="183">
        <v>304583</v>
      </c>
      <c r="J3621" s="183">
        <v>302583</v>
      </c>
      <c r="K3621" s="183">
        <v>246058</v>
      </c>
      <c r="L3621" s="183">
        <f>M3621+N3621+O3621</f>
        <v>55475</v>
      </c>
      <c r="M3621" s="17">
        <v>18000</v>
      </c>
      <c r="N3621" s="17">
        <v>18000</v>
      </c>
      <c r="O3621" s="17">
        <v>19475</v>
      </c>
      <c r="P3621" s="17">
        <f t="shared" si="2990"/>
        <v>301533</v>
      </c>
      <c r="Q3621" s="183">
        <f t="shared" si="2995"/>
        <v>99.652987775255056</v>
      </c>
    </row>
    <row r="3622" spans="1:17" x14ac:dyDescent="0.25">
      <c r="A3622" s="4" t="s">
        <v>969</v>
      </c>
      <c r="B3622" s="4" t="s">
        <v>82</v>
      </c>
      <c r="C3622" s="4" t="s">
        <v>1588</v>
      </c>
      <c r="D3622" s="4" t="s">
        <v>1589</v>
      </c>
      <c r="E3622" s="2" t="s">
        <v>35</v>
      </c>
      <c r="F3622" s="2" t="s">
        <v>1</v>
      </c>
      <c r="G3622" s="2" t="s">
        <v>1</v>
      </c>
      <c r="H3622" s="2" t="s">
        <v>36</v>
      </c>
      <c r="I3622" s="185">
        <f t="shared" ref="I3622:O3622" si="3002">SUM(I3623:I3630)</f>
        <v>387283</v>
      </c>
      <c r="J3622" s="185">
        <f t="shared" si="3002"/>
        <v>267783</v>
      </c>
      <c r="K3622" s="185">
        <f t="shared" si="3002"/>
        <v>192919</v>
      </c>
      <c r="L3622" s="185">
        <f t="shared" si="3002"/>
        <v>74864</v>
      </c>
      <c r="M3622" s="15">
        <f t="shared" si="3002"/>
        <v>25691</v>
      </c>
      <c r="N3622" s="15">
        <f t="shared" si="3002"/>
        <v>25463</v>
      </c>
      <c r="O3622" s="15">
        <f t="shared" si="3002"/>
        <v>23710</v>
      </c>
      <c r="P3622" s="15">
        <f t="shared" si="2990"/>
        <v>267783</v>
      </c>
      <c r="Q3622" s="185">
        <f t="shared" si="2995"/>
        <v>100</v>
      </c>
    </row>
    <row r="3623" spans="1:17" x14ac:dyDescent="0.25">
      <c r="A3623" s="4" t="s">
        <v>969</v>
      </c>
      <c r="B3623" s="4" t="s">
        <v>82</v>
      </c>
      <c r="C3623" s="4" t="s">
        <v>1588</v>
      </c>
      <c r="D3623" s="4" t="s">
        <v>1589</v>
      </c>
      <c r="E3623" s="3" t="s">
        <v>39</v>
      </c>
      <c r="F3623" s="4"/>
      <c r="G3623" s="16" t="s">
        <v>1015</v>
      </c>
      <c r="H3623" s="16" t="s">
        <v>38</v>
      </c>
      <c r="I3623" s="183">
        <v>2900</v>
      </c>
      <c r="J3623" s="183">
        <v>1900</v>
      </c>
      <c r="K3623" s="183">
        <v>1900</v>
      </c>
      <c r="L3623" s="183">
        <f t="shared" ref="L3623:L3629" si="3003">M3623+N3623+O3623</f>
        <v>0</v>
      </c>
      <c r="M3623" s="17"/>
      <c r="N3623" s="17"/>
      <c r="O3623" s="17"/>
      <c r="P3623" s="17">
        <f t="shared" si="2990"/>
        <v>1900</v>
      </c>
      <c r="Q3623" s="183">
        <f t="shared" si="2995"/>
        <v>100</v>
      </c>
    </row>
    <row r="3624" spans="1:17" x14ac:dyDescent="0.25">
      <c r="A3624" s="4" t="s">
        <v>969</v>
      </c>
      <c r="B3624" s="4" t="s">
        <v>82</v>
      </c>
      <c r="C3624" s="4" t="s">
        <v>1588</v>
      </c>
      <c r="D3624" s="4" t="s">
        <v>1589</v>
      </c>
      <c r="E3624" s="3" t="s">
        <v>197</v>
      </c>
      <c r="F3624" s="4"/>
      <c r="G3624" s="16" t="s">
        <v>1015</v>
      </c>
      <c r="H3624" s="16" t="s">
        <v>196</v>
      </c>
      <c r="I3624" s="183">
        <v>132000</v>
      </c>
      <c r="J3624" s="183">
        <v>132000</v>
      </c>
      <c r="K3624" s="183">
        <v>95000</v>
      </c>
      <c r="L3624" s="183">
        <f t="shared" si="3003"/>
        <v>37000</v>
      </c>
      <c r="M3624" s="17">
        <v>12500</v>
      </c>
      <c r="N3624" s="17">
        <v>12500</v>
      </c>
      <c r="O3624" s="17">
        <v>12000</v>
      </c>
      <c r="P3624" s="17">
        <f t="shared" si="2990"/>
        <v>132000</v>
      </c>
      <c r="Q3624" s="183">
        <f t="shared" si="2995"/>
        <v>100</v>
      </c>
    </row>
    <row r="3625" spans="1:17" x14ac:dyDescent="0.25">
      <c r="A3625" s="4" t="s">
        <v>969</v>
      </c>
      <c r="B3625" s="4" t="s">
        <v>82</v>
      </c>
      <c r="C3625" s="4" t="s">
        <v>1588</v>
      </c>
      <c r="D3625" s="4" t="s">
        <v>1589</v>
      </c>
      <c r="E3625" s="3" t="s">
        <v>200</v>
      </c>
      <c r="F3625" s="4"/>
      <c r="G3625" s="16" t="s">
        <v>1015</v>
      </c>
      <c r="H3625" s="16" t="s">
        <v>199</v>
      </c>
      <c r="I3625" s="183">
        <v>28490</v>
      </c>
      <c r="J3625" s="183">
        <v>28490</v>
      </c>
      <c r="K3625" s="183">
        <v>20100</v>
      </c>
      <c r="L3625" s="183">
        <f t="shared" si="3003"/>
        <v>8390</v>
      </c>
      <c r="M3625" s="17">
        <v>3000</v>
      </c>
      <c r="N3625" s="17">
        <v>3000</v>
      </c>
      <c r="O3625" s="17">
        <v>2390</v>
      </c>
      <c r="P3625" s="17">
        <f t="shared" si="2990"/>
        <v>28490</v>
      </c>
      <c r="Q3625" s="183">
        <f t="shared" si="2995"/>
        <v>100</v>
      </c>
    </row>
    <row r="3626" spans="1:17" x14ac:dyDescent="0.25">
      <c r="A3626" s="4" t="s">
        <v>969</v>
      </c>
      <c r="B3626" s="4" t="s">
        <v>82</v>
      </c>
      <c r="C3626" s="4" t="s">
        <v>1588</v>
      </c>
      <c r="D3626" s="4" t="s">
        <v>1589</v>
      </c>
      <c r="E3626" s="3" t="s">
        <v>203</v>
      </c>
      <c r="F3626" s="4"/>
      <c r="G3626" s="16" t="s">
        <v>1015</v>
      </c>
      <c r="H3626" s="16" t="s">
        <v>202</v>
      </c>
      <c r="I3626" s="183">
        <v>140640</v>
      </c>
      <c r="J3626" s="183">
        <v>35640</v>
      </c>
      <c r="K3626" s="183">
        <v>25190</v>
      </c>
      <c r="L3626" s="183">
        <f t="shared" si="3003"/>
        <v>10450</v>
      </c>
      <c r="M3626" s="17">
        <v>3500</v>
      </c>
      <c r="N3626" s="17">
        <v>3500</v>
      </c>
      <c r="O3626" s="17">
        <v>3450</v>
      </c>
      <c r="P3626" s="17">
        <f t="shared" si="2990"/>
        <v>35640</v>
      </c>
      <c r="Q3626" s="183">
        <f t="shared" si="2995"/>
        <v>100</v>
      </c>
    </row>
    <row r="3627" spans="1:17" x14ac:dyDescent="0.25">
      <c r="A3627" s="4" t="s">
        <v>969</v>
      </c>
      <c r="B3627" s="4" t="s">
        <v>82</v>
      </c>
      <c r="C3627" s="4" t="s">
        <v>1588</v>
      </c>
      <c r="D3627" s="4" t="s">
        <v>1589</v>
      </c>
      <c r="E3627" s="3" t="s">
        <v>206</v>
      </c>
      <c r="F3627" s="4"/>
      <c r="G3627" s="16" t="s">
        <v>1015</v>
      </c>
      <c r="H3627" s="16" t="s">
        <v>205</v>
      </c>
      <c r="I3627" s="183">
        <v>2100</v>
      </c>
      <c r="J3627" s="183">
        <v>1100</v>
      </c>
      <c r="K3627" s="183">
        <v>650</v>
      </c>
      <c r="L3627" s="183">
        <f t="shared" si="3003"/>
        <v>450</v>
      </c>
      <c r="M3627" s="17">
        <v>450</v>
      </c>
      <c r="N3627" s="17"/>
      <c r="O3627" s="17"/>
      <c r="P3627" s="17">
        <f t="shared" si="2990"/>
        <v>1100</v>
      </c>
      <c r="Q3627" s="183">
        <f t="shared" si="2995"/>
        <v>100</v>
      </c>
    </row>
    <row r="3628" spans="1:17" x14ac:dyDescent="0.25">
      <c r="A3628" s="4" t="s">
        <v>969</v>
      </c>
      <c r="B3628" s="4" t="s">
        <v>82</v>
      </c>
      <c r="C3628" s="4" t="s">
        <v>1588</v>
      </c>
      <c r="D3628" s="4" t="s">
        <v>1589</v>
      </c>
      <c r="E3628" s="3" t="s">
        <v>212</v>
      </c>
      <c r="F3628" s="4"/>
      <c r="G3628" s="16" t="s">
        <v>1015</v>
      </c>
      <c r="H3628" s="16" t="s">
        <v>211</v>
      </c>
      <c r="I3628" s="183">
        <v>23200</v>
      </c>
      <c r="J3628" s="183">
        <v>13200</v>
      </c>
      <c r="K3628" s="183">
        <v>9300</v>
      </c>
      <c r="L3628" s="183">
        <f t="shared" si="3003"/>
        <v>3900</v>
      </c>
      <c r="M3628" s="17">
        <v>1200</v>
      </c>
      <c r="N3628" s="17">
        <v>1200</v>
      </c>
      <c r="O3628" s="17">
        <v>1500</v>
      </c>
      <c r="P3628" s="17">
        <f t="shared" si="2990"/>
        <v>13200</v>
      </c>
      <c r="Q3628" s="183">
        <f t="shared" si="2995"/>
        <v>100</v>
      </c>
    </row>
    <row r="3629" spans="1:17" x14ac:dyDescent="0.25">
      <c r="A3629" s="4" t="s">
        <v>969</v>
      </c>
      <c r="B3629" s="4" t="s">
        <v>82</v>
      </c>
      <c r="C3629" s="4" t="s">
        <v>1588</v>
      </c>
      <c r="D3629" s="4" t="s">
        <v>1589</v>
      </c>
      <c r="E3629" s="3" t="s">
        <v>215</v>
      </c>
      <c r="F3629" s="4"/>
      <c r="G3629" s="16" t="s">
        <v>1015</v>
      </c>
      <c r="H3629" s="16" t="s">
        <v>214</v>
      </c>
      <c r="I3629" s="183">
        <v>0</v>
      </c>
      <c r="J3629" s="183">
        <v>0</v>
      </c>
      <c r="K3629" s="183">
        <v>0</v>
      </c>
      <c r="L3629" s="183">
        <f t="shared" si="3003"/>
        <v>0</v>
      </c>
      <c r="M3629" s="17"/>
      <c r="N3629" s="17"/>
      <c r="O3629" s="17"/>
      <c r="P3629" s="17">
        <f t="shared" si="2990"/>
        <v>0</v>
      </c>
      <c r="Q3629" s="161" t="str">
        <f t="shared" si="2995"/>
        <v>-</v>
      </c>
    </row>
    <row r="3630" spans="1:17" x14ac:dyDescent="0.25">
      <c r="A3630" s="1" t="s">
        <v>969</v>
      </c>
      <c r="B3630" s="1" t="s">
        <v>82</v>
      </c>
      <c r="C3630" s="1" t="s">
        <v>1588</v>
      </c>
      <c r="D3630" s="1" t="s">
        <v>1589</v>
      </c>
      <c r="E3630" s="1" t="s">
        <v>40</v>
      </c>
      <c r="F3630" s="4" t="s">
        <v>1</v>
      </c>
      <c r="G3630" s="16" t="s">
        <v>1</v>
      </c>
      <c r="H3630" s="2" t="s">
        <v>41</v>
      </c>
      <c r="I3630" s="185">
        <f t="shared" ref="I3630:O3630" si="3004">SUM(I3631:I3633)</f>
        <v>57953</v>
      </c>
      <c r="J3630" s="185">
        <f t="shared" si="3004"/>
        <v>55453</v>
      </c>
      <c r="K3630" s="185">
        <f t="shared" si="3004"/>
        <v>40779</v>
      </c>
      <c r="L3630" s="185">
        <f t="shared" si="3004"/>
        <v>14674</v>
      </c>
      <c r="M3630" s="15">
        <f t="shared" si="3004"/>
        <v>5041</v>
      </c>
      <c r="N3630" s="15">
        <f t="shared" si="3004"/>
        <v>5263</v>
      </c>
      <c r="O3630" s="15">
        <f t="shared" si="3004"/>
        <v>4370</v>
      </c>
      <c r="P3630" s="15">
        <f t="shared" si="2990"/>
        <v>55453</v>
      </c>
      <c r="Q3630" s="185">
        <f t="shared" si="2995"/>
        <v>100</v>
      </c>
    </row>
    <row r="3631" spans="1:17" x14ac:dyDescent="0.25">
      <c r="A3631" s="4" t="s">
        <v>969</v>
      </c>
      <c r="B3631" s="4" t="s">
        <v>82</v>
      </c>
      <c r="C3631" s="4" t="s">
        <v>1588</v>
      </c>
      <c r="D3631" s="4" t="s">
        <v>1589</v>
      </c>
      <c r="E3631" s="3" t="s">
        <v>42</v>
      </c>
      <c r="F3631" s="4"/>
      <c r="G3631" s="16" t="s">
        <v>1015</v>
      </c>
      <c r="H3631" s="16" t="s">
        <v>41</v>
      </c>
      <c r="I3631" s="183">
        <v>38250</v>
      </c>
      <c r="J3631" s="183">
        <v>35750</v>
      </c>
      <c r="K3631" s="183">
        <v>25400</v>
      </c>
      <c r="L3631" s="183">
        <f>M3631+N3631+O3631</f>
        <v>10350</v>
      </c>
      <c r="M3631" s="17">
        <v>3350</v>
      </c>
      <c r="N3631" s="17">
        <v>3500</v>
      </c>
      <c r="O3631" s="17">
        <v>3500</v>
      </c>
      <c r="P3631" s="17">
        <f t="shared" si="2990"/>
        <v>35750</v>
      </c>
      <c r="Q3631" s="183">
        <f t="shared" si="2995"/>
        <v>100</v>
      </c>
    </row>
    <row r="3632" spans="1:17" ht="22.5" x14ac:dyDescent="0.25">
      <c r="A3632" s="4" t="s">
        <v>969</v>
      </c>
      <c r="B3632" s="4" t="s">
        <v>82</v>
      </c>
      <c r="C3632" s="4" t="s">
        <v>1588</v>
      </c>
      <c r="D3632" s="4" t="s">
        <v>1589</v>
      </c>
      <c r="E3632" s="3" t="s">
        <v>42</v>
      </c>
      <c r="F3632" s="4" t="s">
        <v>1596</v>
      </c>
      <c r="G3632" s="16" t="s">
        <v>1015</v>
      </c>
      <c r="H3632" s="16" t="s">
        <v>50</v>
      </c>
      <c r="I3632" s="183">
        <v>9253</v>
      </c>
      <c r="J3632" s="183">
        <v>9253</v>
      </c>
      <c r="K3632" s="183">
        <v>7540</v>
      </c>
      <c r="L3632" s="183">
        <f>M3632+N3632+O3632</f>
        <v>1713</v>
      </c>
      <c r="M3632" s="17">
        <v>820</v>
      </c>
      <c r="N3632" s="17">
        <v>893</v>
      </c>
      <c r="O3632" s="17"/>
      <c r="P3632" s="17">
        <f t="shared" si="2990"/>
        <v>9253</v>
      </c>
      <c r="Q3632" s="183">
        <f t="shared" si="2995"/>
        <v>100</v>
      </c>
    </row>
    <row r="3633" spans="1:17" ht="22.5" x14ac:dyDescent="0.25">
      <c r="A3633" s="4" t="s">
        <v>969</v>
      </c>
      <c r="B3633" s="4" t="s">
        <v>82</v>
      </c>
      <c r="C3633" s="4" t="s">
        <v>1588</v>
      </c>
      <c r="D3633" s="4" t="s">
        <v>1589</v>
      </c>
      <c r="E3633" s="3" t="s">
        <v>42</v>
      </c>
      <c r="F3633" s="4" t="s">
        <v>1597</v>
      </c>
      <c r="G3633" s="16" t="s">
        <v>1015</v>
      </c>
      <c r="H3633" s="16" t="s">
        <v>56</v>
      </c>
      <c r="I3633" s="183">
        <v>10450</v>
      </c>
      <c r="J3633" s="183">
        <v>10450</v>
      </c>
      <c r="K3633" s="183">
        <v>7839</v>
      </c>
      <c r="L3633" s="183">
        <f>M3633+N3633+O3633</f>
        <v>2611</v>
      </c>
      <c r="M3633" s="17">
        <v>871</v>
      </c>
      <c r="N3633" s="17">
        <v>870</v>
      </c>
      <c r="O3633" s="17">
        <v>870</v>
      </c>
      <c r="P3633" s="17">
        <f t="shared" si="2990"/>
        <v>10450</v>
      </c>
      <c r="Q3633" s="183">
        <f t="shared" si="2995"/>
        <v>100</v>
      </c>
    </row>
    <row r="3634" spans="1:17" ht="22.5" x14ac:dyDescent="0.25">
      <c r="A3634" s="1" t="s">
        <v>1</v>
      </c>
      <c r="B3634" s="1" t="s">
        <v>1</v>
      </c>
      <c r="C3634" s="1" t="s">
        <v>1</v>
      </c>
      <c r="D3634" s="2" t="s">
        <v>1</v>
      </c>
      <c r="E3634" s="2" t="s">
        <v>1</v>
      </c>
      <c r="F3634" s="2" t="s">
        <v>1</v>
      </c>
      <c r="G3634" s="2" t="s">
        <v>1</v>
      </c>
      <c r="H3634" s="13" t="s">
        <v>57</v>
      </c>
      <c r="I3634" s="184">
        <f t="shared" ref="I3634:O3635" si="3005">SUM(I3635)</f>
        <v>110</v>
      </c>
      <c r="J3634" s="184">
        <f t="shared" si="3005"/>
        <v>110</v>
      </c>
      <c r="K3634" s="184">
        <f t="shared" si="3005"/>
        <v>0</v>
      </c>
      <c r="L3634" s="184">
        <f t="shared" si="3005"/>
        <v>0</v>
      </c>
      <c r="M3634" s="14">
        <f t="shared" si="3005"/>
        <v>0</v>
      </c>
      <c r="N3634" s="14">
        <f t="shared" si="3005"/>
        <v>0</v>
      </c>
      <c r="O3634" s="14">
        <f t="shared" si="3005"/>
        <v>0</v>
      </c>
      <c r="P3634" s="14">
        <f t="shared" si="2990"/>
        <v>0</v>
      </c>
      <c r="Q3634" s="184">
        <f t="shared" si="2995"/>
        <v>0</v>
      </c>
    </row>
    <row r="3635" spans="1:17" x14ac:dyDescent="0.25">
      <c r="A3635" s="4" t="s">
        <v>969</v>
      </c>
      <c r="B3635" s="4" t="s">
        <v>82</v>
      </c>
      <c r="C3635" s="4" t="s">
        <v>1588</v>
      </c>
      <c r="D3635" s="4" t="s">
        <v>1589</v>
      </c>
      <c r="E3635" s="2" t="s">
        <v>58</v>
      </c>
      <c r="F3635" s="2" t="s">
        <v>1</v>
      </c>
      <c r="G3635" s="2" t="s">
        <v>1</v>
      </c>
      <c r="H3635" s="2" t="s">
        <v>59</v>
      </c>
      <c r="I3635" s="185">
        <f t="shared" si="3005"/>
        <v>110</v>
      </c>
      <c r="J3635" s="185">
        <f t="shared" si="3005"/>
        <v>110</v>
      </c>
      <c r="K3635" s="185">
        <f t="shared" si="3005"/>
        <v>0</v>
      </c>
      <c r="L3635" s="185">
        <f t="shared" si="3005"/>
        <v>0</v>
      </c>
      <c r="M3635" s="15">
        <f t="shared" si="3005"/>
        <v>0</v>
      </c>
      <c r="N3635" s="15">
        <f t="shared" si="3005"/>
        <v>0</v>
      </c>
      <c r="O3635" s="15">
        <f t="shared" si="3005"/>
        <v>0</v>
      </c>
      <c r="P3635" s="15">
        <f t="shared" si="2990"/>
        <v>0</v>
      </c>
      <c r="Q3635" s="185">
        <f t="shared" si="2995"/>
        <v>0</v>
      </c>
    </row>
    <row r="3636" spans="1:17" x14ac:dyDescent="0.25">
      <c r="A3636" s="4" t="s">
        <v>969</v>
      </c>
      <c r="B3636" s="4" t="s">
        <v>82</v>
      </c>
      <c r="C3636" s="4" t="s">
        <v>1588</v>
      </c>
      <c r="D3636" s="4" t="s">
        <v>1589</v>
      </c>
      <c r="E3636" s="3" t="s">
        <v>69</v>
      </c>
      <c r="F3636" s="4"/>
      <c r="G3636" s="16" t="s">
        <v>1015</v>
      </c>
      <c r="H3636" s="16" t="s">
        <v>68</v>
      </c>
      <c r="I3636" s="183">
        <v>110</v>
      </c>
      <c r="J3636" s="183">
        <v>110</v>
      </c>
      <c r="K3636" s="183">
        <v>0</v>
      </c>
      <c r="L3636" s="183">
        <f>M3636+N3636+O3636</f>
        <v>0</v>
      </c>
      <c r="M3636" s="17"/>
      <c r="N3636" s="17"/>
      <c r="O3636" s="17"/>
      <c r="P3636" s="17">
        <f t="shared" si="2990"/>
        <v>0</v>
      </c>
      <c r="Q3636" s="183">
        <f t="shared" si="2995"/>
        <v>0</v>
      </c>
    </row>
    <row r="3637" spans="1:17" ht="22.5" x14ac:dyDescent="0.25">
      <c r="A3637" s="1" t="s">
        <v>1</v>
      </c>
      <c r="B3637" s="1" t="s">
        <v>1</v>
      </c>
      <c r="C3637" s="1" t="s">
        <v>1</v>
      </c>
      <c r="D3637" s="2" t="s">
        <v>1</v>
      </c>
      <c r="E3637" s="2" t="s">
        <v>1</v>
      </c>
      <c r="F3637" s="2" t="s">
        <v>1</v>
      </c>
      <c r="G3637" s="2" t="s">
        <v>1</v>
      </c>
      <c r="H3637" s="13" t="s">
        <v>70</v>
      </c>
      <c r="I3637" s="184">
        <f t="shared" ref="I3637:O3637" si="3006">SUM(I3638)</f>
        <v>82000</v>
      </c>
      <c r="J3637" s="184">
        <f t="shared" si="3006"/>
        <v>52000</v>
      </c>
      <c r="K3637" s="184">
        <f t="shared" si="3006"/>
        <v>52000</v>
      </c>
      <c r="L3637" s="184">
        <f t="shared" si="3006"/>
        <v>0</v>
      </c>
      <c r="M3637" s="14">
        <f t="shared" si="3006"/>
        <v>0</v>
      </c>
      <c r="N3637" s="14">
        <f t="shared" si="3006"/>
        <v>0</v>
      </c>
      <c r="O3637" s="14">
        <f t="shared" si="3006"/>
        <v>0</v>
      </c>
      <c r="P3637" s="14">
        <f t="shared" si="2990"/>
        <v>52000</v>
      </c>
      <c r="Q3637" s="184">
        <f t="shared" si="2995"/>
        <v>100</v>
      </c>
    </row>
    <row r="3638" spans="1:17" x14ac:dyDescent="0.25">
      <c r="A3638" s="4" t="s">
        <v>969</v>
      </c>
      <c r="B3638" s="4" t="s">
        <v>82</v>
      </c>
      <c r="C3638" s="4" t="s">
        <v>1588</v>
      </c>
      <c r="D3638" s="4" t="s">
        <v>1589</v>
      </c>
      <c r="E3638" s="2" t="s">
        <v>71</v>
      </c>
      <c r="F3638" s="2" t="s">
        <v>1</v>
      </c>
      <c r="G3638" s="2" t="s">
        <v>1</v>
      </c>
      <c r="H3638" s="2" t="s">
        <v>72</v>
      </c>
      <c r="I3638" s="185">
        <f t="shared" ref="I3638:L3638" si="3007">SUM(I3639:I3640)</f>
        <v>82000</v>
      </c>
      <c r="J3638" s="185">
        <f t="shared" ref="J3638" si="3008">SUM(J3639:J3640)</f>
        <v>52000</v>
      </c>
      <c r="K3638" s="185">
        <f t="shared" ref="K3638" si="3009">SUM(K3639:K3640)</f>
        <v>52000</v>
      </c>
      <c r="L3638" s="185">
        <f t="shared" si="3007"/>
        <v>0</v>
      </c>
      <c r="M3638" s="15">
        <f t="shared" ref="M3638:O3638" si="3010">SUM(M3639:M3640)</f>
        <v>0</v>
      </c>
      <c r="N3638" s="15">
        <f t="shared" si="3010"/>
        <v>0</v>
      </c>
      <c r="O3638" s="15">
        <f t="shared" si="3010"/>
        <v>0</v>
      </c>
      <c r="P3638" s="15">
        <f t="shared" si="2990"/>
        <v>52000</v>
      </c>
      <c r="Q3638" s="185">
        <f t="shared" si="2995"/>
        <v>100</v>
      </c>
    </row>
    <row r="3639" spans="1:17" x14ac:dyDescent="0.25">
      <c r="A3639" s="4" t="s">
        <v>969</v>
      </c>
      <c r="B3639" s="4" t="s">
        <v>82</v>
      </c>
      <c r="C3639" s="4" t="s">
        <v>1588</v>
      </c>
      <c r="D3639" s="4" t="s">
        <v>1589</v>
      </c>
      <c r="E3639" s="3" t="s">
        <v>75</v>
      </c>
      <c r="F3639" s="4"/>
      <c r="G3639" s="16" t="s">
        <v>1015</v>
      </c>
      <c r="H3639" s="16" t="s">
        <v>74</v>
      </c>
      <c r="I3639" s="183">
        <v>42000</v>
      </c>
      <c r="J3639" s="183">
        <v>22000</v>
      </c>
      <c r="K3639" s="183">
        <v>22000</v>
      </c>
      <c r="L3639" s="183">
        <f>M3639+N3639+O3639</f>
        <v>0</v>
      </c>
      <c r="M3639" s="17"/>
      <c r="N3639" s="17"/>
      <c r="O3639" s="17"/>
      <c r="P3639" s="17">
        <f t="shared" si="2990"/>
        <v>22000</v>
      </c>
      <c r="Q3639" s="183">
        <f t="shared" si="2995"/>
        <v>100</v>
      </c>
    </row>
    <row r="3640" spans="1:17" x14ac:dyDescent="0.25">
      <c r="A3640" s="4" t="s">
        <v>969</v>
      </c>
      <c r="B3640" s="4" t="s">
        <v>82</v>
      </c>
      <c r="C3640" s="4" t="s">
        <v>1588</v>
      </c>
      <c r="D3640" s="4" t="s">
        <v>1589</v>
      </c>
      <c r="E3640" s="3" t="s">
        <v>341</v>
      </c>
      <c r="F3640" s="4"/>
      <c r="G3640" s="16" t="s">
        <v>1015</v>
      </c>
      <c r="H3640" s="16" t="s">
        <v>340</v>
      </c>
      <c r="I3640" s="183">
        <v>40000</v>
      </c>
      <c r="J3640" s="183">
        <v>30000</v>
      </c>
      <c r="K3640" s="183">
        <v>30000</v>
      </c>
      <c r="L3640" s="183">
        <f>M3640+N3640+O3640</f>
        <v>0</v>
      </c>
      <c r="M3640" s="17"/>
      <c r="N3640" s="17"/>
      <c r="O3640" s="17"/>
      <c r="P3640" s="17">
        <f t="shared" si="2990"/>
        <v>30000</v>
      </c>
      <c r="Q3640" s="183">
        <f t="shared" si="2995"/>
        <v>100</v>
      </c>
    </row>
    <row r="3641" spans="1:17" x14ac:dyDescent="0.25">
      <c r="A3641" s="16" t="s">
        <v>1</v>
      </c>
      <c r="B3641" s="16" t="s">
        <v>1</v>
      </c>
      <c r="C3641" s="16" t="s">
        <v>1</v>
      </c>
      <c r="D3641" s="16" t="s">
        <v>1</v>
      </c>
      <c r="E3641" s="16" t="s">
        <v>1</v>
      </c>
      <c r="F3641" s="16" t="s">
        <v>1</v>
      </c>
      <c r="G3641" s="16" t="s">
        <v>1</v>
      </c>
      <c r="H3641" s="13" t="s">
        <v>1598</v>
      </c>
      <c r="I3641" s="184">
        <f t="shared" ref="I3641:O3641" si="3011">SUM(I3611,I3634,I3637)</f>
        <v>4043014</v>
      </c>
      <c r="J3641" s="184">
        <f t="shared" si="3011"/>
        <v>3877690</v>
      </c>
      <c r="K3641" s="184">
        <f t="shared" si="3011"/>
        <v>3175638</v>
      </c>
      <c r="L3641" s="184">
        <f t="shared" si="3011"/>
        <v>700892</v>
      </c>
      <c r="M3641" s="14">
        <f t="shared" si="3011"/>
        <v>244044</v>
      </c>
      <c r="N3641" s="14">
        <f t="shared" si="3011"/>
        <v>229463</v>
      </c>
      <c r="O3641" s="14">
        <f t="shared" si="3011"/>
        <v>227385</v>
      </c>
      <c r="P3641" s="14">
        <f t="shared" si="2990"/>
        <v>3876530</v>
      </c>
      <c r="Q3641" s="184">
        <f t="shared" si="2995"/>
        <v>99.970085282732754</v>
      </c>
    </row>
    <row r="3642" spans="1:17" ht="15.75" thickBot="1" x14ac:dyDescent="0.3">
      <c r="A3642" s="16" t="s">
        <v>1</v>
      </c>
      <c r="B3642" s="16" t="s">
        <v>1</v>
      </c>
      <c r="C3642" s="16" t="s">
        <v>1</v>
      </c>
      <c r="D3642" s="16" t="s">
        <v>1</v>
      </c>
      <c r="E3642" s="16" t="s">
        <v>1</v>
      </c>
      <c r="F3642" s="16" t="s">
        <v>1</v>
      </c>
      <c r="G3642" s="16" t="s">
        <v>1</v>
      </c>
      <c r="H3642" s="2" t="s">
        <v>77</v>
      </c>
      <c r="I3642" s="185">
        <v>70</v>
      </c>
      <c r="J3642" s="185">
        <v>70</v>
      </c>
      <c r="K3642" s="185"/>
      <c r="L3642" s="185"/>
      <c r="M3642" s="16" t="s">
        <v>1</v>
      </c>
      <c r="N3642" s="16" t="s">
        <v>1</v>
      </c>
      <c r="O3642" s="16"/>
      <c r="P3642" s="15">
        <f t="shared" si="2990"/>
        <v>0</v>
      </c>
      <c r="Q3642" s="164"/>
    </row>
    <row r="3643" spans="1:17" ht="45.75" thickBot="1" x14ac:dyDescent="0.3">
      <c r="A3643" s="212" t="s">
        <v>1</v>
      </c>
      <c r="B3643" s="212" t="s">
        <v>1</v>
      </c>
      <c r="C3643" s="212" t="s">
        <v>1</v>
      </c>
      <c r="D3643" s="212" t="s">
        <v>1</v>
      </c>
      <c r="E3643" s="212" t="s">
        <v>1</v>
      </c>
      <c r="F3643" s="212" t="s">
        <v>1</v>
      </c>
      <c r="G3643" s="214" t="s">
        <v>1</v>
      </c>
      <c r="H3643" s="5" t="s">
        <v>78</v>
      </c>
      <c r="I3643" s="109" t="s">
        <v>3374</v>
      </c>
      <c r="J3643" s="109" t="s">
        <v>3433</v>
      </c>
      <c r="K3643" s="109" t="s">
        <v>3437</v>
      </c>
      <c r="L3643" s="109" t="s">
        <v>3434</v>
      </c>
      <c r="M3643" s="5" t="s">
        <v>3439</v>
      </c>
      <c r="N3643" s="5" t="s">
        <v>3440</v>
      </c>
      <c r="O3643" s="5" t="s">
        <v>3441</v>
      </c>
      <c r="P3643" s="5" t="s">
        <v>3438</v>
      </c>
      <c r="Q3643" s="162" t="s">
        <v>3302</v>
      </c>
    </row>
    <row r="3644" spans="1:17" x14ac:dyDescent="0.25">
      <c r="A3644" s="213"/>
      <c r="B3644" s="213"/>
      <c r="C3644" s="213"/>
      <c r="D3644" s="213"/>
      <c r="E3644" s="213"/>
      <c r="F3644" s="213"/>
      <c r="G3644" s="215"/>
      <c r="H3644" s="18" t="s">
        <v>1</v>
      </c>
      <c r="I3644" s="110">
        <v>1</v>
      </c>
      <c r="J3644" s="110">
        <v>2</v>
      </c>
      <c r="K3644" s="110">
        <v>20</v>
      </c>
      <c r="L3644" s="110" t="s">
        <v>3402</v>
      </c>
      <c r="M3644" s="12">
        <v>5</v>
      </c>
      <c r="N3644" s="12">
        <v>6</v>
      </c>
      <c r="O3644" s="12">
        <v>7</v>
      </c>
      <c r="P3644" s="12" t="s">
        <v>3303</v>
      </c>
      <c r="Q3644" s="110">
        <v>9</v>
      </c>
    </row>
    <row r="3645" spans="1:17" x14ac:dyDescent="0.25">
      <c r="A3645" s="213"/>
      <c r="B3645" s="213"/>
      <c r="C3645" s="213"/>
      <c r="D3645" s="213"/>
      <c r="E3645" s="213"/>
      <c r="F3645" s="213"/>
      <c r="G3645" s="215"/>
      <c r="H3645" s="19" t="s">
        <v>1060</v>
      </c>
      <c r="I3645" s="186">
        <f t="shared" ref="I3645:L3645" si="3012">SUM(I3641)</f>
        <v>4043014</v>
      </c>
      <c r="J3645" s="186">
        <f t="shared" ref="J3645" si="3013">SUM(J3641)</f>
        <v>3877690</v>
      </c>
      <c r="K3645" s="186">
        <f t="shared" ref="K3645" si="3014">SUM(K3641)</f>
        <v>3175638</v>
      </c>
      <c r="L3645" s="186">
        <f t="shared" si="3012"/>
        <v>700892</v>
      </c>
      <c r="M3645" s="20">
        <f t="shared" ref="M3645:O3645" si="3015">SUM(M3641)</f>
        <v>244044</v>
      </c>
      <c r="N3645" s="20">
        <f t="shared" si="3015"/>
        <v>229463</v>
      </c>
      <c r="O3645" s="20">
        <f t="shared" si="3015"/>
        <v>227385</v>
      </c>
      <c r="P3645" s="20">
        <f>K3645+L3645</f>
        <v>3876530</v>
      </c>
      <c r="Q3645" s="186">
        <f>IF(J3645=0,"-",P3645/J3645*100)</f>
        <v>99.970085282732754</v>
      </c>
    </row>
    <row r="3646" spans="1:17" x14ac:dyDescent="0.25">
      <c r="A3646" s="213"/>
      <c r="B3646" s="213"/>
      <c r="C3646" s="213"/>
      <c r="D3646" s="213"/>
      <c r="E3646" s="213"/>
      <c r="F3646" s="213"/>
      <c r="G3646" s="215"/>
      <c r="H3646" s="21" t="s">
        <v>80</v>
      </c>
      <c r="I3646" s="186">
        <f t="shared" ref="I3646:L3646" si="3016">SUM(I3645)</f>
        <v>4043014</v>
      </c>
      <c r="J3646" s="186">
        <f t="shared" ref="J3646" si="3017">SUM(J3645)</f>
        <v>3877690</v>
      </c>
      <c r="K3646" s="186">
        <f t="shared" ref="K3646" si="3018">SUM(K3645)</f>
        <v>3175638</v>
      </c>
      <c r="L3646" s="186">
        <f t="shared" si="3016"/>
        <v>700892</v>
      </c>
      <c r="M3646" s="20">
        <f t="shared" ref="M3646:O3646" si="3019">SUM(M3645)</f>
        <v>244044</v>
      </c>
      <c r="N3646" s="20">
        <f t="shared" si="3019"/>
        <v>229463</v>
      </c>
      <c r="O3646" s="20">
        <f t="shared" si="3019"/>
        <v>227385</v>
      </c>
      <c r="P3646" s="20">
        <f>K3646+L3646</f>
        <v>3876530</v>
      </c>
      <c r="Q3646" s="186">
        <f>IF(J3646=0,"-",P3646/J3646*100)</f>
        <v>99.970085282732754</v>
      </c>
    </row>
    <row r="3647" spans="1:17" x14ac:dyDescent="0.25">
      <c r="A3647" s="216"/>
      <c r="B3647" s="216"/>
      <c r="C3647" s="216"/>
      <c r="D3647" s="216"/>
      <c r="E3647" s="216"/>
      <c r="F3647" s="216"/>
      <c r="G3647" s="217"/>
      <c r="J3647" s="178">
        <v>0</v>
      </c>
      <c r="K3647" s="178">
        <v>0</v>
      </c>
      <c r="L3647" s="178">
        <f>M3647+N3647+O3647</f>
        <v>0</v>
      </c>
      <c r="P3647">
        <f>K3647+L3647</f>
        <v>0</v>
      </c>
      <c r="Q3647" s="160" t="str">
        <f>IF(J3647=0,"-",P3647/J3647*100)</f>
        <v>-</v>
      </c>
    </row>
    <row r="3648" spans="1:17" ht="15.75" thickBot="1" x14ac:dyDescent="0.3">
      <c r="A3648" s="16" t="s">
        <v>1</v>
      </c>
      <c r="B3648" s="16" t="s">
        <v>1</v>
      </c>
      <c r="C3648" s="16" t="s">
        <v>1</v>
      </c>
      <c r="D3648" s="16" t="s">
        <v>1</v>
      </c>
      <c r="E3648" s="16" t="s">
        <v>1</v>
      </c>
      <c r="F3648" s="16" t="s">
        <v>1</v>
      </c>
      <c r="G3648" s="16" t="s">
        <v>1</v>
      </c>
      <c r="H3648" s="22" t="s">
        <v>1</v>
      </c>
      <c r="I3648" s="187"/>
      <c r="J3648" s="187"/>
      <c r="K3648" s="187"/>
      <c r="L3648" s="187"/>
      <c r="M3648" s="22" t="s">
        <v>1</v>
      </c>
      <c r="N3648" s="22" t="s">
        <v>1</v>
      </c>
      <c r="O3648" s="22"/>
      <c r="P3648" s="22">
        <f>K3648+L3648</f>
        <v>0</v>
      </c>
      <c r="Q3648" s="166"/>
    </row>
    <row r="3649" spans="1:17" ht="45.75" thickBot="1" x14ac:dyDescent="0.3">
      <c r="A3649" s="5" t="s">
        <v>4</v>
      </c>
      <c r="B3649" s="5" t="s">
        <v>5</v>
      </c>
      <c r="C3649" s="5" t="s">
        <v>6</v>
      </c>
      <c r="D3649" s="6" t="s">
        <v>1</v>
      </c>
      <c r="E3649" s="5" t="s">
        <v>7</v>
      </c>
      <c r="F3649" s="5" t="s">
        <v>8</v>
      </c>
      <c r="G3649" s="5" t="s">
        <v>9</v>
      </c>
      <c r="H3649" s="5" t="s">
        <v>10</v>
      </c>
      <c r="I3649" s="109" t="s">
        <v>3374</v>
      </c>
      <c r="J3649" s="109" t="s">
        <v>3433</v>
      </c>
      <c r="K3649" s="109" t="s">
        <v>3437</v>
      </c>
      <c r="L3649" s="109" t="s">
        <v>3434</v>
      </c>
      <c r="M3649" s="5" t="s">
        <v>3439</v>
      </c>
      <c r="N3649" s="5" t="s">
        <v>3440</v>
      </c>
      <c r="O3649" s="5" t="s">
        <v>3441</v>
      </c>
      <c r="P3649" s="5" t="s">
        <v>3438</v>
      </c>
      <c r="Q3649" s="162" t="s">
        <v>3302</v>
      </c>
    </row>
    <row r="3650" spans="1:17" x14ac:dyDescent="0.25">
      <c r="A3650" s="7" t="s">
        <v>1</v>
      </c>
      <c r="B3650" s="7" t="s">
        <v>1</v>
      </c>
      <c r="C3650" s="7" t="s">
        <v>1</v>
      </c>
      <c r="D3650" s="8" t="s">
        <v>1</v>
      </c>
      <c r="E3650" s="8" t="s">
        <v>1</v>
      </c>
      <c r="F3650" s="9" t="s">
        <v>1</v>
      </c>
      <c r="G3650" s="10" t="s">
        <v>1</v>
      </c>
      <c r="H3650" s="11" t="s">
        <v>1</v>
      </c>
      <c r="I3650" s="110">
        <v>1</v>
      </c>
      <c r="J3650" s="110">
        <v>2</v>
      </c>
      <c r="K3650" s="110">
        <v>20</v>
      </c>
      <c r="L3650" s="110" t="s">
        <v>3402</v>
      </c>
      <c r="M3650" s="12">
        <v>5</v>
      </c>
      <c r="N3650" s="12">
        <v>6</v>
      </c>
      <c r="O3650" s="12">
        <v>7</v>
      </c>
      <c r="P3650" s="12" t="s">
        <v>3303</v>
      </c>
      <c r="Q3650" s="110">
        <v>9</v>
      </c>
    </row>
    <row r="3651" spans="1:17" x14ac:dyDescent="0.25">
      <c r="A3651" s="1" t="s">
        <v>969</v>
      </c>
      <c r="B3651" s="1" t="s">
        <v>82</v>
      </c>
      <c r="C3651" s="4" t="s">
        <v>1599</v>
      </c>
      <c r="D3651" s="4" t="s">
        <v>1600</v>
      </c>
      <c r="E3651" s="2" t="s">
        <v>1</v>
      </c>
      <c r="F3651" s="2" t="s">
        <v>1</v>
      </c>
      <c r="G3651" s="2" t="s">
        <v>1</v>
      </c>
      <c r="H3651" s="2" t="s">
        <v>1601</v>
      </c>
      <c r="I3651" s="183">
        <v>0</v>
      </c>
      <c r="J3651" s="183"/>
      <c r="K3651" s="183"/>
      <c r="L3651" s="183"/>
      <c r="M3651" s="3" t="s">
        <v>1</v>
      </c>
      <c r="N3651" s="3" t="s">
        <v>1</v>
      </c>
      <c r="O3651" s="3"/>
      <c r="P3651" s="3">
        <f t="shared" ref="P3651:P3683" si="3020">K3651+L3651</f>
        <v>0</v>
      </c>
      <c r="Q3651" s="161"/>
    </row>
    <row r="3652" spans="1:17" ht="33.75" x14ac:dyDescent="0.25">
      <c r="A3652" s="1" t="s">
        <v>1</v>
      </c>
      <c r="B3652" s="1" t="s">
        <v>1</v>
      </c>
      <c r="C3652" s="1" t="s">
        <v>1</v>
      </c>
      <c r="D3652" s="2" t="s">
        <v>1</v>
      </c>
      <c r="E3652" s="2" t="s">
        <v>1</v>
      </c>
      <c r="F3652" s="2" t="s">
        <v>1</v>
      </c>
      <c r="G3652" s="2" t="s">
        <v>1</v>
      </c>
      <c r="H3652" s="13" t="s">
        <v>14</v>
      </c>
      <c r="I3652" s="184">
        <f t="shared" ref="I3652:L3652" si="3021">SUM(I3653,I3661,I3663)</f>
        <v>5762276</v>
      </c>
      <c r="J3652" s="184">
        <f t="shared" ref="J3652" si="3022">SUM(J3653,J3661,J3663)</f>
        <v>5551395</v>
      </c>
      <c r="K3652" s="184">
        <f t="shared" ref="K3652" si="3023">SUM(K3653,K3661,K3663)</f>
        <v>4561872</v>
      </c>
      <c r="L3652" s="184">
        <f t="shared" si="3021"/>
        <v>980623</v>
      </c>
      <c r="M3652" s="14">
        <f t="shared" ref="M3652:O3652" si="3024">SUM(M3653,M3661,M3663)</f>
        <v>341716</v>
      </c>
      <c r="N3652" s="14">
        <f t="shared" si="3024"/>
        <v>331887</v>
      </c>
      <c r="O3652" s="14">
        <f t="shared" si="3024"/>
        <v>307020</v>
      </c>
      <c r="P3652" s="14">
        <f t="shared" si="3020"/>
        <v>5542495</v>
      </c>
      <c r="Q3652" s="184">
        <f t="shared" ref="Q3652:Q3682" si="3025">IF(J3652=0,"-",P3652/J3652*100)</f>
        <v>99.839679936304293</v>
      </c>
    </row>
    <row r="3653" spans="1:17" x14ac:dyDescent="0.25">
      <c r="A3653" s="4" t="s">
        <v>969</v>
      </c>
      <c r="B3653" s="4" t="s">
        <v>82</v>
      </c>
      <c r="C3653" s="4" t="s">
        <v>1599</v>
      </c>
      <c r="D3653" s="4" t="s">
        <v>1600</v>
      </c>
      <c r="E3653" s="2" t="s">
        <v>15</v>
      </c>
      <c r="F3653" s="2" t="s">
        <v>1</v>
      </c>
      <c r="G3653" s="2" t="s">
        <v>1</v>
      </c>
      <c r="H3653" s="2" t="s">
        <v>16</v>
      </c>
      <c r="I3653" s="185">
        <f t="shared" ref="I3653:L3653" si="3026">SUM(I3654,I3655)</f>
        <v>4921194</v>
      </c>
      <c r="J3653" s="185">
        <f t="shared" ref="J3653" si="3027">SUM(J3654,J3655)</f>
        <v>4887713</v>
      </c>
      <c r="K3653" s="185">
        <f t="shared" ref="K3653" si="3028">SUM(K3654,K3655)</f>
        <v>4030090</v>
      </c>
      <c r="L3653" s="185">
        <f t="shared" si="3026"/>
        <v>848723</v>
      </c>
      <c r="M3653" s="15">
        <f t="shared" ref="M3653:O3653" si="3029">SUM(M3654,M3655)</f>
        <v>296515</v>
      </c>
      <c r="N3653" s="15">
        <f t="shared" si="3029"/>
        <v>286887</v>
      </c>
      <c r="O3653" s="15">
        <f t="shared" si="3029"/>
        <v>265321</v>
      </c>
      <c r="P3653" s="15">
        <f t="shared" si="3020"/>
        <v>4878813</v>
      </c>
      <c r="Q3653" s="185">
        <f t="shared" si="3025"/>
        <v>99.817910748851261</v>
      </c>
    </row>
    <row r="3654" spans="1:17" x14ac:dyDescent="0.25">
      <c r="A3654" s="4" t="s">
        <v>969</v>
      </c>
      <c r="B3654" s="4" t="s">
        <v>82</v>
      </c>
      <c r="C3654" s="4" t="s">
        <v>1599</v>
      </c>
      <c r="D3654" s="4" t="s">
        <v>1600</v>
      </c>
      <c r="E3654" s="3" t="s">
        <v>18</v>
      </c>
      <c r="F3654" s="4"/>
      <c r="G3654" s="16" t="s">
        <v>1015</v>
      </c>
      <c r="H3654" s="16" t="s">
        <v>17</v>
      </c>
      <c r="I3654" s="183">
        <v>4416892</v>
      </c>
      <c r="J3654" s="183">
        <v>4376892</v>
      </c>
      <c r="K3654" s="183">
        <v>3573697</v>
      </c>
      <c r="L3654" s="183">
        <f>M3654+N3654+O3654</f>
        <v>803195</v>
      </c>
      <c r="M3654" s="17">
        <v>281587</v>
      </c>
      <c r="N3654" s="17">
        <v>271587</v>
      </c>
      <c r="O3654" s="17">
        <v>250021</v>
      </c>
      <c r="P3654" s="17">
        <f t="shared" si="3020"/>
        <v>4376892</v>
      </c>
      <c r="Q3654" s="183">
        <f t="shared" si="3025"/>
        <v>100</v>
      </c>
    </row>
    <row r="3655" spans="1:17" x14ac:dyDescent="0.25">
      <c r="A3655" s="1" t="s">
        <v>969</v>
      </c>
      <c r="B3655" s="1" t="s">
        <v>82</v>
      </c>
      <c r="C3655" s="1" t="s">
        <v>1599</v>
      </c>
      <c r="D3655" s="1" t="s">
        <v>1600</v>
      </c>
      <c r="E3655" s="1" t="s">
        <v>20</v>
      </c>
      <c r="F3655" s="4" t="s">
        <v>1</v>
      </c>
      <c r="G3655" s="16" t="s">
        <v>1</v>
      </c>
      <c r="H3655" s="2" t="s">
        <v>21</v>
      </c>
      <c r="I3655" s="185">
        <f t="shared" ref="I3655:O3655" si="3030">SUM(I3656:I3660)</f>
        <v>504302</v>
      </c>
      <c r="J3655" s="185">
        <f t="shared" si="3030"/>
        <v>510821</v>
      </c>
      <c r="K3655" s="185">
        <f t="shared" si="3030"/>
        <v>456393</v>
      </c>
      <c r="L3655" s="185">
        <f t="shared" si="3030"/>
        <v>45528</v>
      </c>
      <c r="M3655" s="15">
        <f t="shared" si="3030"/>
        <v>14928</v>
      </c>
      <c r="N3655" s="15">
        <f t="shared" si="3030"/>
        <v>15300</v>
      </c>
      <c r="O3655" s="15">
        <f t="shared" si="3030"/>
        <v>15300</v>
      </c>
      <c r="P3655" s="15">
        <f t="shared" si="3020"/>
        <v>501921</v>
      </c>
      <c r="Q3655" s="185">
        <f t="shared" si="3025"/>
        <v>98.257706711352895</v>
      </c>
    </row>
    <row r="3656" spans="1:17" x14ac:dyDescent="0.25">
      <c r="A3656" s="4" t="s">
        <v>969</v>
      </c>
      <c r="B3656" s="4" t="s">
        <v>82</v>
      </c>
      <c r="C3656" s="4" t="s">
        <v>1599</v>
      </c>
      <c r="D3656" s="4" t="s">
        <v>1600</v>
      </c>
      <c r="E3656" s="3" t="s">
        <v>22</v>
      </c>
      <c r="F3656" s="4" t="s">
        <v>1602</v>
      </c>
      <c r="G3656" s="16" t="s">
        <v>1015</v>
      </c>
      <c r="H3656" s="16" t="s">
        <v>86</v>
      </c>
      <c r="I3656" s="183">
        <v>73400</v>
      </c>
      <c r="J3656" s="183">
        <v>72600</v>
      </c>
      <c r="K3656" s="183">
        <v>58198</v>
      </c>
      <c r="L3656" s="183">
        <f>M3656+N3656+O3656</f>
        <v>14402</v>
      </c>
      <c r="M3656" s="17">
        <v>4402</v>
      </c>
      <c r="N3656" s="17">
        <v>5000</v>
      </c>
      <c r="O3656" s="17">
        <v>5000</v>
      </c>
      <c r="P3656" s="17">
        <f t="shared" si="3020"/>
        <v>72600</v>
      </c>
      <c r="Q3656" s="183">
        <f t="shared" si="3025"/>
        <v>100</v>
      </c>
    </row>
    <row r="3657" spans="1:17" x14ac:dyDescent="0.25">
      <c r="A3657" s="4" t="s">
        <v>969</v>
      </c>
      <c r="B3657" s="4" t="s">
        <v>82</v>
      </c>
      <c r="C3657" s="4" t="s">
        <v>1599</v>
      </c>
      <c r="D3657" s="4" t="s">
        <v>1600</v>
      </c>
      <c r="E3657" s="3" t="s">
        <v>22</v>
      </c>
      <c r="F3657" s="4" t="s">
        <v>1603</v>
      </c>
      <c r="G3657" s="16" t="s">
        <v>1015</v>
      </c>
      <c r="H3657" s="16" t="s">
        <v>26</v>
      </c>
      <c r="I3657" s="183">
        <v>331210</v>
      </c>
      <c r="J3657" s="183">
        <v>325710</v>
      </c>
      <c r="K3657" s="183">
        <v>294584</v>
      </c>
      <c r="L3657" s="183">
        <f>M3657+N3657+O3657</f>
        <v>31126</v>
      </c>
      <c r="M3657" s="17">
        <v>10526</v>
      </c>
      <c r="N3657" s="17">
        <v>10300</v>
      </c>
      <c r="O3657" s="17">
        <v>10300</v>
      </c>
      <c r="P3657" s="17">
        <f t="shared" si="3020"/>
        <v>325710</v>
      </c>
      <c r="Q3657" s="183">
        <f t="shared" si="3025"/>
        <v>100</v>
      </c>
    </row>
    <row r="3658" spans="1:17" x14ac:dyDescent="0.25">
      <c r="A3658" s="4" t="s">
        <v>969</v>
      </c>
      <c r="B3658" s="4" t="s">
        <v>82</v>
      </c>
      <c r="C3658" s="4" t="s">
        <v>1599</v>
      </c>
      <c r="D3658" s="4" t="s">
        <v>1600</v>
      </c>
      <c r="E3658" s="3" t="s">
        <v>22</v>
      </c>
      <c r="F3658" s="4" t="s">
        <v>1604</v>
      </c>
      <c r="G3658" s="16" t="s">
        <v>1015</v>
      </c>
      <c r="H3658" s="16" t="s">
        <v>28</v>
      </c>
      <c r="I3658" s="183">
        <v>65592</v>
      </c>
      <c r="J3658" s="183">
        <v>78411</v>
      </c>
      <c r="K3658" s="183">
        <v>78411</v>
      </c>
      <c r="L3658" s="183">
        <f>M3658+N3658+O3658</f>
        <v>0</v>
      </c>
      <c r="M3658" s="17"/>
      <c r="N3658" s="17"/>
      <c r="O3658" s="17"/>
      <c r="P3658" s="17">
        <f t="shared" si="3020"/>
        <v>78411</v>
      </c>
      <c r="Q3658" s="183">
        <f t="shared" si="3025"/>
        <v>100</v>
      </c>
    </row>
    <row r="3659" spans="1:17" x14ac:dyDescent="0.25">
      <c r="A3659" s="4" t="s">
        <v>969</v>
      </c>
      <c r="B3659" s="4" t="s">
        <v>82</v>
      </c>
      <c r="C3659" s="4" t="s">
        <v>1599</v>
      </c>
      <c r="D3659" s="4" t="s">
        <v>1600</v>
      </c>
      <c r="E3659" s="3" t="s">
        <v>22</v>
      </c>
      <c r="F3659" s="4" t="s">
        <v>1605</v>
      </c>
      <c r="G3659" s="16" t="s">
        <v>1015</v>
      </c>
      <c r="H3659" s="16" t="s">
        <v>24</v>
      </c>
      <c r="I3659" s="183">
        <v>15400</v>
      </c>
      <c r="J3659" s="183">
        <v>15400</v>
      </c>
      <c r="K3659" s="183">
        <v>6500</v>
      </c>
      <c r="L3659" s="183">
        <f>M3659+N3659+O3659</f>
        <v>0</v>
      </c>
      <c r="M3659" s="17"/>
      <c r="N3659" s="17"/>
      <c r="O3659" s="17"/>
      <c r="P3659" s="17">
        <f t="shared" si="3020"/>
        <v>6500</v>
      </c>
      <c r="Q3659" s="183">
        <f t="shared" si="3025"/>
        <v>42.207792207792203</v>
      </c>
    </row>
    <row r="3660" spans="1:17" x14ac:dyDescent="0.25">
      <c r="A3660" s="4" t="s">
        <v>969</v>
      </c>
      <c r="B3660" s="4" t="s">
        <v>82</v>
      </c>
      <c r="C3660" s="4" t="s">
        <v>1599</v>
      </c>
      <c r="D3660" s="4" t="s">
        <v>1600</v>
      </c>
      <c r="E3660" s="3" t="s">
        <v>22</v>
      </c>
      <c r="F3660" s="4" t="s">
        <v>1606</v>
      </c>
      <c r="G3660" s="16" t="s">
        <v>1015</v>
      </c>
      <c r="H3660" s="16" t="s">
        <v>30</v>
      </c>
      <c r="I3660" s="183">
        <v>18700</v>
      </c>
      <c r="J3660" s="183">
        <v>18700</v>
      </c>
      <c r="K3660" s="183">
        <v>18700</v>
      </c>
      <c r="L3660" s="183">
        <f>M3660+N3660+O3660</f>
        <v>0</v>
      </c>
      <c r="M3660" s="17"/>
      <c r="N3660" s="17"/>
      <c r="O3660" s="17"/>
      <c r="P3660" s="17">
        <f t="shared" si="3020"/>
        <v>18700</v>
      </c>
      <c r="Q3660" s="183">
        <f t="shared" si="3025"/>
        <v>100</v>
      </c>
    </row>
    <row r="3661" spans="1:17" x14ac:dyDescent="0.25">
      <c r="A3661" s="4" t="s">
        <v>969</v>
      </c>
      <c r="B3661" s="4" t="s">
        <v>82</v>
      </c>
      <c r="C3661" s="4" t="s">
        <v>1599</v>
      </c>
      <c r="D3661" s="4" t="s">
        <v>1600</v>
      </c>
      <c r="E3661" s="2" t="s">
        <v>31</v>
      </c>
      <c r="F3661" s="2" t="s">
        <v>1</v>
      </c>
      <c r="G3661" s="2" t="s">
        <v>1</v>
      </c>
      <c r="H3661" s="2" t="s">
        <v>32</v>
      </c>
      <c r="I3661" s="185">
        <f t="shared" ref="I3661:O3661" si="3031">SUM(I3662)</f>
        <v>463773</v>
      </c>
      <c r="J3661" s="185">
        <f t="shared" si="3031"/>
        <v>458273</v>
      </c>
      <c r="K3661" s="185">
        <f t="shared" si="3031"/>
        <v>379514</v>
      </c>
      <c r="L3661" s="185">
        <f t="shared" si="3031"/>
        <v>78759</v>
      </c>
      <c r="M3661" s="15">
        <f t="shared" si="3031"/>
        <v>27000</v>
      </c>
      <c r="N3661" s="15">
        <f t="shared" si="3031"/>
        <v>27000</v>
      </c>
      <c r="O3661" s="15">
        <f t="shared" si="3031"/>
        <v>24759</v>
      </c>
      <c r="P3661" s="15">
        <f t="shared" si="3020"/>
        <v>458273</v>
      </c>
      <c r="Q3661" s="185">
        <f t="shared" si="3025"/>
        <v>100</v>
      </c>
    </row>
    <row r="3662" spans="1:17" x14ac:dyDescent="0.25">
      <c r="A3662" s="4" t="s">
        <v>969</v>
      </c>
      <c r="B3662" s="4" t="s">
        <v>82</v>
      </c>
      <c r="C3662" s="4" t="s">
        <v>1599</v>
      </c>
      <c r="D3662" s="4" t="s">
        <v>1600</v>
      </c>
      <c r="E3662" s="3" t="s">
        <v>34</v>
      </c>
      <c r="F3662" s="4"/>
      <c r="G3662" s="16" t="s">
        <v>1015</v>
      </c>
      <c r="H3662" s="16" t="s">
        <v>33</v>
      </c>
      <c r="I3662" s="183">
        <v>463773</v>
      </c>
      <c r="J3662" s="183">
        <v>458273</v>
      </c>
      <c r="K3662" s="183">
        <v>379514</v>
      </c>
      <c r="L3662" s="183">
        <f>M3662+N3662+O3662</f>
        <v>78759</v>
      </c>
      <c r="M3662" s="17">
        <v>27000</v>
      </c>
      <c r="N3662" s="17">
        <v>27000</v>
      </c>
      <c r="O3662" s="17">
        <v>24759</v>
      </c>
      <c r="P3662" s="17">
        <f t="shared" si="3020"/>
        <v>458273</v>
      </c>
      <c r="Q3662" s="183">
        <f t="shared" si="3025"/>
        <v>100</v>
      </c>
    </row>
    <row r="3663" spans="1:17" x14ac:dyDescent="0.25">
      <c r="A3663" s="4" t="s">
        <v>969</v>
      </c>
      <c r="B3663" s="4" t="s">
        <v>82</v>
      </c>
      <c r="C3663" s="4" t="s">
        <v>1599</v>
      </c>
      <c r="D3663" s="4" t="s">
        <v>1600</v>
      </c>
      <c r="E3663" s="2" t="s">
        <v>35</v>
      </c>
      <c r="F3663" s="2" t="s">
        <v>1</v>
      </c>
      <c r="G3663" s="2" t="s">
        <v>1</v>
      </c>
      <c r="H3663" s="2" t="s">
        <v>36</v>
      </c>
      <c r="I3663" s="185">
        <f t="shared" ref="I3663:O3663" si="3032">SUM(I3664:I3671)</f>
        <v>377309</v>
      </c>
      <c r="J3663" s="185">
        <f t="shared" si="3032"/>
        <v>205409</v>
      </c>
      <c r="K3663" s="185">
        <f t="shared" si="3032"/>
        <v>152268</v>
      </c>
      <c r="L3663" s="185">
        <f t="shared" si="3032"/>
        <v>53141</v>
      </c>
      <c r="M3663" s="15">
        <f t="shared" si="3032"/>
        <v>18201</v>
      </c>
      <c r="N3663" s="15">
        <f t="shared" si="3032"/>
        <v>18000</v>
      </c>
      <c r="O3663" s="15">
        <f t="shared" si="3032"/>
        <v>16940</v>
      </c>
      <c r="P3663" s="15">
        <f t="shared" si="3020"/>
        <v>205409</v>
      </c>
      <c r="Q3663" s="185">
        <f t="shared" si="3025"/>
        <v>100</v>
      </c>
    </row>
    <row r="3664" spans="1:17" x14ac:dyDescent="0.25">
      <c r="A3664" s="4" t="s">
        <v>969</v>
      </c>
      <c r="B3664" s="4" t="s">
        <v>82</v>
      </c>
      <c r="C3664" s="4" t="s">
        <v>1599</v>
      </c>
      <c r="D3664" s="4" t="s">
        <v>1600</v>
      </c>
      <c r="E3664" s="3" t="s">
        <v>39</v>
      </c>
      <c r="F3664" s="4"/>
      <c r="G3664" s="16" t="s">
        <v>1015</v>
      </c>
      <c r="H3664" s="16" t="s">
        <v>38</v>
      </c>
      <c r="I3664" s="183">
        <v>5900</v>
      </c>
      <c r="J3664" s="183">
        <v>1900</v>
      </c>
      <c r="K3664" s="183">
        <v>1900</v>
      </c>
      <c r="L3664" s="183">
        <f t="shared" ref="L3664:L3670" si="3033">M3664+N3664+O3664</f>
        <v>0</v>
      </c>
      <c r="M3664" s="17"/>
      <c r="N3664" s="17"/>
      <c r="O3664" s="17"/>
      <c r="P3664" s="17">
        <f t="shared" si="3020"/>
        <v>1900</v>
      </c>
      <c r="Q3664" s="183">
        <f t="shared" si="3025"/>
        <v>100</v>
      </c>
    </row>
    <row r="3665" spans="1:17" x14ac:dyDescent="0.25">
      <c r="A3665" s="4" t="s">
        <v>969</v>
      </c>
      <c r="B3665" s="4" t="s">
        <v>82</v>
      </c>
      <c r="C3665" s="4" t="s">
        <v>1599</v>
      </c>
      <c r="D3665" s="4" t="s">
        <v>1600</v>
      </c>
      <c r="E3665" s="3" t="s">
        <v>197</v>
      </c>
      <c r="F3665" s="4"/>
      <c r="G3665" s="16" t="s">
        <v>1015</v>
      </c>
      <c r="H3665" s="16" t="s">
        <v>196</v>
      </c>
      <c r="I3665" s="183">
        <v>70950</v>
      </c>
      <c r="J3665" s="183">
        <v>70950</v>
      </c>
      <c r="K3665" s="183">
        <v>51300</v>
      </c>
      <c r="L3665" s="183">
        <f t="shared" si="3033"/>
        <v>19650</v>
      </c>
      <c r="M3665" s="17">
        <v>6600</v>
      </c>
      <c r="N3665" s="17">
        <v>6550</v>
      </c>
      <c r="O3665" s="17">
        <v>6500</v>
      </c>
      <c r="P3665" s="17">
        <f t="shared" si="3020"/>
        <v>70950</v>
      </c>
      <c r="Q3665" s="183">
        <f t="shared" si="3025"/>
        <v>100</v>
      </c>
    </row>
    <row r="3666" spans="1:17" x14ac:dyDescent="0.25">
      <c r="A3666" s="4" t="s">
        <v>969</v>
      </c>
      <c r="B3666" s="4" t="s">
        <v>82</v>
      </c>
      <c r="C3666" s="4" t="s">
        <v>1599</v>
      </c>
      <c r="D3666" s="4" t="s">
        <v>1600</v>
      </c>
      <c r="E3666" s="3" t="s">
        <v>200</v>
      </c>
      <c r="F3666" s="4"/>
      <c r="G3666" s="16" t="s">
        <v>1015</v>
      </c>
      <c r="H3666" s="16" t="s">
        <v>199</v>
      </c>
      <c r="I3666" s="183">
        <v>18150</v>
      </c>
      <c r="J3666" s="183">
        <v>18150</v>
      </c>
      <c r="K3666" s="183">
        <v>13040</v>
      </c>
      <c r="L3666" s="183">
        <f t="shared" si="3033"/>
        <v>5110</v>
      </c>
      <c r="M3666" s="17">
        <v>1700</v>
      </c>
      <c r="N3666" s="17">
        <v>1700</v>
      </c>
      <c r="O3666" s="17">
        <v>1710</v>
      </c>
      <c r="P3666" s="17">
        <f t="shared" si="3020"/>
        <v>18150</v>
      </c>
      <c r="Q3666" s="183">
        <f t="shared" si="3025"/>
        <v>100</v>
      </c>
    </row>
    <row r="3667" spans="1:17" x14ac:dyDescent="0.25">
      <c r="A3667" s="4" t="s">
        <v>969</v>
      </c>
      <c r="B3667" s="4" t="s">
        <v>82</v>
      </c>
      <c r="C3667" s="4" t="s">
        <v>1599</v>
      </c>
      <c r="D3667" s="4" t="s">
        <v>1600</v>
      </c>
      <c r="E3667" s="3" t="s">
        <v>203</v>
      </c>
      <c r="F3667" s="4"/>
      <c r="G3667" s="16" t="s">
        <v>1015</v>
      </c>
      <c r="H3667" s="16" t="s">
        <v>202</v>
      </c>
      <c r="I3667" s="183">
        <v>139000</v>
      </c>
      <c r="J3667" s="183">
        <v>33000</v>
      </c>
      <c r="K3667" s="183">
        <v>23650</v>
      </c>
      <c r="L3667" s="183">
        <f t="shared" si="3033"/>
        <v>9350</v>
      </c>
      <c r="M3667" s="17">
        <v>3150</v>
      </c>
      <c r="N3667" s="17">
        <v>3100</v>
      </c>
      <c r="O3667" s="17">
        <v>3100</v>
      </c>
      <c r="P3667" s="17">
        <f t="shared" si="3020"/>
        <v>33000</v>
      </c>
      <c r="Q3667" s="183">
        <f t="shared" si="3025"/>
        <v>100</v>
      </c>
    </row>
    <row r="3668" spans="1:17" x14ac:dyDescent="0.25">
      <c r="A3668" s="4" t="s">
        <v>969</v>
      </c>
      <c r="B3668" s="4" t="s">
        <v>82</v>
      </c>
      <c r="C3668" s="4" t="s">
        <v>1599</v>
      </c>
      <c r="D3668" s="4" t="s">
        <v>1600</v>
      </c>
      <c r="E3668" s="3" t="s">
        <v>206</v>
      </c>
      <c r="F3668" s="4"/>
      <c r="G3668" s="16" t="s">
        <v>1015</v>
      </c>
      <c r="H3668" s="16" t="s">
        <v>205</v>
      </c>
      <c r="I3668" s="183">
        <v>2550</v>
      </c>
      <c r="J3668" s="183">
        <v>1650</v>
      </c>
      <c r="K3668" s="183">
        <v>1650</v>
      </c>
      <c r="L3668" s="183">
        <f t="shared" si="3033"/>
        <v>0</v>
      </c>
      <c r="M3668" s="17"/>
      <c r="N3668" s="17"/>
      <c r="O3668" s="17"/>
      <c r="P3668" s="17">
        <f t="shared" si="3020"/>
        <v>1650</v>
      </c>
      <c r="Q3668" s="183">
        <f t="shared" si="3025"/>
        <v>100</v>
      </c>
    </row>
    <row r="3669" spans="1:17" x14ac:dyDescent="0.25">
      <c r="A3669" s="4" t="s">
        <v>969</v>
      </c>
      <c r="B3669" s="4" t="s">
        <v>82</v>
      </c>
      <c r="C3669" s="4" t="s">
        <v>1599</v>
      </c>
      <c r="D3669" s="4" t="s">
        <v>1600</v>
      </c>
      <c r="E3669" s="3" t="s">
        <v>212</v>
      </c>
      <c r="F3669" s="4"/>
      <c r="G3669" s="16" t="s">
        <v>1015</v>
      </c>
      <c r="H3669" s="16" t="s">
        <v>211</v>
      </c>
      <c r="I3669" s="183">
        <v>33000</v>
      </c>
      <c r="J3669" s="183">
        <v>11000</v>
      </c>
      <c r="K3669" s="183">
        <v>9400</v>
      </c>
      <c r="L3669" s="183">
        <f t="shared" si="3033"/>
        <v>1600</v>
      </c>
      <c r="M3669" s="17">
        <v>700</v>
      </c>
      <c r="N3669" s="17">
        <v>700</v>
      </c>
      <c r="O3669" s="17">
        <v>200</v>
      </c>
      <c r="P3669" s="17">
        <f t="shared" si="3020"/>
        <v>11000</v>
      </c>
      <c r="Q3669" s="183">
        <f t="shared" si="3025"/>
        <v>100</v>
      </c>
    </row>
    <row r="3670" spans="1:17" x14ac:dyDescent="0.25">
      <c r="A3670" s="4" t="s">
        <v>969</v>
      </c>
      <c r="B3670" s="4" t="s">
        <v>82</v>
      </c>
      <c r="C3670" s="4" t="s">
        <v>1599</v>
      </c>
      <c r="D3670" s="4" t="s">
        <v>1600</v>
      </c>
      <c r="E3670" s="3" t="s">
        <v>215</v>
      </c>
      <c r="F3670" s="4"/>
      <c r="G3670" s="16" t="s">
        <v>1015</v>
      </c>
      <c r="H3670" s="16" t="s">
        <v>214</v>
      </c>
      <c r="I3670" s="183">
        <v>0</v>
      </c>
      <c r="J3670" s="183">
        <v>0</v>
      </c>
      <c r="K3670" s="183">
        <v>0</v>
      </c>
      <c r="L3670" s="183">
        <f t="shared" si="3033"/>
        <v>0</v>
      </c>
      <c r="M3670" s="17"/>
      <c r="N3670" s="17"/>
      <c r="O3670" s="17"/>
      <c r="P3670" s="17">
        <f t="shared" si="3020"/>
        <v>0</v>
      </c>
      <c r="Q3670" s="161" t="str">
        <f t="shared" si="3025"/>
        <v>-</v>
      </c>
    </row>
    <row r="3671" spans="1:17" x14ac:dyDescent="0.25">
      <c r="A3671" s="1" t="s">
        <v>969</v>
      </c>
      <c r="B3671" s="1" t="s">
        <v>82</v>
      </c>
      <c r="C3671" s="1" t="s">
        <v>1599</v>
      </c>
      <c r="D3671" s="1" t="s">
        <v>1600</v>
      </c>
      <c r="E3671" s="1" t="s">
        <v>40</v>
      </c>
      <c r="F3671" s="4" t="s">
        <v>1</v>
      </c>
      <c r="G3671" s="16" t="s">
        <v>1</v>
      </c>
      <c r="H3671" s="2" t="s">
        <v>41</v>
      </c>
      <c r="I3671" s="185">
        <f t="shared" ref="I3671:O3671" si="3034">SUM(I3672:I3674)</f>
        <v>107759</v>
      </c>
      <c r="J3671" s="185">
        <f t="shared" si="3034"/>
        <v>68759</v>
      </c>
      <c r="K3671" s="185">
        <f t="shared" si="3034"/>
        <v>51328</v>
      </c>
      <c r="L3671" s="185">
        <f t="shared" si="3034"/>
        <v>17431</v>
      </c>
      <c r="M3671" s="15">
        <f t="shared" si="3034"/>
        <v>6051</v>
      </c>
      <c r="N3671" s="15">
        <f t="shared" si="3034"/>
        <v>5950</v>
      </c>
      <c r="O3671" s="15">
        <f t="shared" si="3034"/>
        <v>5430</v>
      </c>
      <c r="P3671" s="15">
        <f t="shared" si="3020"/>
        <v>68759</v>
      </c>
      <c r="Q3671" s="185">
        <f t="shared" si="3025"/>
        <v>100</v>
      </c>
    </row>
    <row r="3672" spans="1:17" x14ac:dyDescent="0.25">
      <c r="A3672" s="4" t="s">
        <v>969</v>
      </c>
      <c r="B3672" s="4" t="s">
        <v>82</v>
      </c>
      <c r="C3672" s="4" t="s">
        <v>1599</v>
      </c>
      <c r="D3672" s="4" t="s">
        <v>1600</v>
      </c>
      <c r="E3672" s="3" t="s">
        <v>42</v>
      </c>
      <c r="F3672" s="4"/>
      <c r="G3672" s="16" t="s">
        <v>1015</v>
      </c>
      <c r="H3672" s="16" t="s">
        <v>41</v>
      </c>
      <c r="I3672" s="183">
        <v>79920</v>
      </c>
      <c r="J3672" s="183">
        <v>40920</v>
      </c>
      <c r="K3672" s="183">
        <v>29470</v>
      </c>
      <c r="L3672" s="183">
        <f>M3672+N3672+O3672</f>
        <v>11450</v>
      </c>
      <c r="M3672" s="17">
        <v>4000</v>
      </c>
      <c r="N3672" s="17">
        <v>3950</v>
      </c>
      <c r="O3672" s="17">
        <v>3500</v>
      </c>
      <c r="P3672" s="17">
        <f t="shared" si="3020"/>
        <v>40920</v>
      </c>
      <c r="Q3672" s="183">
        <f t="shared" si="3025"/>
        <v>100</v>
      </c>
    </row>
    <row r="3673" spans="1:17" ht="22.5" x14ac:dyDescent="0.25">
      <c r="A3673" s="4" t="s">
        <v>969</v>
      </c>
      <c r="B3673" s="4" t="s">
        <v>82</v>
      </c>
      <c r="C3673" s="4" t="s">
        <v>1599</v>
      </c>
      <c r="D3673" s="4" t="s">
        <v>1600</v>
      </c>
      <c r="E3673" s="3" t="s">
        <v>42</v>
      </c>
      <c r="F3673" s="4" t="s">
        <v>1607</v>
      </c>
      <c r="G3673" s="16" t="s">
        <v>1015</v>
      </c>
      <c r="H3673" s="16" t="s">
        <v>50</v>
      </c>
      <c r="I3673" s="183">
        <v>14089</v>
      </c>
      <c r="J3673" s="183">
        <v>14089</v>
      </c>
      <c r="K3673" s="183">
        <v>11658</v>
      </c>
      <c r="L3673" s="183">
        <f>M3673+N3673+O3673</f>
        <v>2431</v>
      </c>
      <c r="M3673" s="17">
        <v>901</v>
      </c>
      <c r="N3673" s="17">
        <v>800</v>
      </c>
      <c r="O3673" s="17">
        <v>730</v>
      </c>
      <c r="P3673" s="17">
        <f t="shared" si="3020"/>
        <v>14089</v>
      </c>
      <c r="Q3673" s="183">
        <f t="shared" si="3025"/>
        <v>100</v>
      </c>
    </row>
    <row r="3674" spans="1:17" ht="22.5" x14ac:dyDescent="0.25">
      <c r="A3674" s="4" t="s">
        <v>969</v>
      </c>
      <c r="B3674" s="4" t="s">
        <v>82</v>
      </c>
      <c r="C3674" s="4" t="s">
        <v>1599</v>
      </c>
      <c r="D3674" s="4" t="s">
        <v>1600</v>
      </c>
      <c r="E3674" s="3" t="s">
        <v>42</v>
      </c>
      <c r="F3674" s="4" t="s">
        <v>1608</v>
      </c>
      <c r="G3674" s="16" t="s">
        <v>1015</v>
      </c>
      <c r="H3674" s="16" t="s">
        <v>56</v>
      </c>
      <c r="I3674" s="183">
        <v>13750</v>
      </c>
      <c r="J3674" s="183">
        <v>13750</v>
      </c>
      <c r="K3674" s="183">
        <v>10200</v>
      </c>
      <c r="L3674" s="183">
        <f>M3674+N3674+O3674</f>
        <v>3550</v>
      </c>
      <c r="M3674" s="17">
        <v>1150</v>
      </c>
      <c r="N3674" s="17">
        <v>1200</v>
      </c>
      <c r="O3674" s="17">
        <v>1200</v>
      </c>
      <c r="P3674" s="17">
        <f t="shared" si="3020"/>
        <v>13750</v>
      </c>
      <c r="Q3674" s="183">
        <f t="shared" si="3025"/>
        <v>100</v>
      </c>
    </row>
    <row r="3675" spans="1:17" ht="22.5" x14ac:dyDescent="0.25">
      <c r="A3675" s="1" t="s">
        <v>1</v>
      </c>
      <c r="B3675" s="1" t="s">
        <v>1</v>
      </c>
      <c r="C3675" s="1" t="s">
        <v>1</v>
      </c>
      <c r="D3675" s="2" t="s">
        <v>1</v>
      </c>
      <c r="E3675" s="2" t="s">
        <v>1</v>
      </c>
      <c r="F3675" s="2" t="s">
        <v>1</v>
      </c>
      <c r="G3675" s="2" t="s">
        <v>1</v>
      </c>
      <c r="H3675" s="13" t="s">
        <v>57</v>
      </c>
      <c r="I3675" s="184">
        <f t="shared" ref="I3675:O3676" si="3035">SUM(I3676)</f>
        <v>110</v>
      </c>
      <c r="J3675" s="184">
        <f t="shared" si="3035"/>
        <v>110</v>
      </c>
      <c r="K3675" s="184">
        <f t="shared" si="3035"/>
        <v>0</v>
      </c>
      <c r="L3675" s="184">
        <f t="shared" si="3035"/>
        <v>0</v>
      </c>
      <c r="M3675" s="14">
        <f t="shared" si="3035"/>
        <v>0</v>
      </c>
      <c r="N3675" s="14">
        <f t="shared" si="3035"/>
        <v>0</v>
      </c>
      <c r="O3675" s="14">
        <f t="shared" si="3035"/>
        <v>0</v>
      </c>
      <c r="P3675" s="14">
        <f t="shared" si="3020"/>
        <v>0</v>
      </c>
      <c r="Q3675" s="184">
        <f t="shared" si="3025"/>
        <v>0</v>
      </c>
    </row>
    <row r="3676" spans="1:17" x14ac:dyDescent="0.25">
      <c r="A3676" s="4" t="s">
        <v>969</v>
      </c>
      <c r="B3676" s="4" t="s">
        <v>82</v>
      </c>
      <c r="C3676" s="4" t="s">
        <v>1599</v>
      </c>
      <c r="D3676" s="4" t="s">
        <v>1600</v>
      </c>
      <c r="E3676" s="2" t="s">
        <v>58</v>
      </c>
      <c r="F3676" s="2" t="s">
        <v>1</v>
      </c>
      <c r="G3676" s="2" t="s">
        <v>1</v>
      </c>
      <c r="H3676" s="2" t="s">
        <v>59</v>
      </c>
      <c r="I3676" s="185">
        <f t="shared" si="3035"/>
        <v>110</v>
      </c>
      <c r="J3676" s="185">
        <f t="shared" si="3035"/>
        <v>110</v>
      </c>
      <c r="K3676" s="185">
        <f t="shared" si="3035"/>
        <v>0</v>
      </c>
      <c r="L3676" s="185">
        <f t="shared" si="3035"/>
        <v>0</v>
      </c>
      <c r="M3676" s="15">
        <f t="shared" si="3035"/>
        <v>0</v>
      </c>
      <c r="N3676" s="15">
        <f t="shared" si="3035"/>
        <v>0</v>
      </c>
      <c r="O3676" s="15">
        <f t="shared" si="3035"/>
        <v>0</v>
      </c>
      <c r="P3676" s="15">
        <f t="shared" si="3020"/>
        <v>0</v>
      </c>
      <c r="Q3676" s="185">
        <f t="shared" si="3025"/>
        <v>0</v>
      </c>
    </row>
    <row r="3677" spans="1:17" x14ac:dyDescent="0.25">
      <c r="A3677" s="4" t="s">
        <v>969</v>
      </c>
      <c r="B3677" s="4" t="s">
        <v>82</v>
      </c>
      <c r="C3677" s="4" t="s">
        <v>1599</v>
      </c>
      <c r="D3677" s="4" t="s">
        <v>1600</v>
      </c>
      <c r="E3677" s="3" t="s">
        <v>69</v>
      </c>
      <c r="F3677" s="4"/>
      <c r="G3677" s="16" t="s">
        <v>1015</v>
      </c>
      <c r="H3677" s="16" t="s">
        <v>68</v>
      </c>
      <c r="I3677" s="183">
        <v>110</v>
      </c>
      <c r="J3677" s="183">
        <v>110</v>
      </c>
      <c r="K3677" s="183">
        <v>0</v>
      </c>
      <c r="L3677" s="183">
        <f>M3677+N3677+O3677</f>
        <v>0</v>
      </c>
      <c r="M3677" s="17"/>
      <c r="N3677" s="17"/>
      <c r="O3677" s="17"/>
      <c r="P3677" s="17">
        <f t="shared" si="3020"/>
        <v>0</v>
      </c>
      <c r="Q3677" s="183">
        <f t="shared" si="3025"/>
        <v>0</v>
      </c>
    </row>
    <row r="3678" spans="1:17" ht="22.5" x14ac:dyDescent="0.25">
      <c r="A3678" s="1" t="s">
        <v>1</v>
      </c>
      <c r="B3678" s="1" t="s">
        <v>1</v>
      </c>
      <c r="C3678" s="1" t="s">
        <v>1</v>
      </c>
      <c r="D3678" s="2" t="s">
        <v>1</v>
      </c>
      <c r="E3678" s="2" t="s">
        <v>1</v>
      </c>
      <c r="F3678" s="2" t="s">
        <v>1</v>
      </c>
      <c r="G3678" s="2" t="s">
        <v>1</v>
      </c>
      <c r="H3678" s="13" t="s">
        <v>70</v>
      </c>
      <c r="I3678" s="184">
        <f t="shared" ref="I3678:O3678" si="3036">SUM(I3679)</f>
        <v>94500</v>
      </c>
      <c r="J3678" s="184">
        <f t="shared" si="3036"/>
        <v>80000</v>
      </c>
      <c r="K3678" s="184">
        <f t="shared" si="3036"/>
        <v>80000</v>
      </c>
      <c r="L3678" s="184">
        <f t="shared" si="3036"/>
        <v>0</v>
      </c>
      <c r="M3678" s="14">
        <f t="shared" si="3036"/>
        <v>0</v>
      </c>
      <c r="N3678" s="14">
        <f t="shared" si="3036"/>
        <v>0</v>
      </c>
      <c r="O3678" s="14">
        <f t="shared" si="3036"/>
        <v>0</v>
      </c>
      <c r="P3678" s="14">
        <f t="shared" si="3020"/>
        <v>80000</v>
      </c>
      <c r="Q3678" s="184">
        <f t="shared" si="3025"/>
        <v>100</v>
      </c>
    </row>
    <row r="3679" spans="1:17" x14ac:dyDescent="0.25">
      <c r="A3679" s="4" t="s">
        <v>969</v>
      </c>
      <c r="B3679" s="4" t="s">
        <v>82</v>
      </c>
      <c r="C3679" s="4" t="s">
        <v>1599</v>
      </c>
      <c r="D3679" s="4" t="s">
        <v>1600</v>
      </c>
      <c r="E3679" s="2" t="s">
        <v>71</v>
      </c>
      <c r="F3679" s="2" t="s">
        <v>1</v>
      </c>
      <c r="G3679" s="2" t="s">
        <v>1</v>
      </c>
      <c r="H3679" s="2" t="s">
        <v>72</v>
      </c>
      <c r="I3679" s="185">
        <f t="shared" ref="I3679:L3679" si="3037">SUM(I3680:I3681)</f>
        <v>94500</v>
      </c>
      <c r="J3679" s="185">
        <f t="shared" ref="J3679" si="3038">SUM(J3680:J3681)</f>
        <v>80000</v>
      </c>
      <c r="K3679" s="185">
        <f t="shared" ref="K3679" si="3039">SUM(K3680:K3681)</f>
        <v>80000</v>
      </c>
      <c r="L3679" s="185">
        <f t="shared" si="3037"/>
        <v>0</v>
      </c>
      <c r="M3679" s="15">
        <f t="shared" ref="M3679:O3679" si="3040">SUM(M3680:M3681)</f>
        <v>0</v>
      </c>
      <c r="N3679" s="15">
        <f t="shared" si="3040"/>
        <v>0</v>
      </c>
      <c r="O3679" s="15">
        <f t="shared" si="3040"/>
        <v>0</v>
      </c>
      <c r="P3679" s="15">
        <f t="shared" si="3020"/>
        <v>80000</v>
      </c>
      <c r="Q3679" s="185">
        <f t="shared" si="3025"/>
        <v>100</v>
      </c>
    </row>
    <row r="3680" spans="1:17" x14ac:dyDescent="0.25">
      <c r="A3680" s="4" t="s">
        <v>969</v>
      </c>
      <c r="B3680" s="4" t="s">
        <v>82</v>
      </c>
      <c r="C3680" s="4" t="s">
        <v>1599</v>
      </c>
      <c r="D3680" s="4" t="s">
        <v>1600</v>
      </c>
      <c r="E3680" s="3" t="s">
        <v>75</v>
      </c>
      <c r="F3680" s="4"/>
      <c r="G3680" s="16" t="s">
        <v>1015</v>
      </c>
      <c r="H3680" s="16" t="s">
        <v>74</v>
      </c>
      <c r="I3680" s="183">
        <v>34500</v>
      </c>
      <c r="J3680" s="183">
        <v>25000</v>
      </c>
      <c r="K3680" s="183">
        <v>25000</v>
      </c>
      <c r="L3680" s="183">
        <f>M3680+N3680+O3680</f>
        <v>0</v>
      </c>
      <c r="M3680" s="17"/>
      <c r="N3680" s="17"/>
      <c r="O3680" s="17"/>
      <c r="P3680" s="17">
        <f t="shared" si="3020"/>
        <v>25000</v>
      </c>
      <c r="Q3680" s="183">
        <f t="shared" si="3025"/>
        <v>100</v>
      </c>
    </row>
    <row r="3681" spans="1:17" x14ac:dyDescent="0.25">
      <c r="A3681" s="4" t="s">
        <v>969</v>
      </c>
      <c r="B3681" s="4" t="s">
        <v>82</v>
      </c>
      <c r="C3681" s="4" t="s">
        <v>1599</v>
      </c>
      <c r="D3681" s="4" t="s">
        <v>1600</v>
      </c>
      <c r="E3681" s="3" t="s">
        <v>341</v>
      </c>
      <c r="F3681" s="4"/>
      <c r="G3681" s="16" t="s">
        <v>1015</v>
      </c>
      <c r="H3681" s="16" t="s">
        <v>340</v>
      </c>
      <c r="I3681" s="183">
        <v>60000</v>
      </c>
      <c r="J3681" s="183">
        <v>55000</v>
      </c>
      <c r="K3681" s="183">
        <v>55000</v>
      </c>
      <c r="L3681" s="183">
        <f>M3681+N3681+O3681</f>
        <v>0</v>
      </c>
      <c r="M3681" s="17"/>
      <c r="N3681" s="17"/>
      <c r="O3681" s="17"/>
      <c r="P3681" s="17">
        <f t="shared" si="3020"/>
        <v>55000</v>
      </c>
      <c r="Q3681" s="183">
        <f t="shared" si="3025"/>
        <v>100</v>
      </c>
    </row>
    <row r="3682" spans="1:17" x14ac:dyDescent="0.25">
      <c r="A3682" s="16" t="s">
        <v>1</v>
      </c>
      <c r="B3682" s="16" t="s">
        <v>1</v>
      </c>
      <c r="C3682" s="16" t="s">
        <v>1</v>
      </c>
      <c r="D3682" s="16" t="s">
        <v>1</v>
      </c>
      <c r="E3682" s="16" t="s">
        <v>1</v>
      </c>
      <c r="F3682" s="16" t="s">
        <v>1</v>
      </c>
      <c r="G3682" s="16" t="s">
        <v>1</v>
      </c>
      <c r="H3682" s="13" t="s">
        <v>1609</v>
      </c>
      <c r="I3682" s="184">
        <f t="shared" ref="I3682:O3682" si="3041">SUM(I3652,I3675,I3678)</f>
        <v>5856886</v>
      </c>
      <c r="J3682" s="184">
        <f t="shared" si="3041"/>
        <v>5631505</v>
      </c>
      <c r="K3682" s="184">
        <f t="shared" si="3041"/>
        <v>4641872</v>
      </c>
      <c r="L3682" s="184">
        <f t="shared" si="3041"/>
        <v>980623</v>
      </c>
      <c r="M3682" s="14">
        <f t="shared" si="3041"/>
        <v>341716</v>
      </c>
      <c r="N3682" s="14">
        <f t="shared" si="3041"/>
        <v>331887</v>
      </c>
      <c r="O3682" s="14">
        <f t="shared" si="3041"/>
        <v>307020</v>
      </c>
      <c r="P3682" s="14">
        <f t="shared" si="3020"/>
        <v>5622495</v>
      </c>
      <c r="Q3682" s="184">
        <f t="shared" si="3025"/>
        <v>99.840007244954947</v>
      </c>
    </row>
    <row r="3683" spans="1:17" ht="15.75" thickBot="1" x14ac:dyDescent="0.3">
      <c r="A3683" s="16" t="s">
        <v>1</v>
      </c>
      <c r="B3683" s="16" t="s">
        <v>1</v>
      </c>
      <c r="C3683" s="16" t="s">
        <v>1</v>
      </c>
      <c r="D3683" s="16" t="s">
        <v>1</v>
      </c>
      <c r="E3683" s="16" t="s">
        <v>1</v>
      </c>
      <c r="F3683" s="16" t="s">
        <v>1</v>
      </c>
      <c r="G3683" s="16" t="s">
        <v>1</v>
      </c>
      <c r="H3683" s="2" t="s">
        <v>77</v>
      </c>
      <c r="I3683" s="185">
        <v>102</v>
      </c>
      <c r="J3683" s="185">
        <v>102</v>
      </c>
      <c r="K3683" s="185"/>
      <c r="L3683" s="185"/>
      <c r="M3683" s="16" t="s">
        <v>1</v>
      </c>
      <c r="N3683" s="16" t="s">
        <v>1</v>
      </c>
      <c r="O3683" s="16"/>
      <c r="P3683" s="15">
        <f t="shared" si="3020"/>
        <v>0</v>
      </c>
      <c r="Q3683" s="164"/>
    </row>
    <row r="3684" spans="1:17" ht="45.75" thickBot="1" x14ac:dyDescent="0.3">
      <c r="A3684" s="212" t="s">
        <v>1</v>
      </c>
      <c r="B3684" s="212" t="s">
        <v>1</v>
      </c>
      <c r="C3684" s="212" t="s">
        <v>1</v>
      </c>
      <c r="D3684" s="212" t="s">
        <v>1</v>
      </c>
      <c r="E3684" s="212" t="s">
        <v>1</v>
      </c>
      <c r="F3684" s="212" t="s">
        <v>1</v>
      </c>
      <c r="G3684" s="214" t="s">
        <v>1</v>
      </c>
      <c r="H3684" s="5" t="s">
        <v>78</v>
      </c>
      <c r="I3684" s="109" t="s">
        <v>3374</v>
      </c>
      <c r="J3684" s="109" t="s">
        <v>3433</v>
      </c>
      <c r="K3684" s="109" t="s">
        <v>3437</v>
      </c>
      <c r="L3684" s="109" t="s">
        <v>3434</v>
      </c>
      <c r="M3684" s="5" t="s">
        <v>3439</v>
      </c>
      <c r="N3684" s="5" t="s">
        <v>3440</v>
      </c>
      <c r="O3684" s="5" t="s">
        <v>3441</v>
      </c>
      <c r="P3684" s="5" t="s">
        <v>3438</v>
      </c>
      <c r="Q3684" s="162" t="s">
        <v>3302</v>
      </c>
    </row>
    <row r="3685" spans="1:17" x14ac:dyDescent="0.25">
      <c r="A3685" s="213"/>
      <c r="B3685" s="213"/>
      <c r="C3685" s="213"/>
      <c r="D3685" s="213"/>
      <c r="E3685" s="213"/>
      <c r="F3685" s="213"/>
      <c r="G3685" s="215"/>
      <c r="H3685" s="18" t="s">
        <v>1</v>
      </c>
      <c r="I3685" s="110">
        <v>1</v>
      </c>
      <c r="J3685" s="110">
        <v>2</v>
      </c>
      <c r="K3685" s="110">
        <v>20</v>
      </c>
      <c r="L3685" s="110" t="s">
        <v>3402</v>
      </c>
      <c r="M3685" s="12">
        <v>5</v>
      </c>
      <c r="N3685" s="12">
        <v>6</v>
      </c>
      <c r="O3685" s="12">
        <v>7</v>
      </c>
      <c r="P3685" s="12" t="s">
        <v>3303</v>
      </c>
      <c r="Q3685" s="110">
        <v>9</v>
      </c>
    </row>
    <row r="3686" spans="1:17" x14ac:dyDescent="0.25">
      <c r="A3686" s="213"/>
      <c r="B3686" s="213"/>
      <c r="C3686" s="213"/>
      <c r="D3686" s="213"/>
      <c r="E3686" s="213"/>
      <c r="F3686" s="213"/>
      <c r="G3686" s="215"/>
      <c r="H3686" s="19" t="s">
        <v>1060</v>
      </c>
      <c r="I3686" s="186">
        <f t="shared" ref="I3686:L3686" si="3042">SUM(I3682)</f>
        <v>5856886</v>
      </c>
      <c r="J3686" s="186">
        <f t="shared" ref="J3686" si="3043">SUM(J3682)</f>
        <v>5631505</v>
      </c>
      <c r="K3686" s="186">
        <f t="shared" ref="K3686" si="3044">SUM(K3682)</f>
        <v>4641872</v>
      </c>
      <c r="L3686" s="186">
        <f t="shared" si="3042"/>
        <v>980623</v>
      </c>
      <c r="M3686" s="20">
        <f t="shared" ref="M3686:O3686" si="3045">SUM(M3682)</f>
        <v>341716</v>
      </c>
      <c r="N3686" s="20">
        <f t="shared" si="3045"/>
        <v>331887</v>
      </c>
      <c r="O3686" s="20">
        <f t="shared" si="3045"/>
        <v>307020</v>
      </c>
      <c r="P3686" s="20">
        <f>K3686+L3686</f>
        <v>5622495</v>
      </c>
      <c r="Q3686" s="186">
        <f>IF(J3686=0,"-",P3686/J3686*100)</f>
        <v>99.840007244954947</v>
      </c>
    </row>
    <row r="3687" spans="1:17" x14ac:dyDescent="0.25">
      <c r="A3687" s="213"/>
      <c r="B3687" s="213"/>
      <c r="C3687" s="213"/>
      <c r="D3687" s="213"/>
      <c r="E3687" s="213"/>
      <c r="F3687" s="213"/>
      <c r="G3687" s="215"/>
      <c r="H3687" s="21" t="s">
        <v>80</v>
      </c>
      <c r="I3687" s="186">
        <f t="shared" ref="I3687:L3687" si="3046">SUM(I3686)</f>
        <v>5856886</v>
      </c>
      <c r="J3687" s="186">
        <f t="shared" ref="J3687" si="3047">SUM(J3686)</f>
        <v>5631505</v>
      </c>
      <c r="K3687" s="186">
        <f t="shared" ref="K3687" si="3048">SUM(K3686)</f>
        <v>4641872</v>
      </c>
      <c r="L3687" s="186">
        <f t="shared" si="3046"/>
        <v>980623</v>
      </c>
      <c r="M3687" s="20">
        <f t="shared" ref="M3687:O3687" si="3049">SUM(M3686)</f>
        <v>341716</v>
      </c>
      <c r="N3687" s="20">
        <f t="shared" si="3049"/>
        <v>331887</v>
      </c>
      <c r="O3687" s="20">
        <f t="shared" si="3049"/>
        <v>307020</v>
      </c>
      <c r="P3687" s="20">
        <f>K3687+L3687</f>
        <v>5622495</v>
      </c>
      <c r="Q3687" s="186">
        <f>IF(J3687=0,"-",P3687/J3687*100)</f>
        <v>99.840007244954947</v>
      </c>
    </row>
    <row r="3688" spans="1:17" x14ac:dyDescent="0.25">
      <c r="A3688" s="216"/>
      <c r="B3688" s="216"/>
      <c r="C3688" s="216"/>
      <c r="D3688" s="216"/>
      <c r="E3688" s="216"/>
      <c r="F3688" s="216"/>
      <c r="G3688" s="217"/>
      <c r="J3688" s="178">
        <v>0</v>
      </c>
      <c r="K3688" s="178">
        <v>0</v>
      </c>
      <c r="L3688" s="178">
        <f>M3688+N3688+O3688</f>
        <v>0</v>
      </c>
      <c r="P3688">
        <f>K3688+L3688</f>
        <v>0</v>
      </c>
      <c r="Q3688" s="160" t="str">
        <f>IF(J3688=0,"-",P3688/J3688*100)</f>
        <v>-</v>
      </c>
    </row>
    <row r="3689" spans="1:17" ht="15.75" thickBot="1" x14ac:dyDescent="0.3">
      <c r="A3689" s="16" t="s">
        <v>1</v>
      </c>
      <c r="B3689" s="16" t="s">
        <v>1</v>
      </c>
      <c r="C3689" s="16" t="s">
        <v>1</v>
      </c>
      <c r="D3689" s="16" t="s">
        <v>1</v>
      </c>
      <c r="E3689" s="16" t="s">
        <v>1</v>
      </c>
      <c r="F3689" s="16" t="s">
        <v>1</v>
      </c>
      <c r="G3689" s="16" t="s">
        <v>1</v>
      </c>
      <c r="H3689" s="22" t="s">
        <v>1</v>
      </c>
      <c r="I3689" s="187"/>
      <c r="J3689" s="187"/>
      <c r="K3689" s="187"/>
      <c r="L3689" s="187"/>
      <c r="M3689" s="22" t="s">
        <v>1</v>
      </c>
      <c r="N3689" s="22" t="s">
        <v>1</v>
      </c>
      <c r="O3689" s="22"/>
      <c r="P3689" s="22">
        <f>K3689+L3689</f>
        <v>0</v>
      </c>
      <c r="Q3689" s="166"/>
    </row>
    <row r="3690" spans="1:17" ht="45.75" thickBot="1" x14ac:dyDescent="0.3">
      <c r="A3690" s="5" t="s">
        <v>4</v>
      </c>
      <c r="B3690" s="5" t="s">
        <v>5</v>
      </c>
      <c r="C3690" s="5" t="s">
        <v>6</v>
      </c>
      <c r="D3690" s="6" t="s">
        <v>1</v>
      </c>
      <c r="E3690" s="5" t="s">
        <v>7</v>
      </c>
      <c r="F3690" s="5" t="s">
        <v>8</v>
      </c>
      <c r="G3690" s="5" t="s">
        <v>9</v>
      </c>
      <c r="H3690" s="5" t="s">
        <v>10</v>
      </c>
      <c r="I3690" s="109" t="s">
        <v>3374</v>
      </c>
      <c r="J3690" s="109" t="s">
        <v>3433</v>
      </c>
      <c r="K3690" s="109" t="s">
        <v>3437</v>
      </c>
      <c r="L3690" s="109" t="s">
        <v>3434</v>
      </c>
      <c r="M3690" s="5" t="s">
        <v>3439</v>
      </c>
      <c r="N3690" s="5" t="s">
        <v>3440</v>
      </c>
      <c r="O3690" s="5" t="s">
        <v>3441</v>
      </c>
      <c r="P3690" s="5" t="s">
        <v>3438</v>
      </c>
      <c r="Q3690" s="162" t="s">
        <v>3302</v>
      </c>
    </row>
    <row r="3691" spans="1:17" x14ac:dyDescent="0.25">
      <c r="A3691" s="7" t="s">
        <v>1</v>
      </c>
      <c r="B3691" s="7" t="s">
        <v>1</v>
      </c>
      <c r="C3691" s="7" t="s">
        <v>1</v>
      </c>
      <c r="D3691" s="8" t="s">
        <v>1</v>
      </c>
      <c r="E3691" s="8" t="s">
        <v>1</v>
      </c>
      <c r="F3691" s="9" t="s">
        <v>1</v>
      </c>
      <c r="G3691" s="10" t="s">
        <v>1</v>
      </c>
      <c r="H3691" s="11" t="s">
        <v>1</v>
      </c>
      <c r="I3691" s="110">
        <v>1</v>
      </c>
      <c r="J3691" s="110">
        <v>2</v>
      </c>
      <c r="K3691" s="110">
        <v>20</v>
      </c>
      <c r="L3691" s="110" t="s">
        <v>3402</v>
      </c>
      <c r="M3691" s="12">
        <v>5</v>
      </c>
      <c r="N3691" s="12">
        <v>6</v>
      </c>
      <c r="O3691" s="12">
        <v>7</v>
      </c>
      <c r="P3691" s="12" t="s">
        <v>3303</v>
      </c>
      <c r="Q3691" s="110">
        <v>9</v>
      </c>
    </row>
    <row r="3692" spans="1:17" x14ac:dyDescent="0.25">
      <c r="A3692" s="1" t="s">
        <v>969</v>
      </c>
      <c r="B3692" s="1" t="s">
        <v>82</v>
      </c>
      <c r="C3692" s="4" t="s">
        <v>1610</v>
      </c>
      <c r="D3692" s="4" t="s">
        <v>1611</v>
      </c>
      <c r="E3692" s="2" t="s">
        <v>1</v>
      </c>
      <c r="F3692" s="2" t="s">
        <v>1</v>
      </c>
      <c r="G3692" s="2" t="s">
        <v>1</v>
      </c>
      <c r="H3692" s="2" t="s">
        <v>1612</v>
      </c>
      <c r="I3692" s="183">
        <v>0</v>
      </c>
      <c r="J3692" s="183"/>
      <c r="K3692" s="183"/>
      <c r="L3692" s="183"/>
      <c r="M3692" s="3" t="s">
        <v>1</v>
      </c>
      <c r="N3692" s="3" t="s">
        <v>1</v>
      </c>
      <c r="O3692" s="3"/>
      <c r="P3692" s="3">
        <f t="shared" ref="P3692:P3723" si="3050">K3692+L3692</f>
        <v>0</v>
      </c>
      <c r="Q3692" s="161"/>
    </row>
    <row r="3693" spans="1:17" ht="33.75" x14ac:dyDescent="0.25">
      <c r="A3693" s="1" t="s">
        <v>1</v>
      </c>
      <c r="B3693" s="1" t="s">
        <v>1</v>
      </c>
      <c r="C3693" s="1" t="s">
        <v>1</v>
      </c>
      <c r="D3693" s="2" t="s">
        <v>1</v>
      </c>
      <c r="E3693" s="2" t="s">
        <v>1</v>
      </c>
      <c r="F3693" s="2" t="s">
        <v>1</v>
      </c>
      <c r="G3693" s="2" t="s">
        <v>1</v>
      </c>
      <c r="H3693" s="13" t="s">
        <v>14</v>
      </c>
      <c r="I3693" s="184">
        <f t="shared" ref="I3693:L3693" si="3051">SUM(I3694,I3702,I3704)</f>
        <v>4164555</v>
      </c>
      <c r="J3693" s="184">
        <f t="shared" ref="J3693" si="3052">SUM(J3694,J3702,J3704)</f>
        <v>4154841</v>
      </c>
      <c r="K3693" s="184">
        <f t="shared" ref="K3693" si="3053">SUM(K3694,K3702,K3704)</f>
        <v>3316875</v>
      </c>
      <c r="L3693" s="184">
        <f t="shared" si="3051"/>
        <v>837492</v>
      </c>
      <c r="M3693" s="14">
        <f t="shared" ref="M3693:O3693" si="3054">SUM(M3694,M3702,M3704)</f>
        <v>283730</v>
      </c>
      <c r="N3693" s="14">
        <f t="shared" si="3054"/>
        <v>278345</v>
      </c>
      <c r="O3693" s="14">
        <f t="shared" si="3054"/>
        <v>275417</v>
      </c>
      <c r="P3693" s="14">
        <f t="shared" si="3050"/>
        <v>4154367</v>
      </c>
      <c r="Q3693" s="184">
        <f t="shared" ref="Q3693:Q3722" si="3055">IF(J3693=0,"-",P3693/J3693*100)</f>
        <v>99.98859162119561</v>
      </c>
    </row>
    <row r="3694" spans="1:17" x14ac:dyDescent="0.25">
      <c r="A3694" s="4" t="s">
        <v>969</v>
      </c>
      <c r="B3694" s="4" t="s">
        <v>82</v>
      </c>
      <c r="C3694" s="4" t="s">
        <v>1610</v>
      </c>
      <c r="D3694" s="4" t="s">
        <v>1611</v>
      </c>
      <c r="E3694" s="2" t="s">
        <v>15</v>
      </c>
      <c r="F3694" s="2" t="s">
        <v>1</v>
      </c>
      <c r="G3694" s="2" t="s">
        <v>1</v>
      </c>
      <c r="H3694" s="2" t="s">
        <v>16</v>
      </c>
      <c r="I3694" s="185">
        <f t="shared" ref="I3694:L3694" si="3056">SUM(I3695,I3696)</f>
        <v>3602383</v>
      </c>
      <c r="J3694" s="185">
        <f t="shared" ref="J3694" si="3057">SUM(J3695,J3696)</f>
        <v>3603969</v>
      </c>
      <c r="K3694" s="185">
        <f t="shared" ref="K3694" si="3058">SUM(K3695,K3696)</f>
        <v>2892342</v>
      </c>
      <c r="L3694" s="185">
        <f t="shared" si="3056"/>
        <v>711163</v>
      </c>
      <c r="M3694" s="15">
        <f t="shared" ref="M3694:O3694" si="3059">SUM(M3695,M3696)</f>
        <v>240355</v>
      </c>
      <c r="N3694" s="15">
        <f t="shared" si="3059"/>
        <v>235520</v>
      </c>
      <c r="O3694" s="15">
        <f t="shared" si="3059"/>
        <v>235288</v>
      </c>
      <c r="P3694" s="15">
        <f t="shared" si="3050"/>
        <v>3603505</v>
      </c>
      <c r="Q3694" s="185">
        <f t="shared" si="3055"/>
        <v>99.987125305461845</v>
      </c>
    </row>
    <row r="3695" spans="1:17" x14ac:dyDescent="0.25">
      <c r="A3695" s="4" t="s">
        <v>969</v>
      </c>
      <c r="B3695" s="4" t="s">
        <v>82</v>
      </c>
      <c r="C3695" s="4" t="s">
        <v>1610</v>
      </c>
      <c r="D3695" s="4" t="s">
        <v>1611</v>
      </c>
      <c r="E3695" s="3" t="s">
        <v>18</v>
      </c>
      <c r="F3695" s="4"/>
      <c r="G3695" s="16" t="s">
        <v>1015</v>
      </c>
      <c r="H3695" s="16" t="s">
        <v>17</v>
      </c>
      <c r="I3695" s="183">
        <v>3251806</v>
      </c>
      <c r="J3695" s="183">
        <v>3251806</v>
      </c>
      <c r="K3695" s="183">
        <v>2589971</v>
      </c>
      <c r="L3695" s="183">
        <f>M3695+N3695+O3695</f>
        <v>661835</v>
      </c>
      <c r="M3695" s="17">
        <v>221835</v>
      </c>
      <c r="N3695" s="17">
        <v>220000</v>
      </c>
      <c r="O3695" s="17">
        <v>220000</v>
      </c>
      <c r="P3695" s="17">
        <f t="shared" si="3050"/>
        <v>3251806</v>
      </c>
      <c r="Q3695" s="183">
        <f t="shared" si="3055"/>
        <v>100</v>
      </c>
    </row>
    <row r="3696" spans="1:17" x14ac:dyDescent="0.25">
      <c r="A3696" s="1" t="s">
        <v>969</v>
      </c>
      <c r="B3696" s="1" t="s">
        <v>82</v>
      </c>
      <c r="C3696" s="1" t="s">
        <v>1610</v>
      </c>
      <c r="D3696" s="1" t="s">
        <v>1611</v>
      </c>
      <c r="E3696" s="1" t="s">
        <v>20</v>
      </c>
      <c r="F3696" s="4" t="s">
        <v>1</v>
      </c>
      <c r="G3696" s="16" t="s">
        <v>1</v>
      </c>
      <c r="H3696" s="2" t="s">
        <v>21</v>
      </c>
      <c r="I3696" s="185">
        <f t="shared" ref="I3696:O3696" si="3060">SUM(I3697:I3701)</f>
        <v>350577</v>
      </c>
      <c r="J3696" s="185">
        <f t="shared" si="3060"/>
        <v>352163</v>
      </c>
      <c r="K3696" s="185">
        <f t="shared" si="3060"/>
        <v>302371</v>
      </c>
      <c r="L3696" s="185">
        <f t="shared" si="3060"/>
        <v>49328</v>
      </c>
      <c r="M3696" s="15">
        <f t="shared" si="3060"/>
        <v>18520</v>
      </c>
      <c r="N3696" s="15">
        <f t="shared" si="3060"/>
        <v>15520</v>
      </c>
      <c r="O3696" s="15">
        <f t="shared" si="3060"/>
        <v>15288</v>
      </c>
      <c r="P3696" s="15">
        <f t="shared" si="3050"/>
        <v>351699</v>
      </c>
      <c r="Q3696" s="185">
        <f t="shared" si="3055"/>
        <v>99.86824283073463</v>
      </c>
    </row>
    <row r="3697" spans="1:17" x14ac:dyDescent="0.25">
      <c r="A3697" s="4" t="s">
        <v>969</v>
      </c>
      <c r="B3697" s="4" t="s">
        <v>82</v>
      </c>
      <c r="C3697" s="4" t="s">
        <v>1610</v>
      </c>
      <c r="D3697" s="4" t="s">
        <v>1611</v>
      </c>
      <c r="E3697" s="3" t="s">
        <v>22</v>
      </c>
      <c r="F3697" s="4" t="s">
        <v>1613</v>
      </c>
      <c r="G3697" s="16" t="s">
        <v>1015</v>
      </c>
      <c r="H3697" s="16" t="s">
        <v>86</v>
      </c>
      <c r="I3697" s="183">
        <v>42240</v>
      </c>
      <c r="J3697" s="183">
        <v>42240</v>
      </c>
      <c r="K3697" s="183">
        <v>31680</v>
      </c>
      <c r="L3697" s="183">
        <f>M3697+N3697+O3697</f>
        <v>10560</v>
      </c>
      <c r="M3697" s="17">
        <v>3520</v>
      </c>
      <c r="N3697" s="17">
        <v>3520</v>
      </c>
      <c r="O3697" s="17">
        <v>3520</v>
      </c>
      <c r="P3697" s="17">
        <f t="shared" si="3050"/>
        <v>42240</v>
      </c>
      <c r="Q3697" s="183">
        <f t="shared" si="3055"/>
        <v>100</v>
      </c>
    </row>
    <row r="3698" spans="1:17" x14ac:dyDescent="0.25">
      <c r="A3698" s="4" t="s">
        <v>969</v>
      </c>
      <c r="B3698" s="4" t="s">
        <v>82</v>
      </c>
      <c r="C3698" s="4" t="s">
        <v>1610</v>
      </c>
      <c r="D3698" s="4" t="s">
        <v>1611</v>
      </c>
      <c r="E3698" s="3" t="s">
        <v>22</v>
      </c>
      <c r="F3698" s="4" t="s">
        <v>1614</v>
      </c>
      <c r="G3698" s="16" t="s">
        <v>1015</v>
      </c>
      <c r="H3698" s="16" t="s">
        <v>26</v>
      </c>
      <c r="I3698" s="183">
        <v>232540</v>
      </c>
      <c r="J3698" s="183">
        <v>232540</v>
      </c>
      <c r="K3698" s="183">
        <v>193308</v>
      </c>
      <c r="L3698" s="183">
        <f>M3698+N3698+O3698</f>
        <v>38768</v>
      </c>
      <c r="M3698" s="17">
        <v>15000</v>
      </c>
      <c r="N3698" s="17">
        <v>12000</v>
      </c>
      <c r="O3698" s="17">
        <v>11768</v>
      </c>
      <c r="P3698" s="17">
        <f t="shared" si="3050"/>
        <v>232076</v>
      </c>
      <c r="Q3698" s="183">
        <f t="shared" si="3055"/>
        <v>99.800464436226022</v>
      </c>
    </row>
    <row r="3699" spans="1:17" x14ac:dyDescent="0.25">
      <c r="A3699" s="4" t="s">
        <v>969</v>
      </c>
      <c r="B3699" s="4" t="s">
        <v>82</v>
      </c>
      <c r="C3699" s="4" t="s">
        <v>1610</v>
      </c>
      <c r="D3699" s="4" t="s">
        <v>1611</v>
      </c>
      <c r="E3699" s="3" t="s">
        <v>22</v>
      </c>
      <c r="F3699" s="4" t="s">
        <v>1615</v>
      </c>
      <c r="G3699" s="16" t="s">
        <v>1015</v>
      </c>
      <c r="H3699" s="16" t="s">
        <v>28</v>
      </c>
      <c r="I3699" s="183">
        <v>54897</v>
      </c>
      <c r="J3699" s="183">
        <v>56483</v>
      </c>
      <c r="K3699" s="183">
        <v>56483</v>
      </c>
      <c r="L3699" s="183">
        <f>M3699+N3699+O3699</f>
        <v>0</v>
      </c>
      <c r="M3699" s="17"/>
      <c r="N3699" s="17"/>
      <c r="O3699" s="17"/>
      <c r="P3699" s="17">
        <f t="shared" si="3050"/>
        <v>56483</v>
      </c>
      <c r="Q3699" s="183">
        <f t="shared" si="3055"/>
        <v>100</v>
      </c>
    </row>
    <row r="3700" spans="1:17" x14ac:dyDescent="0.25">
      <c r="A3700" s="4" t="s">
        <v>969</v>
      </c>
      <c r="B3700" s="4" t="s">
        <v>82</v>
      </c>
      <c r="C3700" s="4" t="s">
        <v>1610</v>
      </c>
      <c r="D3700" s="4" t="s">
        <v>1611</v>
      </c>
      <c r="E3700" s="3" t="s">
        <v>22</v>
      </c>
      <c r="F3700" s="4" t="s">
        <v>1616</v>
      </c>
      <c r="G3700" s="16" t="s">
        <v>1015</v>
      </c>
      <c r="H3700" s="16" t="s">
        <v>24</v>
      </c>
      <c r="I3700" s="183">
        <v>0</v>
      </c>
      <c r="J3700" s="183">
        <v>0</v>
      </c>
      <c r="K3700" s="183">
        <v>0</v>
      </c>
      <c r="L3700" s="183">
        <f>M3700+N3700+O3700</f>
        <v>0</v>
      </c>
      <c r="M3700" s="17"/>
      <c r="N3700" s="17"/>
      <c r="O3700" s="17"/>
      <c r="P3700" s="17">
        <f t="shared" si="3050"/>
        <v>0</v>
      </c>
      <c r="Q3700" s="161" t="str">
        <f t="shared" si="3055"/>
        <v>-</v>
      </c>
    </row>
    <row r="3701" spans="1:17" x14ac:dyDescent="0.25">
      <c r="A3701" s="4" t="s">
        <v>969</v>
      </c>
      <c r="B3701" s="4" t="s">
        <v>82</v>
      </c>
      <c r="C3701" s="4" t="s">
        <v>1610</v>
      </c>
      <c r="D3701" s="4" t="s">
        <v>1611</v>
      </c>
      <c r="E3701" s="3" t="s">
        <v>22</v>
      </c>
      <c r="F3701" s="4" t="s">
        <v>1617</v>
      </c>
      <c r="G3701" s="16" t="s">
        <v>1015</v>
      </c>
      <c r="H3701" s="16" t="s">
        <v>30</v>
      </c>
      <c r="I3701" s="183">
        <v>20900</v>
      </c>
      <c r="J3701" s="183">
        <v>20900</v>
      </c>
      <c r="K3701" s="183">
        <v>20900</v>
      </c>
      <c r="L3701" s="183">
        <f>M3701+N3701+O3701</f>
        <v>0</v>
      </c>
      <c r="M3701" s="17"/>
      <c r="N3701" s="17"/>
      <c r="O3701" s="17"/>
      <c r="P3701" s="17">
        <f t="shared" si="3050"/>
        <v>20900</v>
      </c>
      <c r="Q3701" s="183">
        <f t="shared" si="3055"/>
        <v>100</v>
      </c>
    </row>
    <row r="3702" spans="1:17" x14ac:dyDescent="0.25">
      <c r="A3702" s="4" t="s">
        <v>969</v>
      </c>
      <c r="B3702" s="4" t="s">
        <v>82</v>
      </c>
      <c r="C3702" s="4" t="s">
        <v>1610</v>
      </c>
      <c r="D3702" s="4" t="s">
        <v>1611</v>
      </c>
      <c r="E3702" s="2" t="s">
        <v>31</v>
      </c>
      <c r="F3702" s="2" t="s">
        <v>1</v>
      </c>
      <c r="G3702" s="2" t="s">
        <v>1</v>
      </c>
      <c r="H3702" s="2" t="s">
        <v>32</v>
      </c>
      <c r="I3702" s="185">
        <f t="shared" ref="I3702:O3702" si="3061">SUM(I3703)</f>
        <v>341439</v>
      </c>
      <c r="J3702" s="185">
        <f t="shared" si="3061"/>
        <v>341439</v>
      </c>
      <c r="K3702" s="185">
        <f t="shared" si="3061"/>
        <v>271000</v>
      </c>
      <c r="L3702" s="185">
        <f t="shared" si="3061"/>
        <v>70439</v>
      </c>
      <c r="M3702" s="15">
        <f t="shared" si="3061"/>
        <v>24000</v>
      </c>
      <c r="N3702" s="15">
        <f t="shared" si="3061"/>
        <v>24000</v>
      </c>
      <c r="O3702" s="15">
        <f t="shared" si="3061"/>
        <v>22439</v>
      </c>
      <c r="P3702" s="15">
        <f t="shared" si="3050"/>
        <v>341439</v>
      </c>
      <c r="Q3702" s="185">
        <f t="shared" si="3055"/>
        <v>100</v>
      </c>
    </row>
    <row r="3703" spans="1:17" x14ac:dyDescent="0.25">
      <c r="A3703" s="4" t="s">
        <v>969</v>
      </c>
      <c r="B3703" s="4" t="s">
        <v>82</v>
      </c>
      <c r="C3703" s="4" t="s">
        <v>1610</v>
      </c>
      <c r="D3703" s="4" t="s">
        <v>1611</v>
      </c>
      <c r="E3703" s="3" t="s">
        <v>34</v>
      </c>
      <c r="F3703" s="4"/>
      <c r="G3703" s="16" t="s">
        <v>1015</v>
      </c>
      <c r="H3703" s="16" t="s">
        <v>33</v>
      </c>
      <c r="I3703" s="183">
        <v>341439</v>
      </c>
      <c r="J3703" s="183">
        <v>341439</v>
      </c>
      <c r="K3703" s="183">
        <v>271000</v>
      </c>
      <c r="L3703" s="183">
        <f>M3703+N3703+O3703</f>
        <v>70439</v>
      </c>
      <c r="M3703" s="17">
        <v>24000</v>
      </c>
      <c r="N3703" s="17">
        <v>24000</v>
      </c>
      <c r="O3703" s="17">
        <v>22439</v>
      </c>
      <c r="P3703" s="17">
        <f t="shared" si="3050"/>
        <v>341439</v>
      </c>
      <c r="Q3703" s="183">
        <f t="shared" si="3055"/>
        <v>100</v>
      </c>
    </row>
    <row r="3704" spans="1:17" x14ac:dyDescent="0.25">
      <c r="A3704" s="4" t="s">
        <v>969</v>
      </c>
      <c r="B3704" s="4" t="s">
        <v>82</v>
      </c>
      <c r="C3704" s="4" t="s">
        <v>1610</v>
      </c>
      <c r="D3704" s="4" t="s">
        <v>1611</v>
      </c>
      <c r="E3704" s="2" t="s">
        <v>35</v>
      </c>
      <c r="F3704" s="2" t="s">
        <v>1</v>
      </c>
      <c r="G3704" s="2" t="s">
        <v>1</v>
      </c>
      <c r="H3704" s="2" t="s">
        <v>36</v>
      </c>
      <c r="I3704" s="185">
        <f t="shared" ref="I3704:O3704" si="3062">SUM(I3705:I3711)</f>
        <v>220733</v>
      </c>
      <c r="J3704" s="185">
        <f t="shared" si="3062"/>
        <v>209433</v>
      </c>
      <c r="K3704" s="185">
        <f t="shared" si="3062"/>
        <v>153533</v>
      </c>
      <c r="L3704" s="185">
        <f t="shared" si="3062"/>
        <v>55890</v>
      </c>
      <c r="M3704" s="15">
        <f t="shared" si="3062"/>
        <v>19375</v>
      </c>
      <c r="N3704" s="15">
        <f t="shared" si="3062"/>
        <v>18825</v>
      </c>
      <c r="O3704" s="15">
        <f t="shared" si="3062"/>
        <v>17690</v>
      </c>
      <c r="P3704" s="15">
        <f t="shared" si="3050"/>
        <v>209423</v>
      </c>
      <c r="Q3704" s="185">
        <f t="shared" si="3055"/>
        <v>99.995225203286978</v>
      </c>
    </row>
    <row r="3705" spans="1:17" x14ac:dyDescent="0.25">
      <c r="A3705" s="4" t="s">
        <v>969</v>
      </c>
      <c r="B3705" s="4" t="s">
        <v>82</v>
      </c>
      <c r="C3705" s="4" t="s">
        <v>1610</v>
      </c>
      <c r="D3705" s="4" t="s">
        <v>1611</v>
      </c>
      <c r="E3705" s="3" t="s">
        <v>39</v>
      </c>
      <c r="F3705" s="4"/>
      <c r="G3705" s="16" t="s">
        <v>1015</v>
      </c>
      <c r="H3705" s="16" t="s">
        <v>38</v>
      </c>
      <c r="I3705" s="183">
        <v>2500</v>
      </c>
      <c r="J3705" s="183">
        <v>2000</v>
      </c>
      <c r="K3705" s="183">
        <v>2000</v>
      </c>
      <c r="L3705" s="183">
        <f t="shared" ref="L3705:L3710" si="3063">M3705+N3705+O3705</f>
        <v>0</v>
      </c>
      <c r="M3705" s="17"/>
      <c r="N3705" s="17"/>
      <c r="O3705" s="17"/>
      <c r="P3705" s="17">
        <f t="shared" si="3050"/>
        <v>2000</v>
      </c>
      <c r="Q3705" s="183">
        <f t="shared" si="3055"/>
        <v>100</v>
      </c>
    </row>
    <row r="3706" spans="1:17" x14ac:dyDescent="0.25">
      <c r="A3706" s="4" t="s">
        <v>969</v>
      </c>
      <c r="B3706" s="4" t="s">
        <v>82</v>
      </c>
      <c r="C3706" s="4" t="s">
        <v>1610</v>
      </c>
      <c r="D3706" s="4" t="s">
        <v>1611</v>
      </c>
      <c r="E3706" s="3" t="s">
        <v>197</v>
      </c>
      <c r="F3706" s="4"/>
      <c r="G3706" s="16" t="s">
        <v>1015</v>
      </c>
      <c r="H3706" s="16" t="s">
        <v>196</v>
      </c>
      <c r="I3706" s="183">
        <v>82000</v>
      </c>
      <c r="J3706" s="183">
        <v>82000</v>
      </c>
      <c r="K3706" s="183">
        <v>59700</v>
      </c>
      <c r="L3706" s="183">
        <f t="shared" si="3063"/>
        <v>22300</v>
      </c>
      <c r="M3706" s="17">
        <v>7500</v>
      </c>
      <c r="N3706" s="17">
        <v>7500</v>
      </c>
      <c r="O3706" s="17">
        <v>7300</v>
      </c>
      <c r="P3706" s="17">
        <f t="shared" si="3050"/>
        <v>82000</v>
      </c>
      <c r="Q3706" s="183">
        <f t="shared" si="3055"/>
        <v>100</v>
      </c>
    </row>
    <row r="3707" spans="1:17" x14ac:dyDescent="0.25">
      <c r="A3707" s="4" t="s">
        <v>969</v>
      </c>
      <c r="B3707" s="4" t="s">
        <v>82</v>
      </c>
      <c r="C3707" s="4" t="s">
        <v>1610</v>
      </c>
      <c r="D3707" s="4" t="s">
        <v>1611</v>
      </c>
      <c r="E3707" s="3" t="s">
        <v>200</v>
      </c>
      <c r="F3707" s="4"/>
      <c r="G3707" s="16" t="s">
        <v>1015</v>
      </c>
      <c r="H3707" s="16" t="s">
        <v>199</v>
      </c>
      <c r="I3707" s="183">
        <v>18150</v>
      </c>
      <c r="J3707" s="183">
        <v>18150</v>
      </c>
      <c r="K3707" s="183">
        <v>12700</v>
      </c>
      <c r="L3707" s="183">
        <f t="shared" si="3063"/>
        <v>5450</v>
      </c>
      <c r="M3707" s="17">
        <v>2000</v>
      </c>
      <c r="N3707" s="17">
        <v>1950</v>
      </c>
      <c r="O3707" s="17">
        <v>1500</v>
      </c>
      <c r="P3707" s="17">
        <f t="shared" si="3050"/>
        <v>18150</v>
      </c>
      <c r="Q3707" s="183">
        <f t="shared" si="3055"/>
        <v>100</v>
      </c>
    </row>
    <row r="3708" spans="1:17" x14ac:dyDescent="0.25">
      <c r="A3708" s="4" t="s">
        <v>969</v>
      </c>
      <c r="B3708" s="4" t="s">
        <v>82</v>
      </c>
      <c r="C3708" s="4" t="s">
        <v>1610</v>
      </c>
      <c r="D3708" s="4" t="s">
        <v>1611</v>
      </c>
      <c r="E3708" s="3" t="s">
        <v>203</v>
      </c>
      <c r="F3708" s="4"/>
      <c r="G3708" s="16" t="s">
        <v>1015</v>
      </c>
      <c r="H3708" s="16" t="s">
        <v>202</v>
      </c>
      <c r="I3708" s="183">
        <v>38200</v>
      </c>
      <c r="J3708" s="183">
        <v>35200</v>
      </c>
      <c r="K3708" s="183">
        <v>25400</v>
      </c>
      <c r="L3708" s="183">
        <f t="shared" si="3063"/>
        <v>9800</v>
      </c>
      <c r="M3708" s="17">
        <v>3400</v>
      </c>
      <c r="N3708" s="17">
        <v>3400</v>
      </c>
      <c r="O3708" s="17">
        <v>3000</v>
      </c>
      <c r="P3708" s="17">
        <f t="shared" si="3050"/>
        <v>35200</v>
      </c>
      <c r="Q3708" s="183">
        <f t="shared" si="3055"/>
        <v>100</v>
      </c>
    </row>
    <row r="3709" spans="1:17" x14ac:dyDescent="0.25">
      <c r="A3709" s="4" t="s">
        <v>969</v>
      </c>
      <c r="B3709" s="4" t="s">
        <v>82</v>
      </c>
      <c r="C3709" s="4" t="s">
        <v>1610</v>
      </c>
      <c r="D3709" s="4" t="s">
        <v>1611</v>
      </c>
      <c r="E3709" s="3" t="s">
        <v>206</v>
      </c>
      <c r="F3709" s="4"/>
      <c r="G3709" s="16" t="s">
        <v>1015</v>
      </c>
      <c r="H3709" s="16" t="s">
        <v>205</v>
      </c>
      <c r="I3709" s="183">
        <v>3000</v>
      </c>
      <c r="J3709" s="183">
        <v>1100</v>
      </c>
      <c r="K3709" s="183">
        <v>1100</v>
      </c>
      <c r="L3709" s="183">
        <f t="shared" si="3063"/>
        <v>0</v>
      </c>
      <c r="M3709" s="17"/>
      <c r="N3709" s="17"/>
      <c r="O3709" s="17"/>
      <c r="P3709" s="17">
        <f t="shared" si="3050"/>
        <v>1100</v>
      </c>
      <c r="Q3709" s="183">
        <f t="shared" si="3055"/>
        <v>100</v>
      </c>
    </row>
    <row r="3710" spans="1:17" x14ac:dyDescent="0.25">
      <c r="A3710" s="4" t="s">
        <v>969</v>
      </c>
      <c r="B3710" s="4" t="s">
        <v>82</v>
      </c>
      <c r="C3710" s="4" t="s">
        <v>1610</v>
      </c>
      <c r="D3710" s="4" t="s">
        <v>1611</v>
      </c>
      <c r="E3710" s="3" t="s">
        <v>212</v>
      </c>
      <c r="F3710" s="4"/>
      <c r="G3710" s="16" t="s">
        <v>1015</v>
      </c>
      <c r="H3710" s="16" t="s">
        <v>211</v>
      </c>
      <c r="I3710" s="183">
        <v>15000</v>
      </c>
      <c r="J3710" s="183">
        <v>12100</v>
      </c>
      <c r="K3710" s="183">
        <v>8400</v>
      </c>
      <c r="L3710" s="183">
        <f t="shared" si="3063"/>
        <v>3700</v>
      </c>
      <c r="M3710" s="17">
        <v>1300</v>
      </c>
      <c r="N3710" s="17">
        <v>1200</v>
      </c>
      <c r="O3710" s="17">
        <v>1200</v>
      </c>
      <c r="P3710" s="17">
        <f t="shared" si="3050"/>
        <v>12100</v>
      </c>
      <c r="Q3710" s="183">
        <f t="shared" si="3055"/>
        <v>100</v>
      </c>
    </row>
    <row r="3711" spans="1:17" x14ac:dyDescent="0.25">
      <c r="A3711" s="1" t="s">
        <v>969</v>
      </c>
      <c r="B3711" s="1" t="s">
        <v>82</v>
      </c>
      <c r="C3711" s="1" t="s">
        <v>1610</v>
      </c>
      <c r="D3711" s="1" t="s">
        <v>1611</v>
      </c>
      <c r="E3711" s="1" t="s">
        <v>40</v>
      </c>
      <c r="F3711" s="4" t="s">
        <v>1</v>
      </c>
      <c r="G3711" s="16" t="s">
        <v>1</v>
      </c>
      <c r="H3711" s="2" t="s">
        <v>41</v>
      </c>
      <c r="I3711" s="185">
        <f t="shared" ref="I3711:O3711" si="3064">SUM(I3712:I3714)</f>
        <v>61883</v>
      </c>
      <c r="J3711" s="185">
        <f t="shared" si="3064"/>
        <v>58883</v>
      </c>
      <c r="K3711" s="185">
        <f t="shared" si="3064"/>
        <v>44233</v>
      </c>
      <c r="L3711" s="185">
        <f t="shared" si="3064"/>
        <v>14640</v>
      </c>
      <c r="M3711" s="15">
        <f t="shared" si="3064"/>
        <v>5175</v>
      </c>
      <c r="N3711" s="15">
        <f t="shared" si="3064"/>
        <v>4775</v>
      </c>
      <c r="O3711" s="15">
        <f t="shared" si="3064"/>
        <v>4690</v>
      </c>
      <c r="P3711" s="15">
        <f t="shared" si="3050"/>
        <v>58873</v>
      </c>
      <c r="Q3711" s="185">
        <f t="shared" si="3055"/>
        <v>99.983017169641499</v>
      </c>
    </row>
    <row r="3712" spans="1:17" x14ac:dyDescent="0.25">
      <c r="A3712" s="4" t="s">
        <v>969</v>
      </c>
      <c r="B3712" s="4" t="s">
        <v>82</v>
      </c>
      <c r="C3712" s="4" t="s">
        <v>1610</v>
      </c>
      <c r="D3712" s="4" t="s">
        <v>1611</v>
      </c>
      <c r="E3712" s="3" t="s">
        <v>42</v>
      </c>
      <c r="F3712" s="4"/>
      <c r="G3712" s="16" t="s">
        <v>1015</v>
      </c>
      <c r="H3712" s="16" t="s">
        <v>41</v>
      </c>
      <c r="I3712" s="183">
        <v>40400</v>
      </c>
      <c r="J3712" s="183">
        <v>37400</v>
      </c>
      <c r="K3712" s="183">
        <v>28000</v>
      </c>
      <c r="L3712" s="183">
        <f>M3712+N3712+O3712</f>
        <v>9400</v>
      </c>
      <c r="M3712" s="17">
        <v>3400</v>
      </c>
      <c r="N3712" s="17">
        <v>3000</v>
      </c>
      <c r="O3712" s="17">
        <v>3000</v>
      </c>
      <c r="P3712" s="17">
        <f t="shared" si="3050"/>
        <v>37400</v>
      </c>
      <c r="Q3712" s="183">
        <f t="shared" si="3055"/>
        <v>100</v>
      </c>
    </row>
    <row r="3713" spans="1:17" ht="22.5" x14ac:dyDescent="0.25">
      <c r="A3713" s="4" t="s">
        <v>969</v>
      </c>
      <c r="B3713" s="4" t="s">
        <v>82</v>
      </c>
      <c r="C3713" s="4" t="s">
        <v>1610</v>
      </c>
      <c r="D3713" s="4" t="s">
        <v>1611</v>
      </c>
      <c r="E3713" s="3" t="s">
        <v>42</v>
      </c>
      <c r="F3713" s="4" t="s">
        <v>1618</v>
      </c>
      <c r="G3713" s="16" t="s">
        <v>1015</v>
      </c>
      <c r="H3713" s="16" t="s">
        <v>50</v>
      </c>
      <c r="I3713" s="183">
        <v>10373</v>
      </c>
      <c r="J3713" s="183">
        <v>10373</v>
      </c>
      <c r="K3713" s="183">
        <v>7908</v>
      </c>
      <c r="L3713" s="183">
        <f>M3713+N3713+O3713</f>
        <v>2465</v>
      </c>
      <c r="M3713" s="17">
        <v>850</v>
      </c>
      <c r="N3713" s="17">
        <v>850</v>
      </c>
      <c r="O3713" s="17">
        <v>765</v>
      </c>
      <c r="P3713" s="17">
        <f t="shared" si="3050"/>
        <v>10373</v>
      </c>
      <c r="Q3713" s="183">
        <f t="shared" si="3055"/>
        <v>100</v>
      </c>
    </row>
    <row r="3714" spans="1:17" ht="22.5" x14ac:dyDescent="0.25">
      <c r="A3714" s="4" t="s">
        <v>969</v>
      </c>
      <c r="B3714" s="4" t="s">
        <v>82</v>
      </c>
      <c r="C3714" s="4" t="s">
        <v>1610</v>
      </c>
      <c r="D3714" s="4" t="s">
        <v>1611</v>
      </c>
      <c r="E3714" s="3" t="s">
        <v>42</v>
      </c>
      <c r="F3714" s="4" t="s">
        <v>1619</v>
      </c>
      <c r="G3714" s="16" t="s">
        <v>1015</v>
      </c>
      <c r="H3714" s="16" t="s">
        <v>56</v>
      </c>
      <c r="I3714" s="183">
        <v>11110</v>
      </c>
      <c r="J3714" s="183">
        <v>11110</v>
      </c>
      <c r="K3714" s="183">
        <v>8325</v>
      </c>
      <c r="L3714" s="183">
        <f>M3714+N3714+O3714</f>
        <v>2775</v>
      </c>
      <c r="M3714" s="17">
        <v>925</v>
      </c>
      <c r="N3714" s="17">
        <v>925</v>
      </c>
      <c r="O3714" s="17">
        <v>925</v>
      </c>
      <c r="P3714" s="17">
        <f t="shared" si="3050"/>
        <v>11100</v>
      </c>
      <c r="Q3714" s="183">
        <f t="shared" si="3055"/>
        <v>99.909990999099904</v>
      </c>
    </row>
    <row r="3715" spans="1:17" ht="22.5" x14ac:dyDescent="0.25">
      <c r="A3715" s="1" t="s">
        <v>1</v>
      </c>
      <c r="B3715" s="1" t="s">
        <v>1</v>
      </c>
      <c r="C3715" s="1" t="s">
        <v>1</v>
      </c>
      <c r="D3715" s="2" t="s">
        <v>1</v>
      </c>
      <c r="E3715" s="2" t="s">
        <v>1</v>
      </c>
      <c r="F3715" s="2" t="s">
        <v>1</v>
      </c>
      <c r="G3715" s="2" t="s">
        <v>1</v>
      </c>
      <c r="H3715" s="13" t="s">
        <v>57</v>
      </c>
      <c r="I3715" s="184">
        <f t="shared" ref="I3715:O3716" si="3065">SUM(I3716)</f>
        <v>110</v>
      </c>
      <c r="J3715" s="184">
        <f t="shared" si="3065"/>
        <v>110</v>
      </c>
      <c r="K3715" s="184">
        <f t="shared" si="3065"/>
        <v>0</v>
      </c>
      <c r="L3715" s="184">
        <f t="shared" si="3065"/>
        <v>0</v>
      </c>
      <c r="M3715" s="14">
        <f t="shared" si="3065"/>
        <v>0</v>
      </c>
      <c r="N3715" s="14">
        <f t="shared" si="3065"/>
        <v>0</v>
      </c>
      <c r="O3715" s="14">
        <f t="shared" si="3065"/>
        <v>0</v>
      </c>
      <c r="P3715" s="14">
        <f t="shared" si="3050"/>
        <v>0</v>
      </c>
      <c r="Q3715" s="184">
        <f t="shared" si="3055"/>
        <v>0</v>
      </c>
    </row>
    <row r="3716" spans="1:17" x14ac:dyDescent="0.25">
      <c r="A3716" s="4" t="s">
        <v>969</v>
      </c>
      <c r="B3716" s="4" t="s">
        <v>82</v>
      </c>
      <c r="C3716" s="4" t="s">
        <v>1610</v>
      </c>
      <c r="D3716" s="4" t="s">
        <v>1611</v>
      </c>
      <c r="E3716" s="2" t="s">
        <v>58</v>
      </c>
      <c r="F3716" s="2" t="s">
        <v>1</v>
      </c>
      <c r="G3716" s="2" t="s">
        <v>1</v>
      </c>
      <c r="H3716" s="2" t="s">
        <v>59</v>
      </c>
      <c r="I3716" s="185">
        <f t="shared" si="3065"/>
        <v>110</v>
      </c>
      <c r="J3716" s="185">
        <f t="shared" si="3065"/>
        <v>110</v>
      </c>
      <c r="K3716" s="185">
        <f t="shared" si="3065"/>
        <v>0</v>
      </c>
      <c r="L3716" s="185">
        <f t="shared" si="3065"/>
        <v>0</v>
      </c>
      <c r="M3716" s="15">
        <f t="shared" si="3065"/>
        <v>0</v>
      </c>
      <c r="N3716" s="15">
        <f t="shared" si="3065"/>
        <v>0</v>
      </c>
      <c r="O3716" s="15">
        <f t="shared" si="3065"/>
        <v>0</v>
      </c>
      <c r="P3716" s="15">
        <f t="shared" si="3050"/>
        <v>0</v>
      </c>
      <c r="Q3716" s="185">
        <f t="shared" si="3055"/>
        <v>0</v>
      </c>
    </row>
    <row r="3717" spans="1:17" x14ac:dyDescent="0.25">
      <c r="A3717" s="4" t="s">
        <v>969</v>
      </c>
      <c r="B3717" s="4" t="s">
        <v>82</v>
      </c>
      <c r="C3717" s="4" t="s">
        <v>1610</v>
      </c>
      <c r="D3717" s="4" t="s">
        <v>1611</v>
      </c>
      <c r="E3717" s="3" t="s">
        <v>69</v>
      </c>
      <c r="F3717" s="4"/>
      <c r="G3717" s="16" t="s">
        <v>1015</v>
      </c>
      <c r="H3717" s="16" t="s">
        <v>68</v>
      </c>
      <c r="I3717" s="183">
        <v>110</v>
      </c>
      <c r="J3717" s="183">
        <v>110</v>
      </c>
      <c r="K3717" s="183">
        <v>0</v>
      </c>
      <c r="L3717" s="183">
        <f>M3717+N3717+O3717</f>
        <v>0</v>
      </c>
      <c r="M3717" s="17"/>
      <c r="N3717" s="17"/>
      <c r="O3717" s="17"/>
      <c r="P3717" s="17">
        <f t="shared" si="3050"/>
        <v>0</v>
      </c>
      <c r="Q3717" s="183">
        <f t="shared" si="3055"/>
        <v>0</v>
      </c>
    </row>
    <row r="3718" spans="1:17" ht="22.5" x14ac:dyDescent="0.25">
      <c r="A3718" s="1" t="s">
        <v>1</v>
      </c>
      <c r="B3718" s="1" t="s">
        <v>1</v>
      </c>
      <c r="C3718" s="1" t="s">
        <v>1</v>
      </c>
      <c r="D3718" s="2" t="s">
        <v>1</v>
      </c>
      <c r="E3718" s="2" t="s">
        <v>1</v>
      </c>
      <c r="F3718" s="2" t="s">
        <v>1</v>
      </c>
      <c r="G3718" s="2" t="s">
        <v>1</v>
      </c>
      <c r="H3718" s="13" t="s">
        <v>70</v>
      </c>
      <c r="I3718" s="184">
        <f t="shared" ref="I3718:O3718" si="3066">SUM(I3719)</f>
        <v>90000</v>
      </c>
      <c r="J3718" s="184">
        <f t="shared" si="3066"/>
        <v>70000</v>
      </c>
      <c r="K3718" s="184">
        <f t="shared" si="3066"/>
        <v>70000</v>
      </c>
      <c r="L3718" s="184">
        <f t="shared" si="3066"/>
        <v>0</v>
      </c>
      <c r="M3718" s="14">
        <f t="shared" si="3066"/>
        <v>0</v>
      </c>
      <c r="N3718" s="14">
        <f t="shared" si="3066"/>
        <v>0</v>
      </c>
      <c r="O3718" s="14">
        <f t="shared" si="3066"/>
        <v>0</v>
      </c>
      <c r="P3718" s="14">
        <f t="shared" si="3050"/>
        <v>70000</v>
      </c>
      <c r="Q3718" s="184">
        <f t="shared" si="3055"/>
        <v>100</v>
      </c>
    </row>
    <row r="3719" spans="1:17" x14ac:dyDescent="0.25">
      <c r="A3719" s="4" t="s">
        <v>969</v>
      </c>
      <c r="B3719" s="4" t="s">
        <v>82</v>
      </c>
      <c r="C3719" s="4" t="s">
        <v>1610</v>
      </c>
      <c r="D3719" s="4" t="s">
        <v>1611</v>
      </c>
      <c r="E3719" s="2" t="s">
        <v>71</v>
      </c>
      <c r="F3719" s="2" t="s">
        <v>1</v>
      </c>
      <c r="G3719" s="2" t="s">
        <v>1</v>
      </c>
      <c r="H3719" s="2" t="s">
        <v>72</v>
      </c>
      <c r="I3719" s="185">
        <f t="shared" ref="I3719:L3719" si="3067">SUM(I3720:I3721)</f>
        <v>90000</v>
      </c>
      <c r="J3719" s="185">
        <f t="shared" ref="J3719" si="3068">SUM(J3720:J3721)</f>
        <v>70000</v>
      </c>
      <c r="K3719" s="185">
        <f t="shared" ref="K3719" si="3069">SUM(K3720:K3721)</f>
        <v>70000</v>
      </c>
      <c r="L3719" s="185">
        <f t="shared" si="3067"/>
        <v>0</v>
      </c>
      <c r="M3719" s="15">
        <f t="shared" ref="M3719:O3719" si="3070">SUM(M3720:M3721)</f>
        <v>0</v>
      </c>
      <c r="N3719" s="15">
        <f t="shared" si="3070"/>
        <v>0</v>
      </c>
      <c r="O3719" s="15">
        <f t="shared" si="3070"/>
        <v>0</v>
      </c>
      <c r="P3719" s="15">
        <f t="shared" si="3050"/>
        <v>70000</v>
      </c>
      <c r="Q3719" s="185">
        <f t="shared" si="3055"/>
        <v>100</v>
      </c>
    </row>
    <row r="3720" spans="1:17" x14ac:dyDescent="0.25">
      <c r="A3720" s="4" t="s">
        <v>969</v>
      </c>
      <c r="B3720" s="4" t="s">
        <v>82</v>
      </c>
      <c r="C3720" s="4" t="s">
        <v>1610</v>
      </c>
      <c r="D3720" s="4" t="s">
        <v>1611</v>
      </c>
      <c r="E3720" s="3" t="s">
        <v>75</v>
      </c>
      <c r="F3720" s="4"/>
      <c r="G3720" s="16" t="s">
        <v>1015</v>
      </c>
      <c r="H3720" s="16" t="s">
        <v>74</v>
      </c>
      <c r="I3720" s="183">
        <v>40000</v>
      </c>
      <c r="J3720" s="183">
        <v>25000</v>
      </c>
      <c r="K3720" s="183">
        <v>25000</v>
      </c>
      <c r="L3720" s="183">
        <f>M3720+N3720+O3720</f>
        <v>0</v>
      </c>
      <c r="M3720" s="17"/>
      <c r="N3720" s="17"/>
      <c r="O3720" s="17"/>
      <c r="P3720" s="17">
        <f t="shared" si="3050"/>
        <v>25000</v>
      </c>
      <c r="Q3720" s="183">
        <f t="shared" si="3055"/>
        <v>100</v>
      </c>
    </row>
    <row r="3721" spans="1:17" x14ac:dyDescent="0.25">
      <c r="A3721" s="4" t="s">
        <v>969</v>
      </c>
      <c r="B3721" s="4" t="s">
        <v>82</v>
      </c>
      <c r="C3721" s="4" t="s">
        <v>1610</v>
      </c>
      <c r="D3721" s="4" t="s">
        <v>1611</v>
      </c>
      <c r="E3721" s="3" t="s">
        <v>341</v>
      </c>
      <c r="F3721" s="4"/>
      <c r="G3721" s="16" t="s">
        <v>1015</v>
      </c>
      <c r="H3721" s="16" t="s">
        <v>340</v>
      </c>
      <c r="I3721" s="183">
        <v>50000</v>
      </c>
      <c r="J3721" s="183">
        <v>45000</v>
      </c>
      <c r="K3721" s="183">
        <v>45000</v>
      </c>
      <c r="L3721" s="183">
        <f>M3721+N3721+O3721</f>
        <v>0</v>
      </c>
      <c r="M3721" s="17"/>
      <c r="N3721" s="17"/>
      <c r="O3721" s="17"/>
      <c r="P3721" s="17">
        <f t="shared" si="3050"/>
        <v>45000</v>
      </c>
      <c r="Q3721" s="183">
        <f t="shared" si="3055"/>
        <v>100</v>
      </c>
    </row>
    <row r="3722" spans="1:17" x14ac:dyDescent="0.25">
      <c r="A3722" s="16" t="s">
        <v>1</v>
      </c>
      <c r="B3722" s="16" t="s">
        <v>1</v>
      </c>
      <c r="C3722" s="16" t="s">
        <v>1</v>
      </c>
      <c r="D3722" s="16" t="s">
        <v>1</v>
      </c>
      <c r="E3722" s="16" t="s">
        <v>1</v>
      </c>
      <c r="F3722" s="16" t="s">
        <v>1</v>
      </c>
      <c r="G3722" s="16" t="s">
        <v>1</v>
      </c>
      <c r="H3722" s="13" t="s">
        <v>1620</v>
      </c>
      <c r="I3722" s="184">
        <f t="shared" ref="I3722:O3722" si="3071">SUM(I3693,I3715,I3718)</f>
        <v>4254665</v>
      </c>
      <c r="J3722" s="184">
        <f t="shared" si="3071"/>
        <v>4224951</v>
      </c>
      <c r="K3722" s="184">
        <f t="shared" si="3071"/>
        <v>3386875</v>
      </c>
      <c r="L3722" s="184">
        <f t="shared" si="3071"/>
        <v>837492</v>
      </c>
      <c r="M3722" s="14">
        <f t="shared" si="3071"/>
        <v>283730</v>
      </c>
      <c r="N3722" s="14">
        <f t="shared" si="3071"/>
        <v>278345</v>
      </c>
      <c r="O3722" s="14">
        <f t="shared" si="3071"/>
        <v>275417</v>
      </c>
      <c r="P3722" s="14">
        <f t="shared" si="3050"/>
        <v>4224367</v>
      </c>
      <c r="Q3722" s="184">
        <f t="shared" si="3055"/>
        <v>99.986177354482933</v>
      </c>
    </row>
    <row r="3723" spans="1:17" ht="15.75" thickBot="1" x14ac:dyDescent="0.3">
      <c r="A3723" s="16" t="s">
        <v>1</v>
      </c>
      <c r="B3723" s="16" t="s">
        <v>1</v>
      </c>
      <c r="C3723" s="16" t="s">
        <v>1</v>
      </c>
      <c r="D3723" s="16" t="s">
        <v>1</v>
      </c>
      <c r="E3723" s="16" t="s">
        <v>1</v>
      </c>
      <c r="F3723" s="16" t="s">
        <v>1</v>
      </c>
      <c r="G3723" s="16" t="s">
        <v>1</v>
      </c>
      <c r="H3723" s="2" t="s">
        <v>77</v>
      </c>
      <c r="I3723" s="185">
        <v>87</v>
      </c>
      <c r="J3723" s="185">
        <v>87</v>
      </c>
      <c r="K3723" s="185"/>
      <c r="L3723" s="185"/>
      <c r="M3723" s="16" t="s">
        <v>1</v>
      </c>
      <c r="N3723" s="16" t="s">
        <v>1</v>
      </c>
      <c r="O3723" s="16"/>
      <c r="P3723" s="15">
        <f t="shared" si="3050"/>
        <v>0</v>
      </c>
      <c r="Q3723" s="164"/>
    </row>
    <row r="3724" spans="1:17" ht="45.75" thickBot="1" x14ac:dyDescent="0.3">
      <c r="A3724" s="212" t="s">
        <v>1</v>
      </c>
      <c r="B3724" s="212" t="s">
        <v>1</v>
      </c>
      <c r="C3724" s="212" t="s">
        <v>1</v>
      </c>
      <c r="D3724" s="212" t="s">
        <v>1</v>
      </c>
      <c r="E3724" s="212" t="s">
        <v>1</v>
      </c>
      <c r="F3724" s="212" t="s">
        <v>1</v>
      </c>
      <c r="G3724" s="214" t="s">
        <v>1</v>
      </c>
      <c r="H3724" s="5" t="s">
        <v>78</v>
      </c>
      <c r="I3724" s="109" t="s">
        <v>3374</v>
      </c>
      <c r="J3724" s="109" t="s">
        <v>3433</v>
      </c>
      <c r="K3724" s="109" t="s">
        <v>3437</v>
      </c>
      <c r="L3724" s="109" t="s">
        <v>3434</v>
      </c>
      <c r="M3724" s="5" t="s">
        <v>3439</v>
      </c>
      <c r="N3724" s="5" t="s">
        <v>3440</v>
      </c>
      <c r="O3724" s="5" t="s">
        <v>3441</v>
      </c>
      <c r="P3724" s="5" t="s">
        <v>3438</v>
      </c>
      <c r="Q3724" s="162" t="s">
        <v>3302</v>
      </c>
    </row>
    <row r="3725" spans="1:17" x14ac:dyDescent="0.25">
      <c r="A3725" s="213"/>
      <c r="B3725" s="213"/>
      <c r="C3725" s="213"/>
      <c r="D3725" s="213"/>
      <c r="E3725" s="213"/>
      <c r="F3725" s="213"/>
      <c r="G3725" s="215"/>
      <c r="H3725" s="18" t="s">
        <v>1</v>
      </c>
      <c r="I3725" s="110">
        <v>1</v>
      </c>
      <c r="J3725" s="110">
        <v>2</v>
      </c>
      <c r="K3725" s="110">
        <v>20</v>
      </c>
      <c r="L3725" s="110" t="s">
        <v>3402</v>
      </c>
      <c r="M3725" s="12">
        <v>5</v>
      </c>
      <c r="N3725" s="12">
        <v>6</v>
      </c>
      <c r="O3725" s="12">
        <v>7</v>
      </c>
      <c r="P3725" s="12" t="s">
        <v>3303</v>
      </c>
      <c r="Q3725" s="110">
        <v>9</v>
      </c>
    </row>
    <row r="3726" spans="1:17" x14ac:dyDescent="0.25">
      <c r="A3726" s="213"/>
      <c r="B3726" s="213"/>
      <c r="C3726" s="213"/>
      <c r="D3726" s="213"/>
      <c r="E3726" s="213"/>
      <c r="F3726" s="213"/>
      <c r="G3726" s="215"/>
      <c r="H3726" s="19" t="s">
        <v>1060</v>
      </c>
      <c r="I3726" s="186">
        <f t="shared" ref="I3726:L3726" si="3072">SUM(I3722)</f>
        <v>4254665</v>
      </c>
      <c r="J3726" s="186">
        <f t="shared" ref="J3726" si="3073">SUM(J3722)</f>
        <v>4224951</v>
      </c>
      <c r="K3726" s="186">
        <f t="shared" ref="K3726" si="3074">SUM(K3722)</f>
        <v>3386875</v>
      </c>
      <c r="L3726" s="186">
        <f t="shared" si="3072"/>
        <v>837492</v>
      </c>
      <c r="M3726" s="20">
        <f t="shared" ref="M3726:O3726" si="3075">SUM(M3722)</f>
        <v>283730</v>
      </c>
      <c r="N3726" s="20">
        <f t="shared" si="3075"/>
        <v>278345</v>
      </c>
      <c r="O3726" s="20">
        <f t="shared" si="3075"/>
        <v>275417</v>
      </c>
      <c r="P3726" s="20">
        <f>K3726+L3726</f>
        <v>4224367</v>
      </c>
      <c r="Q3726" s="186">
        <f>IF(J3726=0,"-",P3726/J3726*100)</f>
        <v>99.986177354482933</v>
      </c>
    </row>
    <row r="3727" spans="1:17" x14ac:dyDescent="0.25">
      <c r="A3727" s="213"/>
      <c r="B3727" s="213"/>
      <c r="C3727" s="213"/>
      <c r="D3727" s="213"/>
      <c r="E3727" s="213"/>
      <c r="F3727" s="213"/>
      <c r="G3727" s="215"/>
      <c r="H3727" s="21" t="s">
        <v>80</v>
      </c>
      <c r="I3727" s="186">
        <f t="shared" ref="I3727:L3727" si="3076">SUM(I3726)</f>
        <v>4254665</v>
      </c>
      <c r="J3727" s="186">
        <f t="shared" ref="J3727" si="3077">SUM(J3726)</f>
        <v>4224951</v>
      </c>
      <c r="K3727" s="186">
        <f t="shared" ref="K3727" si="3078">SUM(K3726)</f>
        <v>3386875</v>
      </c>
      <c r="L3727" s="186">
        <f t="shared" si="3076"/>
        <v>837492</v>
      </c>
      <c r="M3727" s="20">
        <f t="shared" ref="M3727:O3727" si="3079">SUM(M3726)</f>
        <v>283730</v>
      </c>
      <c r="N3727" s="20">
        <f t="shared" si="3079"/>
        <v>278345</v>
      </c>
      <c r="O3727" s="20">
        <f t="shared" si="3079"/>
        <v>275417</v>
      </c>
      <c r="P3727" s="20">
        <f>K3727+L3727</f>
        <v>4224367</v>
      </c>
      <c r="Q3727" s="186">
        <f>IF(J3727=0,"-",P3727/J3727*100)</f>
        <v>99.986177354482933</v>
      </c>
    </row>
    <row r="3728" spans="1:17" x14ac:dyDescent="0.25">
      <c r="A3728" s="216"/>
      <c r="B3728" s="216"/>
      <c r="C3728" s="216"/>
      <c r="D3728" s="216"/>
      <c r="E3728" s="216"/>
      <c r="F3728" s="216"/>
      <c r="G3728" s="217"/>
      <c r="J3728" s="178">
        <v>0</v>
      </c>
      <c r="K3728" s="178">
        <v>0</v>
      </c>
      <c r="L3728" s="178">
        <f>M3728+N3728+O3728</f>
        <v>0</v>
      </c>
      <c r="P3728">
        <f>K3728+L3728</f>
        <v>0</v>
      </c>
      <c r="Q3728" s="160" t="str">
        <f>IF(J3728=0,"-",P3728/J3728*100)</f>
        <v>-</v>
      </c>
    </row>
    <row r="3729" spans="1:17" ht="15.75" thickBot="1" x14ac:dyDescent="0.3">
      <c r="A3729" s="16" t="s">
        <v>1</v>
      </c>
      <c r="B3729" s="16" t="s">
        <v>1</v>
      </c>
      <c r="C3729" s="16" t="s">
        <v>1</v>
      </c>
      <c r="D3729" s="16" t="s">
        <v>1</v>
      </c>
      <c r="E3729" s="16" t="s">
        <v>1</v>
      </c>
      <c r="F3729" s="16" t="s">
        <v>1</v>
      </c>
      <c r="G3729" s="16" t="s">
        <v>1</v>
      </c>
      <c r="H3729" s="22" t="s">
        <v>1</v>
      </c>
      <c r="I3729" s="187"/>
      <c r="J3729" s="187"/>
      <c r="K3729" s="187"/>
      <c r="L3729" s="187"/>
      <c r="M3729" s="22" t="s">
        <v>1</v>
      </c>
      <c r="N3729" s="22" t="s">
        <v>1</v>
      </c>
      <c r="O3729" s="22"/>
      <c r="P3729" s="22">
        <f>K3729+L3729</f>
        <v>0</v>
      </c>
      <c r="Q3729" s="166"/>
    </row>
    <row r="3730" spans="1:17" ht="45.75" thickBot="1" x14ac:dyDescent="0.3">
      <c r="A3730" s="5" t="s">
        <v>4</v>
      </c>
      <c r="B3730" s="5" t="s">
        <v>5</v>
      </c>
      <c r="C3730" s="5" t="s">
        <v>6</v>
      </c>
      <c r="D3730" s="6" t="s">
        <v>1</v>
      </c>
      <c r="E3730" s="5" t="s">
        <v>7</v>
      </c>
      <c r="F3730" s="5" t="s">
        <v>8</v>
      </c>
      <c r="G3730" s="5" t="s">
        <v>9</v>
      </c>
      <c r="H3730" s="5" t="s">
        <v>10</v>
      </c>
      <c r="I3730" s="109" t="s">
        <v>3374</v>
      </c>
      <c r="J3730" s="109" t="s">
        <v>3433</v>
      </c>
      <c r="K3730" s="109" t="s">
        <v>3437</v>
      </c>
      <c r="L3730" s="109" t="s">
        <v>3434</v>
      </c>
      <c r="M3730" s="5" t="s">
        <v>3439</v>
      </c>
      <c r="N3730" s="5" t="s">
        <v>3440</v>
      </c>
      <c r="O3730" s="5" t="s">
        <v>3441</v>
      </c>
      <c r="P3730" s="5" t="s">
        <v>3438</v>
      </c>
      <c r="Q3730" s="162" t="s">
        <v>3302</v>
      </c>
    </row>
    <row r="3731" spans="1:17" x14ac:dyDescent="0.25">
      <c r="A3731" s="7" t="s">
        <v>1</v>
      </c>
      <c r="B3731" s="7" t="s">
        <v>1</v>
      </c>
      <c r="C3731" s="7" t="s">
        <v>1</v>
      </c>
      <c r="D3731" s="8" t="s">
        <v>1</v>
      </c>
      <c r="E3731" s="8" t="s">
        <v>1</v>
      </c>
      <c r="F3731" s="9" t="s">
        <v>1</v>
      </c>
      <c r="G3731" s="10" t="s">
        <v>1</v>
      </c>
      <c r="H3731" s="11" t="s">
        <v>1</v>
      </c>
      <c r="I3731" s="110">
        <v>1</v>
      </c>
      <c r="J3731" s="110">
        <v>2</v>
      </c>
      <c r="K3731" s="110">
        <v>20</v>
      </c>
      <c r="L3731" s="110" t="s">
        <v>3402</v>
      </c>
      <c r="M3731" s="12">
        <v>5</v>
      </c>
      <c r="N3731" s="12">
        <v>6</v>
      </c>
      <c r="O3731" s="12">
        <v>7</v>
      </c>
      <c r="P3731" s="12" t="s">
        <v>3303</v>
      </c>
      <c r="Q3731" s="110">
        <v>9</v>
      </c>
    </row>
    <row r="3732" spans="1:17" x14ac:dyDescent="0.25">
      <c r="A3732" s="1" t="s">
        <v>969</v>
      </c>
      <c r="B3732" s="1" t="s">
        <v>82</v>
      </c>
      <c r="C3732" s="4" t="s">
        <v>1621</v>
      </c>
      <c r="D3732" s="4" t="s">
        <v>1622</v>
      </c>
      <c r="E3732" s="2" t="s">
        <v>1</v>
      </c>
      <c r="F3732" s="2" t="s">
        <v>1</v>
      </c>
      <c r="G3732" s="2" t="s">
        <v>1</v>
      </c>
      <c r="H3732" s="2" t="s">
        <v>1623</v>
      </c>
      <c r="I3732" s="183">
        <v>0</v>
      </c>
      <c r="J3732" s="183"/>
      <c r="K3732" s="183"/>
      <c r="L3732" s="183"/>
      <c r="M3732" s="3" t="s">
        <v>1</v>
      </c>
      <c r="N3732" s="3" t="s">
        <v>1</v>
      </c>
      <c r="O3732" s="3"/>
      <c r="P3732" s="3">
        <f t="shared" ref="P3732:P3764" si="3080">K3732+L3732</f>
        <v>0</v>
      </c>
      <c r="Q3732" s="161"/>
    </row>
    <row r="3733" spans="1:17" ht="33.75" x14ac:dyDescent="0.25">
      <c r="A3733" s="1" t="s">
        <v>1</v>
      </c>
      <c r="B3733" s="1" t="s">
        <v>1</v>
      </c>
      <c r="C3733" s="1" t="s">
        <v>1</v>
      </c>
      <c r="D3733" s="2" t="s">
        <v>1</v>
      </c>
      <c r="E3733" s="2" t="s">
        <v>1</v>
      </c>
      <c r="F3733" s="2" t="s">
        <v>1</v>
      </c>
      <c r="G3733" s="2" t="s">
        <v>1</v>
      </c>
      <c r="H3733" s="13" t="s">
        <v>14</v>
      </c>
      <c r="I3733" s="184">
        <f t="shared" ref="I3733:L3733" si="3081">SUM(I3734,I3742,I3744)</f>
        <v>3503593</v>
      </c>
      <c r="J3733" s="184">
        <f t="shared" ref="J3733" si="3082">SUM(J3734,J3742,J3744)</f>
        <v>3344710</v>
      </c>
      <c r="K3733" s="184">
        <f t="shared" ref="K3733" si="3083">SUM(K3734,K3742,K3744)</f>
        <v>2658623</v>
      </c>
      <c r="L3733" s="184">
        <f t="shared" si="3081"/>
        <v>675317</v>
      </c>
      <c r="M3733" s="14">
        <f t="shared" ref="M3733:O3733" si="3084">SUM(M3734,M3742,M3744)</f>
        <v>234967</v>
      </c>
      <c r="N3733" s="14">
        <f t="shared" si="3084"/>
        <v>222298</v>
      </c>
      <c r="O3733" s="14">
        <f t="shared" si="3084"/>
        <v>218052</v>
      </c>
      <c r="P3733" s="14">
        <f t="shared" si="3080"/>
        <v>3333940</v>
      </c>
      <c r="Q3733" s="184">
        <f t="shared" ref="Q3733:Q3763" si="3085">IF(J3733=0,"-",P3733/J3733*100)</f>
        <v>99.677998989449009</v>
      </c>
    </row>
    <row r="3734" spans="1:17" x14ac:dyDescent="0.25">
      <c r="A3734" s="4" t="s">
        <v>969</v>
      </c>
      <c r="B3734" s="4" t="s">
        <v>82</v>
      </c>
      <c r="C3734" s="4" t="s">
        <v>1621</v>
      </c>
      <c r="D3734" s="4" t="s">
        <v>1622</v>
      </c>
      <c r="E3734" s="2" t="s">
        <v>15</v>
      </c>
      <c r="F3734" s="2" t="s">
        <v>1</v>
      </c>
      <c r="G3734" s="2" t="s">
        <v>1</v>
      </c>
      <c r="H3734" s="2" t="s">
        <v>16</v>
      </c>
      <c r="I3734" s="185">
        <f t="shared" ref="I3734:L3734" si="3086">SUM(I3735,I3736)</f>
        <v>2939231</v>
      </c>
      <c r="J3734" s="185">
        <f t="shared" ref="J3734" si="3087">SUM(J3735,J3736)</f>
        <v>2887948</v>
      </c>
      <c r="K3734" s="185">
        <f t="shared" ref="K3734" si="3088">SUM(K3735,K3736)</f>
        <v>2308493</v>
      </c>
      <c r="L3734" s="185">
        <f t="shared" si="3086"/>
        <v>568685</v>
      </c>
      <c r="M3734" s="15">
        <f t="shared" ref="M3734:O3734" si="3089">SUM(M3735,M3736)</f>
        <v>199089</v>
      </c>
      <c r="N3734" s="15">
        <f t="shared" si="3089"/>
        <v>186596</v>
      </c>
      <c r="O3734" s="15">
        <f t="shared" si="3089"/>
        <v>183000</v>
      </c>
      <c r="P3734" s="15">
        <f t="shared" si="3080"/>
        <v>2877178</v>
      </c>
      <c r="Q3734" s="185">
        <f t="shared" si="3085"/>
        <v>99.627070847536032</v>
      </c>
    </row>
    <row r="3735" spans="1:17" x14ac:dyDescent="0.25">
      <c r="A3735" s="4" t="s">
        <v>969</v>
      </c>
      <c r="B3735" s="4" t="s">
        <v>82</v>
      </c>
      <c r="C3735" s="4" t="s">
        <v>1621</v>
      </c>
      <c r="D3735" s="4" t="s">
        <v>1622</v>
      </c>
      <c r="E3735" s="3" t="s">
        <v>18</v>
      </c>
      <c r="F3735" s="4"/>
      <c r="G3735" s="16" t="s">
        <v>1015</v>
      </c>
      <c r="H3735" s="16" t="s">
        <v>17</v>
      </c>
      <c r="I3735" s="183">
        <v>2573925</v>
      </c>
      <c r="J3735" s="183">
        <v>2528925</v>
      </c>
      <c r="K3735" s="183">
        <v>2009836</v>
      </c>
      <c r="L3735" s="183">
        <f>M3735+N3735+O3735</f>
        <v>519089</v>
      </c>
      <c r="M3735" s="17">
        <v>179089</v>
      </c>
      <c r="N3735" s="17">
        <v>170000</v>
      </c>
      <c r="O3735" s="17">
        <v>170000</v>
      </c>
      <c r="P3735" s="17">
        <f t="shared" si="3080"/>
        <v>2528925</v>
      </c>
      <c r="Q3735" s="183">
        <f t="shared" si="3085"/>
        <v>100</v>
      </c>
    </row>
    <row r="3736" spans="1:17" x14ac:dyDescent="0.25">
      <c r="A3736" s="1" t="s">
        <v>969</v>
      </c>
      <c r="B3736" s="1" t="s">
        <v>82</v>
      </c>
      <c r="C3736" s="1" t="s">
        <v>1621</v>
      </c>
      <c r="D3736" s="1" t="s">
        <v>1622</v>
      </c>
      <c r="E3736" s="1" t="s">
        <v>20</v>
      </c>
      <c r="F3736" s="4" t="s">
        <v>1</v>
      </c>
      <c r="G3736" s="16" t="s">
        <v>1</v>
      </c>
      <c r="H3736" s="2" t="s">
        <v>21</v>
      </c>
      <c r="I3736" s="185">
        <f t="shared" ref="I3736:O3736" si="3090">SUM(I3737:I3741)</f>
        <v>365306</v>
      </c>
      <c r="J3736" s="185">
        <f t="shared" si="3090"/>
        <v>359023</v>
      </c>
      <c r="K3736" s="185">
        <f t="shared" si="3090"/>
        <v>298657</v>
      </c>
      <c r="L3736" s="185">
        <f t="shared" si="3090"/>
        <v>49596</v>
      </c>
      <c r="M3736" s="15">
        <f t="shared" si="3090"/>
        <v>20000</v>
      </c>
      <c r="N3736" s="15">
        <f t="shared" si="3090"/>
        <v>16596</v>
      </c>
      <c r="O3736" s="15">
        <f t="shared" si="3090"/>
        <v>13000</v>
      </c>
      <c r="P3736" s="15">
        <f t="shared" si="3080"/>
        <v>348253</v>
      </c>
      <c r="Q3736" s="185">
        <f t="shared" si="3085"/>
        <v>97.000192188244199</v>
      </c>
    </row>
    <row r="3737" spans="1:17" x14ac:dyDescent="0.25">
      <c r="A3737" s="4" t="s">
        <v>969</v>
      </c>
      <c r="B3737" s="4" t="s">
        <v>82</v>
      </c>
      <c r="C3737" s="4" t="s">
        <v>1621</v>
      </c>
      <c r="D3737" s="4" t="s">
        <v>1622</v>
      </c>
      <c r="E3737" s="3" t="s">
        <v>22</v>
      </c>
      <c r="F3737" s="4" t="s">
        <v>1624</v>
      </c>
      <c r="G3737" s="16" t="s">
        <v>1015</v>
      </c>
      <c r="H3737" s="16" t="s">
        <v>86</v>
      </c>
      <c r="I3737" s="183">
        <v>42570</v>
      </c>
      <c r="J3737" s="183">
        <v>42570</v>
      </c>
      <c r="K3737" s="183">
        <v>34500</v>
      </c>
      <c r="L3737" s="183">
        <f>M3737+N3737+O3737</f>
        <v>8070</v>
      </c>
      <c r="M3737" s="17">
        <v>5000</v>
      </c>
      <c r="N3737" s="17">
        <v>3070</v>
      </c>
      <c r="O3737" s="17"/>
      <c r="P3737" s="17">
        <f t="shared" si="3080"/>
        <v>42570</v>
      </c>
      <c r="Q3737" s="183">
        <f t="shared" si="3085"/>
        <v>100</v>
      </c>
    </row>
    <row r="3738" spans="1:17" x14ac:dyDescent="0.25">
      <c r="A3738" s="4" t="s">
        <v>969</v>
      </c>
      <c r="B3738" s="4" t="s">
        <v>82</v>
      </c>
      <c r="C3738" s="4" t="s">
        <v>1621</v>
      </c>
      <c r="D3738" s="4" t="s">
        <v>1622</v>
      </c>
      <c r="E3738" s="3" t="s">
        <v>22</v>
      </c>
      <c r="F3738" s="4" t="s">
        <v>1625</v>
      </c>
      <c r="G3738" s="16" t="s">
        <v>1015</v>
      </c>
      <c r="H3738" s="16" t="s">
        <v>26</v>
      </c>
      <c r="I3738" s="183">
        <v>221500</v>
      </c>
      <c r="J3738" s="183">
        <v>214500</v>
      </c>
      <c r="K3738" s="183">
        <v>172974</v>
      </c>
      <c r="L3738" s="183">
        <f>M3738+N3738+O3738</f>
        <v>41526</v>
      </c>
      <c r="M3738" s="17">
        <v>15000</v>
      </c>
      <c r="N3738" s="17">
        <v>13526</v>
      </c>
      <c r="O3738" s="17">
        <v>13000</v>
      </c>
      <c r="P3738" s="17">
        <f t="shared" si="3080"/>
        <v>214500</v>
      </c>
      <c r="Q3738" s="183">
        <f t="shared" si="3085"/>
        <v>100</v>
      </c>
    </row>
    <row r="3739" spans="1:17" x14ac:dyDescent="0.25">
      <c r="A3739" s="4" t="s">
        <v>969</v>
      </c>
      <c r="B3739" s="4" t="s">
        <v>82</v>
      </c>
      <c r="C3739" s="4" t="s">
        <v>1621</v>
      </c>
      <c r="D3739" s="4" t="s">
        <v>1622</v>
      </c>
      <c r="E3739" s="3" t="s">
        <v>22</v>
      </c>
      <c r="F3739" s="4" t="s">
        <v>1626</v>
      </c>
      <c r="G3739" s="16" t="s">
        <v>1015</v>
      </c>
      <c r="H3739" s="16" t="s">
        <v>28</v>
      </c>
      <c r="I3739" s="183">
        <v>55766</v>
      </c>
      <c r="J3739" s="183">
        <v>56483</v>
      </c>
      <c r="K3739" s="183">
        <v>56483</v>
      </c>
      <c r="L3739" s="183">
        <f>M3739+N3739+O3739</f>
        <v>0</v>
      </c>
      <c r="M3739" s="17"/>
      <c r="N3739" s="17"/>
      <c r="O3739" s="17"/>
      <c r="P3739" s="17">
        <f t="shared" si="3080"/>
        <v>56483</v>
      </c>
      <c r="Q3739" s="183">
        <f t="shared" si="3085"/>
        <v>100</v>
      </c>
    </row>
    <row r="3740" spans="1:17" x14ac:dyDescent="0.25">
      <c r="A3740" s="4" t="s">
        <v>969</v>
      </c>
      <c r="B3740" s="4" t="s">
        <v>82</v>
      </c>
      <c r="C3740" s="4" t="s">
        <v>1621</v>
      </c>
      <c r="D3740" s="4" t="s">
        <v>1622</v>
      </c>
      <c r="E3740" s="3" t="s">
        <v>22</v>
      </c>
      <c r="F3740" s="4" t="s">
        <v>1627</v>
      </c>
      <c r="G3740" s="16" t="s">
        <v>1015</v>
      </c>
      <c r="H3740" s="16" t="s">
        <v>24</v>
      </c>
      <c r="I3740" s="183">
        <v>17200</v>
      </c>
      <c r="J3740" s="183">
        <v>17200</v>
      </c>
      <c r="K3740" s="183">
        <v>17200</v>
      </c>
      <c r="L3740" s="183">
        <f>M3740+N3740+O3740</f>
        <v>0</v>
      </c>
      <c r="M3740" s="17"/>
      <c r="N3740" s="17"/>
      <c r="O3740" s="17"/>
      <c r="P3740" s="17">
        <f t="shared" si="3080"/>
        <v>17200</v>
      </c>
      <c r="Q3740" s="183">
        <f t="shared" si="3085"/>
        <v>100</v>
      </c>
    </row>
    <row r="3741" spans="1:17" x14ac:dyDescent="0.25">
      <c r="A3741" s="4" t="s">
        <v>969</v>
      </c>
      <c r="B3741" s="4" t="s">
        <v>82</v>
      </c>
      <c r="C3741" s="4" t="s">
        <v>1621</v>
      </c>
      <c r="D3741" s="4" t="s">
        <v>1622</v>
      </c>
      <c r="E3741" s="3" t="s">
        <v>22</v>
      </c>
      <c r="F3741" s="4" t="s">
        <v>1628</v>
      </c>
      <c r="G3741" s="16" t="s">
        <v>1015</v>
      </c>
      <c r="H3741" s="16" t="s">
        <v>30</v>
      </c>
      <c r="I3741" s="183">
        <v>28270</v>
      </c>
      <c r="J3741" s="183">
        <v>28270</v>
      </c>
      <c r="K3741" s="183">
        <v>17500</v>
      </c>
      <c r="L3741" s="183">
        <f>M3741+N3741+O3741</f>
        <v>0</v>
      </c>
      <c r="M3741" s="17"/>
      <c r="N3741" s="17"/>
      <c r="O3741" s="17"/>
      <c r="P3741" s="17">
        <f t="shared" si="3080"/>
        <v>17500</v>
      </c>
      <c r="Q3741" s="183">
        <f t="shared" si="3085"/>
        <v>61.9030774672798</v>
      </c>
    </row>
    <row r="3742" spans="1:17" x14ac:dyDescent="0.25">
      <c r="A3742" s="4" t="s">
        <v>969</v>
      </c>
      <c r="B3742" s="4" t="s">
        <v>82</v>
      </c>
      <c r="C3742" s="4" t="s">
        <v>1621</v>
      </c>
      <c r="D3742" s="4" t="s">
        <v>1622</v>
      </c>
      <c r="E3742" s="2" t="s">
        <v>31</v>
      </c>
      <c r="F3742" s="2" t="s">
        <v>1</v>
      </c>
      <c r="G3742" s="2" t="s">
        <v>1</v>
      </c>
      <c r="H3742" s="2" t="s">
        <v>32</v>
      </c>
      <c r="I3742" s="185">
        <f t="shared" ref="I3742:O3742" si="3091">SUM(I3743)</f>
        <v>270262</v>
      </c>
      <c r="J3742" s="185">
        <f t="shared" si="3091"/>
        <v>265262</v>
      </c>
      <c r="K3742" s="185">
        <f t="shared" si="3091"/>
        <v>209119</v>
      </c>
      <c r="L3742" s="185">
        <f t="shared" si="3091"/>
        <v>56143</v>
      </c>
      <c r="M3742" s="15">
        <f t="shared" si="3091"/>
        <v>18743</v>
      </c>
      <c r="N3742" s="15">
        <f t="shared" si="3091"/>
        <v>18700</v>
      </c>
      <c r="O3742" s="15">
        <f t="shared" si="3091"/>
        <v>18700</v>
      </c>
      <c r="P3742" s="15">
        <f t="shared" si="3080"/>
        <v>265262</v>
      </c>
      <c r="Q3742" s="185">
        <f t="shared" si="3085"/>
        <v>100</v>
      </c>
    </row>
    <row r="3743" spans="1:17" x14ac:dyDescent="0.25">
      <c r="A3743" s="4" t="s">
        <v>969</v>
      </c>
      <c r="B3743" s="4" t="s">
        <v>82</v>
      </c>
      <c r="C3743" s="4" t="s">
        <v>1621</v>
      </c>
      <c r="D3743" s="4" t="s">
        <v>1622</v>
      </c>
      <c r="E3743" s="3" t="s">
        <v>34</v>
      </c>
      <c r="F3743" s="4"/>
      <c r="G3743" s="16" t="s">
        <v>1015</v>
      </c>
      <c r="H3743" s="16" t="s">
        <v>33</v>
      </c>
      <c r="I3743" s="183">
        <v>270262</v>
      </c>
      <c r="J3743" s="183">
        <v>265262</v>
      </c>
      <c r="K3743" s="183">
        <v>209119</v>
      </c>
      <c r="L3743" s="183">
        <f>M3743+N3743+O3743</f>
        <v>56143</v>
      </c>
      <c r="M3743" s="17">
        <v>18743</v>
      </c>
      <c r="N3743" s="17">
        <v>18700</v>
      </c>
      <c r="O3743" s="17">
        <v>18700</v>
      </c>
      <c r="P3743" s="17">
        <f t="shared" si="3080"/>
        <v>265262</v>
      </c>
      <c r="Q3743" s="183">
        <f t="shared" si="3085"/>
        <v>100</v>
      </c>
    </row>
    <row r="3744" spans="1:17" x14ac:dyDescent="0.25">
      <c r="A3744" s="4" t="s">
        <v>969</v>
      </c>
      <c r="B3744" s="4" t="s">
        <v>82</v>
      </c>
      <c r="C3744" s="4" t="s">
        <v>1621</v>
      </c>
      <c r="D3744" s="4" t="s">
        <v>1622</v>
      </c>
      <c r="E3744" s="2" t="s">
        <v>35</v>
      </c>
      <c r="F3744" s="2" t="s">
        <v>1</v>
      </c>
      <c r="G3744" s="2" t="s">
        <v>1</v>
      </c>
      <c r="H3744" s="2" t="s">
        <v>36</v>
      </c>
      <c r="I3744" s="185">
        <f t="shared" ref="I3744:O3744" si="3092">SUM(I3745:I3752)</f>
        <v>294100</v>
      </c>
      <c r="J3744" s="185">
        <f t="shared" si="3092"/>
        <v>191500</v>
      </c>
      <c r="K3744" s="185">
        <f t="shared" si="3092"/>
        <v>141011</v>
      </c>
      <c r="L3744" s="185">
        <f t="shared" si="3092"/>
        <v>50489</v>
      </c>
      <c r="M3744" s="15">
        <f t="shared" si="3092"/>
        <v>17135</v>
      </c>
      <c r="N3744" s="15">
        <f t="shared" si="3092"/>
        <v>17002</v>
      </c>
      <c r="O3744" s="15">
        <f t="shared" si="3092"/>
        <v>16352</v>
      </c>
      <c r="P3744" s="15">
        <f t="shared" si="3080"/>
        <v>191500</v>
      </c>
      <c r="Q3744" s="185">
        <f t="shared" si="3085"/>
        <v>100</v>
      </c>
    </row>
    <row r="3745" spans="1:17" x14ac:dyDescent="0.25">
      <c r="A3745" s="4" t="s">
        <v>969</v>
      </c>
      <c r="B3745" s="4" t="s">
        <v>82</v>
      </c>
      <c r="C3745" s="4" t="s">
        <v>1621</v>
      </c>
      <c r="D3745" s="4" t="s">
        <v>1622</v>
      </c>
      <c r="E3745" s="3" t="s">
        <v>39</v>
      </c>
      <c r="F3745" s="4"/>
      <c r="G3745" s="16" t="s">
        <v>1015</v>
      </c>
      <c r="H3745" s="16" t="s">
        <v>38</v>
      </c>
      <c r="I3745" s="183">
        <v>2500</v>
      </c>
      <c r="J3745" s="183">
        <v>1900</v>
      </c>
      <c r="K3745" s="183">
        <v>1900</v>
      </c>
      <c r="L3745" s="183">
        <f t="shared" ref="L3745:L3751" si="3093">M3745+N3745+O3745</f>
        <v>0</v>
      </c>
      <c r="M3745" s="17"/>
      <c r="N3745" s="17"/>
      <c r="O3745" s="17"/>
      <c r="P3745" s="17">
        <f t="shared" si="3080"/>
        <v>1900</v>
      </c>
      <c r="Q3745" s="183">
        <f t="shared" si="3085"/>
        <v>100</v>
      </c>
    </row>
    <row r="3746" spans="1:17" x14ac:dyDescent="0.25">
      <c r="A3746" s="4" t="s">
        <v>969</v>
      </c>
      <c r="B3746" s="4" t="s">
        <v>82</v>
      </c>
      <c r="C3746" s="4" t="s">
        <v>1621</v>
      </c>
      <c r="D3746" s="4" t="s">
        <v>1622</v>
      </c>
      <c r="E3746" s="3" t="s">
        <v>197</v>
      </c>
      <c r="F3746" s="4"/>
      <c r="G3746" s="16" t="s">
        <v>1015</v>
      </c>
      <c r="H3746" s="16" t="s">
        <v>196</v>
      </c>
      <c r="I3746" s="183">
        <v>72600</v>
      </c>
      <c r="J3746" s="183">
        <v>72600</v>
      </c>
      <c r="K3746" s="183">
        <v>53350</v>
      </c>
      <c r="L3746" s="183">
        <f t="shared" si="3093"/>
        <v>19250</v>
      </c>
      <c r="M3746" s="17">
        <v>6500</v>
      </c>
      <c r="N3746" s="17">
        <v>6500</v>
      </c>
      <c r="O3746" s="17">
        <v>6250</v>
      </c>
      <c r="P3746" s="17">
        <f t="shared" si="3080"/>
        <v>72600</v>
      </c>
      <c r="Q3746" s="183">
        <f t="shared" si="3085"/>
        <v>100</v>
      </c>
    </row>
    <row r="3747" spans="1:17" x14ac:dyDescent="0.25">
      <c r="A3747" s="4" t="s">
        <v>969</v>
      </c>
      <c r="B3747" s="4" t="s">
        <v>82</v>
      </c>
      <c r="C3747" s="4" t="s">
        <v>1621</v>
      </c>
      <c r="D3747" s="4" t="s">
        <v>1622</v>
      </c>
      <c r="E3747" s="3" t="s">
        <v>200</v>
      </c>
      <c r="F3747" s="4"/>
      <c r="G3747" s="16" t="s">
        <v>1015</v>
      </c>
      <c r="H3747" s="16" t="s">
        <v>199</v>
      </c>
      <c r="I3747" s="183">
        <v>13200</v>
      </c>
      <c r="J3747" s="183">
        <v>13200</v>
      </c>
      <c r="K3747" s="183">
        <v>9300</v>
      </c>
      <c r="L3747" s="183">
        <f t="shared" si="3093"/>
        <v>3900</v>
      </c>
      <c r="M3747" s="17">
        <v>1300</v>
      </c>
      <c r="N3747" s="17">
        <v>1300</v>
      </c>
      <c r="O3747" s="17">
        <v>1300</v>
      </c>
      <c r="P3747" s="17">
        <f t="shared" si="3080"/>
        <v>13200</v>
      </c>
      <c r="Q3747" s="183">
        <f t="shared" si="3085"/>
        <v>100</v>
      </c>
    </row>
    <row r="3748" spans="1:17" x14ac:dyDescent="0.25">
      <c r="A3748" s="4" t="s">
        <v>969</v>
      </c>
      <c r="B3748" s="4" t="s">
        <v>82</v>
      </c>
      <c r="C3748" s="4" t="s">
        <v>1621</v>
      </c>
      <c r="D3748" s="4" t="s">
        <v>1622</v>
      </c>
      <c r="E3748" s="3" t="s">
        <v>203</v>
      </c>
      <c r="F3748" s="4"/>
      <c r="G3748" s="16" t="s">
        <v>1015</v>
      </c>
      <c r="H3748" s="16" t="s">
        <v>202</v>
      </c>
      <c r="I3748" s="183">
        <v>123600</v>
      </c>
      <c r="J3748" s="183">
        <v>28600</v>
      </c>
      <c r="K3748" s="183">
        <v>20800</v>
      </c>
      <c r="L3748" s="183">
        <f t="shared" si="3093"/>
        <v>7800</v>
      </c>
      <c r="M3748" s="17">
        <v>2600</v>
      </c>
      <c r="N3748" s="17">
        <v>2600</v>
      </c>
      <c r="O3748" s="17">
        <v>2600</v>
      </c>
      <c r="P3748" s="17">
        <f t="shared" si="3080"/>
        <v>28600</v>
      </c>
      <c r="Q3748" s="183">
        <f t="shared" si="3085"/>
        <v>100</v>
      </c>
    </row>
    <row r="3749" spans="1:17" x14ac:dyDescent="0.25">
      <c r="A3749" s="4" t="s">
        <v>969</v>
      </c>
      <c r="B3749" s="4" t="s">
        <v>82</v>
      </c>
      <c r="C3749" s="4" t="s">
        <v>1621</v>
      </c>
      <c r="D3749" s="4" t="s">
        <v>1622</v>
      </c>
      <c r="E3749" s="3" t="s">
        <v>206</v>
      </c>
      <c r="F3749" s="4"/>
      <c r="G3749" s="16" t="s">
        <v>1015</v>
      </c>
      <c r="H3749" s="16" t="s">
        <v>205</v>
      </c>
      <c r="I3749" s="183">
        <v>2100</v>
      </c>
      <c r="J3749" s="183">
        <v>1100</v>
      </c>
      <c r="K3749" s="183">
        <v>1100</v>
      </c>
      <c r="L3749" s="183">
        <f t="shared" si="3093"/>
        <v>0</v>
      </c>
      <c r="M3749" s="17"/>
      <c r="N3749" s="17"/>
      <c r="O3749" s="17"/>
      <c r="P3749" s="17">
        <f t="shared" si="3080"/>
        <v>1100</v>
      </c>
      <c r="Q3749" s="183">
        <f t="shared" si="3085"/>
        <v>100</v>
      </c>
    </row>
    <row r="3750" spans="1:17" x14ac:dyDescent="0.25">
      <c r="A3750" s="4" t="s">
        <v>969</v>
      </c>
      <c r="B3750" s="4" t="s">
        <v>82</v>
      </c>
      <c r="C3750" s="4" t="s">
        <v>1621</v>
      </c>
      <c r="D3750" s="4" t="s">
        <v>1622</v>
      </c>
      <c r="E3750" s="3" t="s">
        <v>212</v>
      </c>
      <c r="F3750" s="4"/>
      <c r="G3750" s="16" t="s">
        <v>1015</v>
      </c>
      <c r="H3750" s="16" t="s">
        <v>211</v>
      </c>
      <c r="I3750" s="183">
        <v>15100</v>
      </c>
      <c r="J3750" s="183">
        <v>12100</v>
      </c>
      <c r="K3750" s="183">
        <v>8600</v>
      </c>
      <c r="L3750" s="183">
        <f t="shared" si="3093"/>
        <v>3500</v>
      </c>
      <c r="M3750" s="17">
        <v>1200</v>
      </c>
      <c r="N3750" s="17">
        <v>1200</v>
      </c>
      <c r="O3750" s="17">
        <v>1100</v>
      </c>
      <c r="P3750" s="17">
        <f t="shared" si="3080"/>
        <v>12100</v>
      </c>
      <c r="Q3750" s="183">
        <f t="shared" si="3085"/>
        <v>100</v>
      </c>
    </row>
    <row r="3751" spans="1:17" x14ac:dyDescent="0.25">
      <c r="A3751" s="4" t="s">
        <v>969</v>
      </c>
      <c r="B3751" s="4" t="s">
        <v>82</v>
      </c>
      <c r="C3751" s="4" t="s">
        <v>1621</v>
      </c>
      <c r="D3751" s="4" t="s">
        <v>1622</v>
      </c>
      <c r="E3751" s="3" t="s">
        <v>215</v>
      </c>
      <c r="F3751" s="4"/>
      <c r="G3751" s="16" t="s">
        <v>1015</v>
      </c>
      <c r="H3751" s="16" t="s">
        <v>214</v>
      </c>
      <c r="I3751" s="183">
        <v>0</v>
      </c>
      <c r="J3751" s="183">
        <v>0</v>
      </c>
      <c r="K3751" s="183">
        <v>0</v>
      </c>
      <c r="L3751" s="183">
        <f t="shared" si="3093"/>
        <v>0</v>
      </c>
      <c r="M3751" s="17"/>
      <c r="N3751" s="17"/>
      <c r="O3751" s="17"/>
      <c r="P3751" s="17">
        <f t="shared" si="3080"/>
        <v>0</v>
      </c>
      <c r="Q3751" s="161" t="str">
        <f t="shared" si="3085"/>
        <v>-</v>
      </c>
    </row>
    <row r="3752" spans="1:17" x14ac:dyDescent="0.25">
      <c r="A3752" s="1" t="s">
        <v>969</v>
      </c>
      <c r="B3752" s="1" t="s">
        <v>82</v>
      </c>
      <c r="C3752" s="1" t="s">
        <v>1621</v>
      </c>
      <c r="D3752" s="1" t="s">
        <v>1622</v>
      </c>
      <c r="E3752" s="1" t="s">
        <v>40</v>
      </c>
      <c r="F3752" s="4" t="s">
        <v>1</v>
      </c>
      <c r="G3752" s="16" t="s">
        <v>1</v>
      </c>
      <c r="H3752" s="2" t="s">
        <v>41</v>
      </c>
      <c r="I3752" s="185">
        <f t="shared" ref="I3752:O3752" si="3094">SUM(I3753:I3755)</f>
        <v>65000</v>
      </c>
      <c r="J3752" s="185">
        <f t="shared" si="3094"/>
        <v>62000</v>
      </c>
      <c r="K3752" s="185">
        <f t="shared" si="3094"/>
        <v>45961</v>
      </c>
      <c r="L3752" s="185">
        <f t="shared" si="3094"/>
        <v>16039</v>
      </c>
      <c r="M3752" s="15">
        <f t="shared" si="3094"/>
        <v>5535</v>
      </c>
      <c r="N3752" s="15">
        <f t="shared" si="3094"/>
        <v>5402</v>
      </c>
      <c r="O3752" s="15">
        <f t="shared" si="3094"/>
        <v>5102</v>
      </c>
      <c r="P3752" s="15">
        <f t="shared" si="3080"/>
        <v>62000</v>
      </c>
      <c r="Q3752" s="185">
        <f t="shared" si="3085"/>
        <v>100</v>
      </c>
    </row>
    <row r="3753" spans="1:17" x14ac:dyDescent="0.25">
      <c r="A3753" s="4" t="s">
        <v>969</v>
      </c>
      <c r="B3753" s="4" t="s">
        <v>82</v>
      </c>
      <c r="C3753" s="4" t="s">
        <v>1621</v>
      </c>
      <c r="D3753" s="4" t="s">
        <v>1622</v>
      </c>
      <c r="E3753" s="3" t="s">
        <v>42</v>
      </c>
      <c r="F3753" s="4"/>
      <c r="G3753" s="16" t="s">
        <v>1015</v>
      </c>
      <c r="H3753" s="16" t="s">
        <v>41</v>
      </c>
      <c r="I3753" s="183">
        <v>39960</v>
      </c>
      <c r="J3753" s="183">
        <v>36960</v>
      </c>
      <c r="K3753" s="183">
        <v>26760</v>
      </c>
      <c r="L3753" s="183">
        <f>M3753+N3753+O3753</f>
        <v>10200</v>
      </c>
      <c r="M3753" s="17">
        <v>3500</v>
      </c>
      <c r="N3753" s="17">
        <v>3500</v>
      </c>
      <c r="O3753" s="17">
        <v>3200</v>
      </c>
      <c r="P3753" s="17">
        <f t="shared" si="3080"/>
        <v>36960</v>
      </c>
      <c r="Q3753" s="183">
        <f t="shared" si="3085"/>
        <v>100</v>
      </c>
    </row>
    <row r="3754" spans="1:17" ht="22.5" x14ac:dyDescent="0.25">
      <c r="A3754" s="4" t="s">
        <v>969</v>
      </c>
      <c r="B3754" s="4" t="s">
        <v>82</v>
      </c>
      <c r="C3754" s="4" t="s">
        <v>1621</v>
      </c>
      <c r="D3754" s="4" t="s">
        <v>1622</v>
      </c>
      <c r="E3754" s="3" t="s">
        <v>42</v>
      </c>
      <c r="F3754" s="4" t="s">
        <v>1629</v>
      </c>
      <c r="G3754" s="16" t="s">
        <v>1015</v>
      </c>
      <c r="H3754" s="16" t="s">
        <v>50</v>
      </c>
      <c r="I3754" s="183">
        <v>8210</v>
      </c>
      <c r="J3754" s="183">
        <v>8210</v>
      </c>
      <c r="K3754" s="183">
        <v>6583</v>
      </c>
      <c r="L3754" s="183">
        <f>M3754+N3754+O3754</f>
        <v>1627</v>
      </c>
      <c r="M3754" s="17">
        <v>627</v>
      </c>
      <c r="N3754" s="17">
        <v>500</v>
      </c>
      <c r="O3754" s="17">
        <v>500</v>
      </c>
      <c r="P3754" s="17">
        <f t="shared" si="3080"/>
        <v>8210</v>
      </c>
      <c r="Q3754" s="183">
        <f t="shared" si="3085"/>
        <v>100</v>
      </c>
    </row>
    <row r="3755" spans="1:17" ht="22.5" x14ac:dyDescent="0.25">
      <c r="A3755" s="4" t="s">
        <v>969</v>
      </c>
      <c r="B3755" s="4" t="s">
        <v>82</v>
      </c>
      <c r="C3755" s="4" t="s">
        <v>1621</v>
      </c>
      <c r="D3755" s="4" t="s">
        <v>1622</v>
      </c>
      <c r="E3755" s="3" t="s">
        <v>42</v>
      </c>
      <c r="F3755" s="4" t="s">
        <v>1630</v>
      </c>
      <c r="G3755" s="16" t="s">
        <v>1015</v>
      </c>
      <c r="H3755" s="16" t="s">
        <v>56</v>
      </c>
      <c r="I3755" s="183">
        <v>16830</v>
      </c>
      <c r="J3755" s="183">
        <v>16830</v>
      </c>
      <c r="K3755" s="183">
        <v>12618</v>
      </c>
      <c r="L3755" s="183">
        <f>M3755+N3755+O3755</f>
        <v>4212</v>
      </c>
      <c r="M3755" s="17">
        <v>1408</v>
      </c>
      <c r="N3755" s="17">
        <v>1402</v>
      </c>
      <c r="O3755" s="17">
        <v>1402</v>
      </c>
      <c r="P3755" s="17">
        <f t="shared" si="3080"/>
        <v>16830</v>
      </c>
      <c r="Q3755" s="183">
        <f t="shared" si="3085"/>
        <v>100</v>
      </c>
    </row>
    <row r="3756" spans="1:17" ht="22.5" x14ac:dyDescent="0.25">
      <c r="A3756" s="1" t="s">
        <v>1</v>
      </c>
      <c r="B3756" s="1" t="s">
        <v>1</v>
      </c>
      <c r="C3756" s="1" t="s">
        <v>1</v>
      </c>
      <c r="D3756" s="2" t="s">
        <v>1</v>
      </c>
      <c r="E3756" s="2" t="s">
        <v>1</v>
      </c>
      <c r="F3756" s="2" t="s">
        <v>1</v>
      </c>
      <c r="G3756" s="2" t="s">
        <v>1</v>
      </c>
      <c r="H3756" s="13" t="s">
        <v>57</v>
      </c>
      <c r="I3756" s="184">
        <f t="shared" ref="I3756:O3757" si="3095">SUM(I3757)</f>
        <v>110</v>
      </c>
      <c r="J3756" s="184">
        <f t="shared" si="3095"/>
        <v>110</v>
      </c>
      <c r="K3756" s="184">
        <f t="shared" si="3095"/>
        <v>0</v>
      </c>
      <c r="L3756" s="184">
        <f t="shared" si="3095"/>
        <v>0</v>
      </c>
      <c r="M3756" s="14">
        <f t="shared" si="3095"/>
        <v>0</v>
      </c>
      <c r="N3756" s="14">
        <f t="shared" si="3095"/>
        <v>0</v>
      </c>
      <c r="O3756" s="14">
        <f t="shared" si="3095"/>
        <v>0</v>
      </c>
      <c r="P3756" s="14">
        <f t="shared" si="3080"/>
        <v>0</v>
      </c>
      <c r="Q3756" s="184">
        <f t="shared" si="3085"/>
        <v>0</v>
      </c>
    </row>
    <row r="3757" spans="1:17" x14ac:dyDescent="0.25">
      <c r="A3757" s="4" t="s">
        <v>969</v>
      </c>
      <c r="B3757" s="4" t="s">
        <v>82</v>
      </c>
      <c r="C3757" s="4" t="s">
        <v>1621</v>
      </c>
      <c r="D3757" s="4" t="s">
        <v>1622</v>
      </c>
      <c r="E3757" s="2" t="s">
        <v>58</v>
      </c>
      <c r="F3757" s="2" t="s">
        <v>1</v>
      </c>
      <c r="G3757" s="2" t="s">
        <v>1</v>
      </c>
      <c r="H3757" s="2" t="s">
        <v>59</v>
      </c>
      <c r="I3757" s="185">
        <f t="shared" si="3095"/>
        <v>110</v>
      </c>
      <c r="J3757" s="185">
        <f t="shared" si="3095"/>
        <v>110</v>
      </c>
      <c r="K3757" s="185">
        <f t="shared" si="3095"/>
        <v>0</v>
      </c>
      <c r="L3757" s="185">
        <f t="shared" si="3095"/>
        <v>0</v>
      </c>
      <c r="M3757" s="15">
        <f t="shared" si="3095"/>
        <v>0</v>
      </c>
      <c r="N3757" s="15">
        <f t="shared" si="3095"/>
        <v>0</v>
      </c>
      <c r="O3757" s="15">
        <f t="shared" si="3095"/>
        <v>0</v>
      </c>
      <c r="P3757" s="15">
        <f t="shared" si="3080"/>
        <v>0</v>
      </c>
      <c r="Q3757" s="185">
        <f t="shared" si="3085"/>
        <v>0</v>
      </c>
    </row>
    <row r="3758" spans="1:17" x14ac:dyDescent="0.25">
      <c r="A3758" s="4" t="s">
        <v>969</v>
      </c>
      <c r="B3758" s="4" t="s">
        <v>82</v>
      </c>
      <c r="C3758" s="4" t="s">
        <v>1621</v>
      </c>
      <c r="D3758" s="4" t="s">
        <v>1622</v>
      </c>
      <c r="E3758" s="3" t="s">
        <v>69</v>
      </c>
      <c r="F3758" s="4"/>
      <c r="G3758" s="16" t="s">
        <v>1015</v>
      </c>
      <c r="H3758" s="16" t="s">
        <v>68</v>
      </c>
      <c r="I3758" s="183">
        <v>110</v>
      </c>
      <c r="J3758" s="183">
        <v>110</v>
      </c>
      <c r="K3758" s="183">
        <v>0</v>
      </c>
      <c r="L3758" s="183">
        <f>M3758+N3758+O3758</f>
        <v>0</v>
      </c>
      <c r="M3758" s="17"/>
      <c r="N3758" s="17"/>
      <c r="O3758" s="17"/>
      <c r="P3758" s="17">
        <f t="shared" si="3080"/>
        <v>0</v>
      </c>
      <c r="Q3758" s="183">
        <f t="shared" si="3085"/>
        <v>0</v>
      </c>
    </row>
    <row r="3759" spans="1:17" ht="22.5" x14ac:dyDescent="0.25">
      <c r="A3759" s="1" t="s">
        <v>1</v>
      </c>
      <c r="B3759" s="1" t="s">
        <v>1</v>
      </c>
      <c r="C3759" s="1" t="s">
        <v>1</v>
      </c>
      <c r="D3759" s="2" t="s">
        <v>1</v>
      </c>
      <c r="E3759" s="2" t="s">
        <v>1</v>
      </c>
      <c r="F3759" s="2" t="s">
        <v>1</v>
      </c>
      <c r="G3759" s="2" t="s">
        <v>1</v>
      </c>
      <c r="H3759" s="13" t="s">
        <v>70</v>
      </c>
      <c r="I3759" s="184">
        <f t="shared" ref="I3759:O3759" si="3096">SUM(I3760)</f>
        <v>77000</v>
      </c>
      <c r="J3759" s="184">
        <f t="shared" si="3096"/>
        <v>57000</v>
      </c>
      <c r="K3759" s="184">
        <f t="shared" si="3096"/>
        <v>57000</v>
      </c>
      <c r="L3759" s="184">
        <f t="shared" si="3096"/>
        <v>0</v>
      </c>
      <c r="M3759" s="14">
        <f t="shared" si="3096"/>
        <v>0</v>
      </c>
      <c r="N3759" s="14">
        <f t="shared" si="3096"/>
        <v>0</v>
      </c>
      <c r="O3759" s="14">
        <f t="shared" si="3096"/>
        <v>0</v>
      </c>
      <c r="P3759" s="14">
        <f t="shared" si="3080"/>
        <v>57000</v>
      </c>
      <c r="Q3759" s="184">
        <f t="shared" si="3085"/>
        <v>100</v>
      </c>
    </row>
    <row r="3760" spans="1:17" x14ac:dyDescent="0.25">
      <c r="A3760" s="4" t="s">
        <v>969</v>
      </c>
      <c r="B3760" s="4" t="s">
        <v>82</v>
      </c>
      <c r="C3760" s="4" t="s">
        <v>1621</v>
      </c>
      <c r="D3760" s="4" t="s">
        <v>1622</v>
      </c>
      <c r="E3760" s="2" t="s">
        <v>71</v>
      </c>
      <c r="F3760" s="2" t="s">
        <v>1</v>
      </c>
      <c r="G3760" s="2" t="s">
        <v>1</v>
      </c>
      <c r="H3760" s="2" t="s">
        <v>72</v>
      </c>
      <c r="I3760" s="185">
        <f t="shared" ref="I3760:L3760" si="3097">SUM(I3761:I3762)</f>
        <v>77000</v>
      </c>
      <c r="J3760" s="185">
        <f t="shared" ref="J3760" si="3098">SUM(J3761:J3762)</f>
        <v>57000</v>
      </c>
      <c r="K3760" s="185">
        <f t="shared" ref="K3760" si="3099">SUM(K3761:K3762)</f>
        <v>57000</v>
      </c>
      <c r="L3760" s="185">
        <f t="shared" si="3097"/>
        <v>0</v>
      </c>
      <c r="M3760" s="15">
        <f t="shared" ref="M3760:O3760" si="3100">SUM(M3761:M3762)</f>
        <v>0</v>
      </c>
      <c r="N3760" s="15">
        <f t="shared" si="3100"/>
        <v>0</v>
      </c>
      <c r="O3760" s="15">
        <f t="shared" si="3100"/>
        <v>0</v>
      </c>
      <c r="P3760" s="15">
        <f t="shared" si="3080"/>
        <v>57000</v>
      </c>
      <c r="Q3760" s="185">
        <f t="shared" si="3085"/>
        <v>100</v>
      </c>
    </row>
    <row r="3761" spans="1:17" x14ac:dyDescent="0.25">
      <c r="A3761" s="4" t="s">
        <v>969</v>
      </c>
      <c r="B3761" s="4" t="s">
        <v>82</v>
      </c>
      <c r="C3761" s="4" t="s">
        <v>1621</v>
      </c>
      <c r="D3761" s="4" t="s">
        <v>1622</v>
      </c>
      <c r="E3761" s="3" t="s">
        <v>75</v>
      </c>
      <c r="F3761" s="4"/>
      <c r="G3761" s="16" t="s">
        <v>1015</v>
      </c>
      <c r="H3761" s="16" t="s">
        <v>74</v>
      </c>
      <c r="I3761" s="183">
        <v>32000</v>
      </c>
      <c r="J3761" s="183">
        <v>22000</v>
      </c>
      <c r="K3761" s="183">
        <v>22000</v>
      </c>
      <c r="L3761" s="183">
        <f>M3761+N3761+O3761</f>
        <v>0</v>
      </c>
      <c r="M3761" s="17"/>
      <c r="N3761" s="17"/>
      <c r="O3761" s="17"/>
      <c r="P3761" s="17">
        <f t="shared" si="3080"/>
        <v>22000</v>
      </c>
      <c r="Q3761" s="183">
        <f t="shared" si="3085"/>
        <v>100</v>
      </c>
    </row>
    <row r="3762" spans="1:17" x14ac:dyDescent="0.25">
      <c r="A3762" s="4" t="s">
        <v>969</v>
      </c>
      <c r="B3762" s="4" t="s">
        <v>82</v>
      </c>
      <c r="C3762" s="4" t="s">
        <v>1621</v>
      </c>
      <c r="D3762" s="4" t="s">
        <v>1622</v>
      </c>
      <c r="E3762" s="3" t="s">
        <v>341</v>
      </c>
      <c r="F3762" s="4"/>
      <c r="G3762" s="16" t="s">
        <v>1015</v>
      </c>
      <c r="H3762" s="16" t="s">
        <v>340</v>
      </c>
      <c r="I3762" s="183">
        <v>45000</v>
      </c>
      <c r="J3762" s="183">
        <v>35000</v>
      </c>
      <c r="K3762" s="183">
        <v>35000</v>
      </c>
      <c r="L3762" s="183">
        <f>M3762+N3762+O3762</f>
        <v>0</v>
      </c>
      <c r="M3762" s="17"/>
      <c r="N3762" s="17"/>
      <c r="O3762" s="17"/>
      <c r="P3762" s="17">
        <f t="shared" si="3080"/>
        <v>35000</v>
      </c>
      <c r="Q3762" s="183">
        <f t="shared" si="3085"/>
        <v>100</v>
      </c>
    </row>
    <row r="3763" spans="1:17" x14ac:dyDescent="0.25">
      <c r="A3763" s="16" t="s">
        <v>1</v>
      </c>
      <c r="B3763" s="16" t="s">
        <v>1</v>
      </c>
      <c r="C3763" s="16" t="s">
        <v>1</v>
      </c>
      <c r="D3763" s="16" t="s">
        <v>1</v>
      </c>
      <c r="E3763" s="16" t="s">
        <v>1</v>
      </c>
      <c r="F3763" s="16" t="s">
        <v>1</v>
      </c>
      <c r="G3763" s="16" t="s">
        <v>1</v>
      </c>
      <c r="H3763" s="13" t="s">
        <v>1631</v>
      </c>
      <c r="I3763" s="184">
        <f t="shared" ref="I3763:O3763" si="3101">SUM(I3733,I3756,I3759)</f>
        <v>3580703</v>
      </c>
      <c r="J3763" s="184">
        <f t="shared" si="3101"/>
        <v>3401820</v>
      </c>
      <c r="K3763" s="184">
        <f t="shared" si="3101"/>
        <v>2715623</v>
      </c>
      <c r="L3763" s="184">
        <f t="shared" si="3101"/>
        <v>675317</v>
      </c>
      <c r="M3763" s="14">
        <f t="shared" si="3101"/>
        <v>234967</v>
      </c>
      <c r="N3763" s="14">
        <f t="shared" si="3101"/>
        <v>222298</v>
      </c>
      <c r="O3763" s="14">
        <f t="shared" si="3101"/>
        <v>218052</v>
      </c>
      <c r="P3763" s="14">
        <f t="shared" si="3080"/>
        <v>3390940</v>
      </c>
      <c r="Q3763" s="184">
        <f t="shared" si="3085"/>
        <v>99.680171202473971</v>
      </c>
    </row>
    <row r="3764" spans="1:17" ht="15.75" thickBot="1" x14ac:dyDescent="0.3">
      <c r="A3764" s="16" t="s">
        <v>1</v>
      </c>
      <c r="B3764" s="16" t="s">
        <v>1</v>
      </c>
      <c r="C3764" s="16" t="s">
        <v>1</v>
      </c>
      <c r="D3764" s="16" t="s">
        <v>1</v>
      </c>
      <c r="E3764" s="16" t="s">
        <v>1</v>
      </c>
      <c r="F3764" s="16" t="s">
        <v>1</v>
      </c>
      <c r="G3764" s="16" t="s">
        <v>1</v>
      </c>
      <c r="H3764" s="2" t="s">
        <v>77</v>
      </c>
      <c r="I3764" s="185">
        <v>86</v>
      </c>
      <c r="J3764" s="185">
        <v>86</v>
      </c>
      <c r="K3764" s="185"/>
      <c r="L3764" s="185"/>
      <c r="M3764" s="16" t="s">
        <v>1</v>
      </c>
      <c r="N3764" s="16" t="s">
        <v>1</v>
      </c>
      <c r="O3764" s="16"/>
      <c r="P3764" s="15">
        <f t="shared" si="3080"/>
        <v>0</v>
      </c>
      <c r="Q3764" s="164"/>
    </row>
    <row r="3765" spans="1:17" ht="45.75" thickBot="1" x14ac:dyDescent="0.3">
      <c r="A3765" s="212" t="s">
        <v>1</v>
      </c>
      <c r="B3765" s="212" t="s">
        <v>1</v>
      </c>
      <c r="C3765" s="212" t="s">
        <v>1</v>
      </c>
      <c r="D3765" s="212" t="s">
        <v>1</v>
      </c>
      <c r="E3765" s="212" t="s">
        <v>1</v>
      </c>
      <c r="F3765" s="212" t="s">
        <v>1</v>
      </c>
      <c r="G3765" s="214" t="s">
        <v>1</v>
      </c>
      <c r="H3765" s="5" t="s">
        <v>78</v>
      </c>
      <c r="I3765" s="109" t="s">
        <v>3374</v>
      </c>
      <c r="J3765" s="109" t="s">
        <v>3433</v>
      </c>
      <c r="K3765" s="109" t="s">
        <v>3437</v>
      </c>
      <c r="L3765" s="109" t="s">
        <v>3434</v>
      </c>
      <c r="M3765" s="5" t="s">
        <v>3439</v>
      </c>
      <c r="N3765" s="5" t="s">
        <v>3440</v>
      </c>
      <c r="O3765" s="5" t="s">
        <v>3441</v>
      </c>
      <c r="P3765" s="5" t="s">
        <v>3438</v>
      </c>
      <c r="Q3765" s="162" t="s">
        <v>3302</v>
      </c>
    </row>
    <row r="3766" spans="1:17" x14ac:dyDescent="0.25">
      <c r="A3766" s="213"/>
      <c r="B3766" s="213"/>
      <c r="C3766" s="213"/>
      <c r="D3766" s="213"/>
      <c r="E3766" s="213"/>
      <c r="F3766" s="213"/>
      <c r="G3766" s="215"/>
      <c r="H3766" s="18" t="s">
        <v>1</v>
      </c>
      <c r="I3766" s="110">
        <v>1</v>
      </c>
      <c r="J3766" s="110">
        <v>2</v>
      </c>
      <c r="K3766" s="110">
        <v>20</v>
      </c>
      <c r="L3766" s="110" t="s">
        <v>3402</v>
      </c>
      <c r="M3766" s="12">
        <v>5</v>
      </c>
      <c r="N3766" s="12">
        <v>6</v>
      </c>
      <c r="O3766" s="12">
        <v>7</v>
      </c>
      <c r="P3766" s="12" t="s">
        <v>3303</v>
      </c>
      <c r="Q3766" s="110">
        <v>9</v>
      </c>
    </row>
    <row r="3767" spans="1:17" x14ac:dyDescent="0.25">
      <c r="A3767" s="213"/>
      <c r="B3767" s="213"/>
      <c r="C3767" s="213"/>
      <c r="D3767" s="213"/>
      <c r="E3767" s="213"/>
      <c r="F3767" s="213"/>
      <c r="G3767" s="215"/>
      <c r="H3767" s="19" t="s">
        <v>1060</v>
      </c>
      <c r="I3767" s="186">
        <f t="shared" ref="I3767:L3767" si="3102">SUM(I3763)</f>
        <v>3580703</v>
      </c>
      <c r="J3767" s="186">
        <f t="shared" ref="J3767" si="3103">SUM(J3763)</f>
        <v>3401820</v>
      </c>
      <c r="K3767" s="186">
        <f t="shared" ref="K3767" si="3104">SUM(K3763)</f>
        <v>2715623</v>
      </c>
      <c r="L3767" s="186">
        <f t="shared" si="3102"/>
        <v>675317</v>
      </c>
      <c r="M3767" s="20">
        <f t="shared" ref="M3767:O3767" si="3105">SUM(M3763)</f>
        <v>234967</v>
      </c>
      <c r="N3767" s="20">
        <f t="shared" si="3105"/>
        <v>222298</v>
      </c>
      <c r="O3767" s="20">
        <f t="shared" si="3105"/>
        <v>218052</v>
      </c>
      <c r="P3767" s="20">
        <f>K3767+L3767</f>
        <v>3390940</v>
      </c>
      <c r="Q3767" s="186">
        <f>IF(J3767=0,"-",P3767/J3767*100)</f>
        <v>99.680171202473971</v>
      </c>
    </row>
    <row r="3768" spans="1:17" x14ac:dyDescent="0.25">
      <c r="A3768" s="213"/>
      <c r="B3768" s="213"/>
      <c r="C3768" s="213"/>
      <c r="D3768" s="213"/>
      <c r="E3768" s="213"/>
      <c r="F3768" s="213"/>
      <c r="G3768" s="215"/>
      <c r="H3768" s="21" t="s">
        <v>80</v>
      </c>
      <c r="I3768" s="186">
        <f t="shared" ref="I3768:L3768" si="3106">SUM(I3767)</f>
        <v>3580703</v>
      </c>
      <c r="J3768" s="186">
        <f t="shared" ref="J3768" si="3107">SUM(J3767)</f>
        <v>3401820</v>
      </c>
      <c r="K3768" s="186">
        <f t="shared" ref="K3768" si="3108">SUM(K3767)</f>
        <v>2715623</v>
      </c>
      <c r="L3768" s="186">
        <f t="shared" si="3106"/>
        <v>675317</v>
      </c>
      <c r="M3768" s="20">
        <f t="shared" ref="M3768:O3768" si="3109">SUM(M3767)</f>
        <v>234967</v>
      </c>
      <c r="N3768" s="20">
        <f t="shared" si="3109"/>
        <v>222298</v>
      </c>
      <c r="O3768" s="20">
        <f t="shared" si="3109"/>
        <v>218052</v>
      </c>
      <c r="P3768" s="20">
        <f>K3768+L3768</f>
        <v>3390940</v>
      </c>
      <c r="Q3768" s="186">
        <f>IF(J3768=0,"-",P3768/J3768*100)</f>
        <v>99.680171202473971</v>
      </c>
    </row>
    <row r="3769" spans="1:17" x14ac:dyDescent="0.25">
      <c r="A3769" s="216"/>
      <c r="B3769" s="216"/>
      <c r="C3769" s="216"/>
      <c r="D3769" s="216"/>
      <c r="E3769" s="216"/>
      <c r="F3769" s="216"/>
      <c r="G3769" s="217"/>
      <c r="J3769" s="178">
        <v>0</v>
      </c>
      <c r="K3769" s="178">
        <v>0</v>
      </c>
      <c r="L3769" s="178">
        <f>M3769+N3769+O3769</f>
        <v>0</v>
      </c>
      <c r="P3769">
        <f>K3769+L3769</f>
        <v>0</v>
      </c>
      <c r="Q3769" s="160" t="str">
        <f>IF(J3769=0,"-",P3769/J3769*100)</f>
        <v>-</v>
      </c>
    </row>
    <row r="3770" spans="1:17" ht="15.75" thickBot="1" x14ac:dyDescent="0.3">
      <c r="A3770" s="16" t="s">
        <v>1</v>
      </c>
      <c r="B3770" s="16" t="s">
        <v>1</v>
      </c>
      <c r="C3770" s="16" t="s">
        <v>1</v>
      </c>
      <c r="D3770" s="16" t="s">
        <v>1</v>
      </c>
      <c r="E3770" s="16" t="s">
        <v>1</v>
      </c>
      <c r="F3770" s="16" t="s">
        <v>1</v>
      </c>
      <c r="G3770" s="16" t="s">
        <v>1</v>
      </c>
      <c r="H3770" s="22" t="s">
        <v>1</v>
      </c>
      <c r="I3770" s="187"/>
      <c r="J3770" s="187"/>
      <c r="K3770" s="187"/>
      <c r="L3770" s="187"/>
      <c r="M3770" s="22" t="s">
        <v>1</v>
      </c>
      <c r="N3770" s="22" t="s">
        <v>1</v>
      </c>
      <c r="O3770" s="22"/>
      <c r="P3770" s="22">
        <f>K3770+L3770</f>
        <v>0</v>
      </c>
      <c r="Q3770" s="166"/>
    </row>
    <row r="3771" spans="1:17" ht="45.75" thickBot="1" x14ac:dyDescent="0.3">
      <c r="A3771" s="5" t="s">
        <v>4</v>
      </c>
      <c r="B3771" s="5" t="s">
        <v>5</v>
      </c>
      <c r="C3771" s="5" t="s">
        <v>6</v>
      </c>
      <c r="D3771" s="6" t="s">
        <v>1</v>
      </c>
      <c r="E3771" s="5" t="s">
        <v>7</v>
      </c>
      <c r="F3771" s="5" t="s">
        <v>8</v>
      </c>
      <c r="G3771" s="5" t="s">
        <v>9</v>
      </c>
      <c r="H3771" s="5" t="s">
        <v>10</v>
      </c>
      <c r="I3771" s="109" t="s">
        <v>3374</v>
      </c>
      <c r="J3771" s="109" t="s">
        <v>3433</v>
      </c>
      <c r="K3771" s="109" t="s">
        <v>3437</v>
      </c>
      <c r="L3771" s="109" t="s">
        <v>3434</v>
      </c>
      <c r="M3771" s="5" t="s">
        <v>3439</v>
      </c>
      <c r="N3771" s="5" t="s">
        <v>3440</v>
      </c>
      <c r="O3771" s="5" t="s">
        <v>3441</v>
      </c>
      <c r="P3771" s="5" t="s">
        <v>3438</v>
      </c>
      <c r="Q3771" s="162" t="s">
        <v>3302</v>
      </c>
    </row>
    <row r="3772" spans="1:17" x14ac:dyDescent="0.25">
      <c r="A3772" s="7" t="s">
        <v>1</v>
      </c>
      <c r="B3772" s="7" t="s">
        <v>1</v>
      </c>
      <c r="C3772" s="7" t="s">
        <v>1</v>
      </c>
      <c r="D3772" s="8" t="s">
        <v>1</v>
      </c>
      <c r="E3772" s="8" t="s">
        <v>1</v>
      </c>
      <c r="F3772" s="9" t="s">
        <v>1</v>
      </c>
      <c r="G3772" s="10" t="s">
        <v>1</v>
      </c>
      <c r="H3772" s="11" t="s">
        <v>1</v>
      </c>
      <c r="I3772" s="110">
        <v>1</v>
      </c>
      <c r="J3772" s="110">
        <v>2</v>
      </c>
      <c r="K3772" s="110">
        <v>20</v>
      </c>
      <c r="L3772" s="110" t="s">
        <v>3402</v>
      </c>
      <c r="M3772" s="12">
        <v>5</v>
      </c>
      <c r="N3772" s="12">
        <v>6</v>
      </c>
      <c r="O3772" s="12">
        <v>7</v>
      </c>
      <c r="P3772" s="12" t="s">
        <v>3303</v>
      </c>
      <c r="Q3772" s="110">
        <v>9</v>
      </c>
    </row>
    <row r="3773" spans="1:17" x14ac:dyDescent="0.25">
      <c r="A3773" s="1" t="s">
        <v>969</v>
      </c>
      <c r="B3773" s="1" t="s">
        <v>82</v>
      </c>
      <c r="C3773" s="4" t="s">
        <v>1632</v>
      </c>
      <c r="D3773" s="4" t="s">
        <v>1633</v>
      </c>
      <c r="E3773" s="2" t="s">
        <v>1</v>
      </c>
      <c r="F3773" s="2" t="s">
        <v>1</v>
      </c>
      <c r="G3773" s="2" t="s">
        <v>1</v>
      </c>
      <c r="H3773" s="2" t="s">
        <v>1634</v>
      </c>
      <c r="I3773" s="183">
        <v>0</v>
      </c>
      <c r="J3773" s="183"/>
      <c r="K3773" s="183"/>
      <c r="L3773" s="183"/>
      <c r="M3773" s="3" t="s">
        <v>1</v>
      </c>
      <c r="N3773" s="3" t="s">
        <v>1</v>
      </c>
      <c r="O3773" s="3"/>
      <c r="P3773" s="3">
        <f t="shared" ref="P3773:P3805" si="3110">K3773+L3773</f>
        <v>0</v>
      </c>
      <c r="Q3773" s="161"/>
    </row>
    <row r="3774" spans="1:17" ht="33.75" x14ac:dyDescent="0.25">
      <c r="A3774" s="1" t="s">
        <v>1</v>
      </c>
      <c r="B3774" s="1" t="s">
        <v>1</v>
      </c>
      <c r="C3774" s="1" t="s">
        <v>1</v>
      </c>
      <c r="D3774" s="2" t="s">
        <v>1</v>
      </c>
      <c r="E3774" s="2" t="s">
        <v>1</v>
      </c>
      <c r="F3774" s="2" t="s">
        <v>1</v>
      </c>
      <c r="G3774" s="2" t="s">
        <v>1</v>
      </c>
      <c r="H3774" s="13" t="s">
        <v>14</v>
      </c>
      <c r="I3774" s="184">
        <f t="shared" ref="I3774:L3774" si="3111">SUM(I3775,I3783,I3785)</f>
        <v>4569978</v>
      </c>
      <c r="J3774" s="184">
        <f t="shared" ref="J3774" si="3112">SUM(J3775,J3783,J3785)</f>
        <v>4452918</v>
      </c>
      <c r="K3774" s="184">
        <f t="shared" ref="K3774" si="3113">SUM(K3775,K3783,K3785)</f>
        <v>3476351</v>
      </c>
      <c r="L3774" s="184">
        <f t="shared" si="3111"/>
        <v>967767</v>
      </c>
      <c r="M3774" s="14">
        <f t="shared" ref="M3774:O3774" si="3114">SUM(M3775,M3783,M3785)</f>
        <v>333571</v>
      </c>
      <c r="N3774" s="14">
        <f t="shared" si="3114"/>
        <v>317406</v>
      </c>
      <c r="O3774" s="14">
        <f t="shared" si="3114"/>
        <v>316790</v>
      </c>
      <c r="P3774" s="14">
        <f t="shared" si="3110"/>
        <v>4444118</v>
      </c>
      <c r="Q3774" s="184">
        <f t="shared" ref="Q3774:Q3804" si="3115">IF(J3774=0,"-",P3774/J3774*100)</f>
        <v>99.802376778552855</v>
      </c>
    </row>
    <row r="3775" spans="1:17" x14ac:dyDescent="0.25">
      <c r="A3775" s="4" t="s">
        <v>969</v>
      </c>
      <c r="B3775" s="4" t="s">
        <v>82</v>
      </c>
      <c r="C3775" s="4" t="s">
        <v>1632</v>
      </c>
      <c r="D3775" s="4" t="s">
        <v>1633</v>
      </c>
      <c r="E3775" s="2" t="s">
        <v>15</v>
      </c>
      <c r="F3775" s="2" t="s">
        <v>1</v>
      </c>
      <c r="G3775" s="2" t="s">
        <v>1</v>
      </c>
      <c r="H3775" s="2" t="s">
        <v>16</v>
      </c>
      <c r="I3775" s="185">
        <f t="shared" ref="I3775:L3775" si="3116">SUM(I3776,I3777)</f>
        <v>3859895</v>
      </c>
      <c r="J3775" s="185">
        <f t="shared" ref="J3775" si="3117">SUM(J3776,J3777)</f>
        <v>3836935</v>
      </c>
      <c r="K3775" s="185">
        <f t="shared" ref="K3775" si="3118">SUM(K3776,K3777)</f>
        <v>3009824</v>
      </c>
      <c r="L3775" s="185">
        <f t="shared" si="3116"/>
        <v>819311</v>
      </c>
      <c r="M3775" s="15">
        <f t="shared" ref="M3775:O3775" si="3119">SUM(M3776,M3777)</f>
        <v>283311</v>
      </c>
      <c r="N3775" s="15">
        <f t="shared" si="3119"/>
        <v>268000</v>
      </c>
      <c r="O3775" s="15">
        <f t="shared" si="3119"/>
        <v>268000</v>
      </c>
      <c r="P3775" s="15">
        <f t="shared" si="3110"/>
        <v>3829135</v>
      </c>
      <c r="Q3775" s="185">
        <f t="shared" si="3115"/>
        <v>99.796712740768342</v>
      </c>
    </row>
    <row r="3776" spans="1:17" x14ac:dyDescent="0.25">
      <c r="A3776" s="4" t="s">
        <v>969</v>
      </c>
      <c r="B3776" s="4" t="s">
        <v>82</v>
      </c>
      <c r="C3776" s="4" t="s">
        <v>1632</v>
      </c>
      <c r="D3776" s="4" t="s">
        <v>1633</v>
      </c>
      <c r="E3776" s="3" t="s">
        <v>18</v>
      </c>
      <c r="F3776" s="4"/>
      <c r="G3776" s="16" t="s">
        <v>1015</v>
      </c>
      <c r="H3776" s="16" t="s">
        <v>17</v>
      </c>
      <c r="I3776" s="183">
        <v>3450826</v>
      </c>
      <c r="J3776" s="183">
        <v>3428826</v>
      </c>
      <c r="K3776" s="183">
        <v>2664759</v>
      </c>
      <c r="L3776" s="183">
        <f>M3776+N3776+O3776</f>
        <v>764067</v>
      </c>
      <c r="M3776" s="17">
        <v>264067</v>
      </c>
      <c r="N3776" s="17">
        <v>250000</v>
      </c>
      <c r="O3776" s="17">
        <v>250000</v>
      </c>
      <c r="P3776" s="17">
        <f t="shared" si="3110"/>
        <v>3428826</v>
      </c>
      <c r="Q3776" s="183">
        <f t="shared" si="3115"/>
        <v>100</v>
      </c>
    </row>
    <row r="3777" spans="1:17" x14ac:dyDescent="0.25">
      <c r="A3777" s="1" t="s">
        <v>969</v>
      </c>
      <c r="B3777" s="1" t="s">
        <v>82</v>
      </c>
      <c r="C3777" s="1" t="s">
        <v>1632</v>
      </c>
      <c r="D3777" s="1" t="s">
        <v>1633</v>
      </c>
      <c r="E3777" s="1" t="s">
        <v>20</v>
      </c>
      <c r="F3777" s="4" t="s">
        <v>1</v>
      </c>
      <c r="G3777" s="16" t="s">
        <v>1</v>
      </c>
      <c r="H3777" s="2" t="s">
        <v>21</v>
      </c>
      <c r="I3777" s="185">
        <f t="shared" ref="I3777:O3777" si="3120">SUM(I3778:I3782)</f>
        <v>409069</v>
      </c>
      <c r="J3777" s="185">
        <f t="shared" si="3120"/>
        <v>408109</v>
      </c>
      <c r="K3777" s="185">
        <f t="shared" si="3120"/>
        <v>345065</v>
      </c>
      <c r="L3777" s="185">
        <f t="shared" si="3120"/>
        <v>55244</v>
      </c>
      <c r="M3777" s="15">
        <f t="shared" si="3120"/>
        <v>19244</v>
      </c>
      <c r="N3777" s="15">
        <f t="shared" si="3120"/>
        <v>18000</v>
      </c>
      <c r="O3777" s="15">
        <f t="shared" si="3120"/>
        <v>18000</v>
      </c>
      <c r="P3777" s="15">
        <f t="shared" si="3110"/>
        <v>400309</v>
      </c>
      <c r="Q3777" s="185">
        <f t="shared" si="3115"/>
        <v>98.088745898767243</v>
      </c>
    </row>
    <row r="3778" spans="1:17" x14ac:dyDescent="0.25">
      <c r="A3778" s="4" t="s">
        <v>969</v>
      </c>
      <c r="B3778" s="4" t="s">
        <v>82</v>
      </c>
      <c r="C3778" s="4" t="s">
        <v>1632</v>
      </c>
      <c r="D3778" s="4" t="s">
        <v>1633</v>
      </c>
      <c r="E3778" s="3" t="s">
        <v>22</v>
      </c>
      <c r="F3778" s="4" t="s">
        <v>1635</v>
      </c>
      <c r="G3778" s="16" t="s">
        <v>1015</v>
      </c>
      <c r="H3778" s="16" t="s">
        <v>86</v>
      </c>
      <c r="I3778" s="183">
        <v>49500</v>
      </c>
      <c r="J3778" s="183">
        <v>48400</v>
      </c>
      <c r="K3778" s="183">
        <v>36000</v>
      </c>
      <c r="L3778" s="183">
        <f>M3778+N3778+O3778</f>
        <v>12400</v>
      </c>
      <c r="M3778" s="17">
        <v>4400</v>
      </c>
      <c r="N3778" s="17">
        <v>4000</v>
      </c>
      <c r="O3778" s="17">
        <v>4000</v>
      </c>
      <c r="P3778" s="17">
        <f t="shared" si="3110"/>
        <v>48400</v>
      </c>
      <c r="Q3778" s="183">
        <f t="shared" si="3115"/>
        <v>100</v>
      </c>
    </row>
    <row r="3779" spans="1:17" x14ac:dyDescent="0.25">
      <c r="A3779" s="4" t="s">
        <v>969</v>
      </c>
      <c r="B3779" s="4" t="s">
        <v>82</v>
      </c>
      <c r="C3779" s="4" t="s">
        <v>1632</v>
      </c>
      <c r="D3779" s="4" t="s">
        <v>1633</v>
      </c>
      <c r="E3779" s="3" t="s">
        <v>22</v>
      </c>
      <c r="F3779" s="4" t="s">
        <v>1636</v>
      </c>
      <c r="G3779" s="16" t="s">
        <v>1015</v>
      </c>
      <c r="H3779" s="16" t="s">
        <v>26</v>
      </c>
      <c r="I3779" s="183">
        <v>256740</v>
      </c>
      <c r="J3779" s="183">
        <v>253440</v>
      </c>
      <c r="K3779" s="183">
        <v>210596</v>
      </c>
      <c r="L3779" s="183">
        <f>M3779+N3779+O3779</f>
        <v>42844</v>
      </c>
      <c r="M3779" s="17">
        <v>14844</v>
      </c>
      <c r="N3779" s="17">
        <v>14000</v>
      </c>
      <c r="O3779" s="17">
        <v>14000</v>
      </c>
      <c r="P3779" s="17">
        <f t="shared" si="3110"/>
        <v>253440</v>
      </c>
      <c r="Q3779" s="183">
        <f t="shared" si="3115"/>
        <v>100</v>
      </c>
    </row>
    <row r="3780" spans="1:17" x14ac:dyDescent="0.25">
      <c r="A3780" s="4" t="s">
        <v>969</v>
      </c>
      <c r="B3780" s="4" t="s">
        <v>82</v>
      </c>
      <c r="C3780" s="4" t="s">
        <v>1632</v>
      </c>
      <c r="D3780" s="4" t="s">
        <v>1633</v>
      </c>
      <c r="E3780" s="3" t="s">
        <v>22</v>
      </c>
      <c r="F3780" s="4" t="s">
        <v>1637</v>
      </c>
      <c r="G3780" s="16" t="s">
        <v>1015</v>
      </c>
      <c r="H3780" s="16" t="s">
        <v>28</v>
      </c>
      <c r="I3780" s="183">
        <v>58359</v>
      </c>
      <c r="J3780" s="183">
        <v>61799</v>
      </c>
      <c r="K3780" s="183">
        <v>61799</v>
      </c>
      <c r="L3780" s="183">
        <f>M3780+N3780+O3780</f>
        <v>0</v>
      </c>
      <c r="M3780" s="17"/>
      <c r="N3780" s="17"/>
      <c r="O3780" s="17"/>
      <c r="P3780" s="17">
        <f t="shared" si="3110"/>
        <v>61799</v>
      </c>
      <c r="Q3780" s="183">
        <f t="shared" si="3115"/>
        <v>100</v>
      </c>
    </row>
    <row r="3781" spans="1:17" x14ac:dyDescent="0.25">
      <c r="A3781" s="4" t="s">
        <v>969</v>
      </c>
      <c r="B3781" s="4" t="s">
        <v>82</v>
      </c>
      <c r="C3781" s="4" t="s">
        <v>1632</v>
      </c>
      <c r="D3781" s="4" t="s">
        <v>1633</v>
      </c>
      <c r="E3781" s="3" t="s">
        <v>22</v>
      </c>
      <c r="F3781" s="4" t="s">
        <v>1638</v>
      </c>
      <c r="G3781" s="16" t="s">
        <v>1015</v>
      </c>
      <c r="H3781" s="16" t="s">
        <v>24</v>
      </c>
      <c r="I3781" s="183">
        <v>25000</v>
      </c>
      <c r="J3781" s="183">
        <v>25000</v>
      </c>
      <c r="K3781" s="183">
        <v>17200</v>
      </c>
      <c r="L3781" s="183">
        <f>M3781+N3781+O3781</f>
        <v>0</v>
      </c>
      <c r="M3781" s="17"/>
      <c r="N3781" s="17"/>
      <c r="O3781" s="17"/>
      <c r="P3781" s="17">
        <f t="shared" si="3110"/>
        <v>17200</v>
      </c>
      <c r="Q3781" s="183">
        <f t="shared" si="3115"/>
        <v>68.8</v>
      </c>
    </row>
    <row r="3782" spans="1:17" x14ac:dyDescent="0.25">
      <c r="A3782" s="4" t="s">
        <v>969</v>
      </c>
      <c r="B3782" s="4" t="s">
        <v>82</v>
      </c>
      <c r="C3782" s="4" t="s">
        <v>1632</v>
      </c>
      <c r="D3782" s="4" t="s">
        <v>1633</v>
      </c>
      <c r="E3782" s="3" t="s">
        <v>22</v>
      </c>
      <c r="F3782" s="4" t="s">
        <v>1639</v>
      </c>
      <c r="G3782" s="16" t="s">
        <v>1015</v>
      </c>
      <c r="H3782" s="16" t="s">
        <v>30</v>
      </c>
      <c r="I3782" s="183">
        <v>19470</v>
      </c>
      <c r="J3782" s="183">
        <v>19470</v>
      </c>
      <c r="K3782" s="183">
        <v>19470</v>
      </c>
      <c r="L3782" s="183">
        <f>M3782+N3782+O3782</f>
        <v>0</v>
      </c>
      <c r="M3782" s="17"/>
      <c r="N3782" s="17"/>
      <c r="O3782" s="17"/>
      <c r="P3782" s="17">
        <f t="shared" si="3110"/>
        <v>19470</v>
      </c>
      <c r="Q3782" s="183">
        <f t="shared" si="3115"/>
        <v>100</v>
      </c>
    </row>
    <row r="3783" spans="1:17" x14ac:dyDescent="0.25">
      <c r="A3783" s="4" t="s">
        <v>969</v>
      </c>
      <c r="B3783" s="4" t="s">
        <v>82</v>
      </c>
      <c r="C3783" s="4" t="s">
        <v>1632</v>
      </c>
      <c r="D3783" s="4" t="s">
        <v>1633</v>
      </c>
      <c r="E3783" s="2" t="s">
        <v>31</v>
      </c>
      <c r="F3783" s="2" t="s">
        <v>1</v>
      </c>
      <c r="G3783" s="2" t="s">
        <v>1</v>
      </c>
      <c r="H3783" s="2" t="s">
        <v>32</v>
      </c>
      <c r="I3783" s="185">
        <f t="shared" ref="I3783:O3783" si="3121">SUM(I3784)</f>
        <v>362336</v>
      </c>
      <c r="J3783" s="185">
        <f t="shared" si="3121"/>
        <v>361786</v>
      </c>
      <c r="K3783" s="185">
        <f t="shared" si="3121"/>
        <v>279310</v>
      </c>
      <c r="L3783" s="185">
        <f t="shared" si="3121"/>
        <v>82476</v>
      </c>
      <c r="M3783" s="15">
        <f t="shared" si="3121"/>
        <v>28000</v>
      </c>
      <c r="N3783" s="15">
        <f t="shared" si="3121"/>
        <v>27476</v>
      </c>
      <c r="O3783" s="15">
        <f t="shared" si="3121"/>
        <v>27000</v>
      </c>
      <c r="P3783" s="15">
        <f t="shared" si="3110"/>
        <v>361786</v>
      </c>
      <c r="Q3783" s="185">
        <f t="shared" si="3115"/>
        <v>100</v>
      </c>
    </row>
    <row r="3784" spans="1:17" x14ac:dyDescent="0.25">
      <c r="A3784" s="4" t="s">
        <v>969</v>
      </c>
      <c r="B3784" s="4" t="s">
        <v>82</v>
      </c>
      <c r="C3784" s="4" t="s">
        <v>1632</v>
      </c>
      <c r="D3784" s="4" t="s">
        <v>1633</v>
      </c>
      <c r="E3784" s="3" t="s">
        <v>34</v>
      </c>
      <c r="F3784" s="4"/>
      <c r="G3784" s="16" t="s">
        <v>1015</v>
      </c>
      <c r="H3784" s="16" t="s">
        <v>33</v>
      </c>
      <c r="I3784" s="183">
        <v>362336</v>
      </c>
      <c r="J3784" s="183">
        <v>361786</v>
      </c>
      <c r="K3784" s="183">
        <v>279310</v>
      </c>
      <c r="L3784" s="183">
        <f>M3784+N3784+O3784</f>
        <v>82476</v>
      </c>
      <c r="M3784" s="17">
        <v>28000</v>
      </c>
      <c r="N3784" s="17">
        <v>27476</v>
      </c>
      <c r="O3784" s="17">
        <v>27000</v>
      </c>
      <c r="P3784" s="17">
        <f t="shared" si="3110"/>
        <v>361786</v>
      </c>
      <c r="Q3784" s="183">
        <f t="shared" si="3115"/>
        <v>100</v>
      </c>
    </row>
    <row r="3785" spans="1:17" x14ac:dyDescent="0.25">
      <c r="A3785" s="4" t="s">
        <v>969</v>
      </c>
      <c r="B3785" s="4" t="s">
        <v>82</v>
      </c>
      <c r="C3785" s="4" t="s">
        <v>1632</v>
      </c>
      <c r="D3785" s="4" t="s">
        <v>1633</v>
      </c>
      <c r="E3785" s="2" t="s">
        <v>35</v>
      </c>
      <c r="F3785" s="2" t="s">
        <v>1</v>
      </c>
      <c r="G3785" s="2" t="s">
        <v>1</v>
      </c>
      <c r="H3785" s="2" t="s">
        <v>36</v>
      </c>
      <c r="I3785" s="185">
        <f t="shared" ref="I3785:O3785" si="3122">SUM(I3786:I3793)</f>
        <v>347747</v>
      </c>
      <c r="J3785" s="185">
        <f t="shared" si="3122"/>
        <v>254197</v>
      </c>
      <c r="K3785" s="185">
        <f t="shared" si="3122"/>
        <v>187217</v>
      </c>
      <c r="L3785" s="185">
        <f t="shared" si="3122"/>
        <v>65980</v>
      </c>
      <c r="M3785" s="15">
        <f t="shared" si="3122"/>
        <v>22260</v>
      </c>
      <c r="N3785" s="15">
        <f t="shared" si="3122"/>
        <v>21930</v>
      </c>
      <c r="O3785" s="15">
        <f t="shared" si="3122"/>
        <v>21790</v>
      </c>
      <c r="P3785" s="15">
        <f t="shared" si="3110"/>
        <v>253197</v>
      </c>
      <c r="Q3785" s="185">
        <f t="shared" si="3115"/>
        <v>99.606604326565616</v>
      </c>
    </row>
    <row r="3786" spans="1:17" x14ac:dyDescent="0.25">
      <c r="A3786" s="4" t="s">
        <v>969</v>
      </c>
      <c r="B3786" s="4" t="s">
        <v>82</v>
      </c>
      <c r="C3786" s="4" t="s">
        <v>1632</v>
      </c>
      <c r="D3786" s="4" t="s">
        <v>1633</v>
      </c>
      <c r="E3786" s="3" t="s">
        <v>39</v>
      </c>
      <c r="F3786" s="4"/>
      <c r="G3786" s="16" t="s">
        <v>1015</v>
      </c>
      <c r="H3786" s="16" t="s">
        <v>38</v>
      </c>
      <c r="I3786" s="183">
        <v>3300</v>
      </c>
      <c r="J3786" s="183">
        <v>2200</v>
      </c>
      <c r="K3786" s="183">
        <v>2200</v>
      </c>
      <c r="L3786" s="183">
        <f t="shared" ref="L3786:L3792" si="3123">M3786+N3786+O3786</f>
        <v>0</v>
      </c>
      <c r="M3786" s="17"/>
      <c r="N3786" s="17"/>
      <c r="O3786" s="17"/>
      <c r="P3786" s="17">
        <f t="shared" si="3110"/>
        <v>2200</v>
      </c>
      <c r="Q3786" s="183">
        <f t="shared" si="3115"/>
        <v>100</v>
      </c>
    </row>
    <row r="3787" spans="1:17" x14ac:dyDescent="0.25">
      <c r="A3787" s="4" t="s">
        <v>969</v>
      </c>
      <c r="B3787" s="4" t="s">
        <v>82</v>
      </c>
      <c r="C3787" s="4" t="s">
        <v>1632</v>
      </c>
      <c r="D3787" s="4" t="s">
        <v>1633</v>
      </c>
      <c r="E3787" s="3" t="s">
        <v>197</v>
      </c>
      <c r="F3787" s="4"/>
      <c r="G3787" s="16" t="s">
        <v>1015</v>
      </c>
      <c r="H3787" s="16" t="s">
        <v>196</v>
      </c>
      <c r="I3787" s="183">
        <v>134200</v>
      </c>
      <c r="J3787" s="183">
        <v>134200</v>
      </c>
      <c r="K3787" s="183">
        <v>98000</v>
      </c>
      <c r="L3787" s="183">
        <f t="shared" si="3123"/>
        <v>36200</v>
      </c>
      <c r="M3787" s="17">
        <v>12200</v>
      </c>
      <c r="N3787" s="17">
        <v>12000</v>
      </c>
      <c r="O3787" s="17">
        <v>12000</v>
      </c>
      <c r="P3787" s="17">
        <f t="shared" si="3110"/>
        <v>134200</v>
      </c>
      <c r="Q3787" s="183">
        <f t="shared" si="3115"/>
        <v>100</v>
      </c>
    </row>
    <row r="3788" spans="1:17" x14ac:dyDescent="0.25">
      <c r="A3788" s="4" t="s">
        <v>969</v>
      </c>
      <c r="B3788" s="4" t="s">
        <v>82</v>
      </c>
      <c r="C3788" s="4" t="s">
        <v>1632</v>
      </c>
      <c r="D3788" s="4" t="s">
        <v>1633</v>
      </c>
      <c r="E3788" s="3" t="s">
        <v>200</v>
      </c>
      <c r="F3788" s="4"/>
      <c r="G3788" s="16" t="s">
        <v>1015</v>
      </c>
      <c r="H3788" s="16" t="s">
        <v>199</v>
      </c>
      <c r="I3788" s="183">
        <v>17050</v>
      </c>
      <c r="J3788" s="183">
        <v>17050</v>
      </c>
      <c r="K3788" s="183">
        <v>12140</v>
      </c>
      <c r="L3788" s="183">
        <f t="shared" si="3123"/>
        <v>4910</v>
      </c>
      <c r="M3788" s="17">
        <v>1650</v>
      </c>
      <c r="N3788" s="17">
        <v>1650</v>
      </c>
      <c r="O3788" s="17">
        <v>1610</v>
      </c>
      <c r="P3788" s="17">
        <f t="shared" si="3110"/>
        <v>17050</v>
      </c>
      <c r="Q3788" s="183">
        <f t="shared" si="3115"/>
        <v>100</v>
      </c>
    </row>
    <row r="3789" spans="1:17" x14ac:dyDescent="0.25">
      <c r="A3789" s="4" t="s">
        <v>969</v>
      </c>
      <c r="B3789" s="4" t="s">
        <v>82</v>
      </c>
      <c r="C3789" s="4" t="s">
        <v>1632</v>
      </c>
      <c r="D3789" s="4" t="s">
        <v>1633</v>
      </c>
      <c r="E3789" s="3" t="s">
        <v>203</v>
      </c>
      <c r="F3789" s="4"/>
      <c r="G3789" s="16" t="s">
        <v>1015</v>
      </c>
      <c r="H3789" s="16" t="s">
        <v>202</v>
      </c>
      <c r="I3789" s="183">
        <v>114300</v>
      </c>
      <c r="J3789" s="183">
        <v>31800</v>
      </c>
      <c r="K3789" s="183">
        <v>22950</v>
      </c>
      <c r="L3789" s="183">
        <f t="shared" si="3123"/>
        <v>7850</v>
      </c>
      <c r="M3789" s="17">
        <v>2650</v>
      </c>
      <c r="N3789" s="17">
        <v>2600</v>
      </c>
      <c r="O3789" s="17">
        <v>2600</v>
      </c>
      <c r="P3789" s="17">
        <f t="shared" si="3110"/>
        <v>30800</v>
      </c>
      <c r="Q3789" s="183">
        <f t="shared" si="3115"/>
        <v>96.855345911949684</v>
      </c>
    </row>
    <row r="3790" spans="1:17" x14ac:dyDescent="0.25">
      <c r="A3790" s="4" t="s">
        <v>969</v>
      </c>
      <c r="B3790" s="4" t="s">
        <v>82</v>
      </c>
      <c r="C3790" s="4" t="s">
        <v>1632</v>
      </c>
      <c r="D3790" s="4" t="s">
        <v>1633</v>
      </c>
      <c r="E3790" s="3" t="s">
        <v>206</v>
      </c>
      <c r="F3790" s="4"/>
      <c r="G3790" s="16" t="s">
        <v>1015</v>
      </c>
      <c r="H3790" s="16" t="s">
        <v>205</v>
      </c>
      <c r="I3790" s="183">
        <v>3300</v>
      </c>
      <c r="J3790" s="183">
        <v>1100</v>
      </c>
      <c r="K3790" s="183">
        <v>1100</v>
      </c>
      <c r="L3790" s="183">
        <f t="shared" si="3123"/>
        <v>0</v>
      </c>
      <c r="M3790" s="17"/>
      <c r="N3790" s="17"/>
      <c r="O3790" s="17"/>
      <c r="P3790" s="17">
        <f t="shared" si="3110"/>
        <v>1100</v>
      </c>
      <c r="Q3790" s="183">
        <f t="shared" si="3115"/>
        <v>100</v>
      </c>
    </row>
    <row r="3791" spans="1:17" x14ac:dyDescent="0.25">
      <c r="A3791" s="4" t="s">
        <v>969</v>
      </c>
      <c r="B3791" s="4" t="s">
        <v>82</v>
      </c>
      <c r="C3791" s="4" t="s">
        <v>1632</v>
      </c>
      <c r="D3791" s="4" t="s">
        <v>1633</v>
      </c>
      <c r="E3791" s="3" t="s">
        <v>212</v>
      </c>
      <c r="F3791" s="4"/>
      <c r="G3791" s="16" t="s">
        <v>1015</v>
      </c>
      <c r="H3791" s="16" t="s">
        <v>211</v>
      </c>
      <c r="I3791" s="183">
        <v>18500</v>
      </c>
      <c r="J3791" s="183">
        <v>13500</v>
      </c>
      <c r="K3791" s="183">
        <v>10350</v>
      </c>
      <c r="L3791" s="183">
        <f t="shared" si="3123"/>
        <v>3150</v>
      </c>
      <c r="M3791" s="17">
        <v>1100</v>
      </c>
      <c r="N3791" s="17">
        <v>1050</v>
      </c>
      <c r="O3791" s="17">
        <v>1000</v>
      </c>
      <c r="P3791" s="17">
        <f t="shared" si="3110"/>
        <v>13500</v>
      </c>
      <c r="Q3791" s="183">
        <f t="shared" si="3115"/>
        <v>100</v>
      </c>
    </row>
    <row r="3792" spans="1:17" x14ac:dyDescent="0.25">
      <c r="A3792" s="4" t="s">
        <v>969</v>
      </c>
      <c r="B3792" s="4" t="s">
        <v>82</v>
      </c>
      <c r="C3792" s="4" t="s">
        <v>1632</v>
      </c>
      <c r="D3792" s="4" t="s">
        <v>1633</v>
      </c>
      <c r="E3792" s="3" t="s">
        <v>215</v>
      </c>
      <c r="F3792" s="4"/>
      <c r="G3792" s="16" t="s">
        <v>1015</v>
      </c>
      <c r="H3792" s="16" t="s">
        <v>214</v>
      </c>
      <c r="I3792" s="183">
        <v>0</v>
      </c>
      <c r="J3792" s="183">
        <v>0</v>
      </c>
      <c r="K3792" s="183">
        <v>0</v>
      </c>
      <c r="L3792" s="183">
        <f t="shared" si="3123"/>
        <v>0</v>
      </c>
      <c r="M3792" s="17"/>
      <c r="N3792" s="17"/>
      <c r="O3792" s="17"/>
      <c r="P3792" s="17">
        <f t="shared" si="3110"/>
        <v>0</v>
      </c>
      <c r="Q3792" s="161" t="str">
        <f t="shared" si="3115"/>
        <v>-</v>
      </c>
    </row>
    <row r="3793" spans="1:17" x14ac:dyDescent="0.25">
      <c r="A3793" s="1" t="s">
        <v>969</v>
      </c>
      <c r="B3793" s="1" t="s">
        <v>82</v>
      </c>
      <c r="C3793" s="1" t="s">
        <v>1632</v>
      </c>
      <c r="D3793" s="1" t="s">
        <v>1633</v>
      </c>
      <c r="E3793" s="1" t="s">
        <v>40</v>
      </c>
      <c r="F3793" s="4" t="s">
        <v>1</v>
      </c>
      <c r="G3793" s="16" t="s">
        <v>1</v>
      </c>
      <c r="H3793" s="2" t="s">
        <v>41</v>
      </c>
      <c r="I3793" s="185">
        <f t="shared" ref="I3793:O3793" si="3124">SUM(I3794:I3796)</f>
        <v>57097</v>
      </c>
      <c r="J3793" s="185">
        <f t="shared" si="3124"/>
        <v>54347</v>
      </c>
      <c r="K3793" s="185">
        <f t="shared" si="3124"/>
        <v>40477</v>
      </c>
      <c r="L3793" s="185">
        <f t="shared" si="3124"/>
        <v>13870</v>
      </c>
      <c r="M3793" s="15">
        <f t="shared" si="3124"/>
        <v>4660</v>
      </c>
      <c r="N3793" s="15">
        <f t="shared" si="3124"/>
        <v>4630</v>
      </c>
      <c r="O3793" s="15">
        <f t="shared" si="3124"/>
        <v>4580</v>
      </c>
      <c r="P3793" s="15">
        <f t="shared" si="3110"/>
        <v>54347</v>
      </c>
      <c r="Q3793" s="185">
        <f t="shared" si="3115"/>
        <v>100</v>
      </c>
    </row>
    <row r="3794" spans="1:17" x14ac:dyDescent="0.25">
      <c r="A3794" s="4" t="s">
        <v>969</v>
      </c>
      <c r="B3794" s="4" t="s">
        <v>82</v>
      </c>
      <c r="C3794" s="4" t="s">
        <v>1632</v>
      </c>
      <c r="D3794" s="4" t="s">
        <v>1633</v>
      </c>
      <c r="E3794" s="3" t="s">
        <v>42</v>
      </c>
      <c r="F3794" s="4"/>
      <c r="G3794" s="16" t="s">
        <v>1015</v>
      </c>
      <c r="H3794" s="16" t="s">
        <v>41</v>
      </c>
      <c r="I3794" s="183">
        <v>40590</v>
      </c>
      <c r="J3794" s="183">
        <v>37840</v>
      </c>
      <c r="K3794" s="183">
        <v>28000</v>
      </c>
      <c r="L3794" s="183">
        <f>M3794+N3794+O3794</f>
        <v>9840</v>
      </c>
      <c r="M3794" s="17">
        <v>3300</v>
      </c>
      <c r="N3794" s="17">
        <v>3300</v>
      </c>
      <c r="O3794" s="17">
        <v>3240</v>
      </c>
      <c r="P3794" s="17">
        <f t="shared" si="3110"/>
        <v>37840</v>
      </c>
      <c r="Q3794" s="183">
        <f t="shared" si="3115"/>
        <v>100</v>
      </c>
    </row>
    <row r="3795" spans="1:17" ht="22.5" x14ac:dyDescent="0.25">
      <c r="A3795" s="4" t="s">
        <v>969</v>
      </c>
      <c r="B3795" s="4" t="s">
        <v>82</v>
      </c>
      <c r="C3795" s="4" t="s">
        <v>1632</v>
      </c>
      <c r="D3795" s="4" t="s">
        <v>1633</v>
      </c>
      <c r="E3795" s="3" t="s">
        <v>42</v>
      </c>
      <c r="F3795" s="4" t="s">
        <v>1640</v>
      </c>
      <c r="G3795" s="16" t="s">
        <v>1015</v>
      </c>
      <c r="H3795" s="16" t="s">
        <v>50</v>
      </c>
      <c r="I3795" s="183">
        <v>11007</v>
      </c>
      <c r="J3795" s="183">
        <v>11007</v>
      </c>
      <c r="K3795" s="183">
        <v>8337</v>
      </c>
      <c r="L3795" s="183">
        <f>M3795+N3795+O3795</f>
        <v>2670</v>
      </c>
      <c r="M3795" s="17">
        <v>900</v>
      </c>
      <c r="N3795" s="17">
        <v>870</v>
      </c>
      <c r="O3795" s="17">
        <v>900</v>
      </c>
      <c r="P3795" s="17">
        <f t="shared" si="3110"/>
        <v>11007</v>
      </c>
      <c r="Q3795" s="183">
        <f t="shared" si="3115"/>
        <v>100</v>
      </c>
    </row>
    <row r="3796" spans="1:17" ht="22.5" x14ac:dyDescent="0.25">
      <c r="A3796" s="4" t="s">
        <v>969</v>
      </c>
      <c r="B3796" s="4" t="s">
        <v>82</v>
      </c>
      <c r="C3796" s="4" t="s">
        <v>1632</v>
      </c>
      <c r="D3796" s="4" t="s">
        <v>1633</v>
      </c>
      <c r="E3796" s="3" t="s">
        <v>42</v>
      </c>
      <c r="F3796" s="4" t="s">
        <v>1641</v>
      </c>
      <c r="G3796" s="16" t="s">
        <v>1015</v>
      </c>
      <c r="H3796" s="16" t="s">
        <v>56</v>
      </c>
      <c r="I3796" s="183">
        <v>5500</v>
      </c>
      <c r="J3796" s="183">
        <v>5500</v>
      </c>
      <c r="K3796" s="183">
        <v>4140</v>
      </c>
      <c r="L3796" s="183">
        <f>M3796+N3796+O3796</f>
        <v>1360</v>
      </c>
      <c r="M3796" s="17">
        <v>460</v>
      </c>
      <c r="N3796" s="17">
        <v>460</v>
      </c>
      <c r="O3796" s="17">
        <v>440</v>
      </c>
      <c r="P3796" s="17">
        <f t="shared" si="3110"/>
        <v>5500</v>
      </c>
      <c r="Q3796" s="183">
        <f t="shared" si="3115"/>
        <v>100</v>
      </c>
    </row>
    <row r="3797" spans="1:17" ht="22.5" x14ac:dyDescent="0.25">
      <c r="A3797" s="1" t="s">
        <v>1</v>
      </c>
      <c r="B3797" s="1" t="s">
        <v>1</v>
      </c>
      <c r="C3797" s="1" t="s">
        <v>1</v>
      </c>
      <c r="D3797" s="2" t="s">
        <v>1</v>
      </c>
      <c r="E3797" s="2" t="s">
        <v>1</v>
      </c>
      <c r="F3797" s="2" t="s">
        <v>1</v>
      </c>
      <c r="G3797" s="2" t="s">
        <v>1</v>
      </c>
      <c r="H3797" s="13" t="s">
        <v>57</v>
      </c>
      <c r="I3797" s="184">
        <f t="shared" ref="I3797:O3798" si="3125">SUM(I3798)</f>
        <v>110</v>
      </c>
      <c r="J3797" s="184">
        <f t="shared" si="3125"/>
        <v>110</v>
      </c>
      <c r="K3797" s="184">
        <f t="shared" si="3125"/>
        <v>0</v>
      </c>
      <c r="L3797" s="184">
        <f t="shared" si="3125"/>
        <v>0</v>
      </c>
      <c r="M3797" s="14">
        <f t="shared" si="3125"/>
        <v>0</v>
      </c>
      <c r="N3797" s="14">
        <f t="shared" si="3125"/>
        <v>0</v>
      </c>
      <c r="O3797" s="14">
        <f t="shared" si="3125"/>
        <v>0</v>
      </c>
      <c r="P3797" s="14">
        <f t="shared" si="3110"/>
        <v>0</v>
      </c>
      <c r="Q3797" s="184">
        <f t="shared" si="3115"/>
        <v>0</v>
      </c>
    </row>
    <row r="3798" spans="1:17" x14ac:dyDescent="0.25">
      <c r="A3798" s="4" t="s">
        <v>969</v>
      </c>
      <c r="B3798" s="4" t="s">
        <v>82</v>
      </c>
      <c r="C3798" s="4" t="s">
        <v>1632</v>
      </c>
      <c r="D3798" s="4" t="s">
        <v>1633</v>
      </c>
      <c r="E3798" s="2" t="s">
        <v>58</v>
      </c>
      <c r="F3798" s="2" t="s">
        <v>1</v>
      </c>
      <c r="G3798" s="2" t="s">
        <v>1</v>
      </c>
      <c r="H3798" s="2" t="s">
        <v>59</v>
      </c>
      <c r="I3798" s="185">
        <f t="shared" si="3125"/>
        <v>110</v>
      </c>
      <c r="J3798" s="185">
        <f t="shared" si="3125"/>
        <v>110</v>
      </c>
      <c r="K3798" s="185">
        <f t="shared" si="3125"/>
        <v>0</v>
      </c>
      <c r="L3798" s="185">
        <f t="shared" si="3125"/>
        <v>0</v>
      </c>
      <c r="M3798" s="15">
        <f t="shared" si="3125"/>
        <v>0</v>
      </c>
      <c r="N3798" s="15">
        <f t="shared" si="3125"/>
        <v>0</v>
      </c>
      <c r="O3798" s="15">
        <f t="shared" si="3125"/>
        <v>0</v>
      </c>
      <c r="P3798" s="15">
        <f t="shared" si="3110"/>
        <v>0</v>
      </c>
      <c r="Q3798" s="185">
        <f t="shared" si="3115"/>
        <v>0</v>
      </c>
    </row>
    <row r="3799" spans="1:17" x14ac:dyDescent="0.25">
      <c r="A3799" s="4" t="s">
        <v>969</v>
      </c>
      <c r="B3799" s="4" t="s">
        <v>82</v>
      </c>
      <c r="C3799" s="4" t="s">
        <v>1632</v>
      </c>
      <c r="D3799" s="4" t="s">
        <v>1633</v>
      </c>
      <c r="E3799" s="3" t="s">
        <v>69</v>
      </c>
      <c r="F3799" s="4"/>
      <c r="G3799" s="16" t="s">
        <v>1015</v>
      </c>
      <c r="H3799" s="16" t="s">
        <v>68</v>
      </c>
      <c r="I3799" s="183">
        <v>110</v>
      </c>
      <c r="J3799" s="183">
        <v>110</v>
      </c>
      <c r="K3799" s="183">
        <v>0</v>
      </c>
      <c r="L3799" s="183">
        <f>M3799+N3799+O3799</f>
        <v>0</v>
      </c>
      <c r="M3799" s="17"/>
      <c r="N3799" s="17"/>
      <c r="O3799" s="17"/>
      <c r="P3799" s="17">
        <f t="shared" si="3110"/>
        <v>0</v>
      </c>
      <c r="Q3799" s="183">
        <f t="shared" si="3115"/>
        <v>0</v>
      </c>
    </row>
    <row r="3800" spans="1:17" ht="22.5" x14ac:dyDescent="0.25">
      <c r="A3800" s="1" t="s">
        <v>1</v>
      </c>
      <c r="B3800" s="1" t="s">
        <v>1</v>
      </c>
      <c r="C3800" s="1" t="s">
        <v>1</v>
      </c>
      <c r="D3800" s="2" t="s">
        <v>1</v>
      </c>
      <c r="E3800" s="2" t="s">
        <v>1</v>
      </c>
      <c r="F3800" s="2" t="s">
        <v>1</v>
      </c>
      <c r="G3800" s="2" t="s">
        <v>1</v>
      </c>
      <c r="H3800" s="13" t="s">
        <v>70</v>
      </c>
      <c r="I3800" s="184">
        <f t="shared" ref="I3800:O3800" si="3126">SUM(I3801)</f>
        <v>120000</v>
      </c>
      <c r="J3800" s="184">
        <f t="shared" si="3126"/>
        <v>100000</v>
      </c>
      <c r="K3800" s="184">
        <f t="shared" si="3126"/>
        <v>100000</v>
      </c>
      <c r="L3800" s="184">
        <f t="shared" si="3126"/>
        <v>0</v>
      </c>
      <c r="M3800" s="14">
        <f t="shared" si="3126"/>
        <v>0</v>
      </c>
      <c r="N3800" s="14">
        <f t="shared" si="3126"/>
        <v>0</v>
      </c>
      <c r="O3800" s="14">
        <f t="shared" si="3126"/>
        <v>0</v>
      </c>
      <c r="P3800" s="14">
        <f t="shared" si="3110"/>
        <v>100000</v>
      </c>
      <c r="Q3800" s="184">
        <f t="shared" si="3115"/>
        <v>100</v>
      </c>
    </row>
    <row r="3801" spans="1:17" x14ac:dyDescent="0.25">
      <c r="A3801" s="4" t="s">
        <v>969</v>
      </c>
      <c r="B3801" s="4" t="s">
        <v>82</v>
      </c>
      <c r="C3801" s="4" t="s">
        <v>1632</v>
      </c>
      <c r="D3801" s="4" t="s">
        <v>1633</v>
      </c>
      <c r="E3801" s="2" t="s">
        <v>71</v>
      </c>
      <c r="F3801" s="2" t="s">
        <v>1</v>
      </c>
      <c r="G3801" s="2" t="s">
        <v>1</v>
      </c>
      <c r="H3801" s="2" t="s">
        <v>72</v>
      </c>
      <c r="I3801" s="185">
        <f t="shared" ref="I3801:L3801" si="3127">SUM(I3802:I3803)</f>
        <v>120000</v>
      </c>
      <c r="J3801" s="185">
        <f t="shared" ref="J3801" si="3128">SUM(J3802:J3803)</f>
        <v>100000</v>
      </c>
      <c r="K3801" s="185">
        <f t="shared" ref="K3801" si="3129">SUM(K3802:K3803)</f>
        <v>100000</v>
      </c>
      <c r="L3801" s="185">
        <f t="shared" si="3127"/>
        <v>0</v>
      </c>
      <c r="M3801" s="15">
        <f t="shared" ref="M3801:O3801" si="3130">SUM(M3802:M3803)</f>
        <v>0</v>
      </c>
      <c r="N3801" s="15">
        <f t="shared" si="3130"/>
        <v>0</v>
      </c>
      <c r="O3801" s="15">
        <f t="shared" si="3130"/>
        <v>0</v>
      </c>
      <c r="P3801" s="15">
        <f t="shared" si="3110"/>
        <v>100000</v>
      </c>
      <c r="Q3801" s="185">
        <f t="shared" si="3115"/>
        <v>100</v>
      </c>
    </row>
    <row r="3802" spans="1:17" x14ac:dyDescent="0.25">
      <c r="A3802" s="4" t="s">
        <v>969</v>
      </c>
      <c r="B3802" s="4" t="s">
        <v>82</v>
      </c>
      <c r="C3802" s="4" t="s">
        <v>1632</v>
      </c>
      <c r="D3802" s="4" t="s">
        <v>1633</v>
      </c>
      <c r="E3802" s="3" t="s">
        <v>75</v>
      </c>
      <c r="F3802" s="4"/>
      <c r="G3802" s="16" t="s">
        <v>1015</v>
      </c>
      <c r="H3802" s="16" t="s">
        <v>74</v>
      </c>
      <c r="I3802" s="183">
        <v>40000</v>
      </c>
      <c r="J3802" s="183">
        <v>25000</v>
      </c>
      <c r="K3802" s="183">
        <v>25000</v>
      </c>
      <c r="L3802" s="183">
        <f>M3802+N3802+O3802</f>
        <v>0</v>
      </c>
      <c r="M3802" s="17"/>
      <c r="N3802" s="17"/>
      <c r="O3802" s="17"/>
      <c r="P3802" s="17">
        <f t="shared" si="3110"/>
        <v>25000</v>
      </c>
      <c r="Q3802" s="183">
        <f t="shared" si="3115"/>
        <v>100</v>
      </c>
    </row>
    <row r="3803" spans="1:17" x14ac:dyDescent="0.25">
      <c r="A3803" s="4" t="s">
        <v>969</v>
      </c>
      <c r="B3803" s="4" t="s">
        <v>82</v>
      </c>
      <c r="C3803" s="4" t="s">
        <v>1632</v>
      </c>
      <c r="D3803" s="4" t="s">
        <v>1633</v>
      </c>
      <c r="E3803" s="3" t="s">
        <v>341</v>
      </c>
      <c r="F3803" s="4"/>
      <c r="G3803" s="16" t="s">
        <v>1015</v>
      </c>
      <c r="H3803" s="16" t="s">
        <v>340</v>
      </c>
      <c r="I3803" s="183">
        <v>80000</v>
      </c>
      <c r="J3803" s="183">
        <v>75000</v>
      </c>
      <c r="K3803" s="183">
        <v>75000</v>
      </c>
      <c r="L3803" s="183">
        <f>M3803+N3803+O3803</f>
        <v>0</v>
      </c>
      <c r="M3803" s="17"/>
      <c r="N3803" s="17"/>
      <c r="O3803" s="17"/>
      <c r="P3803" s="17">
        <f t="shared" si="3110"/>
        <v>75000</v>
      </c>
      <c r="Q3803" s="183">
        <f t="shared" si="3115"/>
        <v>100</v>
      </c>
    </row>
    <row r="3804" spans="1:17" x14ac:dyDescent="0.25">
      <c r="A3804" s="16" t="s">
        <v>1</v>
      </c>
      <c r="B3804" s="16" t="s">
        <v>1</v>
      </c>
      <c r="C3804" s="16" t="s">
        <v>1</v>
      </c>
      <c r="D3804" s="16" t="s">
        <v>1</v>
      </c>
      <c r="E3804" s="16" t="s">
        <v>1</v>
      </c>
      <c r="F3804" s="16" t="s">
        <v>1</v>
      </c>
      <c r="G3804" s="16" t="s">
        <v>1</v>
      </c>
      <c r="H3804" s="13" t="s">
        <v>1642</v>
      </c>
      <c r="I3804" s="184">
        <f t="shared" ref="I3804:O3804" si="3131">SUM(I3774,I3797,I3800)</f>
        <v>4690088</v>
      </c>
      <c r="J3804" s="184">
        <f t="shared" si="3131"/>
        <v>4553028</v>
      </c>
      <c r="K3804" s="184">
        <f t="shared" si="3131"/>
        <v>3576351</v>
      </c>
      <c r="L3804" s="184">
        <f t="shared" si="3131"/>
        <v>967767</v>
      </c>
      <c r="M3804" s="14">
        <f t="shared" si="3131"/>
        <v>333571</v>
      </c>
      <c r="N3804" s="14">
        <f t="shared" si="3131"/>
        <v>317406</v>
      </c>
      <c r="O3804" s="14">
        <f t="shared" si="3131"/>
        <v>316790</v>
      </c>
      <c r="P3804" s="14">
        <f t="shared" si="3110"/>
        <v>4544118</v>
      </c>
      <c r="Q3804" s="184">
        <f t="shared" si="3115"/>
        <v>99.804306057419367</v>
      </c>
    </row>
    <row r="3805" spans="1:17" ht="15.75" thickBot="1" x14ac:dyDescent="0.3">
      <c r="A3805" s="16" t="s">
        <v>1</v>
      </c>
      <c r="B3805" s="16" t="s">
        <v>1</v>
      </c>
      <c r="C3805" s="16" t="s">
        <v>1</v>
      </c>
      <c r="D3805" s="16" t="s">
        <v>1</v>
      </c>
      <c r="E3805" s="16" t="s">
        <v>1</v>
      </c>
      <c r="F3805" s="16" t="s">
        <v>1</v>
      </c>
      <c r="G3805" s="16" t="s">
        <v>1</v>
      </c>
      <c r="H3805" s="2" t="s">
        <v>77</v>
      </c>
      <c r="I3805" s="185">
        <v>89</v>
      </c>
      <c r="J3805" s="185">
        <v>89</v>
      </c>
      <c r="K3805" s="185"/>
      <c r="L3805" s="185"/>
      <c r="M3805" s="16" t="s">
        <v>1</v>
      </c>
      <c r="N3805" s="16" t="s">
        <v>1</v>
      </c>
      <c r="O3805" s="16"/>
      <c r="P3805" s="15">
        <f t="shared" si="3110"/>
        <v>0</v>
      </c>
      <c r="Q3805" s="164"/>
    </row>
    <row r="3806" spans="1:17" ht="45.75" thickBot="1" x14ac:dyDescent="0.3">
      <c r="A3806" s="212" t="s">
        <v>1</v>
      </c>
      <c r="B3806" s="212" t="s">
        <v>1</v>
      </c>
      <c r="C3806" s="212" t="s">
        <v>1</v>
      </c>
      <c r="D3806" s="212" t="s">
        <v>1</v>
      </c>
      <c r="E3806" s="212" t="s">
        <v>1</v>
      </c>
      <c r="F3806" s="212" t="s">
        <v>1</v>
      </c>
      <c r="G3806" s="214" t="s">
        <v>1</v>
      </c>
      <c r="H3806" s="5" t="s">
        <v>78</v>
      </c>
      <c r="I3806" s="109" t="s">
        <v>3374</v>
      </c>
      <c r="J3806" s="109" t="s">
        <v>3433</v>
      </c>
      <c r="K3806" s="109" t="s">
        <v>3437</v>
      </c>
      <c r="L3806" s="109" t="s">
        <v>3434</v>
      </c>
      <c r="M3806" s="5" t="s">
        <v>3439</v>
      </c>
      <c r="N3806" s="5" t="s">
        <v>3440</v>
      </c>
      <c r="O3806" s="5" t="s">
        <v>3441</v>
      </c>
      <c r="P3806" s="5" t="s">
        <v>3438</v>
      </c>
      <c r="Q3806" s="162" t="s">
        <v>3302</v>
      </c>
    </row>
    <row r="3807" spans="1:17" x14ac:dyDescent="0.25">
      <c r="A3807" s="213"/>
      <c r="B3807" s="213"/>
      <c r="C3807" s="213"/>
      <c r="D3807" s="213"/>
      <c r="E3807" s="213"/>
      <c r="F3807" s="213"/>
      <c r="G3807" s="215"/>
      <c r="H3807" s="18" t="s">
        <v>1</v>
      </c>
      <c r="I3807" s="110">
        <v>1</v>
      </c>
      <c r="J3807" s="110">
        <v>2</v>
      </c>
      <c r="K3807" s="110">
        <v>20</v>
      </c>
      <c r="L3807" s="110" t="s">
        <v>3402</v>
      </c>
      <c r="M3807" s="12">
        <v>5</v>
      </c>
      <c r="N3807" s="12">
        <v>6</v>
      </c>
      <c r="O3807" s="12">
        <v>7</v>
      </c>
      <c r="P3807" s="12" t="s">
        <v>3303</v>
      </c>
      <c r="Q3807" s="110">
        <v>9</v>
      </c>
    </row>
    <row r="3808" spans="1:17" x14ac:dyDescent="0.25">
      <c r="A3808" s="213"/>
      <c r="B3808" s="213"/>
      <c r="C3808" s="213"/>
      <c r="D3808" s="213"/>
      <c r="E3808" s="213"/>
      <c r="F3808" s="213"/>
      <c r="G3808" s="215"/>
      <c r="H3808" s="19" t="s">
        <v>1060</v>
      </c>
      <c r="I3808" s="186">
        <f t="shared" ref="I3808:L3808" si="3132">SUM(I3804)</f>
        <v>4690088</v>
      </c>
      <c r="J3808" s="186">
        <f t="shared" ref="J3808" si="3133">SUM(J3804)</f>
        <v>4553028</v>
      </c>
      <c r="K3808" s="186">
        <f t="shared" ref="K3808" si="3134">SUM(K3804)</f>
        <v>3576351</v>
      </c>
      <c r="L3808" s="186">
        <f t="shared" si="3132"/>
        <v>967767</v>
      </c>
      <c r="M3808" s="20">
        <f t="shared" ref="M3808:O3808" si="3135">SUM(M3804)</f>
        <v>333571</v>
      </c>
      <c r="N3808" s="20">
        <f t="shared" si="3135"/>
        <v>317406</v>
      </c>
      <c r="O3808" s="20">
        <f t="shared" si="3135"/>
        <v>316790</v>
      </c>
      <c r="P3808" s="20">
        <f>K3808+L3808</f>
        <v>4544118</v>
      </c>
      <c r="Q3808" s="186">
        <f>IF(J3808=0,"-",P3808/J3808*100)</f>
        <v>99.804306057419367</v>
      </c>
    </row>
    <row r="3809" spans="1:17" x14ac:dyDescent="0.25">
      <c r="A3809" s="213"/>
      <c r="B3809" s="213"/>
      <c r="C3809" s="213"/>
      <c r="D3809" s="213"/>
      <c r="E3809" s="213"/>
      <c r="F3809" s="213"/>
      <c r="G3809" s="215"/>
      <c r="H3809" s="21" t="s">
        <v>80</v>
      </c>
      <c r="I3809" s="186">
        <f t="shared" ref="I3809:L3809" si="3136">SUM(I3808)</f>
        <v>4690088</v>
      </c>
      <c r="J3809" s="186">
        <f t="shared" ref="J3809" si="3137">SUM(J3808)</f>
        <v>4553028</v>
      </c>
      <c r="K3809" s="186">
        <f t="shared" ref="K3809" si="3138">SUM(K3808)</f>
        <v>3576351</v>
      </c>
      <c r="L3809" s="186">
        <f t="shared" si="3136"/>
        <v>967767</v>
      </c>
      <c r="M3809" s="20">
        <f t="shared" ref="M3809:O3809" si="3139">SUM(M3808)</f>
        <v>333571</v>
      </c>
      <c r="N3809" s="20">
        <f t="shared" si="3139"/>
        <v>317406</v>
      </c>
      <c r="O3809" s="20">
        <f t="shared" si="3139"/>
        <v>316790</v>
      </c>
      <c r="P3809" s="20">
        <f>K3809+L3809</f>
        <v>4544118</v>
      </c>
      <c r="Q3809" s="186">
        <f>IF(J3809=0,"-",P3809/J3809*100)</f>
        <v>99.804306057419367</v>
      </c>
    </row>
    <row r="3810" spans="1:17" x14ac:dyDescent="0.25">
      <c r="A3810" s="216"/>
      <c r="B3810" s="216"/>
      <c r="C3810" s="216"/>
      <c r="D3810" s="216"/>
      <c r="E3810" s="216"/>
      <c r="F3810" s="216"/>
      <c r="G3810" s="217"/>
      <c r="J3810" s="178">
        <v>0</v>
      </c>
      <c r="K3810" s="178">
        <v>0</v>
      </c>
      <c r="L3810" s="178">
        <f>M3810+N3810+O3810</f>
        <v>0</v>
      </c>
      <c r="P3810">
        <f>K3810+L3810</f>
        <v>0</v>
      </c>
      <c r="Q3810" s="160" t="str">
        <f>IF(J3810=0,"-",P3810/J3810*100)</f>
        <v>-</v>
      </c>
    </row>
    <row r="3811" spans="1:17" ht="15.75" thickBot="1" x14ac:dyDescent="0.3">
      <c r="A3811" s="16" t="s">
        <v>1</v>
      </c>
      <c r="B3811" s="16" t="s">
        <v>1</v>
      </c>
      <c r="C3811" s="16" t="s">
        <v>1</v>
      </c>
      <c r="D3811" s="16" t="s">
        <v>1</v>
      </c>
      <c r="E3811" s="16" t="s">
        <v>1</v>
      </c>
      <c r="F3811" s="16" t="s">
        <v>1</v>
      </c>
      <c r="G3811" s="16" t="s">
        <v>1</v>
      </c>
      <c r="H3811" s="22" t="s">
        <v>1</v>
      </c>
      <c r="I3811" s="187"/>
      <c r="J3811" s="187"/>
      <c r="K3811" s="187"/>
      <c r="L3811" s="187"/>
      <c r="M3811" s="22" t="s">
        <v>1</v>
      </c>
      <c r="N3811" s="22" t="s">
        <v>1</v>
      </c>
      <c r="O3811" s="22"/>
      <c r="P3811" s="22">
        <f>K3811+L3811</f>
        <v>0</v>
      </c>
      <c r="Q3811" s="166"/>
    </row>
    <row r="3812" spans="1:17" ht="45.75" thickBot="1" x14ac:dyDescent="0.3">
      <c r="A3812" s="5" t="s">
        <v>4</v>
      </c>
      <c r="B3812" s="5" t="s">
        <v>5</v>
      </c>
      <c r="C3812" s="5" t="s">
        <v>6</v>
      </c>
      <c r="D3812" s="6" t="s">
        <v>1</v>
      </c>
      <c r="E3812" s="5" t="s">
        <v>7</v>
      </c>
      <c r="F3812" s="5" t="s">
        <v>8</v>
      </c>
      <c r="G3812" s="5" t="s">
        <v>9</v>
      </c>
      <c r="H3812" s="5" t="s">
        <v>10</v>
      </c>
      <c r="I3812" s="109" t="s">
        <v>3374</v>
      </c>
      <c r="J3812" s="109" t="s">
        <v>3433</v>
      </c>
      <c r="K3812" s="109" t="s">
        <v>3437</v>
      </c>
      <c r="L3812" s="109" t="s">
        <v>3434</v>
      </c>
      <c r="M3812" s="5" t="s">
        <v>3439</v>
      </c>
      <c r="N3812" s="5" t="s">
        <v>3440</v>
      </c>
      <c r="O3812" s="5" t="s">
        <v>3441</v>
      </c>
      <c r="P3812" s="5" t="s">
        <v>3438</v>
      </c>
      <c r="Q3812" s="162" t="s">
        <v>3302</v>
      </c>
    </row>
    <row r="3813" spans="1:17" x14ac:dyDescent="0.25">
      <c r="A3813" s="7" t="s">
        <v>1</v>
      </c>
      <c r="B3813" s="7" t="s">
        <v>1</v>
      </c>
      <c r="C3813" s="7" t="s">
        <v>1</v>
      </c>
      <c r="D3813" s="8" t="s">
        <v>1</v>
      </c>
      <c r="E3813" s="8" t="s">
        <v>1</v>
      </c>
      <c r="F3813" s="9" t="s">
        <v>1</v>
      </c>
      <c r="G3813" s="10" t="s">
        <v>1</v>
      </c>
      <c r="H3813" s="11" t="s">
        <v>1</v>
      </c>
      <c r="I3813" s="110">
        <v>1</v>
      </c>
      <c r="J3813" s="110">
        <v>2</v>
      </c>
      <c r="K3813" s="110">
        <v>20</v>
      </c>
      <c r="L3813" s="110" t="s">
        <v>3402</v>
      </c>
      <c r="M3813" s="12">
        <v>5</v>
      </c>
      <c r="N3813" s="12">
        <v>6</v>
      </c>
      <c r="O3813" s="12">
        <v>7</v>
      </c>
      <c r="P3813" s="12" t="s">
        <v>3303</v>
      </c>
      <c r="Q3813" s="110">
        <v>9</v>
      </c>
    </row>
    <row r="3814" spans="1:17" x14ac:dyDescent="0.25">
      <c r="A3814" s="1" t="s">
        <v>969</v>
      </c>
      <c r="B3814" s="1" t="s">
        <v>82</v>
      </c>
      <c r="C3814" s="4" t="s">
        <v>1643</v>
      </c>
      <c r="D3814" s="4" t="s">
        <v>1644</v>
      </c>
      <c r="E3814" s="2" t="s">
        <v>1</v>
      </c>
      <c r="F3814" s="2" t="s">
        <v>1</v>
      </c>
      <c r="G3814" s="2" t="s">
        <v>1</v>
      </c>
      <c r="H3814" s="2" t="s">
        <v>1645</v>
      </c>
      <c r="I3814" s="183">
        <v>0</v>
      </c>
      <c r="J3814" s="183"/>
      <c r="K3814" s="183"/>
      <c r="L3814" s="183"/>
      <c r="M3814" s="3" t="s">
        <v>1</v>
      </c>
      <c r="N3814" s="3" t="s">
        <v>1</v>
      </c>
      <c r="O3814" s="3"/>
      <c r="P3814" s="3">
        <f t="shared" ref="P3814:P3845" si="3140">K3814+L3814</f>
        <v>0</v>
      </c>
      <c r="Q3814" s="161"/>
    </row>
    <row r="3815" spans="1:17" ht="33.75" x14ac:dyDescent="0.25">
      <c r="A3815" s="1" t="s">
        <v>1</v>
      </c>
      <c r="B3815" s="1" t="s">
        <v>1</v>
      </c>
      <c r="C3815" s="1" t="s">
        <v>1</v>
      </c>
      <c r="D3815" s="2" t="s">
        <v>1</v>
      </c>
      <c r="E3815" s="2" t="s">
        <v>1</v>
      </c>
      <c r="F3815" s="2" t="s">
        <v>1</v>
      </c>
      <c r="G3815" s="2" t="s">
        <v>1</v>
      </c>
      <c r="H3815" s="13" t="s">
        <v>14</v>
      </c>
      <c r="I3815" s="184">
        <f t="shared" ref="I3815:L3815" si="3141">SUM(I3816,I3824,I3826)</f>
        <v>3472297</v>
      </c>
      <c r="J3815" s="184">
        <f t="shared" ref="J3815" si="3142">SUM(J3816,J3824,J3826)</f>
        <v>3457961</v>
      </c>
      <c r="K3815" s="184">
        <f t="shared" ref="K3815" si="3143">SUM(K3816,K3824,K3826)</f>
        <v>2794638</v>
      </c>
      <c r="L3815" s="184">
        <f t="shared" si="3141"/>
        <v>631243</v>
      </c>
      <c r="M3815" s="14">
        <f t="shared" ref="M3815:O3815" si="3144">SUM(M3816,M3824,M3826)</f>
        <v>250629</v>
      </c>
      <c r="N3815" s="14">
        <f t="shared" si="3144"/>
        <v>197620</v>
      </c>
      <c r="O3815" s="14">
        <f t="shared" si="3144"/>
        <v>182994</v>
      </c>
      <c r="P3815" s="14">
        <f t="shared" si="3140"/>
        <v>3425881</v>
      </c>
      <c r="Q3815" s="184">
        <f t="shared" ref="Q3815:Q3844" si="3145">IF(J3815=0,"-",P3815/J3815*100)</f>
        <v>99.07228566198404</v>
      </c>
    </row>
    <row r="3816" spans="1:17" x14ac:dyDescent="0.25">
      <c r="A3816" s="4" t="s">
        <v>969</v>
      </c>
      <c r="B3816" s="4" t="s">
        <v>82</v>
      </c>
      <c r="C3816" s="4" t="s">
        <v>1643</v>
      </c>
      <c r="D3816" s="4" t="s">
        <v>1644</v>
      </c>
      <c r="E3816" s="2" t="s">
        <v>15</v>
      </c>
      <c r="F3816" s="2" t="s">
        <v>1</v>
      </c>
      <c r="G3816" s="2" t="s">
        <v>1</v>
      </c>
      <c r="H3816" s="2" t="s">
        <v>16</v>
      </c>
      <c r="I3816" s="185">
        <f t="shared" ref="I3816:L3816" si="3146">SUM(I3817,I3818)</f>
        <v>2977585</v>
      </c>
      <c r="J3816" s="185">
        <f t="shared" ref="J3816" si="3147">SUM(J3817,J3818)</f>
        <v>2984649</v>
      </c>
      <c r="K3816" s="185">
        <f t="shared" ref="K3816" si="3148">SUM(K3817,K3818)</f>
        <v>2423126</v>
      </c>
      <c r="L3816" s="185">
        <f t="shared" si="3146"/>
        <v>529443</v>
      </c>
      <c r="M3816" s="15">
        <f t="shared" ref="M3816:O3816" si="3149">SUM(M3817,M3818)</f>
        <v>216016</v>
      </c>
      <c r="N3816" s="15">
        <f t="shared" si="3149"/>
        <v>163427</v>
      </c>
      <c r="O3816" s="15">
        <f t="shared" si="3149"/>
        <v>150000</v>
      </c>
      <c r="P3816" s="15">
        <f t="shared" si="3140"/>
        <v>2952569</v>
      </c>
      <c r="Q3816" s="185">
        <f t="shared" si="3145"/>
        <v>98.925166744900324</v>
      </c>
    </row>
    <row r="3817" spans="1:17" x14ac:dyDescent="0.25">
      <c r="A3817" s="4" t="s">
        <v>969</v>
      </c>
      <c r="B3817" s="4" t="s">
        <v>82</v>
      </c>
      <c r="C3817" s="4" t="s">
        <v>1643</v>
      </c>
      <c r="D3817" s="4" t="s">
        <v>1644</v>
      </c>
      <c r="E3817" s="3" t="s">
        <v>18</v>
      </c>
      <c r="F3817" s="4"/>
      <c r="G3817" s="16" t="s">
        <v>1015</v>
      </c>
      <c r="H3817" s="16" t="s">
        <v>17</v>
      </c>
      <c r="I3817" s="183">
        <v>2643663</v>
      </c>
      <c r="J3817" s="183">
        <v>2643663</v>
      </c>
      <c r="K3817" s="183">
        <v>2145174</v>
      </c>
      <c r="L3817" s="183">
        <f>M3817+N3817+O3817</f>
        <v>498489</v>
      </c>
      <c r="M3817" s="17">
        <v>198489</v>
      </c>
      <c r="N3817" s="17">
        <v>150000</v>
      </c>
      <c r="O3817" s="17">
        <v>150000</v>
      </c>
      <c r="P3817" s="17">
        <f t="shared" si="3140"/>
        <v>2643663</v>
      </c>
      <c r="Q3817" s="183">
        <f t="shared" si="3145"/>
        <v>100</v>
      </c>
    </row>
    <row r="3818" spans="1:17" x14ac:dyDescent="0.25">
      <c r="A3818" s="1" t="s">
        <v>969</v>
      </c>
      <c r="B3818" s="1" t="s">
        <v>82</v>
      </c>
      <c r="C3818" s="1" t="s">
        <v>1643</v>
      </c>
      <c r="D3818" s="1" t="s">
        <v>1644</v>
      </c>
      <c r="E3818" s="1" t="s">
        <v>20</v>
      </c>
      <c r="F3818" s="4" t="s">
        <v>1</v>
      </c>
      <c r="G3818" s="16" t="s">
        <v>1</v>
      </c>
      <c r="H3818" s="2" t="s">
        <v>21</v>
      </c>
      <c r="I3818" s="185">
        <f t="shared" ref="I3818:O3818" si="3150">SUM(I3819:I3823)</f>
        <v>333922</v>
      </c>
      <c r="J3818" s="185">
        <f t="shared" si="3150"/>
        <v>340986</v>
      </c>
      <c r="K3818" s="185">
        <f t="shared" si="3150"/>
        <v>277952</v>
      </c>
      <c r="L3818" s="185">
        <f t="shared" si="3150"/>
        <v>30954</v>
      </c>
      <c r="M3818" s="15">
        <f t="shared" si="3150"/>
        <v>17527</v>
      </c>
      <c r="N3818" s="15">
        <f t="shared" si="3150"/>
        <v>13427</v>
      </c>
      <c r="O3818" s="15">
        <f t="shared" si="3150"/>
        <v>0</v>
      </c>
      <c r="P3818" s="15">
        <f t="shared" si="3140"/>
        <v>308906</v>
      </c>
      <c r="Q3818" s="185">
        <f t="shared" si="3145"/>
        <v>90.591989113922565</v>
      </c>
    </row>
    <row r="3819" spans="1:17" x14ac:dyDescent="0.25">
      <c r="A3819" s="4" t="s">
        <v>969</v>
      </c>
      <c r="B3819" s="4" t="s">
        <v>82</v>
      </c>
      <c r="C3819" s="4" t="s">
        <v>1643</v>
      </c>
      <c r="D3819" s="4" t="s">
        <v>1644</v>
      </c>
      <c r="E3819" s="3" t="s">
        <v>22</v>
      </c>
      <c r="F3819" s="4" t="s">
        <v>1646</v>
      </c>
      <c r="G3819" s="16" t="s">
        <v>1015</v>
      </c>
      <c r="H3819" s="16" t="s">
        <v>86</v>
      </c>
      <c r="I3819" s="183">
        <v>43120</v>
      </c>
      <c r="J3819" s="183">
        <v>43120</v>
      </c>
      <c r="K3819" s="183">
        <v>35693</v>
      </c>
      <c r="L3819" s="183">
        <f>M3819+N3819+O3819</f>
        <v>7427</v>
      </c>
      <c r="M3819" s="17">
        <v>4000</v>
      </c>
      <c r="N3819" s="17">
        <v>3427</v>
      </c>
      <c r="O3819" s="17"/>
      <c r="P3819" s="17">
        <f t="shared" si="3140"/>
        <v>43120</v>
      </c>
      <c r="Q3819" s="183">
        <f t="shared" si="3145"/>
        <v>100</v>
      </c>
    </row>
    <row r="3820" spans="1:17" x14ac:dyDescent="0.25">
      <c r="A3820" s="4" t="s">
        <v>969</v>
      </c>
      <c r="B3820" s="4" t="s">
        <v>82</v>
      </c>
      <c r="C3820" s="4" t="s">
        <v>1643</v>
      </c>
      <c r="D3820" s="4" t="s">
        <v>1644</v>
      </c>
      <c r="E3820" s="3" t="s">
        <v>22</v>
      </c>
      <c r="F3820" s="4" t="s">
        <v>1647</v>
      </c>
      <c r="G3820" s="16" t="s">
        <v>1015</v>
      </c>
      <c r="H3820" s="16" t="s">
        <v>26</v>
      </c>
      <c r="I3820" s="183">
        <v>195800</v>
      </c>
      <c r="J3820" s="183">
        <v>195800</v>
      </c>
      <c r="K3820" s="183">
        <v>172273</v>
      </c>
      <c r="L3820" s="183">
        <f>M3820+N3820+O3820</f>
        <v>23527</v>
      </c>
      <c r="M3820" s="17">
        <v>13527</v>
      </c>
      <c r="N3820" s="17">
        <v>10000</v>
      </c>
      <c r="O3820" s="17"/>
      <c r="P3820" s="17">
        <f t="shared" si="3140"/>
        <v>195800</v>
      </c>
      <c r="Q3820" s="183">
        <f t="shared" si="3145"/>
        <v>100</v>
      </c>
    </row>
    <row r="3821" spans="1:17" x14ac:dyDescent="0.25">
      <c r="A3821" s="4" t="s">
        <v>969</v>
      </c>
      <c r="B3821" s="4" t="s">
        <v>82</v>
      </c>
      <c r="C3821" s="4" t="s">
        <v>1643</v>
      </c>
      <c r="D3821" s="4" t="s">
        <v>1644</v>
      </c>
      <c r="E3821" s="3" t="s">
        <v>22</v>
      </c>
      <c r="F3821" s="4" t="s">
        <v>1648</v>
      </c>
      <c r="G3821" s="16" t="s">
        <v>1015</v>
      </c>
      <c r="H3821" s="16" t="s">
        <v>28</v>
      </c>
      <c r="I3821" s="183">
        <v>45432</v>
      </c>
      <c r="J3821" s="183">
        <v>52496</v>
      </c>
      <c r="K3821" s="183">
        <v>52496</v>
      </c>
      <c r="L3821" s="183">
        <f>M3821+N3821+O3821</f>
        <v>0</v>
      </c>
      <c r="M3821" s="17"/>
      <c r="N3821" s="17"/>
      <c r="O3821" s="17"/>
      <c r="P3821" s="17">
        <f t="shared" si="3140"/>
        <v>52496</v>
      </c>
      <c r="Q3821" s="183">
        <f t="shared" si="3145"/>
        <v>100</v>
      </c>
    </row>
    <row r="3822" spans="1:17" x14ac:dyDescent="0.25">
      <c r="A3822" s="4" t="s">
        <v>969</v>
      </c>
      <c r="B3822" s="4" t="s">
        <v>82</v>
      </c>
      <c r="C3822" s="4" t="s">
        <v>1643</v>
      </c>
      <c r="D3822" s="4" t="s">
        <v>1644</v>
      </c>
      <c r="E3822" s="3" t="s">
        <v>22</v>
      </c>
      <c r="F3822" s="4" t="s">
        <v>1649</v>
      </c>
      <c r="G3822" s="16" t="s">
        <v>1015</v>
      </c>
      <c r="H3822" s="16" t="s">
        <v>24</v>
      </c>
      <c r="I3822" s="183">
        <v>32080</v>
      </c>
      <c r="J3822" s="183">
        <v>32080</v>
      </c>
      <c r="K3822" s="183">
        <v>0</v>
      </c>
      <c r="L3822" s="183">
        <f>M3822+N3822+O3822</f>
        <v>0</v>
      </c>
      <c r="M3822" s="17"/>
      <c r="N3822" s="17"/>
      <c r="O3822" s="17"/>
      <c r="P3822" s="17">
        <f t="shared" si="3140"/>
        <v>0</v>
      </c>
      <c r="Q3822" s="183">
        <f t="shared" si="3145"/>
        <v>0</v>
      </c>
    </row>
    <row r="3823" spans="1:17" x14ac:dyDescent="0.25">
      <c r="A3823" s="4" t="s">
        <v>969</v>
      </c>
      <c r="B3823" s="4" t="s">
        <v>82</v>
      </c>
      <c r="C3823" s="4" t="s">
        <v>1643</v>
      </c>
      <c r="D3823" s="4" t="s">
        <v>1644</v>
      </c>
      <c r="E3823" s="3" t="s">
        <v>22</v>
      </c>
      <c r="F3823" s="4" t="s">
        <v>1650</v>
      </c>
      <c r="G3823" s="16" t="s">
        <v>1015</v>
      </c>
      <c r="H3823" s="16" t="s">
        <v>30</v>
      </c>
      <c r="I3823" s="183">
        <v>17490</v>
      </c>
      <c r="J3823" s="183">
        <v>17490</v>
      </c>
      <c r="K3823" s="183">
        <v>17490</v>
      </c>
      <c r="L3823" s="183">
        <f>M3823+N3823+O3823</f>
        <v>0</v>
      </c>
      <c r="M3823" s="17"/>
      <c r="N3823" s="17"/>
      <c r="O3823" s="17"/>
      <c r="P3823" s="17">
        <f t="shared" si="3140"/>
        <v>17490</v>
      </c>
      <c r="Q3823" s="183">
        <f t="shared" si="3145"/>
        <v>100</v>
      </c>
    </row>
    <row r="3824" spans="1:17" x14ac:dyDescent="0.25">
      <c r="A3824" s="4" t="s">
        <v>969</v>
      </c>
      <c r="B3824" s="4" t="s">
        <v>82</v>
      </c>
      <c r="C3824" s="4" t="s">
        <v>1643</v>
      </c>
      <c r="D3824" s="4" t="s">
        <v>1644</v>
      </c>
      <c r="E3824" s="2" t="s">
        <v>31</v>
      </c>
      <c r="F3824" s="2" t="s">
        <v>1</v>
      </c>
      <c r="G3824" s="2" t="s">
        <v>1</v>
      </c>
      <c r="H3824" s="2" t="s">
        <v>32</v>
      </c>
      <c r="I3824" s="185">
        <f t="shared" ref="I3824:O3824" si="3151">SUM(I3825)</f>
        <v>277584</v>
      </c>
      <c r="J3824" s="185">
        <f t="shared" si="3151"/>
        <v>277584</v>
      </c>
      <c r="K3824" s="185">
        <f t="shared" si="3151"/>
        <v>218488</v>
      </c>
      <c r="L3824" s="185">
        <f t="shared" si="3151"/>
        <v>59096</v>
      </c>
      <c r="M3824" s="15">
        <f t="shared" si="3151"/>
        <v>20000</v>
      </c>
      <c r="N3824" s="15">
        <f t="shared" si="3151"/>
        <v>20000</v>
      </c>
      <c r="O3824" s="15">
        <f t="shared" si="3151"/>
        <v>19096</v>
      </c>
      <c r="P3824" s="15">
        <f t="shared" si="3140"/>
        <v>277584</v>
      </c>
      <c r="Q3824" s="185">
        <f t="shared" si="3145"/>
        <v>100</v>
      </c>
    </row>
    <row r="3825" spans="1:17" x14ac:dyDescent="0.25">
      <c r="A3825" s="4" t="s">
        <v>969</v>
      </c>
      <c r="B3825" s="4" t="s">
        <v>82</v>
      </c>
      <c r="C3825" s="4" t="s">
        <v>1643</v>
      </c>
      <c r="D3825" s="4" t="s">
        <v>1644</v>
      </c>
      <c r="E3825" s="3" t="s">
        <v>34</v>
      </c>
      <c r="F3825" s="4"/>
      <c r="G3825" s="16" t="s">
        <v>1015</v>
      </c>
      <c r="H3825" s="16" t="s">
        <v>33</v>
      </c>
      <c r="I3825" s="183">
        <v>277584</v>
      </c>
      <c r="J3825" s="183">
        <v>277584</v>
      </c>
      <c r="K3825" s="183">
        <v>218488</v>
      </c>
      <c r="L3825" s="183">
        <f>M3825+N3825+O3825</f>
        <v>59096</v>
      </c>
      <c r="M3825" s="17">
        <v>20000</v>
      </c>
      <c r="N3825" s="17">
        <v>20000</v>
      </c>
      <c r="O3825" s="17">
        <v>19096</v>
      </c>
      <c r="P3825" s="17">
        <f t="shared" si="3140"/>
        <v>277584</v>
      </c>
      <c r="Q3825" s="183">
        <f t="shared" si="3145"/>
        <v>100</v>
      </c>
    </row>
    <row r="3826" spans="1:17" x14ac:dyDescent="0.25">
      <c r="A3826" s="4" t="s">
        <v>969</v>
      </c>
      <c r="B3826" s="4" t="s">
        <v>82</v>
      </c>
      <c r="C3826" s="4" t="s">
        <v>1643</v>
      </c>
      <c r="D3826" s="4" t="s">
        <v>1644</v>
      </c>
      <c r="E3826" s="2" t="s">
        <v>35</v>
      </c>
      <c r="F3826" s="2" t="s">
        <v>1</v>
      </c>
      <c r="G3826" s="2" t="s">
        <v>1</v>
      </c>
      <c r="H3826" s="2" t="s">
        <v>36</v>
      </c>
      <c r="I3826" s="185">
        <f t="shared" ref="I3826:O3826" si="3152">SUM(I3827:I3833)</f>
        <v>217128</v>
      </c>
      <c r="J3826" s="185">
        <f t="shared" si="3152"/>
        <v>195728</v>
      </c>
      <c r="K3826" s="185">
        <f t="shared" si="3152"/>
        <v>153024</v>
      </c>
      <c r="L3826" s="185">
        <f t="shared" si="3152"/>
        <v>42704</v>
      </c>
      <c r="M3826" s="15">
        <f t="shared" si="3152"/>
        <v>14613</v>
      </c>
      <c r="N3826" s="15">
        <f t="shared" si="3152"/>
        <v>14193</v>
      </c>
      <c r="O3826" s="15">
        <f t="shared" si="3152"/>
        <v>13898</v>
      </c>
      <c r="P3826" s="15">
        <f t="shared" si="3140"/>
        <v>195728</v>
      </c>
      <c r="Q3826" s="185">
        <f t="shared" si="3145"/>
        <v>100</v>
      </c>
    </row>
    <row r="3827" spans="1:17" x14ac:dyDescent="0.25">
      <c r="A3827" s="4" t="s">
        <v>969</v>
      </c>
      <c r="B3827" s="4" t="s">
        <v>82</v>
      </c>
      <c r="C3827" s="4" t="s">
        <v>1643</v>
      </c>
      <c r="D3827" s="4" t="s">
        <v>1644</v>
      </c>
      <c r="E3827" s="3" t="s">
        <v>39</v>
      </c>
      <c r="F3827" s="4"/>
      <c r="G3827" s="16" t="s">
        <v>1015</v>
      </c>
      <c r="H3827" s="16" t="s">
        <v>38</v>
      </c>
      <c r="I3827" s="183">
        <v>3100</v>
      </c>
      <c r="J3827" s="183">
        <v>2000</v>
      </c>
      <c r="K3827" s="183">
        <v>2000</v>
      </c>
      <c r="L3827" s="183">
        <f t="shared" ref="L3827:L3832" si="3153">M3827+N3827+O3827</f>
        <v>0</v>
      </c>
      <c r="M3827" s="17"/>
      <c r="N3827" s="17"/>
      <c r="O3827" s="17"/>
      <c r="P3827" s="17">
        <f t="shared" si="3140"/>
        <v>2000</v>
      </c>
      <c r="Q3827" s="183">
        <f t="shared" si="3145"/>
        <v>100</v>
      </c>
    </row>
    <row r="3828" spans="1:17" x14ac:dyDescent="0.25">
      <c r="A3828" s="4" t="s">
        <v>969</v>
      </c>
      <c r="B3828" s="4" t="s">
        <v>82</v>
      </c>
      <c r="C3828" s="4" t="s">
        <v>1643</v>
      </c>
      <c r="D3828" s="4" t="s">
        <v>1644</v>
      </c>
      <c r="E3828" s="3" t="s">
        <v>197</v>
      </c>
      <c r="F3828" s="4"/>
      <c r="G3828" s="16" t="s">
        <v>1015</v>
      </c>
      <c r="H3828" s="16" t="s">
        <v>196</v>
      </c>
      <c r="I3828" s="183">
        <v>81400</v>
      </c>
      <c r="J3828" s="183">
        <v>68200</v>
      </c>
      <c r="K3828" s="183">
        <v>58700</v>
      </c>
      <c r="L3828" s="183">
        <f t="shared" si="3153"/>
        <v>9500</v>
      </c>
      <c r="M3828" s="17">
        <v>3000</v>
      </c>
      <c r="N3828" s="17">
        <v>3000</v>
      </c>
      <c r="O3828" s="17">
        <v>3500</v>
      </c>
      <c r="P3828" s="17">
        <f t="shared" si="3140"/>
        <v>68200</v>
      </c>
      <c r="Q3828" s="183">
        <f t="shared" si="3145"/>
        <v>100</v>
      </c>
    </row>
    <row r="3829" spans="1:17" x14ac:dyDescent="0.25">
      <c r="A3829" s="4" t="s">
        <v>969</v>
      </c>
      <c r="B3829" s="4" t="s">
        <v>82</v>
      </c>
      <c r="C3829" s="4" t="s">
        <v>1643</v>
      </c>
      <c r="D3829" s="4" t="s">
        <v>1644</v>
      </c>
      <c r="E3829" s="3" t="s">
        <v>200</v>
      </c>
      <c r="F3829" s="4"/>
      <c r="G3829" s="16" t="s">
        <v>1015</v>
      </c>
      <c r="H3829" s="16" t="s">
        <v>199</v>
      </c>
      <c r="I3829" s="183">
        <v>13090</v>
      </c>
      <c r="J3829" s="183">
        <v>13090</v>
      </c>
      <c r="K3829" s="183">
        <v>9230</v>
      </c>
      <c r="L3829" s="183">
        <f t="shared" si="3153"/>
        <v>3860</v>
      </c>
      <c r="M3829" s="17">
        <v>1300</v>
      </c>
      <c r="N3829" s="17">
        <v>1300</v>
      </c>
      <c r="O3829" s="17">
        <v>1260</v>
      </c>
      <c r="P3829" s="17">
        <f t="shared" si="3140"/>
        <v>13090</v>
      </c>
      <c r="Q3829" s="183">
        <f t="shared" si="3145"/>
        <v>100</v>
      </c>
    </row>
    <row r="3830" spans="1:17" x14ac:dyDescent="0.25">
      <c r="A3830" s="4" t="s">
        <v>969</v>
      </c>
      <c r="B3830" s="4" t="s">
        <v>82</v>
      </c>
      <c r="C3830" s="4" t="s">
        <v>1643</v>
      </c>
      <c r="D3830" s="4" t="s">
        <v>1644</v>
      </c>
      <c r="E3830" s="3" t="s">
        <v>203</v>
      </c>
      <c r="F3830" s="4"/>
      <c r="G3830" s="16" t="s">
        <v>1015</v>
      </c>
      <c r="H3830" s="16" t="s">
        <v>202</v>
      </c>
      <c r="I3830" s="183">
        <v>46200</v>
      </c>
      <c r="J3830" s="183">
        <v>41800</v>
      </c>
      <c r="K3830" s="183">
        <v>30100</v>
      </c>
      <c r="L3830" s="183">
        <f t="shared" si="3153"/>
        <v>11700</v>
      </c>
      <c r="M3830" s="17">
        <v>4000</v>
      </c>
      <c r="N3830" s="17">
        <v>4000</v>
      </c>
      <c r="O3830" s="17">
        <v>3700</v>
      </c>
      <c r="P3830" s="17">
        <f t="shared" si="3140"/>
        <v>41800</v>
      </c>
      <c r="Q3830" s="183">
        <f t="shared" si="3145"/>
        <v>100</v>
      </c>
    </row>
    <row r="3831" spans="1:17" x14ac:dyDescent="0.25">
      <c r="A3831" s="4" t="s">
        <v>969</v>
      </c>
      <c r="B3831" s="4" t="s">
        <v>82</v>
      </c>
      <c r="C3831" s="4" t="s">
        <v>1643</v>
      </c>
      <c r="D3831" s="4" t="s">
        <v>1644</v>
      </c>
      <c r="E3831" s="3" t="s">
        <v>206</v>
      </c>
      <c r="F3831" s="4"/>
      <c r="G3831" s="16" t="s">
        <v>1015</v>
      </c>
      <c r="H3831" s="16" t="s">
        <v>205</v>
      </c>
      <c r="I3831" s="183">
        <v>2200</v>
      </c>
      <c r="J3831" s="183">
        <v>1100</v>
      </c>
      <c r="K3831" s="183">
        <v>1050</v>
      </c>
      <c r="L3831" s="183">
        <f t="shared" si="3153"/>
        <v>50</v>
      </c>
      <c r="M3831" s="17">
        <v>50</v>
      </c>
      <c r="N3831" s="17"/>
      <c r="O3831" s="17"/>
      <c r="P3831" s="17">
        <f t="shared" si="3140"/>
        <v>1100</v>
      </c>
      <c r="Q3831" s="183">
        <f t="shared" si="3145"/>
        <v>100</v>
      </c>
    </row>
    <row r="3832" spans="1:17" x14ac:dyDescent="0.25">
      <c r="A3832" s="4" t="s">
        <v>969</v>
      </c>
      <c r="B3832" s="4" t="s">
        <v>82</v>
      </c>
      <c r="C3832" s="4" t="s">
        <v>1643</v>
      </c>
      <c r="D3832" s="4" t="s">
        <v>1644</v>
      </c>
      <c r="E3832" s="3" t="s">
        <v>212</v>
      </c>
      <c r="F3832" s="4"/>
      <c r="G3832" s="16" t="s">
        <v>1015</v>
      </c>
      <c r="H3832" s="16" t="s">
        <v>211</v>
      </c>
      <c r="I3832" s="183">
        <v>14690</v>
      </c>
      <c r="J3832" s="183">
        <v>14190</v>
      </c>
      <c r="K3832" s="183">
        <v>10400</v>
      </c>
      <c r="L3832" s="183">
        <f t="shared" si="3153"/>
        <v>3790</v>
      </c>
      <c r="M3832" s="17">
        <v>1390</v>
      </c>
      <c r="N3832" s="17">
        <v>1200</v>
      </c>
      <c r="O3832" s="17">
        <v>1200</v>
      </c>
      <c r="P3832" s="17">
        <f t="shared" si="3140"/>
        <v>14190</v>
      </c>
      <c r="Q3832" s="183">
        <f t="shared" si="3145"/>
        <v>100</v>
      </c>
    </row>
    <row r="3833" spans="1:17" x14ac:dyDescent="0.25">
      <c r="A3833" s="1" t="s">
        <v>969</v>
      </c>
      <c r="B3833" s="1" t="s">
        <v>82</v>
      </c>
      <c r="C3833" s="1" t="s">
        <v>1643</v>
      </c>
      <c r="D3833" s="1" t="s">
        <v>1644</v>
      </c>
      <c r="E3833" s="1" t="s">
        <v>40</v>
      </c>
      <c r="F3833" s="4" t="s">
        <v>1</v>
      </c>
      <c r="G3833" s="16" t="s">
        <v>1</v>
      </c>
      <c r="H3833" s="2" t="s">
        <v>41</v>
      </c>
      <c r="I3833" s="185">
        <f t="shared" ref="I3833:O3833" si="3154">SUM(I3834:I3836)</f>
        <v>56448</v>
      </c>
      <c r="J3833" s="185">
        <f t="shared" si="3154"/>
        <v>55348</v>
      </c>
      <c r="K3833" s="185">
        <f t="shared" si="3154"/>
        <v>41544</v>
      </c>
      <c r="L3833" s="185">
        <f t="shared" si="3154"/>
        <v>13804</v>
      </c>
      <c r="M3833" s="15">
        <f t="shared" si="3154"/>
        <v>4873</v>
      </c>
      <c r="N3833" s="15">
        <f t="shared" si="3154"/>
        <v>4693</v>
      </c>
      <c r="O3833" s="15">
        <f t="shared" si="3154"/>
        <v>4238</v>
      </c>
      <c r="P3833" s="15">
        <f t="shared" si="3140"/>
        <v>55348</v>
      </c>
      <c r="Q3833" s="185">
        <f t="shared" si="3145"/>
        <v>100</v>
      </c>
    </row>
    <row r="3834" spans="1:17" x14ac:dyDescent="0.25">
      <c r="A3834" s="4" t="s">
        <v>969</v>
      </c>
      <c r="B3834" s="4" t="s">
        <v>82</v>
      </c>
      <c r="C3834" s="4" t="s">
        <v>1643</v>
      </c>
      <c r="D3834" s="4" t="s">
        <v>1644</v>
      </c>
      <c r="E3834" s="3" t="s">
        <v>42</v>
      </c>
      <c r="F3834" s="4"/>
      <c r="G3834" s="16" t="s">
        <v>1015</v>
      </c>
      <c r="H3834" s="16" t="s">
        <v>41</v>
      </c>
      <c r="I3834" s="183">
        <v>37620</v>
      </c>
      <c r="J3834" s="183">
        <v>36520</v>
      </c>
      <c r="K3834" s="183">
        <v>27100</v>
      </c>
      <c r="L3834" s="183">
        <f>M3834+N3834+O3834</f>
        <v>9420</v>
      </c>
      <c r="M3834" s="17">
        <v>3300</v>
      </c>
      <c r="N3834" s="17">
        <v>3120</v>
      </c>
      <c r="O3834" s="17">
        <v>3000</v>
      </c>
      <c r="P3834" s="17">
        <f t="shared" si="3140"/>
        <v>36520</v>
      </c>
      <c r="Q3834" s="183">
        <f t="shared" si="3145"/>
        <v>100</v>
      </c>
    </row>
    <row r="3835" spans="1:17" ht="22.5" x14ac:dyDescent="0.25">
      <c r="A3835" s="4" t="s">
        <v>969</v>
      </c>
      <c r="B3835" s="4" t="s">
        <v>82</v>
      </c>
      <c r="C3835" s="4" t="s">
        <v>1643</v>
      </c>
      <c r="D3835" s="4" t="s">
        <v>1644</v>
      </c>
      <c r="E3835" s="3" t="s">
        <v>42</v>
      </c>
      <c r="F3835" s="4" t="s">
        <v>1651</v>
      </c>
      <c r="G3835" s="16" t="s">
        <v>1015</v>
      </c>
      <c r="H3835" s="16" t="s">
        <v>50</v>
      </c>
      <c r="I3835" s="183">
        <v>8433</v>
      </c>
      <c r="J3835" s="183">
        <v>8433</v>
      </c>
      <c r="K3835" s="183">
        <v>6614</v>
      </c>
      <c r="L3835" s="183">
        <f>M3835+N3835+O3835</f>
        <v>1819</v>
      </c>
      <c r="M3835" s="17">
        <v>703</v>
      </c>
      <c r="N3835" s="17">
        <v>703</v>
      </c>
      <c r="O3835" s="17">
        <v>413</v>
      </c>
      <c r="P3835" s="17">
        <f t="shared" si="3140"/>
        <v>8433</v>
      </c>
      <c r="Q3835" s="183">
        <f t="shared" si="3145"/>
        <v>100</v>
      </c>
    </row>
    <row r="3836" spans="1:17" ht="22.5" x14ac:dyDescent="0.25">
      <c r="A3836" s="4" t="s">
        <v>969</v>
      </c>
      <c r="B3836" s="4" t="s">
        <v>82</v>
      </c>
      <c r="C3836" s="4" t="s">
        <v>1643</v>
      </c>
      <c r="D3836" s="4" t="s">
        <v>1644</v>
      </c>
      <c r="E3836" s="3" t="s">
        <v>42</v>
      </c>
      <c r="F3836" s="4" t="s">
        <v>1652</v>
      </c>
      <c r="G3836" s="16" t="s">
        <v>1015</v>
      </c>
      <c r="H3836" s="16" t="s">
        <v>56</v>
      </c>
      <c r="I3836" s="183">
        <v>10395</v>
      </c>
      <c r="J3836" s="183">
        <v>10395</v>
      </c>
      <c r="K3836" s="183">
        <v>7830</v>
      </c>
      <c r="L3836" s="183">
        <f>M3836+N3836+O3836</f>
        <v>2565</v>
      </c>
      <c r="M3836" s="17">
        <v>870</v>
      </c>
      <c r="N3836" s="17">
        <v>870</v>
      </c>
      <c r="O3836" s="17">
        <v>825</v>
      </c>
      <c r="P3836" s="17">
        <f t="shared" si="3140"/>
        <v>10395</v>
      </c>
      <c r="Q3836" s="183">
        <f t="shared" si="3145"/>
        <v>100</v>
      </c>
    </row>
    <row r="3837" spans="1:17" ht="22.5" x14ac:dyDescent="0.25">
      <c r="A3837" s="1" t="s">
        <v>1</v>
      </c>
      <c r="B3837" s="1" t="s">
        <v>1</v>
      </c>
      <c r="C3837" s="1" t="s">
        <v>1</v>
      </c>
      <c r="D3837" s="2" t="s">
        <v>1</v>
      </c>
      <c r="E3837" s="2" t="s">
        <v>1</v>
      </c>
      <c r="F3837" s="2" t="s">
        <v>1</v>
      </c>
      <c r="G3837" s="2" t="s">
        <v>1</v>
      </c>
      <c r="H3837" s="13" t="s">
        <v>57</v>
      </c>
      <c r="I3837" s="184">
        <f t="shared" ref="I3837:O3838" si="3155">SUM(I3838)</f>
        <v>110</v>
      </c>
      <c r="J3837" s="184">
        <f t="shared" si="3155"/>
        <v>110</v>
      </c>
      <c r="K3837" s="184">
        <f t="shared" si="3155"/>
        <v>0</v>
      </c>
      <c r="L3837" s="184">
        <f t="shared" si="3155"/>
        <v>0</v>
      </c>
      <c r="M3837" s="14">
        <f t="shared" si="3155"/>
        <v>0</v>
      </c>
      <c r="N3837" s="14">
        <f t="shared" si="3155"/>
        <v>0</v>
      </c>
      <c r="O3837" s="14">
        <f t="shared" si="3155"/>
        <v>0</v>
      </c>
      <c r="P3837" s="14">
        <f t="shared" si="3140"/>
        <v>0</v>
      </c>
      <c r="Q3837" s="184">
        <f t="shared" si="3145"/>
        <v>0</v>
      </c>
    </row>
    <row r="3838" spans="1:17" x14ac:dyDescent="0.25">
      <c r="A3838" s="4" t="s">
        <v>969</v>
      </c>
      <c r="B3838" s="4" t="s">
        <v>82</v>
      </c>
      <c r="C3838" s="4" t="s">
        <v>1643</v>
      </c>
      <c r="D3838" s="4" t="s">
        <v>1644</v>
      </c>
      <c r="E3838" s="2" t="s">
        <v>58</v>
      </c>
      <c r="F3838" s="2" t="s">
        <v>1</v>
      </c>
      <c r="G3838" s="2" t="s">
        <v>1</v>
      </c>
      <c r="H3838" s="2" t="s">
        <v>59</v>
      </c>
      <c r="I3838" s="185">
        <f t="shared" si="3155"/>
        <v>110</v>
      </c>
      <c r="J3838" s="185">
        <f t="shared" si="3155"/>
        <v>110</v>
      </c>
      <c r="K3838" s="185">
        <f t="shared" si="3155"/>
        <v>0</v>
      </c>
      <c r="L3838" s="185">
        <f t="shared" si="3155"/>
        <v>0</v>
      </c>
      <c r="M3838" s="15">
        <f t="shared" si="3155"/>
        <v>0</v>
      </c>
      <c r="N3838" s="15">
        <f t="shared" si="3155"/>
        <v>0</v>
      </c>
      <c r="O3838" s="15">
        <f t="shared" si="3155"/>
        <v>0</v>
      </c>
      <c r="P3838" s="15">
        <f t="shared" si="3140"/>
        <v>0</v>
      </c>
      <c r="Q3838" s="185">
        <f t="shared" si="3145"/>
        <v>0</v>
      </c>
    </row>
    <row r="3839" spans="1:17" x14ac:dyDescent="0.25">
      <c r="A3839" s="4" t="s">
        <v>969</v>
      </c>
      <c r="B3839" s="4" t="s">
        <v>82</v>
      </c>
      <c r="C3839" s="4" t="s">
        <v>1643</v>
      </c>
      <c r="D3839" s="4" t="s">
        <v>1644</v>
      </c>
      <c r="E3839" s="3" t="s">
        <v>69</v>
      </c>
      <c r="F3839" s="4"/>
      <c r="G3839" s="16" t="s">
        <v>1015</v>
      </c>
      <c r="H3839" s="16" t="s">
        <v>68</v>
      </c>
      <c r="I3839" s="183">
        <v>110</v>
      </c>
      <c r="J3839" s="183">
        <v>110</v>
      </c>
      <c r="K3839" s="183">
        <v>0</v>
      </c>
      <c r="L3839" s="183">
        <f>M3839+N3839+O3839</f>
        <v>0</v>
      </c>
      <c r="M3839" s="17"/>
      <c r="N3839" s="17"/>
      <c r="O3839" s="17"/>
      <c r="P3839" s="17">
        <f t="shared" si="3140"/>
        <v>0</v>
      </c>
      <c r="Q3839" s="183">
        <f t="shared" si="3145"/>
        <v>0</v>
      </c>
    </row>
    <row r="3840" spans="1:17" ht="22.5" x14ac:dyDescent="0.25">
      <c r="A3840" s="1" t="s">
        <v>1</v>
      </c>
      <c r="B3840" s="1" t="s">
        <v>1</v>
      </c>
      <c r="C3840" s="1" t="s">
        <v>1</v>
      </c>
      <c r="D3840" s="2" t="s">
        <v>1</v>
      </c>
      <c r="E3840" s="2" t="s">
        <v>1</v>
      </c>
      <c r="F3840" s="2" t="s">
        <v>1</v>
      </c>
      <c r="G3840" s="2" t="s">
        <v>1</v>
      </c>
      <c r="H3840" s="13" t="s">
        <v>70</v>
      </c>
      <c r="I3840" s="184">
        <f t="shared" ref="I3840:O3840" si="3156">SUM(I3841)</f>
        <v>87500</v>
      </c>
      <c r="J3840" s="184">
        <f t="shared" si="3156"/>
        <v>80000</v>
      </c>
      <c r="K3840" s="184">
        <f t="shared" si="3156"/>
        <v>80000</v>
      </c>
      <c r="L3840" s="184">
        <f t="shared" si="3156"/>
        <v>0</v>
      </c>
      <c r="M3840" s="14">
        <f t="shared" si="3156"/>
        <v>0</v>
      </c>
      <c r="N3840" s="14">
        <f t="shared" si="3156"/>
        <v>0</v>
      </c>
      <c r="O3840" s="14">
        <f t="shared" si="3156"/>
        <v>0</v>
      </c>
      <c r="P3840" s="14">
        <f t="shared" si="3140"/>
        <v>80000</v>
      </c>
      <c r="Q3840" s="184">
        <f t="shared" si="3145"/>
        <v>100</v>
      </c>
    </row>
    <row r="3841" spans="1:17" x14ac:dyDescent="0.25">
      <c r="A3841" s="4" t="s">
        <v>969</v>
      </c>
      <c r="B3841" s="4" t="s">
        <v>82</v>
      </c>
      <c r="C3841" s="4" t="s">
        <v>1643</v>
      </c>
      <c r="D3841" s="4" t="s">
        <v>1644</v>
      </c>
      <c r="E3841" s="2" t="s">
        <v>71</v>
      </c>
      <c r="F3841" s="2" t="s">
        <v>1</v>
      </c>
      <c r="G3841" s="2" t="s">
        <v>1</v>
      </c>
      <c r="H3841" s="2" t="s">
        <v>72</v>
      </c>
      <c r="I3841" s="185">
        <f t="shared" ref="I3841:L3841" si="3157">SUM(I3842:I3843)</f>
        <v>87500</v>
      </c>
      <c r="J3841" s="185">
        <f t="shared" ref="J3841" si="3158">SUM(J3842:J3843)</f>
        <v>80000</v>
      </c>
      <c r="K3841" s="185">
        <f t="shared" ref="K3841" si="3159">SUM(K3842:K3843)</f>
        <v>80000</v>
      </c>
      <c r="L3841" s="185">
        <f t="shared" si="3157"/>
        <v>0</v>
      </c>
      <c r="M3841" s="15">
        <f t="shared" ref="M3841:O3841" si="3160">SUM(M3842:M3843)</f>
        <v>0</v>
      </c>
      <c r="N3841" s="15">
        <f t="shared" si="3160"/>
        <v>0</v>
      </c>
      <c r="O3841" s="15">
        <f t="shared" si="3160"/>
        <v>0</v>
      </c>
      <c r="P3841" s="15">
        <f t="shared" si="3140"/>
        <v>80000</v>
      </c>
      <c r="Q3841" s="185">
        <f t="shared" si="3145"/>
        <v>100</v>
      </c>
    </row>
    <row r="3842" spans="1:17" x14ac:dyDescent="0.25">
      <c r="A3842" s="4" t="s">
        <v>969</v>
      </c>
      <c r="B3842" s="4" t="s">
        <v>82</v>
      </c>
      <c r="C3842" s="4" t="s">
        <v>1643</v>
      </c>
      <c r="D3842" s="4" t="s">
        <v>1644</v>
      </c>
      <c r="E3842" s="3" t="s">
        <v>75</v>
      </c>
      <c r="F3842" s="4"/>
      <c r="G3842" s="16" t="s">
        <v>1015</v>
      </c>
      <c r="H3842" s="16" t="s">
        <v>74</v>
      </c>
      <c r="I3842" s="183">
        <v>32500</v>
      </c>
      <c r="J3842" s="183">
        <v>25000</v>
      </c>
      <c r="K3842" s="183">
        <v>25000</v>
      </c>
      <c r="L3842" s="183">
        <f>M3842+N3842+O3842</f>
        <v>0</v>
      </c>
      <c r="M3842" s="17"/>
      <c r="N3842" s="17"/>
      <c r="O3842" s="17"/>
      <c r="P3842" s="17">
        <f t="shared" si="3140"/>
        <v>25000</v>
      </c>
      <c r="Q3842" s="183">
        <f t="shared" si="3145"/>
        <v>100</v>
      </c>
    </row>
    <row r="3843" spans="1:17" x14ac:dyDescent="0.25">
      <c r="A3843" s="4" t="s">
        <v>969</v>
      </c>
      <c r="B3843" s="4" t="s">
        <v>82</v>
      </c>
      <c r="C3843" s="4" t="s">
        <v>1643</v>
      </c>
      <c r="D3843" s="4" t="s">
        <v>1644</v>
      </c>
      <c r="E3843" s="3" t="s">
        <v>341</v>
      </c>
      <c r="F3843" s="4"/>
      <c r="G3843" s="16" t="s">
        <v>1015</v>
      </c>
      <c r="H3843" s="16" t="s">
        <v>340</v>
      </c>
      <c r="I3843" s="183">
        <v>55000</v>
      </c>
      <c r="J3843" s="183">
        <v>55000</v>
      </c>
      <c r="K3843" s="183">
        <v>55000</v>
      </c>
      <c r="L3843" s="183">
        <f>M3843+N3843+O3843</f>
        <v>0</v>
      </c>
      <c r="M3843" s="17"/>
      <c r="N3843" s="17"/>
      <c r="O3843" s="17"/>
      <c r="P3843" s="17">
        <f t="shared" si="3140"/>
        <v>55000</v>
      </c>
      <c r="Q3843" s="183">
        <f t="shared" si="3145"/>
        <v>100</v>
      </c>
    </row>
    <row r="3844" spans="1:17" x14ac:dyDescent="0.25">
      <c r="A3844" s="16" t="s">
        <v>1</v>
      </c>
      <c r="B3844" s="16" t="s">
        <v>1</v>
      </c>
      <c r="C3844" s="16" t="s">
        <v>1</v>
      </c>
      <c r="D3844" s="16" t="s">
        <v>1</v>
      </c>
      <c r="E3844" s="16" t="s">
        <v>1</v>
      </c>
      <c r="F3844" s="16" t="s">
        <v>1</v>
      </c>
      <c r="G3844" s="16" t="s">
        <v>1</v>
      </c>
      <c r="H3844" s="13" t="s">
        <v>1653</v>
      </c>
      <c r="I3844" s="184">
        <f t="shared" ref="I3844:O3844" si="3161">SUM(I3815,I3837,I3840)</f>
        <v>3559907</v>
      </c>
      <c r="J3844" s="184">
        <f t="shared" si="3161"/>
        <v>3538071</v>
      </c>
      <c r="K3844" s="184">
        <f t="shared" si="3161"/>
        <v>2874638</v>
      </c>
      <c r="L3844" s="184">
        <f t="shared" si="3161"/>
        <v>631243</v>
      </c>
      <c r="M3844" s="14">
        <f t="shared" si="3161"/>
        <v>250629</v>
      </c>
      <c r="N3844" s="14">
        <f t="shared" si="3161"/>
        <v>197620</v>
      </c>
      <c r="O3844" s="14">
        <f t="shared" si="3161"/>
        <v>182994</v>
      </c>
      <c r="P3844" s="14">
        <f t="shared" si="3140"/>
        <v>3505881</v>
      </c>
      <c r="Q3844" s="184">
        <f t="shared" si="3145"/>
        <v>99.09018219249981</v>
      </c>
    </row>
    <row r="3845" spans="1:17" ht="15.75" thickBot="1" x14ac:dyDescent="0.3">
      <c r="A3845" s="16" t="s">
        <v>1</v>
      </c>
      <c r="B3845" s="16" t="s">
        <v>1</v>
      </c>
      <c r="C3845" s="16" t="s">
        <v>1</v>
      </c>
      <c r="D3845" s="16" t="s">
        <v>1</v>
      </c>
      <c r="E3845" s="16" t="s">
        <v>1</v>
      </c>
      <c r="F3845" s="16" t="s">
        <v>1</v>
      </c>
      <c r="G3845" s="16" t="s">
        <v>1</v>
      </c>
      <c r="H3845" s="2" t="s">
        <v>77</v>
      </c>
      <c r="I3845" s="185">
        <v>72</v>
      </c>
      <c r="J3845" s="185">
        <v>72</v>
      </c>
      <c r="K3845" s="185"/>
      <c r="L3845" s="185"/>
      <c r="M3845" s="16" t="s">
        <v>1</v>
      </c>
      <c r="N3845" s="16" t="s">
        <v>1</v>
      </c>
      <c r="O3845" s="16"/>
      <c r="P3845" s="15">
        <f t="shared" si="3140"/>
        <v>0</v>
      </c>
      <c r="Q3845" s="164"/>
    </row>
    <row r="3846" spans="1:17" ht="45.75" thickBot="1" x14ac:dyDescent="0.3">
      <c r="A3846" s="212" t="s">
        <v>1</v>
      </c>
      <c r="B3846" s="212" t="s">
        <v>1</v>
      </c>
      <c r="C3846" s="212" t="s">
        <v>1</v>
      </c>
      <c r="D3846" s="212" t="s">
        <v>1</v>
      </c>
      <c r="E3846" s="212" t="s">
        <v>1</v>
      </c>
      <c r="F3846" s="212" t="s">
        <v>1</v>
      </c>
      <c r="G3846" s="214" t="s">
        <v>1</v>
      </c>
      <c r="H3846" s="5" t="s">
        <v>78</v>
      </c>
      <c r="I3846" s="109" t="s">
        <v>3374</v>
      </c>
      <c r="J3846" s="109" t="s">
        <v>3433</v>
      </c>
      <c r="K3846" s="109" t="s">
        <v>3437</v>
      </c>
      <c r="L3846" s="109" t="s">
        <v>3434</v>
      </c>
      <c r="M3846" s="5" t="s">
        <v>3439</v>
      </c>
      <c r="N3846" s="5" t="s">
        <v>3440</v>
      </c>
      <c r="O3846" s="5" t="s">
        <v>3441</v>
      </c>
      <c r="P3846" s="5" t="s">
        <v>3438</v>
      </c>
      <c r="Q3846" s="162" t="s">
        <v>3302</v>
      </c>
    </row>
    <row r="3847" spans="1:17" x14ac:dyDescent="0.25">
      <c r="A3847" s="213"/>
      <c r="B3847" s="213"/>
      <c r="C3847" s="213"/>
      <c r="D3847" s="213"/>
      <c r="E3847" s="213"/>
      <c r="F3847" s="213"/>
      <c r="G3847" s="215"/>
      <c r="H3847" s="18" t="s">
        <v>1</v>
      </c>
      <c r="I3847" s="110">
        <v>1</v>
      </c>
      <c r="J3847" s="110">
        <v>2</v>
      </c>
      <c r="K3847" s="110">
        <v>20</v>
      </c>
      <c r="L3847" s="110" t="s">
        <v>3402</v>
      </c>
      <c r="M3847" s="12">
        <v>5</v>
      </c>
      <c r="N3847" s="12">
        <v>6</v>
      </c>
      <c r="O3847" s="12">
        <v>7</v>
      </c>
      <c r="P3847" s="12" t="s">
        <v>3303</v>
      </c>
      <c r="Q3847" s="110">
        <v>9</v>
      </c>
    </row>
    <row r="3848" spans="1:17" x14ac:dyDescent="0.25">
      <c r="A3848" s="213"/>
      <c r="B3848" s="213"/>
      <c r="C3848" s="213"/>
      <c r="D3848" s="213"/>
      <c r="E3848" s="213"/>
      <c r="F3848" s="213"/>
      <c r="G3848" s="215"/>
      <c r="H3848" s="19" t="s">
        <v>1060</v>
      </c>
      <c r="I3848" s="186">
        <f t="shared" ref="I3848:L3848" si="3162">SUM(I3844)</f>
        <v>3559907</v>
      </c>
      <c r="J3848" s="186">
        <f t="shared" ref="J3848" si="3163">SUM(J3844)</f>
        <v>3538071</v>
      </c>
      <c r="K3848" s="186">
        <f t="shared" ref="K3848" si="3164">SUM(K3844)</f>
        <v>2874638</v>
      </c>
      <c r="L3848" s="186">
        <f t="shared" si="3162"/>
        <v>631243</v>
      </c>
      <c r="M3848" s="20">
        <f t="shared" ref="M3848:O3848" si="3165">SUM(M3844)</f>
        <v>250629</v>
      </c>
      <c r="N3848" s="20">
        <f t="shared" si="3165"/>
        <v>197620</v>
      </c>
      <c r="O3848" s="20">
        <f t="shared" si="3165"/>
        <v>182994</v>
      </c>
      <c r="P3848" s="20">
        <f>K3848+L3848</f>
        <v>3505881</v>
      </c>
      <c r="Q3848" s="186">
        <f>IF(J3848=0,"-",P3848/J3848*100)</f>
        <v>99.09018219249981</v>
      </c>
    </row>
    <row r="3849" spans="1:17" x14ac:dyDescent="0.25">
      <c r="A3849" s="213"/>
      <c r="B3849" s="213"/>
      <c r="C3849" s="213"/>
      <c r="D3849" s="213"/>
      <c r="E3849" s="213"/>
      <c r="F3849" s="213"/>
      <c r="G3849" s="215"/>
      <c r="H3849" s="21" t="s">
        <v>80</v>
      </c>
      <c r="I3849" s="186">
        <f t="shared" ref="I3849:L3849" si="3166">SUM(I3848)</f>
        <v>3559907</v>
      </c>
      <c r="J3849" s="186">
        <f t="shared" ref="J3849" si="3167">SUM(J3848)</f>
        <v>3538071</v>
      </c>
      <c r="K3849" s="186">
        <f t="shared" ref="K3849" si="3168">SUM(K3848)</f>
        <v>2874638</v>
      </c>
      <c r="L3849" s="186">
        <f t="shared" si="3166"/>
        <v>631243</v>
      </c>
      <c r="M3849" s="20">
        <f t="shared" ref="M3849:O3849" si="3169">SUM(M3848)</f>
        <v>250629</v>
      </c>
      <c r="N3849" s="20">
        <f t="shared" si="3169"/>
        <v>197620</v>
      </c>
      <c r="O3849" s="20">
        <f t="shared" si="3169"/>
        <v>182994</v>
      </c>
      <c r="P3849" s="20">
        <f>K3849+L3849</f>
        <v>3505881</v>
      </c>
      <c r="Q3849" s="186">
        <f>IF(J3849=0,"-",P3849/J3849*100)</f>
        <v>99.09018219249981</v>
      </c>
    </row>
    <row r="3850" spans="1:17" x14ac:dyDescent="0.25">
      <c r="A3850" s="216"/>
      <c r="B3850" s="216"/>
      <c r="C3850" s="216"/>
      <c r="D3850" s="216"/>
      <c r="E3850" s="216"/>
      <c r="F3850" s="216"/>
      <c r="G3850" s="217"/>
      <c r="J3850" s="178">
        <v>0</v>
      </c>
      <c r="K3850" s="178">
        <v>0</v>
      </c>
      <c r="L3850" s="178">
        <f>M3850+N3850+O3850</f>
        <v>0</v>
      </c>
      <c r="P3850">
        <f>K3850+L3850</f>
        <v>0</v>
      </c>
      <c r="Q3850" s="160" t="str">
        <f>IF(J3850=0,"-",P3850/J3850*100)</f>
        <v>-</v>
      </c>
    </row>
    <row r="3851" spans="1:17" ht="15.75" thickBot="1" x14ac:dyDescent="0.3">
      <c r="A3851" s="16" t="s">
        <v>1</v>
      </c>
      <c r="B3851" s="16" t="s">
        <v>1</v>
      </c>
      <c r="C3851" s="16" t="s">
        <v>1</v>
      </c>
      <c r="D3851" s="16" t="s">
        <v>1</v>
      </c>
      <c r="E3851" s="16" t="s">
        <v>1</v>
      </c>
      <c r="F3851" s="16" t="s">
        <v>1</v>
      </c>
      <c r="G3851" s="16" t="s">
        <v>1</v>
      </c>
      <c r="H3851" s="22" t="s">
        <v>1</v>
      </c>
      <c r="I3851" s="187"/>
      <c r="J3851" s="187"/>
      <c r="K3851" s="187"/>
      <c r="L3851" s="187"/>
      <c r="M3851" s="22" t="s">
        <v>1</v>
      </c>
      <c r="N3851" s="22" t="s">
        <v>1</v>
      </c>
      <c r="O3851" s="22"/>
      <c r="P3851" s="22">
        <f>K3851+L3851</f>
        <v>0</v>
      </c>
      <c r="Q3851" s="166"/>
    </row>
    <row r="3852" spans="1:17" ht="45.75" thickBot="1" x14ac:dyDescent="0.3">
      <c r="A3852" s="5" t="s">
        <v>4</v>
      </c>
      <c r="B3852" s="5" t="s">
        <v>5</v>
      </c>
      <c r="C3852" s="5" t="s">
        <v>6</v>
      </c>
      <c r="D3852" s="6" t="s">
        <v>1</v>
      </c>
      <c r="E3852" s="5" t="s">
        <v>7</v>
      </c>
      <c r="F3852" s="5" t="s">
        <v>8</v>
      </c>
      <c r="G3852" s="5" t="s">
        <v>9</v>
      </c>
      <c r="H3852" s="5" t="s">
        <v>10</v>
      </c>
      <c r="I3852" s="109" t="s">
        <v>3374</v>
      </c>
      <c r="J3852" s="109" t="s">
        <v>3433</v>
      </c>
      <c r="K3852" s="109" t="s">
        <v>3437</v>
      </c>
      <c r="L3852" s="109" t="s">
        <v>3434</v>
      </c>
      <c r="M3852" s="5" t="s">
        <v>3439</v>
      </c>
      <c r="N3852" s="5" t="s">
        <v>3440</v>
      </c>
      <c r="O3852" s="5" t="s">
        <v>3441</v>
      </c>
      <c r="P3852" s="5" t="s">
        <v>3438</v>
      </c>
      <c r="Q3852" s="162" t="s">
        <v>3302</v>
      </c>
    </row>
    <row r="3853" spans="1:17" x14ac:dyDescent="0.25">
      <c r="A3853" s="7" t="s">
        <v>1</v>
      </c>
      <c r="B3853" s="7" t="s">
        <v>1</v>
      </c>
      <c r="C3853" s="7" t="s">
        <v>1</v>
      </c>
      <c r="D3853" s="8" t="s">
        <v>1</v>
      </c>
      <c r="E3853" s="8" t="s">
        <v>1</v>
      </c>
      <c r="F3853" s="9" t="s">
        <v>1</v>
      </c>
      <c r="G3853" s="10" t="s">
        <v>1</v>
      </c>
      <c r="H3853" s="11" t="s">
        <v>1</v>
      </c>
      <c r="I3853" s="110">
        <v>1</v>
      </c>
      <c r="J3853" s="110">
        <v>2</v>
      </c>
      <c r="K3853" s="110">
        <v>20</v>
      </c>
      <c r="L3853" s="110" t="s">
        <v>3402</v>
      </c>
      <c r="M3853" s="12">
        <v>5</v>
      </c>
      <c r="N3853" s="12">
        <v>6</v>
      </c>
      <c r="O3853" s="12">
        <v>7</v>
      </c>
      <c r="P3853" s="12" t="s">
        <v>3303</v>
      </c>
      <c r="Q3853" s="110">
        <v>9</v>
      </c>
    </row>
    <row r="3854" spans="1:17" x14ac:dyDescent="0.25">
      <c r="A3854" s="1" t="s">
        <v>969</v>
      </c>
      <c r="B3854" s="1" t="s">
        <v>82</v>
      </c>
      <c r="C3854" s="4" t="s">
        <v>1654</v>
      </c>
      <c r="D3854" s="4" t="s">
        <v>1655</v>
      </c>
      <c r="E3854" s="2" t="s">
        <v>1</v>
      </c>
      <c r="F3854" s="2" t="s">
        <v>1</v>
      </c>
      <c r="G3854" s="2" t="s">
        <v>1</v>
      </c>
      <c r="H3854" s="2" t="s">
        <v>1656</v>
      </c>
      <c r="I3854" s="183">
        <v>0</v>
      </c>
      <c r="J3854" s="183"/>
      <c r="K3854" s="183"/>
      <c r="L3854" s="183"/>
      <c r="M3854" s="3" t="s">
        <v>1</v>
      </c>
      <c r="N3854" s="3" t="s">
        <v>1</v>
      </c>
      <c r="O3854" s="3"/>
      <c r="P3854" s="3">
        <f t="shared" ref="P3854:P3886" si="3170">K3854+L3854</f>
        <v>0</v>
      </c>
      <c r="Q3854" s="161"/>
    </row>
    <row r="3855" spans="1:17" ht="33.75" x14ac:dyDescent="0.25">
      <c r="A3855" s="1" t="s">
        <v>1</v>
      </c>
      <c r="B3855" s="1" t="s">
        <v>1</v>
      </c>
      <c r="C3855" s="1" t="s">
        <v>1</v>
      </c>
      <c r="D3855" s="2" t="s">
        <v>1</v>
      </c>
      <c r="E3855" s="2" t="s">
        <v>1</v>
      </c>
      <c r="F3855" s="2" t="s">
        <v>1</v>
      </c>
      <c r="G3855" s="2" t="s">
        <v>1</v>
      </c>
      <c r="H3855" s="13" t="s">
        <v>14</v>
      </c>
      <c r="I3855" s="184">
        <f t="shared" ref="I3855:L3855" si="3171">SUM(I3856,I3864,I3866)</f>
        <v>4613249</v>
      </c>
      <c r="J3855" s="184">
        <f t="shared" ref="J3855" si="3172">SUM(J3856,J3864,J3866)</f>
        <v>4616025</v>
      </c>
      <c r="K3855" s="184">
        <f t="shared" ref="K3855" si="3173">SUM(K3856,K3864,K3866)</f>
        <v>3692297</v>
      </c>
      <c r="L3855" s="184">
        <f t="shared" si="3171"/>
        <v>923728</v>
      </c>
      <c r="M3855" s="14">
        <f t="shared" ref="M3855:O3855" si="3174">SUM(M3856,M3864,M3866)</f>
        <v>315090</v>
      </c>
      <c r="N3855" s="14">
        <f t="shared" si="3174"/>
        <v>308912</v>
      </c>
      <c r="O3855" s="14">
        <f t="shared" si="3174"/>
        <v>299726</v>
      </c>
      <c r="P3855" s="14">
        <f t="shared" si="3170"/>
        <v>4616025</v>
      </c>
      <c r="Q3855" s="184">
        <f t="shared" ref="Q3855:Q3885" si="3175">IF(J3855=0,"-",P3855/J3855*100)</f>
        <v>100</v>
      </c>
    </row>
    <row r="3856" spans="1:17" x14ac:dyDescent="0.25">
      <c r="A3856" s="4" t="s">
        <v>969</v>
      </c>
      <c r="B3856" s="4" t="s">
        <v>82</v>
      </c>
      <c r="C3856" s="4" t="s">
        <v>1654</v>
      </c>
      <c r="D3856" s="4" t="s">
        <v>1655</v>
      </c>
      <c r="E3856" s="2" t="s">
        <v>15</v>
      </c>
      <c r="F3856" s="2" t="s">
        <v>1</v>
      </c>
      <c r="G3856" s="2" t="s">
        <v>1</v>
      </c>
      <c r="H3856" s="2" t="s">
        <v>16</v>
      </c>
      <c r="I3856" s="185">
        <f t="shared" ref="I3856:L3856" si="3176">SUM(I3857,I3858)</f>
        <v>4052017</v>
      </c>
      <c r="J3856" s="185">
        <f t="shared" ref="J3856" si="3177">SUM(J3857,J3858)</f>
        <v>4063933</v>
      </c>
      <c r="K3856" s="185">
        <f t="shared" ref="K3856" si="3178">SUM(K3857,K3858)</f>
        <v>3264755</v>
      </c>
      <c r="L3856" s="185">
        <f t="shared" si="3176"/>
        <v>799178</v>
      </c>
      <c r="M3856" s="15">
        <f t="shared" ref="M3856:O3856" si="3179">SUM(M3857,M3858)</f>
        <v>269000</v>
      </c>
      <c r="N3856" s="15">
        <f t="shared" si="3179"/>
        <v>269000</v>
      </c>
      <c r="O3856" s="15">
        <f t="shared" si="3179"/>
        <v>261178</v>
      </c>
      <c r="P3856" s="15">
        <f t="shared" si="3170"/>
        <v>4063933</v>
      </c>
      <c r="Q3856" s="185">
        <f t="shared" si="3175"/>
        <v>100</v>
      </c>
    </row>
    <row r="3857" spans="1:17" x14ac:dyDescent="0.25">
      <c r="A3857" s="4" t="s">
        <v>969</v>
      </c>
      <c r="B3857" s="4" t="s">
        <v>82</v>
      </c>
      <c r="C3857" s="4" t="s">
        <v>1654</v>
      </c>
      <c r="D3857" s="4" t="s">
        <v>1655</v>
      </c>
      <c r="E3857" s="3" t="s">
        <v>18</v>
      </c>
      <c r="F3857" s="4"/>
      <c r="G3857" s="16" t="s">
        <v>1015</v>
      </c>
      <c r="H3857" s="16" t="s">
        <v>17</v>
      </c>
      <c r="I3857" s="183">
        <v>3594903</v>
      </c>
      <c r="J3857" s="183">
        <v>3594903</v>
      </c>
      <c r="K3857" s="183">
        <v>2852342</v>
      </c>
      <c r="L3857" s="183">
        <f>M3857+N3857+O3857</f>
        <v>742561</v>
      </c>
      <c r="M3857" s="17">
        <v>250000</v>
      </c>
      <c r="N3857" s="17">
        <v>250000</v>
      </c>
      <c r="O3857" s="17">
        <v>242561</v>
      </c>
      <c r="P3857" s="17">
        <f t="shared" si="3170"/>
        <v>3594903</v>
      </c>
      <c r="Q3857" s="183">
        <f t="shared" si="3175"/>
        <v>100</v>
      </c>
    </row>
    <row r="3858" spans="1:17" x14ac:dyDescent="0.25">
      <c r="A3858" s="1" t="s">
        <v>969</v>
      </c>
      <c r="B3858" s="1" t="s">
        <v>82</v>
      </c>
      <c r="C3858" s="1" t="s">
        <v>1654</v>
      </c>
      <c r="D3858" s="1" t="s">
        <v>1655</v>
      </c>
      <c r="E3858" s="1" t="s">
        <v>20</v>
      </c>
      <c r="F3858" s="4" t="s">
        <v>1</v>
      </c>
      <c r="G3858" s="16" t="s">
        <v>1</v>
      </c>
      <c r="H3858" s="2" t="s">
        <v>21</v>
      </c>
      <c r="I3858" s="185">
        <f t="shared" ref="I3858:O3858" si="3180">SUM(I3859:I3863)</f>
        <v>457114</v>
      </c>
      <c r="J3858" s="185">
        <f t="shared" si="3180"/>
        <v>469030</v>
      </c>
      <c r="K3858" s="185">
        <f t="shared" si="3180"/>
        <v>412413</v>
      </c>
      <c r="L3858" s="185">
        <f t="shared" si="3180"/>
        <v>56617</v>
      </c>
      <c r="M3858" s="15">
        <f t="shared" si="3180"/>
        <v>19000</v>
      </c>
      <c r="N3858" s="15">
        <f t="shared" si="3180"/>
        <v>19000</v>
      </c>
      <c r="O3858" s="15">
        <f t="shared" si="3180"/>
        <v>18617</v>
      </c>
      <c r="P3858" s="15">
        <f t="shared" si="3170"/>
        <v>469030</v>
      </c>
      <c r="Q3858" s="185">
        <f t="shared" si="3175"/>
        <v>100</v>
      </c>
    </row>
    <row r="3859" spans="1:17" x14ac:dyDescent="0.25">
      <c r="A3859" s="4" t="s">
        <v>969</v>
      </c>
      <c r="B3859" s="4" t="s">
        <v>82</v>
      </c>
      <c r="C3859" s="4" t="s">
        <v>1654</v>
      </c>
      <c r="D3859" s="4" t="s">
        <v>1655</v>
      </c>
      <c r="E3859" s="3" t="s">
        <v>22</v>
      </c>
      <c r="F3859" s="4" t="s">
        <v>1657</v>
      </c>
      <c r="G3859" s="16" t="s">
        <v>1015</v>
      </c>
      <c r="H3859" s="16" t="s">
        <v>86</v>
      </c>
      <c r="I3859" s="183">
        <v>49720</v>
      </c>
      <c r="J3859" s="183">
        <v>49720</v>
      </c>
      <c r="K3859" s="183">
        <v>37800</v>
      </c>
      <c r="L3859" s="183">
        <f>M3859+N3859+O3859</f>
        <v>11920</v>
      </c>
      <c r="M3859" s="17">
        <v>4000</v>
      </c>
      <c r="N3859" s="17">
        <v>4000</v>
      </c>
      <c r="O3859" s="17">
        <v>3920</v>
      </c>
      <c r="P3859" s="17">
        <f t="shared" si="3170"/>
        <v>49720</v>
      </c>
      <c r="Q3859" s="183">
        <f t="shared" si="3175"/>
        <v>100</v>
      </c>
    </row>
    <row r="3860" spans="1:17" x14ac:dyDescent="0.25">
      <c r="A3860" s="4" t="s">
        <v>969</v>
      </c>
      <c r="B3860" s="4" t="s">
        <v>82</v>
      </c>
      <c r="C3860" s="4" t="s">
        <v>1654</v>
      </c>
      <c r="D3860" s="4" t="s">
        <v>1655</v>
      </c>
      <c r="E3860" s="3" t="s">
        <v>22</v>
      </c>
      <c r="F3860" s="4" t="s">
        <v>1658</v>
      </c>
      <c r="G3860" s="16" t="s">
        <v>1015</v>
      </c>
      <c r="H3860" s="16" t="s">
        <v>26</v>
      </c>
      <c r="I3860" s="183">
        <v>263120</v>
      </c>
      <c r="J3860" s="183">
        <v>263120</v>
      </c>
      <c r="K3860" s="183">
        <v>218423</v>
      </c>
      <c r="L3860" s="183">
        <f>M3860+N3860+O3860</f>
        <v>44697</v>
      </c>
      <c r="M3860" s="17">
        <v>15000</v>
      </c>
      <c r="N3860" s="17">
        <v>15000</v>
      </c>
      <c r="O3860" s="17">
        <v>14697</v>
      </c>
      <c r="P3860" s="17">
        <f t="shared" si="3170"/>
        <v>263120</v>
      </c>
      <c r="Q3860" s="183">
        <f t="shared" si="3175"/>
        <v>100</v>
      </c>
    </row>
    <row r="3861" spans="1:17" x14ac:dyDescent="0.25">
      <c r="A3861" s="4" t="s">
        <v>969</v>
      </c>
      <c r="B3861" s="4" t="s">
        <v>82</v>
      </c>
      <c r="C3861" s="4" t="s">
        <v>1654</v>
      </c>
      <c r="D3861" s="4" t="s">
        <v>1655</v>
      </c>
      <c r="E3861" s="3" t="s">
        <v>22</v>
      </c>
      <c r="F3861" s="4" t="s">
        <v>1659</v>
      </c>
      <c r="G3861" s="16" t="s">
        <v>1015</v>
      </c>
      <c r="H3861" s="16" t="s">
        <v>28</v>
      </c>
      <c r="I3861" s="183">
        <v>49218</v>
      </c>
      <c r="J3861" s="183">
        <v>61134</v>
      </c>
      <c r="K3861" s="183">
        <v>61134</v>
      </c>
      <c r="L3861" s="183">
        <f>M3861+N3861+O3861</f>
        <v>0</v>
      </c>
      <c r="M3861" s="17"/>
      <c r="N3861" s="17"/>
      <c r="O3861" s="17"/>
      <c r="P3861" s="17">
        <f t="shared" si="3170"/>
        <v>61134</v>
      </c>
      <c r="Q3861" s="183">
        <f t="shared" si="3175"/>
        <v>100</v>
      </c>
    </row>
    <row r="3862" spans="1:17" x14ac:dyDescent="0.25">
      <c r="A3862" s="4" t="s">
        <v>969</v>
      </c>
      <c r="B3862" s="4" t="s">
        <v>82</v>
      </c>
      <c r="C3862" s="4" t="s">
        <v>1654</v>
      </c>
      <c r="D3862" s="4" t="s">
        <v>1655</v>
      </c>
      <c r="E3862" s="3" t="s">
        <v>22</v>
      </c>
      <c r="F3862" s="4" t="s">
        <v>1660</v>
      </c>
      <c r="G3862" s="16" t="s">
        <v>1015</v>
      </c>
      <c r="H3862" s="16" t="s">
        <v>24</v>
      </c>
      <c r="I3862" s="183">
        <v>69566</v>
      </c>
      <c r="J3862" s="183">
        <v>69566</v>
      </c>
      <c r="K3862" s="183">
        <v>69566</v>
      </c>
      <c r="L3862" s="183">
        <f>M3862+N3862+O3862</f>
        <v>0</v>
      </c>
      <c r="M3862" s="17"/>
      <c r="N3862" s="17"/>
      <c r="O3862" s="17"/>
      <c r="P3862" s="17">
        <f t="shared" si="3170"/>
        <v>69566</v>
      </c>
      <c r="Q3862" s="183">
        <f t="shared" si="3175"/>
        <v>100</v>
      </c>
    </row>
    <row r="3863" spans="1:17" x14ac:dyDescent="0.25">
      <c r="A3863" s="4" t="s">
        <v>969</v>
      </c>
      <c r="B3863" s="4" t="s">
        <v>82</v>
      </c>
      <c r="C3863" s="4" t="s">
        <v>1654</v>
      </c>
      <c r="D3863" s="4" t="s">
        <v>1655</v>
      </c>
      <c r="E3863" s="3" t="s">
        <v>22</v>
      </c>
      <c r="F3863" s="4" t="s">
        <v>1661</v>
      </c>
      <c r="G3863" s="16" t="s">
        <v>1015</v>
      </c>
      <c r="H3863" s="16" t="s">
        <v>30</v>
      </c>
      <c r="I3863" s="183">
        <v>25490</v>
      </c>
      <c r="J3863" s="183">
        <v>25490</v>
      </c>
      <c r="K3863" s="183">
        <v>25490</v>
      </c>
      <c r="L3863" s="183">
        <f>M3863+N3863+O3863</f>
        <v>0</v>
      </c>
      <c r="M3863" s="17"/>
      <c r="N3863" s="17"/>
      <c r="O3863" s="17"/>
      <c r="P3863" s="17">
        <f t="shared" si="3170"/>
        <v>25490</v>
      </c>
      <c r="Q3863" s="183">
        <f t="shared" si="3175"/>
        <v>100</v>
      </c>
    </row>
    <row r="3864" spans="1:17" x14ac:dyDescent="0.25">
      <c r="A3864" s="4" t="s">
        <v>969</v>
      </c>
      <c r="B3864" s="4" t="s">
        <v>82</v>
      </c>
      <c r="C3864" s="4" t="s">
        <v>1654</v>
      </c>
      <c r="D3864" s="4" t="s">
        <v>1655</v>
      </c>
      <c r="E3864" s="2" t="s">
        <v>31</v>
      </c>
      <c r="F3864" s="2" t="s">
        <v>1</v>
      </c>
      <c r="G3864" s="2" t="s">
        <v>1</v>
      </c>
      <c r="H3864" s="2" t="s">
        <v>32</v>
      </c>
      <c r="I3864" s="185">
        <f t="shared" ref="I3864:O3864" si="3181">SUM(I3865)</f>
        <v>377465</v>
      </c>
      <c r="J3864" s="185">
        <f t="shared" si="3181"/>
        <v>377465</v>
      </c>
      <c r="K3864" s="185">
        <f t="shared" si="3181"/>
        <v>296633</v>
      </c>
      <c r="L3864" s="185">
        <f t="shared" si="3181"/>
        <v>80832</v>
      </c>
      <c r="M3864" s="15">
        <f t="shared" si="3181"/>
        <v>30000</v>
      </c>
      <c r="N3864" s="15">
        <f t="shared" si="3181"/>
        <v>25832</v>
      </c>
      <c r="O3864" s="15">
        <f t="shared" si="3181"/>
        <v>25000</v>
      </c>
      <c r="P3864" s="15">
        <f t="shared" si="3170"/>
        <v>377465</v>
      </c>
      <c r="Q3864" s="185">
        <f t="shared" si="3175"/>
        <v>100</v>
      </c>
    </row>
    <row r="3865" spans="1:17" x14ac:dyDescent="0.25">
      <c r="A3865" s="4" t="s">
        <v>969</v>
      </c>
      <c r="B3865" s="4" t="s">
        <v>82</v>
      </c>
      <c r="C3865" s="4" t="s">
        <v>1654</v>
      </c>
      <c r="D3865" s="4" t="s">
        <v>1655</v>
      </c>
      <c r="E3865" s="3" t="s">
        <v>34</v>
      </c>
      <c r="F3865" s="4"/>
      <c r="G3865" s="16" t="s">
        <v>1015</v>
      </c>
      <c r="H3865" s="16" t="s">
        <v>33</v>
      </c>
      <c r="I3865" s="183">
        <v>377465</v>
      </c>
      <c r="J3865" s="183">
        <v>377465</v>
      </c>
      <c r="K3865" s="183">
        <v>296633</v>
      </c>
      <c r="L3865" s="183">
        <f>M3865+N3865+O3865</f>
        <v>80832</v>
      </c>
      <c r="M3865" s="17">
        <v>30000</v>
      </c>
      <c r="N3865" s="17">
        <v>25832</v>
      </c>
      <c r="O3865" s="17">
        <v>25000</v>
      </c>
      <c r="P3865" s="17">
        <f t="shared" si="3170"/>
        <v>377465</v>
      </c>
      <c r="Q3865" s="183">
        <f t="shared" si="3175"/>
        <v>100</v>
      </c>
    </row>
    <row r="3866" spans="1:17" x14ac:dyDescent="0.25">
      <c r="A3866" s="4" t="s">
        <v>969</v>
      </c>
      <c r="B3866" s="4" t="s">
        <v>82</v>
      </c>
      <c r="C3866" s="4" t="s">
        <v>1654</v>
      </c>
      <c r="D3866" s="4" t="s">
        <v>1655</v>
      </c>
      <c r="E3866" s="2" t="s">
        <v>35</v>
      </c>
      <c r="F3866" s="2" t="s">
        <v>1</v>
      </c>
      <c r="G3866" s="2" t="s">
        <v>1</v>
      </c>
      <c r="H3866" s="2" t="s">
        <v>36</v>
      </c>
      <c r="I3866" s="185">
        <f t="shared" ref="I3866:O3866" si="3182">SUM(I3867:I3874)</f>
        <v>183767</v>
      </c>
      <c r="J3866" s="185">
        <f t="shared" si="3182"/>
        <v>174627</v>
      </c>
      <c r="K3866" s="185">
        <f t="shared" si="3182"/>
        <v>130909</v>
      </c>
      <c r="L3866" s="185">
        <f t="shared" si="3182"/>
        <v>43718</v>
      </c>
      <c r="M3866" s="15">
        <f t="shared" si="3182"/>
        <v>16090</v>
      </c>
      <c r="N3866" s="15">
        <f t="shared" si="3182"/>
        <v>14080</v>
      </c>
      <c r="O3866" s="15">
        <f t="shared" si="3182"/>
        <v>13548</v>
      </c>
      <c r="P3866" s="15">
        <f t="shared" si="3170"/>
        <v>174627</v>
      </c>
      <c r="Q3866" s="185">
        <f t="shared" si="3175"/>
        <v>100</v>
      </c>
    </row>
    <row r="3867" spans="1:17" x14ac:dyDescent="0.25">
      <c r="A3867" s="4" t="s">
        <v>969</v>
      </c>
      <c r="B3867" s="4" t="s">
        <v>82</v>
      </c>
      <c r="C3867" s="4" t="s">
        <v>1654</v>
      </c>
      <c r="D3867" s="4" t="s">
        <v>1655</v>
      </c>
      <c r="E3867" s="3" t="s">
        <v>39</v>
      </c>
      <c r="F3867" s="4"/>
      <c r="G3867" s="16" t="s">
        <v>1015</v>
      </c>
      <c r="H3867" s="16" t="s">
        <v>38</v>
      </c>
      <c r="I3867" s="183">
        <v>2890</v>
      </c>
      <c r="J3867" s="183">
        <v>1900</v>
      </c>
      <c r="K3867" s="183">
        <v>1900</v>
      </c>
      <c r="L3867" s="183">
        <f t="shared" ref="L3867:L3873" si="3183">M3867+N3867+O3867</f>
        <v>0</v>
      </c>
      <c r="M3867" s="17"/>
      <c r="N3867" s="17"/>
      <c r="O3867" s="17"/>
      <c r="P3867" s="17">
        <f t="shared" si="3170"/>
        <v>1900</v>
      </c>
      <c r="Q3867" s="183">
        <f t="shared" si="3175"/>
        <v>100</v>
      </c>
    </row>
    <row r="3868" spans="1:17" x14ac:dyDescent="0.25">
      <c r="A3868" s="4" t="s">
        <v>969</v>
      </c>
      <c r="B3868" s="4" t="s">
        <v>82</v>
      </c>
      <c r="C3868" s="4" t="s">
        <v>1654</v>
      </c>
      <c r="D3868" s="4" t="s">
        <v>1655</v>
      </c>
      <c r="E3868" s="3" t="s">
        <v>197</v>
      </c>
      <c r="F3868" s="4"/>
      <c r="G3868" s="16" t="s">
        <v>1015</v>
      </c>
      <c r="H3868" s="16" t="s">
        <v>196</v>
      </c>
      <c r="I3868" s="183">
        <v>50600</v>
      </c>
      <c r="J3868" s="183">
        <v>50600</v>
      </c>
      <c r="K3868" s="183">
        <v>39000</v>
      </c>
      <c r="L3868" s="183">
        <f t="shared" si="3183"/>
        <v>11600</v>
      </c>
      <c r="M3868" s="17">
        <v>4600</v>
      </c>
      <c r="N3868" s="17">
        <v>3500</v>
      </c>
      <c r="O3868" s="17">
        <v>3500</v>
      </c>
      <c r="P3868" s="17">
        <f t="shared" si="3170"/>
        <v>50600</v>
      </c>
      <c r="Q3868" s="183">
        <f t="shared" si="3175"/>
        <v>100</v>
      </c>
    </row>
    <row r="3869" spans="1:17" x14ac:dyDescent="0.25">
      <c r="A3869" s="4" t="s">
        <v>969</v>
      </c>
      <c r="B3869" s="4" t="s">
        <v>82</v>
      </c>
      <c r="C3869" s="4" t="s">
        <v>1654</v>
      </c>
      <c r="D3869" s="4" t="s">
        <v>1655</v>
      </c>
      <c r="E3869" s="3" t="s">
        <v>200</v>
      </c>
      <c r="F3869" s="4"/>
      <c r="G3869" s="16" t="s">
        <v>1015</v>
      </c>
      <c r="H3869" s="16" t="s">
        <v>199</v>
      </c>
      <c r="I3869" s="183">
        <v>14850</v>
      </c>
      <c r="J3869" s="183">
        <v>14850</v>
      </c>
      <c r="K3869" s="183">
        <v>10750</v>
      </c>
      <c r="L3869" s="183">
        <f t="shared" si="3183"/>
        <v>4100</v>
      </c>
      <c r="M3869" s="17">
        <v>1300</v>
      </c>
      <c r="N3869" s="17">
        <v>1400</v>
      </c>
      <c r="O3869" s="17">
        <v>1400</v>
      </c>
      <c r="P3869" s="17">
        <f t="shared" si="3170"/>
        <v>14850</v>
      </c>
      <c r="Q3869" s="183">
        <f t="shared" si="3175"/>
        <v>100</v>
      </c>
    </row>
    <row r="3870" spans="1:17" x14ac:dyDescent="0.25">
      <c r="A3870" s="4" t="s">
        <v>969</v>
      </c>
      <c r="B3870" s="4" t="s">
        <v>82</v>
      </c>
      <c r="C3870" s="4" t="s">
        <v>1654</v>
      </c>
      <c r="D3870" s="4" t="s">
        <v>1655</v>
      </c>
      <c r="E3870" s="3" t="s">
        <v>203</v>
      </c>
      <c r="F3870" s="4"/>
      <c r="G3870" s="16" t="s">
        <v>1015</v>
      </c>
      <c r="H3870" s="16" t="s">
        <v>202</v>
      </c>
      <c r="I3870" s="183">
        <v>39600</v>
      </c>
      <c r="J3870" s="183">
        <v>37400</v>
      </c>
      <c r="K3870" s="183">
        <v>28000</v>
      </c>
      <c r="L3870" s="183">
        <f t="shared" si="3183"/>
        <v>9400</v>
      </c>
      <c r="M3870" s="17">
        <v>3200</v>
      </c>
      <c r="N3870" s="17">
        <v>3200</v>
      </c>
      <c r="O3870" s="17">
        <v>3000</v>
      </c>
      <c r="P3870" s="17">
        <f t="shared" si="3170"/>
        <v>37400</v>
      </c>
      <c r="Q3870" s="183">
        <f t="shared" si="3175"/>
        <v>100</v>
      </c>
    </row>
    <row r="3871" spans="1:17" x14ac:dyDescent="0.25">
      <c r="A3871" s="4" t="s">
        <v>969</v>
      </c>
      <c r="B3871" s="4" t="s">
        <v>82</v>
      </c>
      <c r="C3871" s="4" t="s">
        <v>1654</v>
      </c>
      <c r="D3871" s="4" t="s">
        <v>1655</v>
      </c>
      <c r="E3871" s="3" t="s">
        <v>206</v>
      </c>
      <c r="F3871" s="4"/>
      <c r="G3871" s="16" t="s">
        <v>1015</v>
      </c>
      <c r="H3871" s="16" t="s">
        <v>205</v>
      </c>
      <c r="I3871" s="183">
        <v>1550</v>
      </c>
      <c r="J3871" s="183">
        <v>550</v>
      </c>
      <c r="K3871" s="183">
        <v>550</v>
      </c>
      <c r="L3871" s="183">
        <f t="shared" si="3183"/>
        <v>0</v>
      </c>
      <c r="M3871" s="17"/>
      <c r="N3871" s="17"/>
      <c r="O3871" s="17"/>
      <c r="P3871" s="17">
        <f t="shared" si="3170"/>
        <v>550</v>
      </c>
      <c r="Q3871" s="183">
        <f t="shared" si="3175"/>
        <v>100</v>
      </c>
    </row>
    <row r="3872" spans="1:17" x14ac:dyDescent="0.25">
      <c r="A3872" s="4" t="s">
        <v>969</v>
      </c>
      <c r="B3872" s="4" t="s">
        <v>82</v>
      </c>
      <c r="C3872" s="4" t="s">
        <v>1654</v>
      </c>
      <c r="D3872" s="4" t="s">
        <v>1655</v>
      </c>
      <c r="E3872" s="3" t="s">
        <v>212</v>
      </c>
      <c r="F3872" s="4"/>
      <c r="G3872" s="16" t="s">
        <v>1015</v>
      </c>
      <c r="H3872" s="16" t="s">
        <v>211</v>
      </c>
      <c r="I3872" s="183">
        <v>12650</v>
      </c>
      <c r="J3872" s="183">
        <v>9900</v>
      </c>
      <c r="K3872" s="183">
        <v>7450</v>
      </c>
      <c r="L3872" s="183">
        <f t="shared" si="3183"/>
        <v>2450</v>
      </c>
      <c r="M3872" s="17">
        <v>1450</v>
      </c>
      <c r="N3872" s="17">
        <v>500</v>
      </c>
      <c r="O3872" s="17">
        <v>500</v>
      </c>
      <c r="P3872" s="17">
        <f t="shared" si="3170"/>
        <v>9900</v>
      </c>
      <c r="Q3872" s="183">
        <f t="shared" si="3175"/>
        <v>100</v>
      </c>
    </row>
    <row r="3873" spans="1:17" x14ac:dyDescent="0.25">
      <c r="A3873" s="4" t="s">
        <v>969</v>
      </c>
      <c r="B3873" s="4" t="s">
        <v>82</v>
      </c>
      <c r="C3873" s="4" t="s">
        <v>1654</v>
      </c>
      <c r="D3873" s="4" t="s">
        <v>1655</v>
      </c>
      <c r="E3873" s="3" t="s">
        <v>215</v>
      </c>
      <c r="F3873" s="4"/>
      <c r="G3873" s="16" t="s">
        <v>1015</v>
      </c>
      <c r="H3873" s="16" t="s">
        <v>214</v>
      </c>
      <c r="I3873" s="183">
        <v>0</v>
      </c>
      <c r="J3873" s="183">
        <v>0</v>
      </c>
      <c r="K3873" s="183">
        <v>0</v>
      </c>
      <c r="L3873" s="183">
        <f t="shared" si="3183"/>
        <v>0</v>
      </c>
      <c r="M3873" s="17"/>
      <c r="N3873" s="17"/>
      <c r="O3873" s="17"/>
      <c r="P3873" s="17">
        <f t="shared" si="3170"/>
        <v>0</v>
      </c>
      <c r="Q3873" s="161" t="str">
        <f t="shared" si="3175"/>
        <v>-</v>
      </c>
    </row>
    <row r="3874" spans="1:17" x14ac:dyDescent="0.25">
      <c r="A3874" s="1" t="s">
        <v>969</v>
      </c>
      <c r="B3874" s="1" t="s">
        <v>82</v>
      </c>
      <c r="C3874" s="1" t="s">
        <v>1654</v>
      </c>
      <c r="D3874" s="1" t="s">
        <v>1655</v>
      </c>
      <c r="E3874" s="1" t="s">
        <v>40</v>
      </c>
      <c r="F3874" s="4" t="s">
        <v>1</v>
      </c>
      <c r="G3874" s="16" t="s">
        <v>1</v>
      </c>
      <c r="H3874" s="2" t="s">
        <v>41</v>
      </c>
      <c r="I3874" s="185">
        <f t="shared" ref="I3874:O3874" si="3184">SUM(I3875:I3877)</f>
        <v>61627</v>
      </c>
      <c r="J3874" s="185">
        <f t="shared" si="3184"/>
        <v>59427</v>
      </c>
      <c r="K3874" s="185">
        <f t="shared" si="3184"/>
        <v>43259</v>
      </c>
      <c r="L3874" s="185">
        <f t="shared" si="3184"/>
        <v>16168</v>
      </c>
      <c r="M3874" s="15">
        <f t="shared" si="3184"/>
        <v>5540</v>
      </c>
      <c r="N3874" s="15">
        <f t="shared" si="3184"/>
        <v>5480</v>
      </c>
      <c r="O3874" s="15">
        <f t="shared" si="3184"/>
        <v>5148</v>
      </c>
      <c r="P3874" s="15">
        <f t="shared" si="3170"/>
        <v>59427</v>
      </c>
      <c r="Q3874" s="185">
        <f t="shared" si="3175"/>
        <v>100</v>
      </c>
    </row>
    <row r="3875" spans="1:17" x14ac:dyDescent="0.25">
      <c r="A3875" s="4" t="s">
        <v>969</v>
      </c>
      <c r="B3875" s="4" t="s">
        <v>82</v>
      </c>
      <c r="C3875" s="4" t="s">
        <v>1654</v>
      </c>
      <c r="D3875" s="4" t="s">
        <v>1655</v>
      </c>
      <c r="E3875" s="3" t="s">
        <v>42</v>
      </c>
      <c r="F3875" s="4"/>
      <c r="G3875" s="16" t="s">
        <v>1015</v>
      </c>
      <c r="H3875" s="16" t="s">
        <v>41</v>
      </c>
      <c r="I3875" s="183">
        <v>37840</v>
      </c>
      <c r="J3875" s="183">
        <v>35640</v>
      </c>
      <c r="K3875" s="183">
        <v>25190</v>
      </c>
      <c r="L3875" s="183">
        <f>M3875+N3875+O3875</f>
        <v>10450</v>
      </c>
      <c r="M3875" s="17">
        <v>3550</v>
      </c>
      <c r="N3875" s="17">
        <v>3500</v>
      </c>
      <c r="O3875" s="17">
        <v>3400</v>
      </c>
      <c r="P3875" s="17">
        <f t="shared" si="3170"/>
        <v>35640</v>
      </c>
      <c r="Q3875" s="183">
        <f t="shared" si="3175"/>
        <v>100</v>
      </c>
    </row>
    <row r="3876" spans="1:17" ht="22.5" x14ac:dyDescent="0.25">
      <c r="A3876" s="4" t="s">
        <v>969</v>
      </c>
      <c r="B3876" s="4" t="s">
        <v>82</v>
      </c>
      <c r="C3876" s="4" t="s">
        <v>1654</v>
      </c>
      <c r="D3876" s="4" t="s">
        <v>1655</v>
      </c>
      <c r="E3876" s="3" t="s">
        <v>42</v>
      </c>
      <c r="F3876" s="4" t="s">
        <v>1662</v>
      </c>
      <c r="G3876" s="16" t="s">
        <v>1015</v>
      </c>
      <c r="H3876" s="16" t="s">
        <v>50</v>
      </c>
      <c r="I3876" s="183">
        <v>11467</v>
      </c>
      <c r="J3876" s="183">
        <v>11467</v>
      </c>
      <c r="K3876" s="183">
        <v>8799</v>
      </c>
      <c r="L3876" s="183">
        <f>M3876+N3876+O3876</f>
        <v>2668</v>
      </c>
      <c r="M3876" s="17">
        <v>960</v>
      </c>
      <c r="N3876" s="17">
        <v>960</v>
      </c>
      <c r="O3876" s="17">
        <v>748</v>
      </c>
      <c r="P3876" s="17">
        <f t="shared" si="3170"/>
        <v>11467</v>
      </c>
      <c r="Q3876" s="183">
        <f t="shared" si="3175"/>
        <v>100</v>
      </c>
    </row>
    <row r="3877" spans="1:17" ht="22.5" x14ac:dyDescent="0.25">
      <c r="A3877" s="4" t="s">
        <v>969</v>
      </c>
      <c r="B3877" s="4" t="s">
        <v>82</v>
      </c>
      <c r="C3877" s="4" t="s">
        <v>1654</v>
      </c>
      <c r="D3877" s="4" t="s">
        <v>1655</v>
      </c>
      <c r="E3877" s="3" t="s">
        <v>42</v>
      </c>
      <c r="F3877" s="4" t="s">
        <v>1663</v>
      </c>
      <c r="G3877" s="16" t="s">
        <v>1015</v>
      </c>
      <c r="H3877" s="16" t="s">
        <v>56</v>
      </c>
      <c r="I3877" s="183">
        <v>12320</v>
      </c>
      <c r="J3877" s="183">
        <v>12320</v>
      </c>
      <c r="K3877" s="183">
        <v>9270</v>
      </c>
      <c r="L3877" s="183">
        <f>M3877+N3877+O3877</f>
        <v>3050</v>
      </c>
      <c r="M3877" s="17">
        <v>1030</v>
      </c>
      <c r="N3877" s="17">
        <v>1020</v>
      </c>
      <c r="O3877" s="17">
        <v>1000</v>
      </c>
      <c r="P3877" s="17">
        <f t="shared" si="3170"/>
        <v>12320</v>
      </c>
      <c r="Q3877" s="183">
        <f t="shared" si="3175"/>
        <v>100</v>
      </c>
    </row>
    <row r="3878" spans="1:17" ht="22.5" x14ac:dyDescent="0.25">
      <c r="A3878" s="1" t="s">
        <v>1</v>
      </c>
      <c r="B3878" s="1" t="s">
        <v>1</v>
      </c>
      <c r="C3878" s="1" t="s">
        <v>1</v>
      </c>
      <c r="D3878" s="2" t="s">
        <v>1</v>
      </c>
      <c r="E3878" s="2" t="s">
        <v>1</v>
      </c>
      <c r="F3878" s="2" t="s">
        <v>1</v>
      </c>
      <c r="G3878" s="2" t="s">
        <v>1</v>
      </c>
      <c r="H3878" s="13" t="s">
        <v>57</v>
      </c>
      <c r="I3878" s="184">
        <f t="shared" ref="I3878:O3879" si="3185">SUM(I3879)</f>
        <v>110</v>
      </c>
      <c r="J3878" s="184">
        <f t="shared" si="3185"/>
        <v>110</v>
      </c>
      <c r="K3878" s="184">
        <f t="shared" si="3185"/>
        <v>0</v>
      </c>
      <c r="L3878" s="184">
        <f t="shared" si="3185"/>
        <v>0</v>
      </c>
      <c r="M3878" s="14">
        <f t="shared" si="3185"/>
        <v>0</v>
      </c>
      <c r="N3878" s="14">
        <f t="shared" si="3185"/>
        <v>0</v>
      </c>
      <c r="O3878" s="14">
        <f t="shared" si="3185"/>
        <v>0</v>
      </c>
      <c r="P3878" s="14">
        <f t="shared" si="3170"/>
        <v>0</v>
      </c>
      <c r="Q3878" s="184">
        <f t="shared" si="3175"/>
        <v>0</v>
      </c>
    </row>
    <row r="3879" spans="1:17" x14ac:dyDescent="0.25">
      <c r="A3879" s="4" t="s">
        <v>969</v>
      </c>
      <c r="B3879" s="4" t="s">
        <v>82</v>
      </c>
      <c r="C3879" s="4" t="s">
        <v>1654</v>
      </c>
      <c r="D3879" s="4" t="s">
        <v>1655</v>
      </c>
      <c r="E3879" s="2" t="s">
        <v>58</v>
      </c>
      <c r="F3879" s="2" t="s">
        <v>1</v>
      </c>
      <c r="G3879" s="2" t="s">
        <v>1</v>
      </c>
      <c r="H3879" s="2" t="s">
        <v>59</v>
      </c>
      <c r="I3879" s="185">
        <f t="shared" si="3185"/>
        <v>110</v>
      </c>
      <c r="J3879" s="185">
        <f t="shared" si="3185"/>
        <v>110</v>
      </c>
      <c r="K3879" s="185">
        <f t="shared" si="3185"/>
        <v>0</v>
      </c>
      <c r="L3879" s="185">
        <f t="shared" si="3185"/>
        <v>0</v>
      </c>
      <c r="M3879" s="15">
        <f t="shared" si="3185"/>
        <v>0</v>
      </c>
      <c r="N3879" s="15">
        <f t="shared" si="3185"/>
        <v>0</v>
      </c>
      <c r="O3879" s="15">
        <f t="shared" si="3185"/>
        <v>0</v>
      </c>
      <c r="P3879" s="15">
        <f t="shared" si="3170"/>
        <v>0</v>
      </c>
      <c r="Q3879" s="185">
        <f t="shared" si="3175"/>
        <v>0</v>
      </c>
    </row>
    <row r="3880" spans="1:17" x14ac:dyDescent="0.25">
      <c r="A3880" s="4" t="s">
        <v>969</v>
      </c>
      <c r="B3880" s="4" t="s">
        <v>82</v>
      </c>
      <c r="C3880" s="4" t="s">
        <v>1654</v>
      </c>
      <c r="D3880" s="4" t="s">
        <v>1655</v>
      </c>
      <c r="E3880" s="3" t="s">
        <v>69</v>
      </c>
      <c r="F3880" s="4"/>
      <c r="G3880" s="16" t="s">
        <v>1015</v>
      </c>
      <c r="H3880" s="16" t="s">
        <v>68</v>
      </c>
      <c r="I3880" s="183">
        <v>110</v>
      </c>
      <c r="J3880" s="183">
        <v>110</v>
      </c>
      <c r="K3880" s="183">
        <v>0</v>
      </c>
      <c r="L3880" s="183">
        <f>M3880+N3880+O3880</f>
        <v>0</v>
      </c>
      <c r="M3880" s="17"/>
      <c r="N3880" s="17"/>
      <c r="O3880" s="17"/>
      <c r="P3880" s="17">
        <f t="shared" si="3170"/>
        <v>0</v>
      </c>
      <c r="Q3880" s="183">
        <f t="shared" si="3175"/>
        <v>0</v>
      </c>
    </row>
    <row r="3881" spans="1:17" ht="22.5" x14ac:dyDescent="0.25">
      <c r="A3881" s="1" t="s">
        <v>1</v>
      </c>
      <c r="B3881" s="1" t="s">
        <v>1</v>
      </c>
      <c r="C3881" s="1" t="s">
        <v>1</v>
      </c>
      <c r="D3881" s="2" t="s">
        <v>1</v>
      </c>
      <c r="E3881" s="2" t="s">
        <v>1</v>
      </c>
      <c r="F3881" s="2" t="s">
        <v>1</v>
      </c>
      <c r="G3881" s="2" t="s">
        <v>1</v>
      </c>
      <c r="H3881" s="13" t="s">
        <v>70</v>
      </c>
      <c r="I3881" s="184">
        <f t="shared" ref="I3881:O3881" si="3186">SUM(I3882)</f>
        <v>86000</v>
      </c>
      <c r="J3881" s="184">
        <f t="shared" si="3186"/>
        <v>80000</v>
      </c>
      <c r="K3881" s="184">
        <f t="shared" si="3186"/>
        <v>80000</v>
      </c>
      <c r="L3881" s="184">
        <f t="shared" si="3186"/>
        <v>0</v>
      </c>
      <c r="M3881" s="14">
        <f t="shared" si="3186"/>
        <v>0</v>
      </c>
      <c r="N3881" s="14">
        <f t="shared" si="3186"/>
        <v>0</v>
      </c>
      <c r="O3881" s="14">
        <f t="shared" si="3186"/>
        <v>0</v>
      </c>
      <c r="P3881" s="14">
        <f t="shared" si="3170"/>
        <v>80000</v>
      </c>
      <c r="Q3881" s="184">
        <f t="shared" si="3175"/>
        <v>100</v>
      </c>
    </row>
    <row r="3882" spans="1:17" x14ac:dyDescent="0.25">
      <c r="A3882" s="4" t="s">
        <v>969</v>
      </c>
      <c r="B3882" s="4" t="s">
        <v>82</v>
      </c>
      <c r="C3882" s="4" t="s">
        <v>1654</v>
      </c>
      <c r="D3882" s="4" t="s">
        <v>1655</v>
      </c>
      <c r="E3882" s="2" t="s">
        <v>71</v>
      </c>
      <c r="F3882" s="2" t="s">
        <v>1</v>
      </c>
      <c r="G3882" s="2" t="s">
        <v>1</v>
      </c>
      <c r="H3882" s="2" t="s">
        <v>72</v>
      </c>
      <c r="I3882" s="185">
        <f t="shared" ref="I3882:L3882" si="3187">SUM(I3883:I3884)</f>
        <v>86000</v>
      </c>
      <c r="J3882" s="185">
        <f t="shared" ref="J3882" si="3188">SUM(J3883:J3884)</f>
        <v>80000</v>
      </c>
      <c r="K3882" s="185">
        <f t="shared" ref="K3882" si="3189">SUM(K3883:K3884)</f>
        <v>80000</v>
      </c>
      <c r="L3882" s="185">
        <f t="shared" si="3187"/>
        <v>0</v>
      </c>
      <c r="M3882" s="15">
        <f t="shared" ref="M3882:O3882" si="3190">SUM(M3883:M3884)</f>
        <v>0</v>
      </c>
      <c r="N3882" s="15">
        <f t="shared" si="3190"/>
        <v>0</v>
      </c>
      <c r="O3882" s="15">
        <f t="shared" si="3190"/>
        <v>0</v>
      </c>
      <c r="P3882" s="15">
        <f t="shared" si="3170"/>
        <v>80000</v>
      </c>
      <c r="Q3882" s="185">
        <f t="shared" si="3175"/>
        <v>100</v>
      </c>
    </row>
    <row r="3883" spans="1:17" x14ac:dyDescent="0.25">
      <c r="A3883" s="4" t="s">
        <v>969</v>
      </c>
      <c r="B3883" s="4" t="s">
        <v>82</v>
      </c>
      <c r="C3883" s="4" t="s">
        <v>1654</v>
      </c>
      <c r="D3883" s="4" t="s">
        <v>1655</v>
      </c>
      <c r="E3883" s="3" t="s">
        <v>75</v>
      </c>
      <c r="F3883" s="4"/>
      <c r="G3883" s="16" t="s">
        <v>1015</v>
      </c>
      <c r="H3883" s="16" t="s">
        <v>74</v>
      </c>
      <c r="I3883" s="183">
        <v>30000</v>
      </c>
      <c r="J3883" s="183">
        <v>25000</v>
      </c>
      <c r="K3883" s="183">
        <v>25000</v>
      </c>
      <c r="L3883" s="183">
        <f>M3883+N3883+O3883</f>
        <v>0</v>
      </c>
      <c r="M3883" s="17"/>
      <c r="N3883" s="17"/>
      <c r="O3883" s="17"/>
      <c r="P3883" s="17">
        <f t="shared" si="3170"/>
        <v>25000</v>
      </c>
      <c r="Q3883" s="183">
        <f t="shared" si="3175"/>
        <v>100</v>
      </c>
    </row>
    <row r="3884" spans="1:17" x14ac:dyDescent="0.25">
      <c r="A3884" s="4" t="s">
        <v>969</v>
      </c>
      <c r="B3884" s="4" t="s">
        <v>82</v>
      </c>
      <c r="C3884" s="4" t="s">
        <v>1654</v>
      </c>
      <c r="D3884" s="4" t="s">
        <v>1655</v>
      </c>
      <c r="E3884" s="3" t="s">
        <v>341</v>
      </c>
      <c r="F3884" s="4"/>
      <c r="G3884" s="16" t="s">
        <v>1015</v>
      </c>
      <c r="H3884" s="16" t="s">
        <v>340</v>
      </c>
      <c r="I3884" s="183">
        <v>56000</v>
      </c>
      <c r="J3884" s="183">
        <v>55000</v>
      </c>
      <c r="K3884" s="183">
        <v>55000</v>
      </c>
      <c r="L3884" s="183">
        <f>M3884+N3884+O3884</f>
        <v>0</v>
      </c>
      <c r="M3884" s="17"/>
      <c r="N3884" s="17"/>
      <c r="O3884" s="17"/>
      <c r="P3884" s="17">
        <f t="shared" si="3170"/>
        <v>55000</v>
      </c>
      <c r="Q3884" s="183">
        <f t="shared" si="3175"/>
        <v>100</v>
      </c>
    </row>
    <row r="3885" spans="1:17" x14ac:dyDescent="0.25">
      <c r="A3885" s="16" t="s">
        <v>1</v>
      </c>
      <c r="B3885" s="16" t="s">
        <v>1</v>
      </c>
      <c r="C3885" s="16" t="s">
        <v>1</v>
      </c>
      <c r="D3885" s="16" t="s">
        <v>1</v>
      </c>
      <c r="E3885" s="16" t="s">
        <v>1</v>
      </c>
      <c r="F3885" s="16" t="s">
        <v>1</v>
      </c>
      <c r="G3885" s="16" t="s">
        <v>1</v>
      </c>
      <c r="H3885" s="13" t="s">
        <v>1664</v>
      </c>
      <c r="I3885" s="184">
        <f t="shared" ref="I3885:O3885" si="3191">SUM(I3855,I3878,I3881)</f>
        <v>4699359</v>
      </c>
      <c r="J3885" s="184">
        <f t="shared" si="3191"/>
        <v>4696135</v>
      </c>
      <c r="K3885" s="184">
        <f t="shared" si="3191"/>
        <v>3772297</v>
      </c>
      <c r="L3885" s="184">
        <f t="shared" si="3191"/>
        <v>923728</v>
      </c>
      <c r="M3885" s="14">
        <f t="shared" si="3191"/>
        <v>315090</v>
      </c>
      <c r="N3885" s="14">
        <f t="shared" si="3191"/>
        <v>308912</v>
      </c>
      <c r="O3885" s="14">
        <f t="shared" si="3191"/>
        <v>299726</v>
      </c>
      <c r="P3885" s="14">
        <f t="shared" si="3170"/>
        <v>4696025</v>
      </c>
      <c r="Q3885" s="184">
        <f t="shared" si="3175"/>
        <v>99.997657648257558</v>
      </c>
    </row>
    <row r="3886" spans="1:17" ht="15.75" thickBot="1" x14ac:dyDescent="0.3">
      <c r="A3886" s="16" t="s">
        <v>1</v>
      </c>
      <c r="B3886" s="16" t="s">
        <v>1</v>
      </c>
      <c r="C3886" s="16" t="s">
        <v>1</v>
      </c>
      <c r="D3886" s="16" t="s">
        <v>1</v>
      </c>
      <c r="E3886" s="16" t="s">
        <v>1</v>
      </c>
      <c r="F3886" s="16" t="s">
        <v>1</v>
      </c>
      <c r="G3886" s="16" t="s">
        <v>1</v>
      </c>
      <c r="H3886" s="2" t="s">
        <v>77</v>
      </c>
      <c r="I3886" s="185">
        <v>74</v>
      </c>
      <c r="J3886" s="185">
        <v>74</v>
      </c>
      <c r="K3886" s="185"/>
      <c r="L3886" s="185">
        <f>M3886+N3886+O3886</f>
        <v>0</v>
      </c>
      <c r="M3886" s="16"/>
      <c r="N3886" s="16"/>
      <c r="O3886" s="16"/>
      <c r="P3886" s="15">
        <f t="shared" si="3170"/>
        <v>0</v>
      </c>
      <c r="Q3886" s="164"/>
    </row>
    <row r="3887" spans="1:17" ht="45.75" thickBot="1" x14ac:dyDescent="0.3">
      <c r="A3887" s="212" t="s">
        <v>1</v>
      </c>
      <c r="B3887" s="212" t="s">
        <v>1</v>
      </c>
      <c r="C3887" s="212" t="s">
        <v>1</v>
      </c>
      <c r="D3887" s="212" t="s">
        <v>1</v>
      </c>
      <c r="E3887" s="212" t="s">
        <v>1</v>
      </c>
      <c r="F3887" s="212" t="s">
        <v>1</v>
      </c>
      <c r="G3887" s="214" t="s">
        <v>1</v>
      </c>
      <c r="H3887" s="5" t="s">
        <v>78</v>
      </c>
      <c r="I3887" s="109" t="s">
        <v>3374</v>
      </c>
      <c r="J3887" s="109" t="s">
        <v>3433</v>
      </c>
      <c r="K3887" s="109" t="s">
        <v>3437</v>
      </c>
      <c r="L3887" s="109" t="s">
        <v>3434</v>
      </c>
      <c r="M3887" s="5" t="s">
        <v>3439</v>
      </c>
      <c r="N3887" s="5" t="s">
        <v>3440</v>
      </c>
      <c r="O3887" s="5" t="s">
        <v>3441</v>
      </c>
      <c r="P3887" s="5" t="s">
        <v>3438</v>
      </c>
      <c r="Q3887" s="162" t="s">
        <v>3302</v>
      </c>
    </row>
    <row r="3888" spans="1:17" x14ac:dyDescent="0.25">
      <c r="A3888" s="213"/>
      <c r="B3888" s="213"/>
      <c r="C3888" s="213"/>
      <c r="D3888" s="213"/>
      <c r="E3888" s="213"/>
      <c r="F3888" s="213"/>
      <c r="G3888" s="215"/>
      <c r="H3888" s="18" t="s">
        <v>1</v>
      </c>
      <c r="I3888" s="110">
        <v>1</v>
      </c>
      <c r="J3888" s="110">
        <v>2</v>
      </c>
      <c r="K3888" s="110">
        <v>20</v>
      </c>
      <c r="L3888" s="110" t="s">
        <v>3402</v>
      </c>
      <c r="M3888" s="12">
        <v>5</v>
      </c>
      <c r="N3888" s="12">
        <v>6</v>
      </c>
      <c r="O3888" s="12">
        <v>7</v>
      </c>
      <c r="P3888" s="12" t="s">
        <v>3303</v>
      </c>
      <c r="Q3888" s="110">
        <v>9</v>
      </c>
    </row>
    <row r="3889" spans="1:17" x14ac:dyDescent="0.25">
      <c r="A3889" s="213"/>
      <c r="B3889" s="213"/>
      <c r="C3889" s="213"/>
      <c r="D3889" s="213"/>
      <c r="E3889" s="213"/>
      <c r="F3889" s="213"/>
      <c r="G3889" s="215"/>
      <c r="H3889" s="19" t="s">
        <v>1060</v>
      </c>
      <c r="I3889" s="186">
        <f t="shared" ref="I3889:L3889" si="3192">SUM(I3885)</f>
        <v>4699359</v>
      </c>
      <c r="J3889" s="186">
        <f t="shared" ref="J3889" si="3193">SUM(J3885)</f>
        <v>4696135</v>
      </c>
      <c r="K3889" s="186">
        <f t="shared" ref="K3889" si="3194">SUM(K3885)</f>
        <v>3772297</v>
      </c>
      <c r="L3889" s="186">
        <f t="shared" si="3192"/>
        <v>923728</v>
      </c>
      <c r="M3889" s="20">
        <f t="shared" ref="M3889:O3889" si="3195">SUM(M3885)</f>
        <v>315090</v>
      </c>
      <c r="N3889" s="20">
        <f t="shared" si="3195"/>
        <v>308912</v>
      </c>
      <c r="O3889" s="20">
        <f t="shared" si="3195"/>
        <v>299726</v>
      </c>
      <c r="P3889" s="20">
        <f>K3889+L3889</f>
        <v>4696025</v>
      </c>
      <c r="Q3889" s="186">
        <f>IF(J3889=0,"-",P3889/J3889*100)</f>
        <v>99.997657648257558</v>
      </c>
    </row>
    <row r="3890" spans="1:17" x14ac:dyDescent="0.25">
      <c r="A3890" s="213"/>
      <c r="B3890" s="213"/>
      <c r="C3890" s="213"/>
      <c r="D3890" s="213"/>
      <c r="E3890" s="213"/>
      <c r="F3890" s="213"/>
      <c r="G3890" s="215"/>
      <c r="H3890" s="21" t="s">
        <v>80</v>
      </c>
      <c r="I3890" s="186">
        <f t="shared" ref="I3890:L3890" si="3196">SUM(I3889)</f>
        <v>4699359</v>
      </c>
      <c r="J3890" s="186">
        <f t="shared" ref="J3890" si="3197">SUM(J3889)</f>
        <v>4696135</v>
      </c>
      <c r="K3890" s="186">
        <f t="shared" ref="K3890" si="3198">SUM(K3889)</f>
        <v>3772297</v>
      </c>
      <c r="L3890" s="186">
        <f t="shared" si="3196"/>
        <v>923728</v>
      </c>
      <c r="M3890" s="20">
        <f t="shared" ref="M3890:O3890" si="3199">SUM(M3889)</f>
        <v>315090</v>
      </c>
      <c r="N3890" s="20">
        <f t="shared" si="3199"/>
        <v>308912</v>
      </c>
      <c r="O3890" s="20">
        <f t="shared" si="3199"/>
        <v>299726</v>
      </c>
      <c r="P3890" s="20">
        <f>K3890+L3890</f>
        <v>4696025</v>
      </c>
      <c r="Q3890" s="186">
        <f>IF(J3890=0,"-",P3890/J3890*100)</f>
        <v>99.997657648257558</v>
      </c>
    </row>
    <row r="3891" spans="1:17" x14ac:dyDescent="0.25">
      <c r="A3891" s="216"/>
      <c r="B3891" s="216"/>
      <c r="C3891" s="216"/>
      <c r="D3891" s="216"/>
      <c r="E3891" s="216"/>
      <c r="F3891" s="216"/>
      <c r="G3891" s="217"/>
      <c r="J3891" s="178">
        <v>0</v>
      </c>
      <c r="K3891" s="178">
        <v>0</v>
      </c>
      <c r="L3891" s="178">
        <f>M3891+N3891+O3891</f>
        <v>0</v>
      </c>
      <c r="P3891">
        <f>K3891+L3891</f>
        <v>0</v>
      </c>
      <c r="Q3891" s="160" t="str">
        <f>IF(J3891=0,"-",P3891/J3891*100)</f>
        <v>-</v>
      </c>
    </row>
    <row r="3892" spans="1:17" ht="15.75" thickBot="1" x14ac:dyDescent="0.3">
      <c r="A3892" s="16" t="s">
        <v>1</v>
      </c>
      <c r="B3892" s="16" t="s">
        <v>1</v>
      </c>
      <c r="C3892" s="16" t="s">
        <v>1</v>
      </c>
      <c r="D3892" s="16" t="s">
        <v>1</v>
      </c>
      <c r="E3892" s="16" t="s">
        <v>1</v>
      </c>
      <c r="F3892" s="16" t="s">
        <v>1</v>
      </c>
      <c r="G3892" s="16" t="s">
        <v>1</v>
      </c>
      <c r="H3892" s="22" t="s">
        <v>1</v>
      </c>
      <c r="I3892" s="187"/>
      <c r="J3892" s="187"/>
      <c r="K3892" s="187"/>
      <c r="L3892" s="187">
        <f>M3892+N3892+O3892</f>
        <v>0</v>
      </c>
      <c r="M3892" s="22"/>
      <c r="N3892" s="22"/>
      <c r="O3892" s="22"/>
      <c r="P3892" s="22">
        <f>K3892+L3892</f>
        <v>0</v>
      </c>
      <c r="Q3892" s="166"/>
    </row>
    <row r="3893" spans="1:17" ht="45.75" thickBot="1" x14ac:dyDescent="0.3">
      <c r="A3893" s="5" t="s">
        <v>4</v>
      </c>
      <c r="B3893" s="5" t="s">
        <v>5</v>
      </c>
      <c r="C3893" s="5" t="s">
        <v>6</v>
      </c>
      <c r="D3893" s="6" t="s">
        <v>1</v>
      </c>
      <c r="E3893" s="5" t="s">
        <v>7</v>
      </c>
      <c r="F3893" s="5" t="s">
        <v>8</v>
      </c>
      <c r="G3893" s="5" t="s">
        <v>9</v>
      </c>
      <c r="H3893" s="5" t="s">
        <v>10</v>
      </c>
      <c r="I3893" s="109" t="s">
        <v>3374</v>
      </c>
      <c r="J3893" s="109" t="s">
        <v>3433</v>
      </c>
      <c r="K3893" s="109" t="s">
        <v>3437</v>
      </c>
      <c r="L3893" s="109" t="s">
        <v>3434</v>
      </c>
      <c r="M3893" s="5" t="s">
        <v>3439</v>
      </c>
      <c r="N3893" s="5" t="s">
        <v>3440</v>
      </c>
      <c r="O3893" s="5" t="s">
        <v>3441</v>
      </c>
      <c r="P3893" s="5" t="s">
        <v>3438</v>
      </c>
      <c r="Q3893" s="162" t="s">
        <v>3302</v>
      </c>
    </row>
    <row r="3894" spans="1:17" x14ac:dyDescent="0.25">
      <c r="A3894" s="7" t="s">
        <v>1</v>
      </c>
      <c r="B3894" s="7" t="s">
        <v>1</v>
      </c>
      <c r="C3894" s="7" t="s">
        <v>1</v>
      </c>
      <c r="D3894" s="8" t="s">
        <v>1</v>
      </c>
      <c r="E3894" s="8" t="s">
        <v>1</v>
      </c>
      <c r="F3894" s="9" t="s">
        <v>1</v>
      </c>
      <c r="G3894" s="10" t="s">
        <v>1</v>
      </c>
      <c r="H3894" s="11" t="s">
        <v>1</v>
      </c>
      <c r="I3894" s="110">
        <v>1</v>
      </c>
      <c r="J3894" s="110">
        <v>2</v>
      </c>
      <c r="K3894" s="110">
        <v>20</v>
      </c>
      <c r="L3894" s="110" t="s">
        <v>3402</v>
      </c>
      <c r="M3894" s="12">
        <v>5</v>
      </c>
      <c r="N3894" s="12">
        <v>6</v>
      </c>
      <c r="O3894" s="12">
        <v>7</v>
      </c>
      <c r="P3894" s="12" t="s">
        <v>3303</v>
      </c>
      <c r="Q3894" s="110">
        <v>9</v>
      </c>
    </row>
    <row r="3895" spans="1:17" x14ac:dyDescent="0.25">
      <c r="A3895" s="1" t="s">
        <v>969</v>
      </c>
      <c r="B3895" s="1" t="s">
        <v>82</v>
      </c>
      <c r="C3895" s="4" t="s">
        <v>1665</v>
      </c>
      <c r="D3895" s="4" t="s">
        <v>1666</v>
      </c>
      <c r="E3895" s="2" t="s">
        <v>1</v>
      </c>
      <c r="F3895" s="2" t="s">
        <v>1</v>
      </c>
      <c r="G3895" s="2" t="s">
        <v>1</v>
      </c>
      <c r="H3895" s="2" t="s">
        <v>1667</v>
      </c>
      <c r="I3895" s="183">
        <v>0</v>
      </c>
      <c r="J3895" s="183"/>
      <c r="K3895" s="183"/>
      <c r="L3895" s="183">
        <f>M3895+N3895+O3895</f>
        <v>0</v>
      </c>
      <c r="M3895" s="3"/>
      <c r="N3895" s="3"/>
      <c r="O3895" s="3"/>
      <c r="P3895" s="3">
        <f t="shared" ref="P3895:P3926" si="3200">K3895+L3895</f>
        <v>0</v>
      </c>
      <c r="Q3895" s="161"/>
    </row>
    <row r="3896" spans="1:17" ht="33.75" x14ac:dyDescent="0.25">
      <c r="A3896" s="1" t="s">
        <v>1</v>
      </c>
      <c r="B3896" s="1" t="s">
        <v>1</v>
      </c>
      <c r="C3896" s="1" t="s">
        <v>1</v>
      </c>
      <c r="D3896" s="2" t="s">
        <v>1</v>
      </c>
      <c r="E3896" s="2" t="s">
        <v>1</v>
      </c>
      <c r="F3896" s="2" t="s">
        <v>1</v>
      </c>
      <c r="G3896" s="2" t="s">
        <v>1</v>
      </c>
      <c r="H3896" s="13" t="s">
        <v>14</v>
      </c>
      <c r="I3896" s="184">
        <f t="shared" ref="I3896:L3896" si="3201">SUM(I3897,I3905,I3907)</f>
        <v>3254098</v>
      </c>
      <c r="J3896" s="184">
        <f t="shared" ref="J3896" si="3202">SUM(J3897,J3905,J3907)</f>
        <v>3146560</v>
      </c>
      <c r="K3896" s="184">
        <f t="shared" ref="K3896" si="3203">SUM(K3897,K3905,K3907)</f>
        <v>2346504</v>
      </c>
      <c r="L3896" s="184">
        <f t="shared" si="3201"/>
        <v>783697</v>
      </c>
      <c r="M3896" s="14">
        <f t="shared" ref="M3896:O3896" si="3204">SUM(M3897,M3905,M3907)</f>
        <v>268348</v>
      </c>
      <c r="N3896" s="14">
        <f t="shared" si="3204"/>
        <v>271603</v>
      </c>
      <c r="O3896" s="14">
        <f t="shared" si="3204"/>
        <v>243746</v>
      </c>
      <c r="P3896" s="14">
        <f t="shared" si="3200"/>
        <v>3130201</v>
      </c>
      <c r="Q3896" s="184">
        <f t="shared" ref="Q3896:Q3925" si="3205">IF(J3896=0,"-",P3896/J3896*100)</f>
        <v>99.480098901657684</v>
      </c>
    </row>
    <row r="3897" spans="1:17" x14ac:dyDescent="0.25">
      <c r="A3897" s="4" t="s">
        <v>969</v>
      </c>
      <c r="B3897" s="4" t="s">
        <v>82</v>
      </c>
      <c r="C3897" s="4" t="s">
        <v>1665</v>
      </c>
      <c r="D3897" s="4" t="s">
        <v>1666</v>
      </c>
      <c r="E3897" s="2" t="s">
        <v>15</v>
      </c>
      <c r="F3897" s="2" t="s">
        <v>1</v>
      </c>
      <c r="G3897" s="2" t="s">
        <v>1</v>
      </c>
      <c r="H3897" s="2" t="s">
        <v>16</v>
      </c>
      <c r="I3897" s="185">
        <f t="shared" ref="I3897:L3897" si="3206">SUM(I3898,I3899)</f>
        <v>2746380</v>
      </c>
      <c r="J3897" s="185">
        <f t="shared" ref="J3897" si="3207">SUM(J3898,J3899)</f>
        <v>2695342</v>
      </c>
      <c r="K3897" s="185">
        <f t="shared" ref="K3897" si="3208">SUM(K3898,K3899)</f>
        <v>2032767</v>
      </c>
      <c r="L3897" s="185">
        <f t="shared" si="3206"/>
        <v>646216</v>
      </c>
      <c r="M3897" s="15">
        <f t="shared" ref="M3897:O3897" si="3209">SUM(M3898,M3899)</f>
        <v>224740</v>
      </c>
      <c r="N3897" s="15">
        <f t="shared" si="3209"/>
        <v>225700</v>
      </c>
      <c r="O3897" s="15">
        <f t="shared" si="3209"/>
        <v>195776</v>
      </c>
      <c r="P3897" s="15">
        <f t="shared" si="3200"/>
        <v>2678983</v>
      </c>
      <c r="Q3897" s="185">
        <f t="shared" si="3205"/>
        <v>99.393064034174515</v>
      </c>
    </row>
    <row r="3898" spans="1:17" x14ac:dyDescent="0.25">
      <c r="A3898" s="4" t="s">
        <v>969</v>
      </c>
      <c r="B3898" s="4" t="s">
        <v>82</v>
      </c>
      <c r="C3898" s="4" t="s">
        <v>1665</v>
      </c>
      <c r="D3898" s="4" t="s">
        <v>1666</v>
      </c>
      <c r="E3898" s="3" t="s">
        <v>18</v>
      </c>
      <c r="F3898" s="4"/>
      <c r="G3898" s="16" t="s">
        <v>1015</v>
      </c>
      <c r="H3898" s="16" t="s">
        <v>17</v>
      </c>
      <c r="I3898" s="183">
        <v>2354365</v>
      </c>
      <c r="J3898" s="183">
        <v>2313865</v>
      </c>
      <c r="K3898" s="183">
        <v>1757206</v>
      </c>
      <c r="L3898" s="183">
        <f>M3898+N3898+O3898</f>
        <v>556659</v>
      </c>
      <c r="M3898" s="17">
        <v>198500</v>
      </c>
      <c r="N3898" s="17">
        <v>198500</v>
      </c>
      <c r="O3898" s="17">
        <v>159659</v>
      </c>
      <c r="P3898" s="17">
        <f t="shared" si="3200"/>
        <v>2313865</v>
      </c>
      <c r="Q3898" s="183">
        <f t="shared" si="3205"/>
        <v>100</v>
      </c>
    </row>
    <row r="3899" spans="1:17" x14ac:dyDescent="0.25">
      <c r="A3899" s="1" t="s">
        <v>969</v>
      </c>
      <c r="B3899" s="1" t="s">
        <v>82</v>
      </c>
      <c r="C3899" s="1" t="s">
        <v>1665</v>
      </c>
      <c r="D3899" s="1" t="s">
        <v>1666</v>
      </c>
      <c r="E3899" s="1" t="s">
        <v>20</v>
      </c>
      <c r="F3899" s="4" t="s">
        <v>1</v>
      </c>
      <c r="G3899" s="16" t="s">
        <v>1</v>
      </c>
      <c r="H3899" s="2" t="s">
        <v>21</v>
      </c>
      <c r="I3899" s="185">
        <f t="shared" ref="I3899:O3899" si="3210">SUM(I3900:I3904)</f>
        <v>392015</v>
      </c>
      <c r="J3899" s="185">
        <f t="shared" si="3210"/>
        <v>381477</v>
      </c>
      <c r="K3899" s="185">
        <f t="shared" si="3210"/>
        <v>275561</v>
      </c>
      <c r="L3899" s="185">
        <f t="shared" si="3210"/>
        <v>89557</v>
      </c>
      <c r="M3899" s="15">
        <f t="shared" si="3210"/>
        <v>26240</v>
      </c>
      <c r="N3899" s="15">
        <f t="shared" si="3210"/>
        <v>27200</v>
      </c>
      <c r="O3899" s="15">
        <f t="shared" si="3210"/>
        <v>36117</v>
      </c>
      <c r="P3899" s="15">
        <f t="shared" si="3200"/>
        <v>365118</v>
      </c>
      <c r="Q3899" s="185">
        <f t="shared" si="3205"/>
        <v>95.711668069110317</v>
      </c>
    </row>
    <row r="3900" spans="1:17" x14ac:dyDescent="0.25">
      <c r="A3900" s="4" t="s">
        <v>969</v>
      </c>
      <c r="B3900" s="4" t="s">
        <v>82</v>
      </c>
      <c r="C3900" s="4" t="s">
        <v>1665</v>
      </c>
      <c r="D3900" s="4" t="s">
        <v>1666</v>
      </c>
      <c r="E3900" s="3" t="s">
        <v>22</v>
      </c>
      <c r="F3900" s="4" t="s">
        <v>1668</v>
      </c>
      <c r="G3900" s="16" t="s">
        <v>1015</v>
      </c>
      <c r="H3900" s="16" t="s">
        <v>86</v>
      </c>
      <c r="I3900" s="183">
        <v>47400</v>
      </c>
      <c r="J3900" s="183">
        <v>46300</v>
      </c>
      <c r="K3900" s="183">
        <v>34110</v>
      </c>
      <c r="L3900" s="183">
        <f>M3900+N3900+O3900</f>
        <v>12190</v>
      </c>
      <c r="M3900" s="17">
        <v>4240</v>
      </c>
      <c r="N3900" s="17">
        <v>4200</v>
      </c>
      <c r="O3900" s="17">
        <v>3750</v>
      </c>
      <c r="P3900" s="17">
        <f t="shared" si="3200"/>
        <v>46300</v>
      </c>
      <c r="Q3900" s="183">
        <f t="shared" si="3205"/>
        <v>100</v>
      </c>
    </row>
    <row r="3901" spans="1:17" x14ac:dyDescent="0.25">
      <c r="A3901" s="4" t="s">
        <v>969</v>
      </c>
      <c r="B3901" s="4" t="s">
        <v>82</v>
      </c>
      <c r="C3901" s="4" t="s">
        <v>1665</v>
      </c>
      <c r="D3901" s="4" t="s">
        <v>1666</v>
      </c>
      <c r="E3901" s="3" t="s">
        <v>22</v>
      </c>
      <c r="F3901" s="4" t="s">
        <v>1669</v>
      </c>
      <c r="G3901" s="16" t="s">
        <v>1015</v>
      </c>
      <c r="H3901" s="16" t="s">
        <v>26</v>
      </c>
      <c r="I3901" s="183">
        <v>228655</v>
      </c>
      <c r="J3901" s="183">
        <v>223155</v>
      </c>
      <c r="K3901" s="183">
        <v>145788</v>
      </c>
      <c r="L3901" s="183">
        <f>M3901+N3901+O3901</f>
        <v>77367</v>
      </c>
      <c r="M3901" s="17">
        <v>22000</v>
      </c>
      <c r="N3901" s="17">
        <v>23000</v>
      </c>
      <c r="O3901" s="17">
        <v>32367</v>
      </c>
      <c r="P3901" s="17">
        <f t="shared" si="3200"/>
        <v>223155</v>
      </c>
      <c r="Q3901" s="183">
        <f t="shared" si="3205"/>
        <v>100</v>
      </c>
    </row>
    <row r="3902" spans="1:17" x14ac:dyDescent="0.25">
      <c r="A3902" s="4" t="s">
        <v>969</v>
      </c>
      <c r="B3902" s="4" t="s">
        <v>82</v>
      </c>
      <c r="C3902" s="4" t="s">
        <v>1665</v>
      </c>
      <c r="D3902" s="4" t="s">
        <v>1666</v>
      </c>
      <c r="E3902" s="3" t="s">
        <v>22</v>
      </c>
      <c r="F3902" s="4" t="s">
        <v>1670</v>
      </c>
      <c r="G3902" s="16" t="s">
        <v>1015</v>
      </c>
      <c r="H3902" s="16" t="s">
        <v>28</v>
      </c>
      <c r="I3902" s="183">
        <v>48460</v>
      </c>
      <c r="J3902" s="183">
        <v>44522</v>
      </c>
      <c r="K3902" s="183">
        <v>45186</v>
      </c>
      <c r="L3902" s="183">
        <f>M3902+N3902+O3902</f>
        <v>0</v>
      </c>
      <c r="M3902" s="17">
        <v>0</v>
      </c>
      <c r="N3902" s="17">
        <v>0</v>
      </c>
      <c r="O3902" s="17">
        <v>0</v>
      </c>
      <c r="P3902" s="17">
        <f t="shared" si="3200"/>
        <v>45186</v>
      </c>
      <c r="Q3902" s="183">
        <f t="shared" si="3205"/>
        <v>101.49139751134271</v>
      </c>
    </row>
    <row r="3903" spans="1:17" x14ac:dyDescent="0.25">
      <c r="A3903" s="4" t="s">
        <v>969</v>
      </c>
      <c r="B3903" s="4" t="s">
        <v>82</v>
      </c>
      <c r="C3903" s="4" t="s">
        <v>1665</v>
      </c>
      <c r="D3903" s="4" t="s">
        <v>1666</v>
      </c>
      <c r="E3903" s="3" t="s">
        <v>22</v>
      </c>
      <c r="F3903" s="4" t="s">
        <v>1671</v>
      </c>
      <c r="G3903" s="16" t="s">
        <v>1015</v>
      </c>
      <c r="H3903" s="16" t="s">
        <v>24</v>
      </c>
      <c r="I3903" s="183">
        <v>41500</v>
      </c>
      <c r="J3903" s="183">
        <v>41500</v>
      </c>
      <c r="K3903" s="183">
        <v>28523</v>
      </c>
      <c r="L3903" s="183">
        <f>M3903+N3903+O3903</f>
        <v>0</v>
      </c>
      <c r="M3903" s="17"/>
      <c r="N3903" s="17"/>
      <c r="O3903" s="17"/>
      <c r="P3903" s="17">
        <f t="shared" si="3200"/>
        <v>28523</v>
      </c>
      <c r="Q3903" s="183">
        <f t="shared" si="3205"/>
        <v>68.730120481927713</v>
      </c>
    </row>
    <row r="3904" spans="1:17" x14ac:dyDescent="0.25">
      <c r="A3904" s="4" t="s">
        <v>969</v>
      </c>
      <c r="B3904" s="4" t="s">
        <v>82</v>
      </c>
      <c r="C3904" s="4" t="s">
        <v>1665</v>
      </c>
      <c r="D3904" s="4" t="s">
        <v>1666</v>
      </c>
      <c r="E3904" s="3" t="s">
        <v>22</v>
      </c>
      <c r="F3904" s="4" t="s">
        <v>1672</v>
      </c>
      <c r="G3904" s="16" t="s">
        <v>1015</v>
      </c>
      <c r="H3904" s="16" t="s">
        <v>30</v>
      </c>
      <c r="I3904" s="183">
        <v>26000</v>
      </c>
      <c r="J3904" s="183">
        <v>26000</v>
      </c>
      <c r="K3904" s="183">
        <v>21954</v>
      </c>
      <c r="L3904" s="183">
        <f>M3904+N3904+O3904</f>
        <v>0</v>
      </c>
      <c r="M3904" s="17"/>
      <c r="N3904" s="17"/>
      <c r="O3904" s="17"/>
      <c r="P3904" s="17">
        <f t="shared" si="3200"/>
        <v>21954</v>
      </c>
      <c r="Q3904" s="183">
        <f t="shared" si="3205"/>
        <v>84.438461538461539</v>
      </c>
    </row>
    <row r="3905" spans="1:17" x14ac:dyDescent="0.25">
      <c r="A3905" s="4" t="s">
        <v>969</v>
      </c>
      <c r="B3905" s="4" t="s">
        <v>82</v>
      </c>
      <c r="C3905" s="4" t="s">
        <v>1665</v>
      </c>
      <c r="D3905" s="4" t="s">
        <v>1666</v>
      </c>
      <c r="E3905" s="2" t="s">
        <v>31</v>
      </c>
      <c r="F3905" s="2" t="s">
        <v>1</v>
      </c>
      <c r="G3905" s="2" t="s">
        <v>1</v>
      </c>
      <c r="H3905" s="2" t="s">
        <v>32</v>
      </c>
      <c r="I3905" s="185">
        <f t="shared" ref="I3905:O3905" si="3211">SUM(I3906)</f>
        <v>247208</v>
      </c>
      <c r="J3905" s="185">
        <f t="shared" si="3211"/>
        <v>242708</v>
      </c>
      <c r="K3905" s="185">
        <f t="shared" si="3211"/>
        <v>186188</v>
      </c>
      <c r="L3905" s="185">
        <f t="shared" si="3211"/>
        <v>56520</v>
      </c>
      <c r="M3905" s="15">
        <f t="shared" si="3211"/>
        <v>20900</v>
      </c>
      <c r="N3905" s="15">
        <f t="shared" si="3211"/>
        <v>20800</v>
      </c>
      <c r="O3905" s="15">
        <f t="shared" si="3211"/>
        <v>14820</v>
      </c>
      <c r="P3905" s="15">
        <f t="shared" si="3200"/>
        <v>242708</v>
      </c>
      <c r="Q3905" s="185">
        <f t="shared" si="3205"/>
        <v>100</v>
      </c>
    </row>
    <row r="3906" spans="1:17" x14ac:dyDescent="0.25">
      <c r="A3906" s="4" t="s">
        <v>969</v>
      </c>
      <c r="B3906" s="4" t="s">
        <v>82</v>
      </c>
      <c r="C3906" s="4" t="s">
        <v>1665</v>
      </c>
      <c r="D3906" s="4" t="s">
        <v>1666</v>
      </c>
      <c r="E3906" s="3" t="s">
        <v>34</v>
      </c>
      <c r="F3906" s="4"/>
      <c r="G3906" s="16" t="s">
        <v>1015</v>
      </c>
      <c r="H3906" s="16" t="s">
        <v>33</v>
      </c>
      <c r="I3906" s="183">
        <v>247208</v>
      </c>
      <c r="J3906" s="183">
        <v>242708</v>
      </c>
      <c r="K3906" s="183">
        <v>186188</v>
      </c>
      <c r="L3906" s="183">
        <f>M3906+N3906+O3906</f>
        <v>56520</v>
      </c>
      <c r="M3906" s="17">
        <v>20900</v>
      </c>
      <c r="N3906" s="17">
        <v>20800</v>
      </c>
      <c r="O3906" s="17">
        <v>14820</v>
      </c>
      <c r="P3906" s="17">
        <f t="shared" si="3200"/>
        <v>242708</v>
      </c>
      <c r="Q3906" s="183">
        <f t="shared" si="3205"/>
        <v>100</v>
      </c>
    </row>
    <row r="3907" spans="1:17" x14ac:dyDescent="0.25">
      <c r="A3907" s="4" t="s">
        <v>969</v>
      </c>
      <c r="B3907" s="4" t="s">
        <v>82</v>
      </c>
      <c r="C3907" s="4" t="s">
        <v>1665</v>
      </c>
      <c r="D3907" s="4" t="s">
        <v>1666</v>
      </c>
      <c r="E3907" s="2" t="s">
        <v>35</v>
      </c>
      <c r="F3907" s="2" t="s">
        <v>1</v>
      </c>
      <c r="G3907" s="2" t="s">
        <v>1</v>
      </c>
      <c r="H3907" s="2" t="s">
        <v>36</v>
      </c>
      <c r="I3907" s="185">
        <f t="shared" ref="I3907:O3907" si="3212">SUM(I3908:I3914)</f>
        <v>260510</v>
      </c>
      <c r="J3907" s="185">
        <f t="shared" si="3212"/>
        <v>208510</v>
      </c>
      <c r="K3907" s="185">
        <f t="shared" si="3212"/>
        <v>127549</v>
      </c>
      <c r="L3907" s="185">
        <f t="shared" si="3212"/>
        <v>80961</v>
      </c>
      <c r="M3907" s="15">
        <f t="shared" si="3212"/>
        <v>22708</v>
      </c>
      <c r="N3907" s="15">
        <f t="shared" si="3212"/>
        <v>25103</v>
      </c>
      <c r="O3907" s="15">
        <f t="shared" si="3212"/>
        <v>33150</v>
      </c>
      <c r="P3907" s="15">
        <f t="shared" si="3200"/>
        <v>208510</v>
      </c>
      <c r="Q3907" s="185">
        <f t="shared" si="3205"/>
        <v>100</v>
      </c>
    </row>
    <row r="3908" spans="1:17" x14ac:dyDescent="0.25">
      <c r="A3908" s="4" t="s">
        <v>969</v>
      </c>
      <c r="B3908" s="4" t="s">
        <v>82</v>
      </c>
      <c r="C3908" s="4" t="s">
        <v>1665</v>
      </c>
      <c r="D3908" s="4" t="s">
        <v>1666</v>
      </c>
      <c r="E3908" s="3" t="s">
        <v>39</v>
      </c>
      <c r="F3908" s="4"/>
      <c r="G3908" s="16" t="s">
        <v>1015</v>
      </c>
      <c r="H3908" s="16" t="s">
        <v>38</v>
      </c>
      <c r="I3908" s="183">
        <v>5150</v>
      </c>
      <c r="J3908" s="183">
        <v>4150</v>
      </c>
      <c r="K3908" s="183">
        <v>3438</v>
      </c>
      <c r="L3908" s="183">
        <f t="shared" ref="L3908:L3913" si="3213">M3908+N3908+O3908</f>
        <v>712</v>
      </c>
      <c r="M3908" s="17">
        <v>712</v>
      </c>
      <c r="N3908" s="17">
        <v>0</v>
      </c>
      <c r="O3908" s="17">
        <v>0</v>
      </c>
      <c r="P3908" s="17">
        <f t="shared" si="3200"/>
        <v>4150</v>
      </c>
      <c r="Q3908" s="183">
        <f t="shared" si="3205"/>
        <v>100</v>
      </c>
    </row>
    <row r="3909" spans="1:17" x14ac:dyDescent="0.25">
      <c r="A3909" s="4" t="s">
        <v>969</v>
      </c>
      <c r="B3909" s="4" t="s">
        <v>82</v>
      </c>
      <c r="C3909" s="4" t="s">
        <v>1665</v>
      </c>
      <c r="D3909" s="4" t="s">
        <v>1666</v>
      </c>
      <c r="E3909" s="3" t="s">
        <v>197</v>
      </c>
      <c r="F3909" s="4"/>
      <c r="G3909" s="16" t="s">
        <v>1015</v>
      </c>
      <c r="H3909" s="16" t="s">
        <v>196</v>
      </c>
      <c r="I3909" s="183">
        <v>83000</v>
      </c>
      <c r="J3909" s="183">
        <v>83000</v>
      </c>
      <c r="K3909" s="183">
        <v>50751</v>
      </c>
      <c r="L3909" s="183">
        <f t="shared" si="3213"/>
        <v>32249</v>
      </c>
      <c r="M3909" s="17">
        <v>10000</v>
      </c>
      <c r="N3909" s="17">
        <v>12249</v>
      </c>
      <c r="O3909" s="17">
        <v>10000</v>
      </c>
      <c r="P3909" s="17">
        <f t="shared" si="3200"/>
        <v>83000</v>
      </c>
      <c r="Q3909" s="183">
        <f t="shared" si="3205"/>
        <v>100</v>
      </c>
    </row>
    <row r="3910" spans="1:17" x14ac:dyDescent="0.25">
      <c r="A3910" s="4" t="s">
        <v>969</v>
      </c>
      <c r="B3910" s="4" t="s">
        <v>82</v>
      </c>
      <c r="C3910" s="4" t="s">
        <v>1665</v>
      </c>
      <c r="D3910" s="4" t="s">
        <v>1666</v>
      </c>
      <c r="E3910" s="3" t="s">
        <v>200</v>
      </c>
      <c r="F3910" s="4"/>
      <c r="G3910" s="16" t="s">
        <v>1015</v>
      </c>
      <c r="H3910" s="16" t="s">
        <v>199</v>
      </c>
      <c r="I3910" s="183">
        <v>18500</v>
      </c>
      <c r="J3910" s="183">
        <v>18500</v>
      </c>
      <c r="K3910" s="183">
        <v>13026</v>
      </c>
      <c r="L3910" s="183">
        <f t="shared" si="3213"/>
        <v>5474</v>
      </c>
      <c r="M3910" s="17">
        <v>1900</v>
      </c>
      <c r="N3910" s="17">
        <v>1900</v>
      </c>
      <c r="O3910" s="17">
        <v>1674</v>
      </c>
      <c r="P3910" s="17">
        <f t="shared" si="3200"/>
        <v>18500</v>
      </c>
      <c r="Q3910" s="183">
        <f t="shared" si="3205"/>
        <v>100</v>
      </c>
    </row>
    <row r="3911" spans="1:17" x14ac:dyDescent="0.25">
      <c r="A3911" s="4" t="s">
        <v>969</v>
      </c>
      <c r="B3911" s="4" t="s">
        <v>82</v>
      </c>
      <c r="C3911" s="4" t="s">
        <v>1665</v>
      </c>
      <c r="D3911" s="4" t="s">
        <v>1666</v>
      </c>
      <c r="E3911" s="3" t="s">
        <v>203</v>
      </c>
      <c r="F3911" s="4"/>
      <c r="G3911" s="16" t="s">
        <v>1015</v>
      </c>
      <c r="H3911" s="16" t="s">
        <v>202</v>
      </c>
      <c r="I3911" s="183">
        <v>88000</v>
      </c>
      <c r="J3911" s="183">
        <v>37000</v>
      </c>
      <c r="K3911" s="183">
        <v>16749</v>
      </c>
      <c r="L3911" s="183">
        <f t="shared" si="3213"/>
        <v>20251</v>
      </c>
      <c r="M3911" s="17">
        <v>4500</v>
      </c>
      <c r="N3911" s="17">
        <v>5000</v>
      </c>
      <c r="O3911" s="17">
        <v>10751</v>
      </c>
      <c r="P3911" s="17">
        <f t="shared" si="3200"/>
        <v>37000</v>
      </c>
      <c r="Q3911" s="183">
        <f t="shared" si="3205"/>
        <v>100</v>
      </c>
    </row>
    <row r="3912" spans="1:17" x14ac:dyDescent="0.25">
      <c r="A3912" s="4" t="s">
        <v>969</v>
      </c>
      <c r="B3912" s="4" t="s">
        <v>82</v>
      </c>
      <c r="C3912" s="4" t="s">
        <v>1665</v>
      </c>
      <c r="D3912" s="4" t="s">
        <v>1666</v>
      </c>
      <c r="E3912" s="3" t="s">
        <v>206</v>
      </c>
      <c r="F3912" s="4"/>
      <c r="G3912" s="16" t="s">
        <v>1015</v>
      </c>
      <c r="H3912" s="16" t="s">
        <v>205</v>
      </c>
      <c r="I3912" s="183">
        <v>1150</v>
      </c>
      <c r="J3912" s="183">
        <v>1150</v>
      </c>
      <c r="K3912" s="183">
        <v>963</v>
      </c>
      <c r="L3912" s="183">
        <f t="shared" si="3213"/>
        <v>187</v>
      </c>
      <c r="M3912" s="17">
        <v>95</v>
      </c>
      <c r="N3912" s="17">
        <v>92</v>
      </c>
      <c r="O3912" s="17">
        <v>0</v>
      </c>
      <c r="P3912" s="17">
        <f t="shared" si="3200"/>
        <v>1150</v>
      </c>
      <c r="Q3912" s="183">
        <f t="shared" si="3205"/>
        <v>100</v>
      </c>
    </row>
    <row r="3913" spans="1:17" x14ac:dyDescent="0.25">
      <c r="A3913" s="4" t="s">
        <v>969</v>
      </c>
      <c r="B3913" s="4" t="s">
        <v>82</v>
      </c>
      <c r="C3913" s="4" t="s">
        <v>1665</v>
      </c>
      <c r="D3913" s="4" t="s">
        <v>1666</v>
      </c>
      <c r="E3913" s="3" t="s">
        <v>212</v>
      </c>
      <c r="F3913" s="4"/>
      <c r="G3913" s="16" t="s">
        <v>1015</v>
      </c>
      <c r="H3913" s="16" t="s">
        <v>211</v>
      </c>
      <c r="I3913" s="183">
        <v>17500</v>
      </c>
      <c r="J3913" s="183">
        <v>17500</v>
      </c>
      <c r="K3913" s="183">
        <v>12274</v>
      </c>
      <c r="L3913" s="183">
        <f t="shared" si="3213"/>
        <v>5226</v>
      </c>
      <c r="M3913" s="17">
        <v>2226</v>
      </c>
      <c r="N3913" s="17">
        <v>1500</v>
      </c>
      <c r="O3913" s="17">
        <v>1500</v>
      </c>
      <c r="P3913" s="17">
        <f t="shared" si="3200"/>
        <v>17500</v>
      </c>
      <c r="Q3913" s="183">
        <f t="shared" si="3205"/>
        <v>100</v>
      </c>
    </row>
    <row r="3914" spans="1:17" x14ac:dyDescent="0.25">
      <c r="A3914" s="1" t="s">
        <v>969</v>
      </c>
      <c r="B3914" s="1" t="s">
        <v>82</v>
      </c>
      <c r="C3914" s="1" t="s">
        <v>1665</v>
      </c>
      <c r="D3914" s="1" t="s">
        <v>1666</v>
      </c>
      <c r="E3914" s="1" t="s">
        <v>40</v>
      </c>
      <c r="F3914" s="4" t="s">
        <v>1</v>
      </c>
      <c r="G3914" s="16" t="s">
        <v>1</v>
      </c>
      <c r="H3914" s="2" t="s">
        <v>41</v>
      </c>
      <c r="I3914" s="185">
        <f t="shared" ref="I3914:O3914" si="3214">SUM(I3915:I3917)</f>
        <v>47210</v>
      </c>
      <c r="J3914" s="185">
        <f t="shared" si="3214"/>
        <v>47210</v>
      </c>
      <c r="K3914" s="185">
        <f t="shared" si="3214"/>
        <v>30348</v>
      </c>
      <c r="L3914" s="185">
        <f t="shared" si="3214"/>
        <v>16862</v>
      </c>
      <c r="M3914" s="15">
        <f t="shared" si="3214"/>
        <v>3275</v>
      </c>
      <c r="N3914" s="15">
        <f t="shared" si="3214"/>
        <v>4362</v>
      </c>
      <c r="O3914" s="15">
        <f t="shared" si="3214"/>
        <v>9225</v>
      </c>
      <c r="P3914" s="15">
        <f t="shared" si="3200"/>
        <v>47210</v>
      </c>
      <c r="Q3914" s="185">
        <f t="shared" si="3205"/>
        <v>100</v>
      </c>
    </row>
    <row r="3915" spans="1:17" x14ac:dyDescent="0.25">
      <c r="A3915" s="4" t="s">
        <v>969</v>
      </c>
      <c r="B3915" s="4" t="s">
        <v>82</v>
      </c>
      <c r="C3915" s="4" t="s">
        <v>1665</v>
      </c>
      <c r="D3915" s="4" t="s">
        <v>1666</v>
      </c>
      <c r="E3915" s="3" t="s">
        <v>42</v>
      </c>
      <c r="F3915" s="4"/>
      <c r="G3915" s="16" t="s">
        <v>1015</v>
      </c>
      <c r="H3915" s="16" t="s">
        <v>41</v>
      </c>
      <c r="I3915" s="183">
        <v>31600</v>
      </c>
      <c r="J3915" s="183">
        <v>31600</v>
      </c>
      <c r="K3915" s="183">
        <v>22549</v>
      </c>
      <c r="L3915" s="183">
        <f>M3915+N3915+O3915</f>
        <v>9051</v>
      </c>
      <c r="M3915" s="17">
        <v>2650</v>
      </c>
      <c r="N3915" s="17">
        <v>3751</v>
      </c>
      <c r="O3915" s="17">
        <v>2650</v>
      </c>
      <c r="P3915" s="17">
        <f t="shared" si="3200"/>
        <v>31600</v>
      </c>
      <c r="Q3915" s="183">
        <f t="shared" si="3205"/>
        <v>100</v>
      </c>
    </row>
    <row r="3916" spans="1:17" ht="22.5" x14ac:dyDescent="0.25">
      <c r="A3916" s="4" t="s">
        <v>969</v>
      </c>
      <c r="B3916" s="4" t="s">
        <v>82</v>
      </c>
      <c r="C3916" s="4" t="s">
        <v>1665</v>
      </c>
      <c r="D3916" s="4" t="s">
        <v>1666</v>
      </c>
      <c r="E3916" s="3" t="s">
        <v>42</v>
      </c>
      <c r="F3916" s="4" t="s">
        <v>1673</v>
      </c>
      <c r="G3916" s="16" t="s">
        <v>1015</v>
      </c>
      <c r="H3916" s="16" t="s">
        <v>50</v>
      </c>
      <c r="I3916" s="183">
        <v>7510</v>
      </c>
      <c r="J3916" s="183">
        <v>7510</v>
      </c>
      <c r="K3916" s="183">
        <v>5774</v>
      </c>
      <c r="L3916" s="183">
        <f>M3916+N3916+O3916</f>
        <v>1736</v>
      </c>
      <c r="M3916" s="17">
        <v>625</v>
      </c>
      <c r="N3916" s="17">
        <v>611</v>
      </c>
      <c r="O3916" s="17">
        <v>500</v>
      </c>
      <c r="P3916" s="17">
        <f t="shared" si="3200"/>
        <v>7510</v>
      </c>
      <c r="Q3916" s="183">
        <f t="shared" si="3205"/>
        <v>100</v>
      </c>
    </row>
    <row r="3917" spans="1:17" ht="22.5" x14ac:dyDescent="0.25">
      <c r="A3917" s="4" t="s">
        <v>969</v>
      </c>
      <c r="B3917" s="4" t="s">
        <v>82</v>
      </c>
      <c r="C3917" s="4" t="s">
        <v>1665</v>
      </c>
      <c r="D3917" s="4" t="s">
        <v>1666</v>
      </c>
      <c r="E3917" s="3" t="s">
        <v>42</v>
      </c>
      <c r="F3917" s="4" t="s">
        <v>1674</v>
      </c>
      <c r="G3917" s="16" t="s">
        <v>1015</v>
      </c>
      <c r="H3917" s="16" t="s">
        <v>56</v>
      </c>
      <c r="I3917" s="183">
        <v>8100</v>
      </c>
      <c r="J3917" s="183">
        <v>8100</v>
      </c>
      <c r="K3917" s="183">
        <v>2025</v>
      </c>
      <c r="L3917" s="183">
        <f>M3917+N3917+O3917</f>
        <v>6075</v>
      </c>
      <c r="M3917" s="17">
        <v>0</v>
      </c>
      <c r="N3917" s="17">
        <v>0</v>
      </c>
      <c r="O3917" s="17">
        <v>6075</v>
      </c>
      <c r="P3917" s="17">
        <f t="shared" si="3200"/>
        <v>8100</v>
      </c>
      <c r="Q3917" s="183">
        <f t="shared" si="3205"/>
        <v>100</v>
      </c>
    </row>
    <row r="3918" spans="1:17" ht="22.5" x14ac:dyDescent="0.25">
      <c r="A3918" s="1" t="s">
        <v>1</v>
      </c>
      <c r="B3918" s="1" t="s">
        <v>1</v>
      </c>
      <c r="C3918" s="1" t="s">
        <v>1</v>
      </c>
      <c r="D3918" s="2" t="s">
        <v>1</v>
      </c>
      <c r="E3918" s="2" t="s">
        <v>1</v>
      </c>
      <c r="F3918" s="2" t="s">
        <v>1</v>
      </c>
      <c r="G3918" s="2" t="s">
        <v>1</v>
      </c>
      <c r="H3918" s="13" t="s">
        <v>57</v>
      </c>
      <c r="I3918" s="184">
        <f t="shared" ref="I3918:O3919" si="3215">SUM(I3919)</f>
        <v>100</v>
      </c>
      <c r="J3918" s="184">
        <f t="shared" si="3215"/>
        <v>100</v>
      </c>
      <c r="K3918" s="184">
        <f t="shared" si="3215"/>
        <v>0</v>
      </c>
      <c r="L3918" s="184">
        <f t="shared" si="3215"/>
        <v>0</v>
      </c>
      <c r="M3918" s="14">
        <f t="shared" si="3215"/>
        <v>0</v>
      </c>
      <c r="N3918" s="14">
        <f t="shared" si="3215"/>
        <v>0</v>
      </c>
      <c r="O3918" s="14">
        <f t="shared" si="3215"/>
        <v>0</v>
      </c>
      <c r="P3918" s="14">
        <f t="shared" si="3200"/>
        <v>0</v>
      </c>
      <c r="Q3918" s="184">
        <f t="shared" si="3205"/>
        <v>0</v>
      </c>
    </row>
    <row r="3919" spans="1:17" x14ac:dyDescent="0.25">
      <c r="A3919" s="4" t="s">
        <v>969</v>
      </c>
      <c r="B3919" s="4" t="s">
        <v>82</v>
      </c>
      <c r="C3919" s="4" t="s">
        <v>1665</v>
      </c>
      <c r="D3919" s="4" t="s">
        <v>1666</v>
      </c>
      <c r="E3919" s="2" t="s">
        <v>58</v>
      </c>
      <c r="F3919" s="2" t="s">
        <v>1</v>
      </c>
      <c r="G3919" s="2" t="s">
        <v>1</v>
      </c>
      <c r="H3919" s="2" t="s">
        <v>59</v>
      </c>
      <c r="I3919" s="185">
        <f t="shared" si="3215"/>
        <v>100</v>
      </c>
      <c r="J3919" s="185">
        <f t="shared" si="3215"/>
        <v>100</v>
      </c>
      <c r="K3919" s="185">
        <f t="shared" si="3215"/>
        <v>0</v>
      </c>
      <c r="L3919" s="185">
        <f t="shared" si="3215"/>
        <v>0</v>
      </c>
      <c r="M3919" s="15">
        <f t="shared" si="3215"/>
        <v>0</v>
      </c>
      <c r="N3919" s="15">
        <f t="shared" si="3215"/>
        <v>0</v>
      </c>
      <c r="O3919" s="15">
        <f t="shared" si="3215"/>
        <v>0</v>
      </c>
      <c r="P3919" s="15">
        <f t="shared" si="3200"/>
        <v>0</v>
      </c>
      <c r="Q3919" s="185">
        <f t="shared" si="3205"/>
        <v>0</v>
      </c>
    </row>
    <row r="3920" spans="1:17" x14ac:dyDescent="0.25">
      <c r="A3920" s="4" t="s">
        <v>969</v>
      </c>
      <c r="B3920" s="4" t="s">
        <v>82</v>
      </c>
      <c r="C3920" s="4" t="s">
        <v>1665</v>
      </c>
      <c r="D3920" s="4" t="s">
        <v>1666</v>
      </c>
      <c r="E3920" s="3" t="s">
        <v>69</v>
      </c>
      <c r="F3920" s="4"/>
      <c r="G3920" s="16" t="s">
        <v>1015</v>
      </c>
      <c r="H3920" s="16" t="s">
        <v>68</v>
      </c>
      <c r="I3920" s="183">
        <v>100</v>
      </c>
      <c r="J3920" s="183">
        <v>100</v>
      </c>
      <c r="K3920" s="183">
        <v>0</v>
      </c>
      <c r="L3920" s="183">
        <f>M3920+N3920+O3920</f>
        <v>0</v>
      </c>
      <c r="M3920" s="17"/>
      <c r="N3920" s="17"/>
      <c r="O3920" s="17"/>
      <c r="P3920" s="17">
        <f t="shared" si="3200"/>
        <v>0</v>
      </c>
      <c r="Q3920" s="183">
        <f t="shared" si="3205"/>
        <v>0</v>
      </c>
    </row>
    <row r="3921" spans="1:17" ht="22.5" x14ac:dyDescent="0.25">
      <c r="A3921" s="1" t="s">
        <v>1</v>
      </c>
      <c r="B3921" s="1" t="s">
        <v>1</v>
      </c>
      <c r="C3921" s="1" t="s">
        <v>1</v>
      </c>
      <c r="D3921" s="2" t="s">
        <v>1</v>
      </c>
      <c r="E3921" s="2" t="s">
        <v>1</v>
      </c>
      <c r="F3921" s="2" t="s">
        <v>1</v>
      </c>
      <c r="G3921" s="2" t="s">
        <v>1</v>
      </c>
      <c r="H3921" s="13" t="s">
        <v>70</v>
      </c>
      <c r="I3921" s="184">
        <f t="shared" ref="I3921:O3921" si="3216">SUM(I3922)</f>
        <v>50700</v>
      </c>
      <c r="J3921" s="184">
        <f t="shared" si="3216"/>
        <v>40000</v>
      </c>
      <c r="K3921" s="184">
        <f t="shared" si="3216"/>
        <v>29999</v>
      </c>
      <c r="L3921" s="184">
        <f t="shared" si="3216"/>
        <v>10001</v>
      </c>
      <c r="M3921" s="14">
        <f t="shared" si="3216"/>
        <v>10001</v>
      </c>
      <c r="N3921" s="14">
        <f t="shared" si="3216"/>
        <v>0</v>
      </c>
      <c r="O3921" s="14">
        <f t="shared" si="3216"/>
        <v>0</v>
      </c>
      <c r="P3921" s="14">
        <f t="shared" si="3200"/>
        <v>40000</v>
      </c>
      <c r="Q3921" s="184">
        <f t="shared" si="3205"/>
        <v>100</v>
      </c>
    </row>
    <row r="3922" spans="1:17" x14ac:dyDescent="0.25">
      <c r="A3922" s="4" t="s">
        <v>969</v>
      </c>
      <c r="B3922" s="4" t="s">
        <v>82</v>
      </c>
      <c r="C3922" s="4" t="s">
        <v>1665</v>
      </c>
      <c r="D3922" s="4" t="s">
        <v>1666</v>
      </c>
      <c r="E3922" s="2" t="s">
        <v>71</v>
      </c>
      <c r="F3922" s="2" t="s">
        <v>1</v>
      </c>
      <c r="G3922" s="2" t="s">
        <v>1</v>
      </c>
      <c r="H3922" s="2" t="s">
        <v>72</v>
      </c>
      <c r="I3922" s="185">
        <f t="shared" ref="I3922:L3922" si="3217">SUM(I3923:I3924)</f>
        <v>50700</v>
      </c>
      <c r="J3922" s="185">
        <f t="shared" ref="J3922" si="3218">SUM(J3923:J3924)</f>
        <v>40000</v>
      </c>
      <c r="K3922" s="185">
        <f t="shared" ref="K3922" si="3219">SUM(K3923:K3924)</f>
        <v>29999</v>
      </c>
      <c r="L3922" s="185">
        <f t="shared" si="3217"/>
        <v>10001</v>
      </c>
      <c r="M3922" s="15">
        <f t="shared" ref="M3922:O3922" si="3220">SUM(M3923:M3924)</f>
        <v>10001</v>
      </c>
      <c r="N3922" s="15">
        <f t="shared" si="3220"/>
        <v>0</v>
      </c>
      <c r="O3922" s="15">
        <f t="shared" si="3220"/>
        <v>0</v>
      </c>
      <c r="P3922" s="15">
        <f t="shared" si="3200"/>
        <v>40000</v>
      </c>
      <c r="Q3922" s="185">
        <f t="shared" si="3205"/>
        <v>100</v>
      </c>
    </row>
    <row r="3923" spans="1:17" x14ac:dyDescent="0.25">
      <c r="A3923" s="4" t="s">
        <v>969</v>
      </c>
      <c r="B3923" s="4" t="s">
        <v>82</v>
      </c>
      <c r="C3923" s="4" t="s">
        <v>1665</v>
      </c>
      <c r="D3923" s="4" t="s">
        <v>1666</v>
      </c>
      <c r="E3923" s="3" t="s">
        <v>75</v>
      </c>
      <c r="F3923" s="4"/>
      <c r="G3923" s="16" t="s">
        <v>1015</v>
      </c>
      <c r="H3923" s="16" t="s">
        <v>74</v>
      </c>
      <c r="I3923" s="183">
        <v>20700</v>
      </c>
      <c r="J3923" s="183">
        <v>10000</v>
      </c>
      <c r="K3923" s="183">
        <v>9999</v>
      </c>
      <c r="L3923" s="183">
        <f>M3923+N3923+O3923</f>
        <v>1</v>
      </c>
      <c r="M3923" s="17">
        <v>1</v>
      </c>
      <c r="N3923" s="17">
        <v>0</v>
      </c>
      <c r="O3923" s="17">
        <v>0</v>
      </c>
      <c r="P3923" s="17">
        <f t="shared" si="3200"/>
        <v>10000</v>
      </c>
      <c r="Q3923" s="183">
        <f t="shared" si="3205"/>
        <v>100</v>
      </c>
    </row>
    <row r="3924" spans="1:17" x14ac:dyDescent="0.25">
      <c r="A3924" s="4" t="s">
        <v>969</v>
      </c>
      <c r="B3924" s="4" t="s">
        <v>82</v>
      </c>
      <c r="C3924" s="4" t="s">
        <v>1665</v>
      </c>
      <c r="D3924" s="4" t="s">
        <v>1666</v>
      </c>
      <c r="E3924" s="3" t="s">
        <v>341</v>
      </c>
      <c r="F3924" s="4"/>
      <c r="G3924" s="16" t="s">
        <v>1015</v>
      </c>
      <c r="H3924" s="16" t="s">
        <v>340</v>
      </c>
      <c r="I3924" s="183">
        <v>30000</v>
      </c>
      <c r="J3924" s="183">
        <v>30000</v>
      </c>
      <c r="K3924" s="183">
        <v>20000</v>
      </c>
      <c r="L3924" s="183">
        <f>M3924+N3924+O3924</f>
        <v>10000</v>
      </c>
      <c r="M3924" s="17">
        <v>10000</v>
      </c>
      <c r="N3924" s="17">
        <v>0</v>
      </c>
      <c r="O3924" s="17">
        <v>0</v>
      </c>
      <c r="P3924" s="17">
        <f t="shared" si="3200"/>
        <v>30000</v>
      </c>
      <c r="Q3924" s="183">
        <f t="shared" si="3205"/>
        <v>100</v>
      </c>
    </row>
    <row r="3925" spans="1:17" x14ac:dyDescent="0.25">
      <c r="A3925" s="16" t="s">
        <v>1</v>
      </c>
      <c r="B3925" s="16" t="s">
        <v>1</v>
      </c>
      <c r="C3925" s="16" t="s">
        <v>1</v>
      </c>
      <c r="D3925" s="16" t="s">
        <v>1</v>
      </c>
      <c r="E3925" s="16" t="s">
        <v>1</v>
      </c>
      <c r="F3925" s="16" t="s">
        <v>1</v>
      </c>
      <c r="G3925" s="16" t="s">
        <v>1</v>
      </c>
      <c r="H3925" s="13" t="s">
        <v>1675</v>
      </c>
      <c r="I3925" s="184">
        <f t="shared" ref="I3925:O3925" si="3221">SUM(I3896,I3918,I3921)</f>
        <v>3304898</v>
      </c>
      <c r="J3925" s="184">
        <f t="shared" si="3221"/>
        <v>3186660</v>
      </c>
      <c r="K3925" s="184">
        <f t="shared" si="3221"/>
        <v>2376503</v>
      </c>
      <c r="L3925" s="184">
        <f t="shared" si="3221"/>
        <v>793698</v>
      </c>
      <c r="M3925" s="14">
        <f t="shared" si="3221"/>
        <v>278349</v>
      </c>
      <c r="N3925" s="14">
        <f t="shared" si="3221"/>
        <v>271603</v>
      </c>
      <c r="O3925" s="14">
        <f t="shared" si="3221"/>
        <v>243746</v>
      </c>
      <c r="P3925" s="14">
        <f t="shared" si="3200"/>
        <v>3170201</v>
      </c>
      <c r="Q3925" s="184">
        <f t="shared" si="3205"/>
        <v>99.483503103562981</v>
      </c>
    </row>
    <row r="3926" spans="1:17" ht="15.75" thickBot="1" x14ac:dyDescent="0.3">
      <c r="A3926" s="16" t="s">
        <v>1</v>
      </c>
      <c r="B3926" s="16" t="s">
        <v>1</v>
      </c>
      <c r="C3926" s="16" t="s">
        <v>1</v>
      </c>
      <c r="D3926" s="16" t="s">
        <v>1</v>
      </c>
      <c r="E3926" s="16" t="s">
        <v>1</v>
      </c>
      <c r="F3926" s="16" t="s">
        <v>1</v>
      </c>
      <c r="G3926" s="16" t="s">
        <v>1</v>
      </c>
      <c r="H3926" s="2" t="s">
        <v>77</v>
      </c>
      <c r="I3926" s="185">
        <v>75</v>
      </c>
      <c r="J3926" s="185">
        <v>75</v>
      </c>
      <c r="K3926" s="185"/>
      <c r="L3926" s="185">
        <f>M3926+N3926+O3926</f>
        <v>0</v>
      </c>
      <c r="M3926" s="16"/>
      <c r="N3926" s="16"/>
      <c r="O3926" s="16"/>
      <c r="P3926" s="15">
        <f t="shared" si="3200"/>
        <v>0</v>
      </c>
      <c r="Q3926" s="164"/>
    </row>
    <row r="3927" spans="1:17" ht="45.75" thickBot="1" x14ac:dyDescent="0.3">
      <c r="A3927" s="212" t="s">
        <v>1</v>
      </c>
      <c r="B3927" s="212" t="s">
        <v>1</v>
      </c>
      <c r="C3927" s="212" t="s">
        <v>1</v>
      </c>
      <c r="D3927" s="212" t="s">
        <v>1</v>
      </c>
      <c r="E3927" s="212" t="s">
        <v>1</v>
      </c>
      <c r="F3927" s="212" t="s">
        <v>1</v>
      </c>
      <c r="G3927" s="214" t="s">
        <v>1</v>
      </c>
      <c r="H3927" s="5" t="s">
        <v>78</v>
      </c>
      <c r="I3927" s="109" t="s">
        <v>3374</v>
      </c>
      <c r="J3927" s="109" t="s">
        <v>3433</v>
      </c>
      <c r="K3927" s="109" t="s">
        <v>3437</v>
      </c>
      <c r="L3927" s="109" t="s">
        <v>3434</v>
      </c>
      <c r="M3927" s="5" t="s">
        <v>3439</v>
      </c>
      <c r="N3927" s="5" t="s">
        <v>3440</v>
      </c>
      <c r="O3927" s="5" t="s">
        <v>3441</v>
      </c>
      <c r="P3927" s="5" t="s">
        <v>3438</v>
      </c>
      <c r="Q3927" s="162" t="s">
        <v>3302</v>
      </c>
    </row>
    <row r="3928" spans="1:17" x14ac:dyDescent="0.25">
      <c r="A3928" s="213"/>
      <c r="B3928" s="213"/>
      <c r="C3928" s="213"/>
      <c r="D3928" s="213"/>
      <c r="E3928" s="213"/>
      <c r="F3928" s="213"/>
      <c r="G3928" s="215"/>
      <c r="H3928" s="18" t="s">
        <v>1</v>
      </c>
      <c r="I3928" s="110">
        <v>1</v>
      </c>
      <c r="J3928" s="110">
        <v>2</v>
      </c>
      <c r="K3928" s="110">
        <v>20</v>
      </c>
      <c r="L3928" s="110" t="s">
        <v>3402</v>
      </c>
      <c r="M3928" s="12">
        <v>5</v>
      </c>
      <c r="N3928" s="12">
        <v>6</v>
      </c>
      <c r="O3928" s="12">
        <v>7</v>
      </c>
      <c r="P3928" s="12" t="s">
        <v>3303</v>
      </c>
      <c r="Q3928" s="110">
        <v>9</v>
      </c>
    </row>
    <row r="3929" spans="1:17" x14ac:dyDescent="0.25">
      <c r="A3929" s="213"/>
      <c r="B3929" s="213"/>
      <c r="C3929" s="213"/>
      <c r="D3929" s="213"/>
      <c r="E3929" s="213"/>
      <c r="F3929" s="213"/>
      <c r="G3929" s="215"/>
      <c r="H3929" s="19" t="s">
        <v>1060</v>
      </c>
      <c r="I3929" s="186">
        <f t="shared" ref="I3929:L3929" si="3222">SUM(I3925)</f>
        <v>3304898</v>
      </c>
      <c r="J3929" s="186">
        <f t="shared" ref="J3929" si="3223">SUM(J3925)</f>
        <v>3186660</v>
      </c>
      <c r="K3929" s="186">
        <f t="shared" ref="K3929" si="3224">SUM(K3925)</f>
        <v>2376503</v>
      </c>
      <c r="L3929" s="186">
        <f t="shared" si="3222"/>
        <v>793698</v>
      </c>
      <c r="M3929" s="20">
        <f t="shared" ref="M3929:O3929" si="3225">SUM(M3925)</f>
        <v>278349</v>
      </c>
      <c r="N3929" s="20">
        <f t="shared" si="3225"/>
        <v>271603</v>
      </c>
      <c r="O3929" s="20">
        <f t="shared" si="3225"/>
        <v>243746</v>
      </c>
      <c r="P3929" s="20">
        <f>K3929+L3929</f>
        <v>3170201</v>
      </c>
      <c r="Q3929" s="186">
        <f>IF(J3929=0,"-",P3929/J3929*100)</f>
        <v>99.483503103562981</v>
      </c>
    </row>
    <row r="3930" spans="1:17" x14ac:dyDescent="0.25">
      <c r="A3930" s="213"/>
      <c r="B3930" s="213"/>
      <c r="C3930" s="213"/>
      <c r="D3930" s="213"/>
      <c r="E3930" s="213"/>
      <c r="F3930" s="213"/>
      <c r="G3930" s="215"/>
      <c r="H3930" s="21" t="s">
        <v>80</v>
      </c>
      <c r="I3930" s="186">
        <f t="shared" ref="I3930:L3930" si="3226">SUM(I3929)</f>
        <v>3304898</v>
      </c>
      <c r="J3930" s="186">
        <f t="shared" ref="J3930" si="3227">SUM(J3929)</f>
        <v>3186660</v>
      </c>
      <c r="K3930" s="186">
        <f t="shared" ref="K3930" si="3228">SUM(K3929)</f>
        <v>2376503</v>
      </c>
      <c r="L3930" s="186">
        <f t="shared" si="3226"/>
        <v>793698</v>
      </c>
      <c r="M3930" s="20">
        <f t="shared" ref="M3930:O3930" si="3229">SUM(M3929)</f>
        <v>278349</v>
      </c>
      <c r="N3930" s="20">
        <f t="shared" si="3229"/>
        <v>271603</v>
      </c>
      <c r="O3930" s="20">
        <f t="shared" si="3229"/>
        <v>243746</v>
      </c>
      <c r="P3930" s="20">
        <f>K3930+L3930</f>
        <v>3170201</v>
      </c>
      <c r="Q3930" s="186">
        <f>IF(J3930=0,"-",P3930/J3930*100)</f>
        <v>99.483503103562981</v>
      </c>
    </row>
    <row r="3931" spans="1:17" x14ac:dyDescent="0.25">
      <c r="A3931" s="216"/>
      <c r="B3931" s="216"/>
      <c r="C3931" s="216"/>
      <c r="D3931" s="216"/>
      <c r="E3931" s="216"/>
      <c r="F3931" s="216"/>
      <c r="G3931" s="217"/>
      <c r="J3931" s="178">
        <v>0</v>
      </c>
      <c r="K3931" s="178">
        <v>0</v>
      </c>
      <c r="L3931" s="178">
        <f>M3931+N3931+O3931</f>
        <v>0</v>
      </c>
      <c r="P3931">
        <f>K3931+L3931</f>
        <v>0</v>
      </c>
      <c r="Q3931" s="160" t="str">
        <f>IF(J3931=0,"-",P3931/J3931*100)</f>
        <v>-</v>
      </c>
    </row>
    <row r="3932" spans="1:17" ht="15.75" thickBot="1" x14ac:dyDescent="0.3">
      <c r="A3932" s="16" t="s">
        <v>1</v>
      </c>
      <c r="B3932" s="16" t="s">
        <v>1</v>
      </c>
      <c r="C3932" s="16" t="s">
        <v>1</v>
      </c>
      <c r="D3932" s="16" t="s">
        <v>1</v>
      </c>
      <c r="E3932" s="16" t="s">
        <v>1</v>
      </c>
      <c r="F3932" s="16" t="s">
        <v>1</v>
      </c>
      <c r="G3932" s="16" t="s">
        <v>1</v>
      </c>
      <c r="H3932" s="22" t="s">
        <v>1</v>
      </c>
      <c r="I3932" s="187"/>
      <c r="J3932" s="187"/>
      <c r="K3932" s="187"/>
      <c r="L3932" s="187">
        <f>M3932+N3932+O3932</f>
        <v>0</v>
      </c>
      <c r="M3932" s="22"/>
      <c r="N3932" s="22"/>
      <c r="O3932" s="22"/>
      <c r="P3932" s="22">
        <f>K3932+L3932</f>
        <v>0</v>
      </c>
      <c r="Q3932" s="166"/>
    </row>
    <row r="3933" spans="1:17" ht="45.75" thickBot="1" x14ac:dyDescent="0.3">
      <c r="A3933" s="5" t="s">
        <v>4</v>
      </c>
      <c r="B3933" s="5" t="s">
        <v>5</v>
      </c>
      <c r="C3933" s="5" t="s">
        <v>6</v>
      </c>
      <c r="D3933" s="6" t="s">
        <v>1</v>
      </c>
      <c r="E3933" s="5" t="s">
        <v>7</v>
      </c>
      <c r="F3933" s="5" t="s">
        <v>8</v>
      </c>
      <c r="G3933" s="5" t="s">
        <v>9</v>
      </c>
      <c r="H3933" s="5" t="s">
        <v>10</v>
      </c>
      <c r="I3933" s="109" t="s">
        <v>3374</v>
      </c>
      <c r="J3933" s="109" t="s">
        <v>3433</v>
      </c>
      <c r="K3933" s="109" t="s">
        <v>3437</v>
      </c>
      <c r="L3933" s="109" t="s">
        <v>3434</v>
      </c>
      <c r="M3933" s="5" t="s">
        <v>3439</v>
      </c>
      <c r="N3933" s="5" t="s">
        <v>3440</v>
      </c>
      <c r="O3933" s="5" t="s">
        <v>3441</v>
      </c>
      <c r="P3933" s="5" t="s">
        <v>3438</v>
      </c>
      <c r="Q3933" s="162" t="s">
        <v>3302</v>
      </c>
    </row>
    <row r="3934" spans="1:17" x14ac:dyDescent="0.25">
      <c r="A3934" s="7" t="s">
        <v>1</v>
      </c>
      <c r="B3934" s="7" t="s">
        <v>1</v>
      </c>
      <c r="C3934" s="7" t="s">
        <v>1</v>
      </c>
      <c r="D3934" s="8" t="s">
        <v>1</v>
      </c>
      <c r="E3934" s="8" t="s">
        <v>1</v>
      </c>
      <c r="F3934" s="9" t="s">
        <v>1</v>
      </c>
      <c r="G3934" s="10" t="s">
        <v>1</v>
      </c>
      <c r="H3934" s="11" t="s">
        <v>1</v>
      </c>
      <c r="I3934" s="110">
        <v>1</v>
      </c>
      <c r="J3934" s="110">
        <v>2</v>
      </c>
      <c r="K3934" s="110">
        <v>20</v>
      </c>
      <c r="L3934" s="110" t="s">
        <v>3402</v>
      </c>
      <c r="M3934" s="12">
        <v>5</v>
      </c>
      <c r="N3934" s="12">
        <v>6</v>
      </c>
      <c r="O3934" s="12">
        <v>7</v>
      </c>
      <c r="P3934" s="12" t="s">
        <v>3303</v>
      </c>
      <c r="Q3934" s="110">
        <v>9</v>
      </c>
    </row>
    <row r="3935" spans="1:17" x14ac:dyDescent="0.25">
      <c r="A3935" s="1" t="s">
        <v>969</v>
      </c>
      <c r="B3935" s="1" t="s">
        <v>82</v>
      </c>
      <c r="C3935" s="4" t="s">
        <v>1676</v>
      </c>
      <c r="D3935" s="4" t="s">
        <v>1677</v>
      </c>
      <c r="E3935" s="2" t="s">
        <v>1</v>
      </c>
      <c r="F3935" s="2" t="s">
        <v>1</v>
      </c>
      <c r="G3935" s="2" t="s">
        <v>1</v>
      </c>
      <c r="H3935" s="2" t="s">
        <v>1678</v>
      </c>
      <c r="I3935" s="183">
        <v>0</v>
      </c>
      <c r="J3935" s="183"/>
      <c r="K3935" s="183"/>
      <c r="L3935" s="183">
        <f>M3935+N3935+O3935</f>
        <v>0</v>
      </c>
      <c r="M3935" s="3"/>
      <c r="N3935" s="3"/>
      <c r="O3935" s="3"/>
      <c r="P3935" s="3">
        <f t="shared" ref="P3935:P3966" si="3230">K3935+L3935</f>
        <v>0</v>
      </c>
      <c r="Q3935" s="161"/>
    </row>
    <row r="3936" spans="1:17" ht="33.75" x14ac:dyDescent="0.25">
      <c r="A3936" s="1" t="s">
        <v>1</v>
      </c>
      <c r="B3936" s="1" t="s">
        <v>1</v>
      </c>
      <c r="C3936" s="1" t="s">
        <v>1</v>
      </c>
      <c r="D3936" s="2" t="s">
        <v>1</v>
      </c>
      <c r="E3936" s="2" t="s">
        <v>1</v>
      </c>
      <c r="F3936" s="2" t="s">
        <v>1</v>
      </c>
      <c r="G3936" s="2" t="s">
        <v>1</v>
      </c>
      <c r="H3936" s="13" t="s">
        <v>14</v>
      </c>
      <c r="I3936" s="184">
        <f t="shared" ref="I3936:L3936" si="3231">SUM(I3937,I3945,I3947)</f>
        <v>2819193</v>
      </c>
      <c r="J3936" s="184">
        <f t="shared" ref="J3936" si="3232">SUM(J3937,J3945,J3947)</f>
        <v>2708099</v>
      </c>
      <c r="K3936" s="184">
        <f t="shared" ref="K3936" si="3233">SUM(K3937,K3945,K3947)</f>
        <v>2109091</v>
      </c>
      <c r="L3936" s="184">
        <f t="shared" si="3231"/>
        <v>577658</v>
      </c>
      <c r="M3936" s="14">
        <f t="shared" ref="M3936:O3936" si="3234">SUM(M3937,M3945,M3947)</f>
        <v>242400</v>
      </c>
      <c r="N3936" s="14">
        <f t="shared" si="3234"/>
        <v>239395</v>
      </c>
      <c r="O3936" s="14">
        <f t="shared" si="3234"/>
        <v>95863</v>
      </c>
      <c r="P3936" s="14">
        <f t="shared" si="3230"/>
        <v>2686749</v>
      </c>
      <c r="Q3936" s="184">
        <f t="shared" ref="Q3936:Q3965" si="3235">IF(J3936=0,"-",P3936/J3936*100)</f>
        <v>99.211624094983236</v>
      </c>
    </row>
    <row r="3937" spans="1:17" x14ac:dyDescent="0.25">
      <c r="A3937" s="4" t="s">
        <v>969</v>
      </c>
      <c r="B3937" s="4" t="s">
        <v>82</v>
      </c>
      <c r="C3937" s="4" t="s">
        <v>1676</v>
      </c>
      <c r="D3937" s="4" t="s">
        <v>1677</v>
      </c>
      <c r="E3937" s="2" t="s">
        <v>15</v>
      </c>
      <c r="F3937" s="2" t="s">
        <v>1</v>
      </c>
      <c r="G3937" s="2" t="s">
        <v>1</v>
      </c>
      <c r="H3937" s="2" t="s">
        <v>16</v>
      </c>
      <c r="I3937" s="185">
        <f t="shared" ref="I3937:L3937" si="3236">SUM(I3938,I3939)</f>
        <v>2335200</v>
      </c>
      <c r="J3937" s="185">
        <f t="shared" ref="J3937" si="3237">SUM(J3938,J3939)</f>
        <v>2316806</v>
      </c>
      <c r="K3937" s="185">
        <f t="shared" ref="K3937" si="3238">SUM(K3938,K3939)</f>
        <v>1812554</v>
      </c>
      <c r="L3937" s="185">
        <f t="shared" si="3236"/>
        <v>482902</v>
      </c>
      <c r="M3937" s="15">
        <f t="shared" ref="M3937:O3937" si="3239">SUM(M3938,M3939)</f>
        <v>210000</v>
      </c>
      <c r="N3937" s="15">
        <f t="shared" si="3239"/>
        <v>202294</v>
      </c>
      <c r="O3937" s="15">
        <f t="shared" si="3239"/>
        <v>70608</v>
      </c>
      <c r="P3937" s="15">
        <f t="shared" si="3230"/>
        <v>2295456</v>
      </c>
      <c r="Q3937" s="185">
        <f t="shared" si="3235"/>
        <v>99.078472690419488</v>
      </c>
    </row>
    <row r="3938" spans="1:17" x14ac:dyDescent="0.25">
      <c r="A3938" s="4" t="s">
        <v>969</v>
      </c>
      <c r="B3938" s="4" t="s">
        <v>82</v>
      </c>
      <c r="C3938" s="4" t="s">
        <v>1676</v>
      </c>
      <c r="D3938" s="4" t="s">
        <v>1677</v>
      </c>
      <c r="E3938" s="3" t="s">
        <v>18</v>
      </c>
      <c r="F3938" s="4"/>
      <c r="G3938" s="16" t="s">
        <v>1015</v>
      </c>
      <c r="H3938" s="16" t="s">
        <v>17</v>
      </c>
      <c r="I3938" s="183">
        <v>2075600</v>
      </c>
      <c r="J3938" s="183">
        <v>2055600</v>
      </c>
      <c r="K3938" s="183">
        <v>1604992</v>
      </c>
      <c r="L3938" s="183">
        <f>M3938+N3938+O3938</f>
        <v>450608</v>
      </c>
      <c r="M3938" s="17">
        <v>190000</v>
      </c>
      <c r="N3938" s="17">
        <v>190000</v>
      </c>
      <c r="O3938" s="17">
        <v>70608</v>
      </c>
      <c r="P3938" s="17">
        <f t="shared" si="3230"/>
        <v>2055600</v>
      </c>
      <c r="Q3938" s="183">
        <f t="shared" si="3235"/>
        <v>100</v>
      </c>
    </row>
    <row r="3939" spans="1:17" x14ac:dyDescent="0.25">
      <c r="A3939" s="1" t="s">
        <v>969</v>
      </c>
      <c r="B3939" s="1" t="s">
        <v>82</v>
      </c>
      <c r="C3939" s="1" t="s">
        <v>1676</v>
      </c>
      <c r="D3939" s="1" t="s">
        <v>1677</v>
      </c>
      <c r="E3939" s="1" t="s">
        <v>20</v>
      </c>
      <c r="F3939" s="4" t="s">
        <v>1</v>
      </c>
      <c r="G3939" s="16" t="s">
        <v>1</v>
      </c>
      <c r="H3939" s="2" t="s">
        <v>21</v>
      </c>
      <c r="I3939" s="185">
        <f t="shared" ref="I3939:O3939" si="3240">SUM(I3940:I3944)</f>
        <v>259600</v>
      </c>
      <c r="J3939" s="185">
        <f t="shared" si="3240"/>
        <v>261206</v>
      </c>
      <c r="K3939" s="185">
        <f t="shared" si="3240"/>
        <v>207562</v>
      </c>
      <c r="L3939" s="185">
        <f t="shared" si="3240"/>
        <v>32294</v>
      </c>
      <c r="M3939" s="15">
        <f t="shared" si="3240"/>
        <v>20000</v>
      </c>
      <c r="N3939" s="15">
        <f t="shared" si="3240"/>
        <v>12294</v>
      </c>
      <c r="O3939" s="15">
        <f t="shared" si="3240"/>
        <v>0</v>
      </c>
      <c r="P3939" s="15">
        <f t="shared" si="3230"/>
        <v>239856</v>
      </c>
      <c r="Q3939" s="185">
        <f t="shared" si="3235"/>
        <v>91.826374585576133</v>
      </c>
    </row>
    <row r="3940" spans="1:17" x14ac:dyDescent="0.25">
      <c r="A3940" s="4" t="s">
        <v>969</v>
      </c>
      <c r="B3940" s="4" t="s">
        <v>82</v>
      </c>
      <c r="C3940" s="4" t="s">
        <v>1676</v>
      </c>
      <c r="D3940" s="4" t="s">
        <v>1677</v>
      </c>
      <c r="E3940" s="3" t="s">
        <v>22</v>
      </c>
      <c r="F3940" s="4" t="s">
        <v>1679</v>
      </c>
      <c r="G3940" s="16" t="s">
        <v>1015</v>
      </c>
      <c r="H3940" s="16" t="s">
        <v>86</v>
      </c>
      <c r="I3940" s="183">
        <v>31100</v>
      </c>
      <c r="J3940" s="183">
        <v>30500</v>
      </c>
      <c r="K3940" s="183">
        <v>27706</v>
      </c>
      <c r="L3940" s="183">
        <f>M3940+N3940+O3940</f>
        <v>2794</v>
      </c>
      <c r="M3940" s="17">
        <v>2000</v>
      </c>
      <c r="N3940" s="17">
        <v>794</v>
      </c>
      <c r="O3940" s="17">
        <v>0</v>
      </c>
      <c r="P3940" s="17">
        <f t="shared" si="3230"/>
        <v>30500</v>
      </c>
      <c r="Q3940" s="183">
        <f t="shared" si="3235"/>
        <v>100</v>
      </c>
    </row>
    <row r="3941" spans="1:17" x14ac:dyDescent="0.25">
      <c r="A3941" s="4" t="s">
        <v>969</v>
      </c>
      <c r="B3941" s="4" t="s">
        <v>82</v>
      </c>
      <c r="C3941" s="4" t="s">
        <v>1676</v>
      </c>
      <c r="D3941" s="4" t="s">
        <v>1677</v>
      </c>
      <c r="E3941" s="3" t="s">
        <v>22</v>
      </c>
      <c r="F3941" s="4" t="s">
        <v>1680</v>
      </c>
      <c r="G3941" s="16" t="s">
        <v>1015</v>
      </c>
      <c r="H3941" s="16" t="s">
        <v>26</v>
      </c>
      <c r="I3941" s="183">
        <v>158000</v>
      </c>
      <c r="J3941" s="183">
        <v>155000</v>
      </c>
      <c r="K3941" s="183">
        <v>125500</v>
      </c>
      <c r="L3941" s="183">
        <f>M3941+N3941+O3941</f>
        <v>29500</v>
      </c>
      <c r="M3941" s="17">
        <v>18000</v>
      </c>
      <c r="N3941" s="17">
        <v>11500</v>
      </c>
      <c r="O3941" s="17">
        <v>0</v>
      </c>
      <c r="P3941" s="17">
        <f t="shared" si="3230"/>
        <v>155000</v>
      </c>
      <c r="Q3941" s="183">
        <f t="shared" si="3235"/>
        <v>100</v>
      </c>
    </row>
    <row r="3942" spans="1:17" x14ac:dyDescent="0.25">
      <c r="A3942" s="4" t="s">
        <v>969</v>
      </c>
      <c r="B3942" s="4" t="s">
        <v>82</v>
      </c>
      <c r="C3942" s="4" t="s">
        <v>1676</v>
      </c>
      <c r="D3942" s="4" t="s">
        <v>1677</v>
      </c>
      <c r="E3942" s="3" t="s">
        <v>22</v>
      </c>
      <c r="F3942" s="4" t="s">
        <v>1681</v>
      </c>
      <c r="G3942" s="16" t="s">
        <v>1015</v>
      </c>
      <c r="H3942" s="16" t="s">
        <v>28</v>
      </c>
      <c r="I3942" s="183">
        <v>34000</v>
      </c>
      <c r="J3942" s="183">
        <v>39206</v>
      </c>
      <c r="K3942" s="183">
        <v>39206</v>
      </c>
      <c r="L3942" s="183">
        <f>M3942+N3942+O3942</f>
        <v>0</v>
      </c>
      <c r="M3942" s="17">
        <v>0</v>
      </c>
      <c r="N3942" s="17">
        <v>0</v>
      </c>
      <c r="O3942" s="17">
        <v>0</v>
      </c>
      <c r="P3942" s="17">
        <f t="shared" si="3230"/>
        <v>39206</v>
      </c>
      <c r="Q3942" s="183">
        <f t="shared" si="3235"/>
        <v>100</v>
      </c>
    </row>
    <row r="3943" spans="1:17" x14ac:dyDescent="0.25">
      <c r="A3943" s="4" t="s">
        <v>969</v>
      </c>
      <c r="B3943" s="4" t="s">
        <v>82</v>
      </c>
      <c r="C3943" s="4" t="s">
        <v>1676</v>
      </c>
      <c r="D3943" s="4" t="s">
        <v>1677</v>
      </c>
      <c r="E3943" s="3" t="s">
        <v>22</v>
      </c>
      <c r="F3943" s="4" t="s">
        <v>1682</v>
      </c>
      <c r="G3943" s="16" t="s">
        <v>1015</v>
      </c>
      <c r="H3943" s="16" t="s">
        <v>24</v>
      </c>
      <c r="I3943" s="183">
        <v>14000</v>
      </c>
      <c r="J3943" s="183">
        <v>14000</v>
      </c>
      <c r="K3943" s="183">
        <v>8550</v>
      </c>
      <c r="L3943" s="183">
        <f>M3943+N3943+O3943</f>
        <v>0</v>
      </c>
      <c r="M3943" s="17"/>
      <c r="N3943" s="17"/>
      <c r="O3943" s="17"/>
      <c r="P3943" s="17">
        <f t="shared" si="3230"/>
        <v>8550</v>
      </c>
      <c r="Q3943" s="183">
        <f t="shared" si="3235"/>
        <v>61.071428571428577</v>
      </c>
    </row>
    <row r="3944" spans="1:17" x14ac:dyDescent="0.25">
      <c r="A3944" s="4" t="s">
        <v>969</v>
      </c>
      <c r="B3944" s="4" t="s">
        <v>82</v>
      </c>
      <c r="C3944" s="4" t="s">
        <v>1676</v>
      </c>
      <c r="D3944" s="4" t="s">
        <v>1677</v>
      </c>
      <c r="E3944" s="3" t="s">
        <v>22</v>
      </c>
      <c r="F3944" s="4" t="s">
        <v>1683</v>
      </c>
      <c r="G3944" s="16" t="s">
        <v>1015</v>
      </c>
      <c r="H3944" s="16" t="s">
        <v>30</v>
      </c>
      <c r="I3944" s="183">
        <v>22500</v>
      </c>
      <c r="J3944" s="183">
        <v>22500</v>
      </c>
      <c r="K3944" s="183">
        <v>6600</v>
      </c>
      <c r="L3944" s="183">
        <f>M3944+N3944+O3944</f>
        <v>0</v>
      </c>
      <c r="M3944" s="17"/>
      <c r="N3944" s="17"/>
      <c r="O3944" s="17"/>
      <c r="P3944" s="17">
        <f t="shared" si="3230"/>
        <v>6600</v>
      </c>
      <c r="Q3944" s="183">
        <f t="shared" si="3235"/>
        <v>29.333333333333332</v>
      </c>
    </row>
    <row r="3945" spans="1:17" x14ac:dyDescent="0.25">
      <c r="A3945" s="4" t="s">
        <v>969</v>
      </c>
      <c r="B3945" s="4" t="s">
        <v>82</v>
      </c>
      <c r="C3945" s="4" t="s">
        <v>1676</v>
      </c>
      <c r="D3945" s="4" t="s">
        <v>1677</v>
      </c>
      <c r="E3945" s="2" t="s">
        <v>31</v>
      </c>
      <c r="F3945" s="2" t="s">
        <v>1</v>
      </c>
      <c r="G3945" s="2" t="s">
        <v>1</v>
      </c>
      <c r="H3945" s="2" t="s">
        <v>32</v>
      </c>
      <c r="I3945" s="185">
        <f t="shared" ref="I3945:O3945" si="3241">SUM(I3946)</f>
        <v>217098</v>
      </c>
      <c r="J3945" s="185">
        <f t="shared" si="3241"/>
        <v>215598</v>
      </c>
      <c r="K3945" s="185">
        <f t="shared" si="3241"/>
        <v>168377</v>
      </c>
      <c r="L3945" s="185">
        <f t="shared" si="3241"/>
        <v>47221</v>
      </c>
      <c r="M3945" s="15">
        <f t="shared" si="3241"/>
        <v>19000</v>
      </c>
      <c r="N3945" s="15">
        <f t="shared" si="3241"/>
        <v>19000</v>
      </c>
      <c r="O3945" s="15">
        <f t="shared" si="3241"/>
        <v>9221</v>
      </c>
      <c r="P3945" s="15">
        <f t="shared" si="3230"/>
        <v>215598</v>
      </c>
      <c r="Q3945" s="185">
        <f t="shared" si="3235"/>
        <v>100</v>
      </c>
    </row>
    <row r="3946" spans="1:17" x14ac:dyDescent="0.25">
      <c r="A3946" s="4" t="s">
        <v>969</v>
      </c>
      <c r="B3946" s="4" t="s">
        <v>82</v>
      </c>
      <c r="C3946" s="4" t="s">
        <v>1676</v>
      </c>
      <c r="D3946" s="4" t="s">
        <v>1677</v>
      </c>
      <c r="E3946" s="3" t="s">
        <v>34</v>
      </c>
      <c r="F3946" s="4"/>
      <c r="G3946" s="16" t="s">
        <v>1015</v>
      </c>
      <c r="H3946" s="16" t="s">
        <v>33</v>
      </c>
      <c r="I3946" s="183">
        <v>217098</v>
      </c>
      <c r="J3946" s="183">
        <v>215598</v>
      </c>
      <c r="K3946" s="183">
        <v>168377</v>
      </c>
      <c r="L3946" s="183">
        <f>M3946+N3946+O3946</f>
        <v>47221</v>
      </c>
      <c r="M3946" s="17">
        <v>19000</v>
      </c>
      <c r="N3946" s="17">
        <v>19000</v>
      </c>
      <c r="O3946" s="17">
        <v>9221</v>
      </c>
      <c r="P3946" s="17">
        <f t="shared" si="3230"/>
        <v>215598</v>
      </c>
      <c r="Q3946" s="183">
        <f t="shared" si="3235"/>
        <v>100</v>
      </c>
    </row>
    <row r="3947" spans="1:17" x14ac:dyDescent="0.25">
      <c r="A3947" s="4" t="s">
        <v>969</v>
      </c>
      <c r="B3947" s="4" t="s">
        <v>82</v>
      </c>
      <c r="C3947" s="4" t="s">
        <v>1676</v>
      </c>
      <c r="D3947" s="4" t="s">
        <v>1677</v>
      </c>
      <c r="E3947" s="2" t="s">
        <v>35</v>
      </c>
      <c r="F3947" s="2" t="s">
        <v>1</v>
      </c>
      <c r="G3947" s="2" t="s">
        <v>1</v>
      </c>
      <c r="H3947" s="2" t="s">
        <v>36</v>
      </c>
      <c r="I3947" s="185">
        <f t="shared" ref="I3947:O3947" si="3242">SUM(I3948:I3954)</f>
        <v>266895</v>
      </c>
      <c r="J3947" s="185">
        <f t="shared" si="3242"/>
        <v>175695</v>
      </c>
      <c r="K3947" s="185">
        <f t="shared" si="3242"/>
        <v>128160</v>
      </c>
      <c r="L3947" s="185">
        <f t="shared" si="3242"/>
        <v>47535</v>
      </c>
      <c r="M3947" s="15">
        <f t="shared" si="3242"/>
        <v>13400</v>
      </c>
      <c r="N3947" s="15">
        <f t="shared" si="3242"/>
        <v>18101</v>
      </c>
      <c r="O3947" s="15">
        <f t="shared" si="3242"/>
        <v>16034</v>
      </c>
      <c r="P3947" s="15">
        <f t="shared" si="3230"/>
        <v>175695</v>
      </c>
      <c r="Q3947" s="185">
        <f t="shared" si="3235"/>
        <v>100</v>
      </c>
    </row>
    <row r="3948" spans="1:17" x14ac:dyDescent="0.25">
      <c r="A3948" s="4" t="s">
        <v>969</v>
      </c>
      <c r="B3948" s="4" t="s">
        <v>82</v>
      </c>
      <c r="C3948" s="4" t="s">
        <v>1676</v>
      </c>
      <c r="D3948" s="4" t="s">
        <v>1677</v>
      </c>
      <c r="E3948" s="3" t="s">
        <v>39</v>
      </c>
      <c r="F3948" s="4"/>
      <c r="G3948" s="16" t="s">
        <v>1015</v>
      </c>
      <c r="H3948" s="16" t="s">
        <v>38</v>
      </c>
      <c r="I3948" s="183">
        <v>900</v>
      </c>
      <c r="J3948" s="183">
        <v>900</v>
      </c>
      <c r="K3948" s="183">
        <v>900</v>
      </c>
      <c r="L3948" s="183">
        <f t="shared" ref="L3948:L3953" si="3243">M3948+N3948+O3948</f>
        <v>0</v>
      </c>
      <c r="M3948" s="17">
        <v>0</v>
      </c>
      <c r="N3948" s="17">
        <v>0</v>
      </c>
      <c r="O3948" s="17">
        <v>0</v>
      </c>
      <c r="P3948" s="17">
        <f t="shared" si="3230"/>
        <v>900</v>
      </c>
      <c r="Q3948" s="183">
        <f t="shared" si="3235"/>
        <v>100</v>
      </c>
    </row>
    <row r="3949" spans="1:17" x14ac:dyDescent="0.25">
      <c r="A3949" s="4" t="s">
        <v>969</v>
      </c>
      <c r="B3949" s="4" t="s">
        <v>82</v>
      </c>
      <c r="C3949" s="4" t="s">
        <v>1676</v>
      </c>
      <c r="D3949" s="4" t="s">
        <v>1677</v>
      </c>
      <c r="E3949" s="3" t="s">
        <v>197</v>
      </c>
      <c r="F3949" s="4"/>
      <c r="G3949" s="16" t="s">
        <v>1015</v>
      </c>
      <c r="H3949" s="16" t="s">
        <v>196</v>
      </c>
      <c r="I3949" s="183">
        <v>80000</v>
      </c>
      <c r="J3949" s="183">
        <v>80000</v>
      </c>
      <c r="K3949" s="183">
        <v>56000</v>
      </c>
      <c r="L3949" s="183">
        <f t="shared" si="3243"/>
        <v>24000</v>
      </c>
      <c r="M3949" s="17">
        <v>4000</v>
      </c>
      <c r="N3949" s="17">
        <v>10000</v>
      </c>
      <c r="O3949" s="17">
        <v>10000</v>
      </c>
      <c r="P3949" s="17">
        <f t="shared" si="3230"/>
        <v>80000</v>
      </c>
      <c r="Q3949" s="183">
        <f t="shared" si="3235"/>
        <v>100</v>
      </c>
    </row>
    <row r="3950" spans="1:17" x14ac:dyDescent="0.25">
      <c r="A3950" s="4" t="s">
        <v>969</v>
      </c>
      <c r="B3950" s="4" t="s">
        <v>82</v>
      </c>
      <c r="C3950" s="4" t="s">
        <v>1676</v>
      </c>
      <c r="D3950" s="4" t="s">
        <v>1677</v>
      </c>
      <c r="E3950" s="3" t="s">
        <v>200</v>
      </c>
      <c r="F3950" s="4"/>
      <c r="G3950" s="16" t="s">
        <v>1015</v>
      </c>
      <c r="H3950" s="16" t="s">
        <v>199</v>
      </c>
      <c r="I3950" s="183">
        <v>17000</v>
      </c>
      <c r="J3950" s="183">
        <v>17000</v>
      </c>
      <c r="K3950" s="183">
        <v>12200</v>
      </c>
      <c r="L3950" s="183">
        <f t="shared" si="3243"/>
        <v>4800</v>
      </c>
      <c r="M3950" s="17">
        <v>2000</v>
      </c>
      <c r="N3950" s="17">
        <v>2000</v>
      </c>
      <c r="O3950" s="17">
        <v>800</v>
      </c>
      <c r="P3950" s="17">
        <f t="shared" si="3230"/>
        <v>17000</v>
      </c>
      <c r="Q3950" s="183">
        <f t="shared" si="3235"/>
        <v>100</v>
      </c>
    </row>
    <row r="3951" spans="1:17" x14ac:dyDescent="0.25">
      <c r="A3951" s="4" t="s">
        <v>969</v>
      </c>
      <c r="B3951" s="4" t="s">
        <v>82</v>
      </c>
      <c r="C3951" s="4" t="s">
        <v>1676</v>
      </c>
      <c r="D3951" s="4" t="s">
        <v>1677</v>
      </c>
      <c r="E3951" s="3" t="s">
        <v>203</v>
      </c>
      <c r="F3951" s="4"/>
      <c r="G3951" s="16" t="s">
        <v>1015</v>
      </c>
      <c r="H3951" s="16" t="s">
        <v>202</v>
      </c>
      <c r="I3951" s="183">
        <v>116000</v>
      </c>
      <c r="J3951" s="183">
        <v>30000</v>
      </c>
      <c r="K3951" s="183">
        <v>21666</v>
      </c>
      <c r="L3951" s="183">
        <f t="shared" si="3243"/>
        <v>8334</v>
      </c>
      <c r="M3951" s="17">
        <v>3000</v>
      </c>
      <c r="N3951" s="17">
        <v>3000</v>
      </c>
      <c r="O3951" s="17">
        <v>2334</v>
      </c>
      <c r="P3951" s="17">
        <f t="shared" si="3230"/>
        <v>30000</v>
      </c>
      <c r="Q3951" s="183">
        <f t="shared" si="3235"/>
        <v>100</v>
      </c>
    </row>
    <row r="3952" spans="1:17" x14ac:dyDescent="0.25">
      <c r="A3952" s="4" t="s">
        <v>969</v>
      </c>
      <c r="B3952" s="4" t="s">
        <v>82</v>
      </c>
      <c r="C3952" s="4" t="s">
        <v>1676</v>
      </c>
      <c r="D3952" s="4" t="s">
        <v>1677</v>
      </c>
      <c r="E3952" s="3" t="s">
        <v>206</v>
      </c>
      <c r="F3952" s="4"/>
      <c r="G3952" s="16" t="s">
        <v>1015</v>
      </c>
      <c r="H3952" s="16" t="s">
        <v>205</v>
      </c>
      <c r="I3952" s="183">
        <v>400</v>
      </c>
      <c r="J3952" s="183">
        <v>400</v>
      </c>
      <c r="K3952" s="183">
        <v>400</v>
      </c>
      <c r="L3952" s="183">
        <f t="shared" si="3243"/>
        <v>0</v>
      </c>
      <c r="M3952" s="17">
        <v>0</v>
      </c>
      <c r="N3952" s="17">
        <v>0</v>
      </c>
      <c r="O3952" s="17">
        <v>0</v>
      </c>
      <c r="P3952" s="17">
        <f t="shared" si="3230"/>
        <v>400</v>
      </c>
      <c r="Q3952" s="183">
        <f t="shared" si="3235"/>
        <v>100</v>
      </c>
    </row>
    <row r="3953" spans="1:17" x14ac:dyDescent="0.25">
      <c r="A3953" s="4" t="s">
        <v>969</v>
      </c>
      <c r="B3953" s="4" t="s">
        <v>82</v>
      </c>
      <c r="C3953" s="4" t="s">
        <v>1676</v>
      </c>
      <c r="D3953" s="4" t="s">
        <v>1677</v>
      </c>
      <c r="E3953" s="3" t="s">
        <v>212</v>
      </c>
      <c r="F3953" s="4"/>
      <c r="G3953" s="16" t="s">
        <v>1015</v>
      </c>
      <c r="H3953" s="16" t="s">
        <v>211</v>
      </c>
      <c r="I3953" s="183">
        <v>12000</v>
      </c>
      <c r="J3953" s="183">
        <v>10000</v>
      </c>
      <c r="K3953" s="183">
        <v>8400</v>
      </c>
      <c r="L3953" s="183">
        <f t="shared" si="3243"/>
        <v>1600</v>
      </c>
      <c r="M3953" s="17">
        <v>600</v>
      </c>
      <c r="N3953" s="17">
        <v>500</v>
      </c>
      <c r="O3953" s="17">
        <v>500</v>
      </c>
      <c r="P3953" s="17">
        <f t="shared" si="3230"/>
        <v>10000</v>
      </c>
      <c r="Q3953" s="183">
        <f t="shared" si="3235"/>
        <v>100</v>
      </c>
    </row>
    <row r="3954" spans="1:17" x14ac:dyDescent="0.25">
      <c r="A3954" s="1" t="s">
        <v>969</v>
      </c>
      <c r="B3954" s="1" t="s">
        <v>82</v>
      </c>
      <c r="C3954" s="1" t="s">
        <v>1676</v>
      </c>
      <c r="D3954" s="1" t="s">
        <v>1677</v>
      </c>
      <c r="E3954" s="1" t="s">
        <v>40</v>
      </c>
      <c r="F3954" s="4" t="s">
        <v>1</v>
      </c>
      <c r="G3954" s="16" t="s">
        <v>1</v>
      </c>
      <c r="H3954" s="2" t="s">
        <v>41</v>
      </c>
      <c r="I3954" s="185">
        <f t="shared" ref="I3954:O3954" si="3244">SUM(I3955:I3957)</f>
        <v>40595</v>
      </c>
      <c r="J3954" s="185">
        <f t="shared" si="3244"/>
        <v>37395</v>
      </c>
      <c r="K3954" s="185">
        <f t="shared" si="3244"/>
        <v>28594</v>
      </c>
      <c r="L3954" s="185">
        <f t="shared" si="3244"/>
        <v>8801</v>
      </c>
      <c r="M3954" s="15">
        <f t="shared" si="3244"/>
        <v>3800</v>
      </c>
      <c r="N3954" s="15">
        <f t="shared" si="3244"/>
        <v>2601</v>
      </c>
      <c r="O3954" s="15">
        <f t="shared" si="3244"/>
        <v>2400</v>
      </c>
      <c r="P3954" s="15">
        <f t="shared" si="3230"/>
        <v>37395</v>
      </c>
      <c r="Q3954" s="185">
        <f t="shared" si="3235"/>
        <v>100</v>
      </c>
    </row>
    <row r="3955" spans="1:17" x14ac:dyDescent="0.25">
      <c r="A3955" s="4" t="s">
        <v>969</v>
      </c>
      <c r="B3955" s="4" t="s">
        <v>82</v>
      </c>
      <c r="C3955" s="4" t="s">
        <v>1676</v>
      </c>
      <c r="D3955" s="4" t="s">
        <v>1677</v>
      </c>
      <c r="E3955" s="3" t="s">
        <v>42</v>
      </c>
      <c r="F3955" s="4"/>
      <c r="G3955" s="16" t="s">
        <v>1015</v>
      </c>
      <c r="H3955" s="16" t="s">
        <v>41</v>
      </c>
      <c r="I3955" s="183">
        <v>28500</v>
      </c>
      <c r="J3955" s="183">
        <v>25300</v>
      </c>
      <c r="K3955" s="183">
        <v>18500</v>
      </c>
      <c r="L3955" s="183">
        <f>M3955+N3955+O3955</f>
        <v>6800</v>
      </c>
      <c r="M3955" s="17">
        <v>2800</v>
      </c>
      <c r="N3955" s="17">
        <v>2000</v>
      </c>
      <c r="O3955" s="17">
        <v>2000</v>
      </c>
      <c r="P3955" s="17">
        <f t="shared" si="3230"/>
        <v>25300</v>
      </c>
      <c r="Q3955" s="183">
        <f t="shared" si="3235"/>
        <v>100</v>
      </c>
    </row>
    <row r="3956" spans="1:17" ht="22.5" x14ac:dyDescent="0.25">
      <c r="A3956" s="4" t="s">
        <v>969</v>
      </c>
      <c r="B3956" s="4" t="s">
        <v>82</v>
      </c>
      <c r="C3956" s="4" t="s">
        <v>1676</v>
      </c>
      <c r="D3956" s="4" t="s">
        <v>1677</v>
      </c>
      <c r="E3956" s="3" t="s">
        <v>42</v>
      </c>
      <c r="F3956" s="4" t="s">
        <v>1684</v>
      </c>
      <c r="G3956" s="16" t="s">
        <v>1015</v>
      </c>
      <c r="H3956" s="16" t="s">
        <v>50</v>
      </c>
      <c r="I3956" s="183">
        <v>6595</v>
      </c>
      <c r="J3956" s="183">
        <v>6595</v>
      </c>
      <c r="K3956" s="183">
        <v>5894</v>
      </c>
      <c r="L3956" s="183">
        <f>M3956+N3956+O3956</f>
        <v>701</v>
      </c>
      <c r="M3956" s="17">
        <v>500</v>
      </c>
      <c r="N3956" s="17">
        <v>201</v>
      </c>
      <c r="O3956" s="17">
        <v>0</v>
      </c>
      <c r="P3956" s="17">
        <f t="shared" si="3230"/>
        <v>6595</v>
      </c>
      <c r="Q3956" s="183">
        <f t="shared" si="3235"/>
        <v>100</v>
      </c>
    </row>
    <row r="3957" spans="1:17" ht="22.5" x14ac:dyDescent="0.25">
      <c r="A3957" s="4" t="s">
        <v>969</v>
      </c>
      <c r="B3957" s="4" t="s">
        <v>82</v>
      </c>
      <c r="C3957" s="4" t="s">
        <v>1676</v>
      </c>
      <c r="D3957" s="4" t="s">
        <v>1677</v>
      </c>
      <c r="E3957" s="3" t="s">
        <v>42</v>
      </c>
      <c r="F3957" s="4" t="s">
        <v>1685</v>
      </c>
      <c r="G3957" s="16" t="s">
        <v>1015</v>
      </c>
      <c r="H3957" s="16" t="s">
        <v>56</v>
      </c>
      <c r="I3957" s="183">
        <v>5500</v>
      </c>
      <c r="J3957" s="183">
        <v>5500</v>
      </c>
      <c r="K3957" s="183">
        <v>4200</v>
      </c>
      <c r="L3957" s="183">
        <f>M3957+N3957+O3957</f>
        <v>1300</v>
      </c>
      <c r="M3957" s="17">
        <v>500</v>
      </c>
      <c r="N3957" s="17">
        <v>400</v>
      </c>
      <c r="O3957" s="17">
        <v>400</v>
      </c>
      <c r="P3957" s="17">
        <f t="shared" si="3230"/>
        <v>5500</v>
      </c>
      <c r="Q3957" s="183">
        <f t="shared" si="3235"/>
        <v>100</v>
      </c>
    </row>
    <row r="3958" spans="1:17" ht="22.5" x14ac:dyDescent="0.25">
      <c r="A3958" s="1" t="s">
        <v>1</v>
      </c>
      <c r="B3958" s="1" t="s">
        <v>1</v>
      </c>
      <c r="C3958" s="1" t="s">
        <v>1</v>
      </c>
      <c r="D3958" s="2" t="s">
        <v>1</v>
      </c>
      <c r="E3958" s="2" t="s">
        <v>1</v>
      </c>
      <c r="F3958" s="2" t="s">
        <v>1</v>
      </c>
      <c r="G3958" s="2" t="s">
        <v>1</v>
      </c>
      <c r="H3958" s="13" t="s">
        <v>57</v>
      </c>
      <c r="I3958" s="184">
        <f t="shared" ref="I3958:O3959" si="3245">SUM(I3959)</f>
        <v>100</v>
      </c>
      <c r="J3958" s="184">
        <f t="shared" si="3245"/>
        <v>100</v>
      </c>
      <c r="K3958" s="184">
        <f t="shared" si="3245"/>
        <v>0</v>
      </c>
      <c r="L3958" s="184">
        <f t="shared" si="3245"/>
        <v>0</v>
      </c>
      <c r="M3958" s="14">
        <f t="shared" si="3245"/>
        <v>0</v>
      </c>
      <c r="N3958" s="14">
        <f t="shared" si="3245"/>
        <v>0</v>
      </c>
      <c r="O3958" s="14">
        <f t="shared" si="3245"/>
        <v>0</v>
      </c>
      <c r="P3958" s="14">
        <f t="shared" si="3230"/>
        <v>0</v>
      </c>
      <c r="Q3958" s="184">
        <f t="shared" si="3235"/>
        <v>0</v>
      </c>
    </row>
    <row r="3959" spans="1:17" x14ac:dyDescent="0.25">
      <c r="A3959" s="4" t="s">
        <v>969</v>
      </c>
      <c r="B3959" s="4" t="s">
        <v>82</v>
      </c>
      <c r="C3959" s="4" t="s">
        <v>1676</v>
      </c>
      <c r="D3959" s="4" t="s">
        <v>1677</v>
      </c>
      <c r="E3959" s="2" t="s">
        <v>58</v>
      </c>
      <c r="F3959" s="2" t="s">
        <v>1</v>
      </c>
      <c r="G3959" s="2" t="s">
        <v>1</v>
      </c>
      <c r="H3959" s="2" t="s">
        <v>59</v>
      </c>
      <c r="I3959" s="185">
        <f t="shared" si="3245"/>
        <v>100</v>
      </c>
      <c r="J3959" s="185">
        <f t="shared" si="3245"/>
        <v>100</v>
      </c>
      <c r="K3959" s="185">
        <f t="shared" si="3245"/>
        <v>0</v>
      </c>
      <c r="L3959" s="185">
        <f t="shared" si="3245"/>
        <v>0</v>
      </c>
      <c r="M3959" s="15">
        <f t="shared" si="3245"/>
        <v>0</v>
      </c>
      <c r="N3959" s="15">
        <f t="shared" si="3245"/>
        <v>0</v>
      </c>
      <c r="O3959" s="15">
        <f t="shared" si="3245"/>
        <v>0</v>
      </c>
      <c r="P3959" s="15">
        <f t="shared" si="3230"/>
        <v>0</v>
      </c>
      <c r="Q3959" s="185">
        <f t="shared" si="3235"/>
        <v>0</v>
      </c>
    </row>
    <row r="3960" spans="1:17" x14ac:dyDescent="0.25">
      <c r="A3960" s="4" t="s">
        <v>969</v>
      </c>
      <c r="B3960" s="4" t="s">
        <v>82</v>
      </c>
      <c r="C3960" s="4" t="s">
        <v>1676</v>
      </c>
      <c r="D3960" s="4" t="s">
        <v>1677</v>
      </c>
      <c r="E3960" s="3" t="s">
        <v>69</v>
      </c>
      <c r="F3960" s="4"/>
      <c r="G3960" s="16" t="s">
        <v>1015</v>
      </c>
      <c r="H3960" s="16" t="s">
        <v>68</v>
      </c>
      <c r="I3960" s="183">
        <v>100</v>
      </c>
      <c r="J3960" s="183">
        <v>100</v>
      </c>
      <c r="K3960" s="183">
        <v>0</v>
      </c>
      <c r="L3960" s="183">
        <f>M3960+N3960+O3960</f>
        <v>0</v>
      </c>
      <c r="M3960" s="17"/>
      <c r="N3960" s="17"/>
      <c r="O3960" s="17"/>
      <c r="P3960" s="17">
        <f t="shared" si="3230"/>
        <v>0</v>
      </c>
      <c r="Q3960" s="183">
        <f t="shared" si="3235"/>
        <v>0</v>
      </c>
    </row>
    <row r="3961" spans="1:17" ht="22.5" x14ac:dyDescent="0.25">
      <c r="A3961" s="1" t="s">
        <v>1</v>
      </c>
      <c r="B3961" s="1" t="s">
        <v>1</v>
      </c>
      <c r="C3961" s="1" t="s">
        <v>1</v>
      </c>
      <c r="D3961" s="2" t="s">
        <v>1</v>
      </c>
      <c r="E3961" s="2" t="s">
        <v>1</v>
      </c>
      <c r="F3961" s="2" t="s">
        <v>1</v>
      </c>
      <c r="G3961" s="2" t="s">
        <v>1</v>
      </c>
      <c r="H3961" s="13" t="s">
        <v>70</v>
      </c>
      <c r="I3961" s="184">
        <f t="shared" ref="I3961:O3961" si="3246">SUM(I3962)</f>
        <v>70000</v>
      </c>
      <c r="J3961" s="184">
        <f t="shared" si="3246"/>
        <v>70000</v>
      </c>
      <c r="K3961" s="184">
        <f t="shared" si="3246"/>
        <v>49000</v>
      </c>
      <c r="L3961" s="184">
        <f t="shared" si="3246"/>
        <v>21000</v>
      </c>
      <c r="M3961" s="14">
        <f t="shared" si="3246"/>
        <v>16000</v>
      </c>
      <c r="N3961" s="14">
        <f t="shared" si="3246"/>
        <v>5000</v>
      </c>
      <c r="O3961" s="14">
        <f t="shared" si="3246"/>
        <v>0</v>
      </c>
      <c r="P3961" s="14">
        <f t="shared" si="3230"/>
        <v>70000</v>
      </c>
      <c r="Q3961" s="184">
        <f t="shared" si="3235"/>
        <v>100</v>
      </c>
    </row>
    <row r="3962" spans="1:17" x14ac:dyDescent="0.25">
      <c r="A3962" s="4" t="s">
        <v>969</v>
      </c>
      <c r="B3962" s="4" t="s">
        <v>82</v>
      </c>
      <c r="C3962" s="4" t="s">
        <v>1676</v>
      </c>
      <c r="D3962" s="4" t="s">
        <v>1677</v>
      </c>
      <c r="E3962" s="2" t="s">
        <v>71</v>
      </c>
      <c r="F3962" s="2" t="s">
        <v>1</v>
      </c>
      <c r="G3962" s="2" t="s">
        <v>1</v>
      </c>
      <c r="H3962" s="2" t="s">
        <v>72</v>
      </c>
      <c r="I3962" s="185">
        <f t="shared" ref="I3962:L3962" si="3247">SUM(I3963:I3964)</f>
        <v>70000</v>
      </c>
      <c r="J3962" s="185">
        <f t="shared" ref="J3962" si="3248">SUM(J3963:J3964)</f>
        <v>70000</v>
      </c>
      <c r="K3962" s="185">
        <f t="shared" ref="K3962" si="3249">SUM(K3963:K3964)</f>
        <v>49000</v>
      </c>
      <c r="L3962" s="185">
        <f t="shared" si="3247"/>
        <v>21000</v>
      </c>
      <c r="M3962" s="15">
        <f t="shared" ref="M3962:O3962" si="3250">SUM(M3963:M3964)</f>
        <v>16000</v>
      </c>
      <c r="N3962" s="15">
        <f t="shared" si="3250"/>
        <v>5000</v>
      </c>
      <c r="O3962" s="15">
        <f t="shared" si="3250"/>
        <v>0</v>
      </c>
      <c r="P3962" s="15">
        <f t="shared" si="3230"/>
        <v>70000</v>
      </c>
      <c r="Q3962" s="185">
        <f t="shared" si="3235"/>
        <v>100</v>
      </c>
    </row>
    <row r="3963" spans="1:17" x14ac:dyDescent="0.25">
      <c r="A3963" s="4" t="s">
        <v>969</v>
      </c>
      <c r="B3963" s="4" t="s">
        <v>82</v>
      </c>
      <c r="C3963" s="4" t="s">
        <v>1676</v>
      </c>
      <c r="D3963" s="4" t="s">
        <v>1677</v>
      </c>
      <c r="E3963" s="3" t="s">
        <v>75</v>
      </c>
      <c r="F3963" s="4"/>
      <c r="G3963" s="16" t="s">
        <v>1015</v>
      </c>
      <c r="H3963" s="16" t="s">
        <v>74</v>
      </c>
      <c r="I3963" s="183">
        <v>30000</v>
      </c>
      <c r="J3963" s="183">
        <v>30000</v>
      </c>
      <c r="K3963" s="183">
        <v>24000</v>
      </c>
      <c r="L3963" s="183">
        <f>M3963+N3963+O3963</f>
        <v>6000</v>
      </c>
      <c r="M3963" s="17">
        <v>6000</v>
      </c>
      <c r="N3963" s="17">
        <v>0</v>
      </c>
      <c r="O3963" s="17">
        <v>0</v>
      </c>
      <c r="P3963" s="17">
        <f t="shared" si="3230"/>
        <v>30000</v>
      </c>
      <c r="Q3963" s="183">
        <f t="shared" si="3235"/>
        <v>100</v>
      </c>
    </row>
    <row r="3964" spans="1:17" x14ac:dyDescent="0.25">
      <c r="A3964" s="4" t="s">
        <v>969</v>
      </c>
      <c r="B3964" s="4" t="s">
        <v>82</v>
      </c>
      <c r="C3964" s="4" t="s">
        <v>1676</v>
      </c>
      <c r="D3964" s="4" t="s">
        <v>1677</v>
      </c>
      <c r="E3964" s="3" t="s">
        <v>341</v>
      </c>
      <c r="F3964" s="4"/>
      <c r="G3964" s="16" t="s">
        <v>1015</v>
      </c>
      <c r="H3964" s="16" t="s">
        <v>340</v>
      </c>
      <c r="I3964" s="183">
        <v>40000</v>
      </c>
      <c r="J3964" s="183">
        <v>40000</v>
      </c>
      <c r="K3964" s="183">
        <v>25000</v>
      </c>
      <c r="L3964" s="183">
        <f>M3964+N3964+O3964</f>
        <v>15000</v>
      </c>
      <c r="M3964" s="17">
        <v>10000</v>
      </c>
      <c r="N3964" s="17">
        <v>5000</v>
      </c>
      <c r="O3964" s="17">
        <v>0</v>
      </c>
      <c r="P3964" s="17">
        <f t="shared" si="3230"/>
        <v>40000</v>
      </c>
      <c r="Q3964" s="183">
        <f t="shared" si="3235"/>
        <v>100</v>
      </c>
    </row>
    <row r="3965" spans="1:17" x14ac:dyDescent="0.25">
      <c r="A3965" s="16" t="s">
        <v>1</v>
      </c>
      <c r="B3965" s="16" t="s">
        <v>1</v>
      </c>
      <c r="C3965" s="16" t="s">
        <v>1</v>
      </c>
      <c r="D3965" s="16" t="s">
        <v>1</v>
      </c>
      <c r="E3965" s="16" t="s">
        <v>1</v>
      </c>
      <c r="F3965" s="16" t="s">
        <v>1</v>
      </c>
      <c r="G3965" s="16" t="s">
        <v>1</v>
      </c>
      <c r="H3965" s="13" t="s">
        <v>1686</v>
      </c>
      <c r="I3965" s="184">
        <f t="shared" ref="I3965:O3965" si="3251">SUM(I3936,I3958,I3961)</f>
        <v>2889293</v>
      </c>
      <c r="J3965" s="184">
        <f t="shared" si="3251"/>
        <v>2778199</v>
      </c>
      <c r="K3965" s="184">
        <f t="shared" si="3251"/>
        <v>2158091</v>
      </c>
      <c r="L3965" s="184">
        <f t="shared" si="3251"/>
        <v>598658</v>
      </c>
      <c r="M3965" s="14">
        <f t="shared" si="3251"/>
        <v>258400</v>
      </c>
      <c r="N3965" s="14">
        <f t="shared" si="3251"/>
        <v>244395</v>
      </c>
      <c r="O3965" s="14">
        <f t="shared" si="3251"/>
        <v>95863</v>
      </c>
      <c r="P3965" s="14">
        <f t="shared" si="3230"/>
        <v>2756749</v>
      </c>
      <c r="Q3965" s="184">
        <f t="shared" si="3235"/>
        <v>99.227917078654187</v>
      </c>
    </row>
    <row r="3966" spans="1:17" ht="15.75" thickBot="1" x14ac:dyDescent="0.3">
      <c r="A3966" s="16" t="s">
        <v>1</v>
      </c>
      <c r="B3966" s="16" t="s">
        <v>1</v>
      </c>
      <c r="C3966" s="16" t="s">
        <v>1</v>
      </c>
      <c r="D3966" s="16" t="s">
        <v>1</v>
      </c>
      <c r="E3966" s="16" t="s">
        <v>1</v>
      </c>
      <c r="F3966" s="16" t="s">
        <v>1</v>
      </c>
      <c r="G3966" s="16" t="s">
        <v>1</v>
      </c>
      <c r="H3966" s="2" t="s">
        <v>77</v>
      </c>
      <c r="I3966" s="185">
        <v>55</v>
      </c>
      <c r="J3966" s="185">
        <v>55</v>
      </c>
      <c r="K3966" s="185"/>
      <c r="L3966" s="185">
        <f>M3966+N3966+O3966</f>
        <v>0</v>
      </c>
      <c r="M3966" s="16"/>
      <c r="N3966" s="16"/>
      <c r="O3966" s="16"/>
      <c r="P3966" s="15">
        <f t="shared" si="3230"/>
        <v>0</v>
      </c>
      <c r="Q3966" s="164"/>
    </row>
    <row r="3967" spans="1:17" ht="45.75" thickBot="1" x14ac:dyDescent="0.3">
      <c r="A3967" s="212" t="s">
        <v>1</v>
      </c>
      <c r="B3967" s="212" t="s">
        <v>1</v>
      </c>
      <c r="C3967" s="212" t="s">
        <v>1</v>
      </c>
      <c r="D3967" s="212" t="s">
        <v>1</v>
      </c>
      <c r="E3967" s="212" t="s">
        <v>1</v>
      </c>
      <c r="F3967" s="212" t="s">
        <v>1</v>
      </c>
      <c r="G3967" s="214" t="s">
        <v>1</v>
      </c>
      <c r="H3967" s="5" t="s">
        <v>78</v>
      </c>
      <c r="I3967" s="109" t="s">
        <v>3374</v>
      </c>
      <c r="J3967" s="109" t="s">
        <v>3433</v>
      </c>
      <c r="K3967" s="109" t="s">
        <v>3437</v>
      </c>
      <c r="L3967" s="109" t="s">
        <v>3434</v>
      </c>
      <c r="M3967" s="5" t="s">
        <v>3439</v>
      </c>
      <c r="N3967" s="5" t="s">
        <v>3440</v>
      </c>
      <c r="O3967" s="5" t="s">
        <v>3441</v>
      </c>
      <c r="P3967" s="5" t="s">
        <v>3438</v>
      </c>
      <c r="Q3967" s="162" t="s">
        <v>3302</v>
      </c>
    </row>
    <row r="3968" spans="1:17" x14ac:dyDescent="0.25">
      <c r="A3968" s="213"/>
      <c r="B3968" s="213"/>
      <c r="C3968" s="213"/>
      <c r="D3968" s="213"/>
      <c r="E3968" s="213"/>
      <c r="F3968" s="213"/>
      <c r="G3968" s="215"/>
      <c r="H3968" s="18" t="s">
        <v>1</v>
      </c>
      <c r="I3968" s="110">
        <v>1</v>
      </c>
      <c r="J3968" s="110">
        <v>2</v>
      </c>
      <c r="K3968" s="110">
        <v>20</v>
      </c>
      <c r="L3968" s="110" t="s">
        <v>3402</v>
      </c>
      <c r="M3968" s="12">
        <v>5</v>
      </c>
      <c r="N3968" s="12">
        <v>6</v>
      </c>
      <c r="O3968" s="12">
        <v>7</v>
      </c>
      <c r="P3968" s="12" t="s">
        <v>3303</v>
      </c>
      <c r="Q3968" s="110">
        <v>9</v>
      </c>
    </row>
    <row r="3969" spans="1:17" x14ac:dyDescent="0.25">
      <c r="A3969" s="213"/>
      <c r="B3969" s="213"/>
      <c r="C3969" s="213"/>
      <c r="D3969" s="213"/>
      <c r="E3969" s="213"/>
      <c r="F3969" s="213"/>
      <c r="G3969" s="215"/>
      <c r="H3969" s="19" t="s">
        <v>1060</v>
      </c>
      <c r="I3969" s="186">
        <f t="shared" ref="I3969:L3969" si="3252">SUM(I3965)</f>
        <v>2889293</v>
      </c>
      <c r="J3969" s="186">
        <f t="shared" ref="J3969" si="3253">SUM(J3965)</f>
        <v>2778199</v>
      </c>
      <c r="K3969" s="186">
        <f t="shared" ref="K3969" si="3254">SUM(K3965)</f>
        <v>2158091</v>
      </c>
      <c r="L3969" s="186">
        <f t="shared" si="3252"/>
        <v>598658</v>
      </c>
      <c r="M3969" s="20">
        <f t="shared" ref="M3969:O3969" si="3255">SUM(M3965)</f>
        <v>258400</v>
      </c>
      <c r="N3969" s="20">
        <f t="shared" si="3255"/>
        <v>244395</v>
      </c>
      <c r="O3969" s="20">
        <f t="shared" si="3255"/>
        <v>95863</v>
      </c>
      <c r="P3969" s="20">
        <f>K3969+L3969</f>
        <v>2756749</v>
      </c>
      <c r="Q3969" s="186">
        <f>IF(J3969=0,"-",P3969/J3969*100)</f>
        <v>99.227917078654187</v>
      </c>
    </row>
    <row r="3970" spans="1:17" x14ac:dyDescent="0.25">
      <c r="A3970" s="213"/>
      <c r="B3970" s="213"/>
      <c r="C3970" s="213"/>
      <c r="D3970" s="213"/>
      <c r="E3970" s="213"/>
      <c r="F3970" s="213"/>
      <c r="G3970" s="215"/>
      <c r="H3970" s="21" t="s">
        <v>80</v>
      </c>
      <c r="I3970" s="186">
        <f t="shared" ref="I3970:L3970" si="3256">SUM(I3969)</f>
        <v>2889293</v>
      </c>
      <c r="J3970" s="186">
        <f t="shared" ref="J3970" si="3257">SUM(J3969)</f>
        <v>2778199</v>
      </c>
      <c r="K3970" s="186">
        <f t="shared" ref="K3970" si="3258">SUM(K3969)</f>
        <v>2158091</v>
      </c>
      <c r="L3970" s="186">
        <f t="shared" si="3256"/>
        <v>598658</v>
      </c>
      <c r="M3970" s="20">
        <f t="shared" ref="M3970:O3970" si="3259">SUM(M3969)</f>
        <v>258400</v>
      </c>
      <c r="N3970" s="20">
        <f t="shared" si="3259"/>
        <v>244395</v>
      </c>
      <c r="O3970" s="20">
        <f t="shared" si="3259"/>
        <v>95863</v>
      </c>
      <c r="P3970" s="20">
        <f>K3970+L3970</f>
        <v>2756749</v>
      </c>
      <c r="Q3970" s="186">
        <f>IF(J3970=0,"-",P3970/J3970*100)</f>
        <v>99.227917078654187</v>
      </c>
    </row>
    <row r="3971" spans="1:17" x14ac:dyDescent="0.25">
      <c r="A3971" s="216"/>
      <c r="B3971" s="216"/>
      <c r="C3971" s="216"/>
      <c r="D3971" s="216"/>
      <c r="E3971" s="216"/>
      <c r="F3971" s="216"/>
      <c r="G3971" s="217"/>
      <c r="J3971" s="178">
        <v>0</v>
      </c>
      <c r="K3971" s="178">
        <v>0</v>
      </c>
      <c r="L3971" s="178">
        <f>M3971+N3971+O3971</f>
        <v>0</v>
      </c>
      <c r="P3971">
        <f>K3971+L3971</f>
        <v>0</v>
      </c>
      <c r="Q3971" s="160" t="str">
        <f>IF(J3971=0,"-",P3971/J3971*100)</f>
        <v>-</v>
      </c>
    </row>
    <row r="3972" spans="1:17" ht="15.75" thickBot="1" x14ac:dyDescent="0.3">
      <c r="A3972" s="16" t="s">
        <v>1</v>
      </c>
      <c r="B3972" s="16" t="s">
        <v>1</v>
      </c>
      <c r="C3972" s="16" t="s">
        <v>1</v>
      </c>
      <c r="D3972" s="16" t="s">
        <v>1</v>
      </c>
      <c r="E3972" s="16" t="s">
        <v>1</v>
      </c>
      <c r="F3972" s="16" t="s">
        <v>1</v>
      </c>
      <c r="G3972" s="16" t="s">
        <v>1</v>
      </c>
      <c r="H3972" s="22" t="s">
        <v>1</v>
      </c>
      <c r="I3972" s="187"/>
      <c r="J3972" s="187"/>
      <c r="K3972" s="187"/>
      <c r="L3972" s="187">
        <f>M3972+N3972+O3972</f>
        <v>0</v>
      </c>
      <c r="M3972" s="22"/>
      <c r="N3972" s="22"/>
      <c r="O3972" s="22"/>
      <c r="P3972" s="22">
        <f>K3972+L3972</f>
        <v>0</v>
      </c>
      <c r="Q3972" s="166"/>
    </row>
    <row r="3973" spans="1:17" ht="45.75" thickBot="1" x14ac:dyDescent="0.3">
      <c r="A3973" s="5" t="s">
        <v>4</v>
      </c>
      <c r="B3973" s="5" t="s">
        <v>5</v>
      </c>
      <c r="C3973" s="5" t="s">
        <v>6</v>
      </c>
      <c r="D3973" s="6" t="s">
        <v>1</v>
      </c>
      <c r="E3973" s="5" t="s">
        <v>7</v>
      </c>
      <c r="F3973" s="5" t="s">
        <v>8</v>
      </c>
      <c r="G3973" s="5" t="s">
        <v>9</v>
      </c>
      <c r="H3973" s="5" t="s">
        <v>10</v>
      </c>
      <c r="I3973" s="109" t="s">
        <v>3374</v>
      </c>
      <c r="J3973" s="109" t="s">
        <v>3433</v>
      </c>
      <c r="K3973" s="109" t="s">
        <v>3437</v>
      </c>
      <c r="L3973" s="109" t="s">
        <v>3434</v>
      </c>
      <c r="M3973" s="5" t="s">
        <v>3439</v>
      </c>
      <c r="N3973" s="5" t="s">
        <v>3440</v>
      </c>
      <c r="O3973" s="5" t="s">
        <v>3441</v>
      </c>
      <c r="P3973" s="5" t="s">
        <v>3438</v>
      </c>
      <c r="Q3973" s="162" t="s">
        <v>3302</v>
      </c>
    </row>
    <row r="3974" spans="1:17" x14ac:dyDescent="0.25">
      <c r="A3974" s="7" t="s">
        <v>1</v>
      </c>
      <c r="B3974" s="7" t="s">
        <v>1</v>
      </c>
      <c r="C3974" s="7" t="s">
        <v>1</v>
      </c>
      <c r="D3974" s="8" t="s">
        <v>1</v>
      </c>
      <c r="E3974" s="8" t="s">
        <v>1</v>
      </c>
      <c r="F3974" s="9" t="s">
        <v>1</v>
      </c>
      <c r="G3974" s="10" t="s">
        <v>1</v>
      </c>
      <c r="H3974" s="11" t="s">
        <v>1</v>
      </c>
      <c r="I3974" s="110">
        <v>1</v>
      </c>
      <c r="J3974" s="110">
        <v>2</v>
      </c>
      <c r="K3974" s="110">
        <v>20</v>
      </c>
      <c r="L3974" s="110" t="s">
        <v>3402</v>
      </c>
      <c r="M3974" s="12">
        <v>5</v>
      </c>
      <c r="N3974" s="12">
        <v>6</v>
      </c>
      <c r="O3974" s="12">
        <v>7</v>
      </c>
      <c r="P3974" s="12" t="s">
        <v>3303</v>
      </c>
      <c r="Q3974" s="110">
        <v>9</v>
      </c>
    </row>
    <row r="3975" spans="1:17" x14ac:dyDescent="0.25">
      <c r="A3975" s="1" t="s">
        <v>969</v>
      </c>
      <c r="B3975" s="1" t="s">
        <v>82</v>
      </c>
      <c r="C3975" s="4" t="s">
        <v>1687</v>
      </c>
      <c r="D3975" s="4" t="s">
        <v>1688</v>
      </c>
      <c r="E3975" s="2" t="s">
        <v>1</v>
      </c>
      <c r="F3975" s="2" t="s">
        <v>1</v>
      </c>
      <c r="G3975" s="2" t="s">
        <v>1</v>
      </c>
      <c r="H3975" s="2" t="s">
        <v>1689</v>
      </c>
      <c r="I3975" s="183">
        <v>0</v>
      </c>
      <c r="J3975" s="183"/>
      <c r="K3975" s="183"/>
      <c r="L3975" s="183">
        <f>M3975+N3975+O3975</f>
        <v>0</v>
      </c>
      <c r="M3975" s="3"/>
      <c r="N3975" s="3"/>
      <c r="O3975" s="3"/>
      <c r="P3975" s="3">
        <f t="shared" ref="P3975:P4006" si="3260">K3975+L3975</f>
        <v>0</v>
      </c>
      <c r="Q3975" s="161"/>
    </row>
    <row r="3976" spans="1:17" ht="33.75" x14ac:dyDescent="0.25">
      <c r="A3976" s="1" t="s">
        <v>1</v>
      </c>
      <c r="B3976" s="1" t="s">
        <v>1</v>
      </c>
      <c r="C3976" s="1" t="s">
        <v>1</v>
      </c>
      <c r="D3976" s="2" t="s">
        <v>1</v>
      </c>
      <c r="E3976" s="2" t="s">
        <v>1</v>
      </c>
      <c r="F3976" s="2" t="s">
        <v>1</v>
      </c>
      <c r="G3976" s="2" t="s">
        <v>1</v>
      </c>
      <c r="H3976" s="13" t="s">
        <v>14</v>
      </c>
      <c r="I3976" s="184">
        <f t="shared" ref="I3976:L3976" si="3261">SUM(I3977,I3985,I3987)</f>
        <v>1375453</v>
      </c>
      <c r="J3976" s="184">
        <f t="shared" ref="J3976" si="3262">SUM(J3977,J3985,J3987)</f>
        <v>1348401</v>
      </c>
      <c r="K3976" s="184">
        <f t="shared" ref="K3976" si="3263">SUM(K3977,K3985,K3987)</f>
        <v>1167363</v>
      </c>
      <c r="L3976" s="184">
        <f t="shared" si="3261"/>
        <v>181038</v>
      </c>
      <c r="M3976" s="14">
        <f t="shared" ref="M3976:O3976" si="3264">SUM(M3977,M3985,M3987)</f>
        <v>73100</v>
      </c>
      <c r="N3976" s="14">
        <f t="shared" si="3264"/>
        <v>71200</v>
      </c>
      <c r="O3976" s="14">
        <f t="shared" si="3264"/>
        <v>36738</v>
      </c>
      <c r="P3976" s="14">
        <f t="shared" si="3260"/>
        <v>1348401</v>
      </c>
      <c r="Q3976" s="184">
        <f t="shared" ref="Q3976:Q4005" si="3265">IF(J3976=0,"-",P3976/J3976*100)</f>
        <v>100</v>
      </c>
    </row>
    <row r="3977" spans="1:17" x14ac:dyDescent="0.25">
      <c r="A3977" s="4" t="s">
        <v>969</v>
      </c>
      <c r="B3977" s="4" t="s">
        <v>82</v>
      </c>
      <c r="C3977" s="4" t="s">
        <v>1687</v>
      </c>
      <c r="D3977" s="4" t="s">
        <v>1688</v>
      </c>
      <c r="E3977" s="2" t="s">
        <v>15</v>
      </c>
      <c r="F3977" s="2" t="s">
        <v>1</v>
      </c>
      <c r="G3977" s="2" t="s">
        <v>1</v>
      </c>
      <c r="H3977" s="2" t="s">
        <v>16</v>
      </c>
      <c r="I3977" s="185">
        <f t="shared" ref="I3977:L3977" si="3266">SUM(I3978,I3979)</f>
        <v>1116790</v>
      </c>
      <c r="J3977" s="185">
        <f t="shared" ref="J3977" si="3267">SUM(J3978,J3979)</f>
        <v>1120008</v>
      </c>
      <c r="K3977" s="185">
        <f t="shared" ref="K3977" si="3268">SUM(K3978,K3979)</f>
        <v>988218</v>
      </c>
      <c r="L3977" s="185">
        <f t="shared" si="3266"/>
        <v>131790</v>
      </c>
      <c r="M3977" s="15">
        <f t="shared" ref="M3977:O3977" si="3269">SUM(M3978,M3979)</f>
        <v>54000</v>
      </c>
      <c r="N3977" s="15">
        <f t="shared" si="3269"/>
        <v>54000</v>
      </c>
      <c r="O3977" s="15">
        <f t="shared" si="3269"/>
        <v>23790</v>
      </c>
      <c r="P3977" s="15">
        <f t="shared" si="3260"/>
        <v>1120008</v>
      </c>
      <c r="Q3977" s="185">
        <f t="shared" si="3265"/>
        <v>100</v>
      </c>
    </row>
    <row r="3978" spans="1:17" x14ac:dyDescent="0.25">
      <c r="A3978" s="4" t="s">
        <v>969</v>
      </c>
      <c r="B3978" s="4" t="s">
        <v>82</v>
      </c>
      <c r="C3978" s="4" t="s">
        <v>1687</v>
      </c>
      <c r="D3978" s="4" t="s">
        <v>1688</v>
      </c>
      <c r="E3978" s="3" t="s">
        <v>18</v>
      </c>
      <c r="F3978" s="4"/>
      <c r="G3978" s="16" t="s">
        <v>1015</v>
      </c>
      <c r="H3978" s="16" t="s">
        <v>17</v>
      </c>
      <c r="I3978" s="183">
        <v>985890</v>
      </c>
      <c r="J3978" s="183">
        <v>985890</v>
      </c>
      <c r="K3978" s="183">
        <v>866000</v>
      </c>
      <c r="L3978" s="183">
        <f>M3978+N3978+O3978</f>
        <v>119890</v>
      </c>
      <c r="M3978" s="17">
        <v>50000</v>
      </c>
      <c r="N3978" s="17">
        <v>50000</v>
      </c>
      <c r="O3978" s="17">
        <v>19890</v>
      </c>
      <c r="P3978" s="17">
        <f t="shared" si="3260"/>
        <v>985890</v>
      </c>
      <c r="Q3978" s="183">
        <f t="shared" si="3265"/>
        <v>100</v>
      </c>
    </row>
    <row r="3979" spans="1:17" x14ac:dyDescent="0.25">
      <c r="A3979" s="1" t="s">
        <v>969</v>
      </c>
      <c r="B3979" s="1" t="s">
        <v>82</v>
      </c>
      <c r="C3979" s="1" t="s">
        <v>1687</v>
      </c>
      <c r="D3979" s="1" t="s">
        <v>1688</v>
      </c>
      <c r="E3979" s="1" t="s">
        <v>20</v>
      </c>
      <c r="F3979" s="4" t="s">
        <v>1</v>
      </c>
      <c r="G3979" s="16" t="s">
        <v>1</v>
      </c>
      <c r="H3979" s="2" t="s">
        <v>21</v>
      </c>
      <c r="I3979" s="185">
        <f t="shared" ref="I3979:O3979" si="3270">SUM(I3980:I3984)</f>
        <v>130900</v>
      </c>
      <c r="J3979" s="185">
        <f t="shared" si="3270"/>
        <v>134118</v>
      </c>
      <c r="K3979" s="185">
        <f t="shared" si="3270"/>
        <v>122218</v>
      </c>
      <c r="L3979" s="185">
        <f t="shared" si="3270"/>
        <v>11900</v>
      </c>
      <c r="M3979" s="15">
        <f t="shared" si="3270"/>
        <v>4000</v>
      </c>
      <c r="N3979" s="15">
        <f t="shared" si="3270"/>
        <v>4000</v>
      </c>
      <c r="O3979" s="15">
        <f t="shared" si="3270"/>
        <v>3900</v>
      </c>
      <c r="P3979" s="15">
        <f t="shared" si="3260"/>
        <v>134118</v>
      </c>
      <c r="Q3979" s="185">
        <f t="shared" si="3265"/>
        <v>100</v>
      </c>
    </row>
    <row r="3980" spans="1:17" x14ac:dyDescent="0.25">
      <c r="A3980" s="4" t="s">
        <v>969</v>
      </c>
      <c r="B3980" s="4" t="s">
        <v>82</v>
      </c>
      <c r="C3980" s="4" t="s">
        <v>1687</v>
      </c>
      <c r="D3980" s="4" t="s">
        <v>1688</v>
      </c>
      <c r="E3980" s="3" t="s">
        <v>22</v>
      </c>
      <c r="F3980" s="4" t="s">
        <v>1690</v>
      </c>
      <c r="G3980" s="16" t="s">
        <v>1015</v>
      </c>
      <c r="H3980" s="16" t="s">
        <v>86</v>
      </c>
      <c r="I3980" s="183">
        <v>17000</v>
      </c>
      <c r="J3980" s="183">
        <v>17000</v>
      </c>
      <c r="K3980" s="183">
        <v>15000</v>
      </c>
      <c r="L3980" s="183">
        <f>M3980+N3980+O3980</f>
        <v>2000</v>
      </c>
      <c r="M3980" s="17">
        <v>1000</v>
      </c>
      <c r="N3980" s="17">
        <v>1000</v>
      </c>
      <c r="O3980" s="17"/>
      <c r="P3980" s="17">
        <f t="shared" si="3260"/>
        <v>17000</v>
      </c>
      <c r="Q3980" s="183">
        <f t="shared" si="3265"/>
        <v>100</v>
      </c>
    </row>
    <row r="3981" spans="1:17" x14ac:dyDescent="0.25">
      <c r="A3981" s="4" t="s">
        <v>969</v>
      </c>
      <c r="B3981" s="4" t="s">
        <v>82</v>
      </c>
      <c r="C3981" s="4" t="s">
        <v>1687</v>
      </c>
      <c r="D3981" s="4" t="s">
        <v>1688</v>
      </c>
      <c r="E3981" s="3" t="s">
        <v>22</v>
      </c>
      <c r="F3981" s="4" t="s">
        <v>1691</v>
      </c>
      <c r="G3981" s="16" t="s">
        <v>1015</v>
      </c>
      <c r="H3981" s="16" t="s">
        <v>26</v>
      </c>
      <c r="I3981" s="183">
        <v>73900</v>
      </c>
      <c r="J3981" s="183">
        <v>73900</v>
      </c>
      <c r="K3981" s="183">
        <v>64000</v>
      </c>
      <c r="L3981" s="183">
        <f>M3981+N3981+O3981</f>
        <v>9900</v>
      </c>
      <c r="M3981" s="17">
        <v>3000</v>
      </c>
      <c r="N3981" s="17">
        <v>3000</v>
      </c>
      <c r="O3981" s="17">
        <v>3900</v>
      </c>
      <c r="P3981" s="17">
        <f t="shared" si="3260"/>
        <v>73900</v>
      </c>
      <c r="Q3981" s="183">
        <f t="shared" si="3265"/>
        <v>100</v>
      </c>
    </row>
    <row r="3982" spans="1:17" x14ac:dyDescent="0.25">
      <c r="A3982" s="4" t="s">
        <v>969</v>
      </c>
      <c r="B3982" s="4" t="s">
        <v>82</v>
      </c>
      <c r="C3982" s="4" t="s">
        <v>1687</v>
      </c>
      <c r="D3982" s="4" t="s">
        <v>1688</v>
      </c>
      <c r="E3982" s="3" t="s">
        <v>22</v>
      </c>
      <c r="F3982" s="4" t="s">
        <v>1692</v>
      </c>
      <c r="G3982" s="16" t="s">
        <v>1015</v>
      </c>
      <c r="H3982" s="16" t="s">
        <v>28</v>
      </c>
      <c r="I3982" s="183">
        <v>21000</v>
      </c>
      <c r="J3982" s="183">
        <v>15948</v>
      </c>
      <c r="K3982" s="183">
        <v>15948</v>
      </c>
      <c r="L3982" s="183">
        <f>M3982+N3982+O3982</f>
        <v>0</v>
      </c>
      <c r="M3982" s="17"/>
      <c r="N3982" s="17"/>
      <c r="O3982" s="17"/>
      <c r="P3982" s="17">
        <f t="shared" si="3260"/>
        <v>15948</v>
      </c>
      <c r="Q3982" s="183">
        <f t="shared" si="3265"/>
        <v>100</v>
      </c>
    </row>
    <row r="3983" spans="1:17" x14ac:dyDescent="0.25">
      <c r="A3983" s="4" t="s">
        <v>969</v>
      </c>
      <c r="B3983" s="4" t="s">
        <v>82</v>
      </c>
      <c r="C3983" s="4" t="s">
        <v>1687</v>
      </c>
      <c r="D3983" s="4" t="s">
        <v>1688</v>
      </c>
      <c r="E3983" s="3" t="s">
        <v>22</v>
      </c>
      <c r="F3983" s="4" t="s">
        <v>1693</v>
      </c>
      <c r="G3983" s="16" t="s">
        <v>1015</v>
      </c>
      <c r="H3983" s="16" t="s">
        <v>24</v>
      </c>
      <c r="I3983" s="183">
        <v>10000</v>
      </c>
      <c r="J3983" s="183">
        <v>22000</v>
      </c>
      <c r="K3983" s="183">
        <v>22000</v>
      </c>
      <c r="L3983" s="183">
        <f>M3983+N3983+O3983</f>
        <v>0</v>
      </c>
      <c r="M3983" s="17"/>
      <c r="N3983" s="17"/>
      <c r="O3983" s="17"/>
      <c r="P3983" s="17">
        <f t="shared" si="3260"/>
        <v>22000</v>
      </c>
      <c r="Q3983" s="183">
        <f t="shared" si="3265"/>
        <v>100</v>
      </c>
    </row>
    <row r="3984" spans="1:17" x14ac:dyDescent="0.25">
      <c r="A3984" s="4" t="s">
        <v>969</v>
      </c>
      <c r="B3984" s="4" t="s">
        <v>82</v>
      </c>
      <c r="C3984" s="4" t="s">
        <v>1687</v>
      </c>
      <c r="D3984" s="4" t="s">
        <v>1688</v>
      </c>
      <c r="E3984" s="3" t="s">
        <v>22</v>
      </c>
      <c r="F3984" s="4" t="s">
        <v>1694</v>
      </c>
      <c r="G3984" s="16" t="s">
        <v>1015</v>
      </c>
      <c r="H3984" s="16" t="s">
        <v>30</v>
      </c>
      <c r="I3984" s="183">
        <v>9000</v>
      </c>
      <c r="J3984" s="183">
        <v>5270</v>
      </c>
      <c r="K3984" s="183">
        <v>5270</v>
      </c>
      <c r="L3984" s="183">
        <f>M3984+N3984+O3984</f>
        <v>0</v>
      </c>
      <c r="M3984" s="17"/>
      <c r="N3984" s="17"/>
      <c r="O3984" s="17"/>
      <c r="P3984" s="17">
        <f t="shared" si="3260"/>
        <v>5270</v>
      </c>
      <c r="Q3984" s="183">
        <f t="shared" si="3265"/>
        <v>100</v>
      </c>
    </row>
    <row r="3985" spans="1:17" x14ac:dyDescent="0.25">
      <c r="A3985" s="4" t="s">
        <v>969</v>
      </c>
      <c r="B3985" s="4" t="s">
        <v>82</v>
      </c>
      <c r="C3985" s="4" t="s">
        <v>1687</v>
      </c>
      <c r="D3985" s="4" t="s">
        <v>1688</v>
      </c>
      <c r="E3985" s="2" t="s">
        <v>31</v>
      </c>
      <c r="F3985" s="2" t="s">
        <v>1</v>
      </c>
      <c r="G3985" s="2" t="s">
        <v>1</v>
      </c>
      <c r="H3985" s="2" t="s">
        <v>32</v>
      </c>
      <c r="I3985" s="185">
        <f t="shared" ref="I3985:O3985" si="3271">SUM(I3986)</f>
        <v>103518</v>
      </c>
      <c r="J3985" s="185">
        <f t="shared" si="3271"/>
        <v>103518</v>
      </c>
      <c r="K3985" s="185">
        <f t="shared" si="3271"/>
        <v>76000</v>
      </c>
      <c r="L3985" s="185">
        <f t="shared" si="3271"/>
        <v>27518</v>
      </c>
      <c r="M3985" s="15">
        <f t="shared" si="3271"/>
        <v>10000</v>
      </c>
      <c r="N3985" s="15">
        <f t="shared" si="3271"/>
        <v>10000</v>
      </c>
      <c r="O3985" s="15">
        <f t="shared" si="3271"/>
        <v>7518</v>
      </c>
      <c r="P3985" s="15">
        <f t="shared" si="3260"/>
        <v>103518</v>
      </c>
      <c r="Q3985" s="185">
        <f t="shared" si="3265"/>
        <v>100</v>
      </c>
    </row>
    <row r="3986" spans="1:17" x14ac:dyDescent="0.25">
      <c r="A3986" s="4" t="s">
        <v>969</v>
      </c>
      <c r="B3986" s="4" t="s">
        <v>82</v>
      </c>
      <c r="C3986" s="4" t="s">
        <v>1687</v>
      </c>
      <c r="D3986" s="4" t="s">
        <v>1688</v>
      </c>
      <c r="E3986" s="3" t="s">
        <v>34</v>
      </c>
      <c r="F3986" s="4"/>
      <c r="G3986" s="16" t="s">
        <v>1015</v>
      </c>
      <c r="H3986" s="16" t="s">
        <v>33</v>
      </c>
      <c r="I3986" s="183">
        <v>103518</v>
      </c>
      <c r="J3986" s="183">
        <v>103518</v>
      </c>
      <c r="K3986" s="183">
        <v>76000</v>
      </c>
      <c r="L3986" s="183">
        <f>M3986+N3986+O3986</f>
        <v>27518</v>
      </c>
      <c r="M3986" s="17">
        <v>10000</v>
      </c>
      <c r="N3986" s="17">
        <v>10000</v>
      </c>
      <c r="O3986" s="17">
        <v>7518</v>
      </c>
      <c r="P3986" s="17">
        <f t="shared" si="3260"/>
        <v>103518</v>
      </c>
      <c r="Q3986" s="183">
        <f t="shared" si="3265"/>
        <v>100</v>
      </c>
    </row>
    <row r="3987" spans="1:17" x14ac:dyDescent="0.25">
      <c r="A3987" s="4" t="s">
        <v>969</v>
      </c>
      <c r="B3987" s="4" t="s">
        <v>82</v>
      </c>
      <c r="C3987" s="4" t="s">
        <v>1687</v>
      </c>
      <c r="D3987" s="4" t="s">
        <v>1688</v>
      </c>
      <c r="E3987" s="2" t="s">
        <v>35</v>
      </c>
      <c r="F3987" s="2" t="s">
        <v>1</v>
      </c>
      <c r="G3987" s="2" t="s">
        <v>1</v>
      </c>
      <c r="H3987" s="2" t="s">
        <v>36</v>
      </c>
      <c r="I3987" s="185">
        <f t="shared" ref="I3987:O3987" si="3272">SUM(I3988:I3994)</f>
        <v>155145</v>
      </c>
      <c r="J3987" s="185">
        <f t="shared" si="3272"/>
        <v>124875</v>
      </c>
      <c r="K3987" s="185">
        <f t="shared" si="3272"/>
        <v>103145</v>
      </c>
      <c r="L3987" s="185">
        <f t="shared" si="3272"/>
        <v>21730</v>
      </c>
      <c r="M3987" s="15">
        <f t="shared" si="3272"/>
        <v>9100</v>
      </c>
      <c r="N3987" s="15">
        <f t="shared" si="3272"/>
        <v>7200</v>
      </c>
      <c r="O3987" s="15">
        <f t="shared" si="3272"/>
        <v>5430</v>
      </c>
      <c r="P3987" s="15">
        <f t="shared" si="3260"/>
        <v>124875</v>
      </c>
      <c r="Q3987" s="185">
        <f t="shared" si="3265"/>
        <v>100</v>
      </c>
    </row>
    <row r="3988" spans="1:17" x14ac:dyDescent="0.25">
      <c r="A3988" s="4" t="s">
        <v>969</v>
      </c>
      <c r="B3988" s="4" t="s">
        <v>82</v>
      </c>
      <c r="C3988" s="4" t="s">
        <v>1687</v>
      </c>
      <c r="D3988" s="4" t="s">
        <v>1688</v>
      </c>
      <c r="E3988" s="3" t="s">
        <v>39</v>
      </c>
      <c r="F3988" s="4"/>
      <c r="G3988" s="16" t="s">
        <v>1015</v>
      </c>
      <c r="H3988" s="16" t="s">
        <v>38</v>
      </c>
      <c r="I3988" s="183">
        <v>500</v>
      </c>
      <c r="J3988" s="183">
        <v>500</v>
      </c>
      <c r="K3988" s="183">
        <v>500</v>
      </c>
      <c r="L3988" s="183">
        <f t="shared" ref="L3988:L3993" si="3273">M3988+N3988+O3988</f>
        <v>0</v>
      </c>
      <c r="M3988" s="17"/>
      <c r="N3988" s="17"/>
      <c r="O3988" s="17"/>
      <c r="P3988" s="17">
        <f t="shared" si="3260"/>
        <v>500</v>
      </c>
      <c r="Q3988" s="183">
        <f t="shared" si="3265"/>
        <v>100</v>
      </c>
    </row>
    <row r="3989" spans="1:17" x14ac:dyDescent="0.25">
      <c r="A3989" s="4" t="s">
        <v>969</v>
      </c>
      <c r="B3989" s="4" t="s">
        <v>82</v>
      </c>
      <c r="C3989" s="4" t="s">
        <v>1687</v>
      </c>
      <c r="D3989" s="4" t="s">
        <v>1688</v>
      </c>
      <c r="E3989" s="3" t="s">
        <v>197</v>
      </c>
      <c r="F3989" s="4"/>
      <c r="G3989" s="16" t="s">
        <v>1015</v>
      </c>
      <c r="H3989" s="16" t="s">
        <v>196</v>
      </c>
      <c r="I3989" s="183">
        <v>49000</v>
      </c>
      <c r="J3989" s="183">
        <v>49000</v>
      </c>
      <c r="K3989" s="183">
        <v>37000</v>
      </c>
      <c r="L3989" s="183">
        <f t="shared" si="3273"/>
        <v>12000</v>
      </c>
      <c r="M3989" s="17">
        <v>4000</v>
      </c>
      <c r="N3989" s="17">
        <v>4000</v>
      </c>
      <c r="O3989" s="17">
        <v>4000</v>
      </c>
      <c r="P3989" s="17">
        <f t="shared" si="3260"/>
        <v>49000</v>
      </c>
      <c r="Q3989" s="183">
        <f t="shared" si="3265"/>
        <v>100</v>
      </c>
    </row>
    <row r="3990" spans="1:17" x14ac:dyDescent="0.25">
      <c r="A3990" s="4" t="s">
        <v>969</v>
      </c>
      <c r="B3990" s="4" t="s">
        <v>82</v>
      </c>
      <c r="C3990" s="4" t="s">
        <v>1687</v>
      </c>
      <c r="D3990" s="4" t="s">
        <v>1688</v>
      </c>
      <c r="E3990" s="3" t="s">
        <v>200</v>
      </c>
      <c r="F3990" s="4"/>
      <c r="G3990" s="16" t="s">
        <v>1015</v>
      </c>
      <c r="H3990" s="16" t="s">
        <v>199</v>
      </c>
      <c r="I3990" s="183">
        <v>9000</v>
      </c>
      <c r="J3990" s="183">
        <v>9000</v>
      </c>
      <c r="K3990" s="183">
        <v>6800</v>
      </c>
      <c r="L3990" s="183">
        <f t="shared" si="3273"/>
        <v>2200</v>
      </c>
      <c r="M3990" s="17">
        <v>1000</v>
      </c>
      <c r="N3990" s="17">
        <v>1000</v>
      </c>
      <c r="O3990" s="17">
        <v>200</v>
      </c>
      <c r="P3990" s="17">
        <f t="shared" si="3260"/>
        <v>9000</v>
      </c>
      <c r="Q3990" s="183">
        <f t="shared" si="3265"/>
        <v>100</v>
      </c>
    </row>
    <row r="3991" spans="1:17" x14ac:dyDescent="0.25">
      <c r="A3991" s="4" t="s">
        <v>969</v>
      </c>
      <c r="B3991" s="4" t="s">
        <v>82</v>
      </c>
      <c r="C3991" s="4" t="s">
        <v>1687</v>
      </c>
      <c r="D3991" s="4" t="s">
        <v>1688</v>
      </c>
      <c r="E3991" s="3" t="s">
        <v>203</v>
      </c>
      <c r="F3991" s="4"/>
      <c r="G3991" s="16" t="s">
        <v>1015</v>
      </c>
      <c r="H3991" s="16" t="s">
        <v>202</v>
      </c>
      <c r="I3991" s="183">
        <v>45000</v>
      </c>
      <c r="J3991" s="183">
        <v>26000</v>
      </c>
      <c r="K3991" s="183">
        <v>22000</v>
      </c>
      <c r="L3991" s="183">
        <f t="shared" si="3273"/>
        <v>4000</v>
      </c>
      <c r="M3991" s="17">
        <v>2000</v>
      </c>
      <c r="N3991" s="17">
        <v>1000</v>
      </c>
      <c r="O3991" s="17">
        <v>1000</v>
      </c>
      <c r="P3991" s="17">
        <f t="shared" si="3260"/>
        <v>26000</v>
      </c>
      <c r="Q3991" s="183">
        <f t="shared" si="3265"/>
        <v>100</v>
      </c>
    </row>
    <row r="3992" spans="1:17" x14ac:dyDescent="0.25">
      <c r="A3992" s="4" t="s">
        <v>969</v>
      </c>
      <c r="B3992" s="4" t="s">
        <v>82</v>
      </c>
      <c r="C3992" s="4" t="s">
        <v>1687</v>
      </c>
      <c r="D3992" s="4" t="s">
        <v>1688</v>
      </c>
      <c r="E3992" s="3" t="s">
        <v>206</v>
      </c>
      <c r="F3992" s="4"/>
      <c r="G3992" s="16" t="s">
        <v>1015</v>
      </c>
      <c r="H3992" s="16" t="s">
        <v>205</v>
      </c>
      <c r="I3992" s="183">
        <v>1000</v>
      </c>
      <c r="J3992" s="183">
        <v>1000</v>
      </c>
      <c r="K3992" s="183">
        <v>900</v>
      </c>
      <c r="L3992" s="183">
        <f t="shared" si="3273"/>
        <v>100</v>
      </c>
      <c r="M3992" s="17">
        <v>100</v>
      </c>
      <c r="N3992" s="17"/>
      <c r="O3992" s="17"/>
      <c r="P3992" s="17">
        <f t="shared" si="3260"/>
        <v>1000</v>
      </c>
      <c r="Q3992" s="183">
        <f t="shared" si="3265"/>
        <v>100</v>
      </c>
    </row>
    <row r="3993" spans="1:17" x14ac:dyDescent="0.25">
      <c r="A3993" s="4" t="s">
        <v>969</v>
      </c>
      <c r="B3993" s="4" t="s">
        <v>82</v>
      </c>
      <c r="C3993" s="4" t="s">
        <v>1687</v>
      </c>
      <c r="D3993" s="4" t="s">
        <v>1688</v>
      </c>
      <c r="E3993" s="3" t="s">
        <v>212</v>
      </c>
      <c r="F3993" s="4"/>
      <c r="G3993" s="16" t="s">
        <v>1015</v>
      </c>
      <c r="H3993" s="16" t="s">
        <v>211</v>
      </c>
      <c r="I3993" s="183">
        <v>12000</v>
      </c>
      <c r="J3993" s="183">
        <v>10000</v>
      </c>
      <c r="K3993" s="183">
        <v>8800</v>
      </c>
      <c r="L3993" s="183">
        <f t="shared" si="3273"/>
        <v>1200</v>
      </c>
      <c r="M3993" s="17">
        <v>1000</v>
      </c>
      <c r="N3993" s="17">
        <v>200</v>
      </c>
      <c r="O3993" s="17"/>
      <c r="P3993" s="17">
        <f t="shared" si="3260"/>
        <v>10000</v>
      </c>
      <c r="Q3993" s="183">
        <f t="shared" si="3265"/>
        <v>100</v>
      </c>
    </row>
    <row r="3994" spans="1:17" x14ac:dyDescent="0.25">
      <c r="A3994" s="1" t="s">
        <v>969</v>
      </c>
      <c r="B3994" s="1" t="s">
        <v>82</v>
      </c>
      <c r="C3994" s="1" t="s">
        <v>1687</v>
      </c>
      <c r="D3994" s="1" t="s">
        <v>1688</v>
      </c>
      <c r="E3994" s="1" t="s">
        <v>40</v>
      </c>
      <c r="F3994" s="4" t="s">
        <v>1</v>
      </c>
      <c r="G3994" s="16" t="s">
        <v>1</v>
      </c>
      <c r="H3994" s="2" t="s">
        <v>41</v>
      </c>
      <c r="I3994" s="185">
        <f t="shared" ref="I3994:O3994" si="3274">SUM(I3995:I3997)</f>
        <v>38645</v>
      </c>
      <c r="J3994" s="185">
        <f t="shared" si="3274"/>
        <v>29375</v>
      </c>
      <c r="K3994" s="185">
        <f t="shared" si="3274"/>
        <v>27145</v>
      </c>
      <c r="L3994" s="185">
        <f t="shared" si="3274"/>
        <v>2230</v>
      </c>
      <c r="M3994" s="15">
        <f t="shared" si="3274"/>
        <v>1000</v>
      </c>
      <c r="N3994" s="15">
        <f t="shared" si="3274"/>
        <v>1000</v>
      </c>
      <c r="O3994" s="15">
        <f t="shared" si="3274"/>
        <v>230</v>
      </c>
      <c r="P3994" s="15">
        <f t="shared" si="3260"/>
        <v>29375</v>
      </c>
      <c r="Q3994" s="185">
        <f t="shared" si="3265"/>
        <v>100</v>
      </c>
    </row>
    <row r="3995" spans="1:17" x14ac:dyDescent="0.25">
      <c r="A3995" s="4" t="s">
        <v>969</v>
      </c>
      <c r="B3995" s="4" t="s">
        <v>82</v>
      </c>
      <c r="C3995" s="4" t="s">
        <v>1687</v>
      </c>
      <c r="D3995" s="4" t="s">
        <v>1688</v>
      </c>
      <c r="E3995" s="3" t="s">
        <v>42</v>
      </c>
      <c r="F3995" s="4"/>
      <c r="G3995" s="16" t="s">
        <v>1015</v>
      </c>
      <c r="H3995" s="16" t="s">
        <v>41</v>
      </c>
      <c r="I3995" s="183">
        <v>28500</v>
      </c>
      <c r="J3995" s="183">
        <v>19230</v>
      </c>
      <c r="K3995" s="183">
        <v>17000</v>
      </c>
      <c r="L3995" s="183">
        <f>M3995+N3995+O3995</f>
        <v>2230</v>
      </c>
      <c r="M3995" s="17">
        <v>1000</v>
      </c>
      <c r="N3995" s="17">
        <v>1000</v>
      </c>
      <c r="O3995" s="17">
        <v>230</v>
      </c>
      <c r="P3995" s="17">
        <f t="shared" si="3260"/>
        <v>19230</v>
      </c>
      <c r="Q3995" s="183">
        <f t="shared" si="3265"/>
        <v>100</v>
      </c>
    </row>
    <row r="3996" spans="1:17" ht="22.5" x14ac:dyDescent="0.25">
      <c r="A3996" s="4" t="s">
        <v>969</v>
      </c>
      <c r="B3996" s="4" t="s">
        <v>82</v>
      </c>
      <c r="C3996" s="4" t="s">
        <v>1687</v>
      </c>
      <c r="D3996" s="4" t="s">
        <v>1688</v>
      </c>
      <c r="E3996" s="3" t="s">
        <v>42</v>
      </c>
      <c r="F3996" s="4" t="s">
        <v>1695</v>
      </c>
      <c r="G3996" s="16" t="s">
        <v>1015</v>
      </c>
      <c r="H3996" s="16" t="s">
        <v>50</v>
      </c>
      <c r="I3996" s="183">
        <v>3145</v>
      </c>
      <c r="J3996" s="183">
        <v>3145</v>
      </c>
      <c r="K3996" s="183">
        <v>3145</v>
      </c>
      <c r="L3996" s="183">
        <f>M3996+N3996+O3996</f>
        <v>0</v>
      </c>
      <c r="M3996" s="17"/>
      <c r="N3996" s="17"/>
      <c r="O3996" s="17"/>
      <c r="P3996" s="17">
        <f t="shared" si="3260"/>
        <v>3145</v>
      </c>
      <c r="Q3996" s="183">
        <f t="shared" si="3265"/>
        <v>100</v>
      </c>
    </row>
    <row r="3997" spans="1:17" ht="22.5" x14ac:dyDescent="0.25">
      <c r="A3997" s="4" t="s">
        <v>969</v>
      </c>
      <c r="B3997" s="4" t="s">
        <v>82</v>
      </c>
      <c r="C3997" s="4" t="s">
        <v>1687</v>
      </c>
      <c r="D3997" s="4" t="s">
        <v>1688</v>
      </c>
      <c r="E3997" s="3" t="s">
        <v>42</v>
      </c>
      <c r="F3997" s="4" t="s">
        <v>1696</v>
      </c>
      <c r="G3997" s="16" t="s">
        <v>1015</v>
      </c>
      <c r="H3997" s="16" t="s">
        <v>56</v>
      </c>
      <c r="I3997" s="183">
        <v>7000</v>
      </c>
      <c r="J3997" s="183">
        <v>7000</v>
      </c>
      <c r="K3997" s="183">
        <v>7000</v>
      </c>
      <c r="L3997" s="183">
        <f>M3997+N3997+O3997</f>
        <v>0</v>
      </c>
      <c r="M3997" s="17"/>
      <c r="N3997" s="17"/>
      <c r="O3997" s="17"/>
      <c r="P3997" s="17">
        <f t="shared" si="3260"/>
        <v>7000</v>
      </c>
      <c r="Q3997" s="183">
        <f t="shared" si="3265"/>
        <v>100</v>
      </c>
    </row>
    <row r="3998" spans="1:17" ht="22.5" x14ac:dyDescent="0.25">
      <c r="A3998" s="1" t="s">
        <v>1</v>
      </c>
      <c r="B3998" s="1" t="s">
        <v>1</v>
      </c>
      <c r="C3998" s="1" t="s">
        <v>1</v>
      </c>
      <c r="D3998" s="2" t="s">
        <v>1</v>
      </c>
      <c r="E3998" s="2" t="s">
        <v>1</v>
      </c>
      <c r="F3998" s="2" t="s">
        <v>1</v>
      </c>
      <c r="G3998" s="2" t="s">
        <v>1</v>
      </c>
      <c r="H3998" s="13" t="s">
        <v>57</v>
      </c>
      <c r="I3998" s="184">
        <f t="shared" ref="I3998:O3999" si="3275">SUM(I3999)</f>
        <v>100</v>
      </c>
      <c r="J3998" s="184">
        <f t="shared" si="3275"/>
        <v>100</v>
      </c>
      <c r="K3998" s="184">
        <f t="shared" si="3275"/>
        <v>0</v>
      </c>
      <c r="L3998" s="184">
        <f t="shared" si="3275"/>
        <v>0</v>
      </c>
      <c r="M3998" s="14">
        <f t="shared" si="3275"/>
        <v>0</v>
      </c>
      <c r="N3998" s="14">
        <f t="shared" si="3275"/>
        <v>0</v>
      </c>
      <c r="O3998" s="14">
        <f t="shared" si="3275"/>
        <v>0</v>
      </c>
      <c r="P3998" s="14">
        <f t="shared" si="3260"/>
        <v>0</v>
      </c>
      <c r="Q3998" s="184">
        <f t="shared" si="3265"/>
        <v>0</v>
      </c>
    </row>
    <row r="3999" spans="1:17" x14ac:dyDescent="0.25">
      <c r="A3999" s="4" t="s">
        <v>969</v>
      </c>
      <c r="B3999" s="4" t="s">
        <v>82</v>
      </c>
      <c r="C3999" s="4" t="s">
        <v>1687</v>
      </c>
      <c r="D3999" s="4" t="s">
        <v>1688</v>
      </c>
      <c r="E3999" s="2" t="s">
        <v>58</v>
      </c>
      <c r="F3999" s="2" t="s">
        <v>1</v>
      </c>
      <c r="G3999" s="2" t="s">
        <v>1</v>
      </c>
      <c r="H3999" s="2" t="s">
        <v>59</v>
      </c>
      <c r="I3999" s="185">
        <f t="shared" si="3275"/>
        <v>100</v>
      </c>
      <c r="J3999" s="185">
        <f t="shared" si="3275"/>
        <v>100</v>
      </c>
      <c r="K3999" s="185">
        <f t="shared" si="3275"/>
        <v>0</v>
      </c>
      <c r="L3999" s="185">
        <f t="shared" si="3275"/>
        <v>0</v>
      </c>
      <c r="M3999" s="15">
        <f t="shared" si="3275"/>
        <v>0</v>
      </c>
      <c r="N3999" s="15">
        <f t="shared" si="3275"/>
        <v>0</v>
      </c>
      <c r="O3999" s="15">
        <f t="shared" si="3275"/>
        <v>0</v>
      </c>
      <c r="P3999" s="15">
        <f t="shared" si="3260"/>
        <v>0</v>
      </c>
      <c r="Q3999" s="185">
        <f t="shared" si="3265"/>
        <v>0</v>
      </c>
    </row>
    <row r="4000" spans="1:17" x14ac:dyDescent="0.25">
      <c r="A4000" s="4" t="s">
        <v>969</v>
      </c>
      <c r="B4000" s="4" t="s">
        <v>82</v>
      </c>
      <c r="C4000" s="4" t="s">
        <v>1687</v>
      </c>
      <c r="D4000" s="4" t="s">
        <v>1688</v>
      </c>
      <c r="E4000" s="3" t="s">
        <v>69</v>
      </c>
      <c r="F4000" s="4"/>
      <c r="G4000" s="16" t="s">
        <v>1015</v>
      </c>
      <c r="H4000" s="16" t="s">
        <v>68</v>
      </c>
      <c r="I4000" s="183">
        <v>100</v>
      </c>
      <c r="J4000" s="183">
        <v>100</v>
      </c>
      <c r="K4000" s="183">
        <v>0</v>
      </c>
      <c r="L4000" s="183">
        <f>M4000+N4000+O4000</f>
        <v>0</v>
      </c>
      <c r="M4000" s="17"/>
      <c r="N4000" s="17"/>
      <c r="O4000" s="17"/>
      <c r="P4000" s="17">
        <f t="shared" si="3260"/>
        <v>0</v>
      </c>
      <c r="Q4000" s="183">
        <f t="shared" si="3265"/>
        <v>0</v>
      </c>
    </row>
    <row r="4001" spans="1:17" ht="22.5" x14ac:dyDescent="0.25">
      <c r="A4001" s="1" t="s">
        <v>1</v>
      </c>
      <c r="B4001" s="1" t="s">
        <v>1</v>
      </c>
      <c r="C4001" s="1" t="s">
        <v>1</v>
      </c>
      <c r="D4001" s="2" t="s">
        <v>1</v>
      </c>
      <c r="E4001" s="2" t="s">
        <v>1</v>
      </c>
      <c r="F4001" s="2" t="s">
        <v>1</v>
      </c>
      <c r="G4001" s="2" t="s">
        <v>1</v>
      </c>
      <c r="H4001" s="13" t="s">
        <v>70</v>
      </c>
      <c r="I4001" s="184">
        <f t="shared" ref="I4001:O4001" si="3276">SUM(I4002)</f>
        <v>60500</v>
      </c>
      <c r="J4001" s="184">
        <f t="shared" si="3276"/>
        <v>57000</v>
      </c>
      <c r="K4001" s="184">
        <f t="shared" si="3276"/>
        <v>57000</v>
      </c>
      <c r="L4001" s="184">
        <f t="shared" si="3276"/>
        <v>0</v>
      </c>
      <c r="M4001" s="14">
        <f t="shared" si="3276"/>
        <v>0</v>
      </c>
      <c r="N4001" s="14">
        <f t="shared" si="3276"/>
        <v>0</v>
      </c>
      <c r="O4001" s="14">
        <f t="shared" si="3276"/>
        <v>0</v>
      </c>
      <c r="P4001" s="14">
        <f t="shared" si="3260"/>
        <v>57000</v>
      </c>
      <c r="Q4001" s="184">
        <f t="shared" si="3265"/>
        <v>100</v>
      </c>
    </row>
    <row r="4002" spans="1:17" x14ac:dyDescent="0.25">
      <c r="A4002" s="4" t="s">
        <v>969</v>
      </c>
      <c r="B4002" s="4" t="s">
        <v>82</v>
      </c>
      <c r="C4002" s="4" t="s">
        <v>1687</v>
      </c>
      <c r="D4002" s="4" t="s">
        <v>1688</v>
      </c>
      <c r="E4002" s="2" t="s">
        <v>71</v>
      </c>
      <c r="F4002" s="2" t="s">
        <v>1</v>
      </c>
      <c r="G4002" s="2" t="s">
        <v>1</v>
      </c>
      <c r="H4002" s="2" t="s">
        <v>72</v>
      </c>
      <c r="I4002" s="185">
        <f t="shared" ref="I4002:L4002" si="3277">SUM(I4003:I4004)</f>
        <v>60500</v>
      </c>
      <c r="J4002" s="185">
        <f t="shared" ref="J4002" si="3278">SUM(J4003:J4004)</f>
        <v>57000</v>
      </c>
      <c r="K4002" s="185">
        <f t="shared" ref="K4002" si="3279">SUM(K4003:K4004)</f>
        <v>57000</v>
      </c>
      <c r="L4002" s="185">
        <f t="shared" si="3277"/>
        <v>0</v>
      </c>
      <c r="M4002" s="15">
        <f t="shared" ref="M4002:O4002" si="3280">SUM(M4003:M4004)</f>
        <v>0</v>
      </c>
      <c r="N4002" s="15">
        <f t="shared" si="3280"/>
        <v>0</v>
      </c>
      <c r="O4002" s="15">
        <f t="shared" si="3280"/>
        <v>0</v>
      </c>
      <c r="P4002" s="15">
        <f t="shared" si="3260"/>
        <v>57000</v>
      </c>
      <c r="Q4002" s="185">
        <f t="shared" si="3265"/>
        <v>100</v>
      </c>
    </row>
    <row r="4003" spans="1:17" x14ac:dyDescent="0.25">
      <c r="A4003" s="4" t="s">
        <v>969</v>
      </c>
      <c r="B4003" s="4" t="s">
        <v>82</v>
      </c>
      <c r="C4003" s="4" t="s">
        <v>1687</v>
      </c>
      <c r="D4003" s="4" t="s">
        <v>1688</v>
      </c>
      <c r="E4003" s="3" t="s">
        <v>75</v>
      </c>
      <c r="F4003" s="4"/>
      <c r="G4003" s="16" t="s">
        <v>1015</v>
      </c>
      <c r="H4003" s="16" t="s">
        <v>74</v>
      </c>
      <c r="I4003" s="183">
        <v>29000</v>
      </c>
      <c r="J4003" s="183">
        <v>27000</v>
      </c>
      <c r="K4003" s="183">
        <v>27000</v>
      </c>
      <c r="L4003" s="183">
        <f>M4003+N4003+O4003</f>
        <v>0</v>
      </c>
      <c r="M4003" s="17"/>
      <c r="N4003" s="17"/>
      <c r="O4003" s="17"/>
      <c r="P4003" s="17">
        <f t="shared" si="3260"/>
        <v>27000</v>
      </c>
      <c r="Q4003" s="183">
        <f t="shared" si="3265"/>
        <v>100</v>
      </c>
    </row>
    <row r="4004" spans="1:17" x14ac:dyDescent="0.25">
      <c r="A4004" s="4" t="s">
        <v>969</v>
      </c>
      <c r="B4004" s="4" t="s">
        <v>82</v>
      </c>
      <c r="C4004" s="4" t="s">
        <v>1687</v>
      </c>
      <c r="D4004" s="4" t="s">
        <v>1688</v>
      </c>
      <c r="E4004" s="3" t="s">
        <v>341</v>
      </c>
      <c r="F4004" s="4"/>
      <c r="G4004" s="16" t="s">
        <v>1015</v>
      </c>
      <c r="H4004" s="16" t="s">
        <v>340</v>
      </c>
      <c r="I4004" s="183">
        <v>31500</v>
      </c>
      <c r="J4004" s="183">
        <v>30000</v>
      </c>
      <c r="K4004" s="183">
        <v>30000</v>
      </c>
      <c r="L4004" s="183">
        <f>M4004+N4004+O4004</f>
        <v>0</v>
      </c>
      <c r="M4004" s="17"/>
      <c r="N4004" s="17"/>
      <c r="O4004" s="17"/>
      <c r="P4004" s="17">
        <f t="shared" si="3260"/>
        <v>30000</v>
      </c>
      <c r="Q4004" s="183">
        <f t="shared" si="3265"/>
        <v>100</v>
      </c>
    </row>
    <row r="4005" spans="1:17" x14ac:dyDescent="0.25">
      <c r="A4005" s="16" t="s">
        <v>1</v>
      </c>
      <c r="B4005" s="16" t="s">
        <v>1</v>
      </c>
      <c r="C4005" s="16" t="s">
        <v>1</v>
      </c>
      <c r="D4005" s="16" t="s">
        <v>1</v>
      </c>
      <c r="E4005" s="16" t="s">
        <v>1</v>
      </c>
      <c r="F4005" s="16" t="s">
        <v>1</v>
      </c>
      <c r="G4005" s="16" t="s">
        <v>1</v>
      </c>
      <c r="H4005" s="13" t="s">
        <v>1697</v>
      </c>
      <c r="I4005" s="184">
        <f t="shared" ref="I4005:O4005" si="3281">SUM(I3976,I3998,I4001)</f>
        <v>1436053</v>
      </c>
      <c r="J4005" s="184">
        <f t="shared" si="3281"/>
        <v>1405501</v>
      </c>
      <c r="K4005" s="184">
        <f t="shared" si="3281"/>
        <v>1224363</v>
      </c>
      <c r="L4005" s="184">
        <f t="shared" si="3281"/>
        <v>181038</v>
      </c>
      <c r="M4005" s="14">
        <f t="shared" si="3281"/>
        <v>73100</v>
      </c>
      <c r="N4005" s="14">
        <f t="shared" si="3281"/>
        <v>71200</v>
      </c>
      <c r="O4005" s="14">
        <f t="shared" si="3281"/>
        <v>36738</v>
      </c>
      <c r="P4005" s="14">
        <f t="shared" si="3260"/>
        <v>1405401</v>
      </c>
      <c r="Q4005" s="184">
        <f t="shared" si="3265"/>
        <v>99.992885099334686</v>
      </c>
    </row>
    <row r="4006" spans="1:17" ht="15.75" thickBot="1" x14ac:dyDescent="0.3">
      <c r="A4006" s="16" t="s">
        <v>1</v>
      </c>
      <c r="B4006" s="16" t="s">
        <v>1</v>
      </c>
      <c r="C4006" s="16" t="s">
        <v>1</v>
      </c>
      <c r="D4006" s="16" t="s">
        <v>1</v>
      </c>
      <c r="E4006" s="16" t="s">
        <v>1</v>
      </c>
      <c r="F4006" s="16" t="s">
        <v>1</v>
      </c>
      <c r="G4006" s="16" t="s">
        <v>1</v>
      </c>
      <c r="H4006" s="2" t="s">
        <v>77</v>
      </c>
      <c r="I4006" s="185">
        <v>39</v>
      </c>
      <c r="J4006" s="185">
        <v>39</v>
      </c>
      <c r="K4006" s="185"/>
      <c r="L4006" s="185">
        <f>M4006+N4006+O4006</f>
        <v>0</v>
      </c>
      <c r="M4006" s="16"/>
      <c r="N4006" s="16"/>
      <c r="O4006" s="16"/>
      <c r="P4006" s="15">
        <f t="shared" si="3260"/>
        <v>0</v>
      </c>
      <c r="Q4006" s="164"/>
    </row>
    <row r="4007" spans="1:17" ht="45.75" thickBot="1" x14ac:dyDescent="0.3">
      <c r="A4007" s="212" t="s">
        <v>1</v>
      </c>
      <c r="B4007" s="212" t="s">
        <v>1</v>
      </c>
      <c r="C4007" s="212" t="s">
        <v>1</v>
      </c>
      <c r="D4007" s="212" t="s">
        <v>1</v>
      </c>
      <c r="E4007" s="212" t="s">
        <v>1</v>
      </c>
      <c r="F4007" s="212" t="s">
        <v>1</v>
      </c>
      <c r="G4007" s="214" t="s">
        <v>1</v>
      </c>
      <c r="H4007" s="5" t="s">
        <v>78</v>
      </c>
      <c r="I4007" s="109" t="s">
        <v>3374</v>
      </c>
      <c r="J4007" s="109" t="s">
        <v>3433</v>
      </c>
      <c r="K4007" s="109" t="s">
        <v>3437</v>
      </c>
      <c r="L4007" s="109" t="s">
        <v>3434</v>
      </c>
      <c r="M4007" s="5" t="s">
        <v>3439</v>
      </c>
      <c r="N4007" s="5" t="s">
        <v>3440</v>
      </c>
      <c r="O4007" s="5" t="s">
        <v>3441</v>
      </c>
      <c r="P4007" s="5" t="s">
        <v>3438</v>
      </c>
      <c r="Q4007" s="162" t="s">
        <v>3302</v>
      </c>
    </row>
    <row r="4008" spans="1:17" x14ac:dyDescent="0.25">
      <c r="A4008" s="213"/>
      <c r="B4008" s="213"/>
      <c r="C4008" s="213"/>
      <c r="D4008" s="213"/>
      <c r="E4008" s="213"/>
      <c r="F4008" s="213"/>
      <c r="G4008" s="215"/>
      <c r="H4008" s="18" t="s">
        <v>1</v>
      </c>
      <c r="I4008" s="110">
        <v>1</v>
      </c>
      <c r="J4008" s="110">
        <v>2</v>
      </c>
      <c r="K4008" s="110">
        <v>20</v>
      </c>
      <c r="L4008" s="110" t="s">
        <v>3402</v>
      </c>
      <c r="M4008" s="12">
        <v>5</v>
      </c>
      <c r="N4008" s="12">
        <v>6</v>
      </c>
      <c r="O4008" s="12">
        <v>7</v>
      </c>
      <c r="P4008" s="12" t="s">
        <v>3303</v>
      </c>
      <c r="Q4008" s="110">
        <v>9</v>
      </c>
    </row>
    <row r="4009" spans="1:17" x14ac:dyDescent="0.25">
      <c r="A4009" s="213"/>
      <c r="B4009" s="213"/>
      <c r="C4009" s="213"/>
      <c r="D4009" s="213"/>
      <c r="E4009" s="213"/>
      <c r="F4009" s="213"/>
      <c r="G4009" s="215"/>
      <c r="H4009" s="19" t="s">
        <v>1060</v>
      </c>
      <c r="I4009" s="186">
        <f t="shared" ref="I4009:L4009" si="3282">SUM(I4005)</f>
        <v>1436053</v>
      </c>
      <c r="J4009" s="186">
        <f t="shared" ref="J4009" si="3283">SUM(J4005)</f>
        <v>1405501</v>
      </c>
      <c r="K4009" s="186">
        <f t="shared" ref="K4009" si="3284">SUM(K4005)</f>
        <v>1224363</v>
      </c>
      <c r="L4009" s="186">
        <f t="shared" si="3282"/>
        <v>181038</v>
      </c>
      <c r="M4009" s="20">
        <f t="shared" ref="M4009:O4009" si="3285">SUM(M4005)</f>
        <v>73100</v>
      </c>
      <c r="N4009" s="20">
        <f t="shared" si="3285"/>
        <v>71200</v>
      </c>
      <c r="O4009" s="20">
        <f t="shared" si="3285"/>
        <v>36738</v>
      </c>
      <c r="P4009" s="20">
        <f>K4009+L4009</f>
        <v>1405401</v>
      </c>
      <c r="Q4009" s="186">
        <f>IF(J4009=0,"-",P4009/J4009*100)</f>
        <v>99.992885099334686</v>
      </c>
    </row>
    <row r="4010" spans="1:17" x14ac:dyDescent="0.25">
      <c r="A4010" s="213"/>
      <c r="B4010" s="213"/>
      <c r="C4010" s="213"/>
      <c r="D4010" s="213"/>
      <c r="E4010" s="213"/>
      <c r="F4010" s="213"/>
      <c r="G4010" s="215"/>
      <c r="H4010" s="21" t="s">
        <v>80</v>
      </c>
      <c r="I4010" s="186">
        <f t="shared" ref="I4010:L4010" si="3286">SUM(I4009)</f>
        <v>1436053</v>
      </c>
      <c r="J4010" s="186">
        <f t="shared" ref="J4010" si="3287">SUM(J4009)</f>
        <v>1405501</v>
      </c>
      <c r="K4010" s="186">
        <f t="shared" ref="K4010" si="3288">SUM(K4009)</f>
        <v>1224363</v>
      </c>
      <c r="L4010" s="186">
        <f t="shared" si="3286"/>
        <v>181038</v>
      </c>
      <c r="M4010" s="20">
        <f t="shared" ref="M4010:O4010" si="3289">SUM(M4009)</f>
        <v>73100</v>
      </c>
      <c r="N4010" s="20">
        <f t="shared" si="3289"/>
        <v>71200</v>
      </c>
      <c r="O4010" s="20">
        <f t="shared" si="3289"/>
        <v>36738</v>
      </c>
      <c r="P4010" s="20">
        <f>K4010+L4010</f>
        <v>1405401</v>
      </c>
      <c r="Q4010" s="186">
        <f>IF(J4010=0,"-",P4010/J4010*100)</f>
        <v>99.992885099334686</v>
      </c>
    </row>
    <row r="4011" spans="1:17" x14ac:dyDescent="0.25">
      <c r="A4011" s="216"/>
      <c r="B4011" s="216"/>
      <c r="C4011" s="216"/>
      <c r="D4011" s="216"/>
      <c r="E4011" s="216"/>
      <c r="F4011" s="216"/>
      <c r="G4011" s="217"/>
      <c r="J4011" s="178">
        <v>0</v>
      </c>
      <c r="K4011" s="178">
        <v>0</v>
      </c>
      <c r="L4011" s="178">
        <f>M4011+N4011+O4011</f>
        <v>0</v>
      </c>
      <c r="P4011">
        <f>K4011+L4011</f>
        <v>0</v>
      </c>
      <c r="Q4011" s="160" t="str">
        <f>IF(J4011=0,"-",P4011/J4011*100)</f>
        <v>-</v>
      </c>
    </row>
    <row r="4012" spans="1:17" ht="15.75" thickBot="1" x14ac:dyDescent="0.3">
      <c r="A4012" s="16" t="s">
        <v>1</v>
      </c>
      <c r="B4012" s="16" t="s">
        <v>1</v>
      </c>
      <c r="C4012" s="16" t="s">
        <v>1</v>
      </c>
      <c r="D4012" s="16" t="s">
        <v>1</v>
      </c>
      <c r="E4012" s="16" t="s">
        <v>1</v>
      </c>
      <c r="F4012" s="16" t="s">
        <v>1</v>
      </c>
      <c r="G4012" s="16" t="s">
        <v>1</v>
      </c>
      <c r="H4012" s="22" t="s">
        <v>1</v>
      </c>
      <c r="I4012" s="187"/>
      <c r="J4012" s="187"/>
      <c r="K4012" s="187"/>
      <c r="L4012" s="187">
        <f>M4012+N4012+O4012</f>
        <v>0</v>
      </c>
      <c r="M4012" s="22"/>
      <c r="N4012" s="22"/>
      <c r="O4012" s="22"/>
      <c r="P4012" s="22">
        <f>K4012+L4012</f>
        <v>0</v>
      </c>
      <c r="Q4012" s="166"/>
    </row>
    <row r="4013" spans="1:17" ht="45.75" thickBot="1" x14ac:dyDescent="0.3">
      <c r="A4013" s="5" t="s">
        <v>4</v>
      </c>
      <c r="B4013" s="5" t="s">
        <v>5</v>
      </c>
      <c r="C4013" s="5" t="s">
        <v>6</v>
      </c>
      <c r="D4013" s="6" t="s">
        <v>1</v>
      </c>
      <c r="E4013" s="5" t="s">
        <v>7</v>
      </c>
      <c r="F4013" s="5" t="s">
        <v>8</v>
      </c>
      <c r="G4013" s="5" t="s">
        <v>9</v>
      </c>
      <c r="H4013" s="5" t="s">
        <v>10</v>
      </c>
      <c r="I4013" s="109" t="s">
        <v>3374</v>
      </c>
      <c r="J4013" s="109" t="s">
        <v>3433</v>
      </c>
      <c r="K4013" s="109" t="s">
        <v>3437</v>
      </c>
      <c r="L4013" s="109" t="s">
        <v>3434</v>
      </c>
      <c r="M4013" s="5" t="s">
        <v>3439</v>
      </c>
      <c r="N4013" s="5" t="s">
        <v>3440</v>
      </c>
      <c r="O4013" s="5" t="s">
        <v>3441</v>
      </c>
      <c r="P4013" s="5" t="s">
        <v>3438</v>
      </c>
      <c r="Q4013" s="162" t="s">
        <v>3302</v>
      </c>
    </row>
    <row r="4014" spans="1:17" x14ac:dyDescent="0.25">
      <c r="A4014" s="7" t="s">
        <v>1</v>
      </c>
      <c r="B4014" s="7" t="s">
        <v>1</v>
      </c>
      <c r="C4014" s="7" t="s">
        <v>1</v>
      </c>
      <c r="D4014" s="8" t="s">
        <v>1</v>
      </c>
      <c r="E4014" s="8" t="s">
        <v>1</v>
      </c>
      <c r="F4014" s="9" t="s">
        <v>1</v>
      </c>
      <c r="G4014" s="10" t="s">
        <v>1</v>
      </c>
      <c r="H4014" s="11" t="s">
        <v>1</v>
      </c>
      <c r="I4014" s="110">
        <v>1</v>
      </c>
      <c r="J4014" s="110">
        <v>2</v>
      </c>
      <c r="K4014" s="110">
        <v>20</v>
      </c>
      <c r="L4014" s="110" t="s">
        <v>3402</v>
      </c>
      <c r="M4014" s="12">
        <v>5</v>
      </c>
      <c r="N4014" s="12">
        <v>6</v>
      </c>
      <c r="O4014" s="12">
        <v>7</v>
      </c>
      <c r="P4014" s="12" t="s">
        <v>3303</v>
      </c>
      <c r="Q4014" s="110">
        <v>9</v>
      </c>
    </row>
    <row r="4015" spans="1:17" x14ac:dyDescent="0.25">
      <c r="A4015" s="1" t="s">
        <v>969</v>
      </c>
      <c r="B4015" s="1" t="s">
        <v>82</v>
      </c>
      <c r="C4015" s="4" t="s">
        <v>1698</v>
      </c>
      <c r="D4015" s="4" t="s">
        <v>1699</v>
      </c>
      <c r="E4015" s="2" t="s">
        <v>1</v>
      </c>
      <c r="F4015" s="2" t="s">
        <v>1</v>
      </c>
      <c r="G4015" s="2" t="s">
        <v>1</v>
      </c>
      <c r="H4015" s="2" t="s">
        <v>1700</v>
      </c>
      <c r="I4015" s="183">
        <v>0</v>
      </c>
      <c r="J4015" s="183"/>
      <c r="K4015" s="183"/>
      <c r="L4015" s="183">
        <f>M4015+N4015+O4015</f>
        <v>0</v>
      </c>
      <c r="M4015" s="3"/>
      <c r="N4015" s="3"/>
      <c r="O4015" s="3"/>
      <c r="P4015" s="3">
        <f t="shared" ref="P4015:P4045" si="3290">K4015+L4015</f>
        <v>0</v>
      </c>
      <c r="Q4015" s="161"/>
    </row>
    <row r="4016" spans="1:17" ht="33.75" x14ac:dyDescent="0.25">
      <c r="A4016" s="1" t="s">
        <v>1</v>
      </c>
      <c r="B4016" s="1" t="s">
        <v>1</v>
      </c>
      <c r="C4016" s="1" t="s">
        <v>1</v>
      </c>
      <c r="D4016" s="2" t="s">
        <v>1</v>
      </c>
      <c r="E4016" s="2" t="s">
        <v>1</v>
      </c>
      <c r="F4016" s="2" t="s">
        <v>1</v>
      </c>
      <c r="G4016" s="2" t="s">
        <v>1</v>
      </c>
      <c r="H4016" s="13" t="s">
        <v>14</v>
      </c>
      <c r="I4016" s="184">
        <f t="shared" ref="I4016:L4016" si="3291">SUM(I4017,I4025,I4027)</f>
        <v>1604074</v>
      </c>
      <c r="J4016" s="184">
        <f t="shared" ref="J4016" si="3292">SUM(J4017,J4025,J4027)</f>
        <v>1578074</v>
      </c>
      <c r="K4016" s="184">
        <f t="shared" ref="K4016" si="3293">SUM(K4017,K4025,K4027)</f>
        <v>1364987</v>
      </c>
      <c r="L4016" s="184">
        <f t="shared" si="3291"/>
        <v>213016</v>
      </c>
      <c r="M4016" s="14">
        <f t="shared" ref="M4016:O4016" si="3294">SUM(M4017,M4025,M4027)</f>
        <v>75100</v>
      </c>
      <c r="N4016" s="14">
        <f t="shared" si="3294"/>
        <v>75000</v>
      </c>
      <c r="O4016" s="14">
        <f t="shared" si="3294"/>
        <v>62916</v>
      </c>
      <c r="P4016" s="14">
        <f t="shared" si="3290"/>
        <v>1578003</v>
      </c>
      <c r="Q4016" s="184">
        <f t="shared" ref="Q4016:Q4044" si="3295">IF(J4016=0,"-",P4016/J4016*100)</f>
        <v>99.995500844700572</v>
      </c>
    </row>
    <row r="4017" spans="1:17" x14ac:dyDescent="0.25">
      <c r="A4017" s="4" t="s">
        <v>969</v>
      </c>
      <c r="B4017" s="4" t="s">
        <v>82</v>
      </c>
      <c r="C4017" s="4" t="s">
        <v>1698</v>
      </c>
      <c r="D4017" s="4" t="s">
        <v>1699</v>
      </c>
      <c r="E4017" s="2" t="s">
        <v>15</v>
      </c>
      <c r="F4017" s="2" t="s">
        <v>1</v>
      </c>
      <c r="G4017" s="2" t="s">
        <v>1</v>
      </c>
      <c r="H4017" s="2" t="s">
        <v>16</v>
      </c>
      <c r="I4017" s="185">
        <f t="shared" ref="I4017:L4017" si="3296">SUM(I4018,I4019)</f>
        <v>1352028</v>
      </c>
      <c r="J4017" s="185">
        <f t="shared" ref="J4017" si="3297">SUM(J4018,J4019)</f>
        <v>1349593</v>
      </c>
      <c r="K4017" s="185">
        <f t="shared" ref="K4017" si="3298">SUM(K4018,K4019)</f>
        <v>1185994</v>
      </c>
      <c r="L4017" s="185">
        <f t="shared" si="3296"/>
        <v>163528</v>
      </c>
      <c r="M4017" s="15">
        <f t="shared" ref="M4017:O4017" si="3299">SUM(M4018,M4019)</f>
        <v>55000</v>
      </c>
      <c r="N4017" s="15">
        <f t="shared" si="3299"/>
        <v>56500</v>
      </c>
      <c r="O4017" s="15">
        <f t="shared" si="3299"/>
        <v>52028</v>
      </c>
      <c r="P4017" s="15">
        <f t="shared" si="3290"/>
        <v>1349522</v>
      </c>
      <c r="Q4017" s="185">
        <f t="shared" si="3295"/>
        <v>99.994739154693306</v>
      </c>
    </row>
    <row r="4018" spans="1:17" x14ac:dyDescent="0.25">
      <c r="A4018" s="4" t="s">
        <v>969</v>
      </c>
      <c r="B4018" s="4" t="s">
        <v>82</v>
      </c>
      <c r="C4018" s="4" t="s">
        <v>1698</v>
      </c>
      <c r="D4018" s="4" t="s">
        <v>1699</v>
      </c>
      <c r="E4018" s="3" t="s">
        <v>18</v>
      </c>
      <c r="F4018" s="4"/>
      <c r="G4018" s="16" t="s">
        <v>1015</v>
      </c>
      <c r="H4018" s="16" t="s">
        <v>17</v>
      </c>
      <c r="I4018" s="183">
        <v>1213028</v>
      </c>
      <c r="J4018" s="183">
        <v>1202028</v>
      </c>
      <c r="K4018" s="183">
        <v>1050000</v>
      </c>
      <c r="L4018" s="183">
        <f>M4018+N4018+O4018</f>
        <v>152028</v>
      </c>
      <c r="M4018" s="17">
        <v>50000</v>
      </c>
      <c r="N4018" s="17">
        <v>50000</v>
      </c>
      <c r="O4018" s="17">
        <v>52028</v>
      </c>
      <c r="P4018" s="17">
        <f t="shared" si="3290"/>
        <v>1202028</v>
      </c>
      <c r="Q4018" s="183">
        <f t="shared" si="3295"/>
        <v>100</v>
      </c>
    </row>
    <row r="4019" spans="1:17" x14ac:dyDescent="0.25">
      <c r="A4019" s="1" t="s">
        <v>969</v>
      </c>
      <c r="B4019" s="1" t="s">
        <v>82</v>
      </c>
      <c r="C4019" s="1" t="s">
        <v>1698</v>
      </c>
      <c r="D4019" s="1" t="s">
        <v>1699</v>
      </c>
      <c r="E4019" s="1" t="s">
        <v>20</v>
      </c>
      <c r="F4019" s="4" t="s">
        <v>1</v>
      </c>
      <c r="G4019" s="16" t="s">
        <v>1</v>
      </c>
      <c r="H4019" s="2" t="s">
        <v>21</v>
      </c>
      <c r="I4019" s="185">
        <f t="shared" ref="I4019:O4019" si="3300">SUM(I4020:I4024)</f>
        <v>139000</v>
      </c>
      <c r="J4019" s="185">
        <f t="shared" si="3300"/>
        <v>147565</v>
      </c>
      <c r="K4019" s="185">
        <f t="shared" si="3300"/>
        <v>135994</v>
      </c>
      <c r="L4019" s="185">
        <f t="shared" si="3300"/>
        <v>11500</v>
      </c>
      <c r="M4019" s="15">
        <f t="shared" si="3300"/>
        <v>5000</v>
      </c>
      <c r="N4019" s="15">
        <f t="shared" si="3300"/>
        <v>6500</v>
      </c>
      <c r="O4019" s="15">
        <f t="shared" si="3300"/>
        <v>0</v>
      </c>
      <c r="P4019" s="15">
        <f t="shared" si="3290"/>
        <v>147494</v>
      </c>
      <c r="Q4019" s="185">
        <f t="shared" si="3295"/>
        <v>99.951885609731306</v>
      </c>
    </row>
    <row r="4020" spans="1:17" x14ac:dyDescent="0.25">
      <c r="A4020" s="4" t="s">
        <v>969</v>
      </c>
      <c r="B4020" s="4" t="s">
        <v>82</v>
      </c>
      <c r="C4020" s="4" t="s">
        <v>1698</v>
      </c>
      <c r="D4020" s="4" t="s">
        <v>1699</v>
      </c>
      <c r="E4020" s="3" t="s">
        <v>22</v>
      </c>
      <c r="F4020" s="4" t="s">
        <v>1701</v>
      </c>
      <c r="G4020" s="16" t="s">
        <v>1015</v>
      </c>
      <c r="H4020" s="16" t="s">
        <v>86</v>
      </c>
      <c r="I4020" s="183">
        <v>20500</v>
      </c>
      <c r="J4020" s="183">
        <v>20500</v>
      </c>
      <c r="K4020" s="183">
        <v>20500</v>
      </c>
      <c r="L4020" s="183">
        <f>M4020+N4020+O4020</f>
        <v>0</v>
      </c>
      <c r="M4020" s="17"/>
      <c r="N4020" s="17"/>
      <c r="O4020" s="17"/>
      <c r="P4020" s="17">
        <f t="shared" si="3290"/>
        <v>20500</v>
      </c>
      <c r="Q4020" s="183">
        <f t="shared" si="3295"/>
        <v>100</v>
      </c>
    </row>
    <row r="4021" spans="1:17" x14ac:dyDescent="0.25">
      <c r="A4021" s="4" t="s">
        <v>969</v>
      </c>
      <c r="B4021" s="4" t="s">
        <v>82</v>
      </c>
      <c r="C4021" s="4" t="s">
        <v>1698</v>
      </c>
      <c r="D4021" s="4" t="s">
        <v>1699</v>
      </c>
      <c r="E4021" s="3" t="s">
        <v>22</v>
      </c>
      <c r="F4021" s="4" t="s">
        <v>1702</v>
      </c>
      <c r="G4021" s="16" t="s">
        <v>1015</v>
      </c>
      <c r="H4021" s="16" t="s">
        <v>26</v>
      </c>
      <c r="I4021" s="183">
        <v>86500</v>
      </c>
      <c r="J4021" s="183">
        <v>86500</v>
      </c>
      <c r="K4021" s="183">
        <v>75000</v>
      </c>
      <c r="L4021" s="183">
        <f>M4021+N4021+O4021</f>
        <v>11500</v>
      </c>
      <c r="M4021" s="17">
        <v>5000</v>
      </c>
      <c r="N4021" s="17">
        <v>6500</v>
      </c>
      <c r="O4021" s="17"/>
      <c r="P4021" s="17">
        <f t="shared" si="3290"/>
        <v>86500</v>
      </c>
      <c r="Q4021" s="183">
        <f t="shared" si="3295"/>
        <v>100</v>
      </c>
    </row>
    <row r="4022" spans="1:17" x14ac:dyDescent="0.25">
      <c r="A4022" s="4" t="s">
        <v>969</v>
      </c>
      <c r="B4022" s="4" t="s">
        <v>82</v>
      </c>
      <c r="C4022" s="4" t="s">
        <v>1698</v>
      </c>
      <c r="D4022" s="4" t="s">
        <v>1699</v>
      </c>
      <c r="E4022" s="3" t="s">
        <v>22</v>
      </c>
      <c r="F4022" s="4" t="s">
        <v>1703</v>
      </c>
      <c r="G4022" s="16" t="s">
        <v>1015</v>
      </c>
      <c r="H4022" s="16" t="s">
        <v>28</v>
      </c>
      <c r="I4022" s="183">
        <v>23000</v>
      </c>
      <c r="J4022" s="183">
        <v>22000</v>
      </c>
      <c r="K4022" s="183">
        <v>21929</v>
      </c>
      <c r="L4022" s="183">
        <f>M4022+N4022+O4022</f>
        <v>0</v>
      </c>
      <c r="M4022" s="17"/>
      <c r="N4022" s="17"/>
      <c r="O4022" s="17"/>
      <c r="P4022" s="17">
        <f t="shared" si="3290"/>
        <v>21929</v>
      </c>
      <c r="Q4022" s="183">
        <f t="shared" si="3295"/>
        <v>99.677272727272722</v>
      </c>
    </row>
    <row r="4023" spans="1:17" x14ac:dyDescent="0.25">
      <c r="A4023" s="4" t="s">
        <v>969</v>
      </c>
      <c r="B4023" s="4" t="s">
        <v>82</v>
      </c>
      <c r="C4023" s="4" t="s">
        <v>1698</v>
      </c>
      <c r="D4023" s="4" t="s">
        <v>1699</v>
      </c>
      <c r="E4023" s="3" t="s">
        <v>22</v>
      </c>
      <c r="F4023" s="4" t="s">
        <v>1704</v>
      </c>
      <c r="G4023" s="16" t="s">
        <v>1015</v>
      </c>
      <c r="H4023" s="16" t="s">
        <v>24</v>
      </c>
      <c r="I4023" s="183">
        <v>0</v>
      </c>
      <c r="J4023" s="183">
        <v>0</v>
      </c>
      <c r="K4023" s="183">
        <v>0</v>
      </c>
      <c r="L4023" s="183">
        <f>M4023+N4023+O4023</f>
        <v>0</v>
      </c>
      <c r="M4023" s="17"/>
      <c r="N4023" s="17"/>
      <c r="O4023" s="17"/>
      <c r="P4023" s="17">
        <f t="shared" si="3290"/>
        <v>0</v>
      </c>
      <c r="Q4023" s="161" t="str">
        <f t="shared" si="3295"/>
        <v>-</v>
      </c>
    </row>
    <row r="4024" spans="1:17" x14ac:dyDescent="0.25">
      <c r="A4024" s="4" t="s">
        <v>969</v>
      </c>
      <c r="B4024" s="4" t="s">
        <v>82</v>
      </c>
      <c r="C4024" s="4" t="s">
        <v>1698</v>
      </c>
      <c r="D4024" s="4" t="s">
        <v>1699</v>
      </c>
      <c r="E4024" s="3" t="s">
        <v>22</v>
      </c>
      <c r="F4024" s="4" t="s">
        <v>1705</v>
      </c>
      <c r="G4024" s="16" t="s">
        <v>1015</v>
      </c>
      <c r="H4024" s="16" t="s">
        <v>30</v>
      </c>
      <c r="I4024" s="183">
        <v>9000</v>
      </c>
      <c r="J4024" s="183">
        <v>18565</v>
      </c>
      <c r="K4024" s="183">
        <v>18565</v>
      </c>
      <c r="L4024" s="183">
        <f>M4024+N4024+O4024</f>
        <v>0</v>
      </c>
      <c r="M4024" s="17"/>
      <c r="N4024" s="17"/>
      <c r="O4024" s="17"/>
      <c r="P4024" s="17">
        <f t="shared" si="3290"/>
        <v>18565</v>
      </c>
      <c r="Q4024" s="183">
        <f t="shared" si="3295"/>
        <v>100</v>
      </c>
    </row>
    <row r="4025" spans="1:17" x14ac:dyDescent="0.25">
      <c r="A4025" s="4" t="s">
        <v>969</v>
      </c>
      <c r="B4025" s="4" t="s">
        <v>82</v>
      </c>
      <c r="C4025" s="4" t="s">
        <v>1698</v>
      </c>
      <c r="D4025" s="4" t="s">
        <v>1699</v>
      </c>
      <c r="E4025" s="2" t="s">
        <v>31</v>
      </c>
      <c r="F4025" s="2" t="s">
        <v>1</v>
      </c>
      <c r="G4025" s="2" t="s">
        <v>1</v>
      </c>
      <c r="H4025" s="2" t="s">
        <v>32</v>
      </c>
      <c r="I4025" s="185">
        <f t="shared" ref="I4025:O4025" si="3301">SUM(I4026)</f>
        <v>126212</v>
      </c>
      <c r="J4025" s="185">
        <f t="shared" si="3301"/>
        <v>126212</v>
      </c>
      <c r="K4025" s="185">
        <f t="shared" si="3301"/>
        <v>87759</v>
      </c>
      <c r="L4025" s="185">
        <f t="shared" si="3301"/>
        <v>38453</v>
      </c>
      <c r="M4025" s="15">
        <f t="shared" si="3301"/>
        <v>15000</v>
      </c>
      <c r="N4025" s="15">
        <f t="shared" si="3301"/>
        <v>15000</v>
      </c>
      <c r="O4025" s="15">
        <f t="shared" si="3301"/>
        <v>8453</v>
      </c>
      <c r="P4025" s="15">
        <f t="shared" si="3290"/>
        <v>126212</v>
      </c>
      <c r="Q4025" s="185">
        <f t="shared" si="3295"/>
        <v>100</v>
      </c>
    </row>
    <row r="4026" spans="1:17" x14ac:dyDescent="0.25">
      <c r="A4026" s="4" t="s">
        <v>969</v>
      </c>
      <c r="B4026" s="4" t="s">
        <v>82</v>
      </c>
      <c r="C4026" s="4" t="s">
        <v>1698</v>
      </c>
      <c r="D4026" s="4" t="s">
        <v>1699</v>
      </c>
      <c r="E4026" s="3" t="s">
        <v>34</v>
      </c>
      <c r="F4026" s="4"/>
      <c r="G4026" s="16" t="s">
        <v>1015</v>
      </c>
      <c r="H4026" s="16" t="s">
        <v>33</v>
      </c>
      <c r="I4026" s="183">
        <v>126212</v>
      </c>
      <c r="J4026" s="183">
        <v>126212</v>
      </c>
      <c r="K4026" s="183">
        <v>87759</v>
      </c>
      <c r="L4026" s="183">
        <f>M4026+N4026+O4026</f>
        <v>38453</v>
      </c>
      <c r="M4026" s="17">
        <v>15000</v>
      </c>
      <c r="N4026" s="17">
        <v>15000</v>
      </c>
      <c r="O4026" s="17">
        <v>8453</v>
      </c>
      <c r="P4026" s="17">
        <f t="shared" si="3290"/>
        <v>126212</v>
      </c>
      <c r="Q4026" s="183">
        <f t="shared" si="3295"/>
        <v>100</v>
      </c>
    </row>
    <row r="4027" spans="1:17" x14ac:dyDescent="0.25">
      <c r="A4027" s="4" t="s">
        <v>969</v>
      </c>
      <c r="B4027" s="4" t="s">
        <v>82</v>
      </c>
      <c r="C4027" s="4" t="s">
        <v>1698</v>
      </c>
      <c r="D4027" s="4" t="s">
        <v>1699</v>
      </c>
      <c r="E4027" s="2" t="s">
        <v>35</v>
      </c>
      <c r="F4027" s="2" t="s">
        <v>1</v>
      </c>
      <c r="G4027" s="2" t="s">
        <v>1</v>
      </c>
      <c r="H4027" s="2" t="s">
        <v>36</v>
      </c>
      <c r="I4027" s="185">
        <f t="shared" ref="I4027:O4027" si="3302">SUM(I4028:I4034)</f>
        <v>125834</v>
      </c>
      <c r="J4027" s="185">
        <f t="shared" si="3302"/>
        <v>102269</v>
      </c>
      <c r="K4027" s="185">
        <f t="shared" si="3302"/>
        <v>91234</v>
      </c>
      <c r="L4027" s="185">
        <f t="shared" si="3302"/>
        <v>11035</v>
      </c>
      <c r="M4027" s="15">
        <f t="shared" si="3302"/>
        <v>5100</v>
      </c>
      <c r="N4027" s="15">
        <f t="shared" si="3302"/>
        <v>3500</v>
      </c>
      <c r="O4027" s="15">
        <f t="shared" si="3302"/>
        <v>2435</v>
      </c>
      <c r="P4027" s="15">
        <f t="shared" si="3290"/>
        <v>102269</v>
      </c>
      <c r="Q4027" s="185">
        <f t="shared" si="3295"/>
        <v>100</v>
      </c>
    </row>
    <row r="4028" spans="1:17" x14ac:dyDescent="0.25">
      <c r="A4028" s="4" t="s">
        <v>969</v>
      </c>
      <c r="B4028" s="4" t="s">
        <v>82</v>
      </c>
      <c r="C4028" s="4" t="s">
        <v>1698</v>
      </c>
      <c r="D4028" s="4" t="s">
        <v>1699</v>
      </c>
      <c r="E4028" s="3" t="s">
        <v>39</v>
      </c>
      <c r="F4028" s="4"/>
      <c r="G4028" s="16" t="s">
        <v>1015</v>
      </c>
      <c r="H4028" s="16" t="s">
        <v>38</v>
      </c>
      <c r="I4028" s="183">
        <v>1000</v>
      </c>
      <c r="J4028" s="183">
        <v>1000</v>
      </c>
      <c r="K4028" s="183">
        <v>1000</v>
      </c>
      <c r="L4028" s="183">
        <f t="shared" ref="L4028:L4033" si="3303">M4028+N4028+O4028</f>
        <v>0</v>
      </c>
      <c r="M4028" s="17"/>
      <c r="N4028" s="17"/>
      <c r="O4028" s="17"/>
      <c r="P4028" s="17">
        <f t="shared" si="3290"/>
        <v>1000</v>
      </c>
      <c r="Q4028" s="183">
        <f t="shared" si="3295"/>
        <v>100</v>
      </c>
    </row>
    <row r="4029" spans="1:17" x14ac:dyDescent="0.25">
      <c r="A4029" s="4" t="s">
        <v>969</v>
      </c>
      <c r="B4029" s="4" t="s">
        <v>82</v>
      </c>
      <c r="C4029" s="4" t="s">
        <v>1698</v>
      </c>
      <c r="D4029" s="4" t="s">
        <v>1699</v>
      </c>
      <c r="E4029" s="3" t="s">
        <v>197</v>
      </c>
      <c r="F4029" s="4"/>
      <c r="G4029" s="16" t="s">
        <v>1015</v>
      </c>
      <c r="H4029" s="16" t="s">
        <v>196</v>
      </c>
      <c r="I4029" s="183">
        <v>40000</v>
      </c>
      <c r="J4029" s="183">
        <v>35000</v>
      </c>
      <c r="K4029" s="183">
        <v>35000</v>
      </c>
      <c r="L4029" s="183">
        <f t="shared" si="3303"/>
        <v>0</v>
      </c>
      <c r="M4029" s="17"/>
      <c r="N4029" s="17"/>
      <c r="O4029" s="17"/>
      <c r="P4029" s="17">
        <f t="shared" si="3290"/>
        <v>35000</v>
      </c>
      <c r="Q4029" s="183">
        <f t="shared" si="3295"/>
        <v>100</v>
      </c>
    </row>
    <row r="4030" spans="1:17" x14ac:dyDescent="0.25">
      <c r="A4030" s="4" t="s">
        <v>969</v>
      </c>
      <c r="B4030" s="4" t="s">
        <v>82</v>
      </c>
      <c r="C4030" s="4" t="s">
        <v>1698</v>
      </c>
      <c r="D4030" s="4" t="s">
        <v>1699</v>
      </c>
      <c r="E4030" s="3" t="s">
        <v>200</v>
      </c>
      <c r="F4030" s="4"/>
      <c r="G4030" s="16" t="s">
        <v>1015</v>
      </c>
      <c r="H4030" s="16" t="s">
        <v>199</v>
      </c>
      <c r="I4030" s="183">
        <v>9000</v>
      </c>
      <c r="J4030" s="183">
        <v>8000</v>
      </c>
      <c r="K4030" s="183">
        <v>7900</v>
      </c>
      <c r="L4030" s="183">
        <f t="shared" si="3303"/>
        <v>100</v>
      </c>
      <c r="M4030" s="17">
        <v>100</v>
      </c>
      <c r="N4030" s="17"/>
      <c r="O4030" s="17"/>
      <c r="P4030" s="17">
        <f t="shared" si="3290"/>
        <v>8000</v>
      </c>
      <c r="Q4030" s="183">
        <f t="shared" si="3295"/>
        <v>100</v>
      </c>
    </row>
    <row r="4031" spans="1:17" x14ac:dyDescent="0.25">
      <c r="A4031" s="4" t="s">
        <v>969</v>
      </c>
      <c r="B4031" s="4" t="s">
        <v>82</v>
      </c>
      <c r="C4031" s="4" t="s">
        <v>1698</v>
      </c>
      <c r="D4031" s="4" t="s">
        <v>1699</v>
      </c>
      <c r="E4031" s="3" t="s">
        <v>203</v>
      </c>
      <c r="F4031" s="4"/>
      <c r="G4031" s="16" t="s">
        <v>1015</v>
      </c>
      <c r="H4031" s="16" t="s">
        <v>202</v>
      </c>
      <c r="I4031" s="183">
        <v>45000</v>
      </c>
      <c r="J4031" s="183">
        <v>27435</v>
      </c>
      <c r="K4031" s="183">
        <v>22000</v>
      </c>
      <c r="L4031" s="183">
        <f t="shared" si="3303"/>
        <v>5435</v>
      </c>
      <c r="M4031" s="17">
        <v>2000</v>
      </c>
      <c r="N4031" s="17">
        <v>2000</v>
      </c>
      <c r="O4031" s="17">
        <v>1435</v>
      </c>
      <c r="P4031" s="17">
        <f t="shared" si="3290"/>
        <v>27435</v>
      </c>
      <c r="Q4031" s="183">
        <f t="shared" si="3295"/>
        <v>100</v>
      </c>
    </row>
    <row r="4032" spans="1:17" x14ac:dyDescent="0.25">
      <c r="A4032" s="4" t="s">
        <v>969</v>
      </c>
      <c r="B4032" s="4" t="s">
        <v>82</v>
      </c>
      <c r="C4032" s="4" t="s">
        <v>1698</v>
      </c>
      <c r="D4032" s="4" t="s">
        <v>1699</v>
      </c>
      <c r="E4032" s="3" t="s">
        <v>206</v>
      </c>
      <c r="F4032" s="4"/>
      <c r="G4032" s="16" t="s">
        <v>1015</v>
      </c>
      <c r="H4032" s="16" t="s">
        <v>205</v>
      </c>
      <c r="I4032" s="183">
        <v>500</v>
      </c>
      <c r="J4032" s="183">
        <v>500</v>
      </c>
      <c r="K4032" s="183">
        <v>500</v>
      </c>
      <c r="L4032" s="183">
        <f t="shared" si="3303"/>
        <v>0</v>
      </c>
      <c r="M4032" s="17"/>
      <c r="N4032" s="17"/>
      <c r="O4032" s="17"/>
      <c r="P4032" s="17">
        <f t="shared" si="3290"/>
        <v>500</v>
      </c>
      <c r="Q4032" s="183">
        <f t="shared" si="3295"/>
        <v>100</v>
      </c>
    </row>
    <row r="4033" spans="1:17" x14ac:dyDescent="0.25">
      <c r="A4033" s="4" t="s">
        <v>969</v>
      </c>
      <c r="B4033" s="4" t="s">
        <v>82</v>
      </c>
      <c r="C4033" s="4" t="s">
        <v>1698</v>
      </c>
      <c r="D4033" s="4" t="s">
        <v>1699</v>
      </c>
      <c r="E4033" s="3" t="s">
        <v>212</v>
      </c>
      <c r="F4033" s="4"/>
      <c r="G4033" s="16" t="s">
        <v>1015</v>
      </c>
      <c r="H4033" s="16" t="s">
        <v>211</v>
      </c>
      <c r="I4033" s="183">
        <v>10000</v>
      </c>
      <c r="J4033" s="183">
        <v>11000</v>
      </c>
      <c r="K4033" s="183">
        <v>10000</v>
      </c>
      <c r="L4033" s="183">
        <f t="shared" si="3303"/>
        <v>1000</v>
      </c>
      <c r="M4033" s="17">
        <v>1000</v>
      </c>
      <c r="N4033" s="17"/>
      <c r="O4033" s="17"/>
      <c r="P4033" s="17">
        <f t="shared" si="3290"/>
        <v>11000</v>
      </c>
      <c r="Q4033" s="183">
        <f t="shared" si="3295"/>
        <v>100</v>
      </c>
    </row>
    <row r="4034" spans="1:17" x14ac:dyDescent="0.25">
      <c r="A4034" s="1" t="s">
        <v>969</v>
      </c>
      <c r="B4034" s="1" t="s">
        <v>82</v>
      </c>
      <c r="C4034" s="1" t="s">
        <v>1698</v>
      </c>
      <c r="D4034" s="1" t="s">
        <v>1699</v>
      </c>
      <c r="E4034" s="1" t="s">
        <v>40</v>
      </c>
      <c r="F4034" s="4" t="s">
        <v>1</v>
      </c>
      <c r="G4034" s="16" t="s">
        <v>1</v>
      </c>
      <c r="H4034" s="2" t="s">
        <v>41</v>
      </c>
      <c r="I4034" s="185">
        <f t="shared" ref="I4034:O4034" si="3304">SUM(I4035:I4036)</f>
        <v>20334</v>
      </c>
      <c r="J4034" s="185">
        <f t="shared" si="3304"/>
        <v>19334</v>
      </c>
      <c r="K4034" s="185">
        <f t="shared" si="3304"/>
        <v>14834</v>
      </c>
      <c r="L4034" s="185">
        <f t="shared" si="3304"/>
        <v>4500</v>
      </c>
      <c r="M4034" s="15">
        <f t="shared" si="3304"/>
        <v>2000</v>
      </c>
      <c r="N4034" s="15">
        <f t="shared" si="3304"/>
        <v>1500</v>
      </c>
      <c r="O4034" s="15">
        <f t="shared" si="3304"/>
        <v>1000</v>
      </c>
      <c r="P4034" s="15">
        <f t="shared" si="3290"/>
        <v>19334</v>
      </c>
      <c r="Q4034" s="185">
        <f t="shared" si="3295"/>
        <v>100</v>
      </c>
    </row>
    <row r="4035" spans="1:17" x14ac:dyDescent="0.25">
      <c r="A4035" s="4" t="s">
        <v>969</v>
      </c>
      <c r="B4035" s="4" t="s">
        <v>82</v>
      </c>
      <c r="C4035" s="4" t="s">
        <v>1698</v>
      </c>
      <c r="D4035" s="4" t="s">
        <v>1699</v>
      </c>
      <c r="E4035" s="3" t="s">
        <v>42</v>
      </c>
      <c r="F4035" s="4"/>
      <c r="G4035" s="16" t="s">
        <v>1015</v>
      </c>
      <c r="H4035" s="16" t="s">
        <v>41</v>
      </c>
      <c r="I4035" s="183">
        <v>16500</v>
      </c>
      <c r="J4035" s="183">
        <v>15500</v>
      </c>
      <c r="K4035" s="183">
        <v>11000</v>
      </c>
      <c r="L4035" s="183">
        <f>M4035+N4035+O4035</f>
        <v>4500</v>
      </c>
      <c r="M4035" s="17">
        <v>2000</v>
      </c>
      <c r="N4035" s="17">
        <v>1500</v>
      </c>
      <c r="O4035" s="17">
        <v>1000</v>
      </c>
      <c r="P4035" s="17">
        <f t="shared" si="3290"/>
        <v>15500</v>
      </c>
      <c r="Q4035" s="183">
        <f t="shared" si="3295"/>
        <v>100</v>
      </c>
    </row>
    <row r="4036" spans="1:17" ht="22.5" x14ac:dyDescent="0.25">
      <c r="A4036" s="4" t="s">
        <v>969</v>
      </c>
      <c r="B4036" s="4" t="s">
        <v>82</v>
      </c>
      <c r="C4036" s="4" t="s">
        <v>1698</v>
      </c>
      <c r="D4036" s="4" t="s">
        <v>1699</v>
      </c>
      <c r="E4036" s="3" t="s">
        <v>42</v>
      </c>
      <c r="F4036" s="4" t="s">
        <v>1706</v>
      </c>
      <c r="G4036" s="16" t="s">
        <v>1015</v>
      </c>
      <c r="H4036" s="16" t="s">
        <v>50</v>
      </c>
      <c r="I4036" s="183">
        <v>3834</v>
      </c>
      <c r="J4036" s="183">
        <v>3834</v>
      </c>
      <c r="K4036" s="183">
        <v>3834</v>
      </c>
      <c r="L4036" s="183">
        <f>M4036+N4036+O4036</f>
        <v>0</v>
      </c>
      <c r="M4036" s="17"/>
      <c r="N4036" s="17"/>
      <c r="O4036" s="17"/>
      <c r="P4036" s="17">
        <f t="shared" si="3290"/>
        <v>3834</v>
      </c>
      <c r="Q4036" s="183">
        <f t="shared" si="3295"/>
        <v>100</v>
      </c>
    </row>
    <row r="4037" spans="1:17" ht="22.5" x14ac:dyDescent="0.25">
      <c r="A4037" s="1" t="s">
        <v>1</v>
      </c>
      <c r="B4037" s="1" t="s">
        <v>1</v>
      </c>
      <c r="C4037" s="1" t="s">
        <v>1</v>
      </c>
      <c r="D4037" s="2" t="s">
        <v>1</v>
      </c>
      <c r="E4037" s="2" t="s">
        <v>1</v>
      </c>
      <c r="F4037" s="2" t="s">
        <v>1</v>
      </c>
      <c r="G4037" s="2" t="s">
        <v>1</v>
      </c>
      <c r="H4037" s="13" t="s">
        <v>57</v>
      </c>
      <c r="I4037" s="184">
        <f t="shared" ref="I4037:O4038" si="3305">SUM(I4038)</f>
        <v>100</v>
      </c>
      <c r="J4037" s="184">
        <f t="shared" si="3305"/>
        <v>100</v>
      </c>
      <c r="K4037" s="184">
        <f t="shared" si="3305"/>
        <v>0</v>
      </c>
      <c r="L4037" s="184">
        <f t="shared" si="3305"/>
        <v>0</v>
      </c>
      <c r="M4037" s="14">
        <f t="shared" si="3305"/>
        <v>0</v>
      </c>
      <c r="N4037" s="14">
        <f t="shared" si="3305"/>
        <v>0</v>
      </c>
      <c r="O4037" s="14">
        <f t="shared" si="3305"/>
        <v>0</v>
      </c>
      <c r="P4037" s="14">
        <f t="shared" si="3290"/>
        <v>0</v>
      </c>
      <c r="Q4037" s="184">
        <f t="shared" si="3295"/>
        <v>0</v>
      </c>
    </row>
    <row r="4038" spans="1:17" x14ac:dyDescent="0.25">
      <c r="A4038" s="4" t="s">
        <v>969</v>
      </c>
      <c r="B4038" s="4" t="s">
        <v>82</v>
      </c>
      <c r="C4038" s="4" t="s">
        <v>1698</v>
      </c>
      <c r="D4038" s="4" t="s">
        <v>1699</v>
      </c>
      <c r="E4038" s="2" t="s">
        <v>58</v>
      </c>
      <c r="F4038" s="2" t="s">
        <v>1</v>
      </c>
      <c r="G4038" s="2" t="s">
        <v>1</v>
      </c>
      <c r="H4038" s="2" t="s">
        <v>59</v>
      </c>
      <c r="I4038" s="185">
        <f t="shared" si="3305"/>
        <v>100</v>
      </c>
      <c r="J4038" s="185">
        <f t="shared" si="3305"/>
        <v>100</v>
      </c>
      <c r="K4038" s="185">
        <f t="shared" si="3305"/>
        <v>0</v>
      </c>
      <c r="L4038" s="185">
        <f t="shared" si="3305"/>
        <v>0</v>
      </c>
      <c r="M4038" s="15">
        <f t="shared" si="3305"/>
        <v>0</v>
      </c>
      <c r="N4038" s="15">
        <f t="shared" si="3305"/>
        <v>0</v>
      </c>
      <c r="O4038" s="15">
        <f t="shared" si="3305"/>
        <v>0</v>
      </c>
      <c r="P4038" s="15">
        <f t="shared" si="3290"/>
        <v>0</v>
      </c>
      <c r="Q4038" s="185">
        <f t="shared" si="3295"/>
        <v>0</v>
      </c>
    </row>
    <row r="4039" spans="1:17" x14ac:dyDescent="0.25">
      <c r="A4039" s="4" t="s">
        <v>969</v>
      </c>
      <c r="B4039" s="4" t="s">
        <v>82</v>
      </c>
      <c r="C4039" s="4" t="s">
        <v>1698</v>
      </c>
      <c r="D4039" s="4" t="s">
        <v>1699</v>
      </c>
      <c r="E4039" s="3" t="s">
        <v>69</v>
      </c>
      <c r="F4039" s="4"/>
      <c r="G4039" s="16" t="s">
        <v>1015</v>
      </c>
      <c r="H4039" s="16" t="s">
        <v>68</v>
      </c>
      <c r="I4039" s="183">
        <v>100</v>
      </c>
      <c r="J4039" s="183">
        <v>100</v>
      </c>
      <c r="K4039" s="183">
        <v>0</v>
      </c>
      <c r="L4039" s="183">
        <f>M4039+N4039+O4039</f>
        <v>0</v>
      </c>
      <c r="M4039" s="17"/>
      <c r="N4039" s="17"/>
      <c r="O4039" s="17"/>
      <c r="P4039" s="17">
        <f t="shared" si="3290"/>
        <v>0</v>
      </c>
      <c r="Q4039" s="183">
        <f t="shared" si="3295"/>
        <v>0</v>
      </c>
    </row>
    <row r="4040" spans="1:17" ht="22.5" x14ac:dyDescent="0.25">
      <c r="A4040" s="1" t="s">
        <v>1</v>
      </c>
      <c r="B4040" s="1" t="s">
        <v>1</v>
      </c>
      <c r="C4040" s="1" t="s">
        <v>1</v>
      </c>
      <c r="D4040" s="2" t="s">
        <v>1</v>
      </c>
      <c r="E4040" s="2" t="s">
        <v>1</v>
      </c>
      <c r="F4040" s="2" t="s">
        <v>1</v>
      </c>
      <c r="G4040" s="2" t="s">
        <v>1</v>
      </c>
      <c r="H4040" s="13" t="s">
        <v>70</v>
      </c>
      <c r="I4040" s="184">
        <f t="shared" ref="I4040:O4040" si="3306">SUM(I4041)</f>
        <v>57000</v>
      </c>
      <c r="J4040" s="184">
        <f t="shared" si="3306"/>
        <v>57000</v>
      </c>
      <c r="K4040" s="184">
        <f t="shared" si="3306"/>
        <v>57000</v>
      </c>
      <c r="L4040" s="184">
        <f t="shared" si="3306"/>
        <v>0</v>
      </c>
      <c r="M4040" s="14">
        <f t="shared" si="3306"/>
        <v>0</v>
      </c>
      <c r="N4040" s="14">
        <f t="shared" si="3306"/>
        <v>0</v>
      </c>
      <c r="O4040" s="14">
        <f t="shared" si="3306"/>
        <v>0</v>
      </c>
      <c r="P4040" s="14">
        <f t="shared" si="3290"/>
        <v>57000</v>
      </c>
      <c r="Q4040" s="184">
        <f t="shared" si="3295"/>
        <v>100</v>
      </c>
    </row>
    <row r="4041" spans="1:17" x14ac:dyDescent="0.25">
      <c r="A4041" s="4" t="s">
        <v>969</v>
      </c>
      <c r="B4041" s="4" t="s">
        <v>82</v>
      </c>
      <c r="C4041" s="4" t="s">
        <v>1698</v>
      </c>
      <c r="D4041" s="4" t="s">
        <v>1699</v>
      </c>
      <c r="E4041" s="2" t="s">
        <v>71</v>
      </c>
      <c r="F4041" s="2" t="s">
        <v>1</v>
      </c>
      <c r="G4041" s="2" t="s">
        <v>1</v>
      </c>
      <c r="H4041" s="2" t="s">
        <v>72</v>
      </c>
      <c r="I4041" s="185">
        <f t="shared" ref="I4041:L4041" si="3307">SUM(I4042:I4043)</f>
        <v>57000</v>
      </c>
      <c r="J4041" s="185">
        <f t="shared" ref="J4041" si="3308">SUM(J4042:J4043)</f>
        <v>57000</v>
      </c>
      <c r="K4041" s="185">
        <f t="shared" ref="K4041" si="3309">SUM(K4042:K4043)</f>
        <v>57000</v>
      </c>
      <c r="L4041" s="185">
        <f t="shared" si="3307"/>
        <v>0</v>
      </c>
      <c r="M4041" s="15">
        <f t="shared" ref="M4041:O4041" si="3310">SUM(M4042:M4043)</f>
        <v>0</v>
      </c>
      <c r="N4041" s="15">
        <f t="shared" si="3310"/>
        <v>0</v>
      </c>
      <c r="O4041" s="15">
        <f t="shared" si="3310"/>
        <v>0</v>
      </c>
      <c r="P4041" s="15">
        <f t="shared" si="3290"/>
        <v>57000</v>
      </c>
      <c r="Q4041" s="185">
        <f t="shared" si="3295"/>
        <v>100</v>
      </c>
    </row>
    <row r="4042" spans="1:17" x14ac:dyDescent="0.25">
      <c r="A4042" s="4" t="s">
        <v>969</v>
      </c>
      <c r="B4042" s="4" t="s">
        <v>82</v>
      </c>
      <c r="C4042" s="4" t="s">
        <v>1698</v>
      </c>
      <c r="D4042" s="4" t="s">
        <v>1699</v>
      </c>
      <c r="E4042" s="3" t="s">
        <v>75</v>
      </c>
      <c r="F4042" s="4"/>
      <c r="G4042" s="16" t="s">
        <v>1015</v>
      </c>
      <c r="H4042" s="16" t="s">
        <v>74</v>
      </c>
      <c r="I4042" s="183">
        <v>27000</v>
      </c>
      <c r="J4042" s="183">
        <v>27000</v>
      </c>
      <c r="K4042" s="183">
        <v>27000</v>
      </c>
      <c r="L4042" s="183">
        <f>M4042+N4042+O4042</f>
        <v>0</v>
      </c>
      <c r="M4042" s="17"/>
      <c r="N4042" s="17"/>
      <c r="O4042" s="17"/>
      <c r="P4042" s="17">
        <f t="shared" si="3290"/>
        <v>27000</v>
      </c>
      <c r="Q4042" s="183">
        <f t="shared" si="3295"/>
        <v>100</v>
      </c>
    </row>
    <row r="4043" spans="1:17" x14ac:dyDescent="0.25">
      <c r="A4043" s="4" t="s">
        <v>969</v>
      </c>
      <c r="B4043" s="4" t="s">
        <v>82</v>
      </c>
      <c r="C4043" s="4" t="s">
        <v>1698</v>
      </c>
      <c r="D4043" s="4" t="s">
        <v>1699</v>
      </c>
      <c r="E4043" s="3" t="s">
        <v>341</v>
      </c>
      <c r="F4043" s="4"/>
      <c r="G4043" s="16" t="s">
        <v>1015</v>
      </c>
      <c r="H4043" s="16" t="s">
        <v>340</v>
      </c>
      <c r="I4043" s="183">
        <v>30000</v>
      </c>
      <c r="J4043" s="183">
        <v>30000</v>
      </c>
      <c r="K4043" s="183">
        <v>30000</v>
      </c>
      <c r="L4043" s="183">
        <f>M4043+N4043+O4043</f>
        <v>0</v>
      </c>
      <c r="M4043" s="17"/>
      <c r="N4043" s="17"/>
      <c r="O4043" s="17"/>
      <c r="P4043" s="17">
        <f t="shared" si="3290"/>
        <v>30000</v>
      </c>
      <c r="Q4043" s="183">
        <f t="shared" si="3295"/>
        <v>100</v>
      </c>
    </row>
    <row r="4044" spans="1:17" ht="22.5" x14ac:dyDescent="0.25">
      <c r="A4044" s="16" t="s">
        <v>1</v>
      </c>
      <c r="B4044" s="16" t="s">
        <v>1</v>
      </c>
      <c r="C4044" s="16" t="s">
        <v>1</v>
      </c>
      <c r="D4044" s="16" t="s">
        <v>1</v>
      </c>
      <c r="E4044" s="16" t="s">
        <v>1</v>
      </c>
      <c r="F4044" s="16" t="s">
        <v>1</v>
      </c>
      <c r="G4044" s="16" t="s">
        <v>1</v>
      </c>
      <c r="H4044" s="13" t="s">
        <v>1707</v>
      </c>
      <c r="I4044" s="184">
        <f t="shared" ref="I4044:O4044" si="3311">SUM(I4016,I4037,I4040)</f>
        <v>1661174</v>
      </c>
      <c r="J4044" s="184">
        <f t="shared" si="3311"/>
        <v>1635174</v>
      </c>
      <c r="K4044" s="184">
        <f t="shared" si="3311"/>
        <v>1421987</v>
      </c>
      <c r="L4044" s="184">
        <f t="shared" si="3311"/>
        <v>213016</v>
      </c>
      <c r="M4044" s="14">
        <f t="shared" si="3311"/>
        <v>75100</v>
      </c>
      <c r="N4044" s="14">
        <f t="shared" si="3311"/>
        <v>75000</v>
      </c>
      <c r="O4044" s="14">
        <f t="shared" si="3311"/>
        <v>62916</v>
      </c>
      <c r="P4044" s="14">
        <f t="shared" si="3290"/>
        <v>1635003</v>
      </c>
      <c r="Q4044" s="184">
        <f t="shared" si="3295"/>
        <v>99.98954239732285</v>
      </c>
    </row>
    <row r="4045" spans="1:17" ht="15.75" thickBot="1" x14ac:dyDescent="0.3">
      <c r="A4045" s="16" t="s">
        <v>1</v>
      </c>
      <c r="B4045" s="16" t="s">
        <v>1</v>
      </c>
      <c r="C4045" s="16" t="s">
        <v>1</v>
      </c>
      <c r="D4045" s="16" t="s">
        <v>1</v>
      </c>
      <c r="E4045" s="16" t="s">
        <v>1</v>
      </c>
      <c r="F4045" s="16" t="s">
        <v>1</v>
      </c>
      <c r="G4045" s="16" t="s">
        <v>1</v>
      </c>
      <c r="H4045" s="2" t="s">
        <v>77</v>
      </c>
      <c r="I4045" s="185">
        <v>35</v>
      </c>
      <c r="J4045" s="185">
        <v>35</v>
      </c>
      <c r="K4045" s="185"/>
      <c r="L4045" s="185">
        <f>M4045+N4045+O4045</f>
        <v>0</v>
      </c>
      <c r="M4045" s="16"/>
      <c r="N4045" s="16"/>
      <c r="O4045" s="16"/>
      <c r="P4045" s="15">
        <f t="shared" si="3290"/>
        <v>0</v>
      </c>
      <c r="Q4045" s="164"/>
    </row>
    <row r="4046" spans="1:17" ht="45.75" thickBot="1" x14ac:dyDescent="0.3">
      <c r="A4046" s="212" t="s">
        <v>1</v>
      </c>
      <c r="B4046" s="212" t="s">
        <v>1</v>
      </c>
      <c r="C4046" s="212" t="s">
        <v>1</v>
      </c>
      <c r="D4046" s="212" t="s">
        <v>1</v>
      </c>
      <c r="E4046" s="212" t="s">
        <v>1</v>
      </c>
      <c r="F4046" s="212" t="s">
        <v>1</v>
      </c>
      <c r="G4046" s="214" t="s">
        <v>1</v>
      </c>
      <c r="H4046" s="5" t="s">
        <v>78</v>
      </c>
      <c r="I4046" s="109" t="s">
        <v>3374</v>
      </c>
      <c r="J4046" s="109" t="s">
        <v>3433</v>
      </c>
      <c r="K4046" s="109" t="s">
        <v>3437</v>
      </c>
      <c r="L4046" s="109" t="s">
        <v>3434</v>
      </c>
      <c r="M4046" s="5" t="s">
        <v>3439</v>
      </c>
      <c r="N4046" s="5" t="s">
        <v>3440</v>
      </c>
      <c r="O4046" s="5" t="s">
        <v>3441</v>
      </c>
      <c r="P4046" s="5" t="s">
        <v>3438</v>
      </c>
      <c r="Q4046" s="162" t="s">
        <v>3302</v>
      </c>
    </row>
    <row r="4047" spans="1:17" x14ac:dyDescent="0.25">
      <c r="A4047" s="213"/>
      <c r="B4047" s="213"/>
      <c r="C4047" s="213"/>
      <c r="D4047" s="213"/>
      <c r="E4047" s="213"/>
      <c r="F4047" s="213"/>
      <c r="G4047" s="215"/>
      <c r="H4047" s="18" t="s">
        <v>1</v>
      </c>
      <c r="I4047" s="110">
        <v>1</v>
      </c>
      <c r="J4047" s="110">
        <v>2</v>
      </c>
      <c r="K4047" s="110">
        <v>20</v>
      </c>
      <c r="L4047" s="110" t="s">
        <v>3402</v>
      </c>
      <c r="M4047" s="12">
        <v>5</v>
      </c>
      <c r="N4047" s="12">
        <v>6</v>
      </c>
      <c r="O4047" s="12">
        <v>7</v>
      </c>
      <c r="P4047" s="12" t="s">
        <v>3303</v>
      </c>
      <c r="Q4047" s="110">
        <v>9</v>
      </c>
    </row>
    <row r="4048" spans="1:17" x14ac:dyDescent="0.25">
      <c r="A4048" s="213"/>
      <c r="B4048" s="213"/>
      <c r="C4048" s="213"/>
      <c r="D4048" s="213"/>
      <c r="E4048" s="213"/>
      <c r="F4048" s="213"/>
      <c r="G4048" s="215"/>
      <c r="H4048" s="19" t="s">
        <v>1060</v>
      </c>
      <c r="I4048" s="186">
        <f t="shared" ref="I4048:L4048" si="3312">SUM(I4044)</f>
        <v>1661174</v>
      </c>
      <c r="J4048" s="186">
        <f t="shared" ref="J4048" si="3313">SUM(J4044)</f>
        <v>1635174</v>
      </c>
      <c r="K4048" s="186">
        <f t="shared" ref="K4048" si="3314">SUM(K4044)</f>
        <v>1421987</v>
      </c>
      <c r="L4048" s="186">
        <f t="shared" si="3312"/>
        <v>213016</v>
      </c>
      <c r="M4048" s="20">
        <f t="shared" ref="M4048:O4048" si="3315">SUM(M4044)</f>
        <v>75100</v>
      </c>
      <c r="N4048" s="20">
        <f t="shared" si="3315"/>
        <v>75000</v>
      </c>
      <c r="O4048" s="20">
        <f t="shared" si="3315"/>
        <v>62916</v>
      </c>
      <c r="P4048" s="20">
        <f>K4048+L4048</f>
        <v>1635003</v>
      </c>
      <c r="Q4048" s="186">
        <f>IF(J4048=0,"-",P4048/J4048*100)</f>
        <v>99.98954239732285</v>
      </c>
    </row>
    <row r="4049" spans="1:17" x14ac:dyDescent="0.25">
      <c r="A4049" s="213"/>
      <c r="B4049" s="213"/>
      <c r="C4049" s="213"/>
      <c r="D4049" s="213"/>
      <c r="E4049" s="213"/>
      <c r="F4049" s="213"/>
      <c r="G4049" s="215"/>
      <c r="H4049" s="21" t="s">
        <v>80</v>
      </c>
      <c r="I4049" s="186">
        <f t="shared" ref="I4049:L4049" si="3316">SUM(I4048)</f>
        <v>1661174</v>
      </c>
      <c r="J4049" s="186">
        <f t="shared" ref="J4049" si="3317">SUM(J4048)</f>
        <v>1635174</v>
      </c>
      <c r="K4049" s="186">
        <f t="shared" ref="K4049" si="3318">SUM(K4048)</f>
        <v>1421987</v>
      </c>
      <c r="L4049" s="186">
        <f t="shared" si="3316"/>
        <v>213016</v>
      </c>
      <c r="M4049" s="20">
        <f t="shared" ref="M4049:O4049" si="3319">SUM(M4048)</f>
        <v>75100</v>
      </c>
      <c r="N4049" s="20">
        <f t="shared" si="3319"/>
        <v>75000</v>
      </c>
      <c r="O4049" s="20">
        <f t="shared" si="3319"/>
        <v>62916</v>
      </c>
      <c r="P4049" s="20">
        <f>K4049+L4049</f>
        <v>1635003</v>
      </c>
      <c r="Q4049" s="186">
        <f>IF(J4049=0,"-",P4049/J4049*100)</f>
        <v>99.98954239732285</v>
      </c>
    </row>
    <row r="4050" spans="1:17" x14ac:dyDescent="0.25">
      <c r="A4050" s="216"/>
      <c r="B4050" s="216"/>
      <c r="C4050" s="216"/>
      <c r="D4050" s="216"/>
      <c r="E4050" s="216"/>
      <c r="F4050" s="216"/>
      <c r="G4050" s="217"/>
      <c r="J4050" s="178">
        <v>0</v>
      </c>
      <c r="K4050" s="178">
        <v>0</v>
      </c>
      <c r="L4050" s="178">
        <f>M4050+N4050+O4050</f>
        <v>0</v>
      </c>
      <c r="P4050">
        <f>K4050+L4050</f>
        <v>0</v>
      </c>
      <c r="Q4050" s="160" t="str">
        <f>IF(J4050=0,"-",P4050/J4050*100)</f>
        <v>-</v>
      </c>
    </row>
    <row r="4051" spans="1:17" ht="15.75" thickBot="1" x14ac:dyDescent="0.3">
      <c r="A4051" s="16" t="s">
        <v>1</v>
      </c>
      <c r="B4051" s="16" t="s">
        <v>1</v>
      </c>
      <c r="C4051" s="16" t="s">
        <v>1</v>
      </c>
      <c r="D4051" s="16" t="s">
        <v>1</v>
      </c>
      <c r="E4051" s="16" t="s">
        <v>1</v>
      </c>
      <c r="F4051" s="16" t="s">
        <v>1</v>
      </c>
      <c r="G4051" s="16" t="s">
        <v>1</v>
      </c>
      <c r="H4051" s="22" t="s">
        <v>1</v>
      </c>
      <c r="I4051" s="187"/>
      <c r="J4051" s="187"/>
      <c r="K4051" s="187"/>
      <c r="L4051" s="187">
        <f>M4051+N4051+O4051</f>
        <v>0</v>
      </c>
      <c r="M4051" s="22"/>
      <c r="N4051" s="22"/>
      <c r="O4051" s="22"/>
      <c r="P4051" s="22">
        <f>K4051+L4051</f>
        <v>0</v>
      </c>
      <c r="Q4051" s="166"/>
    </row>
    <row r="4052" spans="1:17" ht="45.75" thickBot="1" x14ac:dyDescent="0.3">
      <c r="A4052" s="5" t="s">
        <v>4</v>
      </c>
      <c r="B4052" s="5" t="s">
        <v>5</v>
      </c>
      <c r="C4052" s="5" t="s">
        <v>6</v>
      </c>
      <c r="D4052" s="6" t="s">
        <v>1</v>
      </c>
      <c r="E4052" s="5" t="s">
        <v>7</v>
      </c>
      <c r="F4052" s="5" t="s">
        <v>8</v>
      </c>
      <c r="G4052" s="5" t="s">
        <v>9</v>
      </c>
      <c r="H4052" s="5" t="s">
        <v>10</v>
      </c>
      <c r="I4052" s="109" t="s">
        <v>3374</v>
      </c>
      <c r="J4052" s="109" t="s">
        <v>3433</v>
      </c>
      <c r="K4052" s="109" t="s">
        <v>3437</v>
      </c>
      <c r="L4052" s="109" t="s">
        <v>3434</v>
      </c>
      <c r="M4052" s="5" t="s">
        <v>3439</v>
      </c>
      <c r="N4052" s="5" t="s">
        <v>3440</v>
      </c>
      <c r="O4052" s="5" t="s">
        <v>3441</v>
      </c>
      <c r="P4052" s="5" t="s">
        <v>3438</v>
      </c>
      <c r="Q4052" s="162" t="s">
        <v>3302</v>
      </c>
    </row>
    <row r="4053" spans="1:17" x14ac:dyDescent="0.25">
      <c r="A4053" s="7" t="s">
        <v>1</v>
      </c>
      <c r="B4053" s="7" t="s">
        <v>1</v>
      </c>
      <c r="C4053" s="7" t="s">
        <v>1</v>
      </c>
      <c r="D4053" s="8" t="s">
        <v>1</v>
      </c>
      <c r="E4053" s="8" t="s">
        <v>1</v>
      </c>
      <c r="F4053" s="9" t="s">
        <v>1</v>
      </c>
      <c r="G4053" s="10" t="s">
        <v>1</v>
      </c>
      <c r="H4053" s="11" t="s">
        <v>1</v>
      </c>
      <c r="I4053" s="110">
        <v>1</v>
      </c>
      <c r="J4053" s="110">
        <v>2</v>
      </c>
      <c r="K4053" s="110">
        <v>20</v>
      </c>
      <c r="L4053" s="110" t="s">
        <v>3402</v>
      </c>
      <c r="M4053" s="12">
        <v>5</v>
      </c>
      <c r="N4053" s="12">
        <v>6</v>
      </c>
      <c r="O4053" s="12">
        <v>7</v>
      </c>
      <c r="P4053" s="12" t="s">
        <v>3303</v>
      </c>
      <c r="Q4053" s="110">
        <v>9</v>
      </c>
    </row>
    <row r="4054" spans="1:17" x14ac:dyDescent="0.25">
      <c r="A4054" s="1" t="s">
        <v>969</v>
      </c>
      <c r="B4054" s="1" t="s">
        <v>82</v>
      </c>
      <c r="C4054" s="4" t="s">
        <v>1708</v>
      </c>
      <c r="D4054" s="4" t="s">
        <v>1709</v>
      </c>
      <c r="E4054" s="2" t="s">
        <v>1</v>
      </c>
      <c r="F4054" s="2" t="s">
        <v>1</v>
      </c>
      <c r="G4054" s="2" t="s">
        <v>1</v>
      </c>
      <c r="H4054" s="2" t="s">
        <v>1710</v>
      </c>
      <c r="I4054" s="183">
        <v>0</v>
      </c>
      <c r="J4054" s="183"/>
      <c r="K4054" s="183"/>
      <c r="L4054" s="183">
        <f>M4054+N4054+O4054</f>
        <v>0</v>
      </c>
      <c r="M4054" s="3"/>
      <c r="N4054" s="3"/>
      <c r="O4054" s="3"/>
      <c r="P4054" s="3">
        <f t="shared" ref="P4054:P4086" si="3320">K4054+L4054</f>
        <v>0</v>
      </c>
      <c r="Q4054" s="161"/>
    </row>
    <row r="4055" spans="1:17" ht="33.75" x14ac:dyDescent="0.25">
      <c r="A4055" s="1" t="s">
        <v>1</v>
      </c>
      <c r="B4055" s="1" t="s">
        <v>1</v>
      </c>
      <c r="C4055" s="1" t="s">
        <v>1</v>
      </c>
      <c r="D4055" s="2" t="s">
        <v>1</v>
      </c>
      <c r="E4055" s="2" t="s">
        <v>1</v>
      </c>
      <c r="F4055" s="2" t="s">
        <v>1</v>
      </c>
      <c r="G4055" s="2" t="s">
        <v>1</v>
      </c>
      <c r="H4055" s="13" t="s">
        <v>14</v>
      </c>
      <c r="I4055" s="184">
        <f t="shared" ref="I4055:L4055" si="3321">SUM(I4056,I4064,I4066)</f>
        <v>1904597</v>
      </c>
      <c r="J4055" s="184">
        <f t="shared" ref="J4055" si="3322">SUM(J4056,J4064,J4066)</f>
        <v>1893397</v>
      </c>
      <c r="K4055" s="184">
        <f t="shared" ref="K4055" si="3323">SUM(K4056,K4064,K4066)</f>
        <v>1438159</v>
      </c>
      <c r="L4055" s="184">
        <f t="shared" si="3321"/>
        <v>455058</v>
      </c>
      <c r="M4055" s="14">
        <f t="shared" ref="M4055:O4055" si="3324">SUM(M4056,M4064,M4066)</f>
        <v>154073</v>
      </c>
      <c r="N4055" s="14">
        <f t="shared" si="3324"/>
        <v>151494</v>
      </c>
      <c r="O4055" s="14">
        <f t="shared" si="3324"/>
        <v>149491</v>
      </c>
      <c r="P4055" s="14">
        <f t="shared" si="3320"/>
        <v>1893217</v>
      </c>
      <c r="Q4055" s="184">
        <f t="shared" ref="Q4055:Q4085" si="3325">IF(J4055=0,"-",P4055/J4055*100)</f>
        <v>99.990493277426765</v>
      </c>
    </row>
    <row r="4056" spans="1:17" x14ac:dyDescent="0.25">
      <c r="A4056" s="4" t="s">
        <v>969</v>
      </c>
      <c r="B4056" s="4" t="s">
        <v>82</v>
      </c>
      <c r="C4056" s="4" t="s">
        <v>1708</v>
      </c>
      <c r="D4056" s="4" t="s">
        <v>1709</v>
      </c>
      <c r="E4056" s="2" t="s">
        <v>15</v>
      </c>
      <c r="F4056" s="2" t="s">
        <v>1</v>
      </c>
      <c r="G4056" s="2" t="s">
        <v>1</v>
      </c>
      <c r="H4056" s="2" t="s">
        <v>16</v>
      </c>
      <c r="I4056" s="185">
        <f t="shared" ref="I4056:L4056" si="3326">SUM(I4057,I4058)</f>
        <v>1661605</v>
      </c>
      <c r="J4056" s="185">
        <f t="shared" ref="J4056" si="3327">SUM(J4057,J4058)</f>
        <v>1658905</v>
      </c>
      <c r="K4056" s="185">
        <f t="shared" ref="K4056" si="3328">SUM(K4057,K4058)</f>
        <v>1255336</v>
      </c>
      <c r="L4056" s="185">
        <f t="shared" si="3326"/>
        <v>403569</v>
      </c>
      <c r="M4056" s="15">
        <f t="shared" ref="M4056:O4056" si="3329">SUM(M4057,M4058)</f>
        <v>136306</v>
      </c>
      <c r="N4056" s="15">
        <f t="shared" si="3329"/>
        <v>133983</v>
      </c>
      <c r="O4056" s="15">
        <f t="shared" si="3329"/>
        <v>133280</v>
      </c>
      <c r="P4056" s="15">
        <f t="shared" si="3320"/>
        <v>1658905</v>
      </c>
      <c r="Q4056" s="185">
        <f t="shared" si="3325"/>
        <v>100</v>
      </c>
    </row>
    <row r="4057" spans="1:17" x14ac:dyDescent="0.25">
      <c r="A4057" s="4" t="s">
        <v>969</v>
      </c>
      <c r="B4057" s="4" t="s">
        <v>82</v>
      </c>
      <c r="C4057" s="4" t="s">
        <v>1708</v>
      </c>
      <c r="D4057" s="4" t="s">
        <v>1709</v>
      </c>
      <c r="E4057" s="3" t="s">
        <v>18</v>
      </c>
      <c r="F4057" s="4"/>
      <c r="G4057" s="16" t="s">
        <v>1015</v>
      </c>
      <c r="H4057" s="16" t="s">
        <v>17</v>
      </c>
      <c r="I4057" s="183">
        <v>1489805</v>
      </c>
      <c r="J4057" s="183">
        <v>1489805</v>
      </c>
      <c r="K4057" s="183">
        <v>1117350</v>
      </c>
      <c r="L4057" s="183">
        <f>M4057+N4057+O4057</f>
        <v>372455</v>
      </c>
      <c r="M4057" s="17">
        <v>124150</v>
      </c>
      <c r="N4057" s="17">
        <v>124150</v>
      </c>
      <c r="O4057" s="17">
        <v>124155</v>
      </c>
      <c r="P4057" s="17">
        <f t="shared" si="3320"/>
        <v>1489805</v>
      </c>
      <c r="Q4057" s="183">
        <f t="shared" si="3325"/>
        <v>100</v>
      </c>
    </row>
    <row r="4058" spans="1:17" x14ac:dyDescent="0.25">
      <c r="A4058" s="1" t="s">
        <v>969</v>
      </c>
      <c r="B4058" s="1" t="s">
        <v>82</v>
      </c>
      <c r="C4058" s="1" t="s">
        <v>1708</v>
      </c>
      <c r="D4058" s="1" t="s">
        <v>1709</v>
      </c>
      <c r="E4058" s="1" t="s">
        <v>20</v>
      </c>
      <c r="F4058" s="4" t="s">
        <v>1</v>
      </c>
      <c r="G4058" s="16" t="s">
        <v>1</v>
      </c>
      <c r="H4058" s="2" t="s">
        <v>21</v>
      </c>
      <c r="I4058" s="185">
        <f t="shared" ref="I4058:O4058" si="3330">SUM(I4059:I4063)</f>
        <v>171800</v>
      </c>
      <c r="J4058" s="185">
        <f t="shared" si="3330"/>
        <v>169100</v>
      </c>
      <c r="K4058" s="185">
        <f t="shared" si="3330"/>
        <v>137986</v>
      </c>
      <c r="L4058" s="185">
        <f t="shared" si="3330"/>
        <v>31114</v>
      </c>
      <c r="M4058" s="15">
        <f t="shared" si="3330"/>
        <v>12156</v>
      </c>
      <c r="N4058" s="15">
        <f t="shared" si="3330"/>
        <v>9833</v>
      </c>
      <c r="O4058" s="15">
        <f t="shared" si="3330"/>
        <v>9125</v>
      </c>
      <c r="P4058" s="15">
        <f t="shared" si="3320"/>
        <v>169100</v>
      </c>
      <c r="Q4058" s="185">
        <f t="shared" si="3325"/>
        <v>100</v>
      </c>
    </row>
    <row r="4059" spans="1:17" x14ac:dyDescent="0.25">
      <c r="A4059" s="4" t="s">
        <v>969</v>
      </c>
      <c r="B4059" s="4" t="s">
        <v>82</v>
      </c>
      <c r="C4059" s="4" t="s">
        <v>1708</v>
      </c>
      <c r="D4059" s="4" t="s">
        <v>1709</v>
      </c>
      <c r="E4059" s="3" t="s">
        <v>22</v>
      </c>
      <c r="F4059" s="4" t="s">
        <v>1711</v>
      </c>
      <c r="G4059" s="16" t="s">
        <v>1015</v>
      </c>
      <c r="H4059" s="16" t="s">
        <v>86</v>
      </c>
      <c r="I4059" s="183">
        <v>22000</v>
      </c>
      <c r="J4059" s="183">
        <v>22000</v>
      </c>
      <c r="K4059" s="183">
        <v>16497</v>
      </c>
      <c r="L4059" s="183">
        <f>M4059+N4059+O4059</f>
        <v>5503</v>
      </c>
      <c r="M4059" s="17">
        <v>1837</v>
      </c>
      <c r="N4059" s="17">
        <v>1833</v>
      </c>
      <c r="O4059" s="17">
        <v>1833</v>
      </c>
      <c r="P4059" s="17">
        <f t="shared" si="3320"/>
        <v>22000</v>
      </c>
      <c r="Q4059" s="183">
        <f t="shared" si="3325"/>
        <v>100</v>
      </c>
    </row>
    <row r="4060" spans="1:17" x14ac:dyDescent="0.25">
      <c r="A4060" s="4" t="s">
        <v>969</v>
      </c>
      <c r="B4060" s="4" t="s">
        <v>82</v>
      </c>
      <c r="C4060" s="4" t="s">
        <v>1708</v>
      </c>
      <c r="D4060" s="4" t="s">
        <v>1709</v>
      </c>
      <c r="E4060" s="3" t="s">
        <v>22</v>
      </c>
      <c r="F4060" s="4" t="s">
        <v>1712</v>
      </c>
      <c r="G4060" s="16" t="s">
        <v>1015</v>
      </c>
      <c r="H4060" s="16" t="s">
        <v>26</v>
      </c>
      <c r="I4060" s="183">
        <v>105400</v>
      </c>
      <c r="J4060" s="183">
        <v>105400</v>
      </c>
      <c r="K4060" s="183">
        <v>82108</v>
      </c>
      <c r="L4060" s="183">
        <f>M4060+N4060+O4060</f>
        <v>23292</v>
      </c>
      <c r="M4060" s="17">
        <v>8000</v>
      </c>
      <c r="N4060" s="17">
        <v>8000</v>
      </c>
      <c r="O4060" s="17">
        <v>7292</v>
      </c>
      <c r="P4060" s="17">
        <f t="shared" si="3320"/>
        <v>105400</v>
      </c>
      <c r="Q4060" s="183">
        <f t="shared" si="3325"/>
        <v>100</v>
      </c>
    </row>
    <row r="4061" spans="1:17" x14ac:dyDescent="0.25">
      <c r="A4061" s="4" t="s">
        <v>969</v>
      </c>
      <c r="B4061" s="4" t="s">
        <v>82</v>
      </c>
      <c r="C4061" s="4" t="s">
        <v>1708</v>
      </c>
      <c r="D4061" s="4" t="s">
        <v>1709</v>
      </c>
      <c r="E4061" s="3" t="s">
        <v>22</v>
      </c>
      <c r="F4061" s="4" t="s">
        <v>1713</v>
      </c>
      <c r="G4061" s="16" t="s">
        <v>1015</v>
      </c>
      <c r="H4061" s="16" t="s">
        <v>28</v>
      </c>
      <c r="I4061" s="183">
        <v>29400</v>
      </c>
      <c r="J4061" s="183">
        <v>26700</v>
      </c>
      <c r="K4061" s="183">
        <v>25916</v>
      </c>
      <c r="L4061" s="183">
        <f>M4061+N4061+O4061</f>
        <v>784</v>
      </c>
      <c r="M4061" s="17">
        <v>784</v>
      </c>
      <c r="N4061" s="17">
        <v>0</v>
      </c>
      <c r="O4061" s="17">
        <v>0</v>
      </c>
      <c r="P4061" s="17">
        <f t="shared" si="3320"/>
        <v>26700</v>
      </c>
      <c r="Q4061" s="183">
        <f t="shared" si="3325"/>
        <v>100</v>
      </c>
    </row>
    <row r="4062" spans="1:17" x14ac:dyDescent="0.25">
      <c r="A4062" s="4" t="s">
        <v>969</v>
      </c>
      <c r="B4062" s="4" t="s">
        <v>82</v>
      </c>
      <c r="C4062" s="4" t="s">
        <v>1708</v>
      </c>
      <c r="D4062" s="4" t="s">
        <v>1709</v>
      </c>
      <c r="E4062" s="3" t="s">
        <v>22</v>
      </c>
      <c r="F4062" s="4" t="s">
        <v>1714</v>
      </c>
      <c r="G4062" s="16" t="s">
        <v>1015</v>
      </c>
      <c r="H4062" s="16" t="s">
        <v>24</v>
      </c>
      <c r="I4062" s="183">
        <v>0</v>
      </c>
      <c r="J4062" s="183">
        <v>0</v>
      </c>
      <c r="K4062" s="183">
        <v>0</v>
      </c>
      <c r="L4062" s="183">
        <f>M4062+N4062+O4062</f>
        <v>0</v>
      </c>
      <c r="M4062" s="17"/>
      <c r="N4062" s="17"/>
      <c r="O4062" s="17"/>
      <c r="P4062" s="17">
        <f t="shared" si="3320"/>
        <v>0</v>
      </c>
      <c r="Q4062" s="161" t="str">
        <f t="shared" si="3325"/>
        <v>-</v>
      </c>
    </row>
    <row r="4063" spans="1:17" x14ac:dyDescent="0.25">
      <c r="A4063" s="4" t="s">
        <v>969</v>
      </c>
      <c r="B4063" s="4" t="s">
        <v>82</v>
      </c>
      <c r="C4063" s="4" t="s">
        <v>1708</v>
      </c>
      <c r="D4063" s="4" t="s">
        <v>1709</v>
      </c>
      <c r="E4063" s="3" t="s">
        <v>22</v>
      </c>
      <c r="F4063" s="4" t="s">
        <v>1715</v>
      </c>
      <c r="G4063" s="16" t="s">
        <v>1015</v>
      </c>
      <c r="H4063" s="16" t="s">
        <v>30</v>
      </c>
      <c r="I4063" s="183">
        <v>15000</v>
      </c>
      <c r="J4063" s="183">
        <v>15000</v>
      </c>
      <c r="K4063" s="183">
        <v>13465</v>
      </c>
      <c r="L4063" s="183">
        <f>M4063+N4063+O4063</f>
        <v>1535</v>
      </c>
      <c r="M4063" s="17">
        <v>1535</v>
      </c>
      <c r="N4063" s="17"/>
      <c r="O4063" s="17"/>
      <c r="P4063" s="17">
        <f t="shared" si="3320"/>
        <v>15000</v>
      </c>
      <c r="Q4063" s="183">
        <f t="shared" si="3325"/>
        <v>100</v>
      </c>
    </row>
    <row r="4064" spans="1:17" x14ac:dyDescent="0.25">
      <c r="A4064" s="4" t="s">
        <v>969</v>
      </c>
      <c r="B4064" s="4" t="s">
        <v>82</v>
      </c>
      <c r="C4064" s="4" t="s">
        <v>1708</v>
      </c>
      <c r="D4064" s="4" t="s">
        <v>1709</v>
      </c>
      <c r="E4064" s="2" t="s">
        <v>31</v>
      </c>
      <c r="F4064" s="2" t="s">
        <v>1</v>
      </c>
      <c r="G4064" s="2" t="s">
        <v>1</v>
      </c>
      <c r="H4064" s="2" t="s">
        <v>32</v>
      </c>
      <c r="I4064" s="185">
        <f t="shared" ref="I4064:O4064" si="3331">SUM(I4065)</f>
        <v>156429</v>
      </c>
      <c r="J4064" s="185">
        <f t="shared" si="3331"/>
        <v>156429</v>
      </c>
      <c r="K4064" s="185">
        <f t="shared" si="3331"/>
        <v>118774</v>
      </c>
      <c r="L4064" s="185">
        <f t="shared" si="3331"/>
        <v>37475</v>
      </c>
      <c r="M4064" s="15">
        <f t="shared" si="3331"/>
        <v>13035</v>
      </c>
      <c r="N4064" s="15">
        <f t="shared" si="3331"/>
        <v>13035</v>
      </c>
      <c r="O4064" s="15">
        <f t="shared" si="3331"/>
        <v>11405</v>
      </c>
      <c r="P4064" s="15">
        <f t="shared" si="3320"/>
        <v>156249</v>
      </c>
      <c r="Q4064" s="185">
        <f t="shared" si="3325"/>
        <v>99.884931822104591</v>
      </c>
    </row>
    <row r="4065" spans="1:17" x14ac:dyDescent="0.25">
      <c r="A4065" s="4" t="s">
        <v>969</v>
      </c>
      <c r="B4065" s="4" t="s">
        <v>82</v>
      </c>
      <c r="C4065" s="4" t="s">
        <v>1708</v>
      </c>
      <c r="D4065" s="4" t="s">
        <v>1709</v>
      </c>
      <c r="E4065" s="3" t="s">
        <v>34</v>
      </c>
      <c r="F4065" s="4"/>
      <c r="G4065" s="16" t="s">
        <v>1015</v>
      </c>
      <c r="H4065" s="16" t="s">
        <v>33</v>
      </c>
      <c r="I4065" s="183">
        <v>156429</v>
      </c>
      <c r="J4065" s="183">
        <v>156429</v>
      </c>
      <c r="K4065" s="183">
        <v>118774</v>
      </c>
      <c r="L4065" s="183">
        <f>M4065+N4065+O4065</f>
        <v>37475</v>
      </c>
      <c r="M4065" s="17">
        <v>13035</v>
      </c>
      <c r="N4065" s="17">
        <v>13035</v>
      </c>
      <c r="O4065" s="17">
        <v>11405</v>
      </c>
      <c r="P4065" s="17">
        <f t="shared" si="3320"/>
        <v>156249</v>
      </c>
      <c r="Q4065" s="183">
        <f t="shared" si="3325"/>
        <v>99.884931822104591</v>
      </c>
    </row>
    <row r="4066" spans="1:17" x14ac:dyDescent="0.25">
      <c r="A4066" s="4" t="s">
        <v>969</v>
      </c>
      <c r="B4066" s="4" t="s">
        <v>82</v>
      </c>
      <c r="C4066" s="4" t="s">
        <v>1708</v>
      </c>
      <c r="D4066" s="4" t="s">
        <v>1709</v>
      </c>
      <c r="E4066" s="2" t="s">
        <v>35</v>
      </c>
      <c r="F4066" s="2" t="s">
        <v>1</v>
      </c>
      <c r="G4066" s="2" t="s">
        <v>1</v>
      </c>
      <c r="H4066" s="2" t="s">
        <v>36</v>
      </c>
      <c r="I4066" s="185">
        <f t="shared" ref="I4066:O4066" si="3332">SUM(I4067:I4074)</f>
        <v>86563</v>
      </c>
      <c r="J4066" s="185">
        <f t="shared" si="3332"/>
        <v>78063</v>
      </c>
      <c r="K4066" s="185">
        <f t="shared" si="3332"/>
        <v>64049</v>
      </c>
      <c r="L4066" s="185">
        <f t="shared" si="3332"/>
        <v>14014</v>
      </c>
      <c r="M4066" s="15">
        <f t="shared" si="3332"/>
        <v>4732</v>
      </c>
      <c r="N4066" s="15">
        <f t="shared" si="3332"/>
        <v>4476</v>
      </c>
      <c r="O4066" s="15">
        <f t="shared" si="3332"/>
        <v>4806</v>
      </c>
      <c r="P4066" s="15">
        <f t="shared" si="3320"/>
        <v>78063</v>
      </c>
      <c r="Q4066" s="185">
        <f t="shared" si="3325"/>
        <v>100</v>
      </c>
    </row>
    <row r="4067" spans="1:17" x14ac:dyDescent="0.25">
      <c r="A4067" s="4" t="s">
        <v>969</v>
      </c>
      <c r="B4067" s="4" t="s">
        <v>82</v>
      </c>
      <c r="C4067" s="4" t="s">
        <v>1708</v>
      </c>
      <c r="D4067" s="4" t="s">
        <v>1709</v>
      </c>
      <c r="E4067" s="3" t="s">
        <v>39</v>
      </c>
      <c r="F4067" s="4"/>
      <c r="G4067" s="16" t="s">
        <v>1015</v>
      </c>
      <c r="H4067" s="16" t="s">
        <v>38</v>
      </c>
      <c r="I4067" s="183">
        <v>1000</v>
      </c>
      <c r="J4067" s="183">
        <v>1000</v>
      </c>
      <c r="K4067" s="183">
        <v>1000</v>
      </c>
      <c r="L4067" s="183">
        <f t="shared" ref="L4067:L4073" si="3333">M4067+N4067+O4067</f>
        <v>0</v>
      </c>
      <c r="M4067" s="17">
        <v>0</v>
      </c>
      <c r="N4067" s="17">
        <v>0</v>
      </c>
      <c r="O4067" s="17">
        <v>0</v>
      </c>
      <c r="P4067" s="17">
        <f t="shared" si="3320"/>
        <v>1000</v>
      </c>
      <c r="Q4067" s="183">
        <f t="shared" si="3325"/>
        <v>100</v>
      </c>
    </row>
    <row r="4068" spans="1:17" x14ac:dyDescent="0.25">
      <c r="A4068" s="4" t="s">
        <v>969</v>
      </c>
      <c r="B4068" s="4" t="s">
        <v>82</v>
      </c>
      <c r="C4068" s="4" t="s">
        <v>1708</v>
      </c>
      <c r="D4068" s="4" t="s">
        <v>1709</v>
      </c>
      <c r="E4068" s="3" t="s">
        <v>197</v>
      </c>
      <c r="F4068" s="4"/>
      <c r="G4068" s="16" t="s">
        <v>1015</v>
      </c>
      <c r="H4068" s="16" t="s">
        <v>196</v>
      </c>
      <c r="I4068" s="183">
        <v>30000</v>
      </c>
      <c r="J4068" s="183">
        <v>30000</v>
      </c>
      <c r="K4068" s="183">
        <v>23200</v>
      </c>
      <c r="L4068" s="183">
        <f t="shared" si="3333"/>
        <v>6800</v>
      </c>
      <c r="M4068" s="17">
        <v>1500</v>
      </c>
      <c r="N4068" s="17">
        <v>2300</v>
      </c>
      <c r="O4068" s="17">
        <v>3000</v>
      </c>
      <c r="P4068" s="17">
        <f t="shared" si="3320"/>
        <v>30000</v>
      </c>
      <c r="Q4068" s="183">
        <f t="shared" si="3325"/>
        <v>100</v>
      </c>
    </row>
    <row r="4069" spans="1:17" x14ac:dyDescent="0.25">
      <c r="A4069" s="4" t="s">
        <v>969</v>
      </c>
      <c r="B4069" s="4" t="s">
        <v>82</v>
      </c>
      <c r="C4069" s="4" t="s">
        <v>1708</v>
      </c>
      <c r="D4069" s="4" t="s">
        <v>1709</v>
      </c>
      <c r="E4069" s="3" t="s">
        <v>200</v>
      </c>
      <c r="F4069" s="4"/>
      <c r="G4069" s="16" t="s">
        <v>1015</v>
      </c>
      <c r="H4069" s="16" t="s">
        <v>199</v>
      </c>
      <c r="I4069" s="183">
        <v>9350</v>
      </c>
      <c r="J4069" s="183">
        <v>9350</v>
      </c>
      <c r="K4069" s="183">
        <v>7380</v>
      </c>
      <c r="L4069" s="183">
        <f t="shared" si="3333"/>
        <v>1970</v>
      </c>
      <c r="M4069" s="17">
        <v>780</v>
      </c>
      <c r="N4069" s="17">
        <v>780</v>
      </c>
      <c r="O4069" s="17">
        <v>410</v>
      </c>
      <c r="P4069" s="17">
        <f t="shared" si="3320"/>
        <v>9350</v>
      </c>
      <c r="Q4069" s="183">
        <f t="shared" si="3325"/>
        <v>100</v>
      </c>
    </row>
    <row r="4070" spans="1:17" x14ac:dyDescent="0.25">
      <c r="A4070" s="4" t="s">
        <v>969</v>
      </c>
      <c r="B4070" s="4" t="s">
        <v>82</v>
      </c>
      <c r="C4070" s="4" t="s">
        <v>1708</v>
      </c>
      <c r="D4070" s="4" t="s">
        <v>1709</v>
      </c>
      <c r="E4070" s="3" t="s">
        <v>203</v>
      </c>
      <c r="F4070" s="4"/>
      <c r="G4070" s="16" t="s">
        <v>1015</v>
      </c>
      <c r="H4070" s="16" t="s">
        <v>202</v>
      </c>
      <c r="I4070" s="183">
        <v>18500</v>
      </c>
      <c r="J4070" s="183">
        <v>13000</v>
      </c>
      <c r="K4070" s="183">
        <v>9725</v>
      </c>
      <c r="L4070" s="183">
        <f t="shared" si="3333"/>
        <v>3275</v>
      </c>
      <c r="M4070" s="17">
        <v>1275</v>
      </c>
      <c r="N4070" s="17">
        <v>1000</v>
      </c>
      <c r="O4070" s="17">
        <v>1000</v>
      </c>
      <c r="P4070" s="17">
        <f t="shared" si="3320"/>
        <v>13000</v>
      </c>
      <c r="Q4070" s="183">
        <f t="shared" si="3325"/>
        <v>100</v>
      </c>
    </row>
    <row r="4071" spans="1:17" x14ac:dyDescent="0.25">
      <c r="A4071" s="4" t="s">
        <v>969</v>
      </c>
      <c r="B4071" s="4" t="s">
        <v>82</v>
      </c>
      <c r="C4071" s="4" t="s">
        <v>1708</v>
      </c>
      <c r="D4071" s="4" t="s">
        <v>1709</v>
      </c>
      <c r="E4071" s="3" t="s">
        <v>206</v>
      </c>
      <c r="F4071" s="4"/>
      <c r="G4071" s="16" t="s">
        <v>1015</v>
      </c>
      <c r="H4071" s="16" t="s">
        <v>205</v>
      </c>
      <c r="I4071" s="183">
        <v>100</v>
      </c>
      <c r="J4071" s="183">
        <v>100</v>
      </c>
      <c r="K4071" s="183">
        <v>100</v>
      </c>
      <c r="L4071" s="183">
        <f t="shared" si="3333"/>
        <v>0</v>
      </c>
      <c r="M4071" s="17">
        <v>0</v>
      </c>
      <c r="N4071" s="17">
        <v>0</v>
      </c>
      <c r="O4071" s="17">
        <v>0</v>
      </c>
      <c r="P4071" s="17">
        <f t="shared" si="3320"/>
        <v>100</v>
      </c>
      <c r="Q4071" s="183">
        <f t="shared" si="3325"/>
        <v>100</v>
      </c>
    </row>
    <row r="4072" spans="1:17" x14ac:dyDescent="0.25">
      <c r="A4072" s="4" t="s">
        <v>969</v>
      </c>
      <c r="B4072" s="4" t="s">
        <v>82</v>
      </c>
      <c r="C4072" s="4" t="s">
        <v>1708</v>
      </c>
      <c r="D4072" s="4" t="s">
        <v>1709</v>
      </c>
      <c r="E4072" s="3" t="s">
        <v>209</v>
      </c>
      <c r="F4072" s="4"/>
      <c r="G4072" s="16" t="s">
        <v>1015</v>
      </c>
      <c r="H4072" s="16" t="s">
        <v>208</v>
      </c>
      <c r="I4072" s="183">
        <v>0</v>
      </c>
      <c r="J4072" s="183">
        <v>0</v>
      </c>
      <c r="K4072" s="183">
        <v>0</v>
      </c>
      <c r="L4072" s="183">
        <f t="shared" si="3333"/>
        <v>0</v>
      </c>
      <c r="M4072" s="17">
        <v>0</v>
      </c>
      <c r="N4072" s="17">
        <v>0</v>
      </c>
      <c r="O4072" s="17">
        <v>0</v>
      </c>
      <c r="P4072" s="17">
        <f t="shared" si="3320"/>
        <v>0</v>
      </c>
      <c r="Q4072" s="161" t="str">
        <f t="shared" si="3325"/>
        <v>-</v>
      </c>
    </row>
    <row r="4073" spans="1:17" x14ac:dyDescent="0.25">
      <c r="A4073" s="4" t="s">
        <v>969</v>
      </c>
      <c r="B4073" s="4" t="s">
        <v>82</v>
      </c>
      <c r="C4073" s="4" t="s">
        <v>1708</v>
      </c>
      <c r="D4073" s="4" t="s">
        <v>1709</v>
      </c>
      <c r="E4073" s="3" t="s">
        <v>212</v>
      </c>
      <c r="F4073" s="4"/>
      <c r="G4073" s="16" t="s">
        <v>1015</v>
      </c>
      <c r="H4073" s="16" t="s">
        <v>211</v>
      </c>
      <c r="I4073" s="183">
        <v>6800</v>
      </c>
      <c r="J4073" s="183">
        <v>6300</v>
      </c>
      <c r="K4073" s="183">
        <v>6300</v>
      </c>
      <c r="L4073" s="183">
        <f t="shared" si="3333"/>
        <v>0</v>
      </c>
      <c r="M4073" s="17">
        <v>0</v>
      </c>
      <c r="N4073" s="17">
        <v>0</v>
      </c>
      <c r="O4073" s="17">
        <v>0</v>
      </c>
      <c r="P4073" s="17">
        <f t="shared" si="3320"/>
        <v>6300</v>
      </c>
      <c r="Q4073" s="183">
        <f t="shared" si="3325"/>
        <v>100</v>
      </c>
    </row>
    <row r="4074" spans="1:17" x14ac:dyDescent="0.25">
      <c r="A4074" s="1" t="s">
        <v>969</v>
      </c>
      <c r="B4074" s="1" t="s">
        <v>82</v>
      </c>
      <c r="C4074" s="1" t="s">
        <v>1708</v>
      </c>
      <c r="D4074" s="1" t="s">
        <v>1709</v>
      </c>
      <c r="E4074" s="1" t="s">
        <v>40</v>
      </c>
      <c r="F4074" s="4" t="s">
        <v>1</v>
      </c>
      <c r="G4074" s="16" t="s">
        <v>1</v>
      </c>
      <c r="H4074" s="2" t="s">
        <v>41</v>
      </c>
      <c r="I4074" s="185">
        <f t="shared" ref="I4074:O4074" si="3334">SUM(I4075:I4077)</f>
        <v>20813</v>
      </c>
      <c r="J4074" s="185">
        <f t="shared" si="3334"/>
        <v>18313</v>
      </c>
      <c r="K4074" s="185">
        <f t="shared" si="3334"/>
        <v>16344</v>
      </c>
      <c r="L4074" s="185">
        <f t="shared" si="3334"/>
        <v>1969</v>
      </c>
      <c r="M4074" s="15">
        <f t="shared" si="3334"/>
        <v>1177</v>
      </c>
      <c r="N4074" s="15">
        <f t="shared" si="3334"/>
        <v>396</v>
      </c>
      <c r="O4074" s="15">
        <f t="shared" si="3334"/>
        <v>396</v>
      </c>
      <c r="P4074" s="15">
        <f t="shared" si="3320"/>
        <v>18313</v>
      </c>
      <c r="Q4074" s="185">
        <f t="shared" si="3325"/>
        <v>100</v>
      </c>
    </row>
    <row r="4075" spans="1:17" x14ac:dyDescent="0.25">
      <c r="A4075" s="4" t="s">
        <v>969</v>
      </c>
      <c r="B4075" s="4" t="s">
        <v>82</v>
      </c>
      <c r="C4075" s="4" t="s">
        <v>1708</v>
      </c>
      <c r="D4075" s="4" t="s">
        <v>1709</v>
      </c>
      <c r="E4075" s="3" t="s">
        <v>42</v>
      </c>
      <c r="F4075" s="4"/>
      <c r="G4075" s="16" t="s">
        <v>1015</v>
      </c>
      <c r="H4075" s="16" t="s">
        <v>41</v>
      </c>
      <c r="I4075" s="183">
        <v>9500</v>
      </c>
      <c r="J4075" s="183">
        <v>7000</v>
      </c>
      <c r="K4075" s="183">
        <v>6700</v>
      </c>
      <c r="L4075" s="183">
        <f>M4075+N4075+O4075</f>
        <v>300</v>
      </c>
      <c r="M4075" s="17">
        <v>300</v>
      </c>
      <c r="N4075" s="17">
        <v>0</v>
      </c>
      <c r="O4075" s="17">
        <v>0</v>
      </c>
      <c r="P4075" s="17">
        <f t="shared" si="3320"/>
        <v>7000</v>
      </c>
      <c r="Q4075" s="183">
        <f t="shared" si="3325"/>
        <v>100</v>
      </c>
    </row>
    <row r="4076" spans="1:17" ht="22.5" x14ac:dyDescent="0.25">
      <c r="A4076" s="4" t="s">
        <v>969</v>
      </c>
      <c r="B4076" s="4" t="s">
        <v>82</v>
      </c>
      <c r="C4076" s="4" t="s">
        <v>1708</v>
      </c>
      <c r="D4076" s="4" t="s">
        <v>1709</v>
      </c>
      <c r="E4076" s="3" t="s">
        <v>42</v>
      </c>
      <c r="F4076" s="4" t="s">
        <v>1716</v>
      </c>
      <c r="G4076" s="16" t="s">
        <v>1015</v>
      </c>
      <c r="H4076" s="16" t="s">
        <v>50</v>
      </c>
      <c r="I4076" s="183">
        <v>4752</v>
      </c>
      <c r="J4076" s="183">
        <v>4752</v>
      </c>
      <c r="K4076" s="183">
        <v>3564</v>
      </c>
      <c r="L4076" s="183">
        <f>M4076+N4076+O4076</f>
        <v>1188</v>
      </c>
      <c r="M4076" s="17">
        <v>396</v>
      </c>
      <c r="N4076" s="17">
        <v>396</v>
      </c>
      <c r="O4076" s="17">
        <v>396</v>
      </c>
      <c r="P4076" s="17">
        <f t="shared" si="3320"/>
        <v>4752</v>
      </c>
      <c r="Q4076" s="183">
        <f t="shared" si="3325"/>
        <v>100</v>
      </c>
    </row>
    <row r="4077" spans="1:17" ht="22.5" x14ac:dyDescent="0.25">
      <c r="A4077" s="4" t="s">
        <v>969</v>
      </c>
      <c r="B4077" s="4" t="s">
        <v>82</v>
      </c>
      <c r="C4077" s="4" t="s">
        <v>1708</v>
      </c>
      <c r="D4077" s="4" t="s">
        <v>1709</v>
      </c>
      <c r="E4077" s="3" t="s">
        <v>42</v>
      </c>
      <c r="F4077" s="4" t="s">
        <v>1717</v>
      </c>
      <c r="G4077" s="16" t="s">
        <v>1015</v>
      </c>
      <c r="H4077" s="16" t="s">
        <v>56</v>
      </c>
      <c r="I4077" s="183">
        <v>6561</v>
      </c>
      <c r="J4077" s="183">
        <v>6561</v>
      </c>
      <c r="K4077" s="183">
        <v>6080</v>
      </c>
      <c r="L4077" s="183">
        <f>M4077+N4077+O4077</f>
        <v>481</v>
      </c>
      <c r="M4077" s="17">
        <v>481</v>
      </c>
      <c r="N4077" s="17">
        <v>0</v>
      </c>
      <c r="O4077" s="17">
        <v>0</v>
      </c>
      <c r="P4077" s="17">
        <f t="shared" si="3320"/>
        <v>6561</v>
      </c>
      <c r="Q4077" s="183">
        <f t="shared" si="3325"/>
        <v>100</v>
      </c>
    </row>
    <row r="4078" spans="1:17" ht="22.5" x14ac:dyDescent="0.25">
      <c r="A4078" s="1" t="s">
        <v>1</v>
      </c>
      <c r="B4078" s="1" t="s">
        <v>1</v>
      </c>
      <c r="C4078" s="1" t="s">
        <v>1</v>
      </c>
      <c r="D4078" s="2" t="s">
        <v>1</v>
      </c>
      <c r="E4078" s="2" t="s">
        <v>1</v>
      </c>
      <c r="F4078" s="2" t="s">
        <v>1</v>
      </c>
      <c r="G4078" s="2" t="s">
        <v>1</v>
      </c>
      <c r="H4078" s="13" t="s">
        <v>57</v>
      </c>
      <c r="I4078" s="184">
        <f t="shared" ref="I4078:O4079" si="3335">SUM(I4079)</f>
        <v>100</v>
      </c>
      <c r="J4078" s="184">
        <f t="shared" si="3335"/>
        <v>100</v>
      </c>
      <c r="K4078" s="184">
        <f t="shared" si="3335"/>
        <v>0</v>
      </c>
      <c r="L4078" s="184">
        <f t="shared" si="3335"/>
        <v>0</v>
      </c>
      <c r="M4078" s="14">
        <f t="shared" si="3335"/>
        <v>0</v>
      </c>
      <c r="N4078" s="14">
        <f t="shared" si="3335"/>
        <v>0</v>
      </c>
      <c r="O4078" s="14">
        <f t="shared" si="3335"/>
        <v>0</v>
      </c>
      <c r="P4078" s="14">
        <f t="shared" si="3320"/>
        <v>0</v>
      </c>
      <c r="Q4078" s="184">
        <f t="shared" si="3325"/>
        <v>0</v>
      </c>
    </row>
    <row r="4079" spans="1:17" x14ac:dyDescent="0.25">
      <c r="A4079" s="4" t="s">
        <v>969</v>
      </c>
      <c r="B4079" s="4" t="s">
        <v>82</v>
      </c>
      <c r="C4079" s="4" t="s">
        <v>1708</v>
      </c>
      <c r="D4079" s="4" t="s">
        <v>1709</v>
      </c>
      <c r="E4079" s="2" t="s">
        <v>58</v>
      </c>
      <c r="F4079" s="2" t="s">
        <v>1</v>
      </c>
      <c r="G4079" s="2" t="s">
        <v>1</v>
      </c>
      <c r="H4079" s="2" t="s">
        <v>59</v>
      </c>
      <c r="I4079" s="185">
        <f t="shared" si="3335"/>
        <v>100</v>
      </c>
      <c r="J4079" s="185">
        <f t="shared" si="3335"/>
        <v>100</v>
      </c>
      <c r="K4079" s="185">
        <f t="shared" si="3335"/>
        <v>0</v>
      </c>
      <c r="L4079" s="185">
        <f t="shared" si="3335"/>
        <v>0</v>
      </c>
      <c r="M4079" s="15">
        <f t="shared" si="3335"/>
        <v>0</v>
      </c>
      <c r="N4079" s="15">
        <f t="shared" si="3335"/>
        <v>0</v>
      </c>
      <c r="O4079" s="15">
        <f t="shared" si="3335"/>
        <v>0</v>
      </c>
      <c r="P4079" s="15">
        <f t="shared" si="3320"/>
        <v>0</v>
      </c>
      <c r="Q4079" s="185">
        <f t="shared" si="3325"/>
        <v>0</v>
      </c>
    </row>
    <row r="4080" spans="1:17" x14ac:dyDescent="0.25">
      <c r="A4080" s="4" t="s">
        <v>969</v>
      </c>
      <c r="B4080" s="4" t="s">
        <v>82</v>
      </c>
      <c r="C4080" s="4" t="s">
        <v>1708</v>
      </c>
      <c r="D4080" s="4" t="s">
        <v>1709</v>
      </c>
      <c r="E4080" s="3" t="s">
        <v>69</v>
      </c>
      <c r="F4080" s="4"/>
      <c r="G4080" s="16" t="s">
        <v>1015</v>
      </c>
      <c r="H4080" s="16" t="s">
        <v>68</v>
      </c>
      <c r="I4080" s="183">
        <v>100</v>
      </c>
      <c r="J4080" s="183">
        <v>100</v>
      </c>
      <c r="K4080" s="183">
        <v>0</v>
      </c>
      <c r="L4080" s="183">
        <f>M4080+N4080+O4080</f>
        <v>0</v>
      </c>
      <c r="M4080" s="17"/>
      <c r="N4080" s="17"/>
      <c r="O4080" s="17"/>
      <c r="P4080" s="17">
        <f t="shared" si="3320"/>
        <v>0</v>
      </c>
      <c r="Q4080" s="183">
        <f t="shared" si="3325"/>
        <v>0</v>
      </c>
    </row>
    <row r="4081" spans="1:17" ht="22.5" x14ac:dyDescent="0.25">
      <c r="A4081" s="1" t="s">
        <v>1</v>
      </c>
      <c r="B4081" s="1" t="s">
        <v>1</v>
      </c>
      <c r="C4081" s="1" t="s">
        <v>1</v>
      </c>
      <c r="D4081" s="2" t="s">
        <v>1</v>
      </c>
      <c r="E4081" s="2" t="s">
        <v>1</v>
      </c>
      <c r="F4081" s="2" t="s">
        <v>1</v>
      </c>
      <c r="G4081" s="2" t="s">
        <v>1</v>
      </c>
      <c r="H4081" s="13" t="s">
        <v>70</v>
      </c>
      <c r="I4081" s="184">
        <f t="shared" ref="I4081:O4081" si="3336">SUM(I4082)</f>
        <v>29500</v>
      </c>
      <c r="J4081" s="184">
        <f t="shared" si="3336"/>
        <v>27000</v>
      </c>
      <c r="K4081" s="184">
        <f t="shared" si="3336"/>
        <v>27000</v>
      </c>
      <c r="L4081" s="184">
        <f t="shared" si="3336"/>
        <v>0</v>
      </c>
      <c r="M4081" s="14">
        <f t="shared" si="3336"/>
        <v>0</v>
      </c>
      <c r="N4081" s="14">
        <f t="shared" si="3336"/>
        <v>0</v>
      </c>
      <c r="O4081" s="14">
        <f t="shared" si="3336"/>
        <v>0</v>
      </c>
      <c r="P4081" s="14">
        <f t="shared" si="3320"/>
        <v>27000</v>
      </c>
      <c r="Q4081" s="184">
        <f t="shared" si="3325"/>
        <v>100</v>
      </c>
    </row>
    <row r="4082" spans="1:17" x14ac:dyDescent="0.25">
      <c r="A4082" s="4" t="s">
        <v>969</v>
      </c>
      <c r="B4082" s="4" t="s">
        <v>82</v>
      </c>
      <c r="C4082" s="4" t="s">
        <v>1708</v>
      </c>
      <c r="D4082" s="4" t="s">
        <v>1709</v>
      </c>
      <c r="E4082" s="2" t="s">
        <v>71</v>
      </c>
      <c r="F4082" s="2" t="s">
        <v>1</v>
      </c>
      <c r="G4082" s="2" t="s">
        <v>1</v>
      </c>
      <c r="H4082" s="2" t="s">
        <v>72</v>
      </c>
      <c r="I4082" s="185">
        <f t="shared" ref="I4082:L4082" si="3337">SUM(I4083:I4084)</f>
        <v>29500</v>
      </c>
      <c r="J4082" s="185">
        <f t="shared" ref="J4082" si="3338">SUM(J4083:J4084)</f>
        <v>27000</v>
      </c>
      <c r="K4082" s="185">
        <f t="shared" ref="K4082" si="3339">SUM(K4083:K4084)</f>
        <v>27000</v>
      </c>
      <c r="L4082" s="185">
        <f t="shared" si="3337"/>
        <v>0</v>
      </c>
      <c r="M4082" s="15">
        <f t="shared" ref="M4082:O4082" si="3340">SUM(M4083:M4084)</f>
        <v>0</v>
      </c>
      <c r="N4082" s="15">
        <f t="shared" si="3340"/>
        <v>0</v>
      </c>
      <c r="O4082" s="15">
        <f t="shared" si="3340"/>
        <v>0</v>
      </c>
      <c r="P4082" s="15">
        <f t="shared" si="3320"/>
        <v>27000</v>
      </c>
      <c r="Q4082" s="185">
        <f t="shared" si="3325"/>
        <v>100</v>
      </c>
    </row>
    <row r="4083" spans="1:17" x14ac:dyDescent="0.25">
      <c r="A4083" s="4" t="s">
        <v>969</v>
      </c>
      <c r="B4083" s="4" t="s">
        <v>82</v>
      </c>
      <c r="C4083" s="4" t="s">
        <v>1708</v>
      </c>
      <c r="D4083" s="4" t="s">
        <v>1709</v>
      </c>
      <c r="E4083" s="3" t="s">
        <v>75</v>
      </c>
      <c r="F4083" s="4"/>
      <c r="G4083" s="16" t="s">
        <v>1015</v>
      </c>
      <c r="H4083" s="16" t="s">
        <v>74</v>
      </c>
      <c r="I4083" s="183">
        <v>8000</v>
      </c>
      <c r="J4083" s="183">
        <v>7000</v>
      </c>
      <c r="K4083" s="183">
        <v>7000</v>
      </c>
      <c r="L4083" s="183">
        <f>M4083+N4083+O4083</f>
        <v>0</v>
      </c>
      <c r="M4083" s="17"/>
      <c r="N4083" s="17"/>
      <c r="O4083" s="17"/>
      <c r="P4083" s="17">
        <f t="shared" si="3320"/>
        <v>7000</v>
      </c>
      <c r="Q4083" s="183">
        <f t="shared" si="3325"/>
        <v>100</v>
      </c>
    </row>
    <row r="4084" spans="1:17" x14ac:dyDescent="0.25">
      <c r="A4084" s="4" t="s">
        <v>969</v>
      </c>
      <c r="B4084" s="4" t="s">
        <v>82</v>
      </c>
      <c r="C4084" s="4" t="s">
        <v>1708</v>
      </c>
      <c r="D4084" s="4" t="s">
        <v>1709</v>
      </c>
      <c r="E4084" s="3" t="s">
        <v>341</v>
      </c>
      <c r="F4084" s="4"/>
      <c r="G4084" s="16" t="s">
        <v>1015</v>
      </c>
      <c r="H4084" s="16" t="s">
        <v>340</v>
      </c>
      <c r="I4084" s="183">
        <v>21500</v>
      </c>
      <c r="J4084" s="183">
        <v>20000</v>
      </c>
      <c r="K4084" s="183">
        <v>20000</v>
      </c>
      <c r="L4084" s="183">
        <f>M4084+N4084+O4084</f>
        <v>0</v>
      </c>
      <c r="M4084" s="17"/>
      <c r="N4084" s="17"/>
      <c r="O4084" s="17"/>
      <c r="P4084" s="17">
        <f t="shared" si="3320"/>
        <v>20000</v>
      </c>
      <c r="Q4084" s="183">
        <f t="shared" si="3325"/>
        <v>100</v>
      </c>
    </row>
    <row r="4085" spans="1:17" x14ac:dyDescent="0.25">
      <c r="A4085" s="16" t="s">
        <v>1</v>
      </c>
      <c r="B4085" s="16" t="s">
        <v>1</v>
      </c>
      <c r="C4085" s="16" t="s">
        <v>1</v>
      </c>
      <c r="D4085" s="16" t="s">
        <v>1</v>
      </c>
      <c r="E4085" s="16" t="s">
        <v>1</v>
      </c>
      <c r="F4085" s="16" t="s">
        <v>1</v>
      </c>
      <c r="G4085" s="16" t="s">
        <v>1</v>
      </c>
      <c r="H4085" s="13" t="s">
        <v>1718</v>
      </c>
      <c r="I4085" s="184">
        <f t="shared" ref="I4085:O4085" si="3341">SUM(I4055,I4078,I4081)</f>
        <v>1934197</v>
      </c>
      <c r="J4085" s="184">
        <f t="shared" si="3341"/>
        <v>1920497</v>
      </c>
      <c r="K4085" s="184">
        <f t="shared" si="3341"/>
        <v>1465159</v>
      </c>
      <c r="L4085" s="184">
        <f t="shared" si="3341"/>
        <v>455058</v>
      </c>
      <c r="M4085" s="14">
        <f t="shared" si="3341"/>
        <v>154073</v>
      </c>
      <c r="N4085" s="14">
        <f t="shared" si="3341"/>
        <v>151494</v>
      </c>
      <c r="O4085" s="14">
        <f t="shared" si="3341"/>
        <v>149491</v>
      </c>
      <c r="P4085" s="14">
        <f t="shared" si="3320"/>
        <v>1920217</v>
      </c>
      <c r="Q4085" s="184">
        <f t="shared" si="3325"/>
        <v>99.985420440646351</v>
      </c>
    </row>
    <row r="4086" spans="1:17" ht="15.75" thickBot="1" x14ac:dyDescent="0.3">
      <c r="A4086" s="16" t="s">
        <v>1</v>
      </c>
      <c r="B4086" s="16" t="s">
        <v>1</v>
      </c>
      <c r="C4086" s="16" t="s">
        <v>1</v>
      </c>
      <c r="D4086" s="16" t="s">
        <v>1</v>
      </c>
      <c r="E4086" s="16" t="s">
        <v>1</v>
      </c>
      <c r="F4086" s="16" t="s">
        <v>1</v>
      </c>
      <c r="G4086" s="16" t="s">
        <v>1</v>
      </c>
      <c r="H4086" s="2" t="s">
        <v>77</v>
      </c>
      <c r="I4086" s="185">
        <v>43</v>
      </c>
      <c r="J4086" s="185">
        <v>43</v>
      </c>
      <c r="K4086" s="185"/>
      <c r="L4086" s="185">
        <f>M4086+N4086+O4086</f>
        <v>0</v>
      </c>
      <c r="M4086" s="16"/>
      <c r="N4086" s="16"/>
      <c r="O4086" s="16"/>
      <c r="P4086" s="15">
        <f t="shared" si="3320"/>
        <v>0</v>
      </c>
      <c r="Q4086" s="164"/>
    </row>
    <row r="4087" spans="1:17" ht="45.75" thickBot="1" x14ac:dyDescent="0.3">
      <c r="A4087" s="212" t="s">
        <v>1</v>
      </c>
      <c r="B4087" s="212" t="s">
        <v>1</v>
      </c>
      <c r="C4087" s="212" t="s">
        <v>1</v>
      </c>
      <c r="D4087" s="212" t="s">
        <v>1</v>
      </c>
      <c r="E4087" s="212" t="s">
        <v>1</v>
      </c>
      <c r="F4087" s="212" t="s">
        <v>1</v>
      </c>
      <c r="G4087" s="214" t="s">
        <v>1</v>
      </c>
      <c r="H4087" s="5" t="s">
        <v>78</v>
      </c>
      <c r="I4087" s="109" t="s">
        <v>3374</v>
      </c>
      <c r="J4087" s="109" t="s">
        <v>3433</v>
      </c>
      <c r="K4087" s="109" t="s">
        <v>3437</v>
      </c>
      <c r="L4087" s="109" t="s">
        <v>3434</v>
      </c>
      <c r="M4087" s="5" t="s">
        <v>3439</v>
      </c>
      <c r="N4087" s="5" t="s">
        <v>3440</v>
      </c>
      <c r="O4087" s="5" t="s">
        <v>3441</v>
      </c>
      <c r="P4087" s="5" t="s">
        <v>3438</v>
      </c>
      <c r="Q4087" s="162" t="s">
        <v>3302</v>
      </c>
    </row>
    <row r="4088" spans="1:17" x14ac:dyDescent="0.25">
      <c r="A4088" s="213"/>
      <c r="B4088" s="213"/>
      <c r="C4088" s="213"/>
      <c r="D4088" s="213"/>
      <c r="E4088" s="213"/>
      <c r="F4088" s="213"/>
      <c r="G4088" s="215"/>
      <c r="H4088" s="18" t="s">
        <v>1</v>
      </c>
      <c r="I4088" s="110">
        <v>1</v>
      </c>
      <c r="J4088" s="110">
        <v>2</v>
      </c>
      <c r="K4088" s="110">
        <v>20</v>
      </c>
      <c r="L4088" s="110" t="s">
        <v>3402</v>
      </c>
      <c r="M4088" s="12">
        <v>5</v>
      </c>
      <c r="N4088" s="12">
        <v>6</v>
      </c>
      <c r="O4088" s="12">
        <v>7</v>
      </c>
      <c r="P4088" s="12" t="s">
        <v>3303</v>
      </c>
      <c r="Q4088" s="110">
        <v>9</v>
      </c>
    </row>
    <row r="4089" spans="1:17" x14ac:dyDescent="0.25">
      <c r="A4089" s="213"/>
      <c r="B4089" s="213"/>
      <c r="C4089" s="213"/>
      <c r="D4089" s="213"/>
      <c r="E4089" s="213"/>
      <c r="F4089" s="213"/>
      <c r="G4089" s="215"/>
      <c r="H4089" s="19" t="s">
        <v>1060</v>
      </c>
      <c r="I4089" s="186">
        <f t="shared" ref="I4089:L4089" si="3342">SUM(I4085)</f>
        <v>1934197</v>
      </c>
      <c r="J4089" s="186">
        <f t="shared" ref="J4089" si="3343">SUM(J4085)</f>
        <v>1920497</v>
      </c>
      <c r="K4089" s="186">
        <f t="shared" ref="K4089" si="3344">SUM(K4085)</f>
        <v>1465159</v>
      </c>
      <c r="L4089" s="186">
        <f t="shared" si="3342"/>
        <v>455058</v>
      </c>
      <c r="M4089" s="20">
        <f t="shared" ref="M4089:O4089" si="3345">SUM(M4085)</f>
        <v>154073</v>
      </c>
      <c r="N4089" s="20">
        <f t="shared" si="3345"/>
        <v>151494</v>
      </c>
      <c r="O4089" s="20">
        <f t="shared" si="3345"/>
        <v>149491</v>
      </c>
      <c r="P4089" s="20">
        <f>K4089+L4089</f>
        <v>1920217</v>
      </c>
      <c r="Q4089" s="186">
        <f>IF(J4089=0,"-",P4089/J4089*100)</f>
        <v>99.985420440646351</v>
      </c>
    </row>
    <row r="4090" spans="1:17" x14ac:dyDescent="0.25">
      <c r="A4090" s="213"/>
      <c r="B4090" s="213"/>
      <c r="C4090" s="213"/>
      <c r="D4090" s="213"/>
      <c r="E4090" s="213"/>
      <c r="F4090" s="213"/>
      <c r="G4090" s="215"/>
      <c r="H4090" s="21" t="s">
        <v>80</v>
      </c>
      <c r="I4090" s="186">
        <f t="shared" ref="I4090:L4090" si="3346">SUM(I4089)</f>
        <v>1934197</v>
      </c>
      <c r="J4090" s="186">
        <f t="shared" ref="J4090" si="3347">SUM(J4089)</f>
        <v>1920497</v>
      </c>
      <c r="K4090" s="186">
        <f t="shared" ref="K4090" si="3348">SUM(K4089)</f>
        <v>1465159</v>
      </c>
      <c r="L4090" s="186">
        <f t="shared" si="3346"/>
        <v>455058</v>
      </c>
      <c r="M4090" s="20">
        <f t="shared" ref="M4090:O4090" si="3349">SUM(M4089)</f>
        <v>154073</v>
      </c>
      <c r="N4090" s="20">
        <f t="shared" si="3349"/>
        <v>151494</v>
      </c>
      <c r="O4090" s="20">
        <f t="shared" si="3349"/>
        <v>149491</v>
      </c>
      <c r="P4090" s="20">
        <f>K4090+L4090</f>
        <v>1920217</v>
      </c>
      <c r="Q4090" s="186">
        <f>IF(J4090=0,"-",P4090/J4090*100)</f>
        <v>99.985420440646351</v>
      </c>
    </row>
    <row r="4091" spans="1:17" x14ac:dyDescent="0.25">
      <c r="A4091" s="216"/>
      <c r="B4091" s="216"/>
      <c r="C4091" s="216"/>
      <c r="D4091" s="216"/>
      <c r="E4091" s="216"/>
      <c r="F4091" s="216"/>
      <c r="G4091" s="217"/>
      <c r="J4091" s="178">
        <v>0</v>
      </c>
      <c r="K4091" s="178">
        <v>0</v>
      </c>
      <c r="L4091" s="178">
        <f>M4091+N4091+O4091</f>
        <v>0</v>
      </c>
      <c r="P4091">
        <f>K4091+L4091</f>
        <v>0</v>
      </c>
      <c r="Q4091" s="160" t="str">
        <f>IF(J4091=0,"-",P4091/J4091*100)</f>
        <v>-</v>
      </c>
    </row>
    <row r="4092" spans="1:17" ht="15.75" thickBot="1" x14ac:dyDescent="0.3">
      <c r="A4092" s="16" t="s">
        <v>1</v>
      </c>
      <c r="B4092" s="16" t="s">
        <v>1</v>
      </c>
      <c r="C4092" s="16" t="s">
        <v>1</v>
      </c>
      <c r="D4092" s="16" t="s">
        <v>1</v>
      </c>
      <c r="E4092" s="16" t="s">
        <v>1</v>
      </c>
      <c r="F4092" s="16" t="s">
        <v>1</v>
      </c>
      <c r="G4092" s="16" t="s">
        <v>1</v>
      </c>
      <c r="H4092" s="22" t="s">
        <v>1</v>
      </c>
      <c r="I4092" s="187"/>
      <c r="J4092" s="187"/>
      <c r="K4092" s="187"/>
      <c r="L4092" s="187">
        <f>M4092+N4092+O4092</f>
        <v>0</v>
      </c>
      <c r="M4092" s="22"/>
      <c r="N4092" s="22"/>
      <c r="O4092" s="22"/>
      <c r="P4092" s="22">
        <f>K4092+L4092</f>
        <v>0</v>
      </c>
      <c r="Q4092" s="166"/>
    </row>
    <row r="4093" spans="1:17" ht="45.75" thickBot="1" x14ac:dyDescent="0.3">
      <c r="A4093" s="5" t="s">
        <v>4</v>
      </c>
      <c r="B4093" s="5" t="s">
        <v>5</v>
      </c>
      <c r="C4093" s="5" t="s">
        <v>6</v>
      </c>
      <c r="D4093" s="6" t="s">
        <v>1</v>
      </c>
      <c r="E4093" s="5" t="s">
        <v>7</v>
      </c>
      <c r="F4093" s="5" t="s">
        <v>8</v>
      </c>
      <c r="G4093" s="5" t="s">
        <v>9</v>
      </c>
      <c r="H4093" s="5" t="s">
        <v>10</v>
      </c>
      <c r="I4093" s="109" t="s">
        <v>3374</v>
      </c>
      <c r="J4093" s="109" t="s">
        <v>3433</v>
      </c>
      <c r="K4093" s="109" t="s">
        <v>3437</v>
      </c>
      <c r="L4093" s="109" t="s">
        <v>3434</v>
      </c>
      <c r="M4093" s="5" t="s">
        <v>3439</v>
      </c>
      <c r="N4093" s="5" t="s">
        <v>3440</v>
      </c>
      <c r="O4093" s="5" t="s">
        <v>3441</v>
      </c>
      <c r="P4093" s="5" t="s">
        <v>3438</v>
      </c>
      <c r="Q4093" s="162" t="s">
        <v>3302</v>
      </c>
    </row>
    <row r="4094" spans="1:17" x14ac:dyDescent="0.25">
      <c r="A4094" s="7" t="s">
        <v>1</v>
      </c>
      <c r="B4094" s="7" t="s">
        <v>1</v>
      </c>
      <c r="C4094" s="7" t="s">
        <v>1</v>
      </c>
      <c r="D4094" s="8" t="s">
        <v>1</v>
      </c>
      <c r="E4094" s="8" t="s">
        <v>1</v>
      </c>
      <c r="F4094" s="9" t="s">
        <v>1</v>
      </c>
      <c r="G4094" s="10" t="s">
        <v>1</v>
      </c>
      <c r="H4094" s="11" t="s">
        <v>1</v>
      </c>
      <c r="I4094" s="110">
        <v>1</v>
      </c>
      <c r="J4094" s="110">
        <v>2</v>
      </c>
      <c r="K4094" s="110">
        <v>20</v>
      </c>
      <c r="L4094" s="110" t="s">
        <v>3402</v>
      </c>
      <c r="M4094" s="12">
        <v>5</v>
      </c>
      <c r="N4094" s="12">
        <v>6</v>
      </c>
      <c r="O4094" s="12">
        <v>7</v>
      </c>
      <c r="P4094" s="12" t="s">
        <v>3303</v>
      </c>
      <c r="Q4094" s="110">
        <v>9</v>
      </c>
    </row>
    <row r="4095" spans="1:17" x14ac:dyDescent="0.25">
      <c r="A4095" s="1" t="s">
        <v>969</v>
      </c>
      <c r="B4095" s="1" t="s">
        <v>82</v>
      </c>
      <c r="C4095" s="4" t="s">
        <v>1719</v>
      </c>
      <c r="D4095" s="4" t="s">
        <v>1720</v>
      </c>
      <c r="E4095" s="2" t="s">
        <v>1</v>
      </c>
      <c r="F4095" s="2" t="s">
        <v>1</v>
      </c>
      <c r="G4095" s="2" t="s">
        <v>1</v>
      </c>
      <c r="H4095" s="2" t="s">
        <v>1721</v>
      </c>
      <c r="I4095" s="183">
        <v>0</v>
      </c>
      <c r="J4095" s="183"/>
      <c r="K4095" s="183"/>
      <c r="L4095" s="183">
        <f>M4095+N4095+O4095</f>
        <v>0</v>
      </c>
      <c r="M4095" s="3"/>
      <c r="N4095" s="3"/>
      <c r="O4095" s="3"/>
      <c r="P4095" s="3">
        <f t="shared" ref="P4095:P4126" si="3350">K4095+L4095</f>
        <v>0</v>
      </c>
      <c r="Q4095" s="161"/>
    </row>
    <row r="4096" spans="1:17" ht="33.75" x14ac:dyDescent="0.25">
      <c r="A4096" s="1" t="s">
        <v>1</v>
      </c>
      <c r="B4096" s="1" t="s">
        <v>1</v>
      </c>
      <c r="C4096" s="1" t="s">
        <v>1</v>
      </c>
      <c r="D4096" s="2" t="s">
        <v>1</v>
      </c>
      <c r="E4096" s="2" t="s">
        <v>1</v>
      </c>
      <c r="F4096" s="2" t="s">
        <v>1</v>
      </c>
      <c r="G4096" s="2" t="s">
        <v>1</v>
      </c>
      <c r="H4096" s="13" t="s">
        <v>14</v>
      </c>
      <c r="I4096" s="184">
        <f t="shared" ref="I4096:L4096" si="3351">SUM(I4097,I4105,I4107)</f>
        <v>1556721</v>
      </c>
      <c r="J4096" s="184">
        <f t="shared" ref="J4096" si="3352">SUM(J4097,J4105,J4107)</f>
        <v>1549221</v>
      </c>
      <c r="K4096" s="184">
        <f t="shared" ref="K4096" si="3353">SUM(K4097,K4105,K4107)</f>
        <v>1289215</v>
      </c>
      <c r="L4096" s="184">
        <f t="shared" si="3351"/>
        <v>235406</v>
      </c>
      <c r="M4096" s="14">
        <f t="shared" ref="M4096:O4096" si="3354">SUM(M4097,M4105,M4107)</f>
        <v>140203</v>
      </c>
      <c r="N4096" s="14">
        <f t="shared" si="3354"/>
        <v>74908</v>
      </c>
      <c r="O4096" s="14">
        <f t="shared" si="3354"/>
        <v>20295</v>
      </c>
      <c r="P4096" s="14">
        <f t="shared" si="3350"/>
        <v>1524621</v>
      </c>
      <c r="Q4096" s="184">
        <f t="shared" ref="Q4096:Q4125" si="3355">IF(J4096=0,"-",P4096/J4096*100)</f>
        <v>98.412105180603675</v>
      </c>
    </row>
    <row r="4097" spans="1:17" x14ac:dyDescent="0.25">
      <c r="A4097" s="4" t="s">
        <v>969</v>
      </c>
      <c r="B4097" s="4" t="s">
        <v>82</v>
      </c>
      <c r="C4097" s="4" t="s">
        <v>1719</v>
      </c>
      <c r="D4097" s="4" t="s">
        <v>1720</v>
      </c>
      <c r="E4097" s="2" t="s">
        <v>15</v>
      </c>
      <c r="F4097" s="2" t="s">
        <v>1</v>
      </c>
      <c r="G4097" s="2" t="s">
        <v>1</v>
      </c>
      <c r="H4097" s="2" t="s">
        <v>16</v>
      </c>
      <c r="I4097" s="185">
        <f t="shared" ref="I4097:L4097" si="3356">SUM(I4098,I4099)</f>
        <v>1305809</v>
      </c>
      <c r="J4097" s="185">
        <f t="shared" ref="J4097" si="3357">SUM(J4098,J4099)</f>
        <v>1302837</v>
      </c>
      <c r="K4097" s="185">
        <f t="shared" ref="K4097" si="3358">SUM(K4098,K4099)</f>
        <v>1103385</v>
      </c>
      <c r="L4097" s="185">
        <f t="shared" si="3356"/>
        <v>182219</v>
      </c>
      <c r="M4097" s="15">
        <f t="shared" ref="M4097:O4097" si="3359">SUM(M4098,M4099)</f>
        <v>113102</v>
      </c>
      <c r="N4097" s="15">
        <f t="shared" si="3359"/>
        <v>56019</v>
      </c>
      <c r="O4097" s="15">
        <f t="shared" si="3359"/>
        <v>13098</v>
      </c>
      <c r="P4097" s="15">
        <f t="shared" si="3350"/>
        <v>1285604</v>
      </c>
      <c r="Q4097" s="185">
        <f t="shared" si="3355"/>
        <v>98.677271216583506</v>
      </c>
    </row>
    <row r="4098" spans="1:17" x14ac:dyDescent="0.25">
      <c r="A4098" s="4" t="s">
        <v>969</v>
      </c>
      <c r="B4098" s="4" t="s">
        <v>82</v>
      </c>
      <c r="C4098" s="4" t="s">
        <v>1719</v>
      </c>
      <c r="D4098" s="4" t="s">
        <v>1720</v>
      </c>
      <c r="E4098" s="3" t="s">
        <v>18</v>
      </c>
      <c r="F4098" s="4"/>
      <c r="G4098" s="16" t="s">
        <v>1015</v>
      </c>
      <c r="H4098" s="16" t="s">
        <v>17</v>
      </c>
      <c r="I4098" s="183">
        <v>1106509</v>
      </c>
      <c r="J4098" s="183">
        <v>1106509</v>
      </c>
      <c r="K4098" s="183">
        <v>963590</v>
      </c>
      <c r="L4098" s="183">
        <f>M4098+N4098+O4098</f>
        <v>142917</v>
      </c>
      <c r="M4098" s="17">
        <v>100000</v>
      </c>
      <c r="N4098" s="17">
        <v>42917</v>
      </c>
      <c r="O4098" s="17">
        <v>0</v>
      </c>
      <c r="P4098" s="17">
        <f t="shared" si="3350"/>
        <v>1106507</v>
      </c>
      <c r="Q4098" s="183">
        <f t="shared" si="3355"/>
        <v>99.999819251357195</v>
      </c>
    </row>
    <row r="4099" spans="1:17" x14ac:dyDescent="0.25">
      <c r="A4099" s="1" t="s">
        <v>969</v>
      </c>
      <c r="B4099" s="1" t="s">
        <v>82</v>
      </c>
      <c r="C4099" s="1" t="s">
        <v>1719</v>
      </c>
      <c r="D4099" s="1" t="s">
        <v>1720</v>
      </c>
      <c r="E4099" s="1" t="s">
        <v>20</v>
      </c>
      <c r="F4099" s="4" t="s">
        <v>1</v>
      </c>
      <c r="G4099" s="16" t="s">
        <v>1</v>
      </c>
      <c r="H4099" s="2" t="s">
        <v>21</v>
      </c>
      <c r="I4099" s="185">
        <f t="shared" ref="I4099:O4099" si="3360">SUM(I4100:I4104)</f>
        <v>199300</v>
      </c>
      <c r="J4099" s="185">
        <f t="shared" si="3360"/>
        <v>196328</v>
      </c>
      <c r="K4099" s="185">
        <f t="shared" si="3360"/>
        <v>139795</v>
      </c>
      <c r="L4099" s="185">
        <f t="shared" si="3360"/>
        <v>39302</v>
      </c>
      <c r="M4099" s="15">
        <f t="shared" si="3360"/>
        <v>13102</v>
      </c>
      <c r="N4099" s="15">
        <f t="shared" si="3360"/>
        <v>13102</v>
      </c>
      <c r="O4099" s="15">
        <f t="shared" si="3360"/>
        <v>13098</v>
      </c>
      <c r="P4099" s="15">
        <f t="shared" si="3350"/>
        <v>179097</v>
      </c>
      <c r="Q4099" s="185">
        <f t="shared" si="3355"/>
        <v>91.22336090623854</v>
      </c>
    </row>
    <row r="4100" spans="1:17" x14ac:dyDescent="0.25">
      <c r="A4100" s="4" t="s">
        <v>969</v>
      </c>
      <c r="B4100" s="4" t="s">
        <v>82</v>
      </c>
      <c r="C4100" s="4" t="s">
        <v>1719</v>
      </c>
      <c r="D4100" s="4" t="s">
        <v>1720</v>
      </c>
      <c r="E4100" s="3" t="s">
        <v>22</v>
      </c>
      <c r="F4100" s="4" t="s">
        <v>1722</v>
      </c>
      <c r="G4100" s="16" t="s">
        <v>1015</v>
      </c>
      <c r="H4100" s="16" t="s">
        <v>86</v>
      </c>
      <c r="I4100" s="183">
        <v>26300</v>
      </c>
      <c r="J4100" s="183">
        <v>26300</v>
      </c>
      <c r="K4100" s="183">
        <v>17465</v>
      </c>
      <c r="L4100" s="183">
        <f>M4100+N4100+O4100</f>
        <v>8835</v>
      </c>
      <c r="M4100" s="17">
        <v>2945</v>
      </c>
      <c r="N4100" s="17">
        <v>2945</v>
      </c>
      <c r="O4100" s="17">
        <v>2945</v>
      </c>
      <c r="P4100" s="17">
        <f t="shared" si="3350"/>
        <v>26300</v>
      </c>
      <c r="Q4100" s="183">
        <f t="shared" si="3355"/>
        <v>100</v>
      </c>
    </row>
    <row r="4101" spans="1:17" x14ac:dyDescent="0.25">
      <c r="A4101" s="4" t="s">
        <v>969</v>
      </c>
      <c r="B4101" s="4" t="s">
        <v>82</v>
      </c>
      <c r="C4101" s="4" t="s">
        <v>1719</v>
      </c>
      <c r="D4101" s="4" t="s">
        <v>1720</v>
      </c>
      <c r="E4101" s="3" t="s">
        <v>22</v>
      </c>
      <c r="F4101" s="4" t="s">
        <v>1723</v>
      </c>
      <c r="G4101" s="16" t="s">
        <v>1015</v>
      </c>
      <c r="H4101" s="16" t="s">
        <v>26</v>
      </c>
      <c r="I4101" s="183">
        <v>110000</v>
      </c>
      <c r="J4101" s="183">
        <v>110000</v>
      </c>
      <c r="K4101" s="183">
        <v>79533</v>
      </c>
      <c r="L4101" s="183">
        <f>M4101+N4101+O4101</f>
        <v>30467</v>
      </c>
      <c r="M4101" s="17">
        <v>10157</v>
      </c>
      <c r="N4101" s="17">
        <v>10157</v>
      </c>
      <c r="O4101" s="17">
        <v>10153</v>
      </c>
      <c r="P4101" s="17">
        <f t="shared" si="3350"/>
        <v>110000</v>
      </c>
      <c r="Q4101" s="183">
        <f t="shared" si="3355"/>
        <v>100</v>
      </c>
    </row>
    <row r="4102" spans="1:17" x14ac:dyDescent="0.25">
      <c r="A4102" s="4" t="s">
        <v>969</v>
      </c>
      <c r="B4102" s="4" t="s">
        <v>82</v>
      </c>
      <c r="C4102" s="4" t="s">
        <v>1719</v>
      </c>
      <c r="D4102" s="4" t="s">
        <v>1720</v>
      </c>
      <c r="E4102" s="3" t="s">
        <v>22</v>
      </c>
      <c r="F4102" s="4" t="s">
        <v>1724</v>
      </c>
      <c r="G4102" s="16" t="s">
        <v>1015</v>
      </c>
      <c r="H4102" s="16" t="s">
        <v>28</v>
      </c>
      <c r="I4102" s="183">
        <v>27000</v>
      </c>
      <c r="J4102" s="183">
        <v>24000</v>
      </c>
      <c r="K4102" s="183">
        <v>23929</v>
      </c>
      <c r="L4102" s="183">
        <f>M4102+N4102+O4102</f>
        <v>0</v>
      </c>
      <c r="M4102" s="17">
        <v>0</v>
      </c>
      <c r="N4102" s="17">
        <v>0</v>
      </c>
      <c r="O4102" s="17">
        <v>0</v>
      </c>
      <c r="P4102" s="17">
        <f t="shared" si="3350"/>
        <v>23929</v>
      </c>
      <c r="Q4102" s="183">
        <f t="shared" si="3355"/>
        <v>99.704166666666666</v>
      </c>
    </row>
    <row r="4103" spans="1:17" x14ac:dyDescent="0.25">
      <c r="A4103" s="4" t="s">
        <v>969</v>
      </c>
      <c r="B4103" s="4" t="s">
        <v>82</v>
      </c>
      <c r="C4103" s="4" t="s">
        <v>1719</v>
      </c>
      <c r="D4103" s="4" t="s">
        <v>1720</v>
      </c>
      <c r="E4103" s="3" t="s">
        <v>22</v>
      </c>
      <c r="F4103" s="4" t="s">
        <v>1725</v>
      </c>
      <c r="G4103" s="16" t="s">
        <v>1015</v>
      </c>
      <c r="H4103" s="16" t="s">
        <v>24</v>
      </c>
      <c r="I4103" s="183">
        <v>8000</v>
      </c>
      <c r="J4103" s="183">
        <v>8028</v>
      </c>
      <c r="K4103" s="183">
        <v>8028</v>
      </c>
      <c r="L4103" s="183">
        <f>M4103+N4103+O4103</f>
        <v>0</v>
      </c>
      <c r="M4103" s="17"/>
      <c r="N4103" s="17"/>
      <c r="O4103" s="17"/>
      <c r="P4103" s="17">
        <f t="shared" si="3350"/>
        <v>8028</v>
      </c>
      <c r="Q4103" s="183">
        <f t="shared" si="3355"/>
        <v>100</v>
      </c>
    </row>
    <row r="4104" spans="1:17" x14ac:dyDescent="0.25">
      <c r="A4104" s="4" t="s">
        <v>969</v>
      </c>
      <c r="B4104" s="4" t="s">
        <v>82</v>
      </c>
      <c r="C4104" s="4" t="s">
        <v>1719</v>
      </c>
      <c r="D4104" s="4" t="s">
        <v>1720</v>
      </c>
      <c r="E4104" s="3" t="s">
        <v>22</v>
      </c>
      <c r="F4104" s="4" t="s">
        <v>1726</v>
      </c>
      <c r="G4104" s="16" t="s">
        <v>1015</v>
      </c>
      <c r="H4104" s="16" t="s">
        <v>30</v>
      </c>
      <c r="I4104" s="183">
        <v>28000</v>
      </c>
      <c r="J4104" s="183">
        <v>28000</v>
      </c>
      <c r="K4104" s="183">
        <v>10840</v>
      </c>
      <c r="L4104" s="183">
        <f>M4104+N4104+O4104</f>
        <v>0</v>
      </c>
      <c r="M4104" s="17"/>
      <c r="N4104" s="17"/>
      <c r="O4104" s="17"/>
      <c r="P4104" s="17">
        <f t="shared" si="3350"/>
        <v>10840</v>
      </c>
      <c r="Q4104" s="183">
        <f t="shared" si="3355"/>
        <v>38.714285714285715</v>
      </c>
    </row>
    <row r="4105" spans="1:17" x14ac:dyDescent="0.25">
      <c r="A4105" s="4" t="s">
        <v>969</v>
      </c>
      <c r="B4105" s="4" t="s">
        <v>82</v>
      </c>
      <c r="C4105" s="4" t="s">
        <v>1719</v>
      </c>
      <c r="D4105" s="4" t="s">
        <v>1720</v>
      </c>
      <c r="E4105" s="2" t="s">
        <v>31</v>
      </c>
      <c r="F4105" s="2" t="s">
        <v>1</v>
      </c>
      <c r="G4105" s="2" t="s">
        <v>1</v>
      </c>
      <c r="H4105" s="2" t="s">
        <v>32</v>
      </c>
      <c r="I4105" s="185">
        <f t="shared" ref="I4105:O4105" si="3361">SUM(I4106)</f>
        <v>116183</v>
      </c>
      <c r="J4105" s="185">
        <f t="shared" si="3361"/>
        <v>116183</v>
      </c>
      <c r="K4105" s="185">
        <f t="shared" si="3361"/>
        <v>100185</v>
      </c>
      <c r="L4105" s="185">
        <f t="shared" si="3361"/>
        <v>15007</v>
      </c>
      <c r="M4105" s="15">
        <f t="shared" si="3361"/>
        <v>10500</v>
      </c>
      <c r="N4105" s="15">
        <f t="shared" si="3361"/>
        <v>4507</v>
      </c>
      <c r="O4105" s="15">
        <f t="shared" si="3361"/>
        <v>0</v>
      </c>
      <c r="P4105" s="15">
        <f t="shared" si="3350"/>
        <v>115192</v>
      </c>
      <c r="Q4105" s="185">
        <f t="shared" si="3355"/>
        <v>99.147035280548792</v>
      </c>
    </row>
    <row r="4106" spans="1:17" x14ac:dyDescent="0.25">
      <c r="A4106" s="4" t="s">
        <v>969</v>
      </c>
      <c r="B4106" s="4" t="s">
        <v>82</v>
      </c>
      <c r="C4106" s="4" t="s">
        <v>1719</v>
      </c>
      <c r="D4106" s="4" t="s">
        <v>1720</v>
      </c>
      <c r="E4106" s="3" t="s">
        <v>34</v>
      </c>
      <c r="F4106" s="4"/>
      <c r="G4106" s="16" t="s">
        <v>1015</v>
      </c>
      <c r="H4106" s="16" t="s">
        <v>33</v>
      </c>
      <c r="I4106" s="183">
        <v>116183</v>
      </c>
      <c r="J4106" s="183">
        <v>116183</v>
      </c>
      <c r="K4106" s="183">
        <v>100185</v>
      </c>
      <c r="L4106" s="183">
        <f>M4106+N4106+O4106</f>
        <v>15007</v>
      </c>
      <c r="M4106" s="17">
        <v>10500</v>
      </c>
      <c r="N4106" s="17">
        <v>4507</v>
      </c>
      <c r="O4106" s="17">
        <v>0</v>
      </c>
      <c r="P4106" s="17">
        <f t="shared" si="3350"/>
        <v>115192</v>
      </c>
      <c r="Q4106" s="183">
        <f t="shared" si="3355"/>
        <v>99.147035280548792</v>
      </c>
    </row>
    <row r="4107" spans="1:17" x14ac:dyDescent="0.25">
      <c r="A4107" s="4" t="s">
        <v>969</v>
      </c>
      <c r="B4107" s="4" t="s">
        <v>82</v>
      </c>
      <c r="C4107" s="4" t="s">
        <v>1719</v>
      </c>
      <c r="D4107" s="4" t="s">
        <v>1720</v>
      </c>
      <c r="E4107" s="2" t="s">
        <v>35</v>
      </c>
      <c r="F4107" s="2" t="s">
        <v>1</v>
      </c>
      <c r="G4107" s="2" t="s">
        <v>1</v>
      </c>
      <c r="H4107" s="2" t="s">
        <v>36</v>
      </c>
      <c r="I4107" s="185">
        <f t="shared" ref="I4107:O4107" si="3362">SUM(I4108:I4114)</f>
        <v>134729</v>
      </c>
      <c r="J4107" s="185">
        <f t="shared" si="3362"/>
        <v>130201</v>
      </c>
      <c r="K4107" s="185">
        <f t="shared" si="3362"/>
        <v>85645</v>
      </c>
      <c r="L4107" s="185">
        <f t="shared" si="3362"/>
        <v>38180</v>
      </c>
      <c r="M4107" s="15">
        <f t="shared" si="3362"/>
        <v>16601</v>
      </c>
      <c r="N4107" s="15">
        <f t="shared" si="3362"/>
        <v>14382</v>
      </c>
      <c r="O4107" s="15">
        <f t="shared" si="3362"/>
        <v>7197</v>
      </c>
      <c r="P4107" s="15">
        <f t="shared" si="3350"/>
        <v>123825</v>
      </c>
      <c r="Q4107" s="185">
        <f t="shared" si="3355"/>
        <v>95.102956198493089</v>
      </c>
    </row>
    <row r="4108" spans="1:17" x14ac:dyDescent="0.25">
      <c r="A4108" s="4" t="s">
        <v>969</v>
      </c>
      <c r="B4108" s="4" t="s">
        <v>82</v>
      </c>
      <c r="C4108" s="4" t="s">
        <v>1719</v>
      </c>
      <c r="D4108" s="4" t="s">
        <v>1720</v>
      </c>
      <c r="E4108" s="3" t="s">
        <v>39</v>
      </c>
      <c r="F4108" s="4"/>
      <c r="G4108" s="16" t="s">
        <v>1015</v>
      </c>
      <c r="H4108" s="16" t="s">
        <v>38</v>
      </c>
      <c r="I4108" s="183">
        <v>1000</v>
      </c>
      <c r="J4108" s="183">
        <v>972</v>
      </c>
      <c r="K4108" s="183">
        <v>749</v>
      </c>
      <c r="L4108" s="183">
        <f t="shared" ref="L4108:L4113" si="3363">M4108+N4108+O4108</f>
        <v>223</v>
      </c>
      <c r="M4108" s="17">
        <v>223</v>
      </c>
      <c r="N4108" s="17">
        <v>0</v>
      </c>
      <c r="O4108" s="17">
        <v>0</v>
      </c>
      <c r="P4108" s="17">
        <f t="shared" si="3350"/>
        <v>972</v>
      </c>
      <c r="Q4108" s="183">
        <f t="shared" si="3355"/>
        <v>100</v>
      </c>
    </row>
    <row r="4109" spans="1:17" x14ac:dyDescent="0.25">
      <c r="A4109" s="4" t="s">
        <v>969</v>
      </c>
      <c r="B4109" s="4" t="s">
        <v>82</v>
      </c>
      <c r="C4109" s="4" t="s">
        <v>1719</v>
      </c>
      <c r="D4109" s="4" t="s">
        <v>1720</v>
      </c>
      <c r="E4109" s="3" t="s">
        <v>197</v>
      </c>
      <c r="F4109" s="4"/>
      <c r="G4109" s="16" t="s">
        <v>1015</v>
      </c>
      <c r="H4109" s="16" t="s">
        <v>196</v>
      </c>
      <c r="I4109" s="183">
        <v>40000</v>
      </c>
      <c r="J4109" s="183">
        <v>40000</v>
      </c>
      <c r="K4109" s="183">
        <v>24999</v>
      </c>
      <c r="L4109" s="183">
        <f t="shared" si="3363"/>
        <v>15001</v>
      </c>
      <c r="M4109" s="17">
        <v>4000</v>
      </c>
      <c r="N4109" s="17">
        <v>5000</v>
      </c>
      <c r="O4109" s="17">
        <v>6001</v>
      </c>
      <c r="P4109" s="17">
        <f t="shared" si="3350"/>
        <v>40000</v>
      </c>
      <c r="Q4109" s="183">
        <f t="shared" si="3355"/>
        <v>100</v>
      </c>
    </row>
    <row r="4110" spans="1:17" x14ac:dyDescent="0.25">
      <c r="A4110" s="4" t="s">
        <v>969</v>
      </c>
      <c r="B4110" s="4" t="s">
        <v>82</v>
      </c>
      <c r="C4110" s="4" t="s">
        <v>1719</v>
      </c>
      <c r="D4110" s="4" t="s">
        <v>1720</v>
      </c>
      <c r="E4110" s="3" t="s">
        <v>200</v>
      </c>
      <c r="F4110" s="4"/>
      <c r="G4110" s="16" t="s">
        <v>1015</v>
      </c>
      <c r="H4110" s="16" t="s">
        <v>199</v>
      </c>
      <c r="I4110" s="183">
        <v>13000</v>
      </c>
      <c r="J4110" s="183">
        <v>13000</v>
      </c>
      <c r="K4110" s="183">
        <v>8932</v>
      </c>
      <c r="L4110" s="183">
        <f t="shared" si="3363"/>
        <v>4068</v>
      </c>
      <c r="M4110" s="17">
        <v>2000</v>
      </c>
      <c r="N4110" s="17">
        <v>1000</v>
      </c>
      <c r="O4110" s="17">
        <v>1068</v>
      </c>
      <c r="P4110" s="17">
        <f t="shared" si="3350"/>
        <v>13000</v>
      </c>
      <c r="Q4110" s="183">
        <f t="shared" si="3355"/>
        <v>100</v>
      </c>
    </row>
    <row r="4111" spans="1:17" x14ac:dyDescent="0.25">
      <c r="A4111" s="4" t="s">
        <v>969</v>
      </c>
      <c r="B4111" s="4" t="s">
        <v>82</v>
      </c>
      <c r="C4111" s="4" t="s">
        <v>1719</v>
      </c>
      <c r="D4111" s="4" t="s">
        <v>1720</v>
      </c>
      <c r="E4111" s="3" t="s">
        <v>203</v>
      </c>
      <c r="F4111" s="4"/>
      <c r="G4111" s="16" t="s">
        <v>1015</v>
      </c>
      <c r="H4111" s="16" t="s">
        <v>202</v>
      </c>
      <c r="I4111" s="183">
        <v>36500</v>
      </c>
      <c r="J4111" s="183">
        <v>32000</v>
      </c>
      <c r="K4111" s="183">
        <v>22998</v>
      </c>
      <c r="L4111" s="183">
        <f t="shared" si="3363"/>
        <v>9002</v>
      </c>
      <c r="M4111" s="17">
        <v>5000</v>
      </c>
      <c r="N4111" s="17">
        <v>4002</v>
      </c>
      <c r="O4111" s="17">
        <v>0</v>
      </c>
      <c r="P4111" s="17">
        <f t="shared" si="3350"/>
        <v>32000</v>
      </c>
      <c r="Q4111" s="183">
        <f t="shared" si="3355"/>
        <v>100</v>
      </c>
    </row>
    <row r="4112" spans="1:17" x14ac:dyDescent="0.25">
      <c r="A4112" s="4" t="s">
        <v>969</v>
      </c>
      <c r="B4112" s="4" t="s">
        <v>82</v>
      </c>
      <c r="C4112" s="4" t="s">
        <v>1719</v>
      </c>
      <c r="D4112" s="4" t="s">
        <v>1720</v>
      </c>
      <c r="E4112" s="3" t="s">
        <v>206</v>
      </c>
      <c r="F4112" s="4"/>
      <c r="G4112" s="16" t="s">
        <v>1015</v>
      </c>
      <c r="H4112" s="16" t="s">
        <v>205</v>
      </c>
      <c r="I4112" s="183">
        <v>200</v>
      </c>
      <c r="J4112" s="183">
        <v>200</v>
      </c>
      <c r="K4112" s="183">
        <v>200</v>
      </c>
      <c r="L4112" s="183">
        <f t="shared" si="3363"/>
        <v>0</v>
      </c>
      <c r="M4112" s="17">
        <v>0</v>
      </c>
      <c r="N4112" s="17">
        <v>0</v>
      </c>
      <c r="O4112" s="17">
        <v>0</v>
      </c>
      <c r="P4112" s="17">
        <f t="shared" si="3350"/>
        <v>200</v>
      </c>
      <c r="Q4112" s="183">
        <f t="shared" si="3355"/>
        <v>100</v>
      </c>
    </row>
    <row r="4113" spans="1:17" x14ac:dyDescent="0.25">
      <c r="A4113" s="4" t="s">
        <v>969</v>
      </c>
      <c r="B4113" s="4" t="s">
        <v>82</v>
      </c>
      <c r="C4113" s="4" t="s">
        <v>1719</v>
      </c>
      <c r="D4113" s="4" t="s">
        <v>1720</v>
      </c>
      <c r="E4113" s="3" t="s">
        <v>212</v>
      </c>
      <c r="F4113" s="4"/>
      <c r="G4113" s="16" t="s">
        <v>1015</v>
      </c>
      <c r="H4113" s="16" t="s">
        <v>211</v>
      </c>
      <c r="I4113" s="183">
        <v>16000</v>
      </c>
      <c r="J4113" s="183">
        <v>16000</v>
      </c>
      <c r="K4113" s="183">
        <v>10999</v>
      </c>
      <c r="L4113" s="183">
        <f t="shared" si="3363"/>
        <v>5001</v>
      </c>
      <c r="M4113" s="17">
        <v>3000</v>
      </c>
      <c r="N4113" s="17">
        <v>2001</v>
      </c>
      <c r="O4113" s="17">
        <v>0</v>
      </c>
      <c r="P4113" s="17">
        <f t="shared" si="3350"/>
        <v>16000</v>
      </c>
      <c r="Q4113" s="183">
        <f t="shared" si="3355"/>
        <v>100</v>
      </c>
    </row>
    <row r="4114" spans="1:17" x14ac:dyDescent="0.25">
      <c r="A4114" s="1" t="s">
        <v>969</v>
      </c>
      <c r="B4114" s="1" t="s">
        <v>82</v>
      </c>
      <c r="C4114" s="1" t="s">
        <v>1719</v>
      </c>
      <c r="D4114" s="1" t="s">
        <v>1720</v>
      </c>
      <c r="E4114" s="1" t="s">
        <v>40</v>
      </c>
      <c r="F4114" s="4" t="s">
        <v>1</v>
      </c>
      <c r="G4114" s="16" t="s">
        <v>1</v>
      </c>
      <c r="H4114" s="2" t="s">
        <v>41</v>
      </c>
      <c r="I4114" s="185">
        <f t="shared" ref="I4114:O4114" si="3364">SUM(I4115:I4117)</f>
        <v>28029</v>
      </c>
      <c r="J4114" s="185">
        <f t="shared" si="3364"/>
        <v>28029</v>
      </c>
      <c r="K4114" s="185">
        <f t="shared" si="3364"/>
        <v>16768</v>
      </c>
      <c r="L4114" s="185">
        <f t="shared" si="3364"/>
        <v>4885</v>
      </c>
      <c r="M4114" s="15">
        <f t="shared" si="3364"/>
        <v>2378</v>
      </c>
      <c r="N4114" s="15">
        <f t="shared" si="3364"/>
        <v>2379</v>
      </c>
      <c r="O4114" s="15">
        <f t="shared" si="3364"/>
        <v>128</v>
      </c>
      <c r="P4114" s="15">
        <f t="shared" si="3350"/>
        <v>21653</v>
      </c>
      <c r="Q4114" s="185">
        <f t="shared" si="3355"/>
        <v>77.252131720717827</v>
      </c>
    </row>
    <row r="4115" spans="1:17" x14ac:dyDescent="0.25">
      <c r="A4115" s="4" t="s">
        <v>969</v>
      </c>
      <c r="B4115" s="4" t="s">
        <v>82</v>
      </c>
      <c r="C4115" s="4" t="s">
        <v>1719</v>
      </c>
      <c r="D4115" s="4" t="s">
        <v>1720</v>
      </c>
      <c r="E4115" s="3" t="s">
        <v>42</v>
      </c>
      <c r="F4115" s="4"/>
      <c r="G4115" s="16" t="s">
        <v>1015</v>
      </c>
      <c r="H4115" s="16" t="s">
        <v>41</v>
      </c>
      <c r="I4115" s="183">
        <v>16000</v>
      </c>
      <c r="J4115" s="183">
        <v>16000</v>
      </c>
      <c r="K4115" s="183">
        <v>11499</v>
      </c>
      <c r="L4115" s="183">
        <f>M4115+N4115+O4115</f>
        <v>4501</v>
      </c>
      <c r="M4115" s="17">
        <v>2250</v>
      </c>
      <c r="N4115" s="17">
        <v>2251</v>
      </c>
      <c r="O4115" s="17">
        <v>0</v>
      </c>
      <c r="P4115" s="17">
        <f t="shared" si="3350"/>
        <v>16000</v>
      </c>
      <c r="Q4115" s="183">
        <f t="shared" si="3355"/>
        <v>100</v>
      </c>
    </row>
    <row r="4116" spans="1:17" ht="22.5" x14ac:dyDescent="0.25">
      <c r="A4116" s="4" t="s">
        <v>969</v>
      </c>
      <c r="B4116" s="4" t="s">
        <v>82</v>
      </c>
      <c r="C4116" s="4" t="s">
        <v>1719</v>
      </c>
      <c r="D4116" s="4" t="s">
        <v>1720</v>
      </c>
      <c r="E4116" s="3" t="s">
        <v>42</v>
      </c>
      <c r="F4116" s="4" t="s">
        <v>1727</v>
      </c>
      <c r="G4116" s="16" t="s">
        <v>1015</v>
      </c>
      <c r="H4116" s="16" t="s">
        <v>50</v>
      </c>
      <c r="I4116" s="183">
        <v>3529</v>
      </c>
      <c r="J4116" s="183">
        <v>3529</v>
      </c>
      <c r="K4116" s="183">
        <v>3145</v>
      </c>
      <c r="L4116" s="183">
        <f>M4116+N4116+O4116</f>
        <v>384</v>
      </c>
      <c r="M4116" s="17">
        <v>128</v>
      </c>
      <c r="N4116" s="17">
        <v>128</v>
      </c>
      <c r="O4116" s="17">
        <v>128</v>
      </c>
      <c r="P4116" s="17">
        <f t="shared" si="3350"/>
        <v>3529</v>
      </c>
      <c r="Q4116" s="183">
        <f t="shared" si="3355"/>
        <v>100</v>
      </c>
    </row>
    <row r="4117" spans="1:17" ht="22.5" x14ac:dyDescent="0.25">
      <c r="A4117" s="4" t="s">
        <v>969</v>
      </c>
      <c r="B4117" s="4" t="s">
        <v>82</v>
      </c>
      <c r="C4117" s="4" t="s">
        <v>1719</v>
      </c>
      <c r="D4117" s="4" t="s">
        <v>1720</v>
      </c>
      <c r="E4117" s="3" t="s">
        <v>42</v>
      </c>
      <c r="F4117" s="4" t="s">
        <v>1728</v>
      </c>
      <c r="G4117" s="16" t="s">
        <v>1015</v>
      </c>
      <c r="H4117" s="16" t="s">
        <v>56</v>
      </c>
      <c r="I4117" s="183">
        <v>8500</v>
      </c>
      <c r="J4117" s="183">
        <v>8500</v>
      </c>
      <c r="K4117" s="183">
        <v>2124</v>
      </c>
      <c r="L4117" s="183">
        <f>M4117+N4117+O4117</f>
        <v>0</v>
      </c>
      <c r="M4117" s="17">
        <v>0</v>
      </c>
      <c r="N4117" s="17">
        <v>0</v>
      </c>
      <c r="O4117" s="17">
        <v>0</v>
      </c>
      <c r="P4117" s="17">
        <f t="shared" si="3350"/>
        <v>2124</v>
      </c>
      <c r="Q4117" s="183">
        <f t="shared" si="3355"/>
        <v>24.988235294117647</v>
      </c>
    </row>
    <row r="4118" spans="1:17" ht="22.5" x14ac:dyDescent="0.25">
      <c r="A4118" s="1" t="s">
        <v>1</v>
      </c>
      <c r="B4118" s="1" t="s">
        <v>1</v>
      </c>
      <c r="C4118" s="1" t="s">
        <v>1</v>
      </c>
      <c r="D4118" s="2" t="s">
        <v>1</v>
      </c>
      <c r="E4118" s="2" t="s">
        <v>1</v>
      </c>
      <c r="F4118" s="2" t="s">
        <v>1</v>
      </c>
      <c r="G4118" s="2" t="s">
        <v>1</v>
      </c>
      <c r="H4118" s="13" t="s">
        <v>57</v>
      </c>
      <c r="I4118" s="184">
        <f t="shared" ref="I4118:O4119" si="3365">SUM(I4119)</f>
        <v>100</v>
      </c>
      <c r="J4118" s="184">
        <f t="shared" si="3365"/>
        <v>100</v>
      </c>
      <c r="K4118" s="184">
        <f t="shared" si="3365"/>
        <v>0</v>
      </c>
      <c r="L4118" s="184">
        <f t="shared" si="3365"/>
        <v>0</v>
      </c>
      <c r="M4118" s="14">
        <f t="shared" si="3365"/>
        <v>0</v>
      </c>
      <c r="N4118" s="14">
        <f t="shared" si="3365"/>
        <v>0</v>
      </c>
      <c r="O4118" s="14">
        <f t="shared" si="3365"/>
        <v>0</v>
      </c>
      <c r="P4118" s="14">
        <f t="shared" si="3350"/>
        <v>0</v>
      </c>
      <c r="Q4118" s="184">
        <f t="shared" si="3355"/>
        <v>0</v>
      </c>
    </row>
    <row r="4119" spans="1:17" x14ac:dyDescent="0.25">
      <c r="A4119" s="4" t="s">
        <v>969</v>
      </c>
      <c r="B4119" s="4" t="s">
        <v>82</v>
      </c>
      <c r="C4119" s="4" t="s">
        <v>1719</v>
      </c>
      <c r="D4119" s="4" t="s">
        <v>1720</v>
      </c>
      <c r="E4119" s="2" t="s">
        <v>58</v>
      </c>
      <c r="F4119" s="2" t="s">
        <v>1</v>
      </c>
      <c r="G4119" s="2" t="s">
        <v>1</v>
      </c>
      <c r="H4119" s="2" t="s">
        <v>59</v>
      </c>
      <c r="I4119" s="185">
        <f t="shared" si="3365"/>
        <v>100</v>
      </c>
      <c r="J4119" s="185">
        <f t="shared" si="3365"/>
        <v>100</v>
      </c>
      <c r="K4119" s="185">
        <f t="shared" si="3365"/>
        <v>0</v>
      </c>
      <c r="L4119" s="185">
        <f t="shared" si="3365"/>
        <v>0</v>
      </c>
      <c r="M4119" s="15">
        <f t="shared" si="3365"/>
        <v>0</v>
      </c>
      <c r="N4119" s="15">
        <f t="shared" si="3365"/>
        <v>0</v>
      </c>
      <c r="O4119" s="15">
        <f t="shared" si="3365"/>
        <v>0</v>
      </c>
      <c r="P4119" s="15">
        <f t="shared" si="3350"/>
        <v>0</v>
      </c>
      <c r="Q4119" s="185">
        <f t="shared" si="3355"/>
        <v>0</v>
      </c>
    </row>
    <row r="4120" spans="1:17" x14ac:dyDescent="0.25">
      <c r="A4120" s="4" t="s">
        <v>969</v>
      </c>
      <c r="B4120" s="4" t="s">
        <v>82</v>
      </c>
      <c r="C4120" s="4" t="s">
        <v>1719</v>
      </c>
      <c r="D4120" s="4" t="s">
        <v>1720</v>
      </c>
      <c r="E4120" s="3" t="s">
        <v>69</v>
      </c>
      <c r="F4120" s="4"/>
      <c r="G4120" s="16" t="s">
        <v>1015</v>
      </c>
      <c r="H4120" s="16" t="s">
        <v>68</v>
      </c>
      <c r="I4120" s="183">
        <v>100</v>
      </c>
      <c r="J4120" s="183">
        <v>100</v>
      </c>
      <c r="K4120" s="183">
        <v>0</v>
      </c>
      <c r="L4120" s="183">
        <f>M4120+N4120+O4120</f>
        <v>0</v>
      </c>
      <c r="M4120" s="17"/>
      <c r="N4120" s="17"/>
      <c r="O4120" s="17"/>
      <c r="P4120" s="17">
        <f t="shared" si="3350"/>
        <v>0</v>
      </c>
      <c r="Q4120" s="183">
        <f t="shared" si="3355"/>
        <v>0</v>
      </c>
    </row>
    <row r="4121" spans="1:17" ht="22.5" x14ac:dyDescent="0.25">
      <c r="A4121" s="1" t="s">
        <v>1</v>
      </c>
      <c r="B4121" s="1" t="s">
        <v>1</v>
      </c>
      <c r="C4121" s="1" t="s">
        <v>1</v>
      </c>
      <c r="D4121" s="2" t="s">
        <v>1</v>
      </c>
      <c r="E4121" s="2" t="s">
        <v>1</v>
      </c>
      <c r="F4121" s="2" t="s">
        <v>1</v>
      </c>
      <c r="G4121" s="2" t="s">
        <v>1</v>
      </c>
      <c r="H4121" s="13" t="s">
        <v>70</v>
      </c>
      <c r="I4121" s="184">
        <f t="shared" ref="I4121:O4121" si="3366">SUM(I4122)</f>
        <v>57700</v>
      </c>
      <c r="J4121" s="184">
        <f t="shared" si="3366"/>
        <v>57000</v>
      </c>
      <c r="K4121" s="184">
        <f t="shared" si="3366"/>
        <v>57000</v>
      </c>
      <c r="L4121" s="184">
        <f t="shared" si="3366"/>
        <v>0</v>
      </c>
      <c r="M4121" s="14">
        <f t="shared" si="3366"/>
        <v>0</v>
      </c>
      <c r="N4121" s="14">
        <f t="shared" si="3366"/>
        <v>0</v>
      </c>
      <c r="O4121" s="14">
        <f t="shared" si="3366"/>
        <v>0</v>
      </c>
      <c r="P4121" s="14">
        <f t="shared" si="3350"/>
        <v>57000</v>
      </c>
      <c r="Q4121" s="184">
        <f t="shared" si="3355"/>
        <v>100</v>
      </c>
    </row>
    <row r="4122" spans="1:17" x14ac:dyDescent="0.25">
      <c r="A4122" s="4" t="s">
        <v>969</v>
      </c>
      <c r="B4122" s="4" t="s">
        <v>82</v>
      </c>
      <c r="C4122" s="4" t="s">
        <v>1719</v>
      </c>
      <c r="D4122" s="4" t="s">
        <v>1720</v>
      </c>
      <c r="E4122" s="2" t="s">
        <v>71</v>
      </c>
      <c r="F4122" s="2" t="s">
        <v>1</v>
      </c>
      <c r="G4122" s="2" t="s">
        <v>1</v>
      </c>
      <c r="H4122" s="2" t="s">
        <v>72</v>
      </c>
      <c r="I4122" s="185">
        <f t="shared" ref="I4122:L4122" si="3367">SUM(I4123:I4124)</f>
        <v>57700</v>
      </c>
      <c r="J4122" s="185">
        <f t="shared" ref="J4122" si="3368">SUM(J4123:J4124)</f>
        <v>57000</v>
      </c>
      <c r="K4122" s="185">
        <f t="shared" ref="K4122" si="3369">SUM(K4123:K4124)</f>
        <v>57000</v>
      </c>
      <c r="L4122" s="185">
        <f t="shared" si="3367"/>
        <v>0</v>
      </c>
      <c r="M4122" s="15">
        <f t="shared" ref="M4122:O4122" si="3370">SUM(M4123:M4124)</f>
        <v>0</v>
      </c>
      <c r="N4122" s="15">
        <f t="shared" si="3370"/>
        <v>0</v>
      </c>
      <c r="O4122" s="15">
        <f t="shared" si="3370"/>
        <v>0</v>
      </c>
      <c r="P4122" s="15">
        <f t="shared" si="3350"/>
        <v>57000</v>
      </c>
      <c r="Q4122" s="185">
        <f t="shared" si="3355"/>
        <v>100</v>
      </c>
    </row>
    <row r="4123" spans="1:17" x14ac:dyDescent="0.25">
      <c r="A4123" s="4" t="s">
        <v>969</v>
      </c>
      <c r="B4123" s="4" t="s">
        <v>82</v>
      </c>
      <c r="C4123" s="4" t="s">
        <v>1719</v>
      </c>
      <c r="D4123" s="4" t="s">
        <v>1720</v>
      </c>
      <c r="E4123" s="3" t="s">
        <v>75</v>
      </c>
      <c r="F4123" s="4"/>
      <c r="G4123" s="16" t="s">
        <v>1015</v>
      </c>
      <c r="H4123" s="16" t="s">
        <v>74</v>
      </c>
      <c r="I4123" s="183">
        <v>27500</v>
      </c>
      <c r="J4123" s="183">
        <v>27000</v>
      </c>
      <c r="K4123" s="183">
        <v>27000</v>
      </c>
      <c r="L4123" s="183">
        <f>M4123+N4123+O4123</f>
        <v>0</v>
      </c>
      <c r="M4123" s="17">
        <v>0</v>
      </c>
      <c r="N4123" s="17">
        <v>0</v>
      </c>
      <c r="O4123" s="17">
        <v>0</v>
      </c>
      <c r="P4123" s="17">
        <f t="shared" si="3350"/>
        <v>27000</v>
      </c>
      <c r="Q4123" s="183">
        <f t="shared" si="3355"/>
        <v>100</v>
      </c>
    </row>
    <row r="4124" spans="1:17" x14ac:dyDescent="0.25">
      <c r="A4124" s="4" t="s">
        <v>969</v>
      </c>
      <c r="B4124" s="4" t="s">
        <v>82</v>
      </c>
      <c r="C4124" s="4" t="s">
        <v>1719</v>
      </c>
      <c r="D4124" s="4" t="s">
        <v>1720</v>
      </c>
      <c r="E4124" s="3" t="s">
        <v>341</v>
      </c>
      <c r="F4124" s="4"/>
      <c r="G4124" s="16" t="s">
        <v>1015</v>
      </c>
      <c r="H4124" s="16" t="s">
        <v>340</v>
      </c>
      <c r="I4124" s="183">
        <v>30200</v>
      </c>
      <c r="J4124" s="183">
        <v>30000</v>
      </c>
      <c r="K4124" s="183">
        <v>30000</v>
      </c>
      <c r="L4124" s="183">
        <f>M4124+N4124+O4124</f>
        <v>0</v>
      </c>
      <c r="M4124" s="17">
        <v>0</v>
      </c>
      <c r="N4124" s="17">
        <v>0</v>
      </c>
      <c r="O4124" s="17">
        <v>0</v>
      </c>
      <c r="P4124" s="17">
        <f t="shared" si="3350"/>
        <v>30000</v>
      </c>
      <c r="Q4124" s="183">
        <f t="shared" si="3355"/>
        <v>100</v>
      </c>
    </row>
    <row r="4125" spans="1:17" x14ac:dyDescent="0.25">
      <c r="A4125" s="16" t="s">
        <v>1</v>
      </c>
      <c r="B4125" s="16" t="s">
        <v>1</v>
      </c>
      <c r="C4125" s="16" t="s">
        <v>1</v>
      </c>
      <c r="D4125" s="16" t="s">
        <v>1</v>
      </c>
      <c r="E4125" s="16" t="s">
        <v>1</v>
      </c>
      <c r="F4125" s="16" t="s">
        <v>1</v>
      </c>
      <c r="G4125" s="16" t="s">
        <v>1</v>
      </c>
      <c r="H4125" s="13" t="s">
        <v>1729</v>
      </c>
      <c r="I4125" s="184">
        <f t="shared" ref="I4125:O4125" si="3371">SUM(I4096,I4118,I4121)</f>
        <v>1614521</v>
      </c>
      <c r="J4125" s="184">
        <f t="shared" si="3371"/>
        <v>1606321</v>
      </c>
      <c r="K4125" s="184">
        <f t="shared" si="3371"/>
        <v>1346215</v>
      </c>
      <c r="L4125" s="184">
        <f t="shared" si="3371"/>
        <v>235406</v>
      </c>
      <c r="M4125" s="14">
        <f t="shared" si="3371"/>
        <v>140203</v>
      </c>
      <c r="N4125" s="14">
        <f t="shared" si="3371"/>
        <v>74908</v>
      </c>
      <c r="O4125" s="14">
        <f t="shared" si="3371"/>
        <v>20295</v>
      </c>
      <c r="P4125" s="14">
        <f t="shared" si="3350"/>
        <v>1581621</v>
      </c>
      <c r="Q4125" s="184">
        <f t="shared" si="3355"/>
        <v>98.462324778173226</v>
      </c>
    </row>
    <row r="4126" spans="1:17" ht="15.75" thickBot="1" x14ac:dyDescent="0.3">
      <c r="A4126" s="16" t="s">
        <v>1</v>
      </c>
      <c r="B4126" s="16" t="s">
        <v>1</v>
      </c>
      <c r="C4126" s="16" t="s">
        <v>1</v>
      </c>
      <c r="D4126" s="16" t="s">
        <v>1</v>
      </c>
      <c r="E4126" s="16" t="s">
        <v>1</v>
      </c>
      <c r="F4126" s="16" t="s">
        <v>1</v>
      </c>
      <c r="G4126" s="16" t="s">
        <v>1</v>
      </c>
      <c r="H4126" s="2" t="s">
        <v>77</v>
      </c>
      <c r="I4126" s="185">
        <v>38</v>
      </c>
      <c r="J4126" s="185">
        <v>38</v>
      </c>
      <c r="K4126" s="185"/>
      <c r="L4126" s="185">
        <f>M4126+N4126+O4126</f>
        <v>0</v>
      </c>
      <c r="M4126" s="16"/>
      <c r="N4126" s="16"/>
      <c r="O4126" s="16"/>
      <c r="P4126" s="15">
        <f t="shared" si="3350"/>
        <v>0</v>
      </c>
      <c r="Q4126" s="164"/>
    </row>
    <row r="4127" spans="1:17" ht="45.75" thickBot="1" x14ac:dyDescent="0.3">
      <c r="A4127" s="212" t="s">
        <v>1</v>
      </c>
      <c r="B4127" s="212" t="s">
        <v>1</v>
      </c>
      <c r="C4127" s="212" t="s">
        <v>1</v>
      </c>
      <c r="D4127" s="212" t="s">
        <v>1</v>
      </c>
      <c r="E4127" s="212" t="s">
        <v>1</v>
      </c>
      <c r="F4127" s="212" t="s">
        <v>1</v>
      </c>
      <c r="G4127" s="214" t="s">
        <v>1</v>
      </c>
      <c r="H4127" s="5" t="s">
        <v>78</v>
      </c>
      <c r="I4127" s="109" t="s">
        <v>3374</v>
      </c>
      <c r="J4127" s="109" t="s">
        <v>3433</v>
      </c>
      <c r="K4127" s="109" t="s">
        <v>3437</v>
      </c>
      <c r="L4127" s="109" t="s">
        <v>3434</v>
      </c>
      <c r="M4127" s="5" t="s">
        <v>3439</v>
      </c>
      <c r="N4127" s="5" t="s">
        <v>3440</v>
      </c>
      <c r="O4127" s="5" t="s">
        <v>3441</v>
      </c>
      <c r="P4127" s="5" t="s">
        <v>3438</v>
      </c>
      <c r="Q4127" s="162" t="s">
        <v>3302</v>
      </c>
    </row>
    <row r="4128" spans="1:17" x14ac:dyDescent="0.25">
      <c r="A4128" s="213"/>
      <c r="B4128" s="213"/>
      <c r="C4128" s="213"/>
      <c r="D4128" s="213"/>
      <c r="E4128" s="213"/>
      <c r="F4128" s="213"/>
      <c r="G4128" s="215"/>
      <c r="H4128" s="18" t="s">
        <v>1</v>
      </c>
      <c r="I4128" s="110">
        <v>1</v>
      </c>
      <c r="J4128" s="110">
        <v>2</v>
      </c>
      <c r="K4128" s="110">
        <v>20</v>
      </c>
      <c r="L4128" s="110" t="s">
        <v>3402</v>
      </c>
      <c r="M4128" s="12">
        <v>5</v>
      </c>
      <c r="N4128" s="12">
        <v>6</v>
      </c>
      <c r="O4128" s="12">
        <v>7</v>
      </c>
      <c r="P4128" s="12" t="s">
        <v>3303</v>
      </c>
      <c r="Q4128" s="110">
        <v>9</v>
      </c>
    </row>
    <row r="4129" spans="1:17" x14ac:dyDescent="0.25">
      <c r="A4129" s="213"/>
      <c r="B4129" s="213"/>
      <c r="C4129" s="213"/>
      <c r="D4129" s="213"/>
      <c r="E4129" s="213"/>
      <c r="F4129" s="213"/>
      <c r="G4129" s="215"/>
      <c r="H4129" s="19" t="s">
        <v>1060</v>
      </c>
      <c r="I4129" s="186">
        <f t="shared" ref="I4129:L4129" si="3372">SUM(I4125)</f>
        <v>1614521</v>
      </c>
      <c r="J4129" s="186">
        <f t="shared" ref="J4129" si="3373">SUM(J4125)</f>
        <v>1606321</v>
      </c>
      <c r="K4129" s="186">
        <f t="shared" ref="K4129" si="3374">SUM(K4125)</f>
        <v>1346215</v>
      </c>
      <c r="L4129" s="186">
        <f t="shared" si="3372"/>
        <v>235406</v>
      </c>
      <c r="M4129" s="20">
        <f t="shared" ref="M4129:O4129" si="3375">SUM(M4125)</f>
        <v>140203</v>
      </c>
      <c r="N4129" s="20">
        <f t="shared" si="3375"/>
        <v>74908</v>
      </c>
      <c r="O4129" s="20">
        <f t="shared" si="3375"/>
        <v>20295</v>
      </c>
      <c r="P4129" s="20">
        <f>K4129+L4129</f>
        <v>1581621</v>
      </c>
      <c r="Q4129" s="186">
        <f>IF(J4129=0,"-",P4129/J4129*100)</f>
        <v>98.462324778173226</v>
      </c>
    </row>
    <row r="4130" spans="1:17" x14ac:dyDescent="0.25">
      <c r="A4130" s="213"/>
      <c r="B4130" s="213"/>
      <c r="C4130" s="213"/>
      <c r="D4130" s="213"/>
      <c r="E4130" s="213"/>
      <c r="F4130" s="213"/>
      <c r="G4130" s="215"/>
      <c r="H4130" s="21" t="s">
        <v>80</v>
      </c>
      <c r="I4130" s="186">
        <f t="shared" ref="I4130:L4130" si="3376">SUM(I4129)</f>
        <v>1614521</v>
      </c>
      <c r="J4130" s="186">
        <f t="shared" ref="J4130" si="3377">SUM(J4129)</f>
        <v>1606321</v>
      </c>
      <c r="K4130" s="186">
        <f t="shared" ref="K4130" si="3378">SUM(K4129)</f>
        <v>1346215</v>
      </c>
      <c r="L4130" s="186">
        <f t="shared" si="3376"/>
        <v>235406</v>
      </c>
      <c r="M4130" s="20">
        <f t="shared" ref="M4130:O4130" si="3379">SUM(M4129)</f>
        <v>140203</v>
      </c>
      <c r="N4130" s="20">
        <f t="shared" si="3379"/>
        <v>74908</v>
      </c>
      <c r="O4130" s="20">
        <f t="shared" si="3379"/>
        <v>20295</v>
      </c>
      <c r="P4130" s="20">
        <f>K4130+L4130</f>
        <v>1581621</v>
      </c>
      <c r="Q4130" s="186">
        <f>IF(J4130=0,"-",P4130/J4130*100)</f>
        <v>98.462324778173226</v>
      </c>
    </row>
    <row r="4131" spans="1:17" x14ac:dyDescent="0.25">
      <c r="A4131" s="216"/>
      <c r="B4131" s="216"/>
      <c r="C4131" s="216"/>
      <c r="D4131" s="216"/>
      <c r="E4131" s="216"/>
      <c r="F4131" s="216"/>
      <c r="G4131" s="217"/>
      <c r="J4131" s="178">
        <v>0</v>
      </c>
      <c r="K4131" s="178">
        <v>0</v>
      </c>
      <c r="L4131" s="178">
        <f>M4131+N4131+O4131</f>
        <v>0</v>
      </c>
      <c r="P4131">
        <f>K4131+L4131</f>
        <v>0</v>
      </c>
      <c r="Q4131" s="160" t="str">
        <f>IF(J4131=0,"-",P4131/J4131*100)</f>
        <v>-</v>
      </c>
    </row>
    <row r="4132" spans="1:17" ht="15.75" thickBot="1" x14ac:dyDescent="0.3">
      <c r="A4132" s="16" t="s">
        <v>1</v>
      </c>
      <c r="B4132" s="16" t="s">
        <v>1</v>
      </c>
      <c r="C4132" s="16" t="s">
        <v>1</v>
      </c>
      <c r="D4132" s="16" t="s">
        <v>1</v>
      </c>
      <c r="E4132" s="16" t="s">
        <v>1</v>
      </c>
      <c r="F4132" s="16" t="s">
        <v>1</v>
      </c>
      <c r="G4132" s="16" t="s">
        <v>1</v>
      </c>
      <c r="H4132" s="22" t="s">
        <v>1</v>
      </c>
      <c r="I4132" s="187"/>
      <c r="J4132" s="187"/>
      <c r="K4132" s="187"/>
      <c r="L4132" s="187">
        <f>M4132+N4132+O4132</f>
        <v>0</v>
      </c>
      <c r="M4132" s="22"/>
      <c r="N4132" s="22"/>
      <c r="O4132" s="22"/>
      <c r="P4132" s="22">
        <f>K4132+L4132</f>
        <v>0</v>
      </c>
      <c r="Q4132" s="166"/>
    </row>
    <row r="4133" spans="1:17" ht="45.75" thickBot="1" x14ac:dyDescent="0.3">
      <c r="A4133" s="5" t="s">
        <v>4</v>
      </c>
      <c r="B4133" s="5" t="s">
        <v>5</v>
      </c>
      <c r="C4133" s="5" t="s">
        <v>6</v>
      </c>
      <c r="D4133" s="6" t="s">
        <v>1</v>
      </c>
      <c r="E4133" s="5" t="s">
        <v>7</v>
      </c>
      <c r="F4133" s="5" t="s">
        <v>8</v>
      </c>
      <c r="G4133" s="5" t="s">
        <v>9</v>
      </c>
      <c r="H4133" s="5" t="s">
        <v>10</v>
      </c>
      <c r="I4133" s="109" t="s">
        <v>3374</v>
      </c>
      <c r="J4133" s="109" t="s">
        <v>3433</v>
      </c>
      <c r="K4133" s="109" t="s">
        <v>3437</v>
      </c>
      <c r="L4133" s="109" t="s">
        <v>3434</v>
      </c>
      <c r="M4133" s="5" t="s">
        <v>3439</v>
      </c>
      <c r="N4133" s="5" t="s">
        <v>3440</v>
      </c>
      <c r="O4133" s="5" t="s">
        <v>3441</v>
      </c>
      <c r="P4133" s="5" t="s">
        <v>3438</v>
      </c>
      <c r="Q4133" s="162" t="s">
        <v>3302</v>
      </c>
    </row>
    <row r="4134" spans="1:17" x14ac:dyDescent="0.25">
      <c r="A4134" s="7" t="s">
        <v>1</v>
      </c>
      <c r="B4134" s="7" t="s">
        <v>1</v>
      </c>
      <c r="C4134" s="7" t="s">
        <v>1</v>
      </c>
      <c r="D4134" s="8" t="s">
        <v>1</v>
      </c>
      <c r="E4134" s="8" t="s">
        <v>1</v>
      </c>
      <c r="F4134" s="9" t="s">
        <v>1</v>
      </c>
      <c r="G4134" s="10" t="s">
        <v>1</v>
      </c>
      <c r="H4134" s="11" t="s">
        <v>1</v>
      </c>
      <c r="I4134" s="110">
        <v>1</v>
      </c>
      <c r="J4134" s="110">
        <v>2</v>
      </c>
      <c r="K4134" s="110">
        <v>20</v>
      </c>
      <c r="L4134" s="110" t="s">
        <v>3402</v>
      </c>
      <c r="M4134" s="12">
        <v>5</v>
      </c>
      <c r="N4134" s="12">
        <v>6</v>
      </c>
      <c r="O4134" s="12">
        <v>7</v>
      </c>
      <c r="P4134" s="12" t="s">
        <v>3303</v>
      </c>
      <c r="Q4134" s="110">
        <v>9</v>
      </c>
    </row>
    <row r="4135" spans="1:17" x14ac:dyDescent="0.25">
      <c r="A4135" s="1" t="s">
        <v>969</v>
      </c>
      <c r="B4135" s="1" t="s">
        <v>82</v>
      </c>
      <c r="C4135" s="4" t="s">
        <v>1730</v>
      </c>
      <c r="D4135" s="4" t="s">
        <v>1731</v>
      </c>
      <c r="E4135" s="2" t="s">
        <v>1</v>
      </c>
      <c r="F4135" s="2" t="s">
        <v>1</v>
      </c>
      <c r="G4135" s="2" t="s">
        <v>1</v>
      </c>
      <c r="H4135" s="2" t="s">
        <v>1732</v>
      </c>
      <c r="I4135" s="183">
        <v>0</v>
      </c>
      <c r="J4135" s="183"/>
      <c r="K4135" s="183"/>
      <c r="L4135" s="183">
        <f>M4135+N4135+O4135</f>
        <v>0</v>
      </c>
      <c r="M4135" s="3"/>
      <c r="N4135" s="3"/>
      <c r="O4135" s="3"/>
      <c r="P4135" s="3">
        <f t="shared" ref="P4135:P4167" si="3380">K4135+L4135</f>
        <v>0</v>
      </c>
      <c r="Q4135" s="161"/>
    </row>
    <row r="4136" spans="1:17" ht="33.75" x14ac:dyDescent="0.25">
      <c r="A4136" s="1" t="s">
        <v>1</v>
      </c>
      <c r="B4136" s="1" t="s">
        <v>1</v>
      </c>
      <c r="C4136" s="1" t="s">
        <v>1</v>
      </c>
      <c r="D4136" s="2" t="s">
        <v>1</v>
      </c>
      <c r="E4136" s="2" t="s">
        <v>1</v>
      </c>
      <c r="F4136" s="2" t="s">
        <v>1</v>
      </c>
      <c r="G4136" s="2" t="s">
        <v>1</v>
      </c>
      <c r="H4136" s="13" t="s">
        <v>14</v>
      </c>
      <c r="I4136" s="184">
        <f t="shared" ref="I4136:L4136" si="3381">SUM(I4137,I4145,I4147)</f>
        <v>2161633</v>
      </c>
      <c r="J4136" s="184">
        <f t="shared" ref="J4136" si="3382">SUM(J4137,J4145,J4147)</f>
        <v>2161946</v>
      </c>
      <c r="K4136" s="184">
        <f t="shared" ref="K4136" si="3383">SUM(K4137,K4145,K4147)</f>
        <v>1647477</v>
      </c>
      <c r="L4136" s="184">
        <f t="shared" si="3381"/>
        <v>514469</v>
      </c>
      <c r="M4136" s="14">
        <f t="shared" ref="M4136:O4136" si="3384">SUM(M4137,M4145,M4147)</f>
        <v>194426</v>
      </c>
      <c r="N4136" s="14">
        <f t="shared" si="3384"/>
        <v>163036</v>
      </c>
      <c r="O4136" s="14">
        <f t="shared" si="3384"/>
        <v>157007</v>
      </c>
      <c r="P4136" s="14">
        <f t="shared" si="3380"/>
        <v>2161946</v>
      </c>
      <c r="Q4136" s="184">
        <f t="shared" ref="Q4136:Q4166" si="3385">IF(J4136=0,"-",P4136/J4136*100)</f>
        <v>100</v>
      </c>
    </row>
    <row r="4137" spans="1:17" x14ac:dyDescent="0.25">
      <c r="A4137" s="4" t="s">
        <v>969</v>
      </c>
      <c r="B4137" s="4" t="s">
        <v>82</v>
      </c>
      <c r="C4137" s="4" t="s">
        <v>1730</v>
      </c>
      <c r="D4137" s="4" t="s">
        <v>1731</v>
      </c>
      <c r="E4137" s="2" t="s">
        <v>15</v>
      </c>
      <c r="F4137" s="2" t="s">
        <v>1</v>
      </c>
      <c r="G4137" s="2" t="s">
        <v>1</v>
      </c>
      <c r="H4137" s="2" t="s">
        <v>16</v>
      </c>
      <c r="I4137" s="185">
        <f t="shared" ref="I4137:L4137" si="3386">SUM(I4138,I4139)</f>
        <v>1910111</v>
      </c>
      <c r="J4137" s="185">
        <f t="shared" ref="J4137" si="3387">SUM(J4138,J4139)</f>
        <v>1910424</v>
      </c>
      <c r="K4137" s="185">
        <f t="shared" ref="K4137" si="3388">SUM(K4138,K4139)</f>
        <v>1458625</v>
      </c>
      <c r="L4137" s="185">
        <f t="shared" si="3386"/>
        <v>451799</v>
      </c>
      <c r="M4137" s="15">
        <f t="shared" ref="M4137:O4137" si="3389">SUM(M4138,M4139)</f>
        <v>172367</v>
      </c>
      <c r="N4137" s="15">
        <f t="shared" si="3389"/>
        <v>142527</v>
      </c>
      <c r="O4137" s="15">
        <f t="shared" si="3389"/>
        <v>136905</v>
      </c>
      <c r="P4137" s="15">
        <f t="shared" si="3380"/>
        <v>1910424</v>
      </c>
      <c r="Q4137" s="185">
        <f t="shared" si="3385"/>
        <v>100</v>
      </c>
    </row>
    <row r="4138" spans="1:17" x14ac:dyDescent="0.25">
      <c r="A4138" s="4" t="s">
        <v>969</v>
      </c>
      <c r="B4138" s="4" t="s">
        <v>82</v>
      </c>
      <c r="C4138" s="4" t="s">
        <v>1730</v>
      </c>
      <c r="D4138" s="4" t="s">
        <v>1731</v>
      </c>
      <c r="E4138" s="3" t="s">
        <v>18</v>
      </c>
      <c r="F4138" s="4"/>
      <c r="G4138" s="16" t="s">
        <v>1015</v>
      </c>
      <c r="H4138" s="16" t="s">
        <v>17</v>
      </c>
      <c r="I4138" s="183">
        <v>1708305</v>
      </c>
      <c r="J4138" s="183">
        <v>1708305</v>
      </c>
      <c r="K4138" s="183">
        <v>1291017</v>
      </c>
      <c r="L4138" s="183">
        <f>M4138+N4138+O4138</f>
        <v>417288</v>
      </c>
      <c r="M4138" s="17">
        <v>140192</v>
      </c>
      <c r="N4138" s="17">
        <v>140191</v>
      </c>
      <c r="O4138" s="17">
        <v>136905</v>
      </c>
      <c r="P4138" s="17">
        <f t="shared" si="3380"/>
        <v>1708305</v>
      </c>
      <c r="Q4138" s="183">
        <f t="shared" si="3385"/>
        <v>100</v>
      </c>
    </row>
    <row r="4139" spans="1:17" x14ac:dyDescent="0.25">
      <c r="A4139" s="1" t="s">
        <v>969</v>
      </c>
      <c r="B4139" s="1" t="s">
        <v>82</v>
      </c>
      <c r="C4139" s="1" t="s">
        <v>1730</v>
      </c>
      <c r="D4139" s="1" t="s">
        <v>1731</v>
      </c>
      <c r="E4139" s="1" t="s">
        <v>20</v>
      </c>
      <c r="F4139" s="4" t="s">
        <v>1</v>
      </c>
      <c r="G4139" s="16" t="s">
        <v>1</v>
      </c>
      <c r="H4139" s="2" t="s">
        <v>21</v>
      </c>
      <c r="I4139" s="185">
        <f t="shared" ref="I4139:O4139" si="3390">SUM(I4140:I4144)</f>
        <v>201806</v>
      </c>
      <c r="J4139" s="185">
        <f t="shared" si="3390"/>
        <v>202119</v>
      </c>
      <c r="K4139" s="185">
        <f t="shared" si="3390"/>
        <v>167608</v>
      </c>
      <c r="L4139" s="185">
        <f t="shared" si="3390"/>
        <v>34511</v>
      </c>
      <c r="M4139" s="15">
        <f t="shared" si="3390"/>
        <v>32175</v>
      </c>
      <c r="N4139" s="15">
        <f t="shared" si="3390"/>
        <v>2336</v>
      </c>
      <c r="O4139" s="15">
        <f t="shared" si="3390"/>
        <v>0</v>
      </c>
      <c r="P4139" s="15">
        <f t="shared" si="3380"/>
        <v>202119</v>
      </c>
      <c r="Q4139" s="185">
        <f t="shared" si="3385"/>
        <v>100</v>
      </c>
    </row>
    <row r="4140" spans="1:17" x14ac:dyDescent="0.25">
      <c r="A4140" s="4" t="s">
        <v>969</v>
      </c>
      <c r="B4140" s="4" t="s">
        <v>82</v>
      </c>
      <c r="C4140" s="4" t="s">
        <v>1730</v>
      </c>
      <c r="D4140" s="4" t="s">
        <v>1731</v>
      </c>
      <c r="E4140" s="3" t="s">
        <v>22</v>
      </c>
      <c r="F4140" s="4" t="s">
        <v>1733</v>
      </c>
      <c r="G4140" s="16" t="s">
        <v>1015</v>
      </c>
      <c r="H4140" s="16" t="s">
        <v>86</v>
      </c>
      <c r="I4140" s="183">
        <v>26565</v>
      </c>
      <c r="J4140" s="183">
        <v>26565</v>
      </c>
      <c r="K4140" s="183">
        <v>21893</v>
      </c>
      <c r="L4140" s="183">
        <f>M4140+N4140+O4140</f>
        <v>4672</v>
      </c>
      <c r="M4140" s="17">
        <v>2336</v>
      </c>
      <c r="N4140" s="17">
        <v>2336</v>
      </c>
      <c r="O4140" s="17">
        <v>0</v>
      </c>
      <c r="P4140" s="17">
        <f t="shared" si="3380"/>
        <v>26565</v>
      </c>
      <c r="Q4140" s="183">
        <f t="shared" si="3385"/>
        <v>100</v>
      </c>
    </row>
    <row r="4141" spans="1:17" x14ac:dyDescent="0.25">
      <c r="A4141" s="4" t="s">
        <v>969</v>
      </c>
      <c r="B4141" s="4" t="s">
        <v>82</v>
      </c>
      <c r="C4141" s="4" t="s">
        <v>1730</v>
      </c>
      <c r="D4141" s="4" t="s">
        <v>1731</v>
      </c>
      <c r="E4141" s="3" t="s">
        <v>22</v>
      </c>
      <c r="F4141" s="4" t="s">
        <v>1734</v>
      </c>
      <c r="G4141" s="16" t="s">
        <v>1015</v>
      </c>
      <c r="H4141" s="16" t="s">
        <v>26</v>
      </c>
      <c r="I4141" s="183">
        <v>123700</v>
      </c>
      <c r="J4141" s="183">
        <v>123700</v>
      </c>
      <c r="K4141" s="183">
        <v>109067</v>
      </c>
      <c r="L4141" s="183">
        <f>M4141+N4141+O4141</f>
        <v>14633</v>
      </c>
      <c r="M4141" s="17">
        <v>14633</v>
      </c>
      <c r="N4141" s="17">
        <v>0</v>
      </c>
      <c r="O4141" s="17">
        <v>0</v>
      </c>
      <c r="P4141" s="17">
        <f t="shared" si="3380"/>
        <v>123700</v>
      </c>
      <c r="Q4141" s="183">
        <f t="shared" si="3385"/>
        <v>100</v>
      </c>
    </row>
    <row r="4142" spans="1:17" x14ac:dyDescent="0.25">
      <c r="A4142" s="4" t="s">
        <v>969</v>
      </c>
      <c r="B4142" s="4" t="s">
        <v>82</v>
      </c>
      <c r="C4142" s="4" t="s">
        <v>1730</v>
      </c>
      <c r="D4142" s="4" t="s">
        <v>1731</v>
      </c>
      <c r="E4142" s="3" t="s">
        <v>22</v>
      </c>
      <c r="F4142" s="4" t="s">
        <v>1735</v>
      </c>
      <c r="G4142" s="16" t="s">
        <v>1015</v>
      </c>
      <c r="H4142" s="16" t="s">
        <v>28</v>
      </c>
      <c r="I4142" s="183">
        <v>30919</v>
      </c>
      <c r="J4142" s="183">
        <v>31232</v>
      </c>
      <c r="K4142" s="183">
        <v>31232</v>
      </c>
      <c r="L4142" s="183">
        <f>M4142+N4142+O4142</f>
        <v>0</v>
      </c>
      <c r="M4142" s="17">
        <v>0</v>
      </c>
      <c r="N4142" s="17">
        <v>0</v>
      </c>
      <c r="O4142" s="17">
        <v>0</v>
      </c>
      <c r="P4142" s="17">
        <f t="shared" si="3380"/>
        <v>31232</v>
      </c>
      <c r="Q4142" s="183">
        <f t="shared" si="3385"/>
        <v>100</v>
      </c>
    </row>
    <row r="4143" spans="1:17" x14ac:dyDescent="0.25">
      <c r="A4143" s="4" t="s">
        <v>969</v>
      </c>
      <c r="B4143" s="4" t="s">
        <v>82</v>
      </c>
      <c r="C4143" s="4" t="s">
        <v>1730</v>
      </c>
      <c r="D4143" s="4" t="s">
        <v>1731</v>
      </c>
      <c r="E4143" s="3" t="s">
        <v>22</v>
      </c>
      <c r="F4143" s="4" t="s">
        <v>1736</v>
      </c>
      <c r="G4143" s="16" t="s">
        <v>1015</v>
      </c>
      <c r="H4143" s="16" t="s">
        <v>24</v>
      </c>
      <c r="I4143" s="183">
        <v>10000</v>
      </c>
      <c r="J4143" s="183">
        <v>10000</v>
      </c>
      <c r="K4143" s="183">
        <v>0</v>
      </c>
      <c r="L4143" s="183">
        <f>M4143+N4143+O4143</f>
        <v>10000</v>
      </c>
      <c r="M4143" s="17">
        <v>10000</v>
      </c>
      <c r="N4143" s="17"/>
      <c r="O4143" s="17"/>
      <c r="P4143" s="17">
        <f t="shared" si="3380"/>
        <v>10000</v>
      </c>
      <c r="Q4143" s="183">
        <f t="shared" si="3385"/>
        <v>100</v>
      </c>
    </row>
    <row r="4144" spans="1:17" x14ac:dyDescent="0.25">
      <c r="A4144" s="4" t="s">
        <v>969</v>
      </c>
      <c r="B4144" s="4" t="s">
        <v>82</v>
      </c>
      <c r="C4144" s="4" t="s">
        <v>1730</v>
      </c>
      <c r="D4144" s="4" t="s">
        <v>1731</v>
      </c>
      <c r="E4144" s="3" t="s">
        <v>22</v>
      </c>
      <c r="F4144" s="4" t="s">
        <v>1737</v>
      </c>
      <c r="G4144" s="16" t="s">
        <v>1015</v>
      </c>
      <c r="H4144" s="16" t="s">
        <v>30</v>
      </c>
      <c r="I4144" s="183">
        <v>10622</v>
      </c>
      <c r="J4144" s="183">
        <v>10622</v>
      </c>
      <c r="K4144" s="183">
        <v>5416</v>
      </c>
      <c r="L4144" s="183">
        <f>M4144+N4144+O4144</f>
        <v>5206</v>
      </c>
      <c r="M4144" s="17">
        <v>5206</v>
      </c>
      <c r="N4144" s="17"/>
      <c r="O4144" s="17"/>
      <c r="P4144" s="17">
        <f t="shared" si="3380"/>
        <v>10622</v>
      </c>
      <c r="Q4144" s="183">
        <f t="shared" si="3385"/>
        <v>100</v>
      </c>
    </row>
    <row r="4145" spans="1:17" x14ac:dyDescent="0.25">
      <c r="A4145" s="4" t="s">
        <v>969</v>
      </c>
      <c r="B4145" s="4" t="s">
        <v>82</v>
      </c>
      <c r="C4145" s="4" t="s">
        <v>1730</v>
      </c>
      <c r="D4145" s="4" t="s">
        <v>1731</v>
      </c>
      <c r="E4145" s="2" t="s">
        <v>31</v>
      </c>
      <c r="F4145" s="2" t="s">
        <v>1</v>
      </c>
      <c r="G4145" s="2" t="s">
        <v>1</v>
      </c>
      <c r="H4145" s="2" t="s">
        <v>32</v>
      </c>
      <c r="I4145" s="185">
        <f t="shared" ref="I4145:O4145" si="3391">SUM(I4146)</f>
        <v>179372</v>
      </c>
      <c r="J4145" s="185">
        <f t="shared" si="3391"/>
        <v>179372</v>
      </c>
      <c r="K4145" s="185">
        <f t="shared" si="3391"/>
        <v>135557</v>
      </c>
      <c r="L4145" s="185">
        <f t="shared" si="3391"/>
        <v>43815</v>
      </c>
      <c r="M4145" s="15">
        <f t="shared" si="3391"/>
        <v>14721</v>
      </c>
      <c r="N4145" s="15">
        <f t="shared" si="3391"/>
        <v>14721</v>
      </c>
      <c r="O4145" s="15">
        <f t="shared" si="3391"/>
        <v>14373</v>
      </c>
      <c r="P4145" s="15">
        <f t="shared" si="3380"/>
        <v>179372</v>
      </c>
      <c r="Q4145" s="185">
        <f t="shared" si="3385"/>
        <v>100</v>
      </c>
    </row>
    <row r="4146" spans="1:17" x14ac:dyDescent="0.25">
      <c r="A4146" s="4" t="s">
        <v>969</v>
      </c>
      <c r="B4146" s="4" t="s">
        <v>82</v>
      </c>
      <c r="C4146" s="4" t="s">
        <v>1730</v>
      </c>
      <c r="D4146" s="4" t="s">
        <v>1731</v>
      </c>
      <c r="E4146" s="3" t="s">
        <v>34</v>
      </c>
      <c r="F4146" s="4"/>
      <c r="G4146" s="16" t="s">
        <v>1015</v>
      </c>
      <c r="H4146" s="16" t="s">
        <v>33</v>
      </c>
      <c r="I4146" s="183">
        <v>179372</v>
      </c>
      <c r="J4146" s="183">
        <v>179372</v>
      </c>
      <c r="K4146" s="183">
        <v>135557</v>
      </c>
      <c r="L4146" s="183">
        <f>M4146+N4146+O4146</f>
        <v>43815</v>
      </c>
      <c r="M4146" s="17">
        <v>14721</v>
      </c>
      <c r="N4146" s="17">
        <v>14721</v>
      </c>
      <c r="O4146" s="17">
        <v>14373</v>
      </c>
      <c r="P4146" s="17">
        <f t="shared" si="3380"/>
        <v>179372</v>
      </c>
      <c r="Q4146" s="183">
        <f t="shared" si="3385"/>
        <v>100</v>
      </c>
    </row>
    <row r="4147" spans="1:17" x14ac:dyDescent="0.25">
      <c r="A4147" s="4" t="s">
        <v>969</v>
      </c>
      <c r="B4147" s="4" t="s">
        <v>82</v>
      </c>
      <c r="C4147" s="4" t="s">
        <v>1730</v>
      </c>
      <c r="D4147" s="4" t="s">
        <v>1731</v>
      </c>
      <c r="E4147" s="2" t="s">
        <v>35</v>
      </c>
      <c r="F4147" s="2" t="s">
        <v>1</v>
      </c>
      <c r="G4147" s="2" t="s">
        <v>1</v>
      </c>
      <c r="H4147" s="2" t="s">
        <v>36</v>
      </c>
      <c r="I4147" s="185">
        <f t="shared" ref="I4147:O4147" si="3392">SUM(I4148:I4155)</f>
        <v>72150</v>
      </c>
      <c r="J4147" s="185">
        <f t="shared" si="3392"/>
        <v>72150</v>
      </c>
      <c r="K4147" s="185">
        <f t="shared" si="3392"/>
        <v>53295</v>
      </c>
      <c r="L4147" s="185">
        <f t="shared" si="3392"/>
        <v>18855</v>
      </c>
      <c r="M4147" s="15">
        <f t="shared" si="3392"/>
        <v>7338</v>
      </c>
      <c r="N4147" s="15">
        <f t="shared" si="3392"/>
        <v>5788</v>
      </c>
      <c r="O4147" s="15">
        <f t="shared" si="3392"/>
        <v>5729</v>
      </c>
      <c r="P4147" s="15">
        <f t="shared" si="3380"/>
        <v>72150</v>
      </c>
      <c r="Q4147" s="185">
        <f t="shared" si="3385"/>
        <v>100</v>
      </c>
    </row>
    <row r="4148" spans="1:17" x14ac:dyDescent="0.25">
      <c r="A4148" s="4" t="s">
        <v>969</v>
      </c>
      <c r="B4148" s="4" t="s">
        <v>82</v>
      </c>
      <c r="C4148" s="4" t="s">
        <v>1730</v>
      </c>
      <c r="D4148" s="4" t="s">
        <v>1731</v>
      </c>
      <c r="E4148" s="3" t="s">
        <v>39</v>
      </c>
      <c r="F4148" s="4"/>
      <c r="G4148" s="16" t="s">
        <v>1015</v>
      </c>
      <c r="H4148" s="16" t="s">
        <v>38</v>
      </c>
      <c r="I4148" s="183">
        <v>200</v>
      </c>
      <c r="J4148" s="183">
        <v>200</v>
      </c>
      <c r="K4148" s="183">
        <v>100</v>
      </c>
      <c r="L4148" s="183">
        <f t="shared" ref="L4148:L4154" si="3393">M4148+N4148+O4148</f>
        <v>100</v>
      </c>
      <c r="M4148" s="17">
        <v>50</v>
      </c>
      <c r="N4148" s="17">
        <v>50</v>
      </c>
      <c r="O4148" s="17">
        <v>0</v>
      </c>
      <c r="P4148" s="17">
        <f t="shared" si="3380"/>
        <v>200</v>
      </c>
      <c r="Q4148" s="183">
        <f t="shared" si="3385"/>
        <v>100</v>
      </c>
    </row>
    <row r="4149" spans="1:17" x14ac:dyDescent="0.25">
      <c r="A4149" s="4" t="s">
        <v>969</v>
      </c>
      <c r="B4149" s="4" t="s">
        <v>82</v>
      </c>
      <c r="C4149" s="4" t="s">
        <v>1730</v>
      </c>
      <c r="D4149" s="4" t="s">
        <v>1731</v>
      </c>
      <c r="E4149" s="3" t="s">
        <v>197</v>
      </c>
      <c r="F4149" s="4"/>
      <c r="G4149" s="16" t="s">
        <v>1015</v>
      </c>
      <c r="H4149" s="16" t="s">
        <v>196</v>
      </c>
      <c r="I4149" s="183">
        <v>15000</v>
      </c>
      <c r="J4149" s="183">
        <v>15000</v>
      </c>
      <c r="K4149" s="183">
        <v>14000</v>
      </c>
      <c r="L4149" s="183">
        <f t="shared" si="3393"/>
        <v>1000</v>
      </c>
      <c r="M4149" s="17">
        <v>1000</v>
      </c>
      <c r="N4149" s="17">
        <v>0</v>
      </c>
      <c r="O4149" s="17">
        <v>0</v>
      </c>
      <c r="P4149" s="17">
        <f t="shared" si="3380"/>
        <v>15000</v>
      </c>
      <c r="Q4149" s="183">
        <f t="shared" si="3385"/>
        <v>100</v>
      </c>
    </row>
    <row r="4150" spans="1:17" x14ac:dyDescent="0.25">
      <c r="A4150" s="4" t="s">
        <v>969</v>
      </c>
      <c r="B4150" s="4" t="s">
        <v>82</v>
      </c>
      <c r="C4150" s="4" t="s">
        <v>1730</v>
      </c>
      <c r="D4150" s="4" t="s">
        <v>1731</v>
      </c>
      <c r="E4150" s="3" t="s">
        <v>200</v>
      </c>
      <c r="F4150" s="4"/>
      <c r="G4150" s="16" t="s">
        <v>1015</v>
      </c>
      <c r="H4150" s="16" t="s">
        <v>199</v>
      </c>
      <c r="I4150" s="183">
        <v>5000</v>
      </c>
      <c r="J4150" s="183">
        <v>5000</v>
      </c>
      <c r="K4150" s="183">
        <v>3747</v>
      </c>
      <c r="L4150" s="183">
        <f t="shared" si="3393"/>
        <v>1253</v>
      </c>
      <c r="M4150" s="17">
        <v>418</v>
      </c>
      <c r="N4150" s="17">
        <v>418</v>
      </c>
      <c r="O4150" s="17">
        <v>417</v>
      </c>
      <c r="P4150" s="17">
        <f t="shared" si="3380"/>
        <v>5000</v>
      </c>
      <c r="Q4150" s="183">
        <f t="shared" si="3385"/>
        <v>100</v>
      </c>
    </row>
    <row r="4151" spans="1:17" x14ac:dyDescent="0.25">
      <c r="A4151" s="4" t="s">
        <v>969</v>
      </c>
      <c r="B4151" s="4" t="s">
        <v>82</v>
      </c>
      <c r="C4151" s="4" t="s">
        <v>1730</v>
      </c>
      <c r="D4151" s="4" t="s">
        <v>1731</v>
      </c>
      <c r="E4151" s="3" t="s">
        <v>203</v>
      </c>
      <c r="F4151" s="4"/>
      <c r="G4151" s="16" t="s">
        <v>1015</v>
      </c>
      <c r="H4151" s="16" t="s">
        <v>202</v>
      </c>
      <c r="I4151" s="183">
        <v>20000</v>
      </c>
      <c r="J4151" s="183">
        <v>20000</v>
      </c>
      <c r="K4151" s="183">
        <v>14997</v>
      </c>
      <c r="L4151" s="183">
        <f t="shared" si="3393"/>
        <v>5003</v>
      </c>
      <c r="M4151" s="17">
        <v>1668</v>
      </c>
      <c r="N4151" s="17">
        <v>1668</v>
      </c>
      <c r="O4151" s="17">
        <v>1667</v>
      </c>
      <c r="P4151" s="17">
        <f t="shared" si="3380"/>
        <v>20000</v>
      </c>
      <c r="Q4151" s="183">
        <f t="shared" si="3385"/>
        <v>100</v>
      </c>
    </row>
    <row r="4152" spans="1:17" x14ac:dyDescent="0.25">
      <c r="A4152" s="4" t="s">
        <v>969</v>
      </c>
      <c r="B4152" s="4" t="s">
        <v>82</v>
      </c>
      <c r="C4152" s="4" t="s">
        <v>1730</v>
      </c>
      <c r="D4152" s="4" t="s">
        <v>1731</v>
      </c>
      <c r="E4152" s="3" t="s">
        <v>206</v>
      </c>
      <c r="F4152" s="4"/>
      <c r="G4152" s="16" t="s">
        <v>1015</v>
      </c>
      <c r="H4152" s="16" t="s">
        <v>205</v>
      </c>
      <c r="I4152" s="183">
        <v>150</v>
      </c>
      <c r="J4152" s="183">
        <v>150</v>
      </c>
      <c r="K4152" s="183">
        <v>75</v>
      </c>
      <c r="L4152" s="183">
        <f t="shared" si="3393"/>
        <v>75</v>
      </c>
      <c r="M4152" s="17">
        <v>25</v>
      </c>
      <c r="N4152" s="17">
        <v>25</v>
      </c>
      <c r="O4152" s="17">
        <v>25</v>
      </c>
      <c r="P4152" s="17">
        <f t="shared" si="3380"/>
        <v>150</v>
      </c>
      <c r="Q4152" s="183">
        <f t="shared" si="3385"/>
        <v>100</v>
      </c>
    </row>
    <row r="4153" spans="1:17" x14ac:dyDescent="0.25">
      <c r="A4153" s="4" t="s">
        <v>969</v>
      </c>
      <c r="B4153" s="4" t="s">
        <v>82</v>
      </c>
      <c r="C4153" s="4" t="s">
        <v>1730</v>
      </c>
      <c r="D4153" s="4" t="s">
        <v>1731</v>
      </c>
      <c r="E4153" s="3" t="s">
        <v>209</v>
      </c>
      <c r="F4153" s="4"/>
      <c r="G4153" s="16" t="s">
        <v>1015</v>
      </c>
      <c r="H4153" s="16" t="s">
        <v>208</v>
      </c>
      <c r="I4153" s="183">
        <v>4950</v>
      </c>
      <c r="J4153" s="183">
        <v>4950</v>
      </c>
      <c r="K4153" s="183">
        <v>2750</v>
      </c>
      <c r="L4153" s="183">
        <f t="shared" si="3393"/>
        <v>2200</v>
      </c>
      <c r="M4153" s="17">
        <v>1100</v>
      </c>
      <c r="N4153" s="17">
        <v>550</v>
      </c>
      <c r="O4153" s="17">
        <v>550</v>
      </c>
      <c r="P4153" s="17">
        <f t="shared" si="3380"/>
        <v>4950</v>
      </c>
      <c r="Q4153" s="183">
        <f t="shared" si="3385"/>
        <v>100</v>
      </c>
    </row>
    <row r="4154" spans="1:17" x14ac:dyDescent="0.25">
      <c r="A4154" s="4" t="s">
        <v>969</v>
      </c>
      <c r="B4154" s="4" t="s">
        <v>82</v>
      </c>
      <c r="C4154" s="4" t="s">
        <v>1730</v>
      </c>
      <c r="D4154" s="4" t="s">
        <v>1731</v>
      </c>
      <c r="E4154" s="3" t="s">
        <v>212</v>
      </c>
      <c r="F4154" s="4"/>
      <c r="G4154" s="16" t="s">
        <v>1015</v>
      </c>
      <c r="H4154" s="16" t="s">
        <v>211</v>
      </c>
      <c r="I4154" s="183">
        <v>6500</v>
      </c>
      <c r="J4154" s="183">
        <v>6500</v>
      </c>
      <c r="K4154" s="183">
        <v>3250</v>
      </c>
      <c r="L4154" s="183">
        <f t="shared" si="3393"/>
        <v>3250</v>
      </c>
      <c r="M4154" s="17">
        <v>1083</v>
      </c>
      <c r="N4154" s="17">
        <v>1083</v>
      </c>
      <c r="O4154" s="17">
        <v>1084</v>
      </c>
      <c r="P4154" s="17">
        <f t="shared" si="3380"/>
        <v>6500</v>
      </c>
      <c r="Q4154" s="183">
        <f t="shared" si="3385"/>
        <v>100</v>
      </c>
    </row>
    <row r="4155" spans="1:17" x14ac:dyDescent="0.25">
      <c r="A4155" s="1" t="s">
        <v>969</v>
      </c>
      <c r="B4155" s="1" t="s">
        <v>82</v>
      </c>
      <c r="C4155" s="1" t="s">
        <v>1730</v>
      </c>
      <c r="D4155" s="1" t="s">
        <v>1731</v>
      </c>
      <c r="E4155" s="1" t="s">
        <v>40</v>
      </c>
      <c r="F4155" s="4" t="s">
        <v>1</v>
      </c>
      <c r="G4155" s="16" t="s">
        <v>1</v>
      </c>
      <c r="H4155" s="2" t="s">
        <v>41</v>
      </c>
      <c r="I4155" s="185">
        <f t="shared" ref="I4155:O4155" si="3394">SUM(I4156:I4158)</f>
        <v>20350</v>
      </c>
      <c r="J4155" s="185">
        <f t="shared" si="3394"/>
        <v>20350</v>
      </c>
      <c r="K4155" s="185">
        <f t="shared" si="3394"/>
        <v>14376</v>
      </c>
      <c r="L4155" s="185">
        <f t="shared" si="3394"/>
        <v>5974</v>
      </c>
      <c r="M4155" s="15">
        <f t="shared" si="3394"/>
        <v>1994</v>
      </c>
      <c r="N4155" s="15">
        <f t="shared" si="3394"/>
        <v>1994</v>
      </c>
      <c r="O4155" s="15">
        <f t="shared" si="3394"/>
        <v>1986</v>
      </c>
      <c r="P4155" s="15">
        <f t="shared" si="3380"/>
        <v>20350</v>
      </c>
      <c r="Q4155" s="185">
        <f t="shared" si="3385"/>
        <v>100</v>
      </c>
    </row>
    <row r="4156" spans="1:17" x14ac:dyDescent="0.25">
      <c r="A4156" s="4" t="s">
        <v>969</v>
      </c>
      <c r="B4156" s="4" t="s">
        <v>82</v>
      </c>
      <c r="C4156" s="4" t="s">
        <v>1730</v>
      </c>
      <c r="D4156" s="4" t="s">
        <v>1731</v>
      </c>
      <c r="E4156" s="3" t="s">
        <v>42</v>
      </c>
      <c r="F4156" s="4"/>
      <c r="G4156" s="16" t="s">
        <v>1015</v>
      </c>
      <c r="H4156" s="16" t="s">
        <v>41</v>
      </c>
      <c r="I4156" s="183">
        <v>11300</v>
      </c>
      <c r="J4156" s="183">
        <v>11300</v>
      </c>
      <c r="K4156" s="183">
        <v>8475</v>
      </c>
      <c r="L4156" s="183">
        <f>M4156+N4156+O4156</f>
        <v>2825</v>
      </c>
      <c r="M4156" s="17">
        <v>942</v>
      </c>
      <c r="N4156" s="17">
        <v>942</v>
      </c>
      <c r="O4156" s="17">
        <v>941</v>
      </c>
      <c r="P4156" s="17">
        <f t="shared" si="3380"/>
        <v>11300</v>
      </c>
      <c r="Q4156" s="183">
        <f t="shared" si="3385"/>
        <v>100</v>
      </c>
    </row>
    <row r="4157" spans="1:17" ht="22.5" x14ac:dyDescent="0.25">
      <c r="A4157" s="4" t="s">
        <v>969</v>
      </c>
      <c r="B4157" s="4" t="s">
        <v>82</v>
      </c>
      <c r="C4157" s="4" t="s">
        <v>1730</v>
      </c>
      <c r="D4157" s="4" t="s">
        <v>1731</v>
      </c>
      <c r="E4157" s="3" t="s">
        <v>42</v>
      </c>
      <c r="F4157" s="4" t="s">
        <v>1738</v>
      </c>
      <c r="G4157" s="16" t="s">
        <v>1015</v>
      </c>
      <c r="H4157" s="16" t="s">
        <v>50</v>
      </c>
      <c r="I4157" s="183">
        <v>5450</v>
      </c>
      <c r="J4157" s="183">
        <v>5450</v>
      </c>
      <c r="K4157" s="183">
        <v>4101</v>
      </c>
      <c r="L4157" s="183">
        <f>M4157+N4157+O4157</f>
        <v>1349</v>
      </c>
      <c r="M4157" s="17">
        <v>452</v>
      </c>
      <c r="N4157" s="17">
        <v>452</v>
      </c>
      <c r="O4157" s="17">
        <v>445</v>
      </c>
      <c r="P4157" s="17">
        <f t="shared" si="3380"/>
        <v>5450</v>
      </c>
      <c r="Q4157" s="183">
        <f t="shared" si="3385"/>
        <v>100</v>
      </c>
    </row>
    <row r="4158" spans="1:17" ht="22.5" x14ac:dyDescent="0.25">
      <c r="A4158" s="4" t="s">
        <v>969</v>
      </c>
      <c r="B4158" s="4" t="s">
        <v>82</v>
      </c>
      <c r="C4158" s="4" t="s">
        <v>1730</v>
      </c>
      <c r="D4158" s="4" t="s">
        <v>1731</v>
      </c>
      <c r="E4158" s="3" t="s">
        <v>42</v>
      </c>
      <c r="F4158" s="4" t="s">
        <v>1739</v>
      </c>
      <c r="G4158" s="16" t="s">
        <v>1015</v>
      </c>
      <c r="H4158" s="16" t="s">
        <v>56</v>
      </c>
      <c r="I4158" s="183">
        <v>3600</v>
      </c>
      <c r="J4158" s="183">
        <v>3600</v>
      </c>
      <c r="K4158" s="183">
        <v>1800</v>
      </c>
      <c r="L4158" s="183">
        <f>M4158+N4158+O4158</f>
        <v>1800</v>
      </c>
      <c r="M4158" s="17">
        <v>600</v>
      </c>
      <c r="N4158" s="17">
        <v>600</v>
      </c>
      <c r="O4158" s="17">
        <v>600</v>
      </c>
      <c r="P4158" s="17">
        <f t="shared" si="3380"/>
        <v>3600</v>
      </c>
      <c r="Q4158" s="183">
        <f t="shared" si="3385"/>
        <v>100</v>
      </c>
    </row>
    <row r="4159" spans="1:17" ht="22.5" x14ac:dyDescent="0.25">
      <c r="A4159" s="1" t="s">
        <v>1</v>
      </c>
      <c r="B4159" s="1" t="s">
        <v>1</v>
      </c>
      <c r="C4159" s="1" t="s">
        <v>1</v>
      </c>
      <c r="D4159" s="2" t="s">
        <v>1</v>
      </c>
      <c r="E4159" s="2" t="s">
        <v>1</v>
      </c>
      <c r="F4159" s="2" t="s">
        <v>1</v>
      </c>
      <c r="G4159" s="2" t="s">
        <v>1</v>
      </c>
      <c r="H4159" s="13" t="s">
        <v>57</v>
      </c>
      <c r="I4159" s="184">
        <f t="shared" ref="I4159:O4160" si="3395">SUM(I4160)</f>
        <v>100</v>
      </c>
      <c r="J4159" s="184">
        <f t="shared" si="3395"/>
        <v>100</v>
      </c>
      <c r="K4159" s="184">
        <f t="shared" si="3395"/>
        <v>0</v>
      </c>
      <c r="L4159" s="184">
        <f t="shared" si="3395"/>
        <v>0</v>
      </c>
      <c r="M4159" s="14">
        <f t="shared" si="3395"/>
        <v>0</v>
      </c>
      <c r="N4159" s="14">
        <f t="shared" si="3395"/>
        <v>0</v>
      </c>
      <c r="O4159" s="14">
        <f t="shared" si="3395"/>
        <v>0</v>
      </c>
      <c r="P4159" s="14">
        <f t="shared" si="3380"/>
        <v>0</v>
      </c>
      <c r="Q4159" s="184">
        <f t="shared" si="3385"/>
        <v>0</v>
      </c>
    </row>
    <row r="4160" spans="1:17" x14ac:dyDescent="0.25">
      <c r="A4160" s="4" t="s">
        <v>969</v>
      </c>
      <c r="B4160" s="4" t="s">
        <v>82</v>
      </c>
      <c r="C4160" s="4" t="s">
        <v>1730</v>
      </c>
      <c r="D4160" s="4" t="s">
        <v>1731</v>
      </c>
      <c r="E4160" s="2" t="s">
        <v>58</v>
      </c>
      <c r="F4160" s="2" t="s">
        <v>1</v>
      </c>
      <c r="G4160" s="2" t="s">
        <v>1</v>
      </c>
      <c r="H4160" s="2" t="s">
        <v>59</v>
      </c>
      <c r="I4160" s="185">
        <f t="shared" si="3395"/>
        <v>100</v>
      </c>
      <c r="J4160" s="185">
        <f t="shared" si="3395"/>
        <v>100</v>
      </c>
      <c r="K4160" s="185">
        <f t="shared" si="3395"/>
        <v>0</v>
      </c>
      <c r="L4160" s="185">
        <f t="shared" si="3395"/>
        <v>0</v>
      </c>
      <c r="M4160" s="15">
        <f t="shared" si="3395"/>
        <v>0</v>
      </c>
      <c r="N4160" s="15">
        <f t="shared" si="3395"/>
        <v>0</v>
      </c>
      <c r="O4160" s="15">
        <f t="shared" si="3395"/>
        <v>0</v>
      </c>
      <c r="P4160" s="15">
        <f t="shared" si="3380"/>
        <v>0</v>
      </c>
      <c r="Q4160" s="185">
        <f t="shared" si="3385"/>
        <v>0</v>
      </c>
    </row>
    <row r="4161" spans="1:17" x14ac:dyDescent="0.25">
      <c r="A4161" s="4" t="s">
        <v>969</v>
      </c>
      <c r="B4161" s="4" t="s">
        <v>82</v>
      </c>
      <c r="C4161" s="4" t="s">
        <v>1730</v>
      </c>
      <c r="D4161" s="4" t="s">
        <v>1731</v>
      </c>
      <c r="E4161" s="3" t="s">
        <v>69</v>
      </c>
      <c r="F4161" s="4"/>
      <c r="G4161" s="16" t="s">
        <v>1015</v>
      </c>
      <c r="H4161" s="16" t="s">
        <v>68</v>
      </c>
      <c r="I4161" s="183">
        <v>100</v>
      </c>
      <c r="J4161" s="183">
        <v>100</v>
      </c>
      <c r="K4161" s="183">
        <v>0</v>
      </c>
      <c r="L4161" s="183">
        <f>M4161+N4161+O4161</f>
        <v>0</v>
      </c>
      <c r="M4161" s="17">
        <v>0</v>
      </c>
      <c r="N4161" s="17">
        <v>0</v>
      </c>
      <c r="O4161" s="17">
        <v>0</v>
      </c>
      <c r="P4161" s="17">
        <f t="shared" si="3380"/>
        <v>0</v>
      </c>
      <c r="Q4161" s="183">
        <f t="shared" si="3385"/>
        <v>0</v>
      </c>
    </row>
    <row r="4162" spans="1:17" ht="22.5" x14ac:dyDescent="0.25">
      <c r="A4162" s="1" t="s">
        <v>1</v>
      </c>
      <c r="B4162" s="1" t="s">
        <v>1</v>
      </c>
      <c r="C4162" s="1" t="s">
        <v>1</v>
      </c>
      <c r="D4162" s="2" t="s">
        <v>1</v>
      </c>
      <c r="E4162" s="2" t="s">
        <v>1</v>
      </c>
      <c r="F4162" s="2" t="s">
        <v>1</v>
      </c>
      <c r="G4162" s="2" t="s">
        <v>1</v>
      </c>
      <c r="H4162" s="13" t="s">
        <v>70</v>
      </c>
      <c r="I4162" s="184">
        <f t="shared" ref="I4162:O4162" si="3396">SUM(I4163)</f>
        <v>24000</v>
      </c>
      <c r="J4162" s="184">
        <f t="shared" si="3396"/>
        <v>22000</v>
      </c>
      <c r="K4162" s="184">
        <f t="shared" si="3396"/>
        <v>11001</v>
      </c>
      <c r="L4162" s="184">
        <f t="shared" si="3396"/>
        <v>10999</v>
      </c>
      <c r="M4162" s="14">
        <f t="shared" si="3396"/>
        <v>3667</v>
      </c>
      <c r="N4162" s="14">
        <f t="shared" si="3396"/>
        <v>3666</v>
      </c>
      <c r="O4162" s="14">
        <f t="shared" si="3396"/>
        <v>3666</v>
      </c>
      <c r="P4162" s="14">
        <f t="shared" si="3380"/>
        <v>22000</v>
      </c>
      <c r="Q4162" s="184">
        <f t="shared" si="3385"/>
        <v>100</v>
      </c>
    </row>
    <row r="4163" spans="1:17" x14ac:dyDescent="0.25">
      <c r="A4163" s="4" t="s">
        <v>969</v>
      </c>
      <c r="B4163" s="4" t="s">
        <v>82</v>
      </c>
      <c r="C4163" s="4" t="s">
        <v>1730</v>
      </c>
      <c r="D4163" s="4" t="s">
        <v>1731</v>
      </c>
      <c r="E4163" s="2" t="s">
        <v>71</v>
      </c>
      <c r="F4163" s="2" t="s">
        <v>1</v>
      </c>
      <c r="G4163" s="2" t="s">
        <v>1</v>
      </c>
      <c r="H4163" s="2" t="s">
        <v>72</v>
      </c>
      <c r="I4163" s="185">
        <f t="shared" ref="I4163:L4163" si="3397">SUM(I4164:I4165)</f>
        <v>24000</v>
      </c>
      <c r="J4163" s="185">
        <f t="shared" ref="J4163" si="3398">SUM(J4164:J4165)</f>
        <v>22000</v>
      </c>
      <c r="K4163" s="185">
        <f t="shared" ref="K4163" si="3399">SUM(K4164:K4165)</f>
        <v>11001</v>
      </c>
      <c r="L4163" s="185">
        <f t="shared" si="3397"/>
        <v>10999</v>
      </c>
      <c r="M4163" s="15">
        <f t="shared" ref="M4163:O4163" si="3400">SUM(M4164:M4165)</f>
        <v>3667</v>
      </c>
      <c r="N4163" s="15">
        <f t="shared" si="3400"/>
        <v>3666</v>
      </c>
      <c r="O4163" s="15">
        <f t="shared" si="3400"/>
        <v>3666</v>
      </c>
      <c r="P4163" s="15">
        <f t="shared" si="3380"/>
        <v>22000</v>
      </c>
      <c r="Q4163" s="185">
        <f t="shared" si="3385"/>
        <v>100</v>
      </c>
    </row>
    <row r="4164" spans="1:17" x14ac:dyDescent="0.25">
      <c r="A4164" s="4" t="s">
        <v>969</v>
      </c>
      <c r="B4164" s="4" t="s">
        <v>82</v>
      </c>
      <c r="C4164" s="4" t="s">
        <v>1730</v>
      </c>
      <c r="D4164" s="4" t="s">
        <v>1731</v>
      </c>
      <c r="E4164" s="3" t="s">
        <v>75</v>
      </c>
      <c r="F4164" s="4"/>
      <c r="G4164" s="16" t="s">
        <v>1015</v>
      </c>
      <c r="H4164" s="16" t="s">
        <v>74</v>
      </c>
      <c r="I4164" s="183">
        <v>9000</v>
      </c>
      <c r="J4164" s="183">
        <v>7000</v>
      </c>
      <c r="K4164" s="183">
        <v>3501</v>
      </c>
      <c r="L4164" s="183">
        <f>M4164+N4164+O4164</f>
        <v>3499</v>
      </c>
      <c r="M4164" s="17">
        <v>1167</v>
      </c>
      <c r="N4164" s="17">
        <v>1166</v>
      </c>
      <c r="O4164" s="17">
        <v>1166</v>
      </c>
      <c r="P4164" s="17">
        <f t="shared" si="3380"/>
        <v>7000</v>
      </c>
      <c r="Q4164" s="183">
        <f t="shared" si="3385"/>
        <v>100</v>
      </c>
    </row>
    <row r="4165" spans="1:17" x14ac:dyDescent="0.25">
      <c r="A4165" s="4" t="s">
        <v>969</v>
      </c>
      <c r="B4165" s="4" t="s">
        <v>82</v>
      </c>
      <c r="C4165" s="4" t="s">
        <v>1730</v>
      </c>
      <c r="D4165" s="4" t="s">
        <v>1731</v>
      </c>
      <c r="E4165" s="3" t="s">
        <v>341</v>
      </c>
      <c r="F4165" s="4"/>
      <c r="G4165" s="16" t="s">
        <v>1015</v>
      </c>
      <c r="H4165" s="16" t="s">
        <v>340</v>
      </c>
      <c r="I4165" s="183">
        <v>15000</v>
      </c>
      <c r="J4165" s="183">
        <v>15000</v>
      </c>
      <c r="K4165" s="183">
        <v>7500</v>
      </c>
      <c r="L4165" s="183">
        <f>M4165+N4165+O4165</f>
        <v>7500</v>
      </c>
      <c r="M4165" s="17">
        <v>2500</v>
      </c>
      <c r="N4165" s="17">
        <v>2500</v>
      </c>
      <c r="O4165" s="17">
        <v>2500</v>
      </c>
      <c r="P4165" s="17">
        <f t="shared" si="3380"/>
        <v>15000</v>
      </c>
      <c r="Q4165" s="183">
        <f t="shared" si="3385"/>
        <v>100</v>
      </c>
    </row>
    <row r="4166" spans="1:17" ht="22.5" x14ac:dyDescent="0.25">
      <c r="A4166" s="16" t="s">
        <v>1</v>
      </c>
      <c r="B4166" s="16" t="s">
        <v>1</v>
      </c>
      <c r="C4166" s="16" t="s">
        <v>1</v>
      </c>
      <c r="D4166" s="16" t="s">
        <v>1</v>
      </c>
      <c r="E4166" s="16" t="s">
        <v>1</v>
      </c>
      <c r="F4166" s="16" t="s">
        <v>1</v>
      </c>
      <c r="G4166" s="16" t="s">
        <v>1</v>
      </c>
      <c r="H4166" s="13" t="s">
        <v>1740</v>
      </c>
      <c r="I4166" s="184">
        <f t="shared" ref="I4166:O4166" si="3401">SUM(I4136,I4159,I4162)</f>
        <v>2185733</v>
      </c>
      <c r="J4166" s="184">
        <f t="shared" si="3401"/>
        <v>2184046</v>
      </c>
      <c r="K4166" s="184">
        <f t="shared" si="3401"/>
        <v>1658478</v>
      </c>
      <c r="L4166" s="184">
        <f t="shared" si="3401"/>
        <v>525468</v>
      </c>
      <c r="M4166" s="14">
        <f t="shared" si="3401"/>
        <v>198093</v>
      </c>
      <c r="N4166" s="14">
        <f t="shared" si="3401"/>
        <v>166702</v>
      </c>
      <c r="O4166" s="14">
        <f t="shared" si="3401"/>
        <v>160673</v>
      </c>
      <c r="P4166" s="14">
        <f t="shared" si="3380"/>
        <v>2183946</v>
      </c>
      <c r="Q4166" s="184">
        <f t="shared" si="3385"/>
        <v>99.995421341858176</v>
      </c>
    </row>
    <row r="4167" spans="1:17" ht="15.75" thickBot="1" x14ac:dyDescent="0.3">
      <c r="A4167" s="16" t="s">
        <v>1</v>
      </c>
      <c r="B4167" s="16" t="s">
        <v>1</v>
      </c>
      <c r="C4167" s="16" t="s">
        <v>1</v>
      </c>
      <c r="D4167" s="16" t="s">
        <v>1</v>
      </c>
      <c r="E4167" s="16" t="s">
        <v>1</v>
      </c>
      <c r="F4167" s="16" t="s">
        <v>1</v>
      </c>
      <c r="G4167" s="16" t="s">
        <v>1</v>
      </c>
      <c r="H4167" s="2" t="s">
        <v>77</v>
      </c>
      <c r="I4167" s="185">
        <v>50</v>
      </c>
      <c r="J4167" s="185">
        <v>50</v>
      </c>
      <c r="K4167" s="185"/>
      <c r="L4167" s="185">
        <f>M4167+N4167+O4167</f>
        <v>0</v>
      </c>
      <c r="M4167" s="16"/>
      <c r="N4167" s="16"/>
      <c r="O4167" s="16"/>
      <c r="P4167" s="15">
        <f t="shared" si="3380"/>
        <v>0</v>
      </c>
      <c r="Q4167" s="164"/>
    </row>
    <row r="4168" spans="1:17" ht="45.75" thickBot="1" x14ac:dyDescent="0.3">
      <c r="A4168" s="212" t="s">
        <v>1</v>
      </c>
      <c r="B4168" s="212" t="s">
        <v>1</v>
      </c>
      <c r="C4168" s="212" t="s">
        <v>1</v>
      </c>
      <c r="D4168" s="212" t="s">
        <v>1</v>
      </c>
      <c r="E4168" s="212" t="s">
        <v>1</v>
      </c>
      <c r="F4168" s="212" t="s">
        <v>1</v>
      </c>
      <c r="G4168" s="214" t="s">
        <v>1</v>
      </c>
      <c r="H4168" s="5" t="s">
        <v>78</v>
      </c>
      <c r="I4168" s="109" t="s">
        <v>3374</v>
      </c>
      <c r="J4168" s="109" t="s">
        <v>3433</v>
      </c>
      <c r="K4168" s="109" t="s">
        <v>3437</v>
      </c>
      <c r="L4168" s="109" t="s">
        <v>3434</v>
      </c>
      <c r="M4168" s="5" t="s">
        <v>3439</v>
      </c>
      <c r="N4168" s="5" t="s">
        <v>3440</v>
      </c>
      <c r="O4168" s="5" t="s">
        <v>3441</v>
      </c>
      <c r="P4168" s="5" t="s">
        <v>3438</v>
      </c>
      <c r="Q4168" s="162" t="s">
        <v>3302</v>
      </c>
    </row>
    <row r="4169" spans="1:17" x14ac:dyDescent="0.25">
      <c r="A4169" s="213"/>
      <c r="B4169" s="213"/>
      <c r="C4169" s="213"/>
      <c r="D4169" s="213"/>
      <c r="E4169" s="213"/>
      <c r="F4169" s="213"/>
      <c r="G4169" s="215"/>
      <c r="H4169" s="18" t="s">
        <v>1</v>
      </c>
      <c r="I4169" s="110">
        <v>1</v>
      </c>
      <c r="J4169" s="110">
        <v>2</v>
      </c>
      <c r="K4169" s="110">
        <v>20</v>
      </c>
      <c r="L4169" s="110" t="s">
        <v>3402</v>
      </c>
      <c r="M4169" s="12">
        <v>5</v>
      </c>
      <c r="N4169" s="12">
        <v>6</v>
      </c>
      <c r="O4169" s="12">
        <v>7</v>
      </c>
      <c r="P4169" s="12" t="s">
        <v>3303</v>
      </c>
      <c r="Q4169" s="110">
        <v>9</v>
      </c>
    </row>
    <row r="4170" spans="1:17" x14ac:dyDescent="0.25">
      <c r="A4170" s="213"/>
      <c r="B4170" s="213"/>
      <c r="C4170" s="213"/>
      <c r="D4170" s="213"/>
      <c r="E4170" s="213"/>
      <c r="F4170" s="213"/>
      <c r="G4170" s="215"/>
      <c r="H4170" s="19" t="s">
        <v>1060</v>
      </c>
      <c r="I4170" s="186">
        <f t="shared" ref="I4170:L4170" si="3402">SUM(I4166)</f>
        <v>2185733</v>
      </c>
      <c r="J4170" s="186">
        <f t="shared" ref="J4170" si="3403">SUM(J4166)</f>
        <v>2184046</v>
      </c>
      <c r="K4170" s="186">
        <f t="shared" ref="K4170" si="3404">SUM(K4166)</f>
        <v>1658478</v>
      </c>
      <c r="L4170" s="186">
        <f t="shared" si="3402"/>
        <v>525468</v>
      </c>
      <c r="M4170" s="20">
        <f t="shared" ref="M4170:O4170" si="3405">SUM(M4166)</f>
        <v>198093</v>
      </c>
      <c r="N4170" s="20">
        <f t="shared" si="3405"/>
        <v>166702</v>
      </c>
      <c r="O4170" s="20">
        <f t="shared" si="3405"/>
        <v>160673</v>
      </c>
      <c r="P4170" s="20">
        <f>K4170+L4170</f>
        <v>2183946</v>
      </c>
      <c r="Q4170" s="186">
        <f>IF(J4170=0,"-",P4170/J4170*100)</f>
        <v>99.995421341858176</v>
      </c>
    </row>
    <row r="4171" spans="1:17" x14ac:dyDescent="0.25">
      <c r="A4171" s="213"/>
      <c r="B4171" s="213"/>
      <c r="C4171" s="213"/>
      <c r="D4171" s="213"/>
      <c r="E4171" s="213"/>
      <c r="F4171" s="213"/>
      <c r="G4171" s="215"/>
      <c r="H4171" s="21" t="s">
        <v>80</v>
      </c>
      <c r="I4171" s="186">
        <f t="shared" ref="I4171:L4171" si="3406">SUM(I4170)</f>
        <v>2185733</v>
      </c>
      <c r="J4171" s="186">
        <f t="shared" ref="J4171" si="3407">SUM(J4170)</f>
        <v>2184046</v>
      </c>
      <c r="K4171" s="186">
        <f t="shared" ref="K4171" si="3408">SUM(K4170)</f>
        <v>1658478</v>
      </c>
      <c r="L4171" s="186">
        <f t="shared" si="3406"/>
        <v>525468</v>
      </c>
      <c r="M4171" s="20">
        <f t="shared" ref="M4171:O4171" si="3409">SUM(M4170)</f>
        <v>198093</v>
      </c>
      <c r="N4171" s="20">
        <f t="shared" si="3409"/>
        <v>166702</v>
      </c>
      <c r="O4171" s="20">
        <f t="shared" si="3409"/>
        <v>160673</v>
      </c>
      <c r="P4171" s="20">
        <f>K4171+L4171</f>
        <v>2183946</v>
      </c>
      <c r="Q4171" s="186">
        <f>IF(J4171=0,"-",P4171/J4171*100)</f>
        <v>99.995421341858176</v>
      </c>
    </row>
    <row r="4172" spans="1:17" x14ac:dyDescent="0.25">
      <c r="A4172" s="216"/>
      <c r="B4172" s="216"/>
      <c r="C4172" s="216"/>
      <c r="D4172" s="216"/>
      <c r="E4172" s="216"/>
      <c r="F4172" s="216"/>
      <c r="G4172" s="217"/>
      <c r="J4172" s="178">
        <v>0</v>
      </c>
      <c r="K4172" s="178">
        <v>0</v>
      </c>
      <c r="L4172" s="178">
        <f>M4172+N4172+O4172</f>
        <v>0</v>
      </c>
      <c r="P4172">
        <f>K4172+L4172</f>
        <v>0</v>
      </c>
      <c r="Q4172" s="160" t="str">
        <f>IF(J4172=0,"-",P4172/J4172*100)</f>
        <v>-</v>
      </c>
    </row>
    <row r="4173" spans="1:17" ht="15.75" thickBot="1" x14ac:dyDescent="0.3">
      <c r="A4173" s="16" t="s">
        <v>1</v>
      </c>
      <c r="B4173" s="16" t="s">
        <v>1</v>
      </c>
      <c r="C4173" s="16" t="s">
        <v>1</v>
      </c>
      <c r="D4173" s="16" t="s">
        <v>1</v>
      </c>
      <c r="E4173" s="16" t="s">
        <v>1</v>
      </c>
      <c r="F4173" s="16" t="s">
        <v>1</v>
      </c>
      <c r="G4173" s="16" t="s">
        <v>1</v>
      </c>
      <c r="H4173" s="22" t="s">
        <v>1</v>
      </c>
      <c r="I4173" s="187"/>
      <c r="J4173" s="187"/>
      <c r="K4173" s="187"/>
      <c r="L4173" s="187">
        <f>M4173+N4173+O4173</f>
        <v>0</v>
      </c>
      <c r="M4173" s="22"/>
      <c r="N4173" s="22"/>
      <c r="O4173" s="22"/>
      <c r="P4173" s="22">
        <f>K4173+L4173</f>
        <v>0</v>
      </c>
      <c r="Q4173" s="166"/>
    </row>
    <row r="4174" spans="1:17" ht="45.75" thickBot="1" x14ac:dyDescent="0.3">
      <c r="A4174" s="5" t="s">
        <v>4</v>
      </c>
      <c r="B4174" s="5" t="s">
        <v>5</v>
      </c>
      <c r="C4174" s="5" t="s">
        <v>6</v>
      </c>
      <c r="D4174" s="6" t="s">
        <v>1</v>
      </c>
      <c r="E4174" s="5" t="s">
        <v>7</v>
      </c>
      <c r="F4174" s="5" t="s">
        <v>8</v>
      </c>
      <c r="G4174" s="5" t="s">
        <v>9</v>
      </c>
      <c r="H4174" s="5" t="s">
        <v>10</v>
      </c>
      <c r="I4174" s="109" t="s">
        <v>3374</v>
      </c>
      <c r="J4174" s="109" t="s">
        <v>3433</v>
      </c>
      <c r="K4174" s="109" t="s">
        <v>3437</v>
      </c>
      <c r="L4174" s="109" t="s">
        <v>3434</v>
      </c>
      <c r="M4174" s="5" t="s">
        <v>3439</v>
      </c>
      <c r="N4174" s="5" t="s">
        <v>3440</v>
      </c>
      <c r="O4174" s="5" t="s">
        <v>3441</v>
      </c>
      <c r="P4174" s="5" t="s">
        <v>3438</v>
      </c>
      <c r="Q4174" s="162" t="s">
        <v>3302</v>
      </c>
    </row>
    <row r="4175" spans="1:17" x14ac:dyDescent="0.25">
      <c r="A4175" s="7" t="s">
        <v>1</v>
      </c>
      <c r="B4175" s="7" t="s">
        <v>1</v>
      </c>
      <c r="C4175" s="7" t="s">
        <v>1</v>
      </c>
      <c r="D4175" s="8" t="s">
        <v>1</v>
      </c>
      <c r="E4175" s="8" t="s">
        <v>1</v>
      </c>
      <c r="F4175" s="9" t="s">
        <v>1</v>
      </c>
      <c r="G4175" s="10" t="s">
        <v>1</v>
      </c>
      <c r="H4175" s="11" t="s">
        <v>1</v>
      </c>
      <c r="I4175" s="110">
        <v>1</v>
      </c>
      <c r="J4175" s="110">
        <v>2</v>
      </c>
      <c r="K4175" s="110">
        <v>20</v>
      </c>
      <c r="L4175" s="110" t="s">
        <v>3402</v>
      </c>
      <c r="M4175" s="12">
        <v>5</v>
      </c>
      <c r="N4175" s="12">
        <v>6</v>
      </c>
      <c r="O4175" s="12">
        <v>7</v>
      </c>
      <c r="P4175" s="12" t="s">
        <v>3303</v>
      </c>
      <c r="Q4175" s="110">
        <v>9</v>
      </c>
    </row>
    <row r="4176" spans="1:17" ht="22.5" x14ac:dyDescent="0.25">
      <c r="A4176" s="1" t="s">
        <v>969</v>
      </c>
      <c r="B4176" s="1" t="s">
        <v>82</v>
      </c>
      <c r="C4176" s="4" t="s">
        <v>1741</v>
      </c>
      <c r="D4176" s="4" t="s">
        <v>1742</v>
      </c>
      <c r="E4176" s="2" t="s">
        <v>1</v>
      </c>
      <c r="F4176" s="2" t="s">
        <v>1</v>
      </c>
      <c r="G4176" s="2" t="s">
        <v>1</v>
      </c>
      <c r="H4176" s="2" t="s">
        <v>1743</v>
      </c>
      <c r="I4176" s="183">
        <v>0</v>
      </c>
      <c r="J4176" s="183"/>
      <c r="K4176" s="183"/>
      <c r="L4176" s="183">
        <f>M4176+N4176+O4176</f>
        <v>0</v>
      </c>
      <c r="M4176" s="3"/>
      <c r="N4176" s="3"/>
      <c r="O4176" s="3"/>
      <c r="P4176" s="3">
        <f t="shared" ref="P4176:P4208" si="3410">K4176+L4176</f>
        <v>0</v>
      </c>
      <c r="Q4176" s="161"/>
    </row>
    <row r="4177" spans="1:17" ht="33.75" x14ac:dyDescent="0.25">
      <c r="A4177" s="1" t="s">
        <v>1</v>
      </c>
      <c r="B4177" s="1" t="s">
        <v>1</v>
      </c>
      <c r="C4177" s="1" t="s">
        <v>1</v>
      </c>
      <c r="D4177" s="2" t="s">
        <v>1</v>
      </c>
      <c r="E4177" s="2" t="s">
        <v>1</v>
      </c>
      <c r="F4177" s="2" t="s">
        <v>1</v>
      </c>
      <c r="G4177" s="2" t="s">
        <v>1</v>
      </c>
      <c r="H4177" s="13" t="s">
        <v>14</v>
      </c>
      <c r="I4177" s="184">
        <f t="shared" ref="I4177:L4177" si="3411">SUM(I4178,I4186,I4188)</f>
        <v>5499044</v>
      </c>
      <c r="J4177" s="184">
        <f t="shared" ref="J4177" si="3412">SUM(J4178,J4186,J4188)</f>
        <v>5491360</v>
      </c>
      <c r="K4177" s="184">
        <f t="shared" ref="K4177" si="3413">SUM(K4178,K4186,K4188)</f>
        <v>4161340</v>
      </c>
      <c r="L4177" s="184">
        <f t="shared" si="3411"/>
        <v>1298855</v>
      </c>
      <c r="M4177" s="14">
        <f t="shared" ref="M4177:O4177" si="3414">SUM(M4178,M4186,M4188)</f>
        <v>475980</v>
      </c>
      <c r="N4177" s="14">
        <f t="shared" si="3414"/>
        <v>477803</v>
      </c>
      <c r="O4177" s="14">
        <f t="shared" si="3414"/>
        <v>345072</v>
      </c>
      <c r="P4177" s="14">
        <f t="shared" si="3410"/>
        <v>5460195</v>
      </c>
      <c r="Q4177" s="184">
        <f t="shared" ref="Q4177:Q4207" si="3415">IF(J4177=0,"-",P4177/J4177*100)</f>
        <v>99.432472101628747</v>
      </c>
    </row>
    <row r="4178" spans="1:17" x14ac:dyDescent="0.25">
      <c r="A4178" s="4" t="s">
        <v>969</v>
      </c>
      <c r="B4178" s="4" t="s">
        <v>82</v>
      </c>
      <c r="C4178" s="4" t="s">
        <v>1741</v>
      </c>
      <c r="D4178" s="4" t="s">
        <v>1742</v>
      </c>
      <c r="E4178" s="2" t="s">
        <v>15</v>
      </c>
      <c r="F4178" s="2" t="s">
        <v>1</v>
      </c>
      <c r="G4178" s="2" t="s">
        <v>1</v>
      </c>
      <c r="H4178" s="2" t="s">
        <v>16</v>
      </c>
      <c r="I4178" s="185">
        <f t="shared" ref="I4178:L4178" si="3416">SUM(I4179,I4180)</f>
        <v>4336834</v>
      </c>
      <c r="J4178" s="185">
        <f t="shared" ref="J4178" si="3417">SUM(J4179,J4180)</f>
        <v>4352679</v>
      </c>
      <c r="K4178" s="185">
        <f t="shared" ref="K4178" si="3418">SUM(K4179,K4180)</f>
        <v>3370861</v>
      </c>
      <c r="L4178" s="185">
        <f t="shared" si="3416"/>
        <v>981818</v>
      </c>
      <c r="M4178" s="15">
        <f t="shared" ref="M4178:O4178" si="3419">SUM(M4179,M4180)</f>
        <v>366900</v>
      </c>
      <c r="N4178" s="15">
        <f t="shared" si="3419"/>
        <v>368903</v>
      </c>
      <c r="O4178" s="15">
        <f t="shared" si="3419"/>
        <v>246015</v>
      </c>
      <c r="P4178" s="15">
        <f t="shared" si="3410"/>
        <v>4352679</v>
      </c>
      <c r="Q4178" s="185">
        <f t="shared" si="3415"/>
        <v>100</v>
      </c>
    </row>
    <row r="4179" spans="1:17" x14ac:dyDescent="0.25">
      <c r="A4179" s="4" t="s">
        <v>969</v>
      </c>
      <c r="B4179" s="4" t="s">
        <v>82</v>
      </c>
      <c r="C4179" s="4" t="s">
        <v>1741</v>
      </c>
      <c r="D4179" s="4" t="s">
        <v>1742</v>
      </c>
      <c r="E4179" s="3" t="s">
        <v>18</v>
      </c>
      <c r="F4179" s="4"/>
      <c r="G4179" s="16" t="s">
        <v>1015</v>
      </c>
      <c r="H4179" s="16" t="s">
        <v>17</v>
      </c>
      <c r="I4179" s="183">
        <v>3842204</v>
      </c>
      <c r="J4179" s="183">
        <v>3840192</v>
      </c>
      <c r="K4179" s="183">
        <v>2958889</v>
      </c>
      <c r="L4179" s="183">
        <f>M4179+N4179+O4179</f>
        <v>881303</v>
      </c>
      <c r="M4179" s="17">
        <v>331300</v>
      </c>
      <c r="N4179" s="17">
        <v>334500</v>
      </c>
      <c r="O4179" s="17">
        <v>215503</v>
      </c>
      <c r="P4179" s="17">
        <f t="shared" si="3410"/>
        <v>3840192</v>
      </c>
      <c r="Q4179" s="183">
        <f t="shared" si="3415"/>
        <v>100</v>
      </c>
    </row>
    <row r="4180" spans="1:17" x14ac:dyDescent="0.25">
      <c r="A4180" s="1" t="s">
        <v>969</v>
      </c>
      <c r="B4180" s="1" t="s">
        <v>82</v>
      </c>
      <c r="C4180" s="1" t="s">
        <v>1741</v>
      </c>
      <c r="D4180" s="1" t="s">
        <v>1742</v>
      </c>
      <c r="E4180" s="1" t="s">
        <v>20</v>
      </c>
      <c r="F4180" s="4" t="s">
        <v>1</v>
      </c>
      <c r="G4180" s="16" t="s">
        <v>1</v>
      </c>
      <c r="H4180" s="2" t="s">
        <v>21</v>
      </c>
      <c r="I4180" s="185">
        <f t="shared" ref="I4180:O4180" si="3420">SUM(I4181:I4185)</f>
        <v>494630</v>
      </c>
      <c r="J4180" s="185">
        <f t="shared" si="3420"/>
        <v>512487</v>
      </c>
      <c r="K4180" s="185">
        <f t="shared" si="3420"/>
        <v>411972</v>
      </c>
      <c r="L4180" s="185">
        <f t="shared" si="3420"/>
        <v>100515</v>
      </c>
      <c r="M4180" s="15">
        <f t="shared" si="3420"/>
        <v>35600</v>
      </c>
      <c r="N4180" s="15">
        <f t="shared" si="3420"/>
        <v>34403</v>
      </c>
      <c r="O4180" s="15">
        <f t="shared" si="3420"/>
        <v>30512</v>
      </c>
      <c r="P4180" s="15">
        <f t="shared" si="3410"/>
        <v>512487</v>
      </c>
      <c r="Q4180" s="185">
        <f t="shared" si="3415"/>
        <v>100</v>
      </c>
    </row>
    <row r="4181" spans="1:17" x14ac:dyDescent="0.25">
      <c r="A4181" s="4" t="s">
        <v>969</v>
      </c>
      <c r="B4181" s="4" t="s">
        <v>82</v>
      </c>
      <c r="C4181" s="4" t="s">
        <v>1741</v>
      </c>
      <c r="D4181" s="4" t="s">
        <v>1742</v>
      </c>
      <c r="E4181" s="3" t="s">
        <v>22</v>
      </c>
      <c r="F4181" s="4" t="s">
        <v>1744</v>
      </c>
      <c r="G4181" s="16" t="s">
        <v>1015</v>
      </c>
      <c r="H4181" s="16" t="s">
        <v>30</v>
      </c>
      <c r="I4181" s="183">
        <v>50220</v>
      </c>
      <c r="J4181" s="183">
        <v>50220</v>
      </c>
      <c r="K4181" s="183">
        <v>32105</v>
      </c>
      <c r="L4181" s="183">
        <f>M4181+N4181+O4181</f>
        <v>18115</v>
      </c>
      <c r="M4181" s="17">
        <v>6000</v>
      </c>
      <c r="N4181" s="17">
        <v>6000</v>
      </c>
      <c r="O4181" s="17">
        <v>6115</v>
      </c>
      <c r="P4181" s="17">
        <f t="shared" si="3410"/>
        <v>50220</v>
      </c>
      <c r="Q4181" s="183">
        <f t="shared" si="3415"/>
        <v>100</v>
      </c>
    </row>
    <row r="4182" spans="1:17" x14ac:dyDescent="0.25">
      <c r="A4182" s="4" t="s">
        <v>969</v>
      </c>
      <c r="B4182" s="4" t="s">
        <v>82</v>
      </c>
      <c r="C4182" s="4" t="s">
        <v>1741</v>
      </c>
      <c r="D4182" s="4" t="s">
        <v>1742</v>
      </c>
      <c r="E4182" s="3" t="s">
        <v>22</v>
      </c>
      <c r="F4182" s="4" t="s">
        <v>1745</v>
      </c>
      <c r="G4182" s="16" t="s">
        <v>1015</v>
      </c>
      <c r="H4182" s="16" t="s">
        <v>86</v>
      </c>
      <c r="I4182" s="183">
        <v>62680</v>
      </c>
      <c r="J4182" s="183">
        <v>62680</v>
      </c>
      <c r="K4182" s="183">
        <v>52177</v>
      </c>
      <c r="L4182" s="183">
        <f>M4182+N4182+O4182</f>
        <v>10503</v>
      </c>
      <c r="M4182" s="17">
        <v>6100</v>
      </c>
      <c r="N4182" s="17">
        <v>4403</v>
      </c>
      <c r="O4182" s="17"/>
      <c r="P4182" s="17">
        <f t="shared" si="3410"/>
        <v>62680</v>
      </c>
      <c r="Q4182" s="183">
        <f t="shared" si="3415"/>
        <v>100</v>
      </c>
    </row>
    <row r="4183" spans="1:17" x14ac:dyDescent="0.25">
      <c r="A4183" s="4" t="s">
        <v>969</v>
      </c>
      <c r="B4183" s="4" t="s">
        <v>82</v>
      </c>
      <c r="C4183" s="4" t="s">
        <v>1741</v>
      </c>
      <c r="D4183" s="4" t="s">
        <v>1742</v>
      </c>
      <c r="E4183" s="3" t="s">
        <v>22</v>
      </c>
      <c r="F4183" s="4" t="s">
        <v>1746</v>
      </c>
      <c r="G4183" s="16" t="s">
        <v>1015</v>
      </c>
      <c r="H4183" s="16" t="s">
        <v>26</v>
      </c>
      <c r="I4183" s="183">
        <v>300709</v>
      </c>
      <c r="J4183" s="183">
        <v>300709</v>
      </c>
      <c r="K4183" s="183">
        <v>228812</v>
      </c>
      <c r="L4183" s="183">
        <f>M4183+N4183+O4183</f>
        <v>71897</v>
      </c>
      <c r="M4183" s="17">
        <v>23500</v>
      </c>
      <c r="N4183" s="17">
        <v>24000</v>
      </c>
      <c r="O4183" s="17">
        <v>24397</v>
      </c>
      <c r="P4183" s="17">
        <f t="shared" si="3410"/>
        <v>300709</v>
      </c>
      <c r="Q4183" s="183">
        <f t="shared" si="3415"/>
        <v>100</v>
      </c>
    </row>
    <row r="4184" spans="1:17" x14ac:dyDescent="0.25">
      <c r="A4184" s="4" t="s">
        <v>969</v>
      </c>
      <c r="B4184" s="4" t="s">
        <v>82</v>
      </c>
      <c r="C4184" s="4" t="s">
        <v>1741</v>
      </c>
      <c r="D4184" s="4" t="s">
        <v>1742</v>
      </c>
      <c r="E4184" s="3" t="s">
        <v>22</v>
      </c>
      <c r="F4184" s="4" t="s">
        <v>1747</v>
      </c>
      <c r="G4184" s="16" t="s">
        <v>1015</v>
      </c>
      <c r="H4184" s="16" t="s">
        <v>28</v>
      </c>
      <c r="I4184" s="183">
        <v>55470</v>
      </c>
      <c r="J4184" s="183">
        <v>66453</v>
      </c>
      <c r="K4184" s="183">
        <v>66453</v>
      </c>
      <c r="L4184" s="183">
        <f>M4184+N4184+O4184</f>
        <v>0</v>
      </c>
      <c r="M4184" s="17"/>
      <c r="N4184" s="17"/>
      <c r="O4184" s="17"/>
      <c r="P4184" s="17">
        <f t="shared" si="3410"/>
        <v>66453</v>
      </c>
      <c r="Q4184" s="183">
        <f t="shared" si="3415"/>
        <v>100</v>
      </c>
    </row>
    <row r="4185" spans="1:17" x14ac:dyDescent="0.25">
      <c r="A4185" s="4" t="s">
        <v>969</v>
      </c>
      <c r="B4185" s="4" t="s">
        <v>82</v>
      </c>
      <c r="C4185" s="4" t="s">
        <v>1741</v>
      </c>
      <c r="D4185" s="4" t="s">
        <v>1742</v>
      </c>
      <c r="E4185" s="3" t="s">
        <v>22</v>
      </c>
      <c r="F4185" s="4" t="s">
        <v>1748</v>
      </c>
      <c r="G4185" s="16" t="s">
        <v>1015</v>
      </c>
      <c r="H4185" s="16" t="s">
        <v>24</v>
      </c>
      <c r="I4185" s="183">
        <v>25551</v>
      </c>
      <c r="J4185" s="183">
        <v>32425</v>
      </c>
      <c r="K4185" s="183">
        <v>32425</v>
      </c>
      <c r="L4185" s="183">
        <f>M4185+N4185+O4185</f>
        <v>0</v>
      </c>
      <c r="M4185" s="17"/>
      <c r="N4185" s="17"/>
      <c r="O4185" s="17"/>
      <c r="P4185" s="17">
        <f t="shared" si="3410"/>
        <v>32425</v>
      </c>
      <c r="Q4185" s="183">
        <f t="shared" si="3415"/>
        <v>100</v>
      </c>
    </row>
    <row r="4186" spans="1:17" x14ac:dyDescent="0.25">
      <c r="A4186" s="4" t="s">
        <v>969</v>
      </c>
      <c r="B4186" s="4" t="s">
        <v>82</v>
      </c>
      <c r="C4186" s="4" t="s">
        <v>1741</v>
      </c>
      <c r="D4186" s="4" t="s">
        <v>1742</v>
      </c>
      <c r="E4186" s="2" t="s">
        <v>31</v>
      </c>
      <c r="F4186" s="2" t="s">
        <v>1</v>
      </c>
      <c r="G4186" s="2" t="s">
        <v>1</v>
      </c>
      <c r="H4186" s="2" t="s">
        <v>32</v>
      </c>
      <c r="I4186" s="185">
        <f t="shared" ref="I4186:O4186" si="3421">SUM(I4187)</f>
        <v>403431</v>
      </c>
      <c r="J4186" s="185">
        <f t="shared" si="3421"/>
        <v>403744</v>
      </c>
      <c r="K4186" s="185">
        <f t="shared" si="3421"/>
        <v>307713</v>
      </c>
      <c r="L4186" s="185">
        <f t="shared" si="3421"/>
        <v>96031</v>
      </c>
      <c r="M4186" s="15">
        <f t="shared" si="3421"/>
        <v>34750</v>
      </c>
      <c r="N4186" s="15">
        <f t="shared" si="3421"/>
        <v>35010</v>
      </c>
      <c r="O4186" s="15">
        <f t="shared" si="3421"/>
        <v>26271</v>
      </c>
      <c r="P4186" s="15">
        <f t="shared" si="3410"/>
        <v>403744</v>
      </c>
      <c r="Q4186" s="185">
        <f t="shared" si="3415"/>
        <v>100</v>
      </c>
    </row>
    <row r="4187" spans="1:17" x14ac:dyDescent="0.25">
      <c r="A4187" s="4" t="s">
        <v>969</v>
      </c>
      <c r="B4187" s="4" t="s">
        <v>82</v>
      </c>
      <c r="C4187" s="4" t="s">
        <v>1741</v>
      </c>
      <c r="D4187" s="4" t="s">
        <v>1742</v>
      </c>
      <c r="E4187" s="3" t="s">
        <v>34</v>
      </c>
      <c r="F4187" s="4"/>
      <c r="G4187" s="16" t="s">
        <v>1015</v>
      </c>
      <c r="H4187" s="16" t="s">
        <v>33</v>
      </c>
      <c r="I4187" s="183">
        <v>403431</v>
      </c>
      <c r="J4187" s="183">
        <v>403744</v>
      </c>
      <c r="K4187" s="183">
        <v>307713</v>
      </c>
      <c r="L4187" s="183">
        <f>M4187+N4187+O4187</f>
        <v>96031</v>
      </c>
      <c r="M4187" s="17">
        <v>34750</v>
      </c>
      <c r="N4187" s="17">
        <v>35010</v>
      </c>
      <c r="O4187" s="17">
        <v>26271</v>
      </c>
      <c r="P4187" s="17">
        <f t="shared" si="3410"/>
        <v>403744</v>
      </c>
      <c r="Q4187" s="183">
        <f t="shared" si="3415"/>
        <v>100</v>
      </c>
    </row>
    <row r="4188" spans="1:17" x14ac:dyDescent="0.25">
      <c r="A4188" s="4" t="s">
        <v>969</v>
      </c>
      <c r="B4188" s="4" t="s">
        <v>82</v>
      </c>
      <c r="C4188" s="4" t="s">
        <v>1741</v>
      </c>
      <c r="D4188" s="4" t="s">
        <v>1742</v>
      </c>
      <c r="E4188" s="2" t="s">
        <v>35</v>
      </c>
      <c r="F4188" s="2" t="s">
        <v>1</v>
      </c>
      <c r="G4188" s="2" t="s">
        <v>1</v>
      </c>
      <c r="H4188" s="2" t="s">
        <v>36</v>
      </c>
      <c r="I4188" s="185">
        <f t="shared" ref="I4188:O4188" si="3422">SUM(I4189:I4196)</f>
        <v>758779</v>
      </c>
      <c r="J4188" s="185">
        <f t="shared" si="3422"/>
        <v>734937</v>
      </c>
      <c r="K4188" s="185">
        <f t="shared" si="3422"/>
        <v>482766</v>
      </c>
      <c r="L4188" s="185">
        <f t="shared" si="3422"/>
        <v>221006</v>
      </c>
      <c r="M4188" s="15">
        <f t="shared" si="3422"/>
        <v>74330</v>
      </c>
      <c r="N4188" s="15">
        <f t="shared" si="3422"/>
        <v>73890</v>
      </c>
      <c r="O4188" s="15">
        <f t="shared" si="3422"/>
        <v>72786</v>
      </c>
      <c r="P4188" s="15">
        <f t="shared" si="3410"/>
        <v>703772</v>
      </c>
      <c r="Q4188" s="185">
        <f t="shared" si="3415"/>
        <v>95.759500474190304</v>
      </c>
    </row>
    <row r="4189" spans="1:17" x14ac:dyDescent="0.25">
      <c r="A4189" s="4" t="s">
        <v>969</v>
      </c>
      <c r="B4189" s="4" t="s">
        <v>82</v>
      </c>
      <c r="C4189" s="4" t="s">
        <v>1741</v>
      </c>
      <c r="D4189" s="4" t="s">
        <v>1742</v>
      </c>
      <c r="E4189" s="3" t="s">
        <v>39</v>
      </c>
      <c r="F4189" s="4"/>
      <c r="G4189" s="16" t="s">
        <v>1015</v>
      </c>
      <c r="H4189" s="16" t="s">
        <v>38</v>
      </c>
      <c r="I4189" s="183">
        <v>17900</v>
      </c>
      <c r="J4189" s="183">
        <v>17900</v>
      </c>
      <c r="K4189" s="183">
        <v>14873</v>
      </c>
      <c r="L4189" s="183">
        <f t="shared" ref="L4189:L4195" si="3423">M4189+N4189+O4189</f>
        <v>3027</v>
      </c>
      <c r="M4189" s="17">
        <v>1000</v>
      </c>
      <c r="N4189" s="17">
        <v>1500</v>
      </c>
      <c r="O4189" s="17">
        <v>527</v>
      </c>
      <c r="P4189" s="17">
        <f t="shared" si="3410"/>
        <v>17900</v>
      </c>
      <c r="Q4189" s="183">
        <f t="shared" si="3415"/>
        <v>100</v>
      </c>
    </row>
    <row r="4190" spans="1:17" x14ac:dyDescent="0.25">
      <c r="A4190" s="4" t="s">
        <v>969</v>
      </c>
      <c r="B4190" s="4" t="s">
        <v>82</v>
      </c>
      <c r="C4190" s="4" t="s">
        <v>1741</v>
      </c>
      <c r="D4190" s="4" t="s">
        <v>1742</v>
      </c>
      <c r="E4190" s="3" t="s">
        <v>197</v>
      </c>
      <c r="F4190" s="4"/>
      <c r="G4190" s="16" t="s">
        <v>1015</v>
      </c>
      <c r="H4190" s="16" t="s">
        <v>196</v>
      </c>
      <c r="I4190" s="183">
        <v>90000</v>
      </c>
      <c r="J4190" s="183">
        <v>90000</v>
      </c>
      <c r="K4190" s="183">
        <v>48380</v>
      </c>
      <c r="L4190" s="183">
        <f t="shared" si="3423"/>
        <v>41620</v>
      </c>
      <c r="M4190" s="17">
        <v>11920</v>
      </c>
      <c r="N4190" s="17">
        <v>13200</v>
      </c>
      <c r="O4190" s="17">
        <v>16500</v>
      </c>
      <c r="P4190" s="17">
        <f t="shared" si="3410"/>
        <v>90000</v>
      </c>
      <c r="Q4190" s="183">
        <f t="shared" si="3415"/>
        <v>100</v>
      </c>
    </row>
    <row r="4191" spans="1:17" x14ac:dyDescent="0.25">
      <c r="A4191" s="4" t="s">
        <v>969</v>
      </c>
      <c r="B4191" s="4" t="s">
        <v>82</v>
      </c>
      <c r="C4191" s="4" t="s">
        <v>1741</v>
      </c>
      <c r="D4191" s="4" t="s">
        <v>1742</v>
      </c>
      <c r="E4191" s="3" t="s">
        <v>200</v>
      </c>
      <c r="F4191" s="4"/>
      <c r="G4191" s="16" t="s">
        <v>1015</v>
      </c>
      <c r="H4191" s="16" t="s">
        <v>199</v>
      </c>
      <c r="I4191" s="183">
        <v>23160</v>
      </c>
      <c r="J4191" s="183">
        <v>23160</v>
      </c>
      <c r="K4191" s="183">
        <v>14860</v>
      </c>
      <c r="L4191" s="183">
        <f t="shared" si="3423"/>
        <v>8300</v>
      </c>
      <c r="M4191" s="17">
        <v>2500</v>
      </c>
      <c r="N4191" s="17">
        <v>2500</v>
      </c>
      <c r="O4191" s="17">
        <v>3300</v>
      </c>
      <c r="P4191" s="17">
        <f t="shared" si="3410"/>
        <v>23160</v>
      </c>
      <c r="Q4191" s="183">
        <f t="shared" si="3415"/>
        <v>100</v>
      </c>
    </row>
    <row r="4192" spans="1:17" x14ac:dyDescent="0.25">
      <c r="A4192" s="4" t="s">
        <v>969</v>
      </c>
      <c r="B4192" s="4" t="s">
        <v>82</v>
      </c>
      <c r="C4192" s="4" t="s">
        <v>1741</v>
      </c>
      <c r="D4192" s="4" t="s">
        <v>1742</v>
      </c>
      <c r="E4192" s="3" t="s">
        <v>203</v>
      </c>
      <c r="F4192" s="4"/>
      <c r="G4192" s="16" t="s">
        <v>1015</v>
      </c>
      <c r="H4192" s="16" t="s">
        <v>202</v>
      </c>
      <c r="I4192" s="183">
        <v>435000</v>
      </c>
      <c r="J4192" s="183">
        <v>412658</v>
      </c>
      <c r="K4192" s="183">
        <v>272199</v>
      </c>
      <c r="L4192" s="183">
        <f t="shared" si="3423"/>
        <v>109300</v>
      </c>
      <c r="M4192" s="17">
        <v>35000</v>
      </c>
      <c r="N4192" s="17">
        <v>35000</v>
      </c>
      <c r="O4192" s="17">
        <v>39300</v>
      </c>
      <c r="P4192" s="17">
        <f t="shared" si="3410"/>
        <v>381499</v>
      </c>
      <c r="Q4192" s="183">
        <f t="shared" si="3415"/>
        <v>92.449195217347054</v>
      </c>
    </row>
    <row r="4193" spans="1:17" x14ac:dyDescent="0.25">
      <c r="A4193" s="4" t="s">
        <v>969</v>
      </c>
      <c r="B4193" s="4" t="s">
        <v>82</v>
      </c>
      <c r="C4193" s="4" t="s">
        <v>1741</v>
      </c>
      <c r="D4193" s="4" t="s">
        <v>1742</v>
      </c>
      <c r="E4193" s="3" t="s">
        <v>206</v>
      </c>
      <c r="F4193" s="4"/>
      <c r="G4193" s="16" t="s">
        <v>1015</v>
      </c>
      <c r="H4193" s="16" t="s">
        <v>205</v>
      </c>
      <c r="I4193" s="183">
        <v>7000</v>
      </c>
      <c r="J4193" s="183">
        <v>7000</v>
      </c>
      <c r="K4193" s="183">
        <v>6099</v>
      </c>
      <c r="L4193" s="183">
        <f t="shared" si="3423"/>
        <v>900</v>
      </c>
      <c r="M4193" s="17">
        <v>400</v>
      </c>
      <c r="N4193" s="17">
        <v>500</v>
      </c>
      <c r="O4193" s="17"/>
      <c r="P4193" s="17">
        <f t="shared" si="3410"/>
        <v>6999</v>
      </c>
      <c r="Q4193" s="183">
        <f t="shared" si="3415"/>
        <v>99.985714285714295</v>
      </c>
    </row>
    <row r="4194" spans="1:17" x14ac:dyDescent="0.25">
      <c r="A4194" s="4" t="s">
        <v>969</v>
      </c>
      <c r="B4194" s="4" t="s">
        <v>82</v>
      </c>
      <c r="C4194" s="4" t="s">
        <v>1741</v>
      </c>
      <c r="D4194" s="4" t="s">
        <v>1742</v>
      </c>
      <c r="E4194" s="3" t="s">
        <v>212</v>
      </c>
      <c r="F4194" s="4"/>
      <c r="G4194" s="16" t="s">
        <v>1015</v>
      </c>
      <c r="H4194" s="16" t="s">
        <v>211</v>
      </c>
      <c r="I4194" s="183">
        <v>37200</v>
      </c>
      <c r="J4194" s="183">
        <v>37200</v>
      </c>
      <c r="K4194" s="183">
        <v>28400</v>
      </c>
      <c r="L4194" s="183">
        <f t="shared" si="3423"/>
        <v>8800</v>
      </c>
      <c r="M4194" s="17">
        <v>4200</v>
      </c>
      <c r="N4194" s="17">
        <v>3000</v>
      </c>
      <c r="O4194" s="17">
        <v>1600</v>
      </c>
      <c r="P4194" s="17">
        <f t="shared" si="3410"/>
        <v>37200</v>
      </c>
      <c r="Q4194" s="183">
        <f t="shared" si="3415"/>
        <v>100</v>
      </c>
    </row>
    <row r="4195" spans="1:17" x14ac:dyDescent="0.25">
      <c r="A4195" s="4" t="s">
        <v>969</v>
      </c>
      <c r="B4195" s="4" t="s">
        <v>82</v>
      </c>
      <c r="C4195" s="4" t="s">
        <v>1741</v>
      </c>
      <c r="D4195" s="4" t="s">
        <v>1742</v>
      </c>
      <c r="E4195" s="3" t="s">
        <v>215</v>
      </c>
      <c r="F4195" s="4"/>
      <c r="G4195" s="16" t="s">
        <v>1015</v>
      </c>
      <c r="H4195" s="16" t="s">
        <v>214</v>
      </c>
      <c r="I4195" s="183">
        <v>2800</v>
      </c>
      <c r="J4195" s="183">
        <v>2800</v>
      </c>
      <c r="K4195" s="183">
        <v>2049</v>
      </c>
      <c r="L4195" s="183">
        <f t="shared" si="3423"/>
        <v>751</v>
      </c>
      <c r="M4195" s="17">
        <v>350</v>
      </c>
      <c r="N4195" s="17">
        <v>230</v>
      </c>
      <c r="O4195" s="17">
        <v>171</v>
      </c>
      <c r="P4195" s="17">
        <f t="shared" si="3410"/>
        <v>2800</v>
      </c>
      <c r="Q4195" s="183">
        <f t="shared" si="3415"/>
        <v>100</v>
      </c>
    </row>
    <row r="4196" spans="1:17" x14ac:dyDescent="0.25">
      <c r="A4196" s="1" t="s">
        <v>969</v>
      </c>
      <c r="B4196" s="1" t="s">
        <v>82</v>
      </c>
      <c r="C4196" s="1" t="s">
        <v>1741</v>
      </c>
      <c r="D4196" s="1" t="s">
        <v>1742</v>
      </c>
      <c r="E4196" s="1" t="s">
        <v>40</v>
      </c>
      <c r="F4196" s="4" t="s">
        <v>1</v>
      </c>
      <c r="G4196" s="16" t="s">
        <v>1</v>
      </c>
      <c r="H4196" s="2" t="s">
        <v>41</v>
      </c>
      <c r="I4196" s="185">
        <f t="shared" ref="I4196:O4196" si="3424">SUM(I4197:I4199)</f>
        <v>145719</v>
      </c>
      <c r="J4196" s="185">
        <f t="shared" si="3424"/>
        <v>144219</v>
      </c>
      <c r="K4196" s="185">
        <f t="shared" si="3424"/>
        <v>95906</v>
      </c>
      <c r="L4196" s="185">
        <f t="shared" si="3424"/>
        <v>48308</v>
      </c>
      <c r="M4196" s="15">
        <f t="shared" si="3424"/>
        <v>18960</v>
      </c>
      <c r="N4196" s="15">
        <f t="shared" si="3424"/>
        <v>17960</v>
      </c>
      <c r="O4196" s="15">
        <f t="shared" si="3424"/>
        <v>11388</v>
      </c>
      <c r="P4196" s="15">
        <f t="shared" si="3410"/>
        <v>144214</v>
      </c>
      <c r="Q4196" s="185">
        <f t="shared" si="3415"/>
        <v>99.996533050430244</v>
      </c>
    </row>
    <row r="4197" spans="1:17" x14ac:dyDescent="0.25">
      <c r="A4197" s="4" t="s">
        <v>969</v>
      </c>
      <c r="B4197" s="4" t="s">
        <v>82</v>
      </c>
      <c r="C4197" s="4" t="s">
        <v>1741</v>
      </c>
      <c r="D4197" s="4" t="s">
        <v>1742</v>
      </c>
      <c r="E4197" s="3" t="s">
        <v>42</v>
      </c>
      <c r="F4197" s="4"/>
      <c r="G4197" s="16" t="s">
        <v>1015</v>
      </c>
      <c r="H4197" s="16" t="s">
        <v>41</v>
      </c>
      <c r="I4197" s="183">
        <v>109963</v>
      </c>
      <c r="J4197" s="183">
        <v>108463</v>
      </c>
      <c r="K4197" s="183">
        <v>68514</v>
      </c>
      <c r="L4197" s="183">
        <f>M4197+N4197+O4197</f>
        <v>39944</v>
      </c>
      <c r="M4197" s="17">
        <v>16000</v>
      </c>
      <c r="N4197" s="17">
        <v>15000</v>
      </c>
      <c r="O4197" s="17">
        <v>8944</v>
      </c>
      <c r="P4197" s="17">
        <f t="shared" si="3410"/>
        <v>108458</v>
      </c>
      <c r="Q4197" s="183">
        <f t="shared" si="3415"/>
        <v>99.995390133040758</v>
      </c>
    </row>
    <row r="4198" spans="1:17" ht="22.5" x14ac:dyDescent="0.25">
      <c r="A4198" s="4" t="s">
        <v>969</v>
      </c>
      <c r="B4198" s="4" t="s">
        <v>82</v>
      </c>
      <c r="C4198" s="4" t="s">
        <v>1741</v>
      </c>
      <c r="D4198" s="4" t="s">
        <v>1742</v>
      </c>
      <c r="E4198" s="3" t="s">
        <v>42</v>
      </c>
      <c r="F4198" s="4" t="s">
        <v>1749</v>
      </c>
      <c r="G4198" s="16" t="s">
        <v>1015</v>
      </c>
      <c r="H4198" s="16" t="s">
        <v>50</v>
      </c>
      <c r="I4198" s="183">
        <v>12256</v>
      </c>
      <c r="J4198" s="183">
        <v>12256</v>
      </c>
      <c r="K4198" s="183">
        <v>9248</v>
      </c>
      <c r="L4198" s="183">
        <f>M4198+N4198+O4198</f>
        <v>3008</v>
      </c>
      <c r="M4198" s="17">
        <v>960</v>
      </c>
      <c r="N4198" s="17">
        <v>960</v>
      </c>
      <c r="O4198" s="17">
        <v>1088</v>
      </c>
      <c r="P4198" s="17">
        <f t="shared" si="3410"/>
        <v>12256</v>
      </c>
      <c r="Q4198" s="183">
        <f t="shared" si="3415"/>
        <v>100</v>
      </c>
    </row>
    <row r="4199" spans="1:17" ht="22.5" x14ac:dyDescent="0.25">
      <c r="A4199" s="4" t="s">
        <v>969</v>
      </c>
      <c r="B4199" s="4" t="s">
        <v>82</v>
      </c>
      <c r="C4199" s="4" t="s">
        <v>1741</v>
      </c>
      <c r="D4199" s="4" t="s">
        <v>1742</v>
      </c>
      <c r="E4199" s="3" t="s">
        <v>42</v>
      </c>
      <c r="F4199" s="4" t="s">
        <v>1750</v>
      </c>
      <c r="G4199" s="16" t="s">
        <v>1015</v>
      </c>
      <c r="H4199" s="16" t="s">
        <v>56</v>
      </c>
      <c r="I4199" s="183">
        <v>23500</v>
      </c>
      <c r="J4199" s="183">
        <v>23500</v>
      </c>
      <c r="K4199" s="183">
        <v>18144</v>
      </c>
      <c r="L4199" s="183">
        <f>M4199+N4199+O4199</f>
        <v>5356</v>
      </c>
      <c r="M4199" s="17">
        <v>2000</v>
      </c>
      <c r="N4199" s="17">
        <v>2000</v>
      </c>
      <c r="O4199" s="17">
        <v>1356</v>
      </c>
      <c r="P4199" s="17">
        <f t="shared" si="3410"/>
        <v>23500</v>
      </c>
      <c r="Q4199" s="183">
        <f t="shared" si="3415"/>
        <v>100</v>
      </c>
    </row>
    <row r="4200" spans="1:17" ht="22.5" x14ac:dyDescent="0.25">
      <c r="A4200" s="1" t="s">
        <v>1</v>
      </c>
      <c r="B4200" s="1" t="s">
        <v>1</v>
      </c>
      <c r="C4200" s="1" t="s">
        <v>1</v>
      </c>
      <c r="D4200" s="2" t="s">
        <v>1</v>
      </c>
      <c r="E4200" s="2" t="s">
        <v>1</v>
      </c>
      <c r="F4200" s="2" t="s">
        <v>1</v>
      </c>
      <c r="G4200" s="2" t="s">
        <v>1</v>
      </c>
      <c r="H4200" s="13" t="s">
        <v>57</v>
      </c>
      <c r="I4200" s="184">
        <f t="shared" ref="I4200:O4201" si="3425">SUM(I4201)</f>
        <v>100</v>
      </c>
      <c r="J4200" s="184">
        <f t="shared" si="3425"/>
        <v>100</v>
      </c>
      <c r="K4200" s="184">
        <f t="shared" si="3425"/>
        <v>0</v>
      </c>
      <c r="L4200" s="184">
        <f t="shared" si="3425"/>
        <v>100</v>
      </c>
      <c r="M4200" s="14">
        <f t="shared" si="3425"/>
        <v>0</v>
      </c>
      <c r="N4200" s="14">
        <f t="shared" si="3425"/>
        <v>0</v>
      </c>
      <c r="O4200" s="14">
        <f t="shared" si="3425"/>
        <v>100</v>
      </c>
      <c r="P4200" s="14">
        <f t="shared" si="3410"/>
        <v>100</v>
      </c>
      <c r="Q4200" s="184">
        <f t="shared" si="3415"/>
        <v>100</v>
      </c>
    </row>
    <row r="4201" spans="1:17" x14ac:dyDescent="0.25">
      <c r="A4201" s="4" t="s">
        <v>969</v>
      </c>
      <c r="B4201" s="4" t="s">
        <v>82</v>
      </c>
      <c r="C4201" s="4" t="s">
        <v>1741</v>
      </c>
      <c r="D4201" s="4" t="s">
        <v>1742</v>
      </c>
      <c r="E4201" s="2" t="s">
        <v>58</v>
      </c>
      <c r="F4201" s="2" t="s">
        <v>1</v>
      </c>
      <c r="G4201" s="2" t="s">
        <v>1</v>
      </c>
      <c r="H4201" s="2" t="s">
        <v>59</v>
      </c>
      <c r="I4201" s="185">
        <f t="shared" si="3425"/>
        <v>100</v>
      </c>
      <c r="J4201" s="185">
        <f t="shared" si="3425"/>
        <v>100</v>
      </c>
      <c r="K4201" s="185">
        <f t="shared" si="3425"/>
        <v>0</v>
      </c>
      <c r="L4201" s="185">
        <f t="shared" si="3425"/>
        <v>100</v>
      </c>
      <c r="M4201" s="15">
        <f t="shared" si="3425"/>
        <v>0</v>
      </c>
      <c r="N4201" s="15">
        <f t="shared" si="3425"/>
        <v>0</v>
      </c>
      <c r="O4201" s="15">
        <f t="shared" si="3425"/>
        <v>100</v>
      </c>
      <c r="P4201" s="15">
        <f t="shared" si="3410"/>
        <v>100</v>
      </c>
      <c r="Q4201" s="185">
        <f t="shared" si="3415"/>
        <v>100</v>
      </c>
    </row>
    <row r="4202" spans="1:17" x14ac:dyDescent="0.25">
      <c r="A4202" s="4" t="s">
        <v>969</v>
      </c>
      <c r="B4202" s="4" t="s">
        <v>82</v>
      </c>
      <c r="C4202" s="4" t="s">
        <v>1741</v>
      </c>
      <c r="D4202" s="4" t="s">
        <v>1742</v>
      </c>
      <c r="E4202" s="3" t="s">
        <v>69</v>
      </c>
      <c r="F4202" s="4"/>
      <c r="G4202" s="16" t="s">
        <v>1015</v>
      </c>
      <c r="H4202" s="16" t="s">
        <v>68</v>
      </c>
      <c r="I4202" s="183">
        <v>100</v>
      </c>
      <c r="J4202" s="183">
        <v>100</v>
      </c>
      <c r="K4202" s="183">
        <v>0</v>
      </c>
      <c r="L4202" s="183">
        <f>M4202+N4202+O4202</f>
        <v>100</v>
      </c>
      <c r="M4202" s="17"/>
      <c r="N4202" s="17"/>
      <c r="O4202" s="17">
        <v>100</v>
      </c>
      <c r="P4202" s="17">
        <f t="shared" si="3410"/>
        <v>100</v>
      </c>
      <c r="Q4202" s="183">
        <f t="shared" si="3415"/>
        <v>100</v>
      </c>
    </row>
    <row r="4203" spans="1:17" ht="22.5" x14ac:dyDescent="0.25">
      <c r="A4203" s="1" t="s">
        <v>1</v>
      </c>
      <c r="B4203" s="1" t="s">
        <v>1</v>
      </c>
      <c r="C4203" s="1" t="s">
        <v>1</v>
      </c>
      <c r="D4203" s="2" t="s">
        <v>1</v>
      </c>
      <c r="E4203" s="2" t="s">
        <v>1</v>
      </c>
      <c r="F4203" s="2" t="s">
        <v>1</v>
      </c>
      <c r="G4203" s="2" t="s">
        <v>1</v>
      </c>
      <c r="H4203" s="13" t="s">
        <v>70</v>
      </c>
      <c r="I4203" s="184">
        <f t="shared" ref="I4203:O4203" si="3426">SUM(I4204)</f>
        <v>77500</v>
      </c>
      <c r="J4203" s="184">
        <f t="shared" si="3426"/>
        <v>62000</v>
      </c>
      <c r="K4203" s="184">
        <f t="shared" si="3426"/>
        <v>46998</v>
      </c>
      <c r="L4203" s="184">
        <f t="shared" si="3426"/>
        <v>14851</v>
      </c>
      <c r="M4203" s="14">
        <f t="shared" si="3426"/>
        <v>3000</v>
      </c>
      <c r="N4203" s="14">
        <f t="shared" si="3426"/>
        <v>6751</v>
      </c>
      <c r="O4203" s="14">
        <f t="shared" si="3426"/>
        <v>5100</v>
      </c>
      <c r="P4203" s="14">
        <f t="shared" si="3410"/>
        <v>61849</v>
      </c>
      <c r="Q4203" s="184">
        <f t="shared" si="3415"/>
        <v>99.756451612903234</v>
      </c>
    </row>
    <row r="4204" spans="1:17" x14ac:dyDescent="0.25">
      <c r="A4204" s="4" t="s">
        <v>969</v>
      </c>
      <c r="B4204" s="4" t="s">
        <v>82</v>
      </c>
      <c r="C4204" s="4" t="s">
        <v>1741</v>
      </c>
      <c r="D4204" s="4" t="s">
        <v>1742</v>
      </c>
      <c r="E4204" s="2" t="s">
        <v>71</v>
      </c>
      <c r="F4204" s="2" t="s">
        <v>1</v>
      </c>
      <c r="G4204" s="2" t="s">
        <v>1</v>
      </c>
      <c r="H4204" s="2" t="s">
        <v>72</v>
      </c>
      <c r="I4204" s="185">
        <f t="shared" ref="I4204:L4204" si="3427">SUM(I4205:I4206)</f>
        <v>77500</v>
      </c>
      <c r="J4204" s="185">
        <f t="shared" ref="J4204" si="3428">SUM(J4205:J4206)</f>
        <v>62000</v>
      </c>
      <c r="K4204" s="185">
        <f t="shared" ref="K4204" si="3429">SUM(K4205:K4206)</f>
        <v>46998</v>
      </c>
      <c r="L4204" s="185">
        <f t="shared" si="3427"/>
        <v>14851</v>
      </c>
      <c r="M4204" s="15">
        <f t="shared" ref="M4204:O4204" si="3430">SUM(M4205:M4206)</f>
        <v>3000</v>
      </c>
      <c r="N4204" s="15">
        <f t="shared" si="3430"/>
        <v>6751</v>
      </c>
      <c r="O4204" s="15">
        <f t="shared" si="3430"/>
        <v>5100</v>
      </c>
      <c r="P4204" s="15">
        <f t="shared" si="3410"/>
        <v>61849</v>
      </c>
      <c r="Q4204" s="185">
        <f t="shared" si="3415"/>
        <v>99.756451612903234</v>
      </c>
    </row>
    <row r="4205" spans="1:17" x14ac:dyDescent="0.25">
      <c r="A4205" s="4" t="s">
        <v>969</v>
      </c>
      <c r="B4205" s="4" t="s">
        <v>82</v>
      </c>
      <c r="C4205" s="4" t="s">
        <v>1741</v>
      </c>
      <c r="D4205" s="4" t="s">
        <v>1742</v>
      </c>
      <c r="E4205" s="3" t="s">
        <v>75</v>
      </c>
      <c r="F4205" s="4"/>
      <c r="G4205" s="16" t="s">
        <v>1015</v>
      </c>
      <c r="H4205" s="16" t="s">
        <v>74</v>
      </c>
      <c r="I4205" s="183">
        <v>49000</v>
      </c>
      <c r="J4205" s="183">
        <v>37000</v>
      </c>
      <c r="K4205" s="183">
        <v>22749</v>
      </c>
      <c r="L4205" s="183">
        <f>M4205+N4205+O4205</f>
        <v>14100</v>
      </c>
      <c r="M4205" s="17">
        <v>3000</v>
      </c>
      <c r="N4205" s="17">
        <v>6000</v>
      </c>
      <c r="O4205" s="17">
        <v>5100</v>
      </c>
      <c r="P4205" s="17">
        <f t="shared" si="3410"/>
        <v>36849</v>
      </c>
      <c r="Q4205" s="183">
        <f t="shared" si="3415"/>
        <v>99.591891891891891</v>
      </c>
    </row>
    <row r="4206" spans="1:17" x14ac:dyDescent="0.25">
      <c r="A4206" s="4" t="s">
        <v>969</v>
      </c>
      <c r="B4206" s="4" t="s">
        <v>82</v>
      </c>
      <c r="C4206" s="4" t="s">
        <v>1741</v>
      </c>
      <c r="D4206" s="4" t="s">
        <v>1742</v>
      </c>
      <c r="E4206" s="3" t="s">
        <v>341</v>
      </c>
      <c r="F4206" s="4"/>
      <c r="G4206" s="16" t="s">
        <v>1015</v>
      </c>
      <c r="H4206" s="16" t="s">
        <v>340</v>
      </c>
      <c r="I4206" s="183">
        <v>28500</v>
      </c>
      <c r="J4206" s="183">
        <v>25000</v>
      </c>
      <c r="K4206" s="183">
        <v>24249</v>
      </c>
      <c r="L4206" s="183">
        <f>M4206+N4206+O4206</f>
        <v>751</v>
      </c>
      <c r="M4206" s="17"/>
      <c r="N4206" s="17">
        <v>751</v>
      </c>
      <c r="O4206" s="17"/>
      <c r="P4206" s="17">
        <f t="shared" si="3410"/>
        <v>25000</v>
      </c>
      <c r="Q4206" s="183">
        <f t="shared" si="3415"/>
        <v>100</v>
      </c>
    </row>
    <row r="4207" spans="1:17" ht="22.5" x14ac:dyDescent="0.25">
      <c r="A4207" s="16" t="s">
        <v>1</v>
      </c>
      <c r="B4207" s="16" t="s">
        <v>1</v>
      </c>
      <c r="C4207" s="16" t="s">
        <v>1</v>
      </c>
      <c r="D4207" s="16" t="s">
        <v>1</v>
      </c>
      <c r="E4207" s="16" t="s">
        <v>1</v>
      </c>
      <c r="F4207" s="16" t="s">
        <v>1</v>
      </c>
      <c r="G4207" s="16" t="s">
        <v>1</v>
      </c>
      <c r="H4207" s="13" t="s">
        <v>1751</v>
      </c>
      <c r="I4207" s="184">
        <f t="shared" ref="I4207:O4207" si="3431">SUM(I4177,I4200,I4203)</f>
        <v>5576644</v>
      </c>
      <c r="J4207" s="184">
        <f t="shared" si="3431"/>
        <v>5553460</v>
      </c>
      <c r="K4207" s="184">
        <f t="shared" si="3431"/>
        <v>4208338</v>
      </c>
      <c r="L4207" s="184">
        <f t="shared" si="3431"/>
        <v>1313806</v>
      </c>
      <c r="M4207" s="14">
        <f t="shared" si="3431"/>
        <v>478980</v>
      </c>
      <c r="N4207" s="14">
        <f t="shared" si="3431"/>
        <v>484554</v>
      </c>
      <c r="O4207" s="14">
        <f t="shared" si="3431"/>
        <v>350272</v>
      </c>
      <c r="P4207" s="14">
        <f t="shared" si="3410"/>
        <v>5522144</v>
      </c>
      <c r="Q4207" s="184">
        <f t="shared" si="3415"/>
        <v>99.436099296654703</v>
      </c>
    </row>
    <row r="4208" spans="1:17" ht="15.75" thickBot="1" x14ac:dyDescent="0.3">
      <c r="A4208" s="16" t="s">
        <v>1</v>
      </c>
      <c r="B4208" s="16" t="s">
        <v>1</v>
      </c>
      <c r="C4208" s="16" t="s">
        <v>1</v>
      </c>
      <c r="D4208" s="16" t="s">
        <v>1</v>
      </c>
      <c r="E4208" s="16" t="s">
        <v>1</v>
      </c>
      <c r="F4208" s="16" t="s">
        <v>1</v>
      </c>
      <c r="G4208" s="16" t="s">
        <v>1</v>
      </c>
      <c r="H4208" s="2" t="s">
        <v>77</v>
      </c>
      <c r="I4208" s="185">
        <v>105</v>
      </c>
      <c r="J4208" s="185">
        <v>105</v>
      </c>
      <c r="K4208" s="185"/>
      <c r="L4208" s="185">
        <f>M4208+N4208+O4208</f>
        <v>0</v>
      </c>
      <c r="M4208" s="16"/>
      <c r="N4208" s="16"/>
      <c r="O4208" s="16"/>
      <c r="P4208" s="15">
        <f t="shared" si="3410"/>
        <v>0</v>
      </c>
      <c r="Q4208" s="164"/>
    </row>
    <row r="4209" spans="1:17" ht="45.75" thickBot="1" x14ac:dyDescent="0.3">
      <c r="A4209" s="212" t="s">
        <v>1</v>
      </c>
      <c r="B4209" s="212" t="s">
        <v>1</v>
      </c>
      <c r="C4209" s="212" t="s">
        <v>1</v>
      </c>
      <c r="D4209" s="212" t="s">
        <v>1</v>
      </c>
      <c r="E4209" s="212" t="s">
        <v>1</v>
      </c>
      <c r="F4209" s="212" t="s">
        <v>1</v>
      </c>
      <c r="G4209" s="214" t="s">
        <v>1</v>
      </c>
      <c r="H4209" s="5" t="s">
        <v>78</v>
      </c>
      <c r="I4209" s="109" t="s">
        <v>3374</v>
      </c>
      <c r="J4209" s="109" t="s">
        <v>3433</v>
      </c>
      <c r="K4209" s="109" t="s">
        <v>3437</v>
      </c>
      <c r="L4209" s="109" t="s">
        <v>3434</v>
      </c>
      <c r="M4209" s="5" t="s">
        <v>3439</v>
      </c>
      <c r="N4209" s="5" t="s">
        <v>3440</v>
      </c>
      <c r="O4209" s="5" t="s">
        <v>3441</v>
      </c>
      <c r="P4209" s="5" t="s">
        <v>3438</v>
      </c>
      <c r="Q4209" s="162" t="s">
        <v>3302</v>
      </c>
    </row>
    <row r="4210" spans="1:17" x14ac:dyDescent="0.25">
      <c r="A4210" s="213"/>
      <c r="B4210" s="213"/>
      <c r="C4210" s="213"/>
      <c r="D4210" s="213"/>
      <c r="E4210" s="213"/>
      <c r="F4210" s="213"/>
      <c r="G4210" s="215"/>
      <c r="H4210" s="18" t="s">
        <v>1</v>
      </c>
      <c r="I4210" s="110">
        <v>1</v>
      </c>
      <c r="J4210" s="110">
        <v>2</v>
      </c>
      <c r="K4210" s="110">
        <v>20</v>
      </c>
      <c r="L4210" s="110" t="s">
        <v>3402</v>
      </c>
      <c r="M4210" s="12">
        <v>5</v>
      </c>
      <c r="N4210" s="12">
        <v>6</v>
      </c>
      <c r="O4210" s="12">
        <v>7</v>
      </c>
      <c r="P4210" s="12" t="s">
        <v>3303</v>
      </c>
      <c r="Q4210" s="110">
        <v>9</v>
      </c>
    </row>
    <row r="4211" spans="1:17" x14ac:dyDescent="0.25">
      <c r="A4211" s="213"/>
      <c r="B4211" s="213"/>
      <c r="C4211" s="213"/>
      <c r="D4211" s="213"/>
      <c r="E4211" s="213"/>
      <c r="F4211" s="213"/>
      <c r="G4211" s="215"/>
      <c r="H4211" s="19" t="s">
        <v>1060</v>
      </c>
      <c r="I4211" s="186">
        <f t="shared" ref="I4211:L4211" si="3432">SUM(I4207)</f>
        <v>5576644</v>
      </c>
      <c r="J4211" s="186">
        <f t="shared" ref="J4211" si="3433">SUM(J4207)</f>
        <v>5553460</v>
      </c>
      <c r="K4211" s="186">
        <f t="shared" ref="K4211" si="3434">SUM(K4207)</f>
        <v>4208338</v>
      </c>
      <c r="L4211" s="186">
        <f t="shared" si="3432"/>
        <v>1313806</v>
      </c>
      <c r="M4211" s="20">
        <f t="shared" ref="M4211:O4211" si="3435">SUM(M4207)</f>
        <v>478980</v>
      </c>
      <c r="N4211" s="20">
        <f t="shared" si="3435"/>
        <v>484554</v>
      </c>
      <c r="O4211" s="20">
        <f t="shared" si="3435"/>
        <v>350272</v>
      </c>
      <c r="P4211" s="20">
        <f>K4211+L4211</f>
        <v>5522144</v>
      </c>
      <c r="Q4211" s="186">
        <f>IF(J4211=0,"-",P4211/J4211*100)</f>
        <v>99.436099296654703</v>
      </c>
    </row>
    <row r="4212" spans="1:17" x14ac:dyDescent="0.25">
      <c r="A4212" s="213"/>
      <c r="B4212" s="213"/>
      <c r="C4212" s="213"/>
      <c r="D4212" s="213"/>
      <c r="E4212" s="213"/>
      <c r="F4212" s="213"/>
      <c r="G4212" s="215"/>
      <c r="H4212" s="21" t="s">
        <v>80</v>
      </c>
      <c r="I4212" s="186">
        <f t="shared" ref="I4212:L4212" si="3436">SUM(I4211)</f>
        <v>5576644</v>
      </c>
      <c r="J4212" s="186">
        <f t="shared" ref="J4212" si="3437">SUM(J4211)</f>
        <v>5553460</v>
      </c>
      <c r="K4212" s="186">
        <f t="shared" ref="K4212" si="3438">SUM(K4211)</f>
        <v>4208338</v>
      </c>
      <c r="L4212" s="186">
        <f t="shared" si="3436"/>
        <v>1313806</v>
      </c>
      <c r="M4212" s="20">
        <f t="shared" ref="M4212:O4212" si="3439">SUM(M4211)</f>
        <v>478980</v>
      </c>
      <c r="N4212" s="20">
        <f t="shared" si="3439"/>
        <v>484554</v>
      </c>
      <c r="O4212" s="20">
        <f t="shared" si="3439"/>
        <v>350272</v>
      </c>
      <c r="P4212" s="20">
        <f>K4212+L4212</f>
        <v>5522144</v>
      </c>
      <c r="Q4212" s="186">
        <f>IF(J4212=0,"-",P4212/J4212*100)</f>
        <v>99.436099296654703</v>
      </c>
    </row>
    <row r="4213" spans="1:17" x14ac:dyDescent="0.25">
      <c r="A4213" s="216"/>
      <c r="B4213" s="216"/>
      <c r="C4213" s="216"/>
      <c r="D4213" s="216"/>
      <c r="E4213" s="216"/>
      <c r="F4213" s="216"/>
      <c r="G4213" s="217"/>
      <c r="J4213" s="178">
        <v>0</v>
      </c>
      <c r="K4213" s="178">
        <v>0</v>
      </c>
      <c r="L4213" s="178">
        <f>M4213+N4213+O4213</f>
        <v>0</v>
      </c>
      <c r="P4213">
        <f>K4213+L4213</f>
        <v>0</v>
      </c>
      <c r="Q4213" s="160" t="str">
        <f>IF(J4213=0,"-",P4213/J4213*100)</f>
        <v>-</v>
      </c>
    </row>
    <row r="4214" spans="1:17" ht="15.75" thickBot="1" x14ac:dyDescent="0.3">
      <c r="A4214" s="16" t="s">
        <v>1</v>
      </c>
      <c r="B4214" s="16" t="s">
        <v>1</v>
      </c>
      <c r="C4214" s="16" t="s">
        <v>1</v>
      </c>
      <c r="D4214" s="16" t="s">
        <v>1</v>
      </c>
      <c r="E4214" s="16" t="s">
        <v>1</v>
      </c>
      <c r="F4214" s="16" t="s">
        <v>1</v>
      </c>
      <c r="G4214" s="16" t="s">
        <v>1</v>
      </c>
      <c r="H4214" s="22" t="s">
        <v>1</v>
      </c>
      <c r="I4214" s="187"/>
      <c r="J4214" s="187"/>
      <c r="K4214" s="187"/>
      <c r="L4214" s="187">
        <f>M4214+N4214+O4214</f>
        <v>0</v>
      </c>
      <c r="M4214" s="22"/>
      <c r="N4214" s="22"/>
      <c r="O4214" s="22"/>
      <c r="P4214" s="22">
        <f>K4214+L4214</f>
        <v>0</v>
      </c>
      <c r="Q4214" s="166"/>
    </row>
    <row r="4215" spans="1:17" ht="45.75" thickBot="1" x14ac:dyDescent="0.3">
      <c r="A4215" s="5" t="s">
        <v>4</v>
      </c>
      <c r="B4215" s="5" t="s">
        <v>5</v>
      </c>
      <c r="C4215" s="5" t="s">
        <v>6</v>
      </c>
      <c r="D4215" s="6" t="s">
        <v>1</v>
      </c>
      <c r="E4215" s="5" t="s">
        <v>7</v>
      </c>
      <c r="F4215" s="5" t="s">
        <v>8</v>
      </c>
      <c r="G4215" s="5" t="s">
        <v>9</v>
      </c>
      <c r="H4215" s="5" t="s">
        <v>10</v>
      </c>
      <c r="I4215" s="109" t="s">
        <v>3374</v>
      </c>
      <c r="J4215" s="109" t="s">
        <v>3433</v>
      </c>
      <c r="K4215" s="109" t="s">
        <v>3437</v>
      </c>
      <c r="L4215" s="109" t="s">
        <v>3434</v>
      </c>
      <c r="M4215" s="5" t="s">
        <v>3439</v>
      </c>
      <c r="N4215" s="5" t="s">
        <v>3440</v>
      </c>
      <c r="O4215" s="5" t="s">
        <v>3441</v>
      </c>
      <c r="P4215" s="5" t="s">
        <v>3438</v>
      </c>
      <c r="Q4215" s="162" t="s">
        <v>3302</v>
      </c>
    </row>
    <row r="4216" spans="1:17" x14ac:dyDescent="0.25">
      <c r="A4216" s="7" t="s">
        <v>1</v>
      </c>
      <c r="B4216" s="7" t="s">
        <v>1</v>
      </c>
      <c r="C4216" s="7" t="s">
        <v>1</v>
      </c>
      <c r="D4216" s="8" t="s">
        <v>1</v>
      </c>
      <c r="E4216" s="8" t="s">
        <v>1</v>
      </c>
      <c r="F4216" s="9" t="s">
        <v>1</v>
      </c>
      <c r="G4216" s="10" t="s">
        <v>1</v>
      </c>
      <c r="H4216" s="11" t="s">
        <v>1</v>
      </c>
      <c r="I4216" s="110">
        <v>1</v>
      </c>
      <c r="J4216" s="110">
        <v>2</v>
      </c>
      <c r="K4216" s="110">
        <v>20</v>
      </c>
      <c r="L4216" s="110" t="s">
        <v>3402</v>
      </c>
      <c r="M4216" s="12">
        <v>5</v>
      </c>
      <c r="N4216" s="12">
        <v>6</v>
      </c>
      <c r="O4216" s="12">
        <v>7</v>
      </c>
      <c r="P4216" s="12" t="s">
        <v>3303</v>
      </c>
      <c r="Q4216" s="110">
        <v>9</v>
      </c>
    </row>
    <row r="4217" spans="1:17" x14ac:dyDescent="0.25">
      <c r="A4217" s="1" t="s">
        <v>969</v>
      </c>
      <c r="B4217" s="1" t="s">
        <v>82</v>
      </c>
      <c r="C4217" s="4" t="s">
        <v>1752</v>
      </c>
      <c r="D4217" s="4" t="s">
        <v>1753</v>
      </c>
      <c r="E4217" s="2" t="s">
        <v>1</v>
      </c>
      <c r="F4217" s="2" t="s">
        <v>1</v>
      </c>
      <c r="G4217" s="2" t="s">
        <v>1</v>
      </c>
      <c r="H4217" s="2" t="s">
        <v>1754</v>
      </c>
      <c r="I4217" s="183">
        <v>0</v>
      </c>
      <c r="J4217" s="183"/>
      <c r="K4217" s="183"/>
      <c r="L4217" s="183">
        <f>M4217+N4217+O4217</f>
        <v>0</v>
      </c>
      <c r="M4217" s="3"/>
      <c r="N4217" s="3"/>
      <c r="O4217" s="3"/>
      <c r="P4217" s="3">
        <f t="shared" ref="P4217:P4249" si="3440">K4217+L4217</f>
        <v>0</v>
      </c>
      <c r="Q4217" s="161"/>
    </row>
    <row r="4218" spans="1:17" ht="33.75" x14ac:dyDescent="0.25">
      <c r="A4218" s="1" t="s">
        <v>1</v>
      </c>
      <c r="B4218" s="1" t="s">
        <v>1</v>
      </c>
      <c r="C4218" s="1" t="s">
        <v>1</v>
      </c>
      <c r="D4218" s="2" t="s">
        <v>1</v>
      </c>
      <c r="E4218" s="2" t="s">
        <v>1</v>
      </c>
      <c r="F4218" s="2" t="s">
        <v>1</v>
      </c>
      <c r="G4218" s="2" t="s">
        <v>1</v>
      </c>
      <c r="H4218" s="13" t="s">
        <v>14</v>
      </c>
      <c r="I4218" s="184">
        <f t="shared" ref="I4218:L4218" si="3441">SUM(I4219,I4227,I4229)</f>
        <v>1844542</v>
      </c>
      <c r="J4218" s="184">
        <f t="shared" ref="J4218" si="3442">SUM(J4219,J4227,J4229)</f>
        <v>1834416</v>
      </c>
      <c r="K4218" s="184">
        <f t="shared" ref="K4218" si="3443">SUM(K4219,K4227,K4229)</f>
        <v>1495088</v>
      </c>
      <c r="L4218" s="184">
        <f t="shared" si="3441"/>
        <v>339328</v>
      </c>
      <c r="M4218" s="14">
        <f t="shared" ref="M4218:O4218" si="3444">SUM(M4219,M4227,M4229)</f>
        <v>120846</v>
      </c>
      <c r="N4218" s="14">
        <f t="shared" si="3444"/>
        <v>110904</v>
      </c>
      <c r="O4218" s="14">
        <f t="shared" si="3444"/>
        <v>107578</v>
      </c>
      <c r="P4218" s="14">
        <f t="shared" si="3440"/>
        <v>1834416</v>
      </c>
      <c r="Q4218" s="184">
        <f t="shared" ref="Q4218:Q4248" si="3445">IF(J4218=0,"-",P4218/J4218*100)</f>
        <v>100</v>
      </c>
    </row>
    <row r="4219" spans="1:17" x14ac:dyDescent="0.25">
      <c r="A4219" s="4" t="s">
        <v>969</v>
      </c>
      <c r="B4219" s="4" t="s">
        <v>82</v>
      </c>
      <c r="C4219" s="4" t="s">
        <v>1752</v>
      </c>
      <c r="D4219" s="4" t="s">
        <v>1753</v>
      </c>
      <c r="E4219" s="2" t="s">
        <v>15</v>
      </c>
      <c r="F4219" s="2" t="s">
        <v>1</v>
      </c>
      <c r="G4219" s="2" t="s">
        <v>1</v>
      </c>
      <c r="H4219" s="2" t="s">
        <v>16</v>
      </c>
      <c r="I4219" s="185">
        <f t="shared" ref="I4219:L4219" si="3446">SUM(I4220,I4221)</f>
        <v>1553527</v>
      </c>
      <c r="J4219" s="185">
        <f t="shared" ref="J4219" si="3447">SUM(J4220,J4221)</f>
        <v>1549121</v>
      </c>
      <c r="K4219" s="185">
        <f t="shared" ref="K4219" si="3448">SUM(K4220,K4221)</f>
        <v>1275475</v>
      </c>
      <c r="L4219" s="185">
        <f t="shared" si="3446"/>
        <v>273646</v>
      </c>
      <c r="M4219" s="15">
        <f t="shared" ref="M4219:O4219" si="3449">SUM(M4220,M4221)</f>
        <v>96936</v>
      </c>
      <c r="N4219" s="15">
        <f t="shared" si="3449"/>
        <v>88355</v>
      </c>
      <c r="O4219" s="15">
        <f t="shared" si="3449"/>
        <v>88355</v>
      </c>
      <c r="P4219" s="15">
        <f t="shared" si="3440"/>
        <v>1549121</v>
      </c>
      <c r="Q4219" s="185">
        <f t="shared" si="3445"/>
        <v>100</v>
      </c>
    </row>
    <row r="4220" spans="1:17" x14ac:dyDescent="0.25">
      <c r="A4220" s="4" t="s">
        <v>969</v>
      </c>
      <c r="B4220" s="4" t="s">
        <v>82</v>
      </c>
      <c r="C4220" s="4" t="s">
        <v>1752</v>
      </c>
      <c r="D4220" s="4" t="s">
        <v>1753</v>
      </c>
      <c r="E4220" s="3" t="s">
        <v>18</v>
      </c>
      <c r="F4220" s="4"/>
      <c r="G4220" s="16" t="s">
        <v>1015</v>
      </c>
      <c r="H4220" s="16" t="s">
        <v>17</v>
      </c>
      <c r="I4220" s="183">
        <v>1346660</v>
      </c>
      <c r="J4220" s="183">
        <v>1346660</v>
      </c>
      <c r="K4220" s="183">
        <v>1098200</v>
      </c>
      <c r="L4220" s="183">
        <f>M4220+N4220+O4220</f>
        <v>248460</v>
      </c>
      <c r="M4220" s="17">
        <v>88460</v>
      </c>
      <c r="N4220" s="17">
        <v>80000</v>
      </c>
      <c r="O4220" s="17">
        <v>80000</v>
      </c>
      <c r="P4220" s="17">
        <f t="shared" si="3440"/>
        <v>1346660</v>
      </c>
      <c r="Q4220" s="183">
        <f t="shared" si="3445"/>
        <v>100</v>
      </c>
    </row>
    <row r="4221" spans="1:17" x14ac:dyDescent="0.25">
      <c r="A4221" s="1" t="s">
        <v>969</v>
      </c>
      <c r="B4221" s="1" t="s">
        <v>82</v>
      </c>
      <c r="C4221" s="1" t="s">
        <v>1752</v>
      </c>
      <c r="D4221" s="1" t="s">
        <v>1753</v>
      </c>
      <c r="E4221" s="1" t="s">
        <v>20</v>
      </c>
      <c r="F4221" s="4" t="s">
        <v>1</v>
      </c>
      <c r="G4221" s="16" t="s">
        <v>1</v>
      </c>
      <c r="H4221" s="2" t="s">
        <v>21</v>
      </c>
      <c r="I4221" s="185">
        <f t="shared" ref="I4221:O4221" si="3450">SUM(I4222:I4226)</f>
        <v>206867</v>
      </c>
      <c r="J4221" s="185">
        <f t="shared" si="3450"/>
        <v>202461</v>
      </c>
      <c r="K4221" s="185">
        <f t="shared" si="3450"/>
        <v>177275</v>
      </c>
      <c r="L4221" s="185">
        <f t="shared" si="3450"/>
        <v>25186</v>
      </c>
      <c r="M4221" s="15">
        <f t="shared" si="3450"/>
        <v>8476</v>
      </c>
      <c r="N4221" s="15">
        <f t="shared" si="3450"/>
        <v>8355</v>
      </c>
      <c r="O4221" s="15">
        <f t="shared" si="3450"/>
        <v>8355</v>
      </c>
      <c r="P4221" s="15">
        <f t="shared" si="3440"/>
        <v>202461</v>
      </c>
      <c r="Q4221" s="185">
        <f t="shared" si="3445"/>
        <v>100</v>
      </c>
    </row>
    <row r="4222" spans="1:17" x14ac:dyDescent="0.25">
      <c r="A4222" s="4" t="s">
        <v>969</v>
      </c>
      <c r="B4222" s="4" t="s">
        <v>82</v>
      </c>
      <c r="C4222" s="4" t="s">
        <v>1752</v>
      </c>
      <c r="D4222" s="4" t="s">
        <v>1753</v>
      </c>
      <c r="E4222" s="3" t="s">
        <v>22</v>
      </c>
      <c r="F4222" s="4" t="s">
        <v>1755</v>
      </c>
      <c r="G4222" s="16" t="s">
        <v>1015</v>
      </c>
      <c r="H4222" s="16" t="s">
        <v>86</v>
      </c>
      <c r="I4222" s="183">
        <v>40260</v>
      </c>
      <c r="J4222" s="183">
        <v>40260</v>
      </c>
      <c r="K4222" s="183">
        <v>30195</v>
      </c>
      <c r="L4222" s="183">
        <f>M4222+N4222+O4222</f>
        <v>10065</v>
      </c>
      <c r="M4222" s="17">
        <v>3355</v>
      </c>
      <c r="N4222" s="17">
        <v>3355</v>
      </c>
      <c r="O4222" s="17">
        <v>3355</v>
      </c>
      <c r="P4222" s="17">
        <f t="shared" si="3440"/>
        <v>40260</v>
      </c>
      <c r="Q4222" s="183">
        <f t="shared" si="3445"/>
        <v>100</v>
      </c>
    </row>
    <row r="4223" spans="1:17" x14ac:dyDescent="0.25">
      <c r="A4223" s="4" t="s">
        <v>969</v>
      </c>
      <c r="B4223" s="4" t="s">
        <v>82</v>
      </c>
      <c r="C4223" s="4" t="s">
        <v>1752</v>
      </c>
      <c r="D4223" s="4" t="s">
        <v>1753</v>
      </c>
      <c r="E4223" s="3" t="s">
        <v>22</v>
      </c>
      <c r="F4223" s="4" t="s">
        <v>1756</v>
      </c>
      <c r="G4223" s="16" t="s">
        <v>1015</v>
      </c>
      <c r="H4223" s="16" t="s">
        <v>26</v>
      </c>
      <c r="I4223" s="183">
        <v>117700</v>
      </c>
      <c r="J4223" s="183">
        <v>117700</v>
      </c>
      <c r="K4223" s="183">
        <v>102579</v>
      </c>
      <c r="L4223" s="183">
        <f>M4223+N4223+O4223</f>
        <v>15121</v>
      </c>
      <c r="M4223" s="17">
        <v>5121</v>
      </c>
      <c r="N4223" s="17">
        <v>5000</v>
      </c>
      <c r="O4223" s="17">
        <v>5000</v>
      </c>
      <c r="P4223" s="17">
        <f t="shared" si="3440"/>
        <v>117700</v>
      </c>
      <c r="Q4223" s="183">
        <f t="shared" si="3445"/>
        <v>100</v>
      </c>
    </row>
    <row r="4224" spans="1:17" x14ac:dyDescent="0.25">
      <c r="A4224" s="4" t="s">
        <v>969</v>
      </c>
      <c r="B4224" s="4" t="s">
        <v>82</v>
      </c>
      <c r="C4224" s="4" t="s">
        <v>1752</v>
      </c>
      <c r="D4224" s="4" t="s">
        <v>1753</v>
      </c>
      <c r="E4224" s="3" t="s">
        <v>22</v>
      </c>
      <c r="F4224" s="4" t="s">
        <v>1757</v>
      </c>
      <c r="G4224" s="16" t="s">
        <v>1015</v>
      </c>
      <c r="H4224" s="16" t="s">
        <v>28</v>
      </c>
      <c r="I4224" s="183">
        <v>29657</v>
      </c>
      <c r="J4224" s="183">
        <v>25251</v>
      </c>
      <c r="K4224" s="183">
        <v>25251</v>
      </c>
      <c r="L4224" s="183">
        <f>M4224+N4224+O4224</f>
        <v>0</v>
      </c>
      <c r="M4224" s="17"/>
      <c r="N4224" s="17"/>
      <c r="O4224" s="17"/>
      <c r="P4224" s="17">
        <f t="shared" si="3440"/>
        <v>25251</v>
      </c>
      <c r="Q4224" s="183">
        <f t="shared" si="3445"/>
        <v>100</v>
      </c>
    </row>
    <row r="4225" spans="1:17" x14ac:dyDescent="0.25">
      <c r="A4225" s="4" t="s">
        <v>969</v>
      </c>
      <c r="B4225" s="4" t="s">
        <v>82</v>
      </c>
      <c r="C4225" s="4" t="s">
        <v>1752</v>
      </c>
      <c r="D4225" s="4" t="s">
        <v>1753</v>
      </c>
      <c r="E4225" s="3" t="s">
        <v>22</v>
      </c>
      <c r="F4225" s="4" t="s">
        <v>1758</v>
      </c>
      <c r="G4225" s="16" t="s">
        <v>1015</v>
      </c>
      <c r="H4225" s="16" t="s">
        <v>24</v>
      </c>
      <c r="I4225" s="183">
        <v>0</v>
      </c>
      <c r="J4225" s="183">
        <v>0</v>
      </c>
      <c r="K4225" s="183">
        <v>0</v>
      </c>
      <c r="L4225" s="183">
        <f>M4225+N4225+O4225</f>
        <v>0</v>
      </c>
      <c r="M4225" s="17"/>
      <c r="N4225" s="17"/>
      <c r="O4225" s="17"/>
      <c r="P4225" s="17">
        <f t="shared" si="3440"/>
        <v>0</v>
      </c>
      <c r="Q4225" s="161" t="str">
        <f t="shared" si="3445"/>
        <v>-</v>
      </c>
    </row>
    <row r="4226" spans="1:17" x14ac:dyDescent="0.25">
      <c r="A4226" s="4" t="s">
        <v>969</v>
      </c>
      <c r="B4226" s="4" t="s">
        <v>82</v>
      </c>
      <c r="C4226" s="4" t="s">
        <v>1752</v>
      </c>
      <c r="D4226" s="4" t="s">
        <v>1753</v>
      </c>
      <c r="E4226" s="3" t="s">
        <v>22</v>
      </c>
      <c r="F4226" s="4" t="s">
        <v>1759</v>
      </c>
      <c r="G4226" s="16" t="s">
        <v>1015</v>
      </c>
      <c r="H4226" s="16" t="s">
        <v>30</v>
      </c>
      <c r="I4226" s="183">
        <v>19250</v>
      </c>
      <c r="J4226" s="183">
        <v>19250</v>
      </c>
      <c r="K4226" s="183">
        <v>19250</v>
      </c>
      <c r="L4226" s="183">
        <f>M4226+N4226+O4226</f>
        <v>0</v>
      </c>
      <c r="M4226" s="17"/>
      <c r="N4226" s="17"/>
      <c r="O4226" s="17"/>
      <c r="P4226" s="17">
        <f t="shared" si="3440"/>
        <v>19250</v>
      </c>
      <c r="Q4226" s="183">
        <f t="shared" si="3445"/>
        <v>100</v>
      </c>
    </row>
    <row r="4227" spans="1:17" x14ac:dyDescent="0.25">
      <c r="A4227" s="4" t="s">
        <v>969</v>
      </c>
      <c r="B4227" s="4" t="s">
        <v>82</v>
      </c>
      <c r="C4227" s="4" t="s">
        <v>1752</v>
      </c>
      <c r="D4227" s="4" t="s">
        <v>1753</v>
      </c>
      <c r="E4227" s="2" t="s">
        <v>31</v>
      </c>
      <c r="F4227" s="2" t="s">
        <v>1</v>
      </c>
      <c r="G4227" s="2" t="s">
        <v>1</v>
      </c>
      <c r="H4227" s="2" t="s">
        <v>32</v>
      </c>
      <c r="I4227" s="185">
        <f t="shared" ref="I4227:O4227" si="3451">SUM(I4228)</f>
        <v>141399</v>
      </c>
      <c r="J4227" s="185">
        <f t="shared" si="3451"/>
        <v>141399</v>
      </c>
      <c r="K4227" s="185">
        <f t="shared" si="3451"/>
        <v>115577</v>
      </c>
      <c r="L4227" s="185">
        <f t="shared" si="3451"/>
        <v>25822</v>
      </c>
      <c r="M4227" s="15">
        <f t="shared" si="3451"/>
        <v>9000</v>
      </c>
      <c r="N4227" s="15">
        <f t="shared" si="3451"/>
        <v>9000</v>
      </c>
      <c r="O4227" s="15">
        <f t="shared" si="3451"/>
        <v>7822</v>
      </c>
      <c r="P4227" s="15">
        <f t="shared" si="3440"/>
        <v>141399</v>
      </c>
      <c r="Q4227" s="185">
        <f t="shared" si="3445"/>
        <v>100</v>
      </c>
    </row>
    <row r="4228" spans="1:17" x14ac:dyDescent="0.25">
      <c r="A4228" s="4" t="s">
        <v>969</v>
      </c>
      <c r="B4228" s="4" t="s">
        <v>82</v>
      </c>
      <c r="C4228" s="4" t="s">
        <v>1752</v>
      </c>
      <c r="D4228" s="4" t="s">
        <v>1753</v>
      </c>
      <c r="E4228" s="3" t="s">
        <v>34</v>
      </c>
      <c r="F4228" s="4"/>
      <c r="G4228" s="16" t="s">
        <v>1015</v>
      </c>
      <c r="H4228" s="16" t="s">
        <v>33</v>
      </c>
      <c r="I4228" s="183">
        <v>141399</v>
      </c>
      <c r="J4228" s="183">
        <v>141399</v>
      </c>
      <c r="K4228" s="183">
        <v>115577</v>
      </c>
      <c r="L4228" s="183">
        <f>M4228+N4228+O4228</f>
        <v>25822</v>
      </c>
      <c r="M4228" s="17">
        <v>9000</v>
      </c>
      <c r="N4228" s="17">
        <v>9000</v>
      </c>
      <c r="O4228" s="17">
        <v>7822</v>
      </c>
      <c r="P4228" s="17">
        <f t="shared" si="3440"/>
        <v>141399</v>
      </c>
      <c r="Q4228" s="183">
        <f t="shared" si="3445"/>
        <v>100</v>
      </c>
    </row>
    <row r="4229" spans="1:17" x14ac:dyDescent="0.25">
      <c r="A4229" s="4" t="s">
        <v>969</v>
      </c>
      <c r="B4229" s="4" t="s">
        <v>82</v>
      </c>
      <c r="C4229" s="4" t="s">
        <v>1752</v>
      </c>
      <c r="D4229" s="4" t="s">
        <v>1753</v>
      </c>
      <c r="E4229" s="2" t="s">
        <v>35</v>
      </c>
      <c r="F4229" s="2" t="s">
        <v>1</v>
      </c>
      <c r="G4229" s="2" t="s">
        <v>1</v>
      </c>
      <c r="H4229" s="2" t="s">
        <v>36</v>
      </c>
      <c r="I4229" s="185">
        <f t="shared" ref="I4229:O4229" si="3452">SUM(I4230:I4237)</f>
        <v>149616</v>
      </c>
      <c r="J4229" s="185">
        <f t="shared" si="3452"/>
        <v>143896</v>
      </c>
      <c r="K4229" s="185">
        <f t="shared" si="3452"/>
        <v>104036</v>
      </c>
      <c r="L4229" s="185">
        <f t="shared" si="3452"/>
        <v>39860</v>
      </c>
      <c r="M4229" s="15">
        <f t="shared" si="3452"/>
        <v>14910</v>
      </c>
      <c r="N4229" s="15">
        <f t="shared" si="3452"/>
        <v>13549</v>
      </c>
      <c r="O4229" s="15">
        <f t="shared" si="3452"/>
        <v>11401</v>
      </c>
      <c r="P4229" s="15">
        <f t="shared" si="3440"/>
        <v>143896</v>
      </c>
      <c r="Q4229" s="185">
        <f t="shared" si="3445"/>
        <v>100</v>
      </c>
    </row>
    <row r="4230" spans="1:17" x14ac:dyDescent="0.25">
      <c r="A4230" s="4" t="s">
        <v>969</v>
      </c>
      <c r="B4230" s="4" t="s">
        <v>82</v>
      </c>
      <c r="C4230" s="4" t="s">
        <v>1752</v>
      </c>
      <c r="D4230" s="4" t="s">
        <v>1753</v>
      </c>
      <c r="E4230" s="3" t="s">
        <v>39</v>
      </c>
      <c r="F4230" s="4"/>
      <c r="G4230" s="16" t="s">
        <v>1015</v>
      </c>
      <c r="H4230" s="16" t="s">
        <v>38</v>
      </c>
      <c r="I4230" s="183">
        <v>2650</v>
      </c>
      <c r="J4230" s="183">
        <v>2100</v>
      </c>
      <c r="K4230" s="183">
        <v>2100</v>
      </c>
      <c r="L4230" s="183">
        <f t="shared" ref="L4230:L4236" si="3453">M4230+N4230+O4230</f>
        <v>0</v>
      </c>
      <c r="M4230" s="17"/>
      <c r="N4230" s="17"/>
      <c r="O4230" s="17"/>
      <c r="P4230" s="17">
        <f t="shared" si="3440"/>
        <v>2100</v>
      </c>
      <c r="Q4230" s="183">
        <f t="shared" si="3445"/>
        <v>100</v>
      </c>
    </row>
    <row r="4231" spans="1:17" x14ac:dyDescent="0.25">
      <c r="A4231" s="4" t="s">
        <v>969</v>
      </c>
      <c r="B4231" s="4" t="s">
        <v>82</v>
      </c>
      <c r="C4231" s="4" t="s">
        <v>1752</v>
      </c>
      <c r="D4231" s="4" t="s">
        <v>1753</v>
      </c>
      <c r="E4231" s="3" t="s">
        <v>197</v>
      </c>
      <c r="F4231" s="4"/>
      <c r="G4231" s="16" t="s">
        <v>1015</v>
      </c>
      <c r="H4231" s="16" t="s">
        <v>196</v>
      </c>
      <c r="I4231" s="183">
        <v>46200</v>
      </c>
      <c r="J4231" s="183">
        <v>46200</v>
      </c>
      <c r="K4231" s="183">
        <v>34250</v>
      </c>
      <c r="L4231" s="183">
        <f t="shared" si="3453"/>
        <v>11950</v>
      </c>
      <c r="M4231" s="17">
        <v>4500</v>
      </c>
      <c r="N4231" s="17">
        <v>4500</v>
      </c>
      <c r="O4231" s="17">
        <v>2950</v>
      </c>
      <c r="P4231" s="17">
        <f t="shared" si="3440"/>
        <v>46200</v>
      </c>
      <c r="Q4231" s="183">
        <f t="shared" si="3445"/>
        <v>100</v>
      </c>
    </row>
    <row r="4232" spans="1:17" x14ac:dyDescent="0.25">
      <c r="A4232" s="4" t="s">
        <v>969</v>
      </c>
      <c r="B4232" s="4" t="s">
        <v>82</v>
      </c>
      <c r="C4232" s="4" t="s">
        <v>1752</v>
      </c>
      <c r="D4232" s="4" t="s">
        <v>1753</v>
      </c>
      <c r="E4232" s="3" t="s">
        <v>200</v>
      </c>
      <c r="F4232" s="4"/>
      <c r="G4232" s="16" t="s">
        <v>1015</v>
      </c>
      <c r="H4232" s="16" t="s">
        <v>199</v>
      </c>
      <c r="I4232" s="183">
        <v>7920</v>
      </c>
      <c r="J4232" s="183">
        <v>7920</v>
      </c>
      <c r="K4232" s="183">
        <v>5420</v>
      </c>
      <c r="L4232" s="183">
        <f t="shared" si="3453"/>
        <v>2500</v>
      </c>
      <c r="M4232" s="17">
        <v>900</v>
      </c>
      <c r="N4232" s="17">
        <v>800</v>
      </c>
      <c r="O4232" s="17">
        <v>800</v>
      </c>
      <c r="P4232" s="17">
        <f t="shared" si="3440"/>
        <v>7920</v>
      </c>
      <c r="Q4232" s="183">
        <f t="shared" si="3445"/>
        <v>100</v>
      </c>
    </row>
    <row r="4233" spans="1:17" x14ac:dyDescent="0.25">
      <c r="A4233" s="4" t="s">
        <v>969</v>
      </c>
      <c r="B4233" s="4" t="s">
        <v>82</v>
      </c>
      <c r="C4233" s="4" t="s">
        <v>1752</v>
      </c>
      <c r="D4233" s="4" t="s">
        <v>1753</v>
      </c>
      <c r="E4233" s="3" t="s">
        <v>203</v>
      </c>
      <c r="F4233" s="4"/>
      <c r="G4233" s="16" t="s">
        <v>1015</v>
      </c>
      <c r="H4233" s="16" t="s">
        <v>202</v>
      </c>
      <c r="I4233" s="183">
        <v>34650</v>
      </c>
      <c r="J4233" s="183">
        <v>34100</v>
      </c>
      <c r="K4233" s="183">
        <v>23900</v>
      </c>
      <c r="L4233" s="183">
        <f t="shared" si="3453"/>
        <v>10200</v>
      </c>
      <c r="M4233" s="17">
        <v>3500</v>
      </c>
      <c r="N4233" s="17">
        <v>3500</v>
      </c>
      <c r="O4233" s="17">
        <v>3200</v>
      </c>
      <c r="P4233" s="17">
        <f t="shared" si="3440"/>
        <v>34100</v>
      </c>
      <c r="Q4233" s="183">
        <f t="shared" si="3445"/>
        <v>100</v>
      </c>
    </row>
    <row r="4234" spans="1:17" x14ac:dyDescent="0.25">
      <c r="A4234" s="4" t="s">
        <v>969</v>
      </c>
      <c r="B4234" s="4" t="s">
        <v>82</v>
      </c>
      <c r="C4234" s="4" t="s">
        <v>1752</v>
      </c>
      <c r="D4234" s="4" t="s">
        <v>1753</v>
      </c>
      <c r="E4234" s="3" t="s">
        <v>206</v>
      </c>
      <c r="F4234" s="4"/>
      <c r="G4234" s="16" t="s">
        <v>1015</v>
      </c>
      <c r="H4234" s="16" t="s">
        <v>205</v>
      </c>
      <c r="I4234" s="183">
        <v>770</v>
      </c>
      <c r="J4234" s="183">
        <v>550</v>
      </c>
      <c r="K4234" s="183">
        <v>550</v>
      </c>
      <c r="L4234" s="183">
        <f t="shared" si="3453"/>
        <v>0</v>
      </c>
      <c r="M4234" s="17"/>
      <c r="N4234" s="17"/>
      <c r="O4234" s="17"/>
      <c r="P4234" s="17">
        <f t="shared" si="3440"/>
        <v>550</v>
      </c>
      <c r="Q4234" s="183">
        <f t="shared" si="3445"/>
        <v>100</v>
      </c>
    </row>
    <row r="4235" spans="1:17" x14ac:dyDescent="0.25">
      <c r="A4235" s="4" t="s">
        <v>969</v>
      </c>
      <c r="B4235" s="4" t="s">
        <v>82</v>
      </c>
      <c r="C4235" s="4" t="s">
        <v>1752</v>
      </c>
      <c r="D4235" s="4" t="s">
        <v>1753</v>
      </c>
      <c r="E4235" s="3" t="s">
        <v>212</v>
      </c>
      <c r="F4235" s="4"/>
      <c r="G4235" s="16" t="s">
        <v>1015</v>
      </c>
      <c r="H4235" s="16" t="s">
        <v>211</v>
      </c>
      <c r="I4235" s="183">
        <v>13090</v>
      </c>
      <c r="J4235" s="183">
        <v>10890</v>
      </c>
      <c r="K4235" s="183">
        <v>7300</v>
      </c>
      <c r="L4235" s="183">
        <f t="shared" si="3453"/>
        <v>3590</v>
      </c>
      <c r="M4235" s="17">
        <v>1300</v>
      </c>
      <c r="N4235" s="17">
        <v>1290</v>
      </c>
      <c r="O4235" s="17">
        <v>1000</v>
      </c>
      <c r="P4235" s="17">
        <f t="shared" si="3440"/>
        <v>10890</v>
      </c>
      <c r="Q4235" s="183">
        <f t="shared" si="3445"/>
        <v>100</v>
      </c>
    </row>
    <row r="4236" spans="1:17" x14ac:dyDescent="0.25">
      <c r="A4236" s="4" t="s">
        <v>969</v>
      </c>
      <c r="B4236" s="4" t="s">
        <v>82</v>
      </c>
      <c r="C4236" s="4" t="s">
        <v>1752</v>
      </c>
      <c r="D4236" s="4" t="s">
        <v>1753</v>
      </c>
      <c r="E4236" s="3" t="s">
        <v>215</v>
      </c>
      <c r="F4236" s="4"/>
      <c r="G4236" s="16" t="s">
        <v>1015</v>
      </c>
      <c r="H4236" s="16" t="s">
        <v>214</v>
      </c>
      <c r="I4236" s="183">
        <v>0</v>
      </c>
      <c r="J4236" s="183">
        <v>0</v>
      </c>
      <c r="K4236" s="183">
        <v>0</v>
      </c>
      <c r="L4236" s="183">
        <f t="shared" si="3453"/>
        <v>0</v>
      </c>
      <c r="M4236" s="17"/>
      <c r="N4236" s="17"/>
      <c r="O4236" s="17"/>
      <c r="P4236" s="17">
        <f t="shared" si="3440"/>
        <v>0</v>
      </c>
      <c r="Q4236" s="161" t="str">
        <f t="shared" si="3445"/>
        <v>-</v>
      </c>
    </row>
    <row r="4237" spans="1:17" x14ac:dyDescent="0.25">
      <c r="A4237" s="1" t="s">
        <v>969</v>
      </c>
      <c r="B4237" s="1" t="s">
        <v>82</v>
      </c>
      <c r="C4237" s="1" t="s">
        <v>1752</v>
      </c>
      <c r="D4237" s="1" t="s">
        <v>1753</v>
      </c>
      <c r="E4237" s="1" t="s">
        <v>40</v>
      </c>
      <c r="F4237" s="4" t="s">
        <v>1</v>
      </c>
      <c r="G4237" s="16" t="s">
        <v>1</v>
      </c>
      <c r="H4237" s="2" t="s">
        <v>41</v>
      </c>
      <c r="I4237" s="185">
        <f t="shared" ref="I4237:O4237" si="3454">SUM(I4238:I4240)</f>
        <v>44336</v>
      </c>
      <c r="J4237" s="185">
        <f t="shared" si="3454"/>
        <v>42136</v>
      </c>
      <c r="K4237" s="185">
        <f t="shared" si="3454"/>
        <v>30516</v>
      </c>
      <c r="L4237" s="185">
        <f t="shared" si="3454"/>
        <v>11620</v>
      </c>
      <c r="M4237" s="15">
        <f t="shared" si="3454"/>
        <v>4710</v>
      </c>
      <c r="N4237" s="15">
        <f t="shared" si="3454"/>
        <v>3459</v>
      </c>
      <c r="O4237" s="15">
        <f t="shared" si="3454"/>
        <v>3451</v>
      </c>
      <c r="P4237" s="15">
        <f t="shared" si="3440"/>
        <v>42136</v>
      </c>
      <c r="Q4237" s="185">
        <f t="shared" si="3445"/>
        <v>100</v>
      </c>
    </row>
    <row r="4238" spans="1:17" x14ac:dyDescent="0.25">
      <c r="A4238" s="4" t="s">
        <v>969</v>
      </c>
      <c r="B4238" s="4" t="s">
        <v>82</v>
      </c>
      <c r="C4238" s="4" t="s">
        <v>1752</v>
      </c>
      <c r="D4238" s="4" t="s">
        <v>1753</v>
      </c>
      <c r="E4238" s="3" t="s">
        <v>42</v>
      </c>
      <c r="F4238" s="4"/>
      <c r="G4238" s="16" t="s">
        <v>1015</v>
      </c>
      <c r="H4238" s="16" t="s">
        <v>41</v>
      </c>
      <c r="I4238" s="183">
        <v>34540</v>
      </c>
      <c r="J4238" s="183">
        <v>32340</v>
      </c>
      <c r="K4238" s="183">
        <v>22830</v>
      </c>
      <c r="L4238" s="183">
        <f>M4238+N4238+O4238</f>
        <v>9510</v>
      </c>
      <c r="M4238" s="17">
        <v>3510</v>
      </c>
      <c r="N4238" s="17">
        <v>3000</v>
      </c>
      <c r="O4238" s="17">
        <v>3000</v>
      </c>
      <c r="P4238" s="17">
        <f t="shared" si="3440"/>
        <v>32340</v>
      </c>
      <c r="Q4238" s="183">
        <f t="shared" si="3445"/>
        <v>100</v>
      </c>
    </row>
    <row r="4239" spans="1:17" ht="22.5" x14ac:dyDescent="0.25">
      <c r="A4239" s="4" t="s">
        <v>969</v>
      </c>
      <c r="B4239" s="4" t="s">
        <v>82</v>
      </c>
      <c r="C4239" s="4" t="s">
        <v>1752</v>
      </c>
      <c r="D4239" s="4" t="s">
        <v>1753</v>
      </c>
      <c r="E4239" s="3" t="s">
        <v>42</v>
      </c>
      <c r="F4239" s="4" t="s">
        <v>1760</v>
      </c>
      <c r="G4239" s="16" t="s">
        <v>1015</v>
      </c>
      <c r="H4239" s="16" t="s">
        <v>50</v>
      </c>
      <c r="I4239" s="183">
        <v>4296</v>
      </c>
      <c r="J4239" s="183">
        <v>4296</v>
      </c>
      <c r="K4239" s="183">
        <v>3555</v>
      </c>
      <c r="L4239" s="183">
        <f>M4239+N4239+O4239</f>
        <v>741</v>
      </c>
      <c r="M4239" s="17">
        <v>741</v>
      </c>
      <c r="N4239" s="17"/>
      <c r="O4239" s="17"/>
      <c r="P4239" s="17">
        <f t="shared" si="3440"/>
        <v>4296</v>
      </c>
      <c r="Q4239" s="183">
        <f t="shared" si="3445"/>
        <v>100</v>
      </c>
    </row>
    <row r="4240" spans="1:17" ht="22.5" x14ac:dyDescent="0.25">
      <c r="A4240" s="4" t="s">
        <v>969</v>
      </c>
      <c r="B4240" s="4" t="s">
        <v>82</v>
      </c>
      <c r="C4240" s="4" t="s">
        <v>1752</v>
      </c>
      <c r="D4240" s="4" t="s">
        <v>1753</v>
      </c>
      <c r="E4240" s="3" t="s">
        <v>42</v>
      </c>
      <c r="F4240" s="4" t="s">
        <v>1761</v>
      </c>
      <c r="G4240" s="16" t="s">
        <v>1015</v>
      </c>
      <c r="H4240" s="16" t="s">
        <v>56</v>
      </c>
      <c r="I4240" s="183">
        <v>5500</v>
      </c>
      <c r="J4240" s="183">
        <v>5500</v>
      </c>
      <c r="K4240" s="183">
        <v>4131</v>
      </c>
      <c r="L4240" s="183">
        <f>M4240+N4240+O4240</f>
        <v>1369</v>
      </c>
      <c r="M4240" s="17">
        <v>459</v>
      </c>
      <c r="N4240" s="17">
        <v>459</v>
      </c>
      <c r="O4240" s="17">
        <v>451</v>
      </c>
      <c r="P4240" s="17">
        <f t="shared" si="3440"/>
        <v>5500</v>
      </c>
      <c r="Q4240" s="183">
        <f t="shared" si="3445"/>
        <v>100</v>
      </c>
    </row>
    <row r="4241" spans="1:17" ht="22.5" x14ac:dyDescent="0.25">
      <c r="A4241" s="1" t="s">
        <v>1</v>
      </c>
      <c r="B4241" s="1" t="s">
        <v>1</v>
      </c>
      <c r="C4241" s="1" t="s">
        <v>1</v>
      </c>
      <c r="D4241" s="2" t="s">
        <v>1</v>
      </c>
      <c r="E4241" s="2" t="s">
        <v>1</v>
      </c>
      <c r="F4241" s="2" t="s">
        <v>1</v>
      </c>
      <c r="G4241" s="2" t="s">
        <v>1</v>
      </c>
      <c r="H4241" s="13" t="s">
        <v>57</v>
      </c>
      <c r="I4241" s="184">
        <f t="shared" ref="I4241:O4242" si="3455">SUM(I4242)</f>
        <v>110</v>
      </c>
      <c r="J4241" s="184">
        <f t="shared" si="3455"/>
        <v>110</v>
      </c>
      <c r="K4241" s="184">
        <f t="shared" si="3455"/>
        <v>0</v>
      </c>
      <c r="L4241" s="184">
        <f t="shared" si="3455"/>
        <v>0</v>
      </c>
      <c r="M4241" s="14">
        <f t="shared" si="3455"/>
        <v>0</v>
      </c>
      <c r="N4241" s="14">
        <f t="shared" si="3455"/>
        <v>0</v>
      </c>
      <c r="O4241" s="14">
        <f t="shared" si="3455"/>
        <v>0</v>
      </c>
      <c r="P4241" s="14">
        <f t="shared" si="3440"/>
        <v>0</v>
      </c>
      <c r="Q4241" s="184">
        <f t="shared" si="3445"/>
        <v>0</v>
      </c>
    </row>
    <row r="4242" spans="1:17" x14ac:dyDescent="0.25">
      <c r="A4242" s="4" t="s">
        <v>969</v>
      </c>
      <c r="B4242" s="4" t="s">
        <v>82</v>
      </c>
      <c r="C4242" s="4" t="s">
        <v>1752</v>
      </c>
      <c r="D4242" s="4" t="s">
        <v>1753</v>
      </c>
      <c r="E4242" s="2" t="s">
        <v>58</v>
      </c>
      <c r="F4242" s="2" t="s">
        <v>1</v>
      </c>
      <c r="G4242" s="2" t="s">
        <v>1</v>
      </c>
      <c r="H4242" s="2" t="s">
        <v>59</v>
      </c>
      <c r="I4242" s="185">
        <f t="shared" si="3455"/>
        <v>110</v>
      </c>
      <c r="J4242" s="185">
        <f t="shared" si="3455"/>
        <v>110</v>
      </c>
      <c r="K4242" s="185">
        <f t="shared" si="3455"/>
        <v>0</v>
      </c>
      <c r="L4242" s="185">
        <f t="shared" si="3455"/>
        <v>0</v>
      </c>
      <c r="M4242" s="15">
        <f t="shared" si="3455"/>
        <v>0</v>
      </c>
      <c r="N4242" s="15">
        <f t="shared" si="3455"/>
        <v>0</v>
      </c>
      <c r="O4242" s="15">
        <f t="shared" si="3455"/>
        <v>0</v>
      </c>
      <c r="P4242" s="15">
        <f t="shared" si="3440"/>
        <v>0</v>
      </c>
      <c r="Q4242" s="185">
        <f t="shared" si="3445"/>
        <v>0</v>
      </c>
    </row>
    <row r="4243" spans="1:17" x14ac:dyDescent="0.25">
      <c r="A4243" s="4" t="s">
        <v>969</v>
      </c>
      <c r="B4243" s="4" t="s">
        <v>82</v>
      </c>
      <c r="C4243" s="4" t="s">
        <v>1752</v>
      </c>
      <c r="D4243" s="4" t="s">
        <v>1753</v>
      </c>
      <c r="E4243" s="3" t="s">
        <v>69</v>
      </c>
      <c r="F4243" s="4"/>
      <c r="G4243" s="16" t="s">
        <v>1015</v>
      </c>
      <c r="H4243" s="16" t="s">
        <v>68</v>
      </c>
      <c r="I4243" s="183">
        <v>110</v>
      </c>
      <c r="J4243" s="183">
        <v>110</v>
      </c>
      <c r="K4243" s="183">
        <v>0</v>
      </c>
      <c r="L4243" s="183">
        <f>M4243+N4243+O4243</f>
        <v>0</v>
      </c>
      <c r="M4243" s="17"/>
      <c r="N4243" s="17"/>
      <c r="O4243" s="17"/>
      <c r="P4243" s="17">
        <f t="shared" si="3440"/>
        <v>0</v>
      </c>
      <c r="Q4243" s="183">
        <f t="shared" si="3445"/>
        <v>0</v>
      </c>
    </row>
    <row r="4244" spans="1:17" ht="22.5" x14ac:dyDescent="0.25">
      <c r="A4244" s="1" t="s">
        <v>1</v>
      </c>
      <c r="B4244" s="1" t="s">
        <v>1</v>
      </c>
      <c r="C4244" s="1" t="s">
        <v>1</v>
      </c>
      <c r="D4244" s="2" t="s">
        <v>1</v>
      </c>
      <c r="E4244" s="2" t="s">
        <v>1</v>
      </c>
      <c r="F4244" s="2" t="s">
        <v>1</v>
      </c>
      <c r="G4244" s="2" t="s">
        <v>1</v>
      </c>
      <c r="H4244" s="13" t="s">
        <v>70</v>
      </c>
      <c r="I4244" s="184">
        <f t="shared" ref="I4244:O4244" si="3456">SUM(I4245)</f>
        <v>50000</v>
      </c>
      <c r="J4244" s="184">
        <f t="shared" si="3456"/>
        <v>47000</v>
      </c>
      <c r="K4244" s="184">
        <f t="shared" si="3456"/>
        <v>47000</v>
      </c>
      <c r="L4244" s="184">
        <f t="shared" si="3456"/>
        <v>0</v>
      </c>
      <c r="M4244" s="14">
        <f t="shared" si="3456"/>
        <v>0</v>
      </c>
      <c r="N4244" s="14">
        <f t="shared" si="3456"/>
        <v>0</v>
      </c>
      <c r="O4244" s="14">
        <f t="shared" si="3456"/>
        <v>0</v>
      </c>
      <c r="P4244" s="14">
        <f t="shared" si="3440"/>
        <v>47000</v>
      </c>
      <c r="Q4244" s="184">
        <f t="shared" si="3445"/>
        <v>100</v>
      </c>
    </row>
    <row r="4245" spans="1:17" x14ac:dyDescent="0.25">
      <c r="A4245" s="4" t="s">
        <v>969</v>
      </c>
      <c r="B4245" s="4" t="s">
        <v>82</v>
      </c>
      <c r="C4245" s="4" t="s">
        <v>1752</v>
      </c>
      <c r="D4245" s="4" t="s">
        <v>1753</v>
      </c>
      <c r="E4245" s="2" t="s">
        <v>71</v>
      </c>
      <c r="F4245" s="2" t="s">
        <v>1</v>
      </c>
      <c r="G4245" s="2" t="s">
        <v>1</v>
      </c>
      <c r="H4245" s="2" t="s">
        <v>72</v>
      </c>
      <c r="I4245" s="185">
        <f t="shared" ref="I4245:L4245" si="3457">SUM(I4246:I4247)</f>
        <v>50000</v>
      </c>
      <c r="J4245" s="185">
        <f t="shared" ref="J4245" si="3458">SUM(J4246:J4247)</f>
        <v>47000</v>
      </c>
      <c r="K4245" s="185">
        <f t="shared" ref="K4245" si="3459">SUM(K4246:K4247)</f>
        <v>47000</v>
      </c>
      <c r="L4245" s="185">
        <f t="shared" si="3457"/>
        <v>0</v>
      </c>
      <c r="M4245" s="15">
        <f t="shared" ref="M4245:O4245" si="3460">SUM(M4246:M4247)</f>
        <v>0</v>
      </c>
      <c r="N4245" s="15">
        <f t="shared" si="3460"/>
        <v>0</v>
      </c>
      <c r="O4245" s="15">
        <f t="shared" si="3460"/>
        <v>0</v>
      </c>
      <c r="P4245" s="15">
        <f t="shared" si="3440"/>
        <v>47000</v>
      </c>
      <c r="Q4245" s="185">
        <f t="shared" si="3445"/>
        <v>100</v>
      </c>
    </row>
    <row r="4246" spans="1:17" x14ac:dyDescent="0.25">
      <c r="A4246" s="4" t="s">
        <v>969</v>
      </c>
      <c r="B4246" s="4" t="s">
        <v>82</v>
      </c>
      <c r="C4246" s="4" t="s">
        <v>1752</v>
      </c>
      <c r="D4246" s="4" t="s">
        <v>1753</v>
      </c>
      <c r="E4246" s="3" t="s">
        <v>75</v>
      </c>
      <c r="F4246" s="4"/>
      <c r="G4246" s="16" t="s">
        <v>1015</v>
      </c>
      <c r="H4246" s="16" t="s">
        <v>74</v>
      </c>
      <c r="I4246" s="183">
        <v>25000</v>
      </c>
      <c r="J4246" s="183">
        <v>22000</v>
      </c>
      <c r="K4246" s="183">
        <v>22000</v>
      </c>
      <c r="L4246" s="183">
        <f>M4246+N4246+O4246</f>
        <v>0</v>
      </c>
      <c r="M4246" s="17"/>
      <c r="N4246" s="17"/>
      <c r="O4246" s="17"/>
      <c r="P4246" s="17">
        <f t="shared" si="3440"/>
        <v>22000</v>
      </c>
      <c r="Q4246" s="183">
        <f t="shared" si="3445"/>
        <v>100</v>
      </c>
    </row>
    <row r="4247" spans="1:17" x14ac:dyDescent="0.25">
      <c r="A4247" s="4" t="s">
        <v>969</v>
      </c>
      <c r="B4247" s="4" t="s">
        <v>82</v>
      </c>
      <c r="C4247" s="4" t="s">
        <v>1752</v>
      </c>
      <c r="D4247" s="4" t="s">
        <v>1753</v>
      </c>
      <c r="E4247" s="3" t="s">
        <v>341</v>
      </c>
      <c r="F4247" s="4"/>
      <c r="G4247" s="16" t="s">
        <v>1015</v>
      </c>
      <c r="H4247" s="16" t="s">
        <v>340</v>
      </c>
      <c r="I4247" s="183">
        <v>25000</v>
      </c>
      <c r="J4247" s="183">
        <v>25000</v>
      </c>
      <c r="K4247" s="183">
        <v>25000</v>
      </c>
      <c r="L4247" s="183">
        <f>M4247+N4247+O4247</f>
        <v>0</v>
      </c>
      <c r="M4247" s="17"/>
      <c r="N4247" s="17"/>
      <c r="O4247" s="17"/>
      <c r="P4247" s="17">
        <f t="shared" si="3440"/>
        <v>25000</v>
      </c>
      <c r="Q4247" s="183">
        <f t="shared" si="3445"/>
        <v>100</v>
      </c>
    </row>
    <row r="4248" spans="1:17" x14ac:dyDescent="0.25">
      <c r="A4248" s="16" t="s">
        <v>1</v>
      </c>
      <c r="B4248" s="16" t="s">
        <v>1</v>
      </c>
      <c r="C4248" s="16" t="s">
        <v>1</v>
      </c>
      <c r="D4248" s="16" t="s">
        <v>1</v>
      </c>
      <c r="E4248" s="16" t="s">
        <v>1</v>
      </c>
      <c r="F4248" s="16" t="s">
        <v>1</v>
      </c>
      <c r="G4248" s="16" t="s">
        <v>1</v>
      </c>
      <c r="H4248" s="13" t="s">
        <v>1762</v>
      </c>
      <c r="I4248" s="184">
        <f t="shared" ref="I4248:O4248" si="3461">SUM(I4218,I4241,I4244)</f>
        <v>1894652</v>
      </c>
      <c r="J4248" s="184">
        <f t="shared" si="3461"/>
        <v>1881526</v>
      </c>
      <c r="K4248" s="184">
        <f t="shared" si="3461"/>
        <v>1542088</v>
      </c>
      <c r="L4248" s="184">
        <f t="shared" si="3461"/>
        <v>339328</v>
      </c>
      <c r="M4248" s="14">
        <f t="shared" si="3461"/>
        <v>120846</v>
      </c>
      <c r="N4248" s="14">
        <f t="shared" si="3461"/>
        <v>110904</v>
      </c>
      <c r="O4248" s="14">
        <f t="shared" si="3461"/>
        <v>107578</v>
      </c>
      <c r="P4248" s="14">
        <f t="shared" si="3440"/>
        <v>1881416</v>
      </c>
      <c r="Q4248" s="184">
        <f t="shared" si="3445"/>
        <v>99.994153681639261</v>
      </c>
    </row>
    <row r="4249" spans="1:17" ht="15.75" thickBot="1" x14ac:dyDescent="0.3">
      <c r="A4249" s="16" t="s">
        <v>1</v>
      </c>
      <c r="B4249" s="16" t="s">
        <v>1</v>
      </c>
      <c r="C4249" s="16" t="s">
        <v>1</v>
      </c>
      <c r="D4249" s="16" t="s">
        <v>1</v>
      </c>
      <c r="E4249" s="16" t="s">
        <v>1</v>
      </c>
      <c r="F4249" s="16" t="s">
        <v>1</v>
      </c>
      <c r="G4249" s="16" t="s">
        <v>1</v>
      </c>
      <c r="H4249" s="2" t="s">
        <v>77</v>
      </c>
      <c r="I4249" s="185">
        <v>39</v>
      </c>
      <c r="J4249" s="185">
        <v>39</v>
      </c>
      <c r="K4249" s="185"/>
      <c r="L4249" s="185"/>
      <c r="M4249" s="16" t="s">
        <v>1</v>
      </c>
      <c r="N4249" s="16" t="s">
        <v>1</v>
      </c>
      <c r="O4249" s="16"/>
      <c r="P4249" s="15">
        <f t="shared" si="3440"/>
        <v>0</v>
      </c>
      <c r="Q4249" s="164"/>
    </row>
    <row r="4250" spans="1:17" ht="45.75" thickBot="1" x14ac:dyDescent="0.3">
      <c r="A4250" s="212" t="s">
        <v>1</v>
      </c>
      <c r="B4250" s="212" t="s">
        <v>1</v>
      </c>
      <c r="C4250" s="212" t="s">
        <v>1</v>
      </c>
      <c r="D4250" s="212" t="s">
        <v>1</v>
      </c>
      <c r="E4250" s="212" t="s">
        <v>1</v>
      </c>
      <c r="F4250" s="212" t="s">
        <v>1</v>
      </c>
      <c r="G4250" s="214" t="s">
        <v>1</v>
      </c>
      <c r="H4250" s="5" t="s">
        <v>78</v>
      </c>
      <c r="I4250" s="109" t="s">
        <v>3374</v>
      </c>
      <c r="J4250" s="109" t="s">
        <v>3433</v>
      </c>
      <c r="K4250" s="109" t="s">
        <v>3437</v>
      </c>
      <c r="L4250" s="109" t="s">
        <v>3434</v>
      </c>
      <c r="M4250" s="5" t="s">
        <v>3439</v>
      </c>
      <c r="N4250" s="5" t="s">
        <v>3440</v>
      </c>
      <c r="O4250" s="5" t="s">
        <v>3441</v>
      </c>
      <c r="P4250" s="5" t="s">
        <v>3438</v>
      </c>
      <c r="Q4250" s="162" t="s">
        <v>3302</v>
      </c>
    </row>
    <row r="4251" spans="1:17" x14ac:dyDescent="0.25">
      <c r="A4251" s="213"/>
      <c r="B4251" s="213"/>
      <c r="C4251" s="213"/>
      <c r="D4251" s="213"/>
      <c r="E4251" s="213"/>
      <c r="F4251" s="213"/>
      <c r="G4251" s="215"/>
      <c r="H4251" s="18" t="s">
        <v>1</v>
      </c>
      <c r="I4251" s="110">
        <v>1</v>
      </c>
      <c r="J4251" s="110">
        <v>2</v>
      </c>
      <c r="K4251" s="110">
        <v>20</v>
      </c>
      <c r="L4251" s="110" t="s">
        <v>3402</v>
      </c>
      <c r="M4251" s="12">
        <v>5</v>
      </c>
      <c r="N4251" s="12">
        <v>6</v>
      </c>
      <c r="O4251" s="12">
        <v>7</v>
      </c>
      <c r="P4251" s="12" t="s">
        <v>3303</v>
      </c>
      <c r="Q4251" s="110">
        <v>9</v>
      </c>
    </row>
    <row r="4252" spans="1:17" x14ac:dyDescent="0.25">
      <c r="A4252" s="213"/>
      <c r="B4252" s="213"/>
      <c r="C4252" s="213"/>
      <c r="D4252" s="213"/>
      <c r="E4252" s="213"/>
      <c r="F4252" s="213"/>
      <c r="G4252" s="215"/>
      <c r="H4252" s="19" t="s">
        <v>1060</v>
      </c>
      <c r="I4252" s="186">
        <f t="shared" ref="I4252:L4252" si="3462">SUM(I4248)</f>
        <v>1894652</v>
      </c>
      <c r="J4252" s="186">
        <f t="shared" ref="J4252" si="3463">SUM(J4248)</f>
        <v>1881526</v>
      </c>
      <c r="K4252" s="186">
        <f t="shared" ref="K4252" si="3464">SUM(K4248)</f>
        <v>1542088</v>
      </c>
      <c r="L4252" s="186">
        <f t="shared" si="3462"/>
        <v>339328</v>
      </c>
      <c r="M4252" s="20">
        <f t="shared" ref="M4252:O4252" si="3465">SUM(M4248)</f>
        <v>120846</v>
      </c>
      <c r="N4252" s="20">
        <f t="shared" si="3465"/>
        <v>110904</v>
      </c>
      <c r="O4252" s="20">
        <f t="shared" si="3465"/>
        <v>107578</v>
      </c>
      <c r="P4252" s="20">
        <f>K4252+L4252</f>
        <v>1881416</v>
      </c>
      <c r="Q4252" s="186">
        <f>IF(J4252=0,"-",P4252/J4252*100)</f>
        <v>99.994153681639261</v>
      </c>
    </row>
    <row r="4253" spans="1:17" x14ac:dyDescent="0.25">
      <c r="A4253" s="213"/>
      <c r="B4253" s="213"/>
      <c r="C4253" s="213"/>
      <c r="D4253" s="213"/>
      <c r="E4253" s="213"/>
      <c r="F4253" s="213"/>
      <c r="G4253" s="215"/>
      <c r="H4253" s="21" t="s">
        <v>80</v>
      </c>
      <c r="I4253" s="186">
        <f t="shared" ref="I4253:L4253" si="3466">SUM(I4252)</f>
        <v>1894652</v>
      </c>
      <c r="J4253" s="186">
        <f t="shared" ref="J4253" si="3467">SUM(J4252)</f>
        <v>1881526</v>
      </c>
      <c r="K4253" s="186">
        <f t="shared" ref="K4253" si="3468">SUM(K4252)</f>
        <v>1542088</v>
      </c>
      <c r="L4253" s="186">
        <f t="shared" si="3466"/>
        <v>339328</v>
      </c>
      <c r="M4253" s="20">
        <f t="shared" ref="M4253:O4253" si="3469">SUM(M4252)</f>
        <v>120846</v>
      </c>
      <c r="N4253" s="20">
        <f t="shared" si="3469"/>
        <v>110904</v>
      </c>
      <c r="O4253" s="20">
        <f t="shared" si="3469"/>
        <v>107578</v>
      </c>
      <c r="P4253" s="20">
        <f>K4253+L4253</f>
        <v>1881416</v>
      </c>
      <c r="Q4253" s="186">
        <f>IF(J4253=0,"-",P4253/J4253*100)</f>
        <v>99.994153681639261</v>
      </c>
    </row>
    <row r="4254" spans="1:17" x14ac:dyDescent="0.25">
      <c r="A4254" s="216"/>
      <c r="B4254" s="216"/>
      <c r="C4254" s="216"/>
      <c r="D4254" s="216"/>
      <c r="E4254" s="216"/>
      <c r="F4254" s="216"/>
      <c r="G4254" s="217"/>
      <c r="J4254" s="178">
        <v>0</v>
      </c>
      <c r="K4254" s="178">
        <v>0</v>
      </c>
      <c r="L4254" s="178">
        <f>M4254+N4254+O4254</f>
        <v>0</v>
      </c>
      <c r="P4254">
        <f>K4254+L4254</f>
        <v>0</v>
      </c>
      <c r="Q4254" s="160" t="str">
        <f>IF(J4254=0,"-",P4254/J4254*100)</f>
        <v>-</v>
      </c>
    </row>
    <row r="4255" spans="1:17" ht="15.75" thickBot="1" x14ac:dyDescent="0.3">
      <c r="A4255" s="16" t="s">
        <v>1</v>
      </c>
      <c r="B4255" s="16" t="s">
        <v>1</v>
      </c>
      <c r="C4255" s="16" t="s">
        <v>1</v>
      </c>
      <c r="D4255" s="16" t="s">
        <v>1</v>
      </c>
      <c r="E4255" s="16" t="s">
        <v>1</v>
      </c>
      <c r="F4255" s="16" t="s">
        <v>1</v>
      </c>
      <c r="G4255" s="16" t="s">
        <v>1</v>
      </c>
      <c r="H4255" s="22" t="s">
        <v>1</v>
      </c>
      <c r="I4255" s="187"/>
      <c r="J4255" s="187"/>
      <c r="K4255" s="187"/>
      <c r="L4255" s="187"/>
      <c r="M4255" s="22" t="s">
        <v>1</v>
      </c>
      <c r="N4255" s="22" t="s">
        <v>1</v>
      </c>
      <c r="O4255" s="22"/>
      <c r="P4255" s="22">
        <f>K4255+L4255</f>
        <v>0</v>
      </c>
      <c r="Q4255" s="166"/>
    </row>
    <row r="4256" spans="1:17" ht="45.75" thickBot="1" x14ac:dyDescent="0.3">
      <c r="A4256" s="5" t="s">
        <v>4</v>
      </c>
      <c r="B4256" s="5" t="s">
        <v>5</v>
      </c>
      <c r="C4256" s="5" t="s">
        <v>6</v>
      </c>
      <c r="D4256" s="6" t="s">
        <v>1</v>
      </c>
      <c r="E4256" s="5" t="s">
        <v>7</v>
      </c>
      <c r="F4256" s="5" t="s">
        <v>8</v>
      </c>
      <c r="G4256" s="5" t="s">
        <v>9</v>
      </c>
      <c r="H4256" s="5" t="s">
        <v>10</v>
      </c>
      <c r="I4256" s="109" t="s">
        <v>3374</v>
      </c>
      <c r="J4256" s="109" t="s">
        <v>3433</v>
      </c>
      <c r="K4256" s="109" t="s">
        <v>3437</v>
      </c>
      <c r="L4256" s="109" t="s">
        <v>3434</v>
      </c>
      <c r="M4256" s="5" t="s">
        <v>3439</v>
      </c>
      <c r="N4256" s="5" t="s">
        <v>3440</v>
      </c>
      <c r="O4256" s="5" t="s">
        <v>3441</v>
      </c>
      <c r="P4256" s="5" t="s">
        <v>3438</v>
      </c>
      <c r="Q4256" s="162" t="s">
        <v>3302</v>
      </c>
    </row>
    <row r="4257" spans="1:17" x14ac:dyDescent="0.25">
      <c r="A4257" s="7" t="s">
        <v>1</v>
      </c>
      <c r="B4257" s="7" t="s">
        <v>1</v>
      </c>
      <c r="C4257" s="7" t="s">
        <v>1</v>
      </c>
      <c r="D4257" s="8" t="s">
        <v>1</v>
      </c>
      <c r="E4257" s="8" t="s">
        <v>1</v>
      </c>
      <c r="F4257" s="9" t="s">
        <v>1</v>
      </c>
      <c r="G4257" s="10" t="s">
        <v>1</v>
      </c>
      <c r="H4257" s="11" t="s">
        <v>1</v>
      </c>
      <c r="I4257" s="110">
        <v>1</v>
      </c>
      <c r="J4257" s="110">
        <v>2</v>
      </c>
      <c r="K4257" s="110">
        <v>20</v>
      </c>
      <c r="L4257" s="110" t="s">
        <v>3402</v>
      </c>
      <c r="M4257" s="12">
        <v>5</v>
      </c>
      <c r="N4257" s="12">
        <v>6</v>
      </c>
      <c r="O4257" s="12">
        <v>7</v>
      </c>
      <c r="P4257" s="12" t="s">
        <v>3303</v>
      </c>
      <c r="Q4257" s="110">
        <v>9</v>
      </c>
    </row>
    <row r="4258" spans="1:17" x14ac:dyDescent="0.25">
      <c r="A4258" s="1" t="s">
        <v>969</v>
      </c>
      <c r="B4258" s="1" t="s">
        <v>82</v>
      </c>
      <c r="C4258" s="4" t="s">
        <v>1763</v>
      </c>
      <c r="D4258" s="4" t="s">
        <v>1764</v>
      </c>
      <c r="E4258" s="2" t="s">
        <v>1</v>
      </c>
      <c r="F4258" s="2" t="s">
        <v>1</v>
      </c>
      <c r="G4258" s="2" t="s">
        <v>1</v>
      </c>
      <c r="H4258" s="2" t="s">
        <v>1765</v>
      </c>
      <c r="I4258" s="183">
        <v>0</v>
      </c>
      <c r="J4258" s="183"/>
      <c r="K4258" s="183"/>
      <c r="L4258" s="183"/>
      <c r="M4258" s="3" t="s">
        <v>1</v>
      </c>
      <c r="N4258" s="3" t="s">
        <v>1</v>
      </c>
      <c r="O4258" s="3"/>
      <c r="P4258" s="3">
        <f t="shared" ref="P4258:P4289" si="3470">K4258+L4258</f>
        <v>0</v>
      </c>
      <c r="Q4258" s="161"/>
    </row>
    <row r="4259" spans="1:17" ht="33.75" x14ac:dyDescent="0.25">
      <c r="A4259" s="1" t="s">
        <v>1</v>
      </c>
      <c r="B4259" s="1" t="s">
        <v>1</v>
      </c>
      <c r="C4259" s="1" t="s">
        <v>1</v>
      </c>
      <c r="D4259" s="2" t="s">
        <v>1</v>
      </c>
      <c r="E4259" s="2" t="s">
        <v>1</v>
      </c>
      <c r="F4259" s="2" t="s">
        <v>1</v>
      </c>
      <c r="G4259" s="2" t="s">
        <v>1</v>
      </c>
      <c r="H4259" s="13" t="s">
        <v>14</v>
      </c>
      <c r="I4259" s="184">
        <f t="shared" ref="I4259:L4259" si="3471">SUM(I4260,I4268,I4270)</f>
        <v>2063005</v>
      </c>
      <c r="J4259" s="184">
        <f t="shared" ref="J4259" si="3472">SUM(J4260,J4268,J4270)</f>
        <v>2047008</v>
      </c>
      <c r="K4259" s="184">
        <f t="shared" ref="K4259" si="3473">SUM(K4260,K4268,K4270)</f>
        <v>1555563</v>
      </c>
      <c r="L4259" s="184">
        <f t="shared" si="3471"/>
        <v>466195</v>
      </c>
      <c r="M4259" s="14">
        <f t="shared" ref="M4259:O4259" si="3474">SUM(M4260,M4268,M4270)</f>
        <v>156934</v>
      </c>
      <c r="N4259" s="14">
        <f t="shared" si="3474"/>
        <v>155550</v>
      </c>
      <c r="O4259" s="14">
        <f t="shared" si="3474"/>
        <v>153711</v>
      </c>
      <c r="P4259" s="14">
        <f t="shared" si="3470"/>
        <v>2021758</v>
      </c>
      <c r="Q4259" s="184">
        <f t="shared" ref="Q4259:Q4288" si="3475">IF(J4259=0,"-",P4259/J4259*100)</f>
        <v>98.766492363488567</v>
      </c>
    </row>
    <row r="4260" spans="1:17" x14ac:dyDescent="0.25">
      <c r="A4260" s="4" t="s">
        <v>969</v>
      </c>
      <c r="B4260" s="4" t="s">
        <v>82</v>
      </c>
      <c r="C4260" s="4" t="s">
        <v>1763</v>
      </c>
      <c r="D4260" s="4" t="s">
        <v>1764</v>
      </c>
      <c r="E4260" s="2" t="s">
        <v>15</v>
      </c>
      <c r="F4260" s="2" t="s">
        <v>1</v>
      </c>
      <c r="G4260" s="2" t="s">
        <v>1</v>
      </c>
      <c r="H4260" s="2" t="s">
        <v>16</v>
      </c>
      <c r="I4260" s="185">
        <f t="shared" ref="I4260:L4260" si="3476">SUM(I4261,I4262)</f>
        <v>1719946</v>
      </c>
      <c r="J4260" s="185">
        <f t="shared" ref="J4260" si="3477">SUM(J4261,J4262)</f>
        <v>1718299</v>
      </c>
      <c r="K4260" s="185">
        <f t="shared" ref="K4260" si="3478">SUM(K4261,K4262)</f>
        <v>1306201</v>
      </c>
      <c r="L4260" s="185">
        <f t="shared" si="3476"/>
        <v>386848</v>
      </c>
      <c r="M4260" s="15">
        <f t="shared" ref="M4260:O4260" si="3479">SUM(M4261,M4262)</f>
        <v>129250</v>
      </c>
      <c r="N4260" s="15">
        <f t="shared" si="3479"/>
        <v>129200</v>
      </c>
      <c r="O4260" s="15">
        <f t="shared" si="3479"/>
        <v>128398</v>
      </c>
      <c r="P4260" s="15">
        <f t="shared" si="3470"/>
        <v>1693049</v>
      </c>
      <c r="Q4260" s="185">
        <f t="shared" si="3475"/>
        <v>98.530523500275564</v>
      </c>
    </row>
    <row r="4261" spans="1:17" x14ac:dyDescent="0.25">
      <c r="A4261" s="4" t="s">
        <v>969</v>
      </c>
      <c r="B4261" s="4" t="s">
        <v>82</v>
      </c>
      <c r="C4261" s="4" t="s">
        <v>1763</v>
      </c>
      <c r="D4261" s="4" t="s">
        <v>1764</v>
      </c>
      <c r="E4261" s="3" t="s">
        <v>18</v>
      </c>
      <c r="F4261" s="4"/>
      <c r="G4261" s="16" t="s">
        <v>1015</v>
      </c>
      <c r="H4261" s="16" t="s">
        <v>17</v>
      </c>
      <c r="I4261" s="183">
        <v>1494596</v>
      </c>
      <c r="J4261" s="183">
        <v>1494596</v>
      </c>
      <c r="K4261" s="183">
        <v>1134915</v>
      </c>
      <c r="L4261" s="183">
        <f>M4261+N4261+O4261</f>
        <v>359681</v>
      </c>
      <c r="M4261" s="17">
        <v>120000</v>
      </c>
      <c r="N4261" s="17">
        <v>120000</v>
      </c>
      <c r="O4261" s="17">
        <v>119681</v>
      </c>
      <c r="P4261" s="17">
        <f t="shared" si="3470"/>
        <v>1494596</v>
      </c>
      <c r="Q4261" s="183">
        <f t="shared" si="3475"/>
        <v>100</v>
      </c>
    </row>
    <row r="4262" spans="1:17" x14ac:dyDescent="0.25">
      <c r="A4262" s="1" t="s">
        <v>969</v>
      </c>
      <c r="B4262" s="1" t="s">
        <v>82</v>
      </c>
      <c r="C4262" s="1" t="s">
        <v>1763</v>
      </c>
      <c r="D4262" s="1" t="s">
        <v>1764</v>
      </c>
      <c r="E4262" s="1" t="s">
        <v>20</v>
      </c>
      <c r="F4262" s="4" t="s">
        <v>1</v>
      </c>
      <c r="G4262" s="16" t="s">
        <v>1</v>
      </c>
      <c r="H4262" s="2" t="s">
        <v>21</v>
      </c>
      <c r="I4262" s="185">
        <f t="shared" ref="I4262:O4262" si="3480">SUM(I4263:I4267)</f>
        <v>225350</v>
      </c>
      <c r="J4262" s="185">
        <f t="shared" si="3480"/>
        <v>223703</v>
      </c>
      <c r="K4262" s="185">
        <f t="shared" si="3480"/>
        <v>171286</v>
      </c>
      <c r="L4262" s="185">
        <f t="shared" si="3480"/>
        <v>27167</v>
      </c>
      <c r="M4262" s="15">
        <f t="shared" si="3480"/>
        <v>9250</v>
      </c>
      <c r="N4262" s="15">
        <f t="shared" si="3480"/>
        <v>9200</v>
      </c>
      <c r="O4262" s="15">
        <f t="shared" si="3480"/>
        <v>8717</v>
      </c>
      <c r="P4262" s="15">
        <f t="shared" si="3470"/>
        <v>198453</v>
      </c>
      <c r="Q4262" s="185">
        <f t="shared" si="3475"/>
        <v>88.712712838003966</v>
      </c>
    </row>
    <row r="4263" spans="1:17" x14ac:dyDescent="0.25">
      <c r="A4263" s="4" t="s">
        <v>969</v>
      </c>
      <c r="B4263" s="4" t="s">
        <v>82</v>
      </c>
      <c r="C4263" s="4" t="s">
        <v>1763</v>
      </c>
      <c r="D4263" s="4" t="s">
        <v>1764</v>
      </c>
      <c r="E4263" s="3" t="s">
        <v>22</v>
      </c>
      <c r="F4263" s="4" t="s">
        <v>1766</v>
      </c>
      <c r="G4263" s="16" t="s">
        <v>1015</v>
      </c>
      <c r="H4263" s="16" t="s">
        <v>86</v>
      </c>
      <c r="I4263" s="183">
        <v>29150</v>
      </c>
      <c r="J4263" s="183">
        <v>29150</v>
      </c>
      <c r="K4263" s="183">
        <v>22500</v>
      </c>
      <c r="L4263" s="183">
        <f>M4263+N4263+O4263</f>
        <v>6650</v>
      </c>
      <c r="M4263" s="17">
        <v>2250</v>
      </c>
      <c r="N4263" s="17">
        <v>2200</v>
      </c>
      <c r="O4263" s="17">
        <v>2200</v>
      </c>
      <c r="P4263" s="17">
        <f t="shared" si="3470"/>
        <v>29150</v>
      </c>
      <c r="Q4263" s="183">
        <f t="shared" si="3475"/>
        <v>100</v>
      </c>
    </row>
    <row r="4264" spans="1:17" x14ac:dyDescent="0.25">
      <c r="A4264" s="4" t="s">
        <v>969</v>
      </c>
      <c r="B4264" s="4" t="s">
        <v>82</v>
      </c>
      <c r="C4264" s="4" t="s">
        <v>1763</v>
      </c>
      <c r="D4264" s="4" t="s">
        <v>1764</v>
      </c>
      <c r="E4264" s="3" t="s">
        <v>22</v>
      </c>
      <c r="F4264" s="4" t="s">
        <v>1767</v>
      </c>
      <c r="G4264" s="16" t="s">
        <v>1015</v>
      </c>
      <c r="H4264" s="16" t="s">
        <v>26</v>
      </c>
      <c r="I4264" s="183">
        <v>127160</v>
      </c>
      <c r="J4264" s="183">
        <v>127160</v>
      </c>
      <c r="K4264" s="183">
        <v>106643</v>
      </c>
      <c r="L4264" s="183">
        <f>M4264+N4264+O4264</f>
        <v>20517</v>
      </c>
      <c r="M4264" s="17">
        <v>7000</v>
      </c>
      <c r="N4264" s="17">
        <v>7000</v>
      </c>
      <c r="O4264" s="17">
        <v>6517</v>
      </c>
      <c r="P4264" s="17">
        <f t="shared" si="3470"/>
        <v>127160</v>
      </c>
      <c r="Q4264" s="183">
        <f t="shared" si="3475"/>
        <v>100</v>
      </c>
    </row>
    <row r="4265" spans="1:17" x14ac:dyDescent="0.25">
      <c r="A4265" s="4" t="s">
        <v>969</v>
      </c>
      <c r="B4265" s="4" t="s">
        <v>82</v>
      </c>
      <c r="C4265" s="4" t="s">
        <v>1763</v>
      </c>
      <c r="D4265" s="4" t="s">
        <v>1764</v>
      </c>
      <c r="E4265" s="3" t="s">
        <v>22</v>
      </c>
      <c r="F4265" s="4" t="s">
        <v>1768</v>
      </c>
      <c r="G4265" s="16" t="s">
        <v>1015</v>
      </c>
      <c r="H4265" s="16" t="s">
        <v>28</v>
      </c>
      <c r="I4265" s="183">
        <v>31550</v>
      </c>
      <c r="J4265" s="183">
        <v>29903</v>
      </c>
      <c r="K4265" s="183">
        <v>29903</v>
      </c>
      <c r="L4265" s="183">
        <f>M4265+N4265+O4265</f>
        <v>0</v>
      </c>
      <c r="M4265" s="17"/>
      <c r="N4265" s="17"/>
      <c r="O4265" s="17"/>
      <c r="P4265" s="17">
        <f t="shared" si="3470"/>
        <v>29903</v>
      </c>
      <c r="Q4265" s="183">
        <f t="shared" si="3475"/>
        <v>100</v>
      </c>
    </row>
    <row r="4266" spans="1:17" x14ac:dyDescent="0.25">
      <c r="A4266" s="4" t="s">
        <v>969</v>
      </c>
      <c r="B4266" s="4" t="s">
        <v>82</v>
      </c>
      <c r="C4266" s="4" t="s">
        <v>1763</v>
      </c>
      <c r="D4266" s="4" t="s">
        <v>1764</v>
      </c>
      <c r="E4266" s="3" t="s">
        <v>22</v>
      </c>
      <c r="F4266" s="4" t="s">
        <v>1769</v>
      </c>
      <c r="G4266" s="16" t="s">
        <v>1015</v>
      </c>
      <c r="H4266" s="16" t="s">
        <v>24</v>
      </c>
      <c r="I4266" s="183">
        <v>20000</v>
      </c>
      <c r="J4266" s="183">
        <v>20000</v>
      </c>
      <c r="K4266" s="183">
        <v>0</v>
      </c>
      <c r="L4266" s="183">
        <f>M4266+N4266+O4266</f>
        <v>0</v>
      </c>
      <c r="M4266" s="17"/>
      <c r="N4266" s="17"/>
      <c r="O4266" s="17"/>
      <c r="P4266" s="17">
        <f t="shared" si="3470"/>
        <v>0</v>
      </c>
      <c r="Q4266" s="183">
        <f t="shared" si="3475"/>
        <v>0</v>
      </c>
    </row>
    <row r="4267" spans="1:17" x14ac:dyDescent="0.25">
      <c r="A4267" s="4" t="s">
        <v>969</v>
      </c>
      <c r="B4267" s="4" t="s">
        <v>82</v>
      </c>
      <c r="C4267" s="4" t="s">
        <v>1763</v>
      </c>
      <c r="D4267" s="4" t="s">
        <v>1764</v>
      </c>
      <c r="E4267" s="3" t="s">
        <v>22</v>
      </c>
      <c r="F4267" s="4" t="s">
        <v>1770</v>
      </c>
      <c r="G4267" s="16" t="s">
        <v>1015</v>
      </c>
      <c r="H4267" s="16" t="s">
        <v>30</v>
      </c>
      <c r="I4267" s="183">
        <v>17490</v>
      </c>
      <c r="J4267" s="183">
        <v>17490</v>
      </c>
      <c r="K4267" s="183">
        <v>12240</v>
      </c>
      <c r="L4267" s="183">
        <f>M4267+N4267+O4267</f>
        <v>0</v>
      </c>
      <c r="M4267" s="17"/>
      <c r="N4267" s="17"/>
      <c r="O4267" s="17"/>
      <c r="P4267" s="17">
        <f t="shared" si="3470"/>
        <v>12240</v>
      </c>
      <c r="Q4267" s="183">
        <f t="shared" si="3475"/>
        <v>69.982847341337902</v>
      </c>
    </row>
    <row r="4268" spans="1:17" x14ac:dyDescent="0.25">
      <c r="A4268" s="4" t="s">
        <v>969</v>
      </c>
      <c r="B4268" s="4" t="s">
        <v>82</v>
      </c>
      <c r="C4268" s="4" t="s">
        <v>1763</v>
      </c>
      <c r="D4268" s="4" t="s">
        <v>1764</v>
      </c>
      <c r="E4268" s="2" t="s">
        <v>31</v>
      </c>
      <c r="F4268" s="2" t="s">
        <v>1</v>
      </c>
      <c r="G4268" s="2" t="s">
        <v>1</v>
      </c>
      <c r="H4268" s="2" t="s">
        <v>32</v>
      </c>
      <c r="I4268" s="185">
        <f t="shared" ref="I4268:O4268" si="3481">SUM(I4269)</f>
        <v>156932</v>
      </c>
      <c r="J4268" s="185">
        <f t="shared" si="3481"/>
        <v>156932</v>
      </c>
      <c r="K4268" s="185">
        <f t="shared" si="3481"/>
        <v>119118</v>
      </c>
      <c r="L4268" s="185">
        <f t="shared" si="3481"/>
        <v>37814</v>
      </c>
      <c r="M4268" s="15">
        <f t="shared" si="3481"/>
        <v>12814</v>
      </c>
      <c r="N4268" s="15">
        <f t="shared" si="3481"/>
        <v>12500</v>
      </c>
      <c r="O4268" s="15">
        <f t="shared" si="3481"/>
        <v>12500</v>
      </c>
      <c r="P4268" s="15">
        <f t="shared" si="3470"/>
        <v>156932</v>
      </c>
      <c r="Q4268" s="185">
        <f t="shared" si="3475"/>
        <v>100</v>
      </c>
    </row>
    <row r="4269" spans="1:17" x14ac:dyDescent="0.25">
      <c r="A4269" s="4" t="s">
        <v>969</v>
      </c>
      <c r="B4269" s="4" t="s">
        <v>82</v>
      </c>
      <c r="C4269" s="4" t="s">
        <v>1763</v>
      </c>
      <c r="D4269" s="4" t="s">
        <v>1764</v>
      </c>
      <c r="E4269" s="3" t="s">
        <v>34</v>
      </c>
      <c r="F4269" s="4"/>
      <c r="G4269" s="16" t="s">
        <v>1015</v>
      </c>
      <c r="H4269" s="16" t="s">
        <v>33</v>
      </c>
      <c r="I4269" s="183">
        <v>156932</v>
      </c>
      <c r="J4269" s="183">
        <v>156932</v>
      </c>
      <c r="K4269" s="183">
        <v>119118</v>
      </c>
      <c r="L4269" s="183">
        <f>M4269+N4269+O4269</f>
        <v>37814</v>
      </c>
      <c r="M4269" s="17">
        <v>12814</v>
      </c>
      <c r="N4269" s="17">
        <v>12500</v>
      </c>
      <c r="O4269" s="17">
        <v>12500</v>
      </c>
      <c r="P4269" s="17">
        <f t="shared" si="3470"/>
        <v>156932</v>
      </c>
      <c r="Q4269" s="183">
        <f t="shared" si="3475"/>
        <v>100</v>
      </c>
    </row>
    <row r="4270" spans="1:17" x14ac:dyDescent="0.25">
      <c r="A4270" s="4" t="s">
        <v>969</v>
      </c>
      <c r="B4270" s="4" t="s">
        <v>82</v>
      </c>
      <c r="C4270" s="4" t="s">
        <v>1763</v>
      </c>
      <c r="D4270" s="4" t="s">
        <v>1764</v>
      </c>
      <c r="E4270" s="2" t="s">
        <v>35</v>
      </c>
      <c r="F4270" s="2" t="s">
        <v>1</v>
      </c>
      <c r="G4270" s="2" t="s">
        <v>1</v>
      </c>
      <c r="H4270" s="2" t="s">
        <v>36</v>
      </c>
      <c r="I4270" s="185">
        <f t="shared" ref="I4270:O4270" si="3482">SUM(I4271:I4277)</f>
        <v>186127</v>
      </c>
      <c r="J4270" s="185">
        <f t="shared" si="3482"/>
        <v>171777</v>
      </c>
      <c r="K4270" s="185">
        <f t="shared" si="3482"/>
        <v>130244</v>
      </c>
      <c r="L4270" s="185">
        <f t="shared" si="3482"/>
        <v>41533</v>
      </c>
      <c r="M4270" s="15">
        <f t="shared" si="3482"/>
        <v>14870</v>
      </c>
      <c r="N4270" s="15">
        <f t="shared" si="3482"/>
        <v>13850</v>
      </c>
      <c r="O4270" s="15">
        <f t="shared" si="3482"/>
        <v>12813</v>
      </c>
      <c r="P4270" s="15">
        <f t="shared" si="3470"/>
        <v>171777</v>
      </c>
      <c r="Q4270" s="185">
        <f t="shared" si="3475"/>
        <v>100</v>
      </c>
    </row>
    <row r="4271" spans="1:17" x14ac:dyDescent="0.25">
      <c r="A4271" s="4" t="s">
        <v>969</v>
      </c>
      <c r="B4271" s="4" t="s">
        <v>82</v>
      </c>
      <c r="C4271" s="4" t="s">
        <v>1763</v>
      </c>
      <c r="D4271" s="4" t="s">
        <v>1764</v>
      </c>
      <c r="E4271" s="3" t="s">
        <v>39</v>
      </c>
      <c r="F4271" s="4"/>
      <c r="G4271" s="16" t="s">
        <v>1015</v>
      </c>
      <c r="H4271" s="16" t="s">
        <v>38</v>
      </c>
      <c r="I4271" s="183">
        <v>4100</v>
      </c>
      <c r="J4271" s="183">
        <v>1900</v>
      </c>
      <c r="K4271" s="183">
        <v>1900</v>
      </c>
      <c r="L4271" s="183">
        <f t="shared" ref="L4271:L4276" si="3483">M4271+N4271+O4271</f>
        <v>0</v>
      </c>
      <c r="M4271" s="17"/>
      <c r="N4271" s="17"/>
      <c r="O4271" s="17"/>
      <c r="P4271" s="17">
        <f t="shared" si="3470"/>
        <v>1900</v>
      </c>
      <c r="Q4271" s="183">
        <f t="shared" si="3475"/>
        <v>100</v>
      </c>
    </row>
    <row r="4272" spans="1:17" x14ac:dyDescent="0.25">
      <c r="A4272" s="4" t="s">
        <v>969</v>
      </c>
      <c r="B4272" s="4" t="s">
        <v>82</v>
      </c>
      <c r="C4272" s="4" t="s">
        <v>1763</v>
      </c>
      <c r="D4272" s="4" t="s">
        <v>1764</v>
      </c>
      <c r="E4272" s="3" t="s">
        <v>197</v>
      </c>
      <c r="F4272" s="4"/>
      <c r="G4272" s="16" t="s">
        <v>1015</v>
      </c>
      <c r="H4272" s="16" t="s">
        <v>196</v>
      </c>
      <c r="I4272" s="183">
        <v>69300</v>
      </c>
      <c r="J4272" s="183">
        <v>69300</v>
      </c>
      <c r="K4272" s="183">
        <v>50600</v>
      </c>
      <c r="L4272" s="183">
        <f t="shared" si="3483"/>
        <v>18700</v>
      </c>
      <c r="M4272" s="17">
        <v>6300</v>
      </c>
      <c r="N4272" s="17">
        <v>6300</v>
      </c>
      <c r="O4272" s="17">
        <v>6100</v>
      </c>
      <c r="P4272" s="17">
        <f t="shared" si="3470"/>
        <v>69300</v>
      </c>
      <c r="Q4272" s="183">
        <f t="shared" si="3475"/>
        <v>100</v>
      </c>
    </row>
    <row r="4273" spans="1:17" x14ac:dyDescent="0.25">
      <c r="A4273" s="4" t="s">
        <v>969</v>
      </c>
      <c r="B4273" s="4" t="s">
        <v>82</v>
      </c>
      <c r="C4273" s="4" t="s">
        <v>1763</v>
      </c>
      <c r="D4273" s="4" t="s">
        <v>1764</v>
      </c>
      <c r="E4273" s="3" t="s">
        <v>200</v>
      </c>
      <c r="F4273" s="4"/>
      <c r="G4273" s="16" t="s">
        <v>1015</v>
      </c>
      <c r="H4273" s="16" t="s">
        <v>199</v>
      </c>
      <c r="I4273" s="183">
        <v>8800</v>
      </c>
      <c r="J4273" s="183">
        <v>8800</v>
      </c>
      <c r="K4273" s="183">
        <v>6780</v>
      </c>
      <c r="L4273" s="183">
        <f t="shared" si="3483"/>
        <v>2020</v>
      </c>
      <c r="M4273" s="17">
        <v>1020</v>
      </c>
      <c r="N4273" s="17">
        <v>500</v>
      </c>
      <c r="O4273" s="17">
        <v>500</v>
      </c>
      <c r="P4273" s="17">
        <f t="shared" si="3470"/>
        <v>8800</v>
      </c>
      <c r="Q4273" s="183">
        <f t="shared" si="3475"/>
        <v>100</v>
      </c>
    </row>
    <row r="4274" spans="1:17" x14ac:dyDescent="0.25">
      <c r="A4274" s="4" t="s">
        <v>969</v>
      </c>
      <c r="B4274" s="4" t="s">
        <v>82</v>
      </c>
      <c r="C4274" s="4" t="s">
        <v>1763</v>
      </c>
      <c r="D4274" s="4" t="s">
        <v>1764</v>
      </c>
      <c r="E4274" s="3" t="s">
        <v>203</v>
      </c>
      <c r="F4274" s="4"/>
      <c r="G4274" s="16" t="s">
        <v>1015</v>
      </c>
      <c r="H4274" s="16" t="s">
        <v>202</v>
      </c>
      <c r="I4274" s="183">
        <v>37400</v>
      </c>
      <c r="J4274" s="183">
        <v>35200</v>
      </c>
      <c r="K4274" s="183">
        <v>24300</v>
      </c>
      <c r="L4274" s="183">
        <f t="shared" si="3483"/>
        <v>10900</v>
      </c>
      <c r="M4274" s="17">
        <v>3700</v>
      </c>
      <c r="N4274" s="17">
        <v>3700</v>
      </c>
      <c r="O4274" s="17">
        <v>3500</v>
      </c>
      <c r="P4274" s="17">
        <f t="shared" si="3470"/>
        <v>35200</v>
      </c>
      <c r="Q4274" s="183">
        <f t="shared" si="3475"/>
        <v>100</v>
      </c>
    </row>
    <row r="4275" spans="1:17" x14ac:dyDescent="0.25">
      <c r="A4275" s="4" t="s">
        <v>969</v>
      </c>
      <c r="B4275" s="4" t="s">
        <v>82</v>
      </c>
      <c r="C4275" s="4" t="s">
        <v>1763</v>
      </c>
      <c r="D4275" s="4" t="s">
        <v>1764</v>
      </c>
      <c r="E4275" s="3" t="s">
        <v>206</v>
      </c>
      <c r="F4275" s="4"/>
      <c r="G4275" s="16" t="s">
        <v>1015</v>
      </c>
      <c r="H4275" s="16" t="s">
        <v>205</v>
      </c>
      <c r="I4275" s="183">
        <v>3300</v>
      </c>
      <c r="J4275" s="183">
        <v>1100</v>
      </c>
      <c r="K4275" s="183">
        <v>1100</v>
      </c>
      <c r="L4275" s="183">
        <f t="shared" si="3483"/>
        <v>0</v>
      </c>
      <c r="M4275" s="17"/>
      <c r="N4275" s="17"/>
      <c r="O4275" s="17"/>
      <c r="P4275" s="17">
        <f t="shared" si="3470"/>
        <v>1100</v>
      </c>
      <c r="Q4275" s="183">
        <f t="shared" si="3475"/>
        <v>100</v>
      </c>
    </row>
    <row r="4276" spans="1:17" x14ac:dyDescent="0.25">
      <c r="A4276" s="4" t="s">
        <v>969</v>
      </c>
      <c r="B4276" s="4" t="s">
        <v>82</v>
      </c>
      <c r="C4276" s="4" t="s">
        <v>1763</v>
      </c>
      <c r="D4276" s="4" t="s">
        <v>1764</v>
      </c>
      <c r="E4276" s="3" t="s">
        <v>212</v>
      </c>
      <c r="F4276" s="4"/>
      <c r="G4276" s="16" t="s">
        <v>1015</v>
      </c>
      <c r="H4276" s="16" t="s">
        <v>211</v>
      </c>
      <c r="I4276" s="183">
        <v>16000</v>
      </c>
      <c r="J4276" s="183">
        <v>11000</v>
      </c>
      <c r="K4276" s="183">
        <v>9000</v>
      </c>
      <c r="L4276" s="183">
        <f t="shared" si="3483"/>
        <v>2000</v>
      </c>
      <c r="M4276" s="17">
        <v>1000</v>
      </c>
      <c r="N4276" s="17">
        <v>500</v>
      </c>
      <c r="O4276" s="17">
        <v>500</v>
      </c>
      <c r="P4276" s="17">
        <f t="shared" si="3470"/>
        <v>11000</v>
      </c>
      <c r="Q4276" s="183">
        <f t="shared" si="3475"/>
        <v>100</v>
      </c>
    </row>
    <row r="4277" spans="1:17" x14ac:dyDescent="0.25">
      <c r="A4277" s="1" t="s">
        <v>969</v>
      </c>
      <c r="B4277" s="1" t="s">
        <v>82</v>
      </c>
      <c r="C4277" s="1" t="s">
        <v>1763</v>
      </c>
      <c r="D4277" s="1" t="s">
        <v>1764</v>
      </c>
      <c r="E4277" s="1" t="s">
        <v>40</v>
      </c>
      <c r="F4277" s="4" t="s">
        <v>1</v>
      </c>
      <c r="G4277" s="16" t="s">
        <v>1</v>
      </c>
      <c r="H4277" s="2" t="s">
        <v>41</v>
      </c>
      <c r="I4277" s="185">
        <f t="shared" ref="I4277:O4277" si="3484">SUM(I4278:I4280)</f>
        <v>47227</v>
      </c>
      <c r="J4277" s="185">
        <f t="shared" si="3484"/>
        <v>44477</v>
      </c>
      <c r="K4277" s="185">
        <f t="shared" si="3484"/>
        <v>36564</v>
      </c>
      <c r="L4277" s="185">
        <f t="shared" si="3484"/>
        <v>7913</v>
      </c>
      <c r="M4277" s="15">
        <f t="shared" si="3484"/>
        <v>2850</v>
      </c>
      <c r="N4277" s="15">
        <f t="shared" si="3484"/>
        <v>2850</v>
      </c>
      <c r="O4277" s="15">
        <f t="shared" si="3484"/>
        <v>2213</v>
      </c>
      <c r="P4277" s="15">
        <f t="shared" si="3470"/>
        <v>44477</v>
      </c>
      <c r="Q4277" s="185">
        <f t="shared" si="3475"/>
        <v>100</v>
      </c>
    </row>
    <row r="4278" spans="1:17" x14ac:dyDescent="0.25">
      <c r="A4278" s="4" t="s">
        <v>969</v>
      </c>
      <c r="B4278" s="4" t="s">
        <v>82</v>
      </c>
      <c r="C4278" s="4" t="s">
        <v>1763</v>
      </c>
      <c r="D4278" s="4" t="s">
        <v>1764</v>
      </c>
      <c r="E4278" s="3" t="s">
        <v>42</v>
      </c>
      <c r="F4278" s="4"/>
      <c r="G4278" s="16" t="s">
        <v>1015</v>
      </c>
      <c r="H4278" s="16" t="s">
        <v>41</v>
      </c>
      <c r="I4278" s="183">
        <v>35860</v>
      </c>
      <c r="J4278" s="183">
        <v>33110</v>
      </c>
      <c r="K4278" s="183">
        <v>28000</v>
      </c>
      <c r="L4278" s="183">
        <f>M4278+N4278+O4278</f>
        <v>5110</v>
      </c>
      <c r="M4278" s="17">
        <v>1900</v>
      </c>
      <c r="N4278" s="17">
        <v>1900</v>
      </c>
      <c r="O4278" s="17">
        <v>1310</v>
      </c>
      <c r="P4278" s="17">
        <f t="shared" si="3470"/>
        <v>33110</v>
      </c>
      <c r="Q4278" s="183">
        <f t="shared" si="3475"/>
        <v>100</v>
      </c>
    </row>
    <row r="4279" spans="1:17" ht="22.5" x14ac:dyDescent="0.25">
      <c r="A4279" s="4" t="s">
        <v>969</v>
      </c>
      <c r="B4279" s="4" t="s">
        <v>82</v>
      </c>
      <c r="C4279" s="4" t="s">
        <v>1763</v>
      </c>
      <c r="D4279" s="4" t="s">
        <v>1764</v>
      </c>
      <c r="E4279" s="3" t="s">
        <v>42</v>
      </c>
      <c r="F4279" s="4" t="s">
        <v>1771</v>
      </c>
      <c r="G4279" s="16" t="s">
        <v>1015</v>
      </c>
      <c r="H4279" s="16" t="s">
        <v>50</v>
      </c>
      <c r="I4279" s="183">
        <v>4767</v>
      </c>
      <c r="J4279" s="183">
        <v>4767</v>
      </c>
      <c r="K4279" s="183">
        <v>3614</v>
      </c>
      <c r="L4279" s="183">
        <f>M4279+N4279+O4279</f>
        <v>1153</v>
      </c>
      <c r="M4279" s="17">
        <v>400</v>
      </c>
      <c r="N4279" s="17">
        <v>400</v>
      </c>
      <c r="O4279" s="17">
        <v>353</v>
      </c>
      <c r="P4279" s="17">
        <f t="shared" si="3470"/>
        <v>4767</v>
      </c>
      <c r="Q4279" s="183">
        <f t="shared" si="3475"/>
        <v>100</v>
      </c>
    </row>
    <row r="4280" spans="1:17" ht="22.5" x14ac:dyDescent="0.25">
      <c r="A4280" s="4" t="s">
        <v>969</v>
      </c>
      <c r="B4280" s="4" t="s">
        <v>82</v>
      </c>
      <c r="C4280" s="4" t="s">
        <v>1763</v>
      </c>
      <c r="D4280" s="4" t="s">
        <v>1764</v>
      </c>
      <c r="E4280" s="3" t="s">
        <v>42</v>
      </c>
      <c r="F4280" s="4" t="s">
        <v>1772</v>
      </c>
      <c r="G4280" s="16" t="s">
        <v>1015</v>
      </c>
      <c r="H4280" s="16" t="s">
        <v>56</v>
      </c>
      <c r="I4280" s="183">
        <v>6600</v>
      </c>
      <c r="J4280" s="183">
        <v>6600</v>
      </c>
      <c r="K4280" s="183">
        <v>4950</v>
      </c>
      <c r="L4280" s="183">
        <f>M4280+N4280+O4280</f>
        <v>1650</v>
      </c>
      <c r="M4280" s="17">
        <v>550</v>
      </c>
      <c r="N4280" s="17">
        <v>550</v>
      </c>
      <c r="O4280" s="17">
        <v>550</v>
      </c>
      <c r="P4280" s="17">
        <f t="shared" si="3470"/>
        <v>6600</v>
      </c>
      <c r="Q4280" s="183">
        <f t="shared" si="3475"/>
        <v>100</v>
      </c>
    </row>
    <row r="4281" spans="1:17" ht="22.5" x14ac:dyDescent="0.25">
      <c r="A4281" s="1" t="s">
        <v>1</v>
      </c>
      <c r="B4281" s="1" t="s">
        <v>1</v>
      </c>
      <c r="C4281" s="1" t="s">
        <v>1</v>
      </c>
      <c r="D4281" s="2" t="s">
        <v>1</v>
      </c>
      <c r="E4281" s="2" t="s">
        <v>1</v>
      </c>
      <c r="F4281" s="2" t="s">
        <v>1</v>
      </c>
      <c r="G4281" s="2" t="s">
        <v>1</v>
      </c>
      <c r="H4281" s="13" t="s">
        <v>57</v>
      </c>
      <c r="I4281" s="184">
        <f t="shared" ref="I4281:O4282" si="3485">SUM(I4282)</f>
        <v>110</v>
      </c>
      <c r="J4281" s="184">
        <f t="shared" si="3485"/>
        <v>110</v>
      </c>
      <c r="K4281" s="184">
        <f t="shared" si="3485"/>
        <v>0</v>
      </c>
      <c r="L4281" s="184">
        <f t="shared" si="3485"/>
        <v>0</v>
      </c>
      <c r="M4281" s="14">
        <f t="shared" si="3485"/>
        <v>0</v>
      </c>
      <c r="N4281" s="14">
        <f t="shared" si="3485"/>
        <v>0</v>
      </c>
      <c r="O4281" s="14">
        <f t="shared" si="3485"/>
        <v>0</v>
      </c>
      <c r="P4281" s="14">
        <f t="shared" si="3470"/>
        <v>0</v>
      </c>
      <c r="Q4281" s="184">
        <f t="shared" si="3475"/>
        <v>0</v>
      </c>
    </row>
    <row r="4282" spans="1:17" x14ac:dyDescent="0.25">
      <c r="A4282" s="4" t="s">
        <v>969</v>
      </c>
      <c r="B4282" s="4" t="s">
        <v>82</v>
      </c>
      <c r="C4282" s="4" t="s">
        <v>1763</v>
      </c>
      <c r="D4282" s="4" t="s">
        <v>1764</v>
      </c>
      <c r="E4282" s="2" t="s">
        <v>58</v>
      </c>
      <c r="F4282" s="2" t="s">
        <v>1</v>
      </c>
      <c r="G4282" s="2" t="s">
        <v>1</v>
      </c>
      <c r="H4282" s="2" t="s">
        <v>59</v>
      </c>
      <c r="I4282" s="185">
        <f t="shared" si="3485"/>
        <v>110</v>
      </c>
      <c r="J4282" s="185">
        <f t="shared" si="3485"/>
        <v>110</v>
      </c>
      <c r="K4282" s="185">
        <f t="shared" si="3485"/>
        <v>0</v>
      </c>
      <c r="L4282" s="185">
        <f t="shared" si="3485"/>
        <v>0</v>
      </c>
      <c r="M4282" s="15">
        <f t="shared" si="3485"/>
        <v>0</v>
      </c>
      <c r="N4282" s="15">
        <f t="shared" si="3485"/>
        <v>0</v>
      </c>
      <c r="O4282" s="15">
        <f t="shared" si="3485"/>
        <v>0</v>
      </c>
      <c r="P4282" s="15">
        <f t="shared" si="3470"/>
        <v>0</v>
      </c>
      <c r="Q4282" s="185">
        <f t="shared" si="3475"/>
        <v>0</v>
      </c>
    </row>
    <row r="4283" spans="1:17" x14ac:dyDescent="0.25">
      <c r="A4283" s="4" t="s">
        <v>969</v>
      </c>
      <c r="B4283" s="4" t="s">
        <v>82</v>
      </c>
      <c r="C4283" s="4" t="s">
        <v>1763</v>
      </c>
      <c r="D4283" s="4" t="s">
        <v>1764</v>
      </c>
      <c r="E4283" s="3" t="s">
        <v>69</v>
      </c>
      <c r="F4283" s="4"/>
      <c r="G4283" s="16" t="s">
        <v>1015</v>
      </c>
      <c r="H4283" s="16" t="s">
        <v>68</v>
      </c>
      <c r="I4283" s="183">
        <v>110</v>
      </c>
      <c r="J4283" s="183">
        <v>110</v>
      </c>
      <c r="K4283" s="183">
        <v>0</v>
      </c>
      <c r="L4283" s="183">
        <f>M4283+N4283+O4283</f>
        <v>0</v>
      </c>
      <c r="M4283" s="17"/>
      <c r="N4283" s="17"/>
      <c r="O4283" s="17"/>
      <c r="P4283" s="17">
        <f t="shared" si="3470"/>
        <v>0</v>
      </c>
      <c r="Q4283" s="183">
        <f t="shared" si="3475"/>
        <v>0</v>
      </c>
    </row>
    <row r="4284" spans="1:17" ht="22.5" x14ac:dyDescent="0.25">
      <c r="A4284" s="1" t="s">
        <v>1</v>
      </c>
      <c r="B4284" s="1" t="s">
        <v>1</v>
      </c>
      <c r="C4284" s="1" t="s">
        <v>1</v>
      </c>
      <c r="D4284" s="2" t="s">
        <v>1</v>
      </c>
      <c r="E4284" s="2" t="s">
        <v>1</v>
      </c>
      <c r="F4284" s="2" t="s">
        <v>1</v>
      </c>
      <c r="G4284" s="2" t="s">
        <v>1</v>
      </c>
      <c r="H4284" s="13" t="s">
        <v>70</v>
      </c>
      <c r="I4284" s="184">
        <f t="shared" ref="I4284:O4284" si="3486">SUM(I4285)</f>
        <v>52000</v>
      </c>
      <c r="J4284" s="184">
        <f t="shared" si="3486"/>
        <v>47000</v>
      </c>
      <c r="K4284" s="184">
        <f t="shared" si="3486"/>
        <v>47000</v>
      </c>
      <c r="L4284" s="184">
        <f t="shared" si="3486"/>
        <v>0</v>
      </c>
      <c r="M4284" s="14">
        <f t="shared" si="3486"/>
        <v>0</v>
      </c>
      <c r="N4284" s="14">
        <f t="shared" si="3486"/>
        <v>0</v>
      </c>
      <c r="O4284" s="14">
        <f t="shared" si="3486"/>
        <v>0</v>
      </c>
      <c r="P4284" s="14">
        <f t="shared" si="3470"/>
        <v>47000</v>
      </c>
      <c r="Q4284" s="184">
        <f t="shared" si="3475"/>
        <v>100</v>
      </c>
    </row>
    <row r="4285" spans="1:17" x14ac:dyDescent="0.25">
      <c r="A4285" s="4" t="s">
        <v>969</v>
      </c>
      <c r="B4285" s="4" t="s">
        <v>82</v>
      </c>
      <c r="C4285" s="4" t="s">
        <v>1763</v>
      </c>
      <c r="D4285" s="4" t="s">
        <v>1764</v>
      </c>
      <c r="E4285" s="2" t="s">
        <v>71</v>
      </c>
      <c r="F4285" s="2" t="s">
        <v>1</v>
      </c>
      <c r="G4285" s="2" t="s">
        <v>1</v>
      </c>
      <c r="H4285" s="2" t="s">
        <v>72</v>
      </c>
      <c r="I4285" s="185">
        <f t="shared" ref="I4285:L4285" si="3487">SUM(I4286:I4287)</f>
        <v>52000</v>
      </c>
      <c r="J4285" s="185">
        <f t="shared" ref="J4285" si="3488">SUM(J4286:J4287)</f>
        <v>47000</v>
      </c>
      <c r="K4285" s="185">
        <f t="shared" ref="K4285" si="3489">SUM(K4286:K4287)</f>
        <v>47000</v>
      </c>
      <c r="L4285" s="185">
        <f t="shared" si="3487"/>
        <v>0</v>
      </c>
      <c r="M4285" s="15">
        <f t="shared" ref="M4285:O4285" si="3490">SUM(M4286:M4287)</f>
        <v>0</v>
      </c>
      <c r="N4285" s="15">
        <f t="shared" si="3490"/>
        <v>0</v>
      </c>
      <c r="O4285" s="15">
        <f t="shared" si="3490"/>
        <v>0</v>
      </c>
      <c r="P4285" s="15">
        <f t="shared" si="3470"/>
        <v>47000</v>
      </c>
      <c r="Q4285" s="185">
        <f t="shared" si="3475"/>
        <v>100</v>
      </c>
    </row>
    <row r="4286" spans="1:17" x14ac:dyDescent="0.25">
      <c r="A4286" s="4" t="s">
        <v>969</v>
      </c>
      <c r="B4286" s="4" t="s">
        <v>82</v>
      </c>
      <c r="C4286" s="4" t="s">
        <v>1763</v>
      </c>
      <c r="D4286" s="4" t="s">
        <v>1764</v>
      </c>
      <c r="E4286" s="3" t="s">
        <v>75</v>
      </c>
      <c r="F4286" s="4"/>
      <c r="G4286" s="16" t="s">
        <v>1015</v>
      </c>
      <c r="H4286" s="16" t="s">
        <v>74</v>
      </c>
      <c r="I4286" s="183">
        <v>27000</v>
      </c>
      <c r="J4286" s="183">
        <v>22000</v>
      </c>
      <c r="K4286" s="183">
        <v>22000</v>
      </c>
      <c r="L4286" s="183">
        <f>M4286+N4286+O4286</f>
        <v>0</v>
      </c>
      <c r="M4286" s="17"/>
      <c r="N4286" s="17"/>
      <c r="O4286" s="17"/>
      <c r="P4286" s="17">
        <f t="shared" si="3470"/>
        <v>22000</v>
      </c>
      <c r="Q4286" s="183">
        <f t="shared" si="3475"/>
        <v>100</v>
      </c>
    </row>
    <row r="4287" spans="1:17" x14ac:dyDescent="0.25">
      <c r="A4287" s="4" t="s">
        <v>969</v>
      </c>
      <c r="B4287" s="4" t="s">
        <v>82</v>
      </c>
      <c r="C4287" s="4" t="s">
        <v>1763</v>
      </c>
      <c r="D4287" s="4" t="s">
        <v>1764</v>
      </c>
      <c r="E4287" s="3" t="s">
        <v>341</v>
      </c>
      <c r="F4287" s="4"/>
      <c r="G4287" s="16" t="s">
        <v>1015</v>
      </c>
      <c r="H4287" s="16" t="s">
        <v>340</v>
      </c>
      <c r="I4287" s="183">
        <v>25000</v>
      </c>
      <c r="J4287" s="183">
        <v>25000</v>
      </c>
      <c r="K4287" s="183">
        <v>25000</v>
      </c>
      <c r="L4287" s="183">
        <f>M4287+N4287+O4287</f>
        <v>0</v>
      </c>
      <c r="M4287" s="17"/>
      <c r="N4287" s="17"/>
      <c r="O4287" s="17"/>
      <c r="P4287" s="17">
        <f t="shared" si="3470"/>
        <v>25000</v>
      </c>
      <c r="Q4287" s="183">
        <f t="shared" si="3475"/>
        <v>100</v>
      </c>
    </row>
    <row r="4288" spans="1:17" x14ac:dyDescent="0.25">
      <c r="A4288" s="16" t="s">
        <v>1</v>
      </c>
      <c r="B4288" s="16" t="s">
        <v>1</v>
      </c>
      <c r="C4288" s="16" t="s">
        <v>1</v>
      </c>
      <c r="D4288" s="16" t="s">
        <v>1</v>
      </c>
      <c r="E4288" s="16" t="s">
        <v>1</v>
      </c>
      <c r="F4288" s="16" t="s">
        <v>1</v>
      </c>
      <c r="G4288" s="16" t="s">
        <v>1</v>
      </c>
      <c r="H4288" s="13" t="s">
        <v>1773</v>
      </c>
      <c r="I4288" s="184">
        <f t="shared" ref="I4288:O4288" si="3491">SUM(I4259,I4281,I4284)</f>
        <v>2115115</v>
      </c>
      <c r="J4288" s="184">
        <f t="shared" si="3491"/>
        <v>2094118</v>
      </c>
      <c r="K4288" s="184">
        <f t="shared" si="3491"/>
        <v>1602563</v>
      </c>
      <c r="L4288" s="184">
        <f t="shared" si="3491"/>
        <v>466195</v>
      </c>
      <c r="M4288" s="14">
        <f t="shared" si="3491"/>
        <v>156934</v>
      </c>
      <c r="N4288" s="14">
        <f t="shared" si="3491"/>
        <v>155550</v>
      </c>
      <c r="O4288" s="14">
        <f t="shared" si="3491"/>
        <v>153711</v>
      </c>
      <c r="P4288" s="14">
        <f t="shared" si="3470"/>
        <v>2068758</v>
      </c>
      <c r="Q4288" s="184">
        <f t="shared" si="3475"/>
        <v>98.788988968147933</v>
      </c>
    </row>
    <row r="4289" spans="1:17" ht="15.75" thickBot="1" x14ac:dyDescent="0.3">
      <c r="A4289" s="16" t="s">
        <v>1</v>
      </c>
      <c r="B4289" s="16" t="s">
        <v>1</v>
      </c>
      <c r="C4289" s="16" t="s">
        <v>1</v>
      </c>
      <c r="D4289" s="16" t="s">
        <v>1</v>
      </c>
      <c r="E4289" s="16" t="s">
        <v>1</v>
      </c>
      <c r="F4289" s="16" t="s">
        <v>1</v>
      </c>
      <c r="G4289" s="16" t="s">
        <v>1</v>
      </c>
      <c r="H4289" s="2" t="s">
        <v>77</v>
      </c>
      <c r="I4289" s="185">
        <v>46</v>
      </c>
      <c r="J4289" s="185">
        <v>46</v>
      </c>
      <c r="K4289" s="185"/>
      <c r="L4289" s="185"/>
      <c r="M4289" s="16" t="s">
        <v>1</v>
      </c>
      <c r="N4289" s="16" t="s">
        <v>1</v>
      </c>
      <c r="O4289" s="16"/>
      <c r="P4289" s="15">
        <f t="shared" si="3470"/>
        <v>0</v>
      </c>
      <c r="Q4289" s="164"/>
    </row>
    <row r="4290" spans="1:17" ht="45.75" thickBot="1" x14ac:dyDescent="0.3">
      <c r="A4290" s="212" t="s">
        <v>1</v>
      </c>
      <c r="B4290" s="212" t="s">
        <v>1</v>
      </c>
      <c r="C4290" s="212" t="s">
        <v>1</v>
      </c>
      <c r="D4290" s="212" t="s">
        <v>1</v>
      </c>
      <c r="E4290" s="212" t="s">
        <v>1</v>
      </c>
      <c r="F4290" s="212" t="s">
        <v>1</v>
      </c>
      <c r="G4290" s="214" t="s">
        <v>1</v>
      </c>
      <c r="H4290" s="5" t="s">
        <v>78</v>
      </c>
      <c r="I4290" s="109" t="s">
        <v>3374</v>
      </c>
      <c r="J4290" s="109" t="s">
        <v>3433</v>
      </c>
      <c r="K4290" s="109" t="s">
        <v>3437</v>
      </c>
      <c r="L4290" s="109" t="s">
        <v>3434</v>
      </c>
      <c r="M4290" s="5" t="s">
        <v>3439</v>
      </c>
      <c r="N4290" s="5" t="s">
        <v>3440</v>
      </c>
      <c r="O4290" s="5" t="s">
        <v>3441</v>
      </c>
      <c r="P4290" s="5" t="s">
        <v>3438</v>
      </c>
      <c r="Q4290" s="162" t="s">
        <v>3302</v>
      </c>
    </row>
    <row r="4291" spans="1:17" x14ac:dyDescent="0.25">
      <c r="A4291" s="213"/>
      <c r="B4291" s="213"/>
      <c r="C4291" s="213"/>
      <c r="D4291" s="213"/>
      <c r="E4291" s="213"/>
      <c r="F4291" s="213"/>
      <c r="G4291" s="215"/>
      <c r="H4291" s="18" t="s">
        <v>1</v>
      </c>
      <c r="I4291" s="110">
        <v>1</v>
      </c>
      <c r="J4291" s="110">
        <v>2</v>
      </c>
      <c r="K4291" s="110">
        <v>20</v>
      </c>
      <c r="L4291" s="110" t="s">
        <v>3402</v>
      </c>
      <c r="M4291" s="12">
        <v>5</v>
      </c>
      <c r="N4291" s="12">
        <v>6</v>
      </c>
      <c r="O4291" s="12">
        <v>7</v>
      </c>
      <c r="P4291" s="12" t="s">
        <v>3303</v>
      </c>
      <c r="Q4291" s="110">
        <v>9</v>
      </c>
    </row>
    <row r="4292" spans="1:17" x14ac:dyDescent="0.25">
      <c r="A4292" s="213"/>
      <c r="B4292" s="213"/>
      <c r="C4292" s="213"/>
      <c r="D4292" s="213"/>
      <c r="E4292" s="213"/>
      <c r="F4292" s="213"/>
      <c r="G4292" s="215"/>
      <c r="H4292" s="19" t="s">
        <v>1060</v>
      </c>
      <c r="I4292" s="186">
        <f t="shared" ref="I4292:L4292" si="3492">SUM(I4288)</f>
        <v>2115115</v>
      </c>
      <c r="J4292" s="186">
        <f t="shared" ref="J4292" si="3493">SUM(J4288)</f>
        <v>2094118</v>
      </c>
      <c r="K4292" s="186">
        <f t="shared" ref="K4292" si="3494">SUM(K4288)</f>
        <v>1602563</v>
      </c>
      <c r="L4292" s="186">
        <f t="shared" si="3492"/>
        <v>466195</v>
      </c>
      <c r="M4292" s="20">
        <f t="shared" ref="M4292:O4292" si="3495">SUM(M4288)</f>
        <v>156934</v>
      </c>
      <c r="N4292" s="20">
        <f t="shared" si="3495"/>
        <v>155550</v>
      </c>
      <c r="O4292" s="20">
        <f t="shared" si="3495"/>
        <v>153711</v>
      </c>
      <c r="P4292" s="20">
        <f>K4292+L4292</f>
        <v>2068758</v>
      </c>
      <c r="Q4292" s="186">
        <f>IF(J4292=0,"-",P4292/J4292*100)</f>
        <v>98.788988968147933</v>
      </c>
    </row>
    <row r="4293" spans="1:17" x14ac:dyDescent="0.25">
      <c r="A4293" s="213"/>
      <c r="B4293" s="213"/>
      <c r="C4293" s="213"/>
      <c r="D4293" s="213"/>
      <c r="E4293" s="213"/>
      <c r="F4293" s="213"/>
      <c r="G4293" s="215"/>
      <c r="H4293" s="21" t="s">
        <v>80</v>
      </c>
      <c r="I4293" s="186">
        <f t="shared" ref="I4293:L4293" si="3496">SUM(I4292)</f>
        <v>2115115</v>
      </c>
      <c r="J4293" s="186">
        <f t="shared" ref="J4293" si="3497">SUM(J4292)</f>
        <v>2094118</v>
      </c>
      <c r="K4293" s="186">
        <f t="shared" ref="K4293" si="3498">SUM(K4292)</f>
        <v>1602563</v>
      </c>
      <c r="L4293" s="186">
        <f t="shared" si="3496"/>
        <v>466195</v>
      </c>
      <c r="M4293" s="20">
        <f t="shared" ref="M4293:O4293" si="3499">SUM(M4292)</f>
        <v>156934</v>
      </c>
      <c r="N4293" s="20">
        <f t="shared" si="3499"/>
        <v>155550</v>
      </c>
      <c r="O4293" s="20">
        <f t="shared" si="3499"/>
        <v>153711</v>
      </c>
      <c r="P4293" s="20">
        <f>K4293+L4293</f>
        <v>2068758</v>
      </c>
      <c r="Q4293" s="186">
        <f>IF(J4293=0,"-",P4293/J4293*100)</f>
        <v>98.788988968147933</v>
      </c>
    </row>
    <row r="4294" spans="1:17" x14ac:dyDescent="0.25">
      <c r="A4294" s="216"/>
      <c r="B4294" s="216"/>
      <c r="C4294" s="216"/>
      <c r="D4294" s="216"/>
      <c r="E4294" s="216"/>
      <c r="F4294" s="216"/>
      <c r="G4294" s="217"/>
      <c r="J4294" s="178">
        <v>0</v>
      </c>
      <c r="K4294" s="178">
        <v>0</v>
      </c>
      <c r="L4294" s="178">
        <f>M4294+N4294+O4294</f>
        <v>0</v>
      </c>
      <c r="P4294">
        <f>K4294+L4294</f>
        <v>0</v>
      </c>
      <c r="Q4294" s="160" t="str">
        <f>IF(J4294=0,"-",P4294/J4294*100)</f>
        <v>-</v>
      </c>
    </row>
    <row r="4295" spans="1:17" ht="15.75" thickBot="1" x14ac:dyDescent="0.3">
      <c r="A4295" s="16" t="s">
        <v>1</v>
      </c>
      <c r="B4295" s="16" t="s">
        <v>1</v>
      </c>
      <c r="C4295" s="16" t="s">
        <v>1</v>
      </c>
      <c r="D4295" s="16" t="s">
        <v>1</v>
      </c>
      <c r="E4295" s="16" t="s">
        <v>1</v>
      </c>
      <c r="F4295" s="16" t="s">
        <v>1</v>
      </c>
      <c r="G4295" s="16" t="s">
        <v>1</v>
      </c>
      <c r="H4295" s="22" t="s">
        <v>1</v>
      </c>
      <c r="I4295" s="187"/>
      <c r="J4295" s="187"/>
      <c r="K4295" s="187"/>
      <c r="L4295" s="187"/>
      <c r="M4295" s="22" t="s">
        <v>1</v>
      </c>
      <c r="N4295" s="22" t="s">
        <v>1</v>
      </c>
      <c r="O4295" s="22"/>
      <c r="P4295" s="22">
        <f>K4295+L4295</f>
        <v>0</v>
      </c>
      <c r="Q4295" s="166"/>
    </row>
    <row r="4296" spans="1:17" ht="45.75" thickBot="1" x14ac:dyDescent="0.3">
      <c r="A4296" s="5" t="s">
        <v>4</v>
      </c>
      <c r="B4296" s="5" t="s">
        <v>5</v>
      </c>
      <c r="C4296" s="5" t="s">
        <v>6</v>
      </c>
      <c r="D4296" s="6" t="s">
        <v>1</v>
      </c>
      <c r="E4296" s="5" t="s">
        <v>7</v>
      </c>
      <c r="F4296" s="5" t="s">
        <v>8</v>
      </c>
      <c r="G4296" s="5" t="s">
        <v>9</v>
      </c>
      <c r="H4296" s="5" t="s">
        <v>10</v>
      </c>
      <c r="I4296" s="109" t="s">
        <v>3374</v>
      </c>
      <c r="J4296" s="109" t="s">
        <v>3433</v>
      </c>
      <c r="K4296" s="109" t="s">
        <v>3437</v>
      </c>
      <c r="L4296" s="109" t="s">
        <v>3434</v>
      </c>
      <c r="M4296" s="5" t="s">
        <v>3439</v>
      </c>
      <c r="N4296" s="5" t="s">
        <v>3440</v>
      </c>
      <c r="O4296" s="5" t="s">
        <v>3441</v>
      </c>
      <c r="P4296" s="5" t="s">
        <v>3438</v>
      </c>
      <c r="Q4296" s="162" t="s">
        <v>3302</v>
      </c>
    </row>
    <row r="4297" spans="1:17" x14ac:dyDescent="0.25">
      <c r="A4297" s="7" t="s">
        <v>1</v>
      </c>
      <c r="B4297" s="7" t="s">
        <v>1</v>
      </c>
      <c r="C4297" s="7" t="s">
        <v>1</v>
      </c>
      <c r="D4297" s="8" t="s">
        <v>1</v>
      </c>
      <c r="E4297" s="8" t="s">
        <v>1</v>
      </c>
      <c r="F4297" s="9" t="s">
        <v>1</v>
      </c>
      <c r="G4297" s="10" t="s">
        <v>1</v>
      </c>
      <c r="H4297" s="11" t="s">
        <v>1</v>
      </c>
      <c r="I4297" s="110">
        <v>1</v>
      </c>
      <c r="J4297" s="110">
        <v>2</v>
      </c>
      <c r="K4297" s="110">
        <v>20</v>
      </c>
      <c r="L4297" s="110" t="s">
        <v>3402</v>
      </c>
      <c r="M4297" s="12">
        <v>5</v>
      </c>
      <c r="N4297" s="12">
        <v>6</v>
      </c>
      <c r="O4297" s="12">
        <v>7</v>
      </c>
      <c r="P4297" s="12" t="s">
        <v>3303</v>
      </c>
      <c r="Q4297" s="110">
        <v>9</v>
      </c>
    </row>
    <row r="4298" spans="1:17" x14ac:dyDescent="0.25">
      <c r="A4298" s="1" t="s">
        <v>969</v>
      </c>
      <c r="B4298" s="1" t="s">
        <v>82</v>
      </c>
      <c r="C4298" s="4" t="s">
        <v>1774</v>
      </c>
      <c r="D4298" s="4" t="s">
        <v>1775</v>
      </c>
      <c r="E4298" s="2" t="s">
        <v>1</v>
      </c>
      <c r="F4298" s="2" t="s">
        <v>1</v>
      </c>
      <c r="G4298" s="2" t="s">
        <v>1</v>
      </c>
      <c r="H4298" s="2" t="s">
        <v>1776</v>
      </c>
      <c r="I4298" s="183">
        <v>0</v>
      </c>
      <c r="J4298" s="183"/>
      <c r="K4298" s="183"/>
      <c r="L4298" s="183"/>
      <c r="M4298" s="3" t="s">
        <v>1</v>
      </c>
      <c r="N4298" s="3" t="s">
        <v>1</v>
      </c>
      <c r="O4298" s="3"/>
      <c r="P4298" s="3">
        <f t="shared" ref="P4298:P4329" si="3500">K4298+L4298</f>
        <v>0</v>
      </c>
      <c r="Q4298" s="161"/>
    </row>
    <row r="4299" spans="1:17" ht="33.75" x14ac:dyDescent="0.25">
      <c r="A4299" s="1" t="s">
        <v>1</v>
      </c>
      <c r="B4299" s="1" t="s">
        <v>1</v>
      </c>
      <c r="C4299" s="1" t="s">
        <v>1</v>
      </c>
      <c r="D4299" s="2" t="s">
        <v>1</v>
      </c>
      <c r="E4299" s="2" t="s">
        <v>1</v>
      </c>
      <c r="F4299" s="2" t="s">
        <v>1</v>
      </c>
      <c r="G4299" s="2" t="s">
        <v>1</v>
      </c>
      <c r="H4299" s="13" t="s">
        <v>14</v>
      </c>
      <c r="I4299" s="184">
        <f t="shared" ref="I4299:L4299" si="3501">SUM(I4300,I4308,I4310)</f>
        <v>3170629</v>
      </c>
      <c r="J4299" s="184">
        <f t="shared" ref="J4299" si="3502">SUM(J4300,J4308,J4310)</f>
        <v>3161212</v>
      </c>
      <c r="K4299" s="184">
        <f t="shared" ref="K4299" si="3503">SUM(K4300,K4308,K4310)</f>
        <v>2506275</v>
      </c>
      <c r="L4299" s="184">
        <f t="shared" si="3501"/>
        <v>654937</v>
      </c>
      <c r="M4299" s="14">
        <f t="shared" ref="M4299:O4299" si="3504">SUM(M4300,M4308,M4310)</f>
        <v>224380</v>
      </c>
      <c r="N4299" s="14">
        <f t="shared" si="3504"/>
        <v>224240</v>
      </c>
      <c r="O4299" s="14">
        <f t="shared" si="3504"/>
        <v>206317</v>
      </c>
      <c r="P4299" s="14">
        <f t="shared" si="3500"/>
        <v>3161212</v>
      </c>
      <c r="Q4299" s="184">
        <f t="shared" ref="Q4299:Q4328" si="3505">IF(J4299=0,"-",P4299/J4299*100)</f>
        <v>100</v>
      </c>
    </row>
    <row r="4300" spans="1:17" x14ac:dyDescent="0.25">
      <c r="A4300" s="4" t="s">
        <v>969</v>
      </c>
      <c r="B4300" s="4" t="s">
        <v>82</v>
      </c>
      <c r="C4300" s="4" t="s">
        <v>1774</v>
      </c>
      <c r="D4300" s="4" t="s">
        <v>1775</v>
      </c>
      <c r="E4300" s="2" t="s">
        <v>15</v>
      </c>
      <c r="F4300" s="2" t="s">
        <v>1</v>
      </c>
      <c r="G4300" s="2" t="s">
        <v>1</v>
      </c>
      <c r="H4300" s="2" t="s">
        <v>16</v>
      </c>
      <c r="I4300" s="185">
        <f t="shared" ref="I4300:L4300" si="3506">SUM(I4301,I4302)</f>
        <v>2729646</v>
      </c>
      <c r="J4300" s="185">
        <f t="shared" ref="J4300" si="3507">SUM(J4301,J4302)</f>
        <v>2734979</v>
      </c>
      <c r="K4300" s="185">
        <f t="shared" ref="K4300" si="3508">SUM(K4301,K4302)</f>
        <v>2180123</v>
      </c>
      <c r="L4300" s="185">
        <f t="shared" si="3506"/>
        <v>554856</v>
      </c>
      <c r="M4300" s="15">
        <f t="shared" ref="M4300:O4300" si="3509">SUM(M4301,M4302)</f>
        <v>190500</v>
      </c>
      <c r="N4300" s="15">
        <f t="shared" si="3509"/>
        <v>190360</v>
      </c>
      <c r="O4300" s="15">
        <f t="shared" si="3509"/>
        <v>173996</v>
      </c>
      <c r="P4300" s="15">
        <f t="shared" si="3500"/>
        <v>2734979</v>
      </c>
      <c r="Q4300" s="185">
        <f t="shared" si="3505"/>
        <v>100</v>
      </c>
    </row>
    <row r="4301" spans="1:17" x14ac:dyDescent="0.25">
      <c r="A4301" s="4" t="s">
        <v>969</v>
      </c>
      <c r="B4301" s="4" t="s">
        <v>82</v>
      </c>
      <c r="C4301" s="4" t="s">
        <v>1774</v>
      </c>
      <c r="D4301" s="4" t="s">
        <v>1775</v>
      </c>
      <c r="E4301" s="3" t="s">
        <v>18</v>
      </c>
      <c r="F4301" s="4"/>
      <c r="G4301" s="16" t="s">
        <v>1015</v>
      </c>
      <c r="H4301" s="16" t="s">
        <v>17</v>
      </c>
      <c r="I4301" s="183">
        <v>2441946</v>
      </c>
      <c r="J4301" s="183">
        <v>2441946</v>
      </c>
      <c r="K4301" s="183">
        <v>1917000</v>
      </c>
      <c r="L4301" s="183">
        <f>M4301+N4301+O4301</f>
        <v>524946</v>
      </c>
      <c r="M4301" s="17">
        <v>180000</v>
      </c>
      <c r="N4301" s="17">
        <v>180000</v>
      </c>
      <c r="O4301" s="17">
        <v>164946</v>
      </c>
      <c r="P4301" s="17">
        <f t="shared" si="3500"/>
        <v>2441946</v>
      </c>
      <c r="Q4301" s="183">
        <f t="shared" si="3505"/>
        <v>100</v>
      </c>
    </row>
    <row r="4302" spans="1:17" x14ac:dyDescent="0.25">
      <c r="A4302" s="1" t="s">
        <v>969</v>
      </c>
      <c r="B4302" s="1" t="s">
        <v>82</v>
      </c>
      <c r="C4302" s="1" t="s">
        <v>1774</v>
      </c>
      <c r="D4302" s="1" t="s">
        <v>1775</v>
      </c>
      <c r="E4302" s="1" t="s">
        <v>20</v>
      </c>
      <c r="F4302" s="4" t="s">
        <v>1</v>
      </c>
      <c r="G4302" s="16" t="s">
        <v>1</v>
      </c>
      <c r="H4302" s="2" t="s">
        <v>21</v>
      </c>
      <c r="I4302" s="185">
        <f t="shared" ref="I4302:O4302" si="3510">SUM(I4303:I4307)</f>
        <v>287700</v>
      </c>
      <c r="J4302" s="185">
        <f t="shared" si="3510"/>
        <v>293033</v>
      </c>
      <c r="K4302" s="185">
        <f t="shared" si="3510"/>
        <v>263123</v>
      </c>
      <c r="L4302" s="185">
        <f t="shared" si="3510"/>
        <v>29910</v>
      </c>
      <c r="M4302" s="15">
        <f t="shared" si="3510"/>
        <v>10500</v>
      </c>
      <c r="N4302" s="15">
        <f t="shared" si="3510"/>
        <v>10360</v>
      </c>
      <c r="O4302" s="15">
        <f t="shared" si="3510"/>
        <v>9050</v>
      </c>
      <c r="P4302" s="15">
        <f t="shared" si="3500"/>
        <v>293033</v>
      </c>
      <c r="Q4302" s="185">
        <f t="shared" si="3505"/>
        <v>100</v>
      </c>
    </row>
    <row r="4303" spans="1:17" x14ac:dyDescent="0.25">
      <c r="A4303" s="4" t="s">
        <v>969</v>
      </c>
      <c r="B4303" s="4" t="s">
        <v>82</v>
      </c>
      <c r="C4303" s="4" t="s">
        <v>1774</v>
      </c>
      <c r="D4303" s="4" t="s">
        <v>1775</v>
      </c>
      <c r="E4303" s="3" t="s">
        <v>22</v>
      </c>
      <c r="F4303" s="4" t="s">
        <v>1777</v>
      </c>
      <c r="G4303" s="16" t="s">
        <v>1015</v>
      </c>
      <c r="H4303" s="16" t="s">
        <v>86</v>
      </c>
      <c r="I4303" s="183">
        <v>41360</v>
      </c>
      <c r="J4303" s="183">
        <v>41360</v>
      </c>
      <c r="K4303" s="183">
        <v>31500</v>
      </c>
      <c r="L4303" s="183">
        <f>M4303+N4303+O4303</f>
        <v>9860</v>
      </c>
      <c r="M4303" s="17">
        <v>3500</v>
      </c>
      <c r="N4303" s="17">
        <v>3360</v>
      </c>
      <c r="O4303" s="17">
        <v>3000</v>
      </c>
      <c r="P4303" s="17">
        <f t="shared" si="3500"/>
        <v>41360</v>
      </c>
      <c r="Q4303" s="183">
        <f t="shared" si="3505"/>
        <v>100</v>
      </c>
    </row>
    <row r="4304" spans="1:17" x14ac:dyDescent="0.25">
      <c r="A4304" s="4" t="s">
        <v>969</v>
      </c>
      <c r="B4304" s="4" t="s">
        <v>82</v>
      </c>
      <c r="C4304" s="4" t="s">
        <v>1774</v>
      </c>
      <c r="D4304" s="4" t="s">
        <v>1775</v>
      </c>
      <c r="E4304" s="3" t="s">
        <v>22</v>
      </c>
      <c r="F4304" s="4" t="s">
        <v>1778</v>
      </c>
      <c r="G4304" s="16" t="s">
        <v>1015</v>
      </c>
      <c r="H4304" s="16" t="s">
        <v>26</v>
      </c>
      <c r="I4304" s="183">
        <v>180180</v>
      </c>
      <c r="J4304" s="183">
        <v>180180</v>
      </c>
      <c r="K4304" s="183">
        <v>160130</v>
      </c>
      <c r="L4304" s="183">
        <f>M4304+N4304+O4304</f>
        <v>20050</v>
      </c>
      <c r="M4304" s="17">
        <v>7000</v>
      </c>
      <c r="N4304" s="17">
        <v>7000</v>
      </c>
      <c r="O4304" s="17">
        <v>6050</v>
      </c>
      <c r="P4304" s="17">
        <f t="shared" si="3500"/>
        <v>180180</v>
      </c>
      <c r="Q4304" s="183">
        <f t="shared" si="3505"/>
        <v>100</v>
      </c>
    </row>
    <row r="4305" spans="1:17" x14ac:dyDescent="0.25">
      <c r="A4305" s="4" t="s">
        <v>969</v>
      </c>
      <c r="B4305" s="4" t="s">
        <v>82</v>
      </c>
      <c r="C4305" s="4" t="s">
        <v>1774</v>
      </c>
      <c r="D4305" s="4" t="s">
        <v>1775</v>
      </c>
      <c r="E4305" s="3" t="s">
        <v>22</v>
      </c>
      <c r="F4305" s="4" t="s">
        <v>1779</v>
      </c>
      <c r="G4305" s="16" t="s">
        <v>1015</v>
      </c>
      <c r="H4305" s="16" t="s">
        <v>28</v>
      </c>
      <c r="I4305" s="183">
        <v>37860</v>
      </c>
      <c r="J4305" s="183">
        <v>43193</v>
      </c>
      <c r="K4305" s="183">
        <v>43193</v>
      </c>
      <c r="L4305" s="183">
        <f>M4305+N4305+O4305</f>
        <v>0</v>
      </c>
      <c r="M4305" s="17"/>
      <c r="N4305" s="17"/>
      <c r="O4305" s="17"/>
      <c r="P4305" s="17">
        <f t="shared" si="3500"/>
        <v>43193</v>
      </c>
      <c r="Q4305" s="183">
        <f t="shared" si="3505"/>
        <v>100</v>
      </c>
    </row>
    <row r="4306" spans="1:17" x14ac:dyDescent="0.25">
      <c r="A4306" s="4" t="s">
        <v>969</v>
      </c>
      <c r="B4306" s="4" t="s">
        <v>82</v>
      </c>
      <c r="C4306" s="4" t="s">
        <v>1774</v>
      </c>
      <c r="D4306" s="4" t="s">
        <v>1775</v>
      </c>
      <c r="E4306" s="3" t="s">
        <v>22</v>
      </c>
      <c r="F4306" s="4" t="s">
        <v>1780</v>
      </c>
      <c r="G4306" s="16" t="s">
        <v>1015</v>
      </c>
      <c r="H4306" s="16" t="s">
        <v>24</v>
      </c>
      <c r="I4306" s="183">
        <v>8800</v>
      </c>
      <c r="J4306" s="183">
        <v>8800</v>
      </c>
      <c r="K4306" s="183">
        <v>8800</v>
      </c>
      <c r="L4306" s="183">
        <f>M4306+N4306+O4306</f>
        <v>0</v>
      </c>
      <c r="M4306" s="17"/>
      <c r="N4306" s="17"/>
      <c r="O4306" s="17"/>
      <c r="P4306" s="17">
        <f t="shared" si="3500"/>
        <v>8800</v>
      </c>
      <c r="Q4306" s="183">
        <f t="shared" si="3505"/>
        <v>100</v>
      </c>
    </row>
    <row r="4307" spans="1:17" x14ac:dyDescent="0.25">
      <c r="A4307" s="4" t="s">
        <v>969</v>
      </c>
      <c r="B4307" s="4" t="s">
        <v>82</v>
      </c>
      <c r="C4307" s="4" t="s">
        <v>1774</v>
      </c>
      <c r="D4307" s="4" t="s">
        <v>1775</v>
      </c>
      <c r="E4307" s="3" t="s">
        <v>22</v>
      </c>
      <c r="F4307" s="4" t="s">
        <v>1781</v>
      </c>
      <c r="G4307" s="16" t="s">
        <v>1015</v>
      </c>
      <c r="H4307" s="16" t="s">
        <v>30</v>
      </c>
      <c r="I4307" s="183">
        <v>19500</v>
      </c>
      <c r="J4307" s="183">
        <v>19500</v>
      </c>
      <c r="K4307" s="183">
        <v>19500</v>
      </c>
      <c r="L4307" s="183">
        <f>M4307+N4307+O4307</f>
        <v>0</v>
      </c>
      <c r="M4307" s="17"/>
      <c r="N4307" s="17"/>
      <c r="O4307" s="17"/>
      <c r="P4307" s="17">
        <f t="shared" si="3500"/>
        <v>19500</v>
      </c>
      <c r="Q4307" s="183">
        <f t="shared" si="3505"/>
        <v>100</v>
      </c>
    </row>
    <row r="4308" spans="1:17" x14ac:dyDescent="0.25">
      <c r="A4308" s="4" t="s">
        <v>969</v>
      </c>
      <c r="B4308" s="4" t="s">
        <v>82</v>
      </c>
      <c r="C4308" s="4" t="s">
        <v>1774</v>
      </c>
      <c r="D4308" s="4" t="s">
        <v>1775</v>
      </c>
      <c r="E4308" s="2" t="s">
        <v>31</v>
      </c>
      <c r="F4308" s="2" t="s">
        <v>1</v>
      </c>
      <c r="G4308" s="2" t="s">
        <v>1</v>
      </c>
      <c r="H4308" s="2" t="s">
        <v>32</v>
      </c>
      <c r="I4308" s="185">
        <f t="shared" ref="I4308:O4308" si="3511">SUM(I4309)</f>
        <v>256404</v>
      </c>
      <c r="J4308" s="185">
        <f t="shared" si="3511"/>
        <v>256404</v>
      </c>
      <c r="K4308" s="185">
        <f t="shared" si="3511"/>
        <v>200272</v>
      </c>
      <c r="L4308" s="185">
        <f t="shared" si="3511"/>
        <v>56132</v>
      </c>
      <c r="M4308" s="15">
        <f t="shared" si="3511"/>
        <v>19000</v>
      </c>
      <c r="N4308" s="15">
        <f t="shared" si="3511"/>
        <v>19000</v>
      </c>
      <c r="O4308" s="15">
        <f t="shared" si="3511"/>
        <v>18132</v>
      </c>
      <c r="P4308" s="15">
        <f t="shared" si="3500"/>
        <v>256404</v>
      </c>
      <c r="Q4308" s="185">
        <f t="shared" si="3505"/>
        <v>100</v>
      </c>
    </row>
    <row r="4309" spans="1:17" x14ac:dyDescent="0.25">
      <c r="A4309" s="4" t="s">
        <v>969</v>
      </c>
      <c r="B4309" s="4" t="s">
        <v>82</v>
      </c>
      <c r="C4309" s="4" t="s">
        <v>1774</v>
      </c>
      <c r="D4309" s="4" t="s">
        <v>1775</v>
      </c>
      <c r="E4309" s="3" t="s">
        <v>34</v>
      </c>
      <c r="F4309" s="4"/>
      <c r="G4309" s="16" t="s">
        <v>1015</v>
      </c>
      <c r="H4309" s="16" t="s">
        <v>33</v>
      </c>
      <c r="I4309" s="183">
        <v>256404</v>
      </c>
      <c r="J4309" s="183">
        <v>256404</v>
      </c>
      <c r="K4309" s="183">
        <v>200272</v>
      </c>
      <c r="L4309" s="183">
        <f>M4309+N4309+O4309</f>
        <v>56132</v>
      </c>
      <c r="M4309" s="17">
        <v>19000</v>
      </c>
      <c r="N4309" s="17">
        <v>19000</v>
      </c>
      <c r="O4309" s="17">
        <v>18132</v>
      </c>
      <c r="P4309" s="17">
        <f t="shared" si="3500"/>
        <v>256404</v>
      </c>
      <c r="Q4309" s="183">
        <f t="shared" si="3505"/>
        <v>100</v>
      </c>
    </row>
    <row r="4310" spans="1:17" x14ac:dyDescent="0.25">
      <c r="A4310" s="4" t="s">
        <v>969</v>
      </c>
      <c r="B4310" s="4" t="s">
        <v>82</v>
      </c>
      <c r="C4310" s="4" t="s">
        <v>1774</v>
      </c>
      <c r="D4310" s="4" t="s">
        <v>1775</v>
      </c>
      <c r="E4310" s="2" t="s">
        <v>35</v>
      </c>
      <c r="F4310" s="2" t="s">
        <v>1</v>
      </c>
      <c r="G4310" s="2" t="s">
        <v>1</v>
      </c>
      <c r="H4310" s="2" t="s">
        <v>36</v>
      </c>
      <c r="I4310" s="185">
        <f t="shared" ref="I4310:O4310" si="3512">SUM(I4311:I4317)</f>
        <v>184579</v>
      </c>
      <c r="J4310" s="185">
        <f t="shared" si="3512"/>
        <v>169829</v>
      </c>
      <c r="K4310" s="185">
        <f t="shared" si="3512"/>
        <v>125880</v>
      </c>
      <c r="L4310" s="185">
        <f t="shared" si="3512"/>
        <v>43949</v>
      </c>
      <c r="M4310" s="15">
        <f t="shared" si="3512"/>
        <v>14880</v>
      </c>
      <c r="N4310" s="15">
        <f t="shared" si="3512"/>
        <v>14880</v>
      </c>
      <c r="O4310" s="15">
        <f t="shared" si="3512"/>
        <v>14189</v>
      </c>
      <c r="P4310" s="15">
        <f t="shared" si="3500"/>
        <v>169829</v>
      </c>
      <c r="Q4310" s="185">
        <f t="shared" si="3505"/>
        <v>100</v>
      </c>
    </row>
    <row r="4311" spans="1:17" x14ac:dyDescent="0.25">
      <c r="A4311" s="4" t="s">
        <v>969</v>
      </c>
      <c r="B4311" s="4" t="s">
        <v>82</v>
      </c>
      <c r="C4311" s="4" t="s">
        <v>1774</v>
      </c>
      <c r="D4311" s="4" t="s">
        <v>1775</v>
      </c>
      <c r="E4311" s="3" t="s">
        <v>39</v>
      </c>
      <c r="F4311" s="4"/>
      <c r="G4311" s="16" t="s">
        <v>1015</v>
      </c>
      <c r="H4311" s="16" t="s">
        <v>38</v>
      </c>
      <c r="I4311" s="183">
        <v>3100</v>
      </c>
      <c r="J4311" s="183">
        <v>2000</v>
      </c>
      <c r="K4311" s="183">
        <v>2000</v>
      </c>
      <c r="L4311" s="183">
        <f t="shared" ref="L4311:L4316" si="3513">M4311+N4311+O4311</f>
        <v>0</v>
      </c>
      <c r="M4311" s="17"/>
      <c r="N4311" s="17"/>
      <c r="O4311" s="17"/>
      <c r="P4311" s="17">
        <f t="shared" si="3500"/>
        <v>2000</v>
      </c>
      <c r="Q4311" s="183">
        <f t="shared" si="3505"/>
        <v>100</v>
      </c>
    </row>
    <row r="4312" spans="1:17" x14ac:dyDescent="0.25">
      <c r="A4312" s="4" t="s">
        <v>969</v>
      </c>
      <c r="B4312" s="4" t="s">
        <v>82</v>
      </c>
      <c r="C4312" s="4" t="s">
        <v>1774</v>
      </c>
      <c r="D4312" s="4" t="s">
        <v>1775</v>
      </c>
      <c r="E4312" s="3" t="s">
        <v>197</v>
      </c>
      <c r="F4312" s="4"/>
      <c r="G4312" s="16" t="s">
        <v>1015</v>
      </c>
      <c r="H4312" s="16" t="s">
        <v>196</v>
      </c>
      <c r="I4312" s="183">
        <v>56100</v>
      </c>
      <c r="J4312" s="183">
        <v>56100</v>
      </c>
      <c r="K4312" s="183">
        <v>41300</v>
      </c>
      <c r="L4312" s="183">
        <f t="shared" si="3513"/>
        <v>14800</v>
      </c>
      <c r="M4312" s="17">
        <v>5000</v>
      </c>
      <c r="N4312" s="17">
        <v>5000</v>
      </c>
      <c r="O4312" s="17">
        <v>4800</v>
      </c>
      <c r="P4312" s="17">
        <f t="shared" si="3500"/>
        <v>56100</v>
      </c>
      <c r="Q4312" s="183">
        <f t="shared" si="3505"/>
        <v>100</v>
      </c>
    </row>
    <row r="4313" spans="1:17" x14ac:dyDescent="0.25">
      <c r="A4313" s="4" t="s">
        <v>969</v>
      </c>
      <c r="B4313" s="4" t="s">
        <v>82</v>
      </c>
      <c r="C4313" s="4" t="s">
        <v>1774</v>
      </c>
      <c r="D4313" s="4" t="s">
        <v>1775</v>
      </c>
      <c r="E4313" s="3" t="s">
        <v>200</v>
      </c>
      <c r="F4313" s="4"/>
      <c r="G4313" s="16" t="s">
        <v>1015</v>
      </c>
      <c r="H4313" s="16" t="s">
        <v>199</v>
      </c>
      <c r="I4313" s="183">
        <v>14300</v>
      </c>
      <c r="J4313" s="183">
        <v>14300</v>
      </c>
      <c r="K4313" s="183">
        <v>10400</v>
      </c>
      <c r="L4313" s="183">
        <f t="shared" si="3513"/>
        <v>3900</v>
      </c>
      <c r="M4313" s="17">
        <v>1300</v>
      </c>
      <c r="N4313" s="17">
        <v>1300</v>
      </c>
      <c r="O4313" s="17">
        <v>1300</v>
      </c>
      <c r="P4313" s="17">
        <f t="shared" si="3500"/>
        <v>14300</v>
      </c>
      <c r="Q4313" s="183">
        <f t="shared" si="3505"/>
        <v>100</v>
      </c>
    </row>
    <row r="4314" spans="1:17" x14ac:dyDescent="0.25">
      <c r="A4314" s="4" t="s">
        <v>969</v>
      </c>
      <c r="B4314" s="4" t="s">
        <v>82</v>
      </c>
      <c r="C4314" s="4" t="s">
        <v>1774</v>
      </c>
      <c r="D4314" s="4" t="s">
        <v>1775</v>
      </c>
      <c r="E4314" s="3" t="s">
        <v>203</v>
      </c>
      <c r="F4314" s="4"/>
      <c r="G4314" s="16" t="s">
        <v>1015</v>
      </c>
      <c r="H4314" s="16" t="s">
        <v>202</v>
      </c>
      <c r="I4314" s="183">
        <v>38500</v>
      </c>
      <c r="J4314" s="183">
        <v>30800</v>
      </c>
      <c r="K4314" s="183">
        <v>22600</v>
      </c>
      <c r="L4314" s="183">
        <f t="shared" si="3513"/>
        <v>8200</v>
      </c>
      <c r="M4314" s="17">
        <v>2800</v>
      </c>
      <c r="N4314" s="17">
        <v>2800</v>
      </c>
      <c r="O4314" s="17">
        <v>2600</v>
      </c>
      <c r="P4314" s="17">
        <f t="shared" si="3500"/>
        <v>30800</v>
      </c>
      <c r="Q4314" s="183">
        <f t="shared" si="3505"/>
        <v>100</v>
      </c>
    </row>
    <row r="4315" spans="1:17" x14ac:dyDescent="0.25">
      <c r="A4315" s="4" t="s">
        <v>969</v>
      </c>
      <c r="B4315" s="4" t="s">
        <v>82</v>
      </c>
      <c r="C4315" s="4" t="s">
        <v>1774</v>
      </c>
      <c r="D4315" s="4" t="s">
        <v>1775</v>
      </c>
      <c r="E4315" s="3" t="s">
        <v>206</v>
      </c>
      <c r="F4315" s="4"/>
      <c r="G4315" s="16" t="s">
        <v>1015</v>
      </c>
      <c r="H4315" s="16" t="s">
        <v>205</v>
      </c>
      <c r="I4315" s="183">
        <v>2100</v>
      </c>
      <c r="J4315" s="183">
        <v>1100</v>
      </c>
      <c r="K4315" s="183">
        <v>1100</v>
      </c>
      <c r="L4315" s="183">
        <f t="shared" si="3513"/>
        <v>0</v>
      </c>
      <c r="M4315" s="17"/>
      <c r="N4315" s="17"/>
      <c r="O4315" s="17"/>
      <c r="P4315" s="17">
        <f t="shared" si="3500"/>
        <v>1100</v>
      </c>
      <c r="Q4315" s="183">
        <f t="shared" si="3505"/>
        <v>100</v>
      </c>
    </row>
    <row r="4316" spans="1:17" x14ac:dyDescent="0.25">
      <c r="A4316" s="4" t="s">
        <v>969</v>
      </c>
      <c r="B4316" s="4" t="s">
        <v>82</v>
      </c>
      <c r="C4316" s="4" t="s">
        <v>1774</v>
      </c>
      <c r="D4316" s="4" t="s">
        <v>1775</v>
      </c>
      <c r="E4316" s="3" t="s">
        <v>212</v>
      </c>
      <c r="F4316" s="4"/>
      <c r="G4316" s="16" t="s">
        <v>1015</v>
      </c>
      <c r="H4316" s="16" t="s">
        <v>211</v>
      </c>
      <c r="I4316" s="183">
        <v>16170</v>
      </c>
      <c r="J4316" s="183">
        <v>13970</v>
      </c>
      <c r="K4316" s="183">
        <v>10400</v>
      </c>
      <c r="L4316" s="183">
        <f t="shared" si="3513"/>
        <v>3570</v>
      </c>
      <c r="M4316" s="17">
        <v>1200</v>
      </c>
      <c r="N4316" s="17">
        <v>1200</v>
      </c>
      <c r="O4316" s="17">
        <v>1170</v>
      </c>
      <c r="P4316" s="17">
        <f t="shared" si="3500"/>
        <v>13970</v>
      </c>
      <c r="Q4316" s="183">
        <f t="shared" si="3505"/>
        <v>100</v>
      </c>
    </row>
    <row r="4317" spans="1:17" x14ac:dyDescent="0.25">
      <c r="A4317" s="1" t="s">
        <v>969</v>
      </c>
      <c r="B4317" s="1" t="s">
        <v>82</v>
      </c>
      <c r="C4317" s="1" t="s">
        <v>1774</v>
      </c>
      <c r="D4317" s="1" t="s">
        <v>1775</v>
      </c>
      <c r="E4317" s="1" t="s">
        <v>40</v>
      </c>
      <c r="F4317" s="4" t="s">
        <v>1</v>
      </c>
      <c r="G4317" s="16" t="s">
        <v>1</v>
      </c>
      <c r="H4317" s="2" t="s">
        <v>41</v>
      </c>
      <c r="I4317" s="185">
        <f t="shared" ref="I4317:O4317" si="3514">SUM(I4318:I4320)</f>
        <v>54309</v>
      </c>
      <c r="J4317" s="185">
        <f t="shared" si="3514"/>
        <v>51559</v>
      </c>
      <c r="K4317" s="185">
        <f t="shared" si="3514"/>
        <v>38080</v>
      </c>
      <c r="L4317" s="185">
        <f t="shared" si="3514"/>
        <v>13479</v>
      </c>
      <c r="M4317" s="15">
        <f t="shared" si="3514"/>
        <v>4580</v>
      </c>
      <c r="N4317" s="15">
        <f t="shared" si="3514"/>
        <v>4580</v>
      </c>
      <c r="O4317" s="15">
        <f t="shared" si="3514"/>
        <v>4319</v>
      </c>
      <c r="P4317" s="15">
        <f t="shared" si="3500"/>
        <v>51559</v>
      </c>
      <c r="Q4317" s="185">
        <f t="shared" si="3505"/>
        <v>100</v>
      </c>
    </row>
    <row r="4318" spans="1:17" x14ac:dyDescent="0.25">
      <c r="A4318" s="4" t="s">
        <v>969</v>
      </c>
      <c r="B4318" s="4" t="s">
        <v>82</v>
      </c>
      <c r="C4318" s="4" t="s">
        <v>1774</v>
      </c>
      <c r="D4318" s="4" t="s">
        <v>1775</v>
      </c>
      <c r="E4318" s="3" t="s">
        <v>42</v>
      </c>
      <c r="F4318" s="4"/>
      <c r="G4318" s="16" t="s">
        <v>1015</v>
      </c>
      <c r="H4318" s="16" t="s">
        <v>41</v>
      </c>
      <c r="I4318" s="183">
        <v>34750</v>
      </c>
      <c r="J4318" s="183">
        <v>32000</v>
      </c>
      <c r="K4318" s="183">
        <v>23300</v>
      </c>
      <c r="L4318" s="183">
        <f>M4318+N4318+O4318</f>
        <v>8700</v>
      </c>
      <c r="M4318" s="17">
        <v>3000</v>
      </c>
      <c r="N4318" s="17">
        <v>3000</v>
      </c>
      <c r="O4318" s="17">
        <v>2700</v>
      </c>
      <c r="P4318" s="17">
        <f t="shared" si="3500"/>
        <v>32000</v>
      </c>
      <c r="Q4318" s="183">
        <f t="shared" si="3505"/>
        <v>100</v>
      </c>
    </row>
    <row r="4319" spans="1:17" ht="22.5" x14ac:dyDescent="0.25">
      <c r="A4319" s="4" t="s">
        <v>969</v>
      </c>
      <c r="B4319" s="4" t="s">
        <v>82</v>
      </c>
      <c r="C4319" s="4" t="s">
        <v>1774</v>
      </c>
      <c r="D4319" s="4" t="s">
        <v>1775</v>
      </c>
      <c r="E4319" s="3" t="s">
        <v>42</v>
      </c>
      <c r="F4319" s="4" t="s">
        <v>1782</v>
      </c>
      <c r="G4319" s="16" t="s">
        <v>1015</v>
      </c>
      <c r="H4319" s="16" t="s">
        <v>50</v>
      </c>
      <c r="I4319" s="183">
        <v>7789</v>
      </c>
      <c r="J4319" s="183">
        <v>7789</v>
      </c>
      <c r="K4319" s="183">
        <v>5960</v>
      </c>
      <c r="L4319" s="183">
        <f>M4319+N4319+O4319</f>
        <v>1829</v>
      </c>
      <c r="M4319" s="17">
        <v>600</v>
      </c>
      <c r="N4319" s="17">
        <v>600</v>
      </c>
      <c r="O4319" s="17">
        <v>629</v>
      </c>
      <c r="P4319" s="17">
        <f t="shared" si="3500"/>
        <v>7789</v>
      </c>
      <c r="Q4319" s="183">
        <f t="shared" si="3505"/>
        <v>100</v>
      </c>
    </row>
    <row r="4320" spans="1:17" ht="22.5" x14ac:dyDescent="0.25">
      <c r="A4320" s="4" t="s">
        <v>969</v>
      </c>
      <c r="B4320" s="4" t="s">
        <v>82</v>
      </c>
      <c r="C4320" s="4" t="s">
        <v>1774</v>
      </c>
      <c r="D4320" s="4" t="s">
        <v>1775</v>
      </c>
      <c r="E4320" s="3" t="s">
        <v>42</v>
      </c>
      <c r="F4320" s="4" t="s">
        <v>1783</v>
      </c>
      <c r="G4320" s="16" t="s">
        <v>1015</v>
      </c>
      <c r="H4320" s="16" t="s">
        <v>56</v>
      </c>
      <c r="I4320" s="183">
        <v>11770</v>
      </c>
      <c r="J4320" s="183">
        <v>11770</v>
      </c>
      <c r="K4320" s="183">
        <v>8820</v>
      </c>
      <c r="L4320" s="183">
        <f>M4320+N4320+O4320</f>
        <v>2950</v>
      </c>
      <c r="M4320" s="17">
        <v>980</v>
      </c>
      <c r="N4320" s="17">
        <v>980</v>
      </c>
      <c r="O4320" s="17">
        <v>990</v>
      </c>
      <c r="P4320" s="17">
        <f t="shared" si="3500"/>
        <v>11770</v>
      </c>
      <c r="Q4320" s="183">
        <f t="shared" si="3505"/>
        <v>100</v>
      </c>
    </row>
    <row r="4321" spans="1:17" ht="22.5" x14ac:dyDescent="0.25">
      <c r="A4321" s="1" t="s">
        <v>1</v>
      </c>
      <c r="B4321" s="1" t="s">
        <v>1</v>
      </c>
      <c r="C4321" s="1" t="s">
        <v>1</v>
      </c>
      <c r="D4321" s="2" t="s">
        <v>1</v>
      </c>
      <c r="E4321" s="2" t="s">
        <v>1</v>
      </c>
      <c r="F4321" s="2" t="s">
        <v>1</v>
      </c>
      <c r="G4321" s="2" t="s">
        <v>1</v>
      </c>
      <c r="H4321" s="13" t="s">
        <v>57</v>
      </c>
      <c r="I4321" s="184">
        <f t="shared" ref="I4321:O4322" si="3515">SUM(I4322)</f>
        <v>110</v>
      </c>
      <c r="J4321" s="184">
        <f t="shared" si="3515"/>
        <v>4435</v>
      </c>
      <c r="K4321" s="184">
        <f t="shared" si="3515"/>
        <v>4325</v>
      </c>
      <c r="L4321" s="184">
        <f t="shared" si="3515"/>
        <v>0</v>
      </c>
      <c r="M4321" s="14">
        <f t="shared" si="3515"/>
        <v>0</v>
      </c>
      <c r="N4321" s="14">
        <f t="shared" si="3515"/>
        <v>0</v>
      </c>
      <c r="O4321" s="14">
        <f t="shared" si="3515"/>
        <v>0</v>
      </c>
      <c r="P4321" s="14">
        <f t="shared" si="3500"/>
        <v>4325</v>
      </c>
      <c r="Q4321" s="184">
        <f t="shared" si="3505"/>
        <v>97.519729425028189</v>
      </c>
    </row>
    <row r="4322" spans="1:17" x14ac:dyDescent="0.25">
      <c r="A4322" s="4" t="s">
        <v>969</v>
      </c>
      <c r="B4322" s="4" t="s">
        <v>82</v>
      </c>
      <c r="C4322" s="4" t="s">
        <v>1774</v>
      </c>
      <c r="D4322" s="4" t="s">
        <v>1775</v>
      </c>
      <c r="E4322" s="2" t="s">
        <v>58</v>
      </c>
      <c r="F4322" s="2" t="s">
        <v>1</v>
      </c>
      <c r="G4322" s="2" t="s">
        <v>1</v>
      </c>
      <c r="H4322" s="2" t="s">
        <v>59</v>
      </c>
      <c r="I4322" s="185">
        <f t="shared" si="3515"/>
        <v>110</v>
      </c>
      <c r="J4322" s="185">
        <f t="shared" si="3515"/>
        <v>4435</v>
      </c>
      <c r="K4322" s="185">
        <f t="shared" si="3515"/>
        <v>4325</v>
      </c>
      <c r="L4322" s="185">
        <f t="shared" si="3515"/>
        <v>0</v>
      </c>
      <c r="M4322" s="15">
        <f t="shared" si="3515"/>
        <v>0</v>
      </c>
      <c r="N4322" s="15">
        <f t="shared" si="3515"/>
        <v>0</v>
      </c>
      <c r="O4322" s="15">
        <f t="shared" si="3515"/>
        <v>0</v>
      </c>
      <c r="P4322" s="15">
        <f t="shared" si="3500"/>
        <v>4325</v>
      </c>
      <c r="Q4322" s="185">
        <f t="shared" si="3505"/>
        <v>97.519729425028189</v>
      </c>
    </row>
    <row r="4323" spans="1:17" x14ac:dyDescent="0.25">
      <c r="A4323" s="4" t="s">
        <v>969</v>
      </c>
      <c r="B4323" s="4" t="s">
        <v>82</v>
      </c>
      <c r="C4323" s="4" t="s">
        <v>1774</v>
      </c>
      <c r="D4323" s="4" t="s">
        <v>1775</v>
      </c>
      <c r="E4323" s="3" t="s">
        <v>69</v>
      </c>
      <c r="F4323" s="4"/>
      <c r="G4323" s="16" t="s">
        <v>1015</v>
      </c>
      <c r="H4323" s="16" t="s">
        <v>68</v>
      </c>
      <c r="I4323" s="183">
        <v>110</v>
      </c>
      <c r="J4323" s="183">
        <v>4435</v>
      </c>
      <c r="K4323" s="183">
        <v>4325</v>
      </c>
      <c r="L4323" s="183">
        <f>M4323+N4323+O4323</f>
        <v>0</v>
      </c>
      <c r="M4323" s="17"/>
      <c r="N4323" s="17"/>
      <c r="O4323" s="17"/>
      <c r="P4323" s="17">
        <f t="shared" si="3500"/>
        <v>4325</v>
      </c>
      <c r="Q4323" s="183">
        <f t="shared" si="3505"/>
        <v>97.519729425028189</v>
      </c>
    </row>
    <row r="4324" spans="1:17" ht="22.5" x14ac:dyDescent="0.25">
      <c r="A4324" s="1" t="s">
        <v>1</v>
      </c>
      <c r="B4324" s="1" t="s">
        <v>1</v>
      </c>
      <c r="C4324" s="1" t="s">
        <v>1</v>
      </c>
      <c r="D4324" s="2" t="s">
        <v>1</v>
      </c>
      <c r="E4324" s="2" t="s">
        <v>1</v>
      </c>
      <c r="F4324" s="2" t="s">
        <v>1</v>
      </c>
      <c r="G4324" s="2" t="s">
        <v>1</v>
      </c>
      <c r="H4324" s="13" t="s">
        <v>70</v>
      </c>
      <c r="I4324" s="184">
        <f t="shared" ref="I4324:O4324" si="3516">SUM(I4325)</f>
        <v>52000</v>
      </c>
      <c r="J4324" s="184">
        <f t="shared" si="3516"/>
        <v>47000</v>
      </c>
      <c r="K4324" s="184">
        <f t="shared" si="3516"/>
        <v>47000</v>
      </c>
      <c r="L4324" s="184">
        <f t="shared" si="3516"/>
        <v>0</v>
      </c>
      <c r="M4324" s="14">
        <f t="shared" si="3516"/>
        <v>0</v>
      </c>
      <c r="N4324" s="14">
        <f t="shared" si="3516"/>
        <v>0</v>
      </c>
      <c r="O4324" s="14">
        <f t="shared" si="3516"/>
        <v>0</v>
      </c>
      <c r="P4324" s="14">
        <f t="shared" si="3500"/>
        <v>47000</v>
      </c>
      <c r="Q4324" s="184">
        <f t="shared" si="3505"/>
        <v>100</v>
      </c>
    </row>
    <row r="4325" spans="1:17" x14ac:dyDescent="0.25">
      <c r="A4325" s="4" t="s">
        <v>969</v>
      </c>
      <c r="B4325" s="4" t="s">
        <v>82</v>
      </c>
      <c r="C4325" s="4" t="s">
        <v>1774</v>
      </c>
      <c r="D4325" s="4" t="s">
        <v>1775</v>
      </c>
      <c r="E4325" s="2" t="s">
        <v>71</v>
      </c>
      <c r="F4325" s="2" t="s">
        <v>1</v>
      </c>
      <c r="G4325" s="2" t="s">
        <v>1</v>
      </c>
      <c r="H4325" s="2" t="s">
        <v>72</v>
      </c>
      <c r="I4325" s="185">
        <f t="shared" ref="I4325:L4325" si="3517">SUM(I4326:I4327)</f>
        <v>52000</v>
      </c>
      <c r="J4325" s="185">
        <f t="shared" ref="J4325" si="3518">SUM(J4326:J4327)</f>
        <v>47000</v>
      </c>
      <c r="K4325" s="185">
        <f t="shared" ref="K4325" si="3519">SUM(K4326:K4327)</f>
        <v>47000</v>
      </c>
      <c r="L4325" s="185">
        <f t="shared" si="3517"/>
        <v>0</v>
      </c>
      <c r="M4325" s="15">
        <f t="shared" ref="M4325:O4325" si="3520">SUM(M4326:M4327)</f>
        <v>0</v>
      </c>
      <c r="N4325" s="15">
        <f t="shared" si="3520"/>
        <v>0</v>
      </c>
      <c r="O4325" s="15">
        <f t="shared" si="3520"/>
        <v>0</v>
      </c>
      <c r="P4325" s="15">
        <f t="shared" si="3500"/>
        <v>47000</v>
      </c>
      <c r="Q4325" s="185">
        <f t="shared" si="3505"/>
        <v>100</v>
      </c>
    </row>
    <row r="4326" spans="1:17" x14ac:dyDescent="0.25">
      <c r="A4326" s="4" t="s">
        <v>969</v>
      </c>
      <c r="B4326" s="4" t="s">
        <v>82</v>
      </c>
      <c r="C4326" s="4" t="s">
        <v>1774</v>
      </c>
      <c r="D4326" s="4" t="s">
        <v>1775</v>
      </c>
      <c r="E4326" s="3" t="s">
        <v>75</v>
      </c>
      <c r="F4326" s="4"/>
      <c r="G4326" s="16" t="s">
        <v>1015</v>
      </c>
      <c r="H4326" s="16" t="s">
        <v>74</v>
      </c>
      <c r="I4326" s="183">
        <v>27000</v>
      </c>
      <c r="J4326" s="183">
        <v>22000</v>
      </c>
      <c r="K4326" s="183">
        <v>22000</v>
      </c>
      <c r="L4326" s="183">
        <f>M4326+N4326+O4326</f>
        <v>0</v>
      </c>
      <c r="M4326" s="17"/>
      <c r="N4326" s="17"/>
      <c r="O4326" s="17"/>
      <c r="P4326" s="17">
        <f t="shared" si="3500"/>
        <v>22000</v>
      </c>
      <c r="Q4326" s="183">
        <f t="shared" si="3505"/>
        <v>100</v>
      </c>
    </row>
    <row r="4327" spans="1:17" x14ac:dyDescent="0.25">
      <c r="A4327" s="4" t="s">
        <v>969</v>
      </c>
      <c r="B4327" s="4" t="s">
        <v>82</v>
      </c>
      <c r="C4327" s="4" t="s">
        <v>1774</v>
      </c>
      <c r="D4327" s="4" t="s">
        <v>1775</v>
      </c>
      <c r="E4327" s="3" t="s">
        <v>341</v>
      </c>
      <c r="F4327" s="4"/>
      <c r="G4327" s="16" t="s">
        <v>1015</v>
      </c>
      <c r="H4327" s="16" t="s">
        <v>340</v>
      </c>
      <c r="I4327" s="183">
        <v>25000</v>
      </c>
      <c r="J4327" s="183">
        <v>25000</v>
      </c>
      <c r="K4327" s="183">
        <v>25000</v>
      </c>
      <c r="L4327" s="183">
        <f>M4327+N4327+O4327</f>
        <v>0</v>
      </c>
      <c r="M4327" s="17"/>
      <c r="N4327" s="17"/>
      <c r="O4327" s="17"/>
      <c r="P4327" s="17">
        <f t="shared" si="3500"/>
        <v>25000</v>
      </c>
      <c r="Q4327" s="183">
        <f t="shared" si="3505"/>
        <v>100</v>
      </c>
    </row>
    <row r="4328" spans="1:17" x14ac:dyDescent="0.25">
      <c r="A4328" s="16" t="s">
        <v>1</v>
      </c>
      <c r="B4328" s="16" t="s">
        <v>1</v>
      </c>
      <c r="C4328" s="16" t="s">
        <v>1</v>
      </c>
      <c r="D4328" s="16" t="s">
        <v>1</v>
      </c>
      <c r="E4328" s="16" t="s">
        <v>1</v>
      </c>
      <c r="F4328" s="16" t="s">
        <v>1</v>
      </c>
      <c r="G4328" s="16" t="s">
        <v>1</v>
      </c>
      <c r="H4328" s="13" t="s">
        <v>1784</v>
      </c>
      <c r="I4328" s="184">
        <f t="shared" ref="I4328:O4328" si="3521">SUM(I4299,I4321,I4324)</f>
        <v>3222739</v>
      </c>
      <c r="J4328" s="184">
        <f t="shared" si="3521"/>
        <v>3212647</v>
      </c>
      <c r="K4328" s="184">
        <f t="shared" si="3521"/>
        <v>2557600</v>
      </c>
      <c r="L4328" s="184">
        <f t="shared" si="3521"/>
        <v>654937</v>
      </c>
      <c r="M4328" s="14">
        <f t="shared" si="3521"/>
        <v>224380</v>
      </c>
      <c r="N4328" s="14">
        <f t="shared" si="3521"/>
        <v>224240</v>
      </c>
      <c r="O4328" s="14">
        <f t="shared" si="3521"/>
        <v>206317</v>
      </c>
      <c r="P4328" s="14">
        <f t="shared" si="3500"/>
        <v>3212537</v>
      </c>
      <c r="Q4328" s="184">
        <f t="shared" si="3505"/>
        <v>99.996576032162892</v>
      </c>
    </row>
    <row r="4329" spans="1:17" ht="15.75" thickBot="1" x14ac:dyDescent="0.3">
      <c r="A4329" s="16" t="s">
        <v>1</v>
      </c>
      <c r="B4329" s="16" t="s">
        <v>1</v>
      </c>
      <c r="C4329" s="16" t="s">
        <v>1</v>
      </c>
      <c r="D4329" s="16" t="s">
        <v>1</v>
      </c>
      <c r="E4329" s="16" t="s">
        <v>1</v>
      </c>
      <c r="F4329" s="16" t="s">
        <v>1</v>
      </c>
      <c r="G4329" s="16" t="s">
        <v>1</v>
      </c>
      <c r="H4329" s="2" t="s">
        <v>77</v>
      </c>
      <c r="I4329" s="185">
        <v>57</v>
      </c>
      <c r="J4329" s="185">
        <v>57</v>
      </c>
      <c r="K4329" s="185"/>
      <c r="L4329" s="185">
        <f>M4329+N4329+O4329</f>
        <v>0</v>
      </c>
      <c r="M4329" s="16"/>
      <c r="N4329" s="16"/>
      <c r="O4329" s="16"/>
      <c r="P4329" s="15">
        <f t="shared" si="3500"/>
        <v>0</v>
      </c>
      <c r="Q4329" s="164"/>
    </row>
    <row r="4330" spans="1:17" ht="45.75" thickBot="1" x14ac:dyDescent="0.3">
      <c r="A4330" s="212" t="s">
        <v>1</v>
      </c>
      <c r="B4330" s="212" t="s">
        <v>1</v>
      </c>
      <c r="C4330" s="212" t="s">
        <v>1</v>
      </c>
      <c r="D4330" s="212" t="s">
        <v>1</v>
      </c>
      <c r="E4330" s="212" t="s">
        <v>1</v>
      </c>
      <c r="F4330" s="212" t="s">
        <v>1</v>
      </c>
      <c r="G4330" s="214" t="s">
        <v>1</v>
      </c>
      <c r="H4330" s="5" t="s">
        <v>78</v>
      </c>
      <c r="I4330" s="109" t="s">
        <v>3374</v>
      </c>
      <c r="J4330" s="109" t="s">
        <v>3433</v>
      </c>
      <c r="K4330" s="109" t="s">
        <v>3437</v>
      </c>
      <c r="L4330" s="109" t="s">
        <v>3434</v>
      </c>
      <c r="M4330" s="5" t="s">
        <v>3439</v>
      </c>
      <c r="N4330" s="5" t="s">
        <v>3440</v>
      </c>
      <c r="O4330" s="5" t="s">
        <v>3441</v>
      </c>
      <c r="P4330" s="5" t="s">
        <v>3438</v>
      </c>
      <c r="Q4330" s="162" t="s">
        <v>3302</v>
      </c>
    </row>
    <row r="4331" spans="1:17" x14ac:dyDescent="0.25">
      <c r="A4331" s="213"/>
      <c r="B4331" s="213"/>
      <c r="C4331" s="213"/>
      <c r="D4331" s="213"/>
      <c r="E4331" s="213"/>
      <c r="F4331" s="213"/>
      <c r="G4331" s="215"/>
      <c r="H4331" s="18" t="s">
        <v>1</v>
      </c>
      <c r="I4331" s="110">
        <v>1</v>
      </c>
      <c r="J4331" s="110">
        <v>2</v>
      </c>
      <c r="K4331" s="110">
        <v>20</v>
      </c>
      <c r="L4331" s="110" t="s">
        <v>3402</v>
      </c>
      <c r="M4331" s="12">
        <v>5</v>
      </c>
      <c r="N4331" s="12">
        <v>6</v>
      </c>
      <c r="O4331" s="12">
        <v>7</v>
      </c>
      <c r="P4331" s="12" t="s">
        <v>3303</v>
      </c>
      <c r="Q4331" s="110">
        <v>9</v>
      </c>
    </row>
    <row r="4332" spans="1:17" x14ac:dyDescent="0.25">
      <c r="A4332" s="213"/>
      <c r="B4332" s="213"/>
      <c r="C4332" s="213"/>
      <c r="D4332" s="213"/>
      <c r="E4332" s="213"/>
      <c r="F4332" s="213"/>
      <c r="G4332" s="215"/>
      <c r="H4332" s="19" t="s">
        <v>1060</v>
      </c>
      <c r="I4332" s="186">
        <f t="shared" ref="I4332:L4332" si="3522">SUM(I4328)</f>
        <v>3222739</v>
      </c>
      <c r="J4332" s="186">
        <f t="shared" ref="J4332" si="3523">SUM(J4328)</f>
        <v>3212647</v>
      </c>
      <c r="K4332" s="186">
        <f t="shared" ref="K4332" si="3524">SUM(K4328)</f>
        <v>2557600</v>
      </c>
      <c r="L4332" s="186">
        <f t="shared" si="3522"/>
        <v>654937</v>
      </c>
      <c r="M4332" s="20">
        <f t="shared" ref="M4332:O4332" si="3525">SUM(M4328)</f>
        <v>224380</v>
      </c>
      <c r="N4332" s="20">
        <f t="shared" si="3525"/>
        <v>224240</v>
      </c>
      <c r="O4332" s="20">
        <f t="shared" si="3525"/>
        <v>206317</v>
      </c>
      <c r="P4332" s="20">
        <f>K4332+L4332</f>
        <v>3212537</v>
      </c>
      <c r="Q4332" s="186">
        <f>IF(J4332=0,"-",P4332/J4332*100)</f>
        <v>99.996576032162892</v>
      </c>
    </row>
    <row r="4333" spans="1:17" x14ac:dyDescent="0.25">
      <c r="A4333" s="213"/>
      <c r="B4333" s="213"/>
      <c r="C4333" s="213"/>
      <c r="D4333" s="213"/>
      <c r="E4333" s="213"/>
      <c r="F4333" s="213"/>
      <c r="G4333" s="215"/>
      <c r="H4333" s="21" t="s">
        <v>80</v>
      </c>
      <c r="I4333" s="186">
        <f t="shared" ref="I4333:L4333" si="3526">SUM(I4332)</f>
        <v>3222739</v>
      </c>
      <c r="J4333" s="186">
        <f t="shared" ref="J4333" si="3527">SUM(J4332)</f>
        <v>3212647</v>
      </c>
      <c r="K4333" s="186">
        <f t="shared" ref="K4333" si="3528">SUM(K4332)</f>
        <v>2557600</v>
      </c>
      <c r="L4333" s="186">
        <f t="shared" si="3526"/>
        <v>654937</v>
      </c>
      <c r="M4333" s="20">
        <f t="shared" ref="M4333:O4333" si="3529">SUM(M4332)</f>
        <v>224380</v>
      </c>
      <c r="N4333" s="20">
        <f t="shared" si="3529"/>
        <v>224240</v>
      </c>
      <c r="O4333" s="20">
        <f t="shared" si="3529"/>
        <v>206317</v>
      </c>
      <c r="P4333" s="20">
        <f>K4333+L4333</f>
        <v>3212537</v>
      </c>
      <c r="Q4333" s="186">
        <f>IF(J4333=0,"-",P4333/J4333*100)</f>
        <v>99.996576032162892</v>
      </c>
    </row>
    <row r="4334" spans="1:17" x14ac:dyDescent="0.25">
      <c r="A4334" s="216"/>
      <c r="B4334" s="216"/>
      <c r="C4334" s="216"/>
      <c r="D4334" s="216"/>
      <c r="E4334" s="216"/>
      <c r="F4334" s="216"/>
      <c r="G4334" s="217"/>
      <c r="J4334" s="178">
        <v>0</v>
      </c>
      <c r="K4334" s="178">
        <v>0</v>
      </c>
      <c r="L4334" s="178">
        <f>M4334+N4334+O4334</f>
        <v>0</v>
      </c>
      <c r="P4334">
        <f>K4334+L4334</f>
        <v>0</v>
      </c>
      <c r="Q4334" s="160" t="str">
        <f>IF(J4334=0,"-",P4334/J4334*100)</f>
        <v>-</v>
      </c>
    </row>
    <row r="4335" spans="1:17" ht="15.75" thickBot="1" x14ac:dyDescent="0.3">
      <c r="A4335" s="16" t="s">
        <v>1</v>
      </c>
      <c r="B4335" s="16" t="s">
        <v>1</v>
      </c>
      <c r="C4335" s="16" t="s">
        <v>1</v>
      </c>
      <c r="D4335" s="16" t="s">
        <v>1</v>
      </c>
      <c r="E4335" s="16" t="s">
        <v>1</v>
      </c>
      <c r="F4335" s="16" t="s">
        <v>1</v>
      </c>
      <c r="G4335" s="16" t="s">
        <v>1</v>
      </c>
      <c r="H4335" s="22" t="s">
        <v>1</v>
      </c>
      <c r="I4335" s="187"/>
      <c r="J4335" s="187"/>
      <c r="K4335" s="187"/>
      <c r="L4335" s="187">
        <f>M4335+N4335+O4335</f>
        <v>0</v>
      </c>
      <c r="M4335" s="22"/>
      <c r="N4335" s="22"/>
      <c r="O4335" s="22"/>
      <c r="P4335" s="22">
        <f>K4335+L4335</f>
        <v>0</v>
      </c>
      <c r="Q4335" s="166"/>
    </row>
    <row r="4336" spans="1:17" ht="45.75" thickBot="1" x14ac:dyDescent="0.3">
      <c r="A4336" s="5" t="s">
        <v>4</v>
      </c>
      <c r="B4336" s="5" t="s">
        <v>5</v>
      </c>
      <c r="C4336" s="5" t="s">
        <v>6</v>
      </c>
      <c r="D4336" s="6" t="s">
        <v>1</v>
      </c>
      <c r="E4336" s="5" t="s">
        <v>7</v>
      </c>
      <c r="F4336" s="5" t="s">
        <v>8</v>
      </c>
      <c r="G4336" s="5" t="s">
        <v>9</v>
      </c>
      <c r="H4336" s="5" t="s">
        <v>10</v>
      </c>
      <c r="I4336" s="109" t="s">
        <v>3374</v>
      </c>
      <c r="J4336" s="109" t="s">
        <v>3433</v>
      </c>
      <c r="K4336" s="109" t="s">
        <v>3437</v>
      </c>
      <c r="L4336" s="109" t="s">
        <v>3434</v>
      </c>
      <c r="M4336" s="5" t="s">
        <v>3439</v>
      </c>
      <c r="N4336" s="5" t="s">
        <v>3440</v>
      </c>
      <c r="O4336" s="5" t="s">
        <v>3441</v>
      </c>
      <c r="P4336" s="5" t="s">
        <v>3438</v>
      </c>
      <c r="Q4336" s="162" t="s">
        <v>3302</v>
      </c>
    </row>
    <row r="4337" spans="1:17" x14ac:dyDescent="0.25">
      <c r="A4337" s="7" t="s">
        <v>1</v>
      </c>
      <c r="B4337" s="7" t="s">
        <v>1</v>
      </c>
      <c r="C4337" s="7" t="s">
        <v>1</v>
      </c>
      <c r="D4337" s="8" t="s">
        <v>1</v>
      </c>
      <c r="E4337" s="8" t="s">
        <v>1</v>
      </c>
      <c r="F4337" s="9" t="s">
        <v>1</v>
      </c>
      <c r="G4337" s="10" t="s">
        <v>1</v>
      </c>
      <c r="H4337" s="11" t="s">
        <v>1</v>
      </c>
      <c r="I4337" s="110">
        <v>1</v>
      </c>
      <c r="J4337" s="110">
        <v>2</v>
      </c>
      <c r="K4337" s="110">
        <v>20</v>
      </c>
      <c r="L4337" s="110" t="s">
        <v>3402</v>
      </c>
      <c r="M4337" s="12">
        <v>5</v>
      </c>
      <c r="N4337" s="12">
        <v>6</v>
      </c>
      <c r="O4337" s="12">
        <v>7</v>
      </c>
      <c r="P4337" s="12" t="s">
        <v>3303</v>
      </c>
      <c r="Q4337" s="110">
        <v>9</v>
      </c>
    </row>
    <row r="4338" spans="1:17" x14ac:dyDescent="0.25">
      <c r="A4338" s="1" t="s">
        <v>969</v>
      </c>
      <c r="B4338" s="1" t="s">
        <v>82</v>
      </c>
      <c r="C4338" s="4" t="s">
        <v>1785</v>
      </c>
      <c r="D4338" s="4" t="s">
        <v>1786</v>
      </c>
      <c r="E4338" s="2" t="s">
        <v>1</v>
      </c>
      <c r="F4338" s="2" t="s">
        <v>1</v>
      </c>
      <c r="G4338" s="2" t="s">
        <v>1</v>
      </c>
      <c r="H4338" s="2" t="s">
        <v>1787</v>
      </c>
      <c r="I4338" s="183">
        <v>0</v>
      </c>
      <c r="J4338" s="183"/>
      <c r="K4338" s="183"/>
      <c r="L4338" s="183">
        <f>M4338+N4338+O4338</f>
        <v>0</v>
      </c>
      <c r="M4338" s="3"/>
      <c r="N4338" s="3"/>
      <c r="O4338" s="3"/>
      <c r="P4338" s="3">
        <f t="shared" ref="P4338:P4370" si="3530">K4338+L4338</f>
        <v>0</v>
      </c>
      <c r="Q4338" s="161"/>
    </row>
    <row r="4339" spans="1:17" ht="33.75" x14ac:dyDescent="0.25">
      <c r="A4339" s="1" t="s">
        <v>1</v>
      </c>
      <c r="B4339" s="1" t="s">
        <v>1</v>
      </c>
      <c r="C4339" s="1" t="s">
        <v>1</v>
      </c>
      <c r="D4339" s="2" t="s">
        <v>1</v>
      </c>
      <c r="E4339" s="2" t="s">
        <v>1</v>
      </c>
      <c r="F4339" s="2" t="s">
        <v>1</v>
      </c>
      <c r="G4339" s="2" t="s">
        <v>1</v>
      </c>
      <c r="H4339" s="13" t="s">
        <v>14</v>
      </c>
      <c r="I4339" s="184">
        <f t="shared" ref="I4339:L4339" si="3531">SUM(I4340,I4348,I4350)</f>
        <v>2592447</v>
      </c>
      <c r="J4339" s="184">
        <f t="shared" ref="J4339" si="3532">SUM(J4340,J4348,J4350)</f>
        <v>2577230</v>
      </c>
      <c r="K4339" s="184">
        <f t="shared" ref="K4339" si="3533">SUM(K4340,K4348,K4350)</f>
        <v>2037354</v>
      </c>
      <c r="L4339" s="184">
        <f t="shared" si="3531"/>
        <v>537976</v>
      </c>
      <c r="M4339" s="14">
        <f t="shared" ref="M4339:O4339" si="3534">SUM(M4340,M4348,M4350)</f>
        <v>251681</v>
      </c>
      <c r="N4339" s="14">
        <f t="shared" si="3534"/>
        <v>258415</v>
      </c>
      <c r="O4339" s="14">
        <f t="shared" si="3534"/>
        <v>27880</v>
      </c>
      <c r="P4339" s="14">
        <f t="shared" si="3530"/>
        <v>2575330</v>
      </c>
      <c r="Q4339" s="184">
        <f t="shared" ref="Q4339:Q4369" si="3535">IF(J4339=0,"-",P4339/J4339*100)</f>
        <v>99.926277437403726</v>
      </c>
    </row>
    <row r="4340" spans="1:17" x14ac:dyDescent="0.25">
      <c r="A4340" s="4" t="s">
        <v>969</v>
      </c>
      <c r="B4340" s="4" t="s">
        <v>82</v>
      </c>
      <c r="C4340" s="4" t="s">
        <v>1785</v>
      </c>
      <c r="D4340" s="4" t="s">
        <v>1786</v>
      </c>
      <c r="E4340" s="2" t="s">
        <v>15</v>
      </c>
      <c r="F4340" s="2" t="s">
        <v>1</v>
      </c>
      <c r="G4340" s="2" t="s">
        <v>1</v>
      </c>
      <c r="H4340" s="2" t="s">
        <v>16</v>
      </c>
      <c r="I4340" s="185">
        <f t="shared" ref="I4340:L4340" si="3536">SUM(I4341,I4342)</f>
        <v>2241821</v>
      </c>
      <c r="J4340" s="185">
        <f t="shared" ref="J4340" si="3537">SUM(J4341,J4342)</f>
        <v>2244304</v>
      </c>
      <c r="K4340" s="185">
        <f t="shared" ref="K4340" si="3538">SUM(K4341,K4342)</f>
        <v>1783404</v>
      </c>
      <c r="L4340" s="185">
        <f t="shared" si="3536"/>
        <v>459000</v>
      </c>
      <c r="M4340" s="15">
        <f t="shared" ref="M4340:O4340" si="3539">SUM(M4341,M4342)</f>
        <v>218700</v>
      </c>
      <c r="N4340" s="15">
        <f t="shared" si="3539"/>
        <v>227165</v>
      </c>
      <c r="O4340" s="15">
        <f t="shared" si="3539"/>
        <v>13135</v>
      </c>
      <c r="P4340" s="15">
        <f t="shared" si="3530"/>
        <v>2242404</v>
      </c>
      <c r="Q4340" s="185">
        <f t="shared" si="3535"/>
        <v>99.915341237194241</v>
      </c>
    </row>
    <row r="4341" spans="1:17" x14ac:dyDescent="0.25">
      <c r="A4341" s="4" t="s">
        <v>969</v>
      </c>
      <c r="B4341" s="4" t="s">
        <v>82</v>
      </c>
      <c r="C4341" s="4" t="s">
        <v>1785</v>
      </c>
      <c r="D4341" s="4" t="s">
        <v>1786</v>
      </c>
      <c r="E4341" s="3" t="s">
        <v>18</v>
      </c>
      <c r="F4341" s="4"/>
      <c r="G4341" s="16" t="s">
        <v>1015</v>
      </c>
      <c r="H4341" s="16" t="s">
        <v>17</v>
      </c>
      <c r="I4341" s="183">
        <v>2000435</v>
      </c>
      <c r="J4341" s="183">
        <v>2000435</v>
      </c>
      <c r="K4341" s="183">
        <v>1590000</v>
      </c>
      <c r="L4341" s="183">
        <f>M4341+N4341+O4341</f>
        <v>410435</v>
      </c>
      <c r="M4341" s="17">
        <v>200000</v>
      </c>
      <c r="N4341" s="17">
        <v>200000</v>
      </c>
      <c r="O4341" s="17">
        <v>10435</v>
      </c>
      <c r="P4341" s="17">
        <f t="shared" si="3530"/>
        <v>2000435</v>
      </c>
      <c r="Q4341" s="183">
        <f t="shared" si="3535"/>
        <v>100</v>
      </c>
    </row>
    <row r="4342" spans="1:17" x14ac:dyDescent="0.25">
      <c r="A4342" s="1" t="s">
        <v>969</v>
      </c>
      <c r="B4342" s="1" t="s">
        <v>82</v>
      </c>
      <c r="C4342" s="1" t="s">
        <v>1785</v>
      </c>
      <c r="D4342" s="1" t="s">
        <v>1786</v>
      </c>
      <c r="E4342" s="1" t="s">
        <v>20</v>
      </c>
      <c r="F4342" s="4" t="s">
        <v>1</v>
      </c>
      <c r="G4342" s="16" t="s">
        <v>1</v>
      </c>
      <c r="H4342" s="2" t="s">
        <v>21</v>
      </c>
      <c r="I4342" s="185">
        <f t="shared" ref="I4342:O4342" si="3540">SUM(I4343:I4347)</f>
        <v>241386</v>
      </c>
      <c r="J4342" s="185">
        <f t="shared" si="3540"/>
        <v>243869</v>
      </c>
      <c r="K4342" s="185">
        <f t="shared" si="3540"/>
        <v>193404</v>
      </c>
      <c r="L4342" s="185">
        <f t="shared" si="3540"/>
        <v>48565</v>
      </c>
      <c r="M4342" s="15">
        <f t="shared" si="3540"/>
        <v>18700</v>
      </c>
      <c r="N4342" s="15">
        <f t="shared" si="3540"/>
        <v>27165</v>
      </c>
      <c r="O4342" s="15">
        <f t="shared" si="3540"/>
        <v>2700</v>
      </c>
      <c r="P4342" s="15">
        <f t="shared" si="3530"/>
        <v>241969</v>
      </c>
      <c r="Q4342" s="185">
        <f t="shared" si="3535"/>
        <v>99.220893184455591</v>
      </c>
    </row>
    <row r="4343" spans="1:17" x14ac:dyDescent="0.25">
      <c r="A4343" s="4" t="s">
        <v>969</v>
      </c>
      <c r="B4343" s="4" t="s">
        <v>82</v>
      </c>
      <c r="C4343" s="4" t="s">
        <v>1785</v>
      </c>
      <c r="D4343" s="4" t="s">
        <v>1786</v>
      </c>
      <c r="E4343" s="3" t="s">
        <v>22</v>
      </c>
      <c r="F4343" s="4" t="s">
        <v>1788</v>
      </c>
      <c r="G4343" s="16" t="s">
        <v>1015</v>
      </c>
      <c r="H4343" s="16" t="s">
        <v>30</v>
      </c>
      <c r="I4343" s="183">
        <v>15000</v>
      </c>
      <c r="J4343" s="183">
        <v>15000</v>
      </c>
      <c r="K4343" s="183">
        <v>15000</v>
      </c>
      <c r="L4343" s="183">
        <f>M4343+N4343+O4343</f>
        <v>0</v>
      </c>
      <c r="M4343" s="17"/>
      <c r="N4343" s="17"/>
      <c r="O4343" s="17"/>
      <c r="P4343" s="17">
        <f t="shared" si="3530"/>
        <v>15000</v>
      </c>
      <c r="Q4343" s="183">
        <f t="shared" si="3535"/>
        <v>100</v>
      </c>
    </row>
    <row r="4344" spans="1:17" x14ac:dyDescent="0.25">
      <c r="A4344" s="4" t="s">
        <v>969</v>
      </c>
      <c r="B4344" s="4" t="s">
        <v>82</v>
      </c>
      <c r="C4344" s="4" t="s">
        <v>1785</v>
      </c>
      <c r="D4344" s="4" t="s">
        <v>1786</v>
      </c>
      <c r="E4344" s="3" t="s">
        <v>22</v>
      </c>
      <c r="F4344" s="4" t="s">
        <v>1789</v>
      </c>
      <c r="G4344" s="16" t="s">
        <v>1015</v>
      </c>
      <c r="H4344" s="16" t="s">
        <v>86</v>
      </c>
      <c r="I4344" s="183">
        <v>30000</v>
      </c>
      <c r="J4344" s="183">
        <v>30000</v>
      </c>
      <c r="K4344" s="183">
        <v>20000</v>
      </c>
      <c r="L4344" s="183">
        <f>M4344+N4344+O4344</f>
        <v>8100</v>
      </c>
      <c r="M4344" s="17">
        <v>2700</v>
      </c>
      <c r="N4344" s="17">
        <v>2700</v>
      </c>
      <c r="O4344" s="17">
        <v>2700</v>
      </c>
      <c r="P4344" s="17">
        <f t="shared" si="3530"/>
        <v>28100</v>
      </c>
      <c r="Q4344" s="183">
        <f t="shared" si="3535"/>
        <v>93.666666666666671</v>
      </c>
    </row>
    <row r="4345" spans="1:17" x14ac:dyDescent="0.25">
      <c r="A4345" s="4" t="s">
        <v>969</v>
      </c>
      <c r="B4345" s="4" t="s">
        <v>82</v>
      </c>
      <c r="C4345" s="4" t="s">
        <v>1785</v>
      </c>
      <c r="D4345" s="4" t="s">
        <v>1786</v>
      </c>
      <c r="E4345" s="3" t="s">
        <v>22</v>
      </c>
      <c r="F4345" s="4" t="s">
        <v>1790</v>
      </c>
      <c r="G4345" s="16" t="s">
        <v>1015</v>
      </c>
      <c r="H4345" s="16" t="s">
        <v>26</v>
      </c>
      <c r="I4345" s="183">
        <v>144986</v>
      </c>
      <c r="J4345" s="183">
        <v>144986</v>
      </c>
      <c r="K4345" s="183">
        <v>119000</v>
      </c>
      <c r="L4345" s="183">
        <f>M4345+N4345+O4345</f>
        <v>25986</v>
      </c>
      <c r="M4345" s="17">
        <v>16000</v>
      </c>
      <c r="N4345" s="17">
        <v>9986</v>
      </c>
      <c r="O4345" s="17">
        <v>0</v>
      </c>
      <c r="P4345" s="17">
        <f t="shared" si="3530"/>
        <v>144986</v>
      </c>
      <c r="Q4345" s="183">
        <f t="shared" si="3535"/>
        <v>100</v>
      </c>
    </row>
    <row r="4346" spans="1:17" x14ac:dyDescent="0.25">
      <c r="A4346" s="4" t="s">
        <v>969</v>
      </c>
      <c r="B4346" s="4" t="s">
        <v>82</v>
      </c>
      <c r="C4346" s="4" t="s">
        <v>1785</v>
      </c>
      <c r="D4346" s="4" t="s">
        <v>1786</v>
      </c>
      <c r="E4346" s="3" t="s">
        <v>22</v>
      </c>
      <c r="F4346" s="4" t="s">
        <v>1791</v>
      </c>
      <c r="G4346" s="16" t="s">
        <v>1015</v>
      </c>
      <c r="H4346" s="16" t="s">
        <v>28</v>
      </c>
      <c r="I4346" s="183">
        <v>33400</v>
      </c>
      <c r="J4346" s="183">
        <v>35883</v>
      </c>
      <c r="K4346" s="183">
        <v>35883</v>
      </c>
      <c r="L4346" s="183">
        <f>M4346+N4346+O4346</f>
        <v>0</v>
      </c>
      <c r="M4346" s="17"/>
      <c r="N4346" s="17"/>
      <c r="O4346" s="17"/>
      <c r="P4346" s="17">
        <f t="shared" si="3530"/>
        <v>35883</v>
      </c>
      <c r="Q4346" s="183">
        <f t="shared" si="3535"/>
        <v>100</v>
      </c>
    </row>
    <row r="4347" spans="1:17" x14ac:dyDescent="0.25">
      <c r="A4347" s="4" t="s">
        <v>969</v>
      </c>
      <c r="B4347" s="4" t="s">
        <v>82</v>
      </c>
      <c r="C4347" s="4" t="s">
        <v>1785</v>
      </c>
      <c r="D4347" s="4" t="s">
        <v>1786</v>
      </c>
      <c r="E4347" s="3" t="s">
        <v>22</v>
      </c>
      <c r="F4347" s="4" t="s">
        <v>1792</v>
      </c>
      <c r="G4347" s="16" t="s">
        <v>1015</v>
      </c>
      <c r="H4347" s="16" t="s">
        <v>24</v>
      </c>
      <c r="I4347" s="183">
        <v>18000</v>
      </c>
      <c r="J4347" s="183">
        <v>18000</v>
      </c>
      <c r="K4347" s="183">
        <v>3521</v>
      </c>
      <c r="L4347" s="183">
        <f>M4347+N4347+O4347</f>
        <v>14479</v>
      </c>
      <c r="M4347" s="17"/>
      <c r="N4347" s="17">
        <v>14479</v>
      </c>
      <c r="O4347" s="17"/>
      <c r="P4347" s="17">
        <f t="shared" si="3530"/>
        <v>18000</v>
      </c>
      <c r="Q4347" s="183">
        <f t="shared" si="3535"/>
        <v>100</v>
      </c>
    </row>
    <row r="4348" spans="1:17" x14ac:dyDescent="0.25">
      <c r="A4348" s="4" t="s">
        <v>969</v>
      </c>
      <c r="B4348" s="4" t="s">
        <v>82</v>
      </c>
      <c r="C4348" s="4" t="s">
        <v>1785</v>
      </c>
      <c r="D4348" s="4" t="s">
        <v>1786</v>
      </c>
      <c r="E4348" s="2" t="s">
        <v>31</v>
      </c>
      <c r="F4348" s="2" t="s">
        <v>1</v>
      </c>
      <c r="G4348" s="2" t="s">
        <v>1</v>
      </c>
      <c r="H4348" s="2" t="s">
        <v>32</v>
      </c>
      <c r="I4348" s="185">
        <f t="shared" ref="I4348:O4348" si="3541">SUM(I4349)</f>
        <v>210045</v>
      </c>
      <c r="J4348" s="185">
        <f t="shared" si="3541"/>
        <v>210045</v>
      </c>
      <c r="K4348" s="185">
        <f t="shared" si="3541"/>
        <v>162000</v>
      </c>
      <c r="L4348" s="185">
        <f t="shared" si="3541"/>
        <v>48045</v>
      </c>
      <c r="M4348" s="15">
        <f t="shared" si="3541"/>
        <v>19000</v>
      </c>
      <c r="N4348" s="15">
        <f t="shared" si="3541"/>
        <v>19000</v>
      </c>
      <c r="O4348" s="15">
        <f t="shared" si="3541"/>
        <v>10045</v>
      </c>
      <c r="P4348" s="15">
        <f t="shared" si="3530"/>
        <v>210045</v>
      </c>
      <c r="Q4348" s="185">
        <f t="shared" si="3535"/>
        <v>100</v>
      </c>
    </row>
    <row r="4349" spans="1:17" x14ac:dyDescent="0.25">
      <c r="A4349" s="4" t="s">
        <v>969</v>
      </c>
      <c r="B4349" s="4" t="s">
        <v>82</v>
      </c>
      <c r="C4349" s="4" t="s">
        <v>1785</v>
      </c>
      <c r="D4349" s="4" t="s">
        <v>1786</v>
      </c>
      <c r="E4349" s="3" t="s">
        <v>34</v>
      </c>
      <c r="F4349" s="4"/>
      <c r="G4349" s="16" t="s">
        <v>1015</v>
      </c>
      <c r="H4349" s="16" t="s">
        <v>33</v>
      </c>
      <c r="I4349" s="183">
        <v>210045</v>
      </c>
      <c r="J4349" s="183">
        <v>210045</v>
      </c>
      <c r="K4349" s="183">
        <v>162000</v>
      </c>
      <c r="L4349" s="183">
        <f>M4349+N4349+O4349</f>
        <v>48045</v>
      </c>
      <c r="M4349" s="17">
        <v>19000</v>
      </c>
      <c r="N4349" s="17">
        <v>19000</v>
      </c>
      <c r="O4349" s="17">
        <v>10045</v>
      </c>
      <c r="P4349" s="17">
        <f t="shared" si="3530"/>
        <v>210045</v>
      </c>
      <c r="Q4349" s="183">
        <f t="shared" si="3535"/>
        <v>100</v>
      </c>
    </row>
    <row r="4350" spans="1:17" x14ac:dyDescent="0.25">
      <c r="A4350" s="4" t="s">
        <v>969</v>
      </c>
      <c r="B4350" s="4" t="s">
        <v>82</v>
      </c>
      <c r="C4350" s="4" t="s">
        <v>1785</v>
      </c>
      <c r="D4350" s="4" t="s">
        <v>1786</v>
      </c>
      <c r="E4350" s="2" t="s">
        <v>35</v>
      </c>
      <c r="F4350" s="2" t="s">
        <v>1</v>
      </c>
      <c r="G4350" s="2" t="s">
        <v>1</v>
      </c>
      <c r="H4350" s="2" t="s">
        <v>36</v>
      </c>
      <c r="I4350" s="185">
        <f t="shared" ref="I4350:O4350" si="3542">SUM(I4351:I4358)</f>
        <v>140581</v>
      </c>
      <c r="J4350" s="185">
        <f t="shared" si="3542"/>
        <v>122881</v>
      </c>
      <c r="K4350" s="185">
        <f t="shared" si="3542"/>
        <v>91950</v>
      </c>
      <c r="L4350" s="185">
        <f t="shared" si="3542"/>
        <v>30931</v>
      </c>
      <c r="M4350" s="15">
        <f t="shared" si="3542"/>
        <v>13981</v>
      </c>
      <c r="N4350" s="15">
        <f t="shared" si="3542"/>
        <v>12250</v>
      </c>
      <c r="O4350" s="15">
        <f t="shared" si="3542"/>
        <v>4700</v>
      </c>
      <c r="P4350" s="15">
        <f t="shared" si="3530"/>
        <v>122881</v>
      </c>
      <c r="Q4350" s="185">
        <f t="shared" si="3535"/>
        <v>100</v>
      </c>
    </row>
    <row r="4351" spans="1:17" x14ac:dyDescent="0.25">
      <c r="A4351" s="4" t="s">
        <v>969</v>
      </c>
      <c r="B4351" s="4" t="s">
        <v>82</v>
      </c>
      <c r="C4351" s="4" t="s">
        <v>1785</v>
      </c>
      <c r="D4351" s="4" t="s">
        <v>1786</v>
      </c>
      <c r="E4351" s="3" t="s">
        <v>39</v>
      </c>
      <c r="F4351" s="4"/>
      <c r="G4351" s="16" t="s">
        <v>1015</v>
      </c>
      <c r="H4351" s="16" t="s">
        <v>38</v>
      </c>
      <c r="I4351" s="183">
        <v>2000</v>
      </c>
      <c r="J4351" s="183">
        <v>2000</v>
      </c>
      <c r="K4351" s="183">
        <v>1500</v>
      </c>
      <c r="L4351" s="183">
        <f t="shared" ref="L4351:L4357" si="3543">M4351+N4351+O4351</f>
        <v>500</v>
      </c>
      <c r="M4351" s="17">
        <v>500</v>
      </c>
      <c r="N4351" s="17"/>
      <c r="O4351" s="17">
        <v>0</v>
      </c>
      <c r="P4351" s="17">
        <f t="shared" si="3530"/>
        <v>2000</v>
      </c>
      <c r="Q4351" s="183">
        <f t="shared" si="3535"/>
        <v>100</v>
      </c>
    </row>
    <row r="4352" spans="1:17" x14ac:dyDescent="0.25">
      <c r="A4352" s="4" t="s">
        <v>969</v>
      </c>
      <c r="B4352" s="4" t="s">
        <v>82</v>
      </c>
      <c r="C4352" s="4" t="s">
        <v>1785</v>
      </c>
      <c r="D4352" s="4" t="s">
        <v>1786</v>
      </c>
      <c r="E4352" s="3" t="s">
        <v>197</v>
      </c>
      <c r="F4352" s="4"/>
      <c r="G4352" s="16" t="s">
        <v>1015</v>
      </c>
      <c r="H4352" s="16" t="s">
        <v>196</v>
      </c>
      <c r="I4352" s="183">
        <v>39000</v>
      </c>
      <c r="J4352" s="183">
        <v>39000</v>
      </c>
      <c r="K4352" s="183">
        <v>27500</v>
      </c>
      <c r="L4352" s="183">
        <f t="shared" si="3543"/>
        <v>11500</v>
      </c>
      <c r="M4352" s="17">
        <v>4000</v>
      </c>
      <c r="N4352" s="17">
        <v>5000</v>
      </c>
      <c r="O4352" s="17">
        <v>2500</v>
      </c>
      <c r="P4352" s="17">
        <f t="shared" si="3530"/>
        <v>39000</v>
      </c>
      <c r="Q4352" s="183">
        <f t="shared" si="3535"/>
        <v>100</v>
      </c>
    </row>
    <row r="4353" spans="1:17" x14ac:dyDescent="0.25">
      <c r="A4353" s="4" t="s">
        <v>969</v>
      </c>
      <c r="B4353" s="4" t="s">
        <v>82</v>
      </c>
      <c r="C4353" s="4" t="s">
        <v>1785</v>
      </c>
      <c r="D4353" s="4" t="s">
        <v>1786</v>
      </c>
      <c r="E4353" s="3" t="s">
        <v>200</v>
      </c>
      <c r="F4353" s="4"/>
      <c r="G4353" s="16" t="s">
        <v>1015</v>
      </c>
      <c r="H4353" s="16" t="s">
        <v>199</v>
      </c>
      <c r="I4353" s="183">
        <v>14000</v>
      </c>
      <c r="J4353" s="183">
        <v>14000</v>
      </c>
      <c r="K4353" s="183">
        <v>10000</v>
      </c>
      <c r="L4353" s="183">
        <f t="shared" si="3543"/>
        <v>4000</v>
      </c>
      <c r="M4353" s="17">
        <v>1500</v>
      </c>
      <c r="N4353" s="17">
        <v>1500</v>
      </c>
      <c r="O4353" s="17">
        <v>1000</v>
      </c>
      <c r="P4353" s="17">
        <f t="shared" si="3530"/>
        <v>14000</v>
      </c>
      <c r="Q4353" s="183">
        <f t="shared" si="3535"/>
        <v>100</v>
      </c>
    </row>
    <row r="4354" spans="1:17" x14ac:dyDescent="0.25">
      <c r="A4354" s="4" t="s">
        <v>969</v>
      </c>
      <c r="B4354" s="4" t="s">
        <v>82</v>
      </c>
      <c r="C4354" s="4" t="s">
        <v>1785</v>
      </c>
      <c r="D4354" s="4" t="s">
        <v>1786</v>
      </c>
      <c r="E4354" s="3" t="s">
        <v>203</v>
      </c>
      <c r="F4354" s="4"/>
      <c r="G4354" s="16" t="s">
        <v>1015</v>
      </c>
      <c r="H4354" s="16" t="s">
        <v>202</v>
      </c>
      <c r="I4354" s="183">
        <v>34400</v>
      </c>
      <c r="J4354" s="183">
        <v>24000</v>
      </c>
      <c r="K4354" s="183">
        <v>17000</v>
      </c>
      <c r="L4354" s="183">
        <f t="shared" si="3543"/>
        <v>7000</v>
      </c>
      <c r="M4354" s="17">
        <v>4000</v>
      </c>
      <c r="N4354" s="17">
        <v>3000</v>
      </c>
      <c r="O4354" s="17">
        <v>0</v>
      </c>
      <c r="P4354" s="17">
        <f t="shared" si="3530"/>
        <v>24000</v>
      </c>
      <c r="Q4354" s="183">
        <f t="shared" si="3535"/>
        <v>100</v>
      </c>
    </row>
    <row r="4355" spans="1:17" x14ac:dyDescent="0.25">
      <c r="A4355" s="4" t="s">
        <v>969</v>
      </c>
      <c r="B4355" s="4" t="s">
        <v>82</v>
      </c>
      <c r="C4355" s="4" t="s">
        <v>1785</v>
      </c>
      <c r="D4355" s="4" t="s">
        <v>1786</v>
      </c>
      <c r="E4355" s="3" t="s">
        <v>206</v>
      </c>
      <c r="F4355" s="4"/>
      <c r="G4355" s="16" t="s">
        <v>1015</v>
      </c>
      <c r="H4355" s="16" t="s">
        <v>205</v>
      </c>
      <c r="I4355" s="183">
        <v>1300</v>
      </c>
      <c r="J4355" s="183">
        <v>1000</v>
      </c>
      <c r="K4355" s="183">
        <v>600</v>
      </c>
      <c r="L4355" s="183">
        <f t="shared" si="3543"/>
        <v>400</v>
      </c>
      <c r="M4355" s="17">
        <v>400</v>
      </c>
      <c r="N4355" s="17">
        <v>0</v>
      </c>
      <c r="O4355" s="17">
        <v>0</v>
      </c>
      <c r="P4355" s="17">
        <f t="shared" si="3530"/>
        <v>1000</v>
      </c>
      <c r="Q4355" s="183">
        <f t="shared" si="3535"/>
        <v>100</v>
      </c>
    </row>
    <row r="4356" spans="1:17" x14ac:dyDescent="0.25">
      <c r="A4356" s="4" t="s">
        <v>969</v>
      </c>
      <c r="B4356" s="4" t="s">
        <v>82</v>
      </c>
      <c r="C4356" s="4" t="s">
        <v>1785</v>
      </c>
      <c r="D4356" s="4" t="s">
        <v>1786</v>
      </c>
      <c r="E4356" s="3" t="s">
        <v>212</v>
      </c>
      <c r="F4356" s="4"/>
      <c r="G4356" s="16" t="s">
        <v>1015</v>
      </c>
      <c r="H4356" s="16" t="s">
        <v>211</v>
      </c>
      <c r="I4356" s="183">
        <v>10300</v>
      </c>
      <c r="J4356" s="183">
        <v>7300</v>
      </c>
      <c r="K4356" s="183">
        <v>6300</v>
      </c>
      <c r="L4356" s="183">
        <f t="shared" si="3543"/>
        <v>1000</v>
      </c>
      <c r="M4356" s="17">
        <v>1000</v>
      </c>
      <c r="N4356" s="17">
        <v>0</v>
      </c>
      <c r="O4356" s="17">
        <v>0</v>
      </c>
      <c r="P4356" s="17">
        <f t="shared" si="3530"/>
        <v>7300</v>
      </c>
      <c r="Q4356" s="183">
        <f t="shared" si="3535"/>
        <v>100</v>
      </c>
    </row>
    <row r="4357" spans="1:17" x14ac:dyDescent="0.25">
      <c r="A4357" s="4" t="s">
        <v>969</v>
      </c>
      <c r="B4357" s="4" t="s">
        <v>82</v>
      </c>
      <c r="C4357" s="4" t="s">
        <v>1785</v>
      </c>
      <c r="D4357" s="4" t="s">
        <v>1786</v>
      </c>
      <c r="E4357" s="3" t="s">
        <v>215</v>
      </c>
      <c r="F4357" s="4"/>
      <c r="G4357" s="16" t="s">
        <v>1015</v>
      </c>
      <c r="H4357" s="16" t="s">
        <v>214</v>
      </c>
      <c r="I4357" s="183">
        <v>0</v>
      </c>
      <c r="J4357" s="183">
        <v>0</v>
      </c>
      <c r="K4357" s="183">
        <v>0</v>
      </c>
      <c r="L4357" s="183">
        <f t="shared" si="3543"/>
        <v>0</v>
      </c>
      <c r="M4357" s="17"/>
      <c r="N4357" s="17"/>
      <c r="O4357" s="17"/>
      <c r="P4357" s="17">
        <f t="shared" si="3530"/>
        <v>0</v>
      </c>
      <c r="Q4357" s="161" t="str">
        <f t="shared" si="3535"/>
        <v>-</v>
      </c>
    </row>
    <row r="4358" spans="1:17" x14ac:dyDescent="0.25">
      <c r="A4358" s="1" t="s">
        <v>969</v>
      </c>
      <c r="B4358" s="1" t="s">
        <v>82</v>
      </c>
      <c r="C4358" s="1" t="s">
        <v>1785</v>
      </c>
      <c r="D4358" s="1" t="s">
        <v>1786</v>
      </c>
      <c r="E4358" s="1" t="s">
        <v>40</v>
      </c>
      <c r="F4358" s="4" t="s">
        <v>1</v>
      </c>
      <c r="G4358" s="16" t="s">
        <v>1</v>
      </c>
      <c r="H4358" s="2" t="s">
        <v>41</v>
      </c>
      <c r="I4358" s="185">
        <f t="shared" ref="I4358:O4358" si="3544">SUM(I4359:I4361)</f>
        <v>39581</v>
      </c>
      <c r="J4358" s="185">
        <f t="shared" si="3544"/>
        <v>35581</v>
      </c>
      <c r="K4358" s="185">
        <f t="shared" si="3544"/>
        <v>29050</v>
      </c>
      <c r="L4358" s="185">
        <f t="shared" si="3544"/>
        <v>6531</v>
      </c>
      <c r="M4358" s="15">
        <f t="shared" si="3544"/>
        <v>2581</v>
      </c>
      <c r="N4358" s="15">
        <f t="shared" si="3544"/>
        <v>2750</v>
      </c>
      <c r="O4358" s="15">
        <f t="shared" si="3544"/>
        <v>1200</v>
      </c>
      <c r="P4358" s="15">
        <f t="shared" si="3530"/>
        <v>35581</v>
      </c>
      <c r="Q4358" s="185">
        <f t="shared" si="3535"/>
        <v>100</v>
      </c>
    </row>
    <row r="4359" spans="1:17" x14ac:dyDescent="0.25">
      <c r="A4359" s="4" t="s">
        <v>969</v>
      </c>
      <c r="B4359" s="4" t="s">
        <v>82</v>
      </c>
      <c r="C4359" s="4" t="s">
        <v>1785</v>
      </c>
      <c r="D4359" s="4" t="s">
        <v>1786</v>
      </c>
      <c r="E4359" s="3" t="s">
        <v>42</v>
      </c>
      <c r="F4359" s="4"/>
      <c r="G4359" s="16" t="s">
        <v>1015</v>
      </c>
      <c r="H4359" s="16" t="s">
        <v>41</v>
      </c>
      <c r="I4359" s="183">
        <v>21200</v>
      </c>
      <c r="J4359" s="183">
        <v>17200</v>
      </c>
      <c r="K4359" s="183">
        <v>14000</v>
      </c>
      <c r="L4359" s="183">
        <f>M4359+N4359+O4359</f>
        <v>3200</v>
      </c>
      <c r="M4359" s="17">
        <v>1000</v>
      </c>
      <c r="N4359" s="17">
        <v>1000</v>
      </c>
      <c r="O4359" s="17">
        <v>1200</v>
      </c>
      <c r="P4359" s="17">
        <f t="shared" si="3530"/>
        <v>17200</v>
      </c>
      <c r="Q4359" s="183">
        <f t="shared" si="3535"/>
        <v>100</v>
      </c>
    </row>
    <row r="4360" spans="1:17" ht="22.5" x14ac:dyDescent="0.25">
      <c r="A4360" s="4" t="s">
        <v>969</v>
      </c>
      <c r="B4360" s="4" t="s">
        <v>82</v>
      </c>
      <c r="C4360" s="4" t="s">
        <v>1785</v>
      </c>
      <c r="D4360" s="4" t="s">
        <v>1786</v>
      </c>
      <c r="E4360" s="3" t="s">
        <v>42</v>
      </c>
      <c r="F4360" s="4" t="s">
        <v>1793</v>
      </c>
      <c r="G4360" s="16" t="s">
        <v>1015</v>
      </c>
      <c r="H4360" s="16" t="s">
        <v>50</v>
      </c>
      <c r="I4360" s="183">
        <v>6381</v>
      </c>
      <c r="J4360" s="183">
        <v>6381</v>
      </c>
      <c r="K4360" s="183">
        <v>5900</v>
      </c>
      <c r="L4360" s="183">
        <f>M4360+N4360+O4360</f>
        <v>481</v>
      </c>
      <c r="M4360" s="17">
        <v>481</v>
      </c>
      <c r="N4360" s="17">
        <v>0</v>
      </c>
      <c r="O4360" s="17">
        <v>0</v>
      </c>
      <c r="P4360" s="17">
        <f t="shared" si="3530"/>
        <v>6381</v>
      </c>
      <c r="Q4360" s="183">
        <f t="shared" si="3535"/>
        <v>100</v>
      </c>
    </row>
    <row r="4361" spans="1:17" ht="22.5" x14ac:dyDescent="0.25">
      <c r="A4361" s="4" t="s">
        <v>969</v>
      </c>
      <c r="B4361" s="4" t="s">
        <v>82</v>
      </c>
      <c r="C4361" s="4" t="s">
        <v>1785</v>
      </c>
      <c r="D4361" s="4" t="s">
        <v>1786</v>
      </c>
      <c r="E4361" s="3" t="s">
        <v>42</v>
      </c>
      <c r="F4361" s="4" t="s">
        <v>1794</v>
      </c>
      <c r="G4361" s="16" t="s">
        <v>1015</v>
      </c>
      <c r="H4361" s="16" t="s">
        <v>56</v>
      </c>
      <c r="I4361" s="183">
        <v>12000</v>
      </c>
      <c r="J4361" s="183">
        <v>12000</v>
      </c>
      <c r="K4361" s="183">
        <v>9150</v>
      </c>
      <c r="L4361" s="183">
        <f>M4361+N4361+O4361</f>
        <v>2850</v>
      </c>
      <c r="M4361" s="17">
        <v>1100</v>
      </c>
      <c r="N4361" s="17">
        <v>1750</v>
      </c>
      <c r="O4361" s="17">
        <v>0</v>
      </c>
      <c r="P4361" s="17">
        <f t="shared" si="3530"/>
        <v>12000</v>
      </c>
      <c r="Q4361" s="183">
        <f t="shared" si="3535"/>
        <v>100</v>
      </c>
    </row>
    <row r="4362" spans="1:17" ht="22.5" x14ac:dyDescent="0.25">
      <c r="A4362" s="1" t="s">
        <v>1</v>
      </c>
      <c r="B4362" s="1" t="s">
        <v>1</v>
      </c>
      <c r="C4362" s="1" t="s">
        <v>1</v>
      </c>
      <c r="D4362" s="2" t="s">
        <v>1</v>
      </c>
      <c r="E4362" s="2" t="s">
        <v>1</v>
      </c>
      <c r="F4362" s="2" t="s">
        <v>1</v>
      </c>
      <c r="G4362" s="2" t="s">
        <v>1</v>
      </c>
      <c r="H4362" s="13" t="s">
        <v>57</v>
      </c>
      <c r="I4362" s="184">
        <f t="shared" ref="I4362:O4363" si="3545">SUM(I4363)</f>
        <v>100</v>
      </c>
      <c r="J4362" s="184">
        <f t="shared" si="3545"/>
        <v>100</v>
      </c>
      <c r="K4362" s="184">
        <f t="shared" si="3545"/>
        <v>0</v>
      </c>
      <c r="L4362" s="184">
        <f t="shared" si="3545"/>
        <v>0</v>
      </c>
      <c r="M4362" s="14">
        <f t="shared" si="3545"/>
        <v>0</v>
      </c>
      <c r="N4362" s="14">
        <f t="shared" si="3545"/>
        <v>0</v>
      </c>
      <c r="O4362" s="14">
        <f t="shared" si="3545"/>
        <v>0</v>
      </c>
      <c r="P4362" s="14">
        <f t="shared" si="3530"/>
        <v>0</v>
      </c>
      <c r="Q4362" s="184">
        <f t="shared" si="3535"/>
        <v>0</v>
      </c>
    </row>
    <row r="4363" spans="1:17" x14ac:dyDescent="0.25">
      <c r="A4363" s="4" t="s">
        <v>969</v>
      </c>
      <c r="B4363" s="4" t="s">
        <v>82</v>
      </c>
      <c r="C4363" s="4" t="s">
        <v>1785</v>
      </c>
      <c r="D4363" s="4" t="s">
        <v>1786</v>
      </c>
      <c r="E4363" s="2" t="s">
        <v>58</v>
      </c>
      <c r="F4363" s="2" t="s">
        <v>1</v>
      </c>
      <c r="G4363" s="2" t="s">
        <v>1</v>
      </c>
      <c r="H4363" s="2" t="s">
        <v>59</v>
      </c>
      <c r="I4363" s="185">
        <f t="shared" si="3545"/>
        <v>100</v>
      </c>
      <c r="J4363" s="185">
        <f t="shared" si="3545"/>
        <v>100</v>
      </c>
      <c r="K4363" s="185">
        <f t="shared" si="3545"/>
        <v>0</v>
      </c>
      <c r="L4363" s="185">
        <f t="shared" si="3545"/>
        <v>0</v>
      </c>
      <c r="M4363" s="15">
        <f t="shared" si="3545"/>
        <v>0</v>
      </c>
      <c r="N4363" s="15">
        <f t="shared" si="3545"/>
        <v>0</v>
      </c>
      <c r="O4363" s="15">
        <f t="shared" si="3545"/>
        <v>0</v>
      </c>
      <c r="P4363" s="15">
        <f t="shared" si="3530"/>
        <v>0</v>
      </c>
      <c r="Q4363" s="185">
        <f t="shared" si="3535"/>
        <v>0</v>
      </c>
    </row>
    <row r="4364" spans="1:17" x14ac:dyDescent="0.25">
      <c r="A4364" s="4" t="s">
        <v>969</v>
      </c>
      <c r="B4364" s="4" t="s">
        <v>82</v>
      </c>
      <c r="C4364" s="4" t="s">
        <v>1785</v>
      </c>
      <c r="D4364" s="4" t="s">
        <v>1786</v>
      </c>
      <c r="E4364" s="3" t="s">
        <v>69</v>
      </c>
      <c r="F4364" s="4"/>
      <c r="G4364" s="16" t="s">
        <v>1015</v>
      </c>
      <c r="H4364" s="16" t="s">
        <v>68</v>
      </c>
      <c r="I4364" s="183">
        <v>100</v>
      </c>
      <c r="J4364" s="183">
        <v>100</v>
      </c>
      <c r="K4364" s="183">
        <v>0</v>
      </c>
      <c r="L4364" s="183">
        <f>M4364+N4364+O4364</f>
        <v>0</v>
      </c>
      <c r="M4364" s="17"/>
      <c r="N4364" s="17"/>
      <c r="O4364" s="17"/>
      <c r="P4364" s="17">
        <f t="shared" si="3530"/>
        <v>0</v>
      </c>
      <c r="Q4364" s="183">
        <f t="shared" si="3535"/>
        <v>0</v>
      </c>
    </row>
    <row r="4365" spans="1:17" ht="22.5" x14ac:dyDescent="0.25">
      <c r="A4365" s="1" t="s">
        <v>1</v>
      </c>
      <c r="B4365" s="1" t="s">
        <v>1</v>
      </c>
      <c r="C4365" s="1" t="s">
        <v>1</v>
      </c>
      <c r="D4365" s="2" t="s">
        <v>1</v>
      </c>
      <c r="E4365" s="2" t="s">
        <v>1</v>
      </c>
      <c r="F4365" s="2" t="s">
        <v>1</v>
      </c>
      <c r="G4365" s="2" t="s">
        <v>1</v>
      </c>
      <c r="H4365" s="13" t="s">
        <v>70</v>
      </c>
      <c r="I4365" s="184">
        <f t="shared" ref="I4365:O4365" si="3546">SUM(I4366)</f>
        <v>44000</v>
      </c>
      <c r="J4365" s="184">
        <f t="shared" si="3546"/>
        <v>36000</v>
      </c>
      <c r="K4365" s="184">
        <f t="shared" si="3546"/>
        <v>36000</v>
      </c>
      <c r="L4365" s="184">
        <f t="shared" si="3546"/>
        <v>0</v>
      </c>
      <c r="M4365" s="14">
        <f t="shared" si="3546"/>
        <v>0</v>
      </c>
      <c r="N4365" s="14">
        <f t="shared" si="3546"/>
        <v>0</v>
      </c>
      <c r="O4365" s="14">
        <f t="shared" si="3546"/>
        <v>0</v>
      </c>
      <c r="P4365" s="14">
        <f t="shared" si="3530"/>
        <v>36000</v>
      </c>
      <c r="Q4365" s="184">
        <f t="shared" si="3535"/>
        <v>100</v>
      </c>
    </row>
    <row r="4366" spans="1:17" x14ac:dyDescent="0.25">
      <c r="A4366" s="4" t="s">
        <v>969</v>
      </c>
      <c r="B4366" s="4" t="s">
        <v>82</v>
      </c>
      <c r="C4366" s="4" t="s">
        <v>1785</v>
      </c>
      <c r="D4366" s="4" t="s">
        <v>1786</v>
      </c>
      <c r="E4366" s="2" t="s">
        <v>71</v>
      </c>
      <c r="F4366" s="2" t="s">
        <v>1</v>
      </c>
      <c r="G4366" s="2" t="s">
        <v>1</v>
      </c>
      <c r="H4366" s="2" t="s">
        <v>72</v>
      </c>
      <c r="I4366" s="185">
        <f t="shared" ref="I4366:L4366" si="3547">SUM(I4367:I4368)</f>
        <v>44000</v>
      </c>
      <c r="J4366" s="185">
        <f t="shared" ref="J4366" si="3548">SUM(J4367:J4368)</f>
        <v>36000</v>
      </c>
      <c r="K4366" s="185">
        <f t="shared" ref="K4366" si="3549">SUM(K4367:K4368)</f>
        <v>36000</v>
      </c>
      <c r="L4366" s="185">
        <f t="shared" si="3547"/>
        <v>0</v>
      </c>
      <c r="M4366" s="15">
        <f t="shared" ref="M4366:O4366" si="3550">SUM(M4367:M4368)</f>
        <v>0</v>
      </c>
      <c r="N4366" s="15">
        <f t="shared" si="3550"/>
        <v>0</v>
      </c>
      <c r="O4366" s="15">
        <f t="shared" si="3550"/>
        <v>0</v>
      </c>
      <c r="P4366" s="15">
        <f t="shared" si="3530"/>
        <v>36000</v>
      </c>
      <c r="Q4366" s="185">
        <f t="shared" si="3535"/>
        <v>100</v>
      </c>
    </row>
    <row r="4367" spans="1:17" x14ac:dyDescent="0.25">
      <c r="A4367" s="4" t="s">
        <v>969</v>
      </c>
      <c r="B4367" s="4" t="s">
        <v>82</v>
      </c>
      <c r="C4367" s="4" t="s">
        <v>1785</v>
      </c>
      <c r="D4367" s="4" t="s">
        <v>1786</v>
      </c>
      <c r="E4367" s="3" t="s">
        <v>75</v>
      </c>
      <c r="F4367" s="4"/>
      <c r="G4367" s="16" t="s">
        <v>1015</v>
      </c>
      <c r="H4367" s="16" t="s">
        <v>74</v>
      </c>
      <c r="I4367" s="183">
        <v>27000</v>
      </c>
      <c r="J4367" s="183">
        <v>19000</v>
      </c>
      <c r="K4367" s="183">
        <v>19000</v>
      </c>
      <c r="L4367" s="183">
        <f>M4367+N4367+O4367</f>
        <v>0</v>
      </c>
      <c r="M4367" s="17"/>
      <c r="N4367" s="17"/>
      <c r="O4367" s="17"/>
      <c r="P4367" s="17">
        <f t="shared" si="3530"/>
        <v>19000</v>
      </c>
      <c r="Q4367" s="183">
        <f t="shared" si="3535"/>
        <v>100</v>
      </c>
    </row>
    <row r="4368" spans="1:17" x14ac:dyDescent="0.25">
      <c r="A4368" s="4" t="s">
        <v>969</v>
      </c>
      <c r="B4368" s="4" t="s">
        <v>82</v>
      </c>
      <c r="C4368" s="4" t="s">
        <v>1785</v>
      </c>
      <c r="D4368" s="4" t="s">
        <v>1786</v>
      </c>
      <c r="E4368" s="3" t="s">
        <v>341</v>
      </c>
      <c r="F4368" s="4"/>
      <c r="G4368" s="16" t="s">
        <v>1015</v>
      </c>
      <c r="H4368" s="16" t="s">
        <v>340</v>
      </c>
      <c r="I4368" s="183">
        <v>17000</v>
      </c>
      <c r="J4368" s="183">
        <v>17000</v>
      </c>
      <c r="K4368" s="183">
        <v>17000</v>
      </c>
      <c r="L4368" s="183">
        <f>M4368+N4368+O4368</f>
        <v>0</v>
      </c>
      <c r="M4368" s="17"/>
      <c r="N4368" s="17"/>
      <c r="O4368" s="17"/>
      <c r="P4368" s="17">
        <f t="shared" si="3530"/>
        <v>17000</v>
      </c>
      <c r="Q4368" s="183">
        <f t="shared" si="3535"/>
        <v>100</v>
      </c>
    </row>
    <row r="4369" spans="1:17" x14ac:dyDescent="0.25">
      <c r="A4369" s="16" t="s">
        <v>1</v>
      </c>
      <c r="B4369" s="16" t="s">
        <v>1</v>
      </c>
      <c r="C4369" s="16" t="s">
        <v>1</v>
      </c>
      <c r="D4369" s="16" t="s">
        <v>1</v>
      </c>
      <c r="E4369" s="16" t="s">
        <v>1</v>
      </c>
      <c r="F4369" s="16" t="s">
        <v>1</v>
      </c>
      <c r="G4369" s="16" t="s">
        <v>1</v>
      </c>
      <c r="H4369" s="13" t="s">
        <v>1795</v>
      </c>
      <c r="I4369" s="184">
        <f t="shared" ref="I4369:O4369" si="3551">SUM(I4339,I4362,I4365)</f>
        <v>2636547</v>
      </c>
      <c r="J4369" s="184">
        <f t="shared" si="3551"/>
        <v>2613330</v>
      </c>
      <c r="K4369" s="184">
        <f t="shared" si="3551"/>
        <v>2073354</v>
      </c>
      <c r="L4369" s="184">
        <f t="shared" si="3551"/>
        <v>537976</v>
      </c>
      <c r="M4369" s="14">
        <f t="shared" si="3551"/>
        <v>251681</v>
      </c>
      <c r="N4369" s="14">
        <f t="shared" si="3551"/>
        <v>258415</v>
      </c>
      <c r="O4369" s="14">
        <f t="shared" si="3551"/>
        <v>27880</v>
      </c>
      <c r="P4369" s="14">
        <f t="shared" si="3530"/>
        <v>2611330</v>
      </c>
      <c r="Q4369" s="184">
        <f t="shared" si="3535"/>
        <v>99.923469290139394</v>
      </c>
    </row>
    <row r="4370" spans="1:17" ht="15.75" thickBot="1" x14ac:dyDescent="0.3">
      <c r="A4370" s="16" t="s">
        <v>1</v>
      </c>
      <c r="B4370" s="16" t="s">
        <v>1</v>
      </c>
      <c r="C4370" s="16" t="s">
        <v>1</v>
      </c>
      <c r="D4370" s="16" t="s">
        <v>1</v>
      </c>
      <c r="E4370" s="16" t="s">
        <v>1</v>
      </c>
      <c r="F4370" s="16" t="s">
        <v>1</v>
      </c>
      <c r="G4370" s="16" t="s">
        <v>1</v>
      </c>
      <c r="H4370" s="2" t="s">
        <v>77</v>
      </c>
      <c r="I4370" s="185">
        <v>52</v>
      </c>
      <c r="J4370" s="185">
        <v>52</v>
      </c>
      <c r="K4370" s="185"/>
      <c r="L4370" s="185">
        <f>M4370+N4370+O4370</f>
        <v>0</v>
      </c>
      <c r="M4370" s="16"/>
      <c r="N4370" s="16"/>
      <c r="O4370" s="16"/>
      <c r="P4370" s="15">
        <f t="shared" si="3530"/>
        <v>0</v>
      </c>
      <c r="Q4370" s="164"/>
    </row>
    <row r="4371" spans="1:17" ht="45.75" thickBot="1" x14ac:dyDescent="0.3">
      <c r="A4371" s="212" t="s">
        <v>1</v>
      </c>
      <c r="B4371" s="212" t="s">
        <v>1</v>
      </c>
      <c r="C4371" s="212" t="s">
        <v>1</v>
      </c>
      <c r="D4371" s="212" t="s">
        <v>1</v>
      </c>
      <c r="E4371" s="212" t="s">
        <v>1</v>
      </c>
      <c r="F4371" s="212" t="s">
        <v>1</v>
      </c>
      <c r="G4371" s="214" t="s">
        <v>1</v>
      </c>
      <c r="H4371" s="5" t="s">
        <v>78</v>
      </c>
      <c r="I4371" s="109" t="s">
        <v>3374</v>
      </c>
      <c r="J4371" s="109" t="s">
        <v>3433</v>
      </c>
      <c r="K4371" s="109" t="s">
        <v>3437</v>
      </c>
      <c r="L4371" s="109" t="s">
        <v>3434</v>
      </c>
      <c r="M4371" s="5" t="s">
        <v>3439</v>
      </c>
      <c r="N4371" s="5" t="s">
        <v>3440</v>
      </c>
      <c r="O4371" s="5" t="s">
        <v>3441</v>
      </c>
      <c r="P4371" s="5" t="s">
        <v>3438</v>
      </c>
      <c r="Q4371" s="162" t="s">
        <v>3302</v>
      </c>
    </row>
    <row r="4372" spans="1:17" x14ac:dyDescent="0.25">
      <c r="A4372" s="213"/>
      <c r="B4372" s="213"/>
      <c r="C4372" s="213"/>
      <c r="D4372" s="213"/>
      <c r="E4372" s="213"/>
      <c r="F4372" s="213"/>
      <c r="G4372" s="215"/>
      <c r="H4372" s="18" t="s">
        <v>1</v>
      </c>
      <c r="I4372" s="110">
        <v>1</v>
      </c>
      <c r="J4372" s="110">
        <v>2</v>
      </c>
      <c r="K4372" s="110">
        <v>20</v>
      </c>
      <c r="L4372" s="110" t="s">
        <v>3402</v>
      </c>
      <c r="M4372" s="12">
        <v>5</v>
      </c>
      <c r="N4372" s="12">
        <v>6</v>
      </c>
      <c r="O4372" s="12">
        <v>7</v>
      </c>
      <c r="P4372" s="12" t="s">
        <v>3303</v>
      </c>
      <c r="Q4372" s="110">
        <v>9</v>
      </c>
    </row>
    <row r="4373" spans="1:17" x14ac:dyDescent="0.25">
      <c r="A4373" s="213"/>
      <c r="B4373" s="213"/>
      <c r="C4373" s="213"/>
      <c r="D4373" s="213"/>
      <c r="E4373" s="213"/>
      <c r="F4373" s="213"/>
      <c r="G4373" s="215"/>
      <c r="H4373" s="19" t="s">
        <v>1060</v>
      </c>
      <c r="I4373" s="186">
        <f t="shared" ref="I4373:L4373" si="3552">SUM(I4369)</f>
        <v>2636547</v>
      </c>
      <c r="J4373" s="186">
        <f t="shared" ref="J4373" si="3553">SUM(J4369)</f>
        <v>2613330</v>
      </c>
      <c r="K4373" s="186">
        <f t="shared" ref="K4373" si="3554">SUM(K4369)</f>
        <v>2073354</v>
      </c>
      <c r="L4373" s="186">
        <f t="shared" si="3552"/>
        <v>537976</v>
      </c>
      <c r="M4373" s="20">
        <f t="shared" ref="M4373:O4373" si="3555">SUM(M4369)</f>
        <v>251681</v>
      </c>
      <c r="N4373" s="20">
        <f t="shared" si="3555"/>
        <v>258415</v>
      </c>
      <c r="O4373" s="20">
        <f t="shared" si="3555"/>
        <v>27880</v>
      </c>
      <c r="P4373" s="20">
        <f>K4373+L4373</f>
        <v>2611330</v>
      </c>
      <c r="Q4373" s="186">
        <f>IF(J4373=0,"-",P4373/J4373*100)</f>
        <v>99.923469290139394</v>
      </c>
    </row>
    <row r="4374" spans="1:17" x14ac:dyDescent="0.25">
      <c r="A4374" s="213"/>
      <c r="B4374" s="213"/>
      <c r="C4374" s="213"/>
      <c r="D4374" s="213"/>
      <c r="E4374" s="213"/>
      <c r="F4374" s="213"/>
      <c r="G4374" s="215"/>
      <c r="H4374" s="21" t="s">
        <v>80</v>
      </c>
      <c r="I4374" s="186">
        <f t="shared" ref="I4374:L4374" si="3556">SUM(I4373)</f>
        <v>2636547</v>
      </c>
      <c r="J4374" s="186">
        <f t="shared" ref="J4374" si="3557">SUM(J4373)</f>
        <v>2613330</v>
      </c>
      <c r="K4374" s="186">
        <f t="shared" ref="K4374" si="3558">SUM(K4373)</f>
        <v>2073354</v>
      </c>
      <c r="L4374" s="186">
        <f t="shared" si="3556"/>
        <v>537976</v>
      </c>
      <c r="M4374" s="20">
        <f t="shared" ref="M4374:O4374" si="3559">SUM(M4373)</f>
        <v>251681</v>
      </c>
      <c r="N4374" s="20">
        <f t="shared" si="3559"/>
        <v>258415</v>
      </c>
      <c r="O4374" s="20">
        <f t="shared" si="3559"/>
        <v>27880</v>
      </c>
      <c r="P4374" s="20">
        <f>K4374+L4374</f>
        <v>2611330</v>
      </c>
      <c r="Q4374" s="186">
        <f>IF(J4374=0,"-",P4374/J4374*100)</f>
        <v>99.923469290139394</v>
      </c>
    </row>
    <row r="4375" spans="1:17" x14ac:dyDescent="0.25">
      <c r="A4375" s="216"/>
      <c r="B4375" s="216"/>
      <c r="C4375" s="216"/>
      <c r="D4375" s="216"/>
      <c r="E4375" s="216"/>
      <c r="F4375" s="216"/>
      <c r="G4375" s="217"/>
      <c r="J4375" s="178">
        <v>0</v>
      </c>
      <c r="K4375" s="178">
        <v>0</v>
      </c>
      <c r="L4375" s="178">
        <f>M4375+N4375+O4375</f>
        <v>0</v>
      </c>
      <c r="P4375">
        <f>K4375+L4375</f>
        <v>0</v>
      </c>
      <c r="Q4375" s="160" t="str">
        <f>IF(J4375=0,"-",P4375/J4375*100)</f>
        <v>-</v>
      </c>
    </row>
    <row r="4376" spans="1:17" ht="15.75" thickBot="1" x14ac:dyDescent="0.3">
      <c r="A4376" s="16" t="s">
        <v>1</v>
      </c>
      <c r="B4376" s="16" t="s">
        <v>1</v>
      </c>
      <c r="C4376" s="16" t="s">
        <v>1</v>
      </c>
      <c r="D4376" s="16" t="s">
        <v>1</v>
      </c>
      <c r="E4376" s="16" t="s">
        <v>1</v>
      </c>
      <c r="F4376" s="16" t="s">
        <v>1</v>
      </c>
      <c r="G4376" s="16" t="s">
        <v>1</v>
      </c>
      <c r="H4376" s="22" t="s">
        <v>1</v>
      </c>
      <c r="I4376" s="187"/>
      <c r="J4376" s="187"/>
      <c r="K4376" s="187"/>
      <c r="L4376" s="187">
        <f>M4376+N4376+O4376</f>
        <v>0</v>
      </c>
      <c r="M4376" s="22"/>
      <c r="N4376" s="22"/>
      <c r="O4376" s="22"/>
      <c r="P4376" s="22">
        <f>K4376+L4376</f>
        <v>0</v>
      </c>
      <c r="Q4376" s="166"/>
    </row>
    <row r="4377" spans="1:17" ht="45.75" thickBot="1" x14ac:dyDescent="0.3">
      <c r="A4377" s="5" t="s">
        <v>4</v>
      </c>
      <c r="B4377" s="5" t="s">
        <v>5</v>
      </c>
      <c r="C4377" s="5" t="s">
        <v>6</v>
      </c>
      <c r="D4377" s="6" t="s">
        <v>1</v>
      </c>
      <c r="E4377" s="5" t="s">
        <v>7</v>
      </c>
      <c r="F4377" s="5" t="s">
        <v>8</v>
      </c>
      <c r="G4377" s="5" t="s">
        <v>9</v>
      </c>
      <c r="H4377" s="5" t="s">
        <v>10</v>
      </c>
      <c r="I4377" s="109" t="s">
        <v>3374</v>
      </c>
      <c r="J4377" s="109" t="s">
        <v>3433</v>
      </c>
      <c r="K4377" s="109" t="s">
        <v>3437</v>
      </c>
      <c r="L4377" s="109" t="s">
        <v>3434</v>
      </c>
      <c r="M4377" s="5" t="s">
        <v>3439</v>
      </c>
      <c r="N4377" s="5" t="s">
        <v>3440</v>
      </c>
      <c r="O4377" s="5" t="s">
        <v>3441</v>
      </c>
      <c r="P4377" s="5" t="s">
        <v>3438</v>
      </c>
      <c r="Q4377" s="162" t="s">
        <v>3302</v>
      </c>
    </row>
    <row r="4378" spans="1:17" x14ac:dyDescent="0.25">
      <c r="A4378" s="7" t="s">
        <v>1</v>
      </c>
      <c r="B4378" s="7" t="s">
        <v>1</v>
      </c>
      <c r="C4378" s="7" t="s">
        <v>1</v>
      </c>
      <c r="D4378" s="8" t="s">
        <v>1</v>
      </c>
      <c r="E4378" s="8" t="s">
        <v>1</v>
      </c>
      <c r="F4378" s="9" t="s">
        <v>1</v>
      </c>
      <c r="G4378" s="10" t="s">
        <v>1</v>
      </c>
      <c r="H4378" s="11" t="s">
        <v>1</v>
      </c>
      <c r="I4378" s="110">
        <v>1</v>
      </c>
      <c r="J4378" s="110">
        <v>2</v>
      </c>
      <c r="K4378" s="110">
        <v>20</v>
      </c>
      <c r="L4378" s="110" t="s">
        <v>3402</v>
      </c>
      <c r="M4378" s="12">
        <v>5</v>
      </c>
      <c r="N4378" s="12">
        <v>6</v>
      </c>
      <c r="O4378" s="12">
        <v>7</v>
      </c>
      <c r="P4378" s="12" t="s">
        <v>3303</v>
      </c>
      <c r="Q4378" s="110">
        <v>9</v>
      </c>
    </row>
    <row r="4379" spans="1:17" x14ac:dyDescent="0.25">
      <c r="A4379" s="1" t="s">
        <v>969</v>
      </c>
      <c r="B4379" s="1" t="s">
        <v>82</v>
      </c>
      <c r="C4379" s="4" t="s">
        <v>1796</v>
      </c>
      <c r="D4379" s="4" t="s">
        <v>1797</v>
      </c>
      <c r="E4379" s="2" t="s">
        <v>1</v>
      </c>
      <c r="F4379" s="2" t="s">
        <v>1</v>
      </c>
      <c r="G4379" s="2" t="s">
        <v>1</v>
      </c>
      <c r="H4379" s="2" t="s">
        <v>1798</v>
      </c>
      <c r="I4379" s="183">
        <v>0</v>
      </c>
      <c r="J4379" s="183"/>
      <c r="K4379" s="183"/>
      <c r="L4379" s="183">
        <f>M4379+N4379+O4379</f>
        <v>0</v>
      </c>
      <c r="M4379" s="3"/>
      <c r="N4379" s="3"/>
      <c r="O4379" s="3"/>
      <c r="P4379" s="3">
        <f t="shared" ref="P4379:P4412" si="3560">K4379+L4379</f>
        <v>0</v>
      </c>
      <c r="Q4379" s="161"/>
    </row>
    <row r="4380" spans="1:17" ht="33.75" x14ac:dyDescent="0.25">
      <c r="A4380" s="1" t="s">
        <v>1</v>
      </c>
      <c r="B4380" s="1" t="s">
        <v>1</v>
      </c>
      <c r="C4380" s="1" t="s">
        <v>1</v>
      </c>
      <c r="D4380" s="2" t="s">
        <v>1</v>
      </c>
      <c r="E4380" s="2" t="s">
        <v>1</v>
      </c>
      <c r="F4380" s="2" t="s">
        <v>1</v>
      </c>
      <c r="G4380" s="2" t="s">
        <v>1</v>
      </c>
      <c r="H4380" s="13" t="s">
        <v>14</v>
      </c>
      <c r="I4380" s="184">
        <f t="shared" ref="I4380:L4380" si="3561">SUM(I4381,I4389,I4391)</f>
        <v>3394528</v>
      </c>
      <c r="J4380" s="184">
        <f t="shared" ref="J4380" si="3562">SUM(J4381,J4389,J4391)</f>
        <v>3328043</v>
      </c>
      <c r="K4380" s="184">
        <f t="shared" ref="K4380" si="3563">SUM(K4381,K4389,K4391)</f>
        <v>2791636</v>
      </c>
      <c r="L4380" s="184">
        <f t="shared" si="3561"/>
        <v>530407</v>
      </c>
      <c r="M4380" s="14">
        <f t="shared" ref="M4380:O4380" si="3564">SUM(M4381,M4389,M4391)</f>
        <v>291319</v>
      </c>
      <c r="N4380" s="14">
        <f t="shared" si="3564"/>
        <v>232602</v>
      </c>
      <c r="O4380" s="14">
        <f t="shared" si="3564"/>
        <v>6486</v>
      </c>
      <c r="P4380" s="14">
        <f t="shared" si="3560"/>
        <v>3322043</v>
      </c>
      <c r="Q4380" s="184">
        <f t="shared" ref="Q4380:Q4411" si="3565">IF(J4380=0,"-",P4380/J4380*100)</f>
        <v>99.819713867879713</v>
      </c>
    </row>
    <row r="4381" spans="1:17" x14ac:dyDescent="0.25">
      <c r="A4381" s="4" t="s">
        <v>969</v>
      </c>
      <c r="B4381" s="4" t="s">
        <v>82</v>
      </c>
      <c r="C4381" s="4" t="s">
        <v>1796</v>
      </c>
      <c r="D4381" s="4" t="s">
        <v>1797</v>
      </c>
      <c r="E4381" s="2" t="s">
        <v>15</v>
      </c>
      <c r="F4381" s="2" t="s">
        <v>1</v>
      </c>
      <c r="G4381" s="2" t="s">
        <v>1</v>
      </c>
      <c r="H4381" s="2" t="s">
        <v>16</v>
      </c>
      <c r="I4381" s="185">
        <f t="shared" ref="I4381:L4381" si="3566">SUM(I4382,I4383)</f>
        <v>2902783</v>
      </c>
      <c r="J4381" s="185">
        <f t="shared" ref="J4381" si="3567">SUM(J4382,J4383)</f>
        <v>2875298</v>
      </c>
      <c r="K4381" s="185">
        <f t="shared" ref="K4381" si="3568">SUM(K4382,K4383)</f>
        <v>2404686</v>
      </c>
      <c r="L4381" s="185">
        <f t="shared" si="3566"/>
        <v>464612</v>
      </c>
      <c r="M4381" s="15">
        <f t="shared" ref="M4381:O4381" si="3569">SUM(M4382,M4383)</f>
        <v>256529</v>
      </c>
      <c r="N4381" s="15">
        <f t="shared" si="3569"/>
        <v>205000</v>
      </c>
      <c r="O4381" s="15">
        <f t="shared" si="3569"/>
        <v>3083</v>
      </c>
      <c r="P4381" s="15">
        <f t="shared" si="3560"/>
        <v>2869298</v>
      </c>
      <c r="Q4381" s="185">
        <f t="shared" si="3565"/>
        <v>99.791325977342169</v>
      </c>
    </row>
    <row r="4382" spans="1:17" x14ac:dyDescent="0.25">
      <c r="A4382" s="4" t="s">
        <v>969</v>
      </c>
      <c r="B4382" s="4" t="s">
        <v>82</v>
      </c>
      <c r="C4382" s="4" t="s">
        <v>1796</v>
      </c>
      <c r="D4382" s="4" t="s">
        <v>1797</v>
      </c>
      <c r="E4382" s="3" t="s">
        <v>18</v>
      </c>
      <c r="F4382" s="4"/>
      <c r="G4382" s="16" t="s">
        <v>1015</v>
      </c>
      <c r="H4382" s="16" t="s">
        <v>17</v>
      </c>
      <c r="I4382" s="183">
        <v>2593083</v>
      </c>
      <c r="J4382" s="183">
        <v>2573083</v>
      </c>
      <c r="K4382" s="183">
        <v>2120000</v>
      </c>
      <c r="L4382" s="183">
        <f>M4382+N4382+O4382</f>
        <v>453083</v>
      </c>
      <c r="M4382" s="17">
        <v>250000</v>
      </c>
      <c r="N4382" s="17">
        <v>200000</v>
      </c>
      <c r="O4382" s="17">
        <v>3083</v>
      </c>
      <c r="P4382" s="17">
        <f t="shared" si="3560"/>
        <v>2573083</v>
      </c>
      <c r="Q4382" s="183">
        <f t="shared" si="3565"/>
        <v>100</v>
      </c>
    </row>
    <row r="4383" spans="1:17" x14ac:dyDescent="0.25">
      <c r="A4383" s="1" t="s">
        <v>969</v>
      </c>
      <c r="B4383" s="1" t="s">
        <v>82</v>
      </c>
      <c r="C4383" s="1" t="s">
        <v>1796</v>
      </c>
      <c r="D4383" s="1" t="s">
        <v>1797</v>
      </c>
      <c r="E4383" s="1" t="s">
        <v>20</v>
      </c>
      <c r="F4383" s="4" t="s">
        <v>1</v>
      </c>
      <c r="G4383" s="16" t="s">
        <v>1</v>
      </c>
      <c r="H4383" s="2" t="s">
        <v>21</v>
      </c>
      <c r="I4383" s="185">
        <f t="shared" ref="I4383:O4383" si="3570">SUM(I4384:I4388)</f>
        <v>309700</v>
      </c>
      <c r="J4383" s="185">
        <f t="shared" si="3570"/>
        <v>302215</v>
      </c>
      <c r="K4383" s="185">
        <f t="shared" si="3570"/>
        <v>284686</v>
      </c>
      <c r="L4383" s="185">
        <f t="shared" si="3570"/>
        <v>11529</v>
      </c>
      <c r="M4383" s="15">
        <f t="shared" si="3570"/>
        <v>6529</v>
      </c>
      <c r="N4383" s="15">
        <f t="shared" si="3570"/>
        <v>5000</v>
      </c>
      <c r="O4383" s="15">
        <f t="shared" si="3570"/>
        <v>0</v>
      </c>
      <c r="P4383" s="15">
        <f t="shared" si="3560"/>
        <v>296215</v>
      </c>
      <c r="Q4383" s="185">
        <f t="shared" si="3565"/>
        <v>98.014658438528855</v>
      </c>
    </row>
    <row r="4384" spans="1:17" x14ac:dyDescent="0.25">
      <c r="A4384" s="4" t="s">
        <v>969</v>
      </c>
      <c r="B4384" s="4" t="s">
        <v>82</v>
      </c>
      <c r="C4384" s="4" t="s">
        <v>1796</v>
      </c>
      <c r="D4384" s="4" t="s">
        <v>1797</v>
      </c>
      <c r="E4384" s="3" t="s">
        <v>22</v>
      </c>
      <c r="F4384" s="4" t="s">
        <v>1799</v>
      </c>
      <c r="G4384" s="16" t="s">
        <v>1015</v>
      </c>
      <c r="H4384" s="16" t="s">
        <v>86</v>
      </c>
      <c r="I4384" s="183">
        <v>66500</v>
      </c>
      <c r="J4384" s="183">
        <v>65000</v>
      </c>
      <c r="K4384" s="183">
        <v>54000</v>
      </c>
      <c r="L4384" s="183">
        <f>M4384+N4384+O4384</f>
        <v>11000</v>
      </c>
      <c r="M4384" s="17">
        <v>6000</v>
      </c>
      <c r="N4384" s="17">
        <v>5000</v>
      </c>
      <c r="O4384" s="17">
        <v>0</v>
      </c>
      <c r="P4384" s="17">
        <f t="shared" si="3560"/>
        <v>65000</v>
      </c>
      <c r="Q4384" s="183">
        <f t="shared" si="3565"/>
        <v>100</v>
      </c>
    </row>
    <row r="4385" spans="1:17" x14ac:dyDescent="0.25">
      <c r="A4385" s="4" t="s">
        <v>969</v>
      </c>
      <c r="B4385" s="4" t="s">
        <v>82</v>
      </c>
      <c r="C4385" s="4" t="s">
        <v>1796</v>
      </c>
      <c r="D4385" s="4" t="s">
        <v>1797</v>
      </c>
      <c r="E4385" s="3" t="s">
        <v>22</v>
      </c>
      <c r="F4385" s="4" t="s">
        <v>1800</v>
      </c>
      <c r="G4385" s="16" t="s">
        <v>1015</v>
      </c>
      <c r="H4385" s="16" t="s">
        <v>26</v>
      </c>
      <c r="I4385" s="183">
        <v>175700</v>
      </c>
      <c r="J4385" s="183">
        <v>169700</v>
      </c>
      <c r="K4385" s="183">
        <v>169700</v>
      </c>
      <c r="L4385" s="183">
        <f>M4385+N4385+O4385</f>
        <v>0</v>
      </c>
      <c r="M4385" s="17">
        <v>0</v>
      </c>
      <c r="N4385" s="17">
        <v>0</v>
      </c>
      <c r="O4385" s="17">
        <v>0</v>
      </c>
      <c r="P4385" s="17">
        <f t="shared" si="3560"/>
        <v>169700</v>
      </c>
      <c r="Q4385" s="183">
        <f t="shared" si="3565"/>
        <v>100</v>
      </c>
    </row>
    <row r="4386" spans="1:17" x14ac:dyDescent="0.25">
      <c r="A4386" s="4" t="s">
        <v>969</v>
      </c>
      <c r="B4386" s="4" t="s">
        <v>82</v>
      </c>
      <c r="C4386" s="4" t="s">
        <v>1796</v>
      </c>
      <c r="D4386" s="4" t="s">
        <v>1797</v>
      </c>
      <c r="E4386" s="3" t="s">
        <v>22</v>
      </c>
      <c r="F4386" s="4" t="s">
        <v>1801</v>
      </c>
      <c r="G4386" s="16" t="s">
        <v>1015</v>
      </c>
      <c r="H4386" s="16" t="s">
        <v>28</v>
      </c>
      <c r="I4386" s="183">
        <v>46500</v>
      </c>
      <c r="J4386" s="183">
        <v>46515</v>
      </c>
      <c r="K4386" s="183">
        <v>46515</v>
      </c>
      <c r="L4386" s="183">
        <f>M4386+N4386+O4386</f>
        <v>0</v>
      </c>
      <c r="M4386" s="17">
        <v>0</v>
      </c>
      <c r="N4386" s="17">
        <v>0</v>
      </c>
      <c r="O4386" s="17">
        <v>0</v>
      </c>
      <c r="P4386" s="17">
        <f t="shared" si="3560"/>
        <v>46515</v>
      </c>
      <c r="Q4386" s="183">
        <f t="shared" si="3565"/>
        <v>100</v>
      </c>
    </row>
    <row r="4387" spans="1:17" x14ac:dyDescent="0.25">
      <c r="A4387" s="4" t="s">
        <v>969</v>
      </c>
      <c r="B4387" s="4" t="s">
        <v>82</v>
      </c>
      <c r="C4387" s="4" t="s">
        <v>1796</v>
      </c>
      <c r="D4387" s="4" t="s">
        <v>1797</v>
      </c>
      <c r="E4387" s="3" t="s">
        <v>22</v>
      </c>
      <c r="F4387" s="4" t="s">
        <v>1802</v>
      </c>
      <c r="G4387" s="16" t="s">
        <v>1015</v>
      </c>
      <c r="H4387" s="16" t="s">
        <v>24</v>
      </c>
      <c r="I4387" s="183">
        <v>6000</v>
      </c>
      <c r="J4387" s="183">
        <v>6000</v>
      </c>
      <c r="K4387" s="183">
        <v>0</v>
      </c>
      <c r="L4387" s="183">
        <f>M4387+N4387+O4387</f>
        <v>0</v>
      </c>
      <c r="M4387" s="17"/>
      <c r="N4387" s="17"/>
      <c r="O4387" s="17"/>
      <c r="P4387" s="17">
        <f t="shared" si="3560"/>
        <v>0</v>
      </c>
      <c r="Q4387" s="183">
        <f t="shared" si="3565"/>
        <v>0</v>
      </c>
    </row>
    <row r="4388" spans="1:17" x14ac:dyDescent="0.25">
      <c r="A4388" s="4" t="s">
        <v>969</v>
      </c>
      <c r="B4388" s="4" t="s">
        <v>82</v>
      </c>
      <c r="C4388" s="4" t="s">
        <v>1796</v>
      </c>
      <c r="D4388" s="4" t="s">
        <v>1797</v>
      </c>
      <c r="E4388" s="3" t="s">
        <v>22</v>
      </c>
      <c r="F4388" s="4" t="s">
        <v>1803</v>
      </c>
      <c r="G4388" s="16" t="s">
        <v>1015</v>
      </c>
      <c r="H4388" s="16" t="s">
        <v>30</v>
      </c>
      <c r="I4388" s="183">
        <v>15000</v>
      </c>
      <c r="J4388" s="183">
        <v>15000</v>
      </c>
      <c r="K4388" s="183">
        <v>14471</v>
      </c>
      <c r="L4388" s="183">
        <f>M4388+N4388+O4388</f>
        <v>529</v>
      </c>
      <c r="M4388" s="17">
        <v>529</v>
      </c>
      <c r="N4388" s="17"/>
      <c r="O4388" s="17"/>
      <c r="P4388" s="17">
        <f t="shared" si="3560"/>
        <v>15000</v>
      </c>
      <c r="Q4388" s="183">
        <f t="shared" si="3565"/>
        <v>100</v>
      </c>
    </row>
    <row r="4389" spans="1:17" x14ac:dyDescent="0.25">
      <c r="A4389" s="4" t="s">
        <v>969</v>
      </c>
      <c r="B4389" s="4" t="s">
        <v>82</v>
      </c>
      <c r="C4389" s="4" t="s">
        <v>1796</v>
      </c>
      <c r="D4389" s="4" t="s">
        <v>1797</v>
      </c>
      <c r="E4389" s="2" t="s">
        <v>31</v>
      </c>
      <c r="F4389" s="2" t="s">
        <v>1</v>
      </c>
      <c r="G4389" s="2" t="s">
        <v>1</v>
      </c>
      <c r="H4389" s="2" t="s">
        <v>32</v>
      </c>
      <c r="I4389" s="185">
        <f t="shared" ref="I4389:O4389" si="3571">SUM(I4390)</f>
        <v>272273</v>
      </c>
      <c r="J4389" s="185">
        <f t="shared" si="3571"/>
        <v>270273</v>
      </c>
      <c r="K4389" s="185">
        <f t="shared" si="3571"/>
        <v>221000</v>
      </c>
      <c r="L4389" s="185">
        <f t="shared" si="3571"/>
        <v>49273</v>
      </c>
      <c r="M4389" s="15">
        <f t="shared" si="3571"/>
        <v>25000</v>
      </c>
      <c r="N4389" s="15">
        <f t="shared" si="3571"/>
        <v>23000</v>
      </c>
      <c r="O4389" s="15">
        <f t="shared" si="3571"/>
        <v>1273</v>
      </c>
      <c r="P4389" s="15">
        <f t="shared" si="3560"/>
        <v>270273</v>
      </c>
      <c r="Q4389" s="185">
        <f t="shared" si="3565"/>
        <v>100</v>
      </c>
    </row>
    <row r="4390" spans="1:17" x14ac:dyDescent="0.25">
      <c r="A4390" s="4" t="s">
        <v>969</v>
      </c>
      <c r="B4390" s="4" t="s">
        <v>82</v>
      </c>
      <c r="C4390" s="4" t="s">
        <v>1796</v>
      </c>
      <c r="D4390" s="4" t="s">
        <v>1797</v>
      </c>
      <c r="E4390" s="3" t="s">
        <v>34</v>
      </c>
      <c r="F4390" s="4"/>
      <c r="G4390" s="16" t="s">
        <v>1015</v>
      </c>
      <c r="H4390" s="16" t="s">
        <v>33</v>
      </c>
      <c r="I4390" s="183">
        <v>272273</v>
      </c>
      <c r="J4390" s="183">
        <v>270273</v>
      </c>
      <c r="K4390" s="183">
        <v>221000</v>
      </c>
      <c r="L4390" s="183">
        <f>M4390+N4390+O4390</f>
        <v>49273</v>
      </c>
      <c r="M4390" s="17">
        <v>25000</v>
      </c>
      <c r="N4390" s="17">
        <v>23000</v>
      </c>
      <c r="O4390" s="17">
        <v>1273</v>
      </c>
      <c r="P4390" s="17">
        <f t="shared" si="3560"/>
        <v>270273</v>
      </c>
      <c r="Q4390" s="183">
        <f t="shared" si="3565"/>
        <v>100</v>
      </c>
    </row>
    <row r="4391" spans="1:17" x14ac:dyDescent="0.25">
      <c r="A4391" s="4" t="s">
        <v>969</v>
      </c>
      <c r="B4391" s="4" t="s">
        <v>82</v>
      </c>
      <c r="C4391" s="4" t="s">
        <v>1796</v>
      </c>
      <c r="D4391" s="4" t="s">
        <v>1797</v>
      </c>
      <c r="E4391" s="2" t="s">
        <v>35</v>
      </c>
      <c r="F4391" s="2" t="s">
        <v>1</v>
      </c>
      <c r="G4391" s="2" t="s">
        <v>1</v>
      </c>
      <c r="H4391" s="2" t="s">
        <v>36</v>
      </c>
      <c r="I4391" s="185">
        <f t="shared" ref="I4391:O4391" si="3572">SUM(I4392:I4400)</f>
        <v>219472</v>
      </c>
      <c r="J4391" s="185">
        <f t="shared" si="3572"/>
        <v>182472</v>
      </c>
      <c r="K4391" s="185">
        <f t="shared" si="3572"/>
        <v>165950</v>
      </c>
      <c r="L4391" s="185">
        <f t="shared" si="3572"/>
        <v>16522</v>
      </c>
      <c r="M4391" s="15">
        <f t="shared" si="3572"/>
        <v>9790</v>
      </c>
      <c r="N4391" s="15">
        <f t="shared" si="3572"/>
        <v>4602</v>
      </c>
      <c r="O4391" s="15">
        <f t="shared" si="3572"/>
        <v>2130</v>
      </c>
      <c r="P4391" s="15">
        <f t="shared" si="3560"/>
        <v>182472</v>
      </c>
      <c r="Q4391" s="185">
        <f t="shared" si="3565"/>
        <v>100</v>
      </c>
    </row>
    <row r="4392" spans="1:17" x14ac:dyDescent="0.25">
      <c r="A4392" s="4" t="s">
        <v>969</v>
      </c>
      <c r="B4392" s="4" t="s">
        <v>82</v>
      </c>
      <c r="C4392" s="4" t="s">
        <v>1796</v>
      </c>
      <c r="D4392" s="4" t="s">
        <v>1797</v>
      </c>
      <c r="E4392" s="3" t="s">
        <v>39</v>
      </c>
      <c r="F4392" s="4"/>
      <c r="G4392" s="16" t="s">
        <v>1015</v>
      </c>
      <c r="H4392" s="16" t="s">
        <v>38</v>
      </c>
      <c r="I4392" s="183">
        <v>1500</v>
      </c>
      <c r="J4392" s="183">
        <v>1500</v>
      </c>
      <c r="K4392" s="183">
        <v>1500</v>
      </c>
      <c r="L4392" s="183">
        <f t="shared" ref="L4392:L4399" si="3573">M4392+N4392+O4392</f>
        <v>0</v>
      </c>
      <c r="M4392" s="17">
        <v>0</v>
      </c>
      <c r="N4392" s="17">
        <v>0</v>
      </c>
      <c r="O4392" s="17">
        <v>0</v>
      </c>
      <c r="P4392" s="17">
        <f t="shared" si="3560"/>
        <v>1500</v>
      </c>
      <c r="Q4392" s="183">
        <f t="shared" si="3565"/>
        <v>100</v>
      </c>
    </row>
    <row r="4393" spans="1:17" x14ac:dyDescent="0.25">
      <c r="A4393" s="4" t="s">
        <v>969</v>
      </c>
      <c r="B4393" s="4" t="s">
        <v>82</v>
      </c>
      <c r="C4393" s="4" t="s">
        <v>1796</v>
      </c>
      <c r="D4393" s="4" t="s">
        <v>1797</v>
      </c>
      <c r="E4393" s="3" t="s">
        <v>197</v>
      </c>
      <c r="F4393" s="4"/>
      <c r="G4393" s="16" t="s">
        <v>1015</v>
      </c>
      <c r="H4393" s="16" t="s">
        <v>196</v>
      </c>
      <c r="I4393" s="183">
        <v>85000</v>
      </c>
      <c r="J4393" s="183">
        <v>85000</v>
      </c>
      <c r="K4393" s="183">
        <v>82000</v>
      </c>
      <c r="L4393" s="183">
        <f t="shared" si="3573"/>
        <v>3000</v>
      </c>
      <c r="M4393" s="17">
        <v>3000</v>
      </c>
      <c r="N4393" s="17">
        <v>0</v>
      </c>
      <c r="O4393" s="17">
        <v>0</v>
      </c>
      <c r="P4393" s="17">
        <f t="shared" si="3560"/>
        <v>85000</v>
      </c>
      <c r="Q4393" s="183">
        <f t="shared" si="3565"/>
        <v>100</v>
      </c>
    </row>
    <row r="4394" spans="1:17" x14ac:dyDescent="0.25">
      <c r="A4394" s="4" t="s">
        <v>969</v>
      </c>
      <c r="B4394" s="4" t="s">
        <v>82</v>
      </c>
      <c r="C4394" s="4" t="s">
        <v>1796</v>
      </c>
      <c r="D4394" s="4" t="s">
        <v>1797</v>
      </c>
      <c r="E4394" s="3" t="s">
        <v>200</v>
      </c>
      <c r="F4394" s="4"/>
      <c r="G4394" s="16" t="s">
        <v>1015</v>
      </c>
      <c r="H4394" s="16" t="s">
        <v>199</v>
      </c>
      <c r="I4394" s="183">
        <v>13000</v>
      </c>
      <c r="J4394" s="183">
        <v>13000</v>
      </c>
      <c r="K4394" s="183">
        <v>10100</v>
      </c>
      <c r="L4394" s="183">
        <f t="shared" si="3573"/>
        <v>2900</v>
      </c>
      <c r="M4394" s="17">
        <v>1300</v>
      </c>
      <c r="N4394" s="17">
        <v>1000</v>
      </c>
      <c r="O4394" s="17">
        <v>600</v>
      </c>
      <c r="P4394" s="17">
        <f t="shared" si="3560"/>
        <v>13000</v>
      </c>
      <c r="Q4394" s="183">
        <f t="shared" si="3565"/>
        <v>100</v>
      </c>
    </row>
    <row r="4395" spans="1:17" x14ac:dyDescent="0.25">
      <c r="A4395" s="4" t="s">
        <v>969</v>
      </c>
      <c r="B4395" s="4" t="s">
        <v>82</v>
      </c>
      <c r="C4395" s="4" t="s">
        <v>1796</v>
      </c>
      <c r="D4395" s="4" t="s">
        <v>1797</v>
      </c>
      <c r="E4395" s="3" t="s">
        <v>203</v>
      </c>
      <c r="F4395" s="4"/>
      <c r="G4395" s="16" t="s">
        <v>1015</v>
      </c>
      <c r="H4395" s="16" t="s">
        <v>202</v>
      </c>
      <c r="I4395" s="183">
        <v>52000</v>
      </c>
      <c r="J4395" s="183">
        <v>32000</v>
      </c>
      <c r="K4395" s="183">
        <v>30000</v>
      </c>
      <c r="L4395" s="183">
        <f t="shared" si="3573"/>
        <v>2000</v>
      </c>
      <c r="M4395" s="17">
        <v>1000</v>
      </c>
      <c r="N4395" s="17">
        <v>1000</v>
      </c>
      <c r="O4395" s="17">
        <v>0</v>
      </c>
      <c r="P4395" s="17">
        <f t="shared" si="3560"/>
        <v>32000</v>
      </c>
      <c r="Q4395" s="183">
        <f t="shared" si="3565"/>
        <v>100</v>
      </c>
    </row>
    <row r="4396" spans="1:17" x14ac:dyDescent="0.25">
      <c r="A4396" s="4" t="s">
        <v>969</v>
      </c>
      <c r="B4396" s="4" t="s">
        <v>82</v>
      </c>
      <c r="C4396" s="4" t="s">
        <v>1796</v>
      </c>
      <c r="D4396" s="4" t="s">
        <v>1797</v>
      </c>
      <c r="E4396" s="3" t="s">
        <v>206</v>
      </c>
      <c r="F4396" s="4"/>
      <c r="G4396" s="16" t="s">
        <v>1015</v>
      </c>
      <c r="H4396" s="16" t="s">
        <v>205</v>
      </c>
      <c r="I4396" s="183">
        <v>1200</v>
      </c>
      <c r="J4396" s="183">
        <v>1200</v>
      </c>
      <c r="K4396" s="183">
        <v>1050</v>
      </c>
      <c r="L4396" s="183">
        <f t="shared" si="3573"/>
        <v>150</v>
      </c>
      <c r="M4396" s="17">
        <v>150</v>
      </c>
      <c r="N4396" s="17">
        <v>0</v>
      </c>
      <c r="O4396" s="17">
        <v>0</v>
      </c>
      <c r="P4396" s="17">
        <f t="shared" si="3560"/>
        <v>1200</v>
      </c>
      <c r="Q4396" s="183">
        <f t="shared" si="3565"/>
        <v>100</v>
      </c>
    </row>
    <row r="4397" spans="1:17" x14ac:dyDescent="0.25">
      <c r="A4397" s="4" t="s">
        <v>969</v>
      </c>
      <c r="B4397" s="4" t="s">
        <v>82</v>
      </c>
      <c r="C4397" s="4" t="s">
        <v>1796</v>
      </c>
      <c r="D4397" s="4" t="s">
        <v>1797</v>
      </c>
      <c r="E4397" s="3" t="s">
        <v>209</v>
      </c>
      <c r="F4397" s="4"/>
      <c r="G4397" s="16" t="s">
        <v>1015</v>
      </c>
      <c r="H4397" s="16" t="s">
        <v>208</v>
      </c>
      <c r="I4397" s="183">
        <v>1000</v>
      </c>
      <c r="J4397" s="183">
        <v>1000</v>
      </c>
      <c r="K4397" s="183">
        <v>1000</v>
      </c>
      <c r="L4397" s="183">
        <f t="shared" si="3573"/>
        <v>0</v>
      </c>
      <c r="M4397" s="17">
        <v>0</v>
      </c>
      <c r="N4397" s="17">
        <v>0</v>
      </c>
      <c r="O4397" s="17">
        <v>0</v>
      </c>
      <c r="P4397" s="17">
        <f t="shared" si="3560"/>
        <v>1000</v>
      </c>
      <c r="Q4397" s="183">
        <f t="shared" si="3565"/>
        <v>100</v>
      </c>
    </row>
    <row r="4398" spans="1:17" x14ac:dyDescent="0.25">
      <c r="A4398" s="4" t="s">
        <v>969</v>
      </c>
      <c r="B4398" s="4" t="s">
        <v>82</v>
      </c>
      <c r="C4398" s="4" t="s">
        <v>1796</v>
      </c>
      <c r="D4398" s="4" t="s">
        <v>1797</v>
      </c>
      <c r="E4398" s="3" t="s">
        <v>212</v>
      </c>
      <c r="F4398" s="4"/>
      <c r="G4398" s="16" t="s">
        <v>1015</v>
      </c>
      <c r="H4398" s="16" t="s">
        <v>211</v>
      </c>
      <c r="I4398" s="183">
        <v>8000</v>
      </c>
      <c r="J4398" s="183">
        <v>8000</v>
      </c>
      <c r="K4398" s="183">
        <v>7000</v>
      </c>
      <c r="L4398" s="183">
        <f t="shared" si="3573"/>
        <v>1000</v>
      </c>
      <c r="M4398" s="17">
        <v>1000</v>
      </c>
      <c r="N4398" s="17">
        <v>0</v>
      </c>
      <c r="O4398" s="17">
        <v>0</v>
      </c>
      <c r="P4398" s="17">
        <f t="shared" si="3560"/>
        <v>8000</v>
      </c>
      <c r="Q4398" s="183">
        <f t="shared" si="3565"/>
        <v>100</v>
      </c>
    </row>
    <row r="4399" spans="1:17" x14ac:dyDescent="0.25">
      <c r="A4399" s="4" t="s">
        <v>969</v>
      </c>
      <c r="B4399" s="4" t="s">
        <v>82</v>
      </c>
      <c r="C4399" s="4" t="s">
        <v>1796</v>
      </c>
      <c r="D4399" s="4" t="s">
        <v>1797</v>
      </c>
      <c r="E4399" s="3" t="s">
        <v>215</v>
      </c>
      <c r="F4399" s="4"/>
      <c r="G4399" s="16" t="s">
        <v>1015</v>
      </c>
      <c r="H4399" s="16" t="s">
        <v>214</v>
      </c>
      <c r="I4399" s="183">
        <v>0</v>
      </c>
      <c r="J4399" s="183">
        <v>0</v>
      </c>
      <c r="K4399" s="183">
        <v>0</v>
      </c>
      <c r="L4399" s="183">
        <f t="shared" si="3573"/>
        <v>0</v>
      </c>
      <c r="M4399" s="17">
        <v>0</v>
      </c>
      <c r="N4399" s="17">
        <v>0</v>
      </c>
      <c r="O4399" s="17">
        <v>0</v>
      </c>
      <c r="P4399" s="17">
        <f t="shared" si="3560"/>
        <v>0</v>
      </c>
      <c r="Q4399" s="161" t="str">
        <f t="shared" si="3565"/>
        <v>-</v>
      </c>
    </row>
    <row r="4400" spans="1:17" x14ac:dyDescent="0.25">
      <c r="A4400" s="1" t="s">
        <v>969</v>
      </c>
      <c r="B4400" s="1" t="s">
        <v>82</v>
      </c>
      <c r="C4400" s="1" t="s">
        <v>1796</v>
      </c>
      <c r="D4400" s="1" t="s">
        <v>1797</v>
      </c>
      <c r="E4400" s="1" t="s">
        <v>40</v>
      </c>
      <c r="F4400" s="4" t="s">
        <v>1</v>
      </c>
      <c r="G4400" s="16" t="s">
        <v>1</v>
      </c>
      <c r="H4400" s="2" t="s">
        <v>41</v>
      </c>
      <c r="I4400" s="185">
        <f t="shared" ref="I4400:O4400" si="3574">SUM(I4401:I4403)</f>
        <v>57772</v>
      </c>
      <c r="J4400" s="185">
        <f t="shared" si="3574"/>
        <v>40772</v>
      </c>
      <c r="K4400" s="185">
        <f t="shared" si="3574"/>
        <v>33300</v>
      </c>
      <c r="L4400" s="185">
        <f t="shared" si="3574"/>
        <v>7472</v>
      </c>
      <c r="M4400" s="15">
        <f t="shared" si="3574"/>
        <v>3340</v>
      </c>
      <c r="N4400" s="15">
        <f t="shared" si="3574"/>
        <v>2602</v>
      </c>
      <c r="O4400" s="15">
        <f t="shared" si="3574"/>
        <v>1530</v>
      </c>
      <c r="P4400" s="15">
        <f t="shared" si="3560"/>
        <v>40772</v>
      </c>
      <c r="Q4400" s="185">
        <f t="shared" si="3565"/>
        <v>100</v>
      </c>
    </row>
    <row r="4401" spans="1:17" x14ac:dyDescent="0.25">
      <c r="A4401" s="4" t="s">
        <v>969</v>
      </c>
      <c r="B4401" s="4" t="s">
        <v>82</v>
      </c>
      <c r="C4401" s="4" t="s">
        <v>1796</v>
      </c>
      <c r="D4401" s="4" t="s">
        <v>1797</v>
      </c>
      <c r="E4401" s="3" t="s">
        <v>42</v>
      </c>
      <c r="F4401" s="4"/>
      <c r="G4401" s="16" t="s">
        <v>1015</v>
      </c>
      <c r="H4401" s="16" t="s">
        <v>41</v>
      </c>
      <c r="I4401" s="183">
        <v>33500</v>
      </c>
      <c r="J4401" s="183">
        <v>16500</v>
      </c>
      <c r="K4401" s="183">
        <v>15000</v>
      </c>
      <c r="L4401" s="183">
        <f>M4401+N4401+O4401</f>
        <v>1500</v>
      </c>
      <c r="M4401" s="17">
        <v>1000</v>
      </c>
      <c r="N4401" s="17">
        <v>500</v>
      </c>
      <c r="O4401" s="17">
        <v>0</v>
      </c>
      <c r="P4401" s="17">
        <f t="shared" si="3560"/>
        <v>16500</v>
      </c>
      <c r="Q4401" s="183">
        <f t="shared" si="3565"/>
        <v>100</v>
      </c>
    </row>
    <row r="4402" spans="1:17" ht="22.5" x14ac:dyDescent="0.25">
      <c r="A4402" s="4" t="s">
        <v>969</v>
      </c>
      <c r="B4402" s="4" t="s">
        <v>82</v>
      </c>
      <c r="C4402" s="4" t="s">
        <v>1796</v>
      </c>
      <c r="D4402" s="4" t="s">
        <v>1797</v>
      </c>
      <c r="E4402" s="3" t="s">
        <v>42</v>
      </c>
      <c r="F4402" s="4" t="s">
        <v>1804</v>
      </c>
      <c r="G4402" s="16" t="s">
        <v>1015</v>
      </c>
      <c r="H4402" s="16" t="s">
        <v>50</v>
      </c>
      <c r="I4402" s="183">
        <v>8272</v>
      </c>
      <c r="J4402" s="183">
        <v>8272</v>
      </c>
      <c r="K4402" s="183">
        <v>6900</v>
      </c>
      <c r="L4402" s="183">
        <f>M4402+N4402+O4402</f>
        <v>1372</v>
      </c>
      <c r="M4402" s="17">
        <v>800</v>
      </c>
      <c r="N4402" s="17">
        <v>572</v>
      </c>
      <c r="O4402" s="17">
        <v>0</v>
      </c>
      <c r="P4402" s="17">
        <f t="shared" si="3560"/>
        <v>8272</v>
      </c>
      <c r="Q4402" s="183">
        <f t="shared" si="3565"/>
        <v>100</v>
      </c>
    </row>
    <row r="4403" spans="1:17" ht="22.5" x14ac:dyDescent="0.25">
      <c r="A4403" s="4" t="s">
        <v>969</v>
      </c>
      <c r="B4403" s="4" t="s">
        <v>82</v>
      </c>
      <c r="C4403" s="4" t="s">
        <v>1796</v>
      </c>
      <c r="D4403" s="4" t="s">
        <v>1797</v>
      </c>
      <c r="E4403" s="3" t="s">
        <v>42</v>
      </c>
      <c r="F4403" s="4" t="s">
        <v>1805</v>
      </c>
      <c r="G4403" s="16" t="s">
        <v>1015</v>
      </c>
      <c r="H4403" s="16" t="s">
        <v>56</v>
      </c>
      <c r="I4403" s="183">
        <v>16000</v>
      </c>
      <c r="J4403" s="183">
        <v>16000</v>
      </c>
      <c r="K4403" s="183">
        <v>11400</v>
      </c>
      <c r="L4403" s="183">
        <f>M4403+N4403+O4403</f>
        <v>4600</v>
      </c>
      <c r="M4403" s="17">
        <v>1540</v>
      </c>
      <c r="N4403" s="17">
        <v>1530</v>
      </c>
      <c r="O4403" s="17">
        <v>1530</v>
      </c>
      <c r="P4403" s="17">
        <f t="shared" si="3560"/>
        <v>16000</v>
      </c>
      <c r="Q4403" s="183">
        <f t="shared" si="3565"/>
        <v>100</v>
      </c>
    </row>
    <row r="4404" spans="1:17" ht="22.5" x14ac:dyDescent="0.25">
      <c r="A4404" s="1" t="s">
        <v>1</v>
      </c>
      <c r="B4404" s="1" t="s">
        <v>1</v>
      </c>
      <c r="C4404" s="1" t="s">
        <v>1</v>
      </c>
      <c r="D4404" s="2" t="s">
        <v>1</v>
      </c>
      <c r="E4404" s="2" t="s">
        <v>1</v>
      </c>
      <c r="F4404" s="2" t="s">
        <v>1</v>
      </c>
      <c r="G4404" s="2" t="s">
        <v>1</v>
      </c>
      <c r="H4404" s="13" t="s">
        <v>57</v>
      </c>
      <c r="I4404" s="184">
        <f t="shared" ref="I4404:O4405" si="3575">SUM(I4405)</f>
        <v>100</v>
      </c>
      <c r="J4404" s="184">
        <f t="shared" si="3575"/>
        <v>100</v>
      </c>
      <c r="K4404" s="184">
        <f t="shared" si="3575"/>
        <v>0</v>
      </c>
      <c r="L4404" s="184">
        <f t="shared" si="3575"/>
        <v>0</v>
      </c>
      <c r="M4404" s="14">
        <f t="shared" si="3575"/>
        <v>0</v>
      </c>
      <c r="N4404" s="14">
        <f t="shared" si="3575"/>
        <v>0</v>
      </c>
      <c r="O4404" s="14">
        <f t="shared" si="3575"/>
        <v>0</v>
      </c>
      <c r="P4404" s="14">
        <f t="shared" si="3560"/>
        <v>0</v>
      </c>
      <c r="Q4404" s="184">
        <f t="shared" si="3565"/>
        <v>0</v>
      </c>
    </row>
    <row r="4405" spans="1:17" x14ac:dyDescent="0.25">
      <c r="A4405" s="4" t="s">
        <v>969</v>
      </c>
      <c r="B4405" s="4" t="s">
        <v>82</v>
      </c>
      <c r="C4405" s="4" t="s">
        <v>1796</v>
      </c>
      <c r="D4405" s="4" t="s">
        <v>1797</v>
      </c>
      <c r="E4405" s="2" t="s">
        <v>58</v>
      </c>
      <c r="F4405" s="2" t="s">
        <v>1</v>
      </c>
      <c r="G4405" s="2" t="s">
        <v>1</v>
      </c>
      <c r="H4405" s="2" t="s">
        <v>59</v>
      </c>
      <c r="I4405" s="185">
        <f t="shared" si="3575"/>
        <v>100</v>
      </c>
      <c r="J4405" s="185">
        <f t="shared" si="3575"/>
        <v>100</v>
      </c>
      <c r="K4405" s="185">
        <f t="shared" si="3575"/>
        <v>0</v>
      </c>
      <c r="L4405" s="185">
        <f t="shared" si="3575"/>
        <v>0</v>
      </c>
      <c r="M4405" s="15">
        <f t="shared" si="3575"/>
        <v>0</v>
      </c>
      <c r="N4405" s="15">
        <f t="shared" si="3575"/>
        <v>0</v>
      </c>
      <c r="O4405" s="15">
        <f t="shared" si="3575"/>
        <v>0</v>
      </c>
      <c r="P4405" s="15">
        <f t="shared" si="3560"/>
        <v>0</v>
      </c>
      <c r="Q4405" s="185">
        <f t="shared" si="3565"/>
        <v>0</v>
      </c>
    </row>
    <row r="4406" spans="1:17" x14ac:dyDescent="0.25">
      <c r="A4406" s="4" t="s">
        <v>969</v>
      </c>
      <c r="B4406" s="4" t="s">
        <v>82</v>
      </c>
      <c r="C4406" s="4" t="s">
        <v>1796</v>
      </c>
      <c r="D4406" s="4" t="s">
        <v>1797</v>
      </c>
      <c r="E4406" s="3" t="s">
        <v>69</v>
      </c>
      <c r="F4406" s="4"/>
      <c r="G4406" s="16" t="s">
        <v>1015</v>
      </c>
      <c r="H4406" s="16" t="s">
        <v>68</v>
      </c>
      <c r="I4406" s="183">
        <v>100</v>
      </c>
      <c r="J4406" s="183">
        <v>100</v>
      </c>
      <c r="K4406" s="183">
        <v>0</v>
      </c>
      <c r="L4406" s="183">
        <f>M4406+N4406+O4406</f>
        <v>0</v>
      </c>
      <c r="M4406" s="17"/>
      <c r="N4406" s="17"/>
      <c r="O4406" s="17"/>
      <c r="P4406" s="17">
        <f t="shared" si="3560"/>
        <v>0</v>
      </c>
      <c r="Q4406" s="183">
        <f t="shared" si="3565"/>
        <v>0</v>
      </c>
    </row>
    <row r="4407" spans="1:17" ht="22.5" x14ac:dyDescent="0.25">
      <c r="A4407" s="1" t="s">
        <v>1</v>
      </c>
      <c r="B4407" s="1" t="s">
        <v>1</v>
      </c>
      <c r="C4407" s="1" t="s">
        <v>1</v>
      </c>
      <c r="D4407" s="2" t="s">
        <v>1</v>
      </c>
      <c r="E4407" s="2" t="s">
        <v>1</v>
      </c>
      <c r="F4407" s="2" t="s">
        <v>1</v>
      </c>
      <c r="G4407" s="2" t="s">
        <v>1</v>
      </c>
      <c r="H4407" s="13" t="s">
        <v>70</v>
      </c>
      <c r="I4407" s="184">
        <f t="shared" ref="I4407:O4407" si="3576">SUM(I4408)</f>
        <v>58000</v>
      </c>
      <c r="J4407" s="184">
        <f t="shared" si="3576"/>
        <v>47000</v>
      </c>
      <c r="K4407" s="184">
        <f t="shared" si="3576"/>
        <v>47000</v>
      </c>
      <c r="L4407" s="184">
        <f t="shared" si="3576"/>
        <v>0</v>
      </c>
      <c r="M4407" s="14">
        <f t="shared" si="3576"/>
        <v>0</v>
      </c>
      <c r="N4407" s="14">
        <f t="shared" si="3576"/>
        <v>0</v>
      </c>
      <c r="O4407" s="14">
        <f t="shared" si="3576"/>
        <v>0</v>
      </c>
      <c r="P4407" s="14">
        <f t="shared" si="3560"/>
        <v>47000</v>
      </c>
      <c r="Q4407" s="184">
        <f t="shared" si="3565"/>
        <v>100</v>
      </c>
    </row>
    <row r="4408" spans="1:17" x14ac:dyDescent="0.25">
      <c r="A4408" s="4" t="s">
        <v>969</v>
      </c>
      <c r="B4408" s="4" t="s">
        <v>82</v>
      </c>
      <c r="C4408" s="4" t="s">
        <v>1796</v>
      </c>
      <c r="D4408" s="4" t="s">
        <v>1797</v>
      </c>
      <c r="E4408" s="2" t="s">
        <v>71</v>
      </c>
      <c r="F4408" s="2" t="s">
        <v>1</v>
      </c>
      <c r="G4408" s="2" t="s">
        <v>1</v>
      </c>
      <c r="H4408" s="2" t="s">
        <v>72</v>
      </c>
      <c r="I4408" s="185">
        <f t="shared" ref="I4408:L4408" si="3577">SUM(I4409:I4410)</f>
        <v>58000</v>
      </c>
      <c r="J4408" s="185">
        <f t="shared" ref="J4408" si="3578">SUM(J4409:J4410)</f>
        <v>47000</v>
      </c>
      <c r="K4408" s="185">
        <f t="shared" ref="K4408" si="3579">SUM(K4409:K4410)</f>
        <v>47000</v>
      </c>
      <c r="L4408" s="185">
        <f t="shared" si="3577"/>
        <v>0</v>
      </c>
      <c r="M4408" s="15">
        <f t="shared" ref="M4408:O4408" si="3580">SUM(M4409:M4410)</f>
        <v>0</v>
      </c>
      <c r="N4408" s="15">
        <f t="shared" si="3580"/>
        <v>0</v>
      </c>
      <c r="O4408" s="15">
        <f t="shared" si="3580"/>
        <v>0</v>
      </c>
      <c r="P4408" s="15">
        <f t="shared" si="3560"/>
        <v>47000</v>
      </c>
      <c r="Q4408" s="185">
        <f t="shared" si="3565"/>
        <v>100</v>
      </c>
    </row>
    <row r="4409" spans="1:17" x14ac:dyDescent="0.25">
      <c r="A4409" s="4" t="s">
        <v>969</v>
      </c>
      <c r="B4409" s="4" t="s">
        <v>82</v>
      </c>
      <c r="C4409" s="4" t="s">
        <v>1796</v>
      </c>
      <c r="D4409" s="4" t="s">
        <v>1797</v>
      </c>
      <c r="E4409" s="3" t="s">
        <v>75</v>
      </c>
      <c r="F4409" s="4"/>
      <c r="G4409" s="16" t="s">
        <v>1015</v>
      </c>
      <c r="H4409" s="16" t="s">
        <v>74</v>
      </c>
      <c r="I4409" s="183">
        <v>35000</v>
      </c>
      <c r="J4409" s="183">
        <v>27000</v>
      </c>
      <c r="K4409" s="183">
        <v>27000</v>
      </c>
      <c r="L4409" s="183">
        <f>M4409+N4409+O4409</f>
        <v>0</v>
      </c>
      <c r="M4409" s="17"/>
      <c r="N4409" s="17"/>
      <c r="O4409" s="17"/>
      <c r="P4409" s="17">
        <f t="shared" si="3560"/>
        <v>27000</v>
      </c>
      <c r="Q4409" s="183">
        <f t="shared" si="3565"/>
        <v>100</v>
      </c>
    </row>
    <row r="4410" spans="1:17" x14ac:dyDescent="0.25">
      <c r="A4410" s="4" t="s">
        <v>969</v>
      </c>
      <c r="B4410" s="4" t="s">
        <v>82</v>
      </c>
      <c r="C4410" s="4" t="s">
        <v>1796</v>
      </c>
      <c r="D4410" s="4" t="s">
        <v>1797</v>
      </c>
      <c r="E4410" s="3" t="s">
        <v>341</v>
      </c>
      <c r="F4410" s="4"/>
      <c r="G4410" s="16" t="s">
        <v>1015</v>
      </c>
      <c r="H4410" s="16" t="s">
        <v>340</v>
      </c>
      <c r="I4410" s="183">
        <v>23000</v>
      </c>
      <c r="J4410" s="183">
        <v>20000</v>
      </c>
      <c r="K4410" s="183">
        <v>20000</v>
      </c>
      <c r="L4410" s="183">
        <f>M4410+N4410+O4410</f>
        <v>0</v>
      </c>
      <c r="M4410" s="17"/>
      <c r="N4410" s="17"/>
      <c r="O4410" s="17"/>
      <c r="P4410" s="17">
        <f t="shared" si="3560"/>
        <v>20000</v>
      </c>
      <c r="Q4410" s="183">
        <f t="shared" si="3565"/>
        <v>100</v>
      </c>
    </row>
    <row r="4411" spans="1:17" x14ac:dyDescent="0.25">
      <c r="A4411" s="16" t="s">
        <v>1</v>
      </c>
      <c r="B4411" s="16" t="s">
        <v>1</v>
      </c>
      <c r="C4411" s="16" t="s">
        <v>1</v>
      </c>
      <c r="D4411" s="16" t="s">
        <v>1</v>
      </c>
      <c r="E4411" s="16" t="s">
        <v>1</v>
      </c>
      <c r="F4411" s="16" t="s">
        <v>1</v>
      </c>
      <c r="G4411" s="16" t="s">
        <v>1</v>
      </c>
      <c r="H4411" s="13" t="s">
        <v>1806</v>
      </c>
      <c r="I4411" s="184">
        <f t="shared" ref="I4411:O4411" si="3581">SUM(I4380,I4404,I4407)</f>
        <v>3452628</v>
      </c>
      <c r="J4411" s="184">
        <f t="shared" si="3581"/>
        <v>3375143</v>
      </c>
      <c r="K4411" s="184">
        <f t="shared" si="3581"/>
        <v>2838636</v>
      </c>
      <c r="L4411" s="184">
        <f t="shared" si="3581"/>
        <v>530407</v>
      </c>
      <c r="M4411" s="14">
        <f t="shared" si="3581"/>
        <v>291319</v>
      </c>
      <c r="N4411" s="14">
        <f t="shared" si="3581"/>
        <v>232602</v>
      </c>
      <c r="O4411" s="14">
        <f t="shared" si="3581"/>
        <v>6486</v>
      </c>
      <c r="P4411" s="14">
        <f t="shared" si="3560"/>
        <v>3369043</v>
      </c>
      <c r="Q4411" s="184">
        <f t="shared" si="3565"/>
        <v>99.819266916986919</v>
      </c>
    </row>
    <row r="4412" spans="1:17" ht="15.75" thickBot="1" x14ac:dyDescent="0.3">
      <c r="A4412" s="16" t="s">
        <v>1</v>
      </c>
      <c r="B4412" s="16" t="s">
        <v>1</v>
      </c>
      <c r="C4412" s="16" t="s">
        <v>1</v>
      </c>
      <c r="D4412" s="16" t="s">
        <v>1</v>
      </c>
      <c r="E4412" s="16" t="s">
        <v>1</v>
      </c>
      <c r="F4412" s="16" t="s">
        <v>1</v>
      </c>
      <c r="G4412" s="16" t="s">
        <v>1</v>
      </c>
      <c r="H4412" s="2" t="s">
        <v>77</v>
      </c>
      <c r="I4412" s="185">
        <v>65</v>
      </c>
      <c r="J4412" s="185">
        <v>65</v>
      </c>
      <c r="K4412" s="185"/>
      <c r="L4412" s="185">
        <f>M4412+N4412+O4412</f>
        <v>0</v>
      </c>
      <c r="M4412" s="16"/>
      <c r="N4412" s="16"/>
      <c r="O4412" s="16"/>
      <c r="P4412" s="15">
        <f t="shared" si="3560"/>
        <v>0</v>
      </c>
      <c r="Q4412" s="164"/>
    </row>
    <row r="4413" spans="1:17" ht="45.75" thickBot="1" x14ac:dyDescent="0.3">
      <c r="A4413" s="212" t="s">
        <v>1</v>
      </c>
      <c r="B4413" s="212" t="s">
        <v>1</v>
      </c>
      <c r="C4413" s="212" t="s">
        <v>1</v>
      </c>
      <c r="D4413" s="212" t="s">
        <v>1</v>
      </c>
      <c r="E4413" s="212" t="s">
        <v>1</v>
      </c>
      <c r="F4413" s="212" t="s">
        <v>1</v>
      </c>
      <c r="G4413" s="214" t="s">
        <v>1</v>
      </c>
      <c r="H4413" s="5" t="s">
        <v>78</v>
      </c>
      <c r="I4413" s="109" t="s">
        <v>3374</v>
      </c>
      <c r="J4413" s="109" t="s">
        <v>3433</v>
      </c>
      <c r="K4413" s="109" t="s">
        <v>3437</v>
      </c>
      <c r="L4413" s="109" t="s">
        <v>3434</v>
      </c>
      <c r="M4413" s="5" t="s">
        <v>3439</v>
      </c>
      <c r="N4413" s="5" t="s">
        <v>3440</v>
      </c>
      <c r="O4413" s="5" t="s">
        <v>3441</v>
      </c>
      <c r="P4413" s="5" t="s">
        <v>3438</v>
      </c>
      <c r="Q4413" s="162" t="s">
        <v>3302</v>
      </c>
    </row>
    <row r="4414" spans="1:17" x14ac:dyDescent="0.25">
      <c r="A4414" s="213"/>
      <c r="B4414" s="213"/>
      <c r="C4414" s="213"/>
      <c r="D4414" s="213"/>
      <c r="E4414" s="213"/>
      <c r="F4414" s="213"/>
      <c r="G4414" s="215"/>
      <c r="H4414" s="18" t="s">
        <v>1</v>
      </c>
      <c r="I4414" s="110">
        <v>1</v>
      </c>
      <c r="J4414" s="110">
        <v>2</v>
      </c>
      <c r="K4414" s="110">
        <v>20</v>
      </c>
      <c r="L4414" s="110" t="s">
        <v>3402</v>
      </c>
      <c r="M4414" s="12">
        <v>5</v>
      </c>
      <c r="N4414" s="12">
        <v>6</v>
      </c>
      <c r="O4414" s="12">
        <v>7</v>
      </c>
      <c r="P4414" s="12" t="s">
        <v>3303</v>
      </c>
      <c r="Q4414" s="110">
        <v>9</v>
      </c>
    </row>
    <row r="4415" spans="1:17" x14ac:dyDescent="0.25">
      <c r="A4415" s="213"/>
      <c r="B4415" s="213"/>
      <c r="C4415" s="213"/>
      <c r="D4415" s="213"/>
      <c r="E4415" s="213"/>
      <c r="F4415" s="213"/>
      <c r="G4415" s="215"/>
      <c r="H4415" s="19" t="s">
        <v>1060</v>
      </c>
      <c r="I4415" s="186">
        <f t="shared" ref="I4415:L4415" si="3582">SUM(I4411)</f>
        <v>3452628</v>
      </c>
      <c r="J4415" s="186">
        <f t="shared" ref="J4415" si="3583">SUM(J4411)</f>
        <v>3375143</v>
      </c>
      <c r="K4415" s="186">
        <f t="shared" ref="K4415" si="3584">SUM(K4411)</f>
        <v>2838636</v>
      </c>
      <c r="L4415" s="186">
        <f t="shared" si="3582"/>
        <v>530407</v>
      </c>
      <c r="M4415" s="20">
        <f t="shared" ref="M4415:O4415" si="3585">SUM(M4411)</f>
        <v>291319</v>
      </c>
      <c r="N4415" s="20">
        <f t="shared" si="3585"/>
        <v>232602</v>
      </c>
      <c r="O4415" s="20">
        <f t="shared" si="3585"/>
        <v>6486</v>
      </c>
      <c r="P4415" s="20">
        <f>K4415+L4415</f>
        <v>3369043</v>
      </c>
      <c r="Q4415" s="186">
        <f>IF(J4415=0,"-",P4415/J4415*100)</f>
        <v>99.819266916986919</v>
      </c>
    </row>
    <row r="4416" spans="1:17" x14ac:dyDescent="0.25">
      <c r="A4416" s="213"/>
      <c r="B4416" s="213"/>
      <c r="C4416" s="213"/>
      <c r="D4416" s="213"/>
      <c r="E4416" s="213"/>
      <c r="F4416" s="213"/>
      <c r="G4416" s="215"/>
      <c r="H4416" s="21" t="s">
        <v>80</v>
      </c>
      <c r="I4416" s="186">
        <f t="shared" ref="I4416:L4416" si="3586">SUM(I4415)</f>
        <v>3452628</v>
      </c>
      <c r="J4416" s="186">
        <f t="shared" ref="J4416" si="3587">SUM(J4415)</f>
        <v>3375143</v>
      </c>
      <c r="K4416" s="186">
        <f t="shared" ref="K4416" si="3588">SUM(K4415)</f>
        <v>2838636</v>
      </c>
      <c r="L4416" s="186">
        <f t="shared" si="3586"/>
        <v>530407</v>
      </c>
      <c r="M4416" s="20">
        <f t="shared" ref="M4416:O4416" si="3589">SUM(M4415)</f>
        <v>291319</v>
      </c>
      <c r="N4416" s="20">
        <f t="shared" si="3589"/>
        <v>232602</v>
      </c>
      <c r="O4416" s="20">
        <f t="shared" si="3589"/>
        <v>6486</v>
      </c>
      <c r="P4416" s="20">
        <f>K4416+L4416</f>
        <v>3369043</v>
      </c>
      <c r="Q4416" s="186">
        <f>IF(J4416=0,"-",P4416/J4416*100)</f>
        <v>99.819266916986919</v>
      </c>
    </row>
    <row r="4417" spans="1:17" x14ac:dyDescent="0.25">
      <c r="A4417" s="216"/>
      <c r="B4417" s="216"/>
      <c r="C4417" s="216"/>
      <c r="D4417" s="216"/>
      <c r="E4417" s="216"/>
      <c r="F4417" s="216"/>
      <c r="G4417" s="217"/>
      <c r="J4417" s="178">
        <v>0</v>
      </c>
      <c r="K4417" s="178">
        <v>0</v>
      </c>
      <c r="L4417" s="178">
        <f>M4417+N4417+O4417</f>
        <v>0</v>
      </c>
      <c r="P4417">
        <f>K4417+L4417</f>
        <v>0</v>
      </c>
      <c r="Q4417" s="160" t="str">
        <f>IF(J4417=0,"-",P4417/J4417*100)</f>
        <v>-</v>
      </c>
    </row>
    <row r="4418" spans="1:17" ht="15.75" thickBot="1" x14ac:dyDescent="0.3">
      <c r="A4418" s="16" t="s">
        <v>1</v>
      </c>
      <c r="B4418" s="16" t="s">
        <v>1</v>
      </c>
      <c r="C4418" s="16" t="s">
        <v>1</v>
      </c>
      <c r="D4418" s="16" t="s">
        <v>1</v>
      </c>
      <c r="E4418" s="16" t="s">
        <v>1</v>
      </c>
      <c r="F4418" s="16" t="s">
        <v>1</v>
      </c>
      <c r="G4418" s="16" t="s">
        <v>1</v>
      </c>
      <c r="H4418" s="22" t="s">
        <v>1</v>
      </c>
      <c r="I4418" s="187"/>
      <c r="J4418" s="187"/>
      <c r="K4418" s="187"/>
      <c r="L4418" s="187">
        <f>M4418+N4418+O4418</f>
        <v>0</v>
      </c>
      <c r="M4418" s="22"/>
      <c r="N4418" s="22"/>
      <c r="O4418" s="22"/>
      <c r="P4418" s="22">
        <f>K4418+L4418</f>
        <v>0</v>
      </c>
      <c r="Q4418" s="166"/>
    </row>
    <row r="4419" spans="1:17" ht="45.75" thickBot="1" x14ac:dyDescent="0.3">
      <c r="A4419" s="5" t="s">
        <v>4</v>
      </c>
      <c r="B4419" s="5" t="s">
        <v>5</v>
      </c>
      <c r="C4419" s="5" t="s">
        <v>6</v>
      </c>
      <c r="D4419" s="6" t="s">
        <v>1</v>
      </c>
      <c r="E4419" s="5" t="s">
        <v>7</v>
      </c>
      <c r="F4419" s="5" t="s">
        <v>8</v>
      </c>
      <c r="G4419" s="5" t="s">
        <v>9</v>
      </c>
      <c r="H4419" s="5" t="s">
        <v>10</v>
      </c>
      <c r="I4419" s="109" t="s">
        <v>3374</v>
      </c>
      <c r="J4419" s="109" t="s">
        <v>3433</v>
      </c>
      <c r="K4419" s="109" t="s">
        <v>3437</v>
      </c>
      <c r="L4419" s="109" t="s">
        <v>3434</v>
      </c>
      <c r="M4419" s="5" t="s">
        <v>3439</v>
      </c>
      <c r="N4419" s="5" t="s">
        <v>3440</v>
      </c>
      <c r="O4419" s="5" t="s">
        <v>3441</v>
      </c>
      <c r="P4419" s="5" t="s">
        <v>3438</v>
      </c>
      <c r="Q4419" s="162" t="s">
        <v>3302</v>
      </c>
    </row>
    <row r="4420" spans="1:17" x14ac:dyDescent="0.25">
      <c r="A4420" s="7" t="s">
        <v>1</v>
      </c>
      <c r="B4420" s="7" t="s">
        <v>1</v>
      </c>
      <c r="C4420" s="7" t="s">
        <v>1</v>
      </c>
      <c r="D4420" s="8" t="s">
        <v>1</v>
      </c>
      <c r="E4420" s="8" t="s">
        <v>1</v>
      </c>
      <c r="F4420" s="9" t="s">
        <v>1</v>
      </c>
      <c r="G4420" s="10" t="s">
        <v>1</v>
      </c>
      <c r="H4420" s="11" t="s">
        <v>1</v>
      </c>
      <c r="I4420" s="110">
        <v>1</v>
      </c>
      <c r="J4420" s="110">
        <v>2</v>
      </c>
      <c r="K4420" s="110">
        <v>20</v>
      </c>
      <c r="L4420" s="110" t="s">
        <v>3402</v>
      </c>
      <c r="M4420" s="12">
        <v>5</v>
      </c>
      <c r="N4420" s="12">
        <v>6</v>
      </c>
      <c r="O4420" s="12">
        <v>7</v>
      </c>
      <c r="P4420" s="12" t="s">
        <v>3303</v>
      </c>
      <c r="Q4420" s="110">
        <v>9</v>
      </c>
    </row>
    <row r="4421" spans="1:17" x14ac:dyDescent="0.25">
      <c r="A4421" s="1" t="s">
        <v>969</v>
      </c>
      <c r="B4421" s="1" t="s">
        <v>82</v>
      </c>
      <c r="C4421" s="4" t="s">
        <v>1807</v>
      </c>
      <c r="D4421" s="4" t="s">
        <v>1808</v>
      </c>
      <c r="E4421" s="2" t="s">
        <v>1</v>
      </c>
      <c r="F4421" s="2" t="s">
        <v>1</v>
      </c>
      <c r="G4421" s="2" t="s">
        <v>1</v>
      </c>
      <c r="H4421" s="2" t="s">
        <v>1809</v>
      </c>
      <c r="I4421" s="183">
        <v>0</v>
      </c>
      <c r="J4421" s="183"/>
      <c r="K4421" s="183"/>
      <c r="L4421" s="183">
        <f>M4421+N4421+O4421</f>
        <v>0</v>
      </c>
      <c r="M4421" s="3"/>
      <c r="N4421" s="3"/>
      <c r="O4421" s="3"/>
      <c r="P4421" s="3">
        <f t="shared" ref="P4421:P4452" si="3590">K4421+L4421</f>
        <v>0</v>
      </c>
      <c r="Q4421" s="161"/>
    </row>
    <row r="4422" spans="1:17" ht="33.75" x14ac:dyDescent="0.25">
      <c r="A4422" s="1" t="s">
        <v>1</v>
      </c>
      <c r="B4422" s="1" t="s">
        <v>1</v>
      </c>
      <c r="C4422" s="1" t="s">
        <v>1</v>
      </c>
      <c r="D4422" s="2" t="s">
        <v>1</v>
      </c>
      <c r="E4422" s="2" t="s">
        <v>1</v>
      </c>
      <c r="F4422" s="2" t="s">
        <v>1</v>
      </c>
      <c r="G4422" s="2" t="s">
        <v>1</v>
      </c>
      <c r="H4422" s="13" t="s">
        <v>14</v>
      </c>
      <c r="I4422" s="184">
        <f t="shared" ref="I4422:L4422" si="3591">SUM(I4423,I4431,I4433)</f>
        <v>2803325</v>
      </c>
      <c r="J4422" s="184">
        <f t="shared" ref="J4422" si="3592">SUM(J4423,J4431,J4433)</f>
        <v>2805221</v>
      </c>
      <c r="K4422" s="184">
        <f t="shared" ref="K4422" si="3593">SUM(K4423,K4431,K4433)</f>
        <v>2263181</v>
      </c>
      <c r="L4422" s="184">
        <f t="shared" si="3591"/>
        <v>532800</v>
      </c>
      <c r="M4422" s="14">
        <f t="shared" ref="M4422:O4422" si="3594">SUM(M4423,M4431,M4433)</f>
        <v>296671</v>
      </c>
      <c r="N4422" s="14">
        <f t="shared" si="3594"/>
        <v>215189</v>
      </c>
      <c r="O4422" s="14">
        <f t="shared" si="3594"/>
        <v>20940</v>
      </c>
      <c r="P4422" s="14">
        <f t="shared" si="3590"/>
        <v>2795981</v>
      </c>
      <c r="Q4422" s="184">
        <f t="shared" ref="Q4422:Q4451" si="3595">IF(J4422=0,"-",P4422/J4422*100)</f>
        <v>99.670614186903634</v>
      </c>
    </row>
    <row r="4423" spans="1:17" x14ac:dyDescent="0.25">
      <c r="A4423" s="4" t="s">
        <v>969</v>
      </c>
      <c r="B4423" s="4" t="s">
        <v>82</v>
      </c>
      <c r="C4423" s="4" t="s">
        <v>1807</v>
      </c>
      <c r="D4423" s="4" t="s">
        <v>1808</v>
      </c>
      <c r="E4423" s="2" t="s">
        <v>15</v>
      </c>
      <c r="F4423" s="2" t="s">
        <v>1</v>
      </c>
      <c r="G4423" s="2" t="s">
        <v>1</v>
      </c>
      <c r="H4423" s="2" t="s">
        <v>16</v>
      </c>
      <c r="I4423" s="185">
        <f t="shared" ref="I4423:L4423" si="3596">SUM(I4424,I4425)</f>
        <v>2437935</v>
      </c>
      <c r="J4423" s="185">
        <f t="shared" ref="J4423" si="3597">SUM(J4424,J4425)</f>
        <v>2441331</v>
      </c>
      <c r="K4423" s="185">
        <f t="shared" ref="K4423" si="3598">SUM(K4424,K4425)</f>
        <v>1971462</v>
      </c>
      <c r="L4423" s="185">
        <f t="shared" si="3596"/>
        <v>460629</v>
      </c>
      <c r="M4423" s="15">
        <f t="shared" ref="M4423:O4423" si="3599">SUM(M4424,M4425)</f>
        <v>263571</v>
      </c>
      <c r="N4423" s="15">
        <f t="shared" si="3599"/>
        <v>187538</v>
      </c>
      <c r="O4423" s="15">
        <f t="shared" si="3599"/>
        <v>9520</v>
      </c>
      <c r="P4423" s="15">
        <f t="shared" si="3590"/>
        <v>2432091</v>
      </c>
      <c r="Q4423" s="185">
        <f t="shared" si="3595"/>
        <v>99.62151793427438</v>
      </c>
    </row>
    <row r="4424" spans="1:17" x14ac:dyDescent="0.25">
      <c r="A4424" s="4" t="s">
        <v>969</v>
      </c>
      <c r="B4424" s="4" t="s">
        <v>82</v>
      </c>
      <c r="C4424" s="4" t="s">
        <v>1807</v>
      </c>
      <c r="D4424" s="4" t="s">
        <v>1808</v>
      </c>
      <c r="E4424" s="3" t="s">
        <v>18</v>
      </c>
      <c r="F4424" s="4"/>
      <c r="G4424" s="16" t="s">
        <v>1015</v>
      </c>
      <c r="H4424" s="16" t="s">
        <v>17</v>
      </c>
      <c r="I4424" s="183">
        <v>2169240</v>
      </c>
      <c r="J4424" s="183">
        <v>2169240</v>
      </c>
      <c r="K4424" s="183">
        <v>1765272</v>
      </c>
      <c r="L4424" s="183">
        <f>M4424+N4424+O4424</f>
        <v>403968</v>
      </c>
      <c r="M4424" s="17">
        <v>240000</v>
      </c>
      <c r="N4424" s="17">
        <v>163968</v>
      </c>
      <c r="O4424" s="17">
        <v>0</v>
      </c>
      <c r="P4424" s="17">
        <f t="shared" si="3590"/>
        <v>2169240</v>
      </c>
      <c r="Q4424" s="183">
        <f t="shared" si="3595"/>
        <v>100</v>
      </c>
    </row>
    <row r="4425" spans="1:17" x14ac:dyDescent="0.25">
      <c r="A4425" s="1" t="s">
        <v>969</v>
      </c>
      <c r="B4425" s="1" t="s">
        <v>82</v>
      </c>
      <c r="C4425" s="1" t="s">
        <v>1807</v>
      </c>
      <c r="D4425" s="1" t="s">
        <v>1808</v>
      </c>
      <c r="E4425" s="1" t="s">
        <v>20</v>
      </c>
      <c r="F4425" s="4" t="s">
        <v>1</v>
      </c>
      <c r="G4425" s="16" t="s">
        <v>1</v>
      </c>
      <c r="H4425" s="2" t="s">
        <v>21</v>
      </c>
      <c r="I4425" s="185">
        <f t="shared" ref="I4425:O4425" si="3600">SUM(I4426:I4430)</f>
        <v>268695</v>
      </c>
      <c r="J4425" s="185">
        <f t="shared" si="3600"/>
        <v>272091</v>
      </c>
      <c r="K4425" s="185">
        <f t="shared" si="3600"/>
        <v>206190</v>
      </c>
      <c r="L4425" s="185">
        <f t="shared" si="3600"/>
        <v>56661</v>
      </c>
      <c r="M4425" s="15">
        <f t="shared" si="3600"/>
        <v>23571</v>
      </c>
      <c r="N4425" s="15">
        <f t="shared" si="3600"/>
        <v>23570</v>
      </c>
      <c r="O4425" s="15">
        <f t="shared" si="3600"/>
        <v>9520</v>
      </c>
      <c r="P4425" s="15">
        <f t="shared" si="3590"/>
        <v>262851</v>
      </c>
      <c r="Q4425" s="185">
        <f t="shared" si="3595"/>
        <v>96.604077312369768</v>
      </c>
    </row>
    <row r="4426" spans="1:17" x14ac:dyDescent="0.25">
      <c r="A4426" s="4" t="s">
        <v>969</v>
      </c>
      <c r="B4426" s="4" t="s">
        <v>82</v>
      </c>
      <c r="C4426" s="4" t="s">
        <v>1807</v>
      </c>
      <c r="D4426" s="4" t="s">
        <v>1808</v>
      </c>
      <c r="E4426" s="3" t="s">
        <v>22</v>
      </c>
      <c r="F4426" s="4" t="s">
        <v>1810</v>
      </c>
      <c r="G4426" s="16" t="s">
        <v>1015</v>
      </c>
      <c r="H4426" s="16" t="s">
        <v>30</v>
      </c>
      <c r="I4426" s="183">
        <v>20000</v>
      </c>
      <c r="J4426" s="183">
        <v>20000</v>
      </c>
      <c r="K4426" s="183">
        <v>10760</v>
      </c>
      <c r="L4426" s="183">
        <f>M4426+N4426+O4426</f>
        <v>0</v>
      </c>
      <c r="M4426" s="17"/>
      <c r="N4426" s="17"/>
      <c r="O4426" s="17"/>
      <c r="P4426" s="17">
        <f t="shared" si="3590"/>
        <v>10760</v>
      </c>
      <c r="Q4426" s="183">
        <f t="shared" si="3595"/>
        <v>53.800000000000004</v>
      </c>
    </row>
    <row r="4427" spans="1:17" x14ac:dyDescent="0.25">
      <c r="A4427" s="4" t="s">
        <v>969</v>
      </c>
      <c r="B4427" s="4" t="s">
        <v>82</v>
      </c>
      <c r="C4427" s="4" t="s">
        <v>1807</v>
      </c>
      <c r="D4427" s="4" t="s">
        <v>1808</v>
      </c>
      <c r="E4427" s="3" t="s">
        <v>22</v>
      </c>
      <c r="F4427" s="4" t="s">
        <v>1811</v>
      </c>
      <c r="G4427" s="16" t="s">
        <v>1015</v>
      </c>
      <c r="H4427" s="16" t="s">
        <v>86</v>
      </c>
      <c r="I4427" s="183">
        <v>33600</v>
      </c>
      <c r="J4427" s="183">
        <v>33600</v>
      </c>
      <c r="K4427" s="183">
        <v>22889</v>
      </c>
      <c r="L4427" s="183">
        <f>M4427+N4427+O4427</f>
        <v>10711</v>
      </c>
      <c r="M4427" s="17">
        <v>3571</v>
      </c>
      <c r="N4427" s="17">
        <v>3570</v>
      </c>
      <c r="O4427" s="17">
        <v>3570</v>
      </c>
      <c r="P4427" s="17">
        <f t="shared" si="3590"/>
        <v>33600</v>
      </c>
      <c r="Q4427" s="183">
        <f t="shared" si="3595"/>
        <v>100</v>
      </c>
    </row>
    <row r="4428" spans="1:17" x14ac:dyDescent="0.25">
      <c r="A4428" s="4" t="s">
        <v>969</v>
      </c>
      <c r="B4428" s="4" t="s">
        <v>82</v>
      </c>
      <c r="C4428" s="4" t="s">
        <v>1807</v>
      </c>
      <c r="D4428" s="4" t="s">
        <v>1808</v>
      </c>
      <c r="E4428" s="3" t="s">
        <v>22</v>
      </c>
      <c r="F4428" s="4" t="s">
        <v>1812</v>
      </c>
      <c r="G4428" s="16" t="s">
        <v>1015</v>
      </c>
      <c r="H4428" s="16" t="s">
        <v>26</v>
      </c>
      <c r="I4428" s="183">
        <v>179950</v>
      </c>
      <c r="J4428" s="183">
        <v>179950</v>
      </c>
      <c r="K4428" s="183">
        <v>134000</v>
      </c>
      <c r="L4428" s="183">
        <f>M4428+N4428+O4428</f>
        <v>45950</v>
      </c>
      <c r="M4428" s="17">
        <v>20000</v>
      </c>
      <c r="N4428" s="17">
        <v>20000</v>
      </c>
      <c r="O4428" s="17">
        <v>5950</v>
      </c>
      <c r="P4428" s="17">
        <f t="shared" si="3590"/>
        <v>179950</v>
      </c>
      <c r="Q4428" s="183">
        <f t="shared" si="3595"/>
        <v>100</v>
      </c>
    </row>
    <row r="4429" spans="1:17" x14ac:dyDescent="0.25">
      <c r="A4429" s="4" t="s">
        <v>969</v>
      </c>
      <c r="B4429" s="4" t="s">
        <v>82</v>
      </c>
      <c r="C4429" s="4" t="s">
        <v>1807</v>
      </c>
      <c r="D4429" s="4" t="s">
        <v>1808</v>
      </c>
      <c r="E4429" s="3" t="s">
        <v>22</v>
      </c>
      <c r="F4429" s="4" t="s">
        <v>1813</v>
      </c>
      <c r="G4429" s="16" t="s">
        <v>1015</v>
      </c>
      <c r="H4429" s="16" t="s">
        <v>28</v>
      </c>
      <c r="I4429" s="183">
        <v>35145</v>
      </c>
      <c r="J4429" s="183">
        <v>38541</v>
      </c>
      <c r="K4429" s="183">
        <v>38541</v>
      </c>
      <c r="L4429" s="183">
        <f>M4429+N4429+O4429</f>
        <v>0</v>
      </c>
      <c r="M4429" s="17"/>
      <c r="N4429" s="17"/>
      <c r="O4429" s="17"/>
      <c r="P4429" s="17">
        <f t="shared" si="3590"/>
        <v>38541</v>
      </c>
      <c r="Q4429" s="183">
        <f t="shared" si="3595"/>
        <v>100</v>
      </c>
    </row>
    <row r="4430" spans="1:17" x14ac:dyDescent="0.25">
      <c r="A4430" s="4" t="s">
        <v>969</v>
      </c>
      <c r="B4430" s="4" t="s">
        <v>82</v>
      </c>
      <c r="C4430" s="4" t="s">
        <v>1807</v>
      </c>
      <c r="D4430" s="4" t="s">
        <v>1808</v>
      </c>
      <c r="E4430" s="3" t="s">
        <v>22</v>
      </c>
      <c r="F4430" s="4" t="s">
        <v>1814</v>
      </c>
      <c r="G4430" s="16" t="s">
        <v>1015</v>
      </c>
      <c r="H4430" s="16" t="s">
        <v>24</v>
      </c>
      <c r="I4430" s="183">
        <v>0</v>
      </c>
      <c r="J4430" s="183">
        <v>0</v>
      </c>
      <c r="K4430" s="183">
        <v>0</v>
      </c>
      <c r="L4430" s="183">
        <f>M4430+N4430+O4430</f>
        <v>0</v>
      </c>
      <c r="M4430" s="17"/>
      <c r="N4430" s="17"/>
      <c r="O4430" s="17"/>
      <c r="P4430" s="17">
        <f t="shared" si="3590"/>
        <v>0</v>
      </c>
      <c r="Q4430" s="161" t="str">
        <f t="shared" si="3595"/>
        <v>-</v>
      </c>
    </row>
    <row r="4431" spans="1:17" x14ac:dyDescent="0.25">
      <c r="A4431" s="4" t="s">
        <v>969</v>
      </c>
      <c r="B4431" s="4" t="s">
        <v>82</v>
      </c>
      <c r="C4431" s="4" t="s">
        <v>1807</v>
      </c>
      <c r="D4431" s="4" t="s">
        <v>1808</v>
      </c>
      <c r="E4431" s="2" t="s">
        <v>31</v>
      </c>
      <c r="F4431" s="2" t="s">
        <v>1</v>
      </c>
      <c r="G4431" s="2" t="s">
        <v>1</v>
      </c>
      <c r="H4431" s="2" t="s">
        <v>32</v>
      </c>
      <c r="I4431" s="185">
        <f t="shared" ref="I4431:O4431" si="3601">SUM(I4432)</f>
        <v>227770</v>
      </c>
      <c r="J4431" s="185">
        <f t="shared" si="3601"/>
        <v>227770</v>
      </c>
      <c r="K4431" s="185">
        <f t="shared" si="3601"/>
        <v>183554</v>
      </c>
      <c r="L4431" s="185">
        <f t="shared" si="3601"/>
        <v>44216</v>
      </c>
      <c r="M4431" s="15">
        <f t="shared" si="3601"/>
        <v>25200</v>
      </c>
      <c r="N4431" s="15">
        <f t="shared" si="3601"/>
        <v>17217</v>
      </c>
      <c r="O4431" s="15">
        <f t="shared" si="3601"/>
        <v>1799</v>
      </c>
      <c r="P4431" s="15">
        <f t="shared" si="3590"/>
        <v>227770</v>
      </c>
      <c r="Q4431" s="185">
        <f t="shared" si="3595"/>
        <v>100</v>
      </c>
    </row>
    <row r="4432" spans="1:17" x14ac:dyDescent="0.25">
      <c r="A4432" s="4" t="s">
        <v>969</v>
      </c>
      <c r="B4432" s="4" t="s">
        <v>82</v>
      </c>
      <c r="C4432" s="4" t="s">
        <v>1807</v>
      </c>
      <c r="D4432" s="4" t="s">
        <v>1808</v>
      </c>
      <c r="E4432" s="3" t="s">
        <v>34</v>
      </c>
      <c r="F4432" s="4"/>
      <c r="G4432" s="16" t="s">
        <v>1015</v>
      </c>
      <c r="H4432" s="16" t="s">
        <v>33</v>
      </c>
      <c r="I4432" s="183">
        <v>227770</v>
      </c>
      <c r="J4432" s="183">
        <v>227770</v>
      </c>
      <c r="K4432" s="183">
        <v>183554</v>
      </c>
      <c r="L4432" s="183">
        <f>M4432+N4432+O4432</f>
        <v>44216</v>
      </c>
      <c r="M4432" s="17">
        <v>25200</v>
      </c>
      <c r="N4432" s="17">
        <v>17217</v>
      </c>
      <c r="O4432" s="17">
        <v>1799</v>
      </c>
      <c r="P4432" s="17">
        <f t="shared" si="3590"/>
        <v>227770</v>
      </c>
      <c r="Q4432" s="183">
        <f t="shared" si="3595"/>
        <v>100</v>
      </c>
    </row>
    <row r="4433" spans="1:17" x14ac:dyDescent="0.25">
      <c r="A4433" s="4" t="s">
        <v>969</v>
      </c>
      <c r="B4433" s="4" t="s">
        <v>82</v>
      </c>
      <c r="C4433" s="4" t="s">
        <v>1807</v>
      </c>
      <c r="D4433" s="4" t="s">
        <v>1808</v>
      </c>
      <c r="E4433" s="2" t="s">
        <v>35</v>
      </c>
      <c r="F4433" s="2" t="s">
        <v>1</v>
      </c>
      <c r="G4433" s="2" t="s">
        <v>1</v>
      </c>
      <c r="H4433" s="2" t="s">
        <v>36</v>
      </c>
      <c r="I4433" s="185">
        <f t="shared" ref="I4433:O4433" si="3602">SUM(I4434:I4440)</f>
        <v>137620</v>
      </c>
      <c r="J4433" s="185">
        <f t="shared" si="3602"/>
        <v>136120</v>
      </c>
      <c r="K4433" s="185">
        <f t="shared" si="3602"/>
        <v>108165</v>
      </c>
      <c r="L4433" s="185">
        <f t="shared" si="3602"/>
        <v>27955</v>
      </c>
      <c r="M4433" s="15">
        <f t="shared" si="3602"/>
        <v>7900</v>
      </c>
      <c r="N4433" s="15">
        <f t="shared" si="3602"/>
        <v>10434</v>
      </c>
      <c r="O4433" s="15">
        <f t="shared" si="3602"/>
        <v>9621</v>
      </c>
      <c r="P4433" s="15">
        <f t="shared" si="3590"/>
        <v>136120</v>
      </c>
      <c r="Q4433" s="185">
        <f t="shared" si="3595"/>
        <v>100</v>
      </c>
    </row>
    <row r="4434" spans="1:17" x14ac:dyDescent="0.25">
      <c r="A4434" s="4" t="s">
        <v>969</v>
      </c>
      <c r="B4434" s="4" t="s">
        <v>82</v>
      </c>
      <c r="C4434" s="4" t="s">
        <v>1807</v>
      </c>
      <c r="D4434" s="4" t="s">
        <v>1808</v>
      </c>
      <c r="E4434" s="3" t="s">
        <v>39</v>
      </c>
      <c r="F4434" s="4"/>
      <c r="G4434" s="16" t="s">
        <v>1015</v>
      </c>
      <c r="H4434" s="16" t="s">
        <v>38</v>
      </c>
      <c r="I4434" s="183">
        <v>1000</v>
      </c>
      <c r="J4434" s="183">
        <v>1000</v>
      </c>
      <c r="K4434" s="183">
        <v>836</v>
      </c>
      <c r="L4434" s="183">
        <f t="shared" ref="L4434:L4439" si="3603">M4434+N4434+O4434</f>
        <v>164</v>
      </c>
      <c r="M4434" s="17">
        <v>100</v>
      </c>
      <c r="N4434" s="17">
        <v>34</v>
      </c>
      <c r="O4434" s="17">
        <v>30</v>
      </c>
      <c r="P4434" s="17">
        <f t="shared" si="3590"/>
        <v>1000</v>
      </c>
      <c r="Q4434" s="183">
        <f t="shared" si="3595"/>
        <v>100</v>
      </c>
    </row>
    <row r="4435" spans="1:17" x14ac:dyDescent="0.25">
      <c r="A4435" s="4" t="s">
        <v>969</v>
      </c>
      <c r="B4435" s="4" t="s">
        <v>82</v>
      </c>
      <c r="C4435" s="4" t="s">
        <v>1807</v>
      </c>
      <c r="D4435" s="4" t="s">
        <v>1808</v>
      </c>
      <c r="E4435" s="3" t="s">
        <v>197</v>
      </c>
      <c r="F4435" s="4"/>
      <c r="G4435" s="16" t="s">
        <v>1015</v>
      </c>
      <c r="H4435" s="16" t="s">
        <v>196</v>
      </c>
      <c r="I4435" s="183">
        <v>52000</v>
      </c>
      <c r="J4435" s="183">
        <v>52000</v>
      </c>
      <c r="K4435" s="183">
        <v>40000</v>
      </c>
      <c r="L4435" s="183">
        <f t="shared" si="3603"/>
        <v>12000</v>
      </c>
      <c r="M4435" s="17">
        <v>2000</v>
      </c>
      <c r="N4435" s="17">
        <v>5000</v>
      </c>
      <c r="O4435" s="17">
        <v>5000</v>
      </c>
      <c r="P4435" s="17">
        <f t="shared" si="3590"/>
        <v>52000</v>
      </c>
      <c r="Q4435" s="183">
        <f t="shared" si="3595"/>
        <v>100</v>
      </c>
    </row>
    <row r="4436" spans="1:17" x14ac:dyDescent="0.25">
      <c r="A4436" s="4" t="s">
        <v>969</v>
      </c>
      <c r="B4436" s="4" t="s">
        <v>82</v>
      </c>
      <c r="C4436" s="4" t="s">
        <v>1807</v>
      </c>
      <c r="D4436" s="4" t="s">
        <v>1808</v>
      </c>
      <c r="E4436" s="3" t="s">
        <v>200</v>
      </c>
      <c r="F4436" s="4"/>
      <c r="G4436" s="16" t="s">
        <v>1015</v>
      </c>
      <c r="H4436" s="16" t="s">
        <v>199</v>
      </c>
      <c r="I4436" s="183">
        <v>15500</v>
      </c>
      <c r="J4436" s="183">
        <v>15500</v>
      </c>
      <c r="K4436" s="183">
        <v>11100</v>
      </c>
      <c r="L4436" s="183">
        <f t="shared" si="3603"/>
        <v>4400</v>
      </c>
      <c r="M4436" s="17">
        <v>1400</v>
      </c>
      <c r="N4436" s="17">
        <v>1500</v>
      </c>
      <c r="O4436" s="17">
        <v>1500</v>
      </c>
      <c r="P4436" s="17">
        <f t="shared" si="3590"/>
        <v>15500</v>
      </c>
      <c r="Q4436" s="183">
        <f t="shared" si="3595"/>
        <v>100</v>
      </c>
    </row>
    <row r="4437" spans="1:17" x14ac:dyDescent="0.25">
      <c r="A4437" s="4" t="s">
        <v>969</v>
      </c>
      <c r="B4437" s="4" t="s">
        <v>82</v>
      </c>
      <c r="C4437" s="4" t="s">
        <v>1807</v>
      </c>
      <c r="D4437" s="4" t="s">
        <v>1808</v>
      </c>
      <c r="E4437" s="3" t="s">
        <v>203</v>
      </c>
      <c r="F4437" s="4"/>
      <c r="G4437" s="16" t="s">
        <v>1015</v>
      </c>
      <c r="H4437" s="16" t="s">
        <v>202</v>
      </c>
      <c r="I4437" s="183">
        <v>27700</v>
      </c>
      <c r="J4437" s="183">
        <v>27200</v>
      </c>
      <c r="K4437" s="183">
        <v>21400</v>
      </c>
      <c r="L4437" s="183">
        <f t="shared" si="3603"/>
        <v>5800</v>
      </c>
      <c r="M4437" s="17">
        <v>2000</v>
      </c>
      <c r="N4437" s="17">
        <v>2000</v>
      </c>
      <c r="O4437" s="17">
        <v>1800</v>
      </c>
      <c r="P4437" s="17">
        <f t="shared" si="3590"/>
        <v>27200</v>
      </c>
      <c r="Q4437" s="183">
        <f t="shared" si="3595"/>
        <v>100</v>
      </c>
    </row>
    <row r="4438" spans="1:17" x14ac:dyDescent="0.25">
      <c r="A4438" s="4" t="s">
        <v>969</v>
      </c>
      <c r="B4438" s="4" t="s">
        <v>82</v>
      </c>
      <c r="C4438" s="4" t="s">
        <v>1807</v>
      </c>
      <c r="D4438" s="4" t="s">
        <v>1808</v>
      </c>
      <c r="E4438" s="3" t="s">
        <v>206</v>
      </c>
      <c r="F4438" s="4"/>
      <c r="G4438" s="16" t="s">
        <v>1015</v>
      </c>
      <c r="H4438" s="16" t="s">
        <v>205</v>
      </c>
      <c r="I4438" s="183">
        <v>1500</v>
      </c>
      <c r="J4438" s="183">
        <v>1500</v>
      </c>
      <c r="K4438" s="183">
        <v>1200</v>
      </c>
      <c r="L4438" s="183">
        <f t="shared" si="3603"/>
        <v>300</v>
      </c>
      <c r="M4438" s="17">
        <v>100</v>
      </c>
      <c r="N4438" s="17">
        <v>100</v>
      </c>
      <c r="O4438" s="17">
        <v>100</v>
      </c>
      <c r="P4438" s="17">
        <f t="shared" si="3590"/>
        <v>1500</v>
      </c>
      <c r="Q4438" s="183">
        <f t="shared" si="3595"/>
        <v>100</v>
      </c>
    </row>
    <row r="4439" spans="1:17" x14ac:dyDescent="0.25">
      <c r="A4439" s="4" t="s">
        <v>969</v>
      </c>
      <c r="B4439" s="4" t="s">
        <v>82</v>
      </c>
      <c r="C4439" s="4" t="s">
        <v>1807</v>
      </c>
      <c r="D4439" s="4" t="s">
        <v>1808</v>
      </c>
      <c r="E4439" s="3" t="s">
        <v>212</v>
      </c>
      <c r="F4439" s="4"/>
      <c r="G4439" s="16" t="s">
        <v>1015</v>
      </c>
      <c r="H4439" s="16" t="s">
        <v>211</v>
      </c>
      <c r="I4439" s="183">
        <v>8700</v>
      </c>
      <c r="J4439" s="183">
        <v>8200</v>
      </c>
      <c r="K4439" s="183">
        <v>6900</v>
      </c>
      <c r="L4439" s="183">
        <f t="shared" si="3603"/>
        <v>1300</v>
      </c>
      <c r="M4439" s="17">
        <v>700</v>
      </c>
      <c r="N4439" s="17">
        <v>300</v>
      </c>
      <c r="O4439" s="17">
        <v>300</v>
      </c>
      <c r="P4439" s="17">
        <f t="shared" si="3590"/>
        <v>8200</v>
      </c>
      <c r="Q4439" s="183">
        <f t="shared" si="3595"/>
        <v>100</v>
      </c>
    </row>
    <row r="4440" spans="1:17" x14ac:dyDescent="0.25">
      <c r="A4440" s="1" t="s">
        <v>969</v>
      </c>
      <c r="B4440" s="1" t="s">
        <v>82</v>
      </c>
      <c r="C4440" s="1" t="s">
        <v>1807</v>
      </c>
      <c r="D4440" s="1" t="s">
        <v>1808</v>
      </c>
      <c r="E4440" s="1" t="s">
        <v>40</v>
      </c>
      <c r="F4440" s="4" t="s">
        <v>1</v>
      </c>
      <c r="G4440" s="16" t="s">
        <v>1</v>
      </c>
      <c r="H4440" s="2" t="s">
        <v>41</v>
      </c>
      <c r="I4440" s="185">
        <f t="shared" ref="I4440:O4440" si="3604">SUM(I4441:I4443)</f>
        <v>31220</v>
      </c>
      <c r="J4440" s="185">
        <f t="shared" si="3604"/>
        <v>30720</v>
      </c>
      <c r="K4440" s="185">
        <f t="shared" si="3604"/>
        <v>26729</v>
      </c>
      <c r="L4440" s="185">
        <f t="shared" si="3604"/>
        <v>3991</v>
      </c>
      <c r="M4440" s="15">
        <f t="shared" si="3604"/>
        <v>1600</v>
      </c>
      <c r="N4440" s="15">
        <f t="shared" si="3604"/>
        <v>1500</v>
      </c>
      <c r="O4440" s="15">
        <f t="shared" si="3604"/>
        <v>891</v>
      </c>
      <c r="P4440" s="15">
        <f t="shared" si="3590"/>
        <v>30720</v>
      </c>
      <c r="Q4440" s="185">
        <f t="shared" si="3595"/>
        <v>100</v>
      </c>
    </row>
    <row r="4441" spans="1:17" x14ac:dyDescent="0.25">
      <c r="A4441" s="4" t="s">
        <v>969</v>
      </c>
      <c r="B4441" s="4" t="s">
        <v>82</v>
      </c>
      <c r="C4441" s="4" t="s">
        <v>1807</v>
      </c>
      <c r="D4441" s="4" t="s">
        <v>1808</v>
      </c>
      <c r="E4441" s="3" t="s">
        <v>42</v>
      </c>
      <c r="F4441" s="4"/>
      <c r="G4441" s="16" t="s">
        <v>1015</v>
      </c>
      <c r="H4441" s="16" t="s">
        <v>41</v>
      </c>
      <c r="I4441" s="183">
        <v>16300</v>
      </c>
      <c r="J4441" s="183">
        <v>15800</v>
      </c>
      <c r="K4441" s="183">
        <v>13160</v>
      </c>
      <c r="L4441" s="183">
        <f>M4441+N4441+O4441</f>
        <v>2640</v>
      </c>
      <c r="M4441" s="17">
        <v>1000</v>
      </c>
      <c r="N4441" s="17">
        <v>1000</v>
      </c>
      <c r="O4441" s="17">
        <v>640</v>
      </c>
      <c r="P4441" s="17">
        <f t="shared" si="3590"/>
        <v>15800</v>
      </c>
      <c r="Q4441" s="183">
        <f t="shared" si="3595"/>
        <v>100</v>
      </c>
    </row>
    <row r="4442" spans="1:17" ht="22.5" x14ac:dyDescent="0.25">
      <c r="A4442" s="4" t="s">
        <v>969</v>
      </c>
      <c r="B4442" s="4" t="s">
        <v>82</v>
      </c>
      <c r="C4442" s="4" t="s">
        <v>1807</v>
      </c>
      <c r="D4442" s="4" t="s">
        <v>1808</v>
      </c>
      <c r="E4442" s="3" t="s">
        <v>42</v>
      </c>
      <c r="F4442" s="4" t="s">
        <v>1815</v>
      </c>
      <c r="G4442" s="16" t="s">
        <v>1015</v>
      </c>
      <c r="H4442" s="16" t="s">
        <v>50</v>
      </c>
      <c r="I4442" s="183">
        <v>6920</v>
      </c>
      <c r="J4442" s="183">
        <v>6920</v>
      </c>
      <c r="K4442" s="183">
        <v>5569</v>
      </c>
      <c r="L4442" s="183">
        <f>M4442+N4442+O4442</f>
        <v>1351</v>
      </c>
      <c r="M4442" s="17">
        <v>600</v>
      </c>
      <c r="N4442" s="17">
        <v>500</v>
      </c>
      <c r="O4442" s="17">
        <v>251</v>
      </c>
      <c r="P4442" s="17">
        <f t="shared" si="3590"/>
        <v>6920</v>
      </c>
      <c r="Q4442" s="183">
        <f t="shared" si="3595"/>
        <v>100</v>
      </c>
    </row>
    <row r="4443" spans="1:17" ht="22.5" x14ac:dyDescent="0.25">
      <c r="A4443" s="4" t="s">
        <v>969</v>
      </c>
      <c r="B4443" s="4" t="s">
        <v>82</v>
      </c>
      <c r="C4443" s="4" t="s">
        <v>1807</v>
      </c>
      <c r="D4443" s="4" t="s">
        <v>1808</v>
      </c>
      <c r="E4443" s="3" t="s">
        <v>42</v>
      </c>
      <c r="F4443" s="4" t="s">
        <v>1816</v>
      </c>
      <c r="G4443" s="16" t="s">
        <v>1015</v>
      </c>
      <c r="H4443" s="16" t="s">
        <v>56</v>
      </c>
      <c r="I4443" s="183">
        <v>8000</v>
      </c>
      <c r="J4443" s="183">
        <v>8000</v>
      </c>
      <c r="K4443" s="183">
        <v>8000</v>
      </c>
      <c r="L4443" s="183">
        <f>M4443+N4443+O4443</f>
        <v>0</v>
      </c>
      <c r="M4443" s="17"/>
      <c r="N4443" s="17"/>
      <c r="O4443" s="17"/>
      <c r="P4443" s="17">
        <f t="shared" si="3590"/>
        <v>8000</v>
      </c>
      <c r="Q4443" s="183">
        <f t="shared" si="3595"/>
        <v>100</v>
      </c>
    </row>
    <row r="4444" spans="1:17" ht="22.5" x14ac:dyDescent="0.25">
      <c r="A4444" s="1" t="s">
        <v>1</v>
      </c>
      <c r="B4444" s="1" t="s">
        <v>1</v>
      </c>
      <c r="C4444" s="1" t="s">
        <v>1</v>
      </c>
      <c r="D4444" s="2" t="s">
        <v>1</v>
      </c>
      <c r="E4444" s="2" t="s">
        <v>1</v>
      </c>
      <c r="F4444" s="2" t="s">
        <v>1</v>
      </c>
      <c r="G4444" s="2" t="s">
        <v>1</v>
      </c>
      <c r="H4444" s="13" t="s">
        <v>57</v>
      </c>
      <c r="I4444" s="184">
        <f t="shared" ref="I4444:O4445" si="3605">SUM(I4445)</f>
        <v>0</v>
      </c>
      <c r="J4444" s="184">
        <f t="shared" si="3605"/>
        <v>0</v>
      </c>
      <c r="K4444" s="184">
        <f t="shared" si="3605"/>
        <v>0</v>
      </c>
      <c r="L4444" s="184">
        <f t="shared" si="3605"/>
        <v>0</v>
      </c>
      <c r="M4444" s="14">
        <f t="shared" si="3605"/>
        <v>0</v>
      </c>
      <c r="N4444" s="14">
        <f t="shared" si="3605"/>
        <v>0</v>
      </c>
      <c r="O4444" s="14">
        <f t="shared" si="3605"/>
        <v>0</v>
      </c>
      <c r="P4444" s="14">
        <f t="shared" si="3590"/>
        <v>0</v>
      </c>
      <c r="Q4444" s="163" t="str">
        <f t="shared" si="3595"/>
        <v>-</v>
      </c>
    </row>
    <row r="4445" spans="1:17" x14ac:dyDescent="0.25">
      <c r="A4445" s="4" t="s">
        <v>969</v>
      </c>
      <c r="B4445" s="4" t="s">
        <v>82</v>
      </c>
      <c r="C4445" s="4" t="s">
        <v>1807</v>
      </c>
      <c r="D4445" s="4" t="s">
        <v>1808</v>
      </c>
      <c r="E4445" s="2" t="s">
        <v>58</v>
      </c>
      <c r="F4445" s="2" t="s">
        <v>1</v>
      </c>
      <c r="G4445" s="2" t="s">
        <v>1</v>
      </c>
      <c r="H4445" s="2" t="s">
        <v>59</v>
      </c>
      <c r="I4445" s="185">
        <f t="shared" si="3605"/>
        <v>0</v>
      </c>
      <c r="J4445" s="185">
        <f t="shared" si="3605"/>
        <v>0</v>
      </c>
      <c r="K4445" s="185">
        <f t="shared" si="3605"/>
        <v>0</v>
      </c>
      <c r="L4445" s="185">
        <f t="shared" si="3605"/>
        <v>0</v>
      </c>
      <c r="M4445" s="15">
        <f t="shared" si="3605"/>
        <v>0</v>
      </c>
      <c r="N4445" s="15">
        <f t="shared" si="3605"/>
        <v>0</v>
      </c>
      <c r="O4445" s="15">
        <f t="shared" si="3605"/>
        <v>0</v>
      </c>
      <c r="P4445" s="15">
        <f t="shared" si="3590"/>
        <v>0</v>
      </c>
      <c r="Q4445" s="164" t="str">
        <f t="shared" si="3595"/>
        <v>-</v>
      </c>
    </row>
    <row r="4446" spans="1:17" x14ac:dyDescent="0.25">
      <c r="A4446" s="4" t="s">
        <v>969</v>
      </c>
      <c r="B4446" s="4" t="s">
        <v>82</v>
      </c>
      <c r="C4446" s="4" t="s">
        <v>1807</v>
      </c>
      <c r="D4446" s="4" t="s">
        <v>1808</v>
      </c>
      <c r="E4446" s="3" t="s">
        <v>69</v>
      </c>
      <c r="F4446" s="4"/>
      <c r="G4446" s="16" t="s">
        <v>1015</v>
      </c>
      <c r="H4446" s="16" t="s">
        <v>68</v>
      </c>
      <c r="I4446" s="183">
        <v>0</v>
      </c>
      <c r="J4446" s="183">
        <v>0</v>
      </c>
      <c r="K4446" s="183">
        <v>0</v>
      </c>
      <c r="L4446" s="183">
        <f>M4446+N4446+O4446</f>
        <v>0</v>
      </c>
      <c r="M4446" s="17"/>
      <c r="N4446" s="17"/>
      <c r="O4446" s="17"/>
      <c r="P4446" s="17">
        <f t="shared" si="3590"/>
        <v>0</v>
      </c>
      <c r="Q4446" s="161" t="str">
        <f t="shared" si="3595"/>
        <v>-</v>
      </c>
    </row>
    <row r="4447" spans="1:17" ht="22.5" x14ac:dyDescent="0.25">
      <c r="A4447" s="1" t="s">
        <v>1</v>
      </c>
      <c r="B4447" s="1" t="s">
        <v>1</v>
      </c>
      <c r="C4447" s="1" t="s">
        <v>1</v>
      </c>
      <c r="D4447" s="2" t="s">
        <v>1</v>
      </c>
      <c r="E4447" s="2" t="s">
        <v>1</v>
      </c>
      <c r="F4447" s="2" t="s">
        <v>1</v>
      </c>
      <c r="G4447" s="2" t="s">
        <v>1</v>
      </c>
      <c r="H4447" s="13" t="s">
        <v>70</v>
      </c>
      <c r="I4447" s="184">
        <f t="shared" ref="I4447:O4447" si="3606">SUM(I4448)</f>
        <v>21500</v>
      </c>
      <c r="J4447" s="184">
        <f t="shared" si="3606"/>
        <v>17000</v>
      </c>
      <c r="K4447" s="184">
        <f t="shared" si="3606"/>
        <v>17000</v>
      </c>
      <c r="L4447" s="184">
        <f t="shared" si="3606"/>
        <v>0</v>
      </c>
      <c r="M4447" s="14">
        <f t="shared" si="3606"/>
        <v>0</v>
      </c>
      <c r="N4447" s="14">
        <f t="shared" si="3606"/>
        <v>0</v>
      </c>
      <c r="O4447" s="14">
        <f t="shared" si="3606"/>
        <v>0</v>
      </c>
      <c r="P4447" s="14">
        <f t="shared" si="3590"/>
        <v>17000</v>
      </c>
      <c r="Q4447" s="184">
        <f t="shared" si="3595"/>
        <v>100</v>
      </c>
    </row>
    <row r="4448" spans="1:17" x14ac:dyDescent="0.25">
      <c r="A4448" s="4" t="s">
        <v>969</v>
      </c>
      <c r="B4448" s="4" t="s">
        <v>82</v>
      </c>
      <c r="C4448" s="4" t="s">
        <v>1807</v>
      </c>
      <c r="D4448" s="4" t="s">
        <v>1808</v>
      </c>
      <c r="E4448" s="2" t="s">
        <v>71</v>
      </c>
      <c r="F4448" s="2" t="s">
        <v>1</v>
      </c>
      <c r="G4448" s="2" t="s">
        <v>1</v>
      </c>
      <c r="H4448" s="2" t="s">
        <v>72</v>
      </c>
      <c r="I4448" s="185">
        <f t="shared" ref="I4448:L4448" si="3607">SUM(I4449:I4450)</f>
        <v>21500</v>
      </c>
      <c r="J4448" s="185">
        <f t="shared" ref="J4448" si="3608">SUM(J4449:J4450)</f>
        <v>17000</v>
      </c>
      <c r="K4448" s="185">
        <f t="shared" ref="K4448" si="3609">SUM(K4449:K4450)</f>
        <v>17000</v>
      </c>
      <c r="L4448" s="185">
        <f t="shared" si="3607"/>
        <v>0</v>
      </c>
      <c r="M4448" s="15">
        <f t="shared" ref="M4448:O4448" si="3610">SUM(M4449:M4450)</f>
        <v>0</v>
      </c>
      <c r="N4448" s="15">
        <f t="shared" si="3610"/>
        <v>0</v>
      </c>
      <c r="O4448" s="15">
        <f t="shared" si="3610"/>
        <v>0</v>
      </c>
      <c r="P4448" s="15">
        <f t="shared" si="3590"/>
        <v>17000</v>
      </c>
      <c r="Q4448" s="185">
        <f t="shared" si="3595"/>
        <v>100</v>
      </c>
    </row>
    <row r="4449" spans="1:17" x14ac:dyDescent="0.25">
      <c r="A4449" s="4" t="s">
        <v>969</v>
      </c>
      <c r="B4449" s="4" t="s">
        <v>82</v>
      </c>
      <c r="C4449" s="4" t="s">
        <v>1807</v>
      </c>
      <c r="D4449" s="4" t="s">
        <v>1808</v>
      </c>
      <c r="E4449" s="3" t="s">
        <v>75</v>
      </c>
      <c r="F4449" s="4"/>
      <c r="G4449" s="16" t="s">
        <v>1015</v>
      </c>
      <c r="H4449" s="16" t="s">
        <v>74</v>
      </c>
      <c r="I4449" s="183">
        <v>11500</v>
      </c>
      <c r="J4449" s="183">
        <v>7000</v>
      </c>
      <c r="K4449" s="183">
        <v>7000</v>
      </c>
      <c r="L4449" s="183">
        <f>M4449+N4449+O4449</f>
        <v>0</v>
      </c>
      <c r="M4449" s="17"/>
      <c r="N4449" s="17"/>
      <c r="O4449" s="17"/>
      <c r="P4449" s="17">
        <f t="shared" si="3590"/>
        <v>7000</v>
      </c>
      <c r="Q4449" s="183">
        <f t="shared" si="3595"/>
        <v>100</v>
      </c>
    </row>
    <row r="4450" spans="1:17" x14ac:dyDescent="0.25">
      <c r="A4450" s="4" t="s">
        <v>969</v>
      </c>
      <c r="B4450" s="4" t="s">
        <v>82</v>
      </c>
      <c r="C4450" s="4" t="s">
        <v>1807</v>
      </c>
      <c r="D4450" s="4" t="s">
        <v>1808</v>
      </c>
      <c r="E4450" s="3" t="s">
        <v>341</v>
      </c>
      <c r="F4450" s="4"/>
      <c r="G4450" s="16" t="s">
        <v>1015</v>
      </c>
      <c r="H4450" s="16" t="s">
        <v>340</v>
      </c>
      <c r="I4450" s="183">
        <v>10000</v>
      </c>
      <c r="J4450" s="183">
        <v>10000</v>
      </c>
      <c r="K4450" s="183">
        <v>10000</v>
      </c>
      <c r="L4450" s="183">
        <f>M4450+N4450+O4450</f>
        <v>0</v>
      </c>
      <c r="M4450" s="17"/>
      <c r="N4450" s="17"/>
      <c r="O4450" s="17"/>
      <c r="P4450" s="17">
        <f t="shared" si="3590"/>
        <v>10000</v>
      </c>
      <c r="Q4450" s="183">
        <f t="shared" si="3595"/>
        <v>100</v>
      </c>
    </row>
    <row r="4451" spans="1:17" x14ac:dyDescent="0.25">
      <c r="A4451" s="16" t="s">
        <v>1</v>
      </c>
      <c r="B4451" s="16" t="s">
        <v>1</v>
      </c>
      <c r="C4451" s="16" t="s">
        <v>1</v>
      </c>
      <c r="D4451" s="16" t="s">
        <v>1</v>
      </c>
      <c r="E4451" s="16" t="s">
        <v>1</v>
      </c>
      <c r="F4451" s="16" t="s">
        <v>1</v>
      </c>
      <c r="G4451" s="16" t="s">
        <v>1</v>
      </c>
      <c r="H4451" s="13" t="s">
        <v>1817</v>
      </c>
      <c r="I4451" s="184">
        <f t="shared" ref="I4451:O4451" si="3611">SUM(I4422,I4444,I4447)</f>
        <v>2824825</v>
      </c>
      <c r="J4451" s="184">
        <f t="shared" si="3611"/>
        <v>2822221</v>
      </c>
      <c r="K4451" s="184">
        <f t="shared" si="3611"/>
        <v>2280181</v>
      </c>
      <c r="L4451" s="184">
        <f t="shared" si="3611"/>
        <v>532800</v>
      </c>
      <c r="M4451" s="14">
        <f t="shared" si="3611"/>
        <v>296671</v>
      </c>
      <c r="N4451" s="14">
        <f t="shared" si="3611"/>
        <v>215189</v>
      </c>
      <c r="O4451" s="14">
        <f t="shared" si="3611"/>
        <v>20940</v>
      </c>
      <c r="P4451" s="14">
        <f t="shared" si="3590"/>
        <v>2812981</v>
      </c>
      <c r="Q4451" s="184">
        <f t="shared" si="3595"/>
        <v>99.672598283408703</v>
      </c>
    </row>
    <row r="4452" spans="1:17" ht="15.75" thickBot="1" x14ac:dyDescent="0.3">
      <c r="A4452" s="16" t="s">
        <v>1</v>
      </c>
      <c r="B4452" s="16" t="s">
        <v>1</v>
      </c>
      <c r="C4452" s="16" t="s">
        <v>1</v>
      </c>
      <c r="D4452" s="16" t="s">
        <v>1</v>
      </c>
      <c r="E4452" s="16" t="s">
        <v>1</v>
      </c>
      <c r="F4452" s="16" t="s">
        <v>1</v>
      </c>
      <c r="G4452" s="16" t="s">
        <v>1</v>
      </c>
      <c r="H4452" s="2" t="s">
        <v>77</v>
      </c>
      <c r="I4452" s="185">
        <v>61</v>
      </c>
      <c r="J4452" s="185">
        <v>61</v>
      </c>
      <c r="K4452" s="185"/>
      <c r="L4452" s="185">
        <f>M4452+N4452+O4452</f>
        <v>0</v>
      </c>
      <c r="M4452" s="16"/>
      <c r="N4452" s="16"/>
      <c r="O4452" s="16"/>
      <c r="P4452" s="15">
        <f t="shared" si="3590"/>
        <v>0</v>
      </c>
      <c r="Q4452" s="164"/>
    </row>
    <row r="4453" spans="1:17" ht="45.75" thickBot="1" x14ac:dyDescent="0.3">
      <c r="A4453" s="212" t="s">
        <v>1</v>
      </c>
      <c r="B4453" s="212" t="s">
        <v>1</v>
      </c>
      <c r="C4453" s="212" t="s">
        <v>1</v>
      </c>
      <c r="D4453" s="212" t="s">
        <v>1</v>
      </c>
      <c r="E4453" s="212" t="s">
        <v>1</v>
      </c>
      <c r="F4453" s="212" t="s">
        <v>1</v>
      </c>
      <c r="G4453" s="214" t="s">
        <v>1</v>
      </c>
      <c r="H4453" s="5" t="s">
        <v>78</v>
      </c>
      <c r="I4453" s="109" t="s">
        <v>3374</v>
      </c>
      <c r="J4453" s="109" t="s">
        <v>3433</v>
      </c>
      <c r="K4453" s="109" t="s">
        <v>3437</v>
      </c>
      <c r="L4453" s="109" t="s">
        <v>3434</v>
      </c>
      <c r="M4453" s="5" t="s">
        <v>3439</v>
      </c>
      <c r="N4453" s="5" t="s">
        <v>3440</v>
      </c>
      <c r="O4453" s="5" t="s">
        <v>3441</v>
      </c>
      <c r="P4453" s="5" t="s">
        <v>3438</v>
      </c>
      <c r="Q4453" s="162" t="s">
        <v>3302</v>
      </c>
    </row>
    <row r="4454" spans="1:17" x14ac:dyDescent="0.25">
      <c r="A4454" s="213"/>
      <c r="B4454" s="213"/>
      <c r="C4454" s="213"/>
      <c r="D4454" s="213"/>
      <c r="E4454" s="213"/>
      <c r="F4454" s="213"/>
      <c r="G4454" s="215"/>
      <c r="H4454" s="18" t="s">
        <v>1</v>
      </c>
      <c r="I4454" s="110">
        <v>1</v>
      </c>
      <c r="J4454" s="110">
        <v>2</v>
      </c>
      <c r="K4454" s="110">
        <v>20</v>
      </c>
      <c r="L4454" s="110" t="s">
        <v>3402</v>
      </c>
      <c r="M4454" s="12">
        <v>5</v>
      </c>
      <c r="N4454" s="12">
        <v>6</v>
      </c>
      <c r="O4454" s="12">
        <v>7</v>
      </c>
      <c r="P4454" s="12" t="s">
        <v>3303</v>
      </c>
      <c r="Q4454" s="110">
        <v>9</v>
      </c>
    </row>
    <row r="4455" spans="1:17" x14ac:dyDescent="0.25">
      <c r="A4455" s="213"/>
      <c r="B4455" s="213"/>
      <c r="C4455" s="213"/>
      <c r="D4455" s="213"/>
      <c r="E4455" s="213"/>
      <c r="F4455" s="213"/>
      <c r="G4455" s="215"/>
      <c r="H4455" s="19" t="s">
        <v>1060</v>
      </c>
      <c r="I4455" s="186">
        <f t="shared" ref="I4455:L4455" si="3612">SUM(I4451)</f>
        <v>2824825</v>
      </c>
      <c r="J4455" s="186">
        <f t="shared" ref="J4455" si="3613">SUM(J4451)</f>
        <v>2822221</v>
      </c>
      <c r="K4455" s="186">
        <f t="shared" ref="K4455" si="3614">SUM(K4451)</f>
        <v>2280181</v>
      </c>
      <c r="L4455" s="186">
        <f t="shared" si="3612"/>
        <v>532800</v>
      </c>
      <c r="M4455" s="20">
        <f t="shared" ref="M4455:O4455" si="3615">SUM(M4451)</f>
        <v>296671</v>
      </c>
      <c r="N4455" s="20">
        <f t="shared" si="3615"/>
        <v>215189</v>
      </c>
      <c r="O4455" s="20">
        <f t="shared" si="3615"/>
        <v>20940</v>
      </c>
      <c r="P4455" s="20">
        <f>K4455+L4455</f>
        <v>2812981</v>
      </c>
      <c r="Q4455" s="186">
        <f>IF(J4455=0,"-",P4455/J4455*100)</f>
        <v>99.672598283408703</v>
      </c>
    </row>
    <row r="4456" spans="1:17" x14ac:dyDescent="0.25">
      <c r="A4456" s="213"/>
      <c r="B4456" s="213"/>
      <c r="C4456" s="213"/>
      <c r="D4456" s="213"/>
      <c r="E4456" s="213"/>
      <c r="F4456" s="213"/>
      <c r="G4456" s="215"/>
      <c r="H4456" s="21" t="s">
        <v>80</v>
      </c>
      <c r="I4456" s="186">
        <f t="shared" ref="I4456:L4456" si="3616">SUM(I4455)</f>
        <v>2824825</v>
      </c>
      <c r="J4456" s="186">
        <f t="shared" ref="J4456" si="3617">SUM(J4455)</f>
        <v>2822221</v>
      </c>
      <c r="K4456" s="186">
        <f t="shared" ref="K4456" si="3618">SUM(K4455)</f>
        <v>2280181</v>
      </c>
      <c r="L4456" s="186">
        <f t="shared" si="3616"/>
        <v>532800</v>
      </c>
      <c r="M4456" s="20">
        <f t="shared" ref="M4456:O4456" si="3619">SUM(M4455)</f>
        <v>296671</v>
      </c>
      <c r="N4456" s="20">
        <f t="shared" si="3619"/>
        <v>215189</v>
      </c>
      <c r="O4456" s="20">
        <f t="shared" si="3619"/>
        <v>20940</v>
      </c>
      <c r="P4456" s="20">
        <f>K4456+L4456</f>
        <v>2812981</v>
      </c>
      <c r="Q4456" s="186">
        <f>IF(J4456=0,"-",P4456/J4456*100)</f>
        <v>99.672598283408703</v>
      </c>
    </row>
    <row r="4457" spans="1:17" x14ac:dyDescent="0.25">
      <c r="A4457" s="216"/>
      <c r="B4457" s="216"/>
      <c r="C4457" s="216"/>
      <c r="D4457" s="216"/>
      <c r="E4457" s="216"/>
      <c r="F4457" s="216"/>
      <c r="G4457" s="217"/>
      <c r="J4457" s="178">
        <v>0</v>
      </c>
      <c r="K4457" s="178">
        <v>0</v>
      </c>
      <c r="L4457" s="178">
        <f>M4457+N4457+O4457</f>
        <v>0</v>
      </c>
      <c r="P4457">
        <f>K4457+L4457</f>
        <v>0</v>
      </c>
      <c r="Q4457" s="160" t="str">
        <f>IF(J4457=0,"-",P4457/J4457*100)</f>
        <v>-</v>
      </c>
    </row>
    <row r="4458" spans="1:17" ht="15.75" thickBot="1" x14ac:dyDescent="0.3">
      <c r="A4458" s="16" t="s">
        <v>1</v>
      </c>
      <c r="B4458" s="16" t="s">
        <v>1</v>
      </c>
      <c r="C4458" s="16" t="s">
        <v>1</v>
      </c>
      <c r="D4458" s="16" t="s">
        <v>1</v>
      </c>
      <c r="E4458" s="16" t="s">
        <v>1</v>
      </c>
      <c r="F4458" s="16" t="s">
        <v>1</v>
      </c>
      <c r="G4458" s="16" t="s">
        <v>1</v>
      </c>
      <c r="H4458" s="22" t="s">
        <v>1</v>
      </c>
      <c r="I4458" s="187"/>
      <c r="J4458" s="187"/>
      <c r="K4458" s="187"/>
      <c r="L4458" s="187">
        <f>M4458+N4458+O4458</f>
        <v>0</v>
      </c>
      <c r="M4458" s="22"/>
      <c r="N4458" s="22"/>
      <c r="O4458" s="22"/>
      <c r="P4458" s="22">
        <f>K4458+L4458</f>
        <v>0</v>
      </c>
      <c r="Q4458" s="166"/>
    </row>
    <row r="4459" spans="1:17" ht="45.75" thickBot="1" x14ac:dyDescent="0.3">
      <c r="A4459" s="5" t="s">
        <v>4</v>
      </c>
      <c r="B4459" s="5" t="s">
        <v>5</v>
      </c>
      <c r="C4459" s="5" t="s">
        <v>6</v>
      </c>
      <c r="D4459" s="6" t="s">
        <v>1</v>
      </c>
      <c r="E4459" s="5" t="s">
        <v>7</v>
      </c>
      <c r="F4459" s="5" t="s">
        <v>8</v>
      </c>
      <c r="G4459" s="5" t="s">
        <v>9</v>
      </c>
      <c r="H4459" s="5" t="s">
        <v>10</v>
      </c>
      <c r="I4459" s="109" t="s">
        <v>3374</v>
      </c>
      <c r="J4459" s="109" t="s">
        <v>3433</v>
      </c>
      <c r="K4459" s="109" t="s">
        <v>3437</v>
      </c>
      <c r="L4459" s="109" t="s">
        <v>3434</v>
      </c>
      <c r="M4459" s="5" t="s">
        <v>3439</v>
      </c>
      <c r="N4459" s="5" t="s">
        <v>3440</v>
      </c>
      <c r="O4459" s="5" t="s">
        <v>3441</v>
      </c>
      <c r="P4459" s="5" t="s">
        <v>3438</v>
      </c>
      <c r="Q4459" s="162" t="s">
        <v>3302</v>
      </c>
    </row>
    <row r="4460" spans="1:17" x14ac:dyDescent="0.25">
      <c r="A4460" s="7" t="s">
        <v>1</v>
      </c>
      <c r="B4460" s="7" t="s">
        <v>1</v>
      </c>
      <c r="C4460" s="7" t="s">
        <v>1</v>
      </c>
      <c r="D4460" s="8" t="s">
        <v>1</v>
      </c>
      <c r="E4460" s="8" t="s">
        <v>1</v>
      </c>
      <c r="F4460" s="9" t="s">
        <v>1</v>
      </c>
      <c r="G4460" s="10" t="s">
        <v>1</v>
      </c>
      <c r="H4460" s="11" t="s">
        <v>1</v>
      </c>
      <c r="I4460" s="110">
        <v>1</v>
      </c>
      <c r="J4460" s="110">
        <v>2</v>
      </c>
      <c r="K4460" s="110">
        <v>20</v>
      </c>
      <c r="L4460" s="110" t="s">
        <v>3402</v>
      </c>
      <c r="M4460" s="12">
        <v>5</v>
      </c>
      <c r="N4460" s="12">
        <v>6</v>
      </c>
      <c r="O4460" s="12">
        <v>7</v>
      </c>
      <c r="P4460" s="12" t="s">
        <v>3303</v>
      </c>
      <c r="Q4460" s="110">
        <v>9</v>
      </c>
    </row>
    <row r="4461" spans="1:17" x14ac:dyDescent="0.25">
      <c r="A4461" s="1" t="s">
        <v>969</v>
      </c>
      <c r="B4461" s="1" t="s">
        <v>82</v>
      </c>
      <c r="C4461" s="4" t="s">
        <v>1818</v>
      </c>
      <c r="D4461" s="4" t="s">
        <v>1819</v>
      </c>
      <c r="E4461" s="2" t="s">
        <v>1</v>
      </c>
      <c r="F4461" s="2" t="s">
        <v>1</v>
      </c>
      <c r="G4461" s="2" t="s">
        <v>1</v>
      </c>
      <c r="H4461" s="2" t="s">
        <v>1820</v>
      </c>
      <c r="I4461" s="183">
        <v>0</v>
      </c>
      <c r="J4461" s="183"/>
      <c r="K4461" s="183"/>
      <c r="L4461" s="183">
        <f>M4461+N4461+O4461</f>
        <v>0</v>
      </c>
      <c r="M4461" s="3"/>
      <c r="N4461" s="3"/>
      <c r="O4461" s="3"/>
      <c r="P4461" s="3">
        <f t="shared" ref="P4461:P4493" si="3620">K4461+L4461</f>
        <v>0</v>
      </c>
      <c r="Q4461" s="161"/>
    </row>
    <row r="4462" spans="1:17" ht="33.75" x14ac:dyDescent="0.25">
      <c r="A4462" s="1" t="s">
        <v>1</v>
      </c>
      <c r="B4462" s="1" t="s">
        <v>1</v>
      </c>
      <c r="C4462" s="1" t="s">
        <v>1</v>
      </c>
      <c r="D4462" s="2" t="s">
        <v>1</v>
      </c>
      <c r="E4462" s="2" t="s">
        <v>1</v>
      </c>
      <c r="F4462" s="2" t="s">
        <v>1</v>
      </c>
      <c r="G4462" s="2" t="s">
        <v>1</v>
      </c>
      <c r="H4462" s="13" t="s">
        <v>14</v>
      </c>
      <c r="I4462" s="184">
        <f t="shared" ref="I4462:L4462" si="3621">SUM(I4463,I4471,I4473)</f>
        <v>1998522</v>
      </c>
      <c r="J4462" s="184">
        <f t="shared" ref="J4462" si="3622">SUM(J4463,J4471,J4473)</f>
        <v>1922446</v>
      </c>
      <c r="K4462" s="184">
        <f t="shared" ref="K4462" si="3623">SUM(K4463,K4471,K4473)</f>
        <v>1620859</v>
      </c>
      <c r="L4462" s="184">
        <f t="shared" si="3621"/>
        <v>301587</v>
      </c>
      <c r="M4462" s="14">
        <f t="shared" ref="M4462:O4462" si="3624">SUM(M4463,M4471,M4473)</f>
        <v>103628</v>
      </c>
      <c r="N4462" s="14">
        <f t="shared" si="3624"/>
        <v>103477</v>
      </c>
      <c r="O4462" s="14">
        <f t="shared" si="3624"/>
        <v>94482</v>
      </c>
      <c r="P4462" s="14">
        <f t="shared" si="3620"/>
        <v>1922446</v>
      </c>
      <c r="Q4462" s="184">
        <f t="shared" ref="Q4462:Q4492" si="3625">IF(J4462=0,"-",P4462/J4462*100)</f>
        <v>100</v>
      </c>
    </row>
    <row r="4463" spans="1:17" x14ac:dyDescent="0.25">
      <c r="A4463" s="4" t="s">
        <v>969</v>
      </c>
      <c r="B4463" s="4" t="s">
        <v>82</v>
      </c>
      <c r="C4463" s="4" t="s">
        <v>1818</v>
      </c>
      <c r="D4463" s="4" t="s">
        <v>1819</v>
      </c>
      <c r="E4463" s="2" t="s">
        <v>15</v>
      </c>
      <c r="F4463" s="2" t="s">
        <v>1</v>
      </c>
      <c r="G4463" s="2" t="s">
        <v>1</v>
      </c>
      <c r="H4463" s="2" t="s">
        <v>16</v>
      </c>
      <c r="I4463" s="185">
        <f t="shared" ref="I4463:L4463" si="3626">SUM(I4464,I4465)</f>
        <v>1630458</v>
      </c>
      <c r="J4463" s="185">
        <f t="shared" ref="J4463" si="3627">SUM(J4464,J4465)</f>
        <v>1612132</v>
      </c>
      <c r="K4463" s="185">
        <f t="shared" ref="K4463" si="3628">SUM(K4464,K4465)</f>
        <v>1372579</v>
      </c>
      <c r="L4463" s="185">
        <f t="shared" si="3626"/>
        <v>239553</v>
      </c>
      <c r="M4463" s="15">
        <f t="shared" ref="M4463:O4463" si="3629">SUM(M4464,M4465)</f>
        <v>82500</v>
      </c>
      <c r="N4463" s="15">
        <f t="shared" si="3629"/>
        <v>82500</v>
      </c>
      <c r="O4463" s="15">
        <f t="shared" si="3629"/>
        <v>74553</v>
      </c>
      <c r="P4463" s="15">
        <f t="shared" si="3620"/>
        <v>1612132</v>
      </c>
      <c r="Q4463" s="185">
        <f t="shared" si="3625"/>
        <v>100</v>
      </c>
    </row>
    <row r="4464" spans="1:17" x14ac:dyDescent="0.25">
      <c r="A4464" s="4" t="s">
        <v>969</v>
      </c>
      <c r="B4464" s="4" t="s">
        <v>82</v>
      </c>
      <c r="C4464" s="4" t="s">
        <v>1818</v>
      </c>
      <c r="D4464" s="4" t="s">
        <v>1819</v>
      </c>
      <c r="E4464" s="3" t="s">
        <v>18</v>
      </c>
      <c r="F4464" s="4"/>
      <c r="G4464" s="16" t="s">
        <v>1015</v>
      </c>
      <c r="H4464" s="16" t="s">
        <v>17</v>
      </c>
      <c r="I4464" s="183">
        <v>1434284</v>
      </c>
      <c r="J4464" s="183">
        <v>1416684</v>
      </c>
      <c r="K4464" s="183">
        <v>1195302</v>
      </c>
      <c r="L4464" s="183">
        <f>M4464+N4464+O4464</f>
        <v>221382</v>
      </c>
      <c r="M4464" s="17">
        <v>75000</v>
      </c>
      <c r="N4464" s="17">
        <v>75000</v>
      </c>
      <c r="O4464" s="17">
        <v>71382</v>
      </c>
      <c r="P4464" s="17">
        <f t="shared" si="3620"/>
        <v>1416684</v>
      </c>
      <c r="Q4464" s="183">
        <f t="shared" si="3625"/>
        <v>100</v>
      </c>
    </row>
    <row r="4465" spans="1:17" x14ac:dyDescent="0.25">
      <c r="A4465" s="1" t="s">
        <v>969</v>
      </c>
      <c r="B4465" s="1" t="s">
        <v>82</v>
      </c>
      <c r="C4465" s="1" t="s">
        <v>1818</v>
      </c>
      <c r="D4465" s="1" t="s">
        <v>1819</v>
      </c>
      <c r="E4465" s="1" t="s">
        <v>20</v>
      </c>
      <c r="F4465" s="4" t="s">
        <v>1</v>
      </c>
      <c r="G4465" s="16" t="s">
        <v>1</v>
      </c>
      <c r="H4465" s="2" t="s">
        <v>21</v>
      </c>
      <c r="I4465" s="185">
        <f t="shared" ref="I4465:O4465" si="3630">SUM(I4466:I4470)</f>
        <v>196174</v>
      </c>
      <c r="J4465" s="185">
        <f t="shared" si="3630"/>
        <v>195448</v>
      </c>
      <c r="K4465" s="185">
        <f t="shared" si="3630"/>
        <v>177277</v>
      </c>
      <c r="L4465" s="185">
        <f t="shared" si="3630"/>
        <v>18171</v>
      </c>
      <c r="M4465" s="15">
        <f t="shared" si="3630"/>
        <v>7500</v>
      </c>
      <c r="N4465" s="15">
        <f t="shared" si="3630"/>
        <v>7500</v>
      </c>
      <c r="O4465" s="15">
        <f t="shared" si="3630"/>
        <v>3171</v>
      </c>
      <c r="P4465" s="15">
        <f t="shared" si="3620"/>
        <v>195448</v>
      </c>
      <c r="Q4465" s="185">
        <f t="shared" si="3625"/>
        <v>100</v>
      </c>
    </row>
    <row r="4466" spans="1:17" x14ac:dyDescent="0.25">
      <c r="A4466" s="4" t="s">
        <v>969</v>
      </c>
      <c r="B4466" s="4" t="s">
        <v>82</v>
      </c>
      <c r="C4466" s="4" t="s">
        <v>1818</v>
      </c>
      <c r="D4466" s="4" t="s">
        <v>1819</v>
      </c>
      <c r="E4466" s="3" t="s">
        <v>22</v>
      </c>
      <c r="F4466" s="4" t="s">
        <v>1821</v>
      </c>
      <c r="G4466" s="16" t="s">
        <v>1015</v>
      </c>
      <c r="H4466" s="16" t="s">
        <v>86</v>
      </c>
      <c r="I4466" s="183">
        <v>30140</v>
      </c>
      <c r="J4466" s="183">
        <v>29590</v>
      </c>
      <c r="K4466" s="183">
        <v>22500</v>
      </c>
      <c r="L4466" s="183">
        <f>M4466+N4466+O4466</f>
        <v>7090</v>
      </c>
      <c r="M4466" s="17">
        <v>2500</v>
      </c>
      <c r="N4466" s="17">
        <v>2500</v>
      </c>
      <c r="O4466" s="17">
        <v>2090</v>
      </c>
      <c r="P4466" s="17">
        <f t="shared" si="3620"/>
        <v>29590</v>
      </c>
      <c r="Q4466" s="183">
        <f t="shared" si="3625"/>
        <v>100</v>
      </c>
    </row>
    <row r="4467" spans="1:17" x14ac:dyDescent="0.25">
      <c r="A4467" s="4" t="s">
        <v>969</v>
      </c>
      <c r="B4467" s="4" t="s">
        <v>82</v>
      </c>
      <c r="C4467" s="4" t="s">
        <v>1818</v>
      </c>
      <c r="D4467" s="4" t="s">
        <v>1819</v>
      </c>
      <c r="E4467" s="3" t="s">
        <v>22</v>
      </c>
      <c r="F4467" s="4" t="s">
        <v>1822</v>
      </c>
      <c r="G4467" s="16" t="s">
        <v>1015</v>
      </c>
      <c r="H4467" s="16" t="s">
        <v>26</v>
      </c>
      <c r="I4467" s="183">
        <v>121000</v>
      </c>
      <c r="J4467" s="183">
        <v>119350</v>
      </c>
      <c r="K4467" s="183">
        <v>108269</v>
      </c>
      <c r="L4467" s="183">
        <f>M4467+N4467+O4467</f>
        <v>11081</v>
      </c>
      <c r="M4467" s="17">
        <v>5000</v>
      </c>
      <c r="N4467" s="17">
        <v>5000</v>
      </c>
      <c r="O4467" s="17">
        <v>1081</v>
      </c>
      <c r="P4467" s="17">
        <f t="shared" si="3620"/>
        <v>119350</v>
      </c>
      <c r="Q4467" s="183">
        <f t="shared" si="3625"/>
        <v>100</v>
      </c>
    </row>
    <row r="4468" spans="1:17" x14ac:dyDescent="0.25">
      <c r="A4468" s="4" t="s">
        <v>969</v>
      </c>
      <c r="B4468" s="4" t="s">
        <v>82</v>
      </c>
      <c r="C4468" s="4" t="s">
        <v>1818</v>
      </c>
      <c r="D4468" s="4" t="s">
        <v>1819</v>
      </c>
      <c r="E4468" s="3" t="s">
        <v>22</v>
      </c>
      <c r="F4468" s="4" t="s">
        <v>1823</v>
      </c>
      <c r="G4468" s="16" t="s">
        <v>1015</v>
      </c>
      <c r="H4468" s="16" t="s">
        <v>28</v>
      </c>
      <c r="I4468" s="183">
        <v>27764</v>
      </c>
      <c r="J4468" s="183">
        <v>29238</v>
      </c>
      <c r="K4468" s="183">
        <v>29238</v>
      </c>
      <c r="L4468" s="183">
        <f>M4468+N4468+O4468</f>
        <v>0</v>
      </c>
      <c r="M4468" s="17"/>
      <c r="N4468" s="17"/>
      <c r="O4468" s="17"/>
      <c r="P4468" s="17">
        <f t="shared" si="3620"/>
        <v>29238</v>
      </c>
      <c r="Q4468" s="183">
        <f t="shared" si="3625"/>
        <v>100</v>
      </c>
    </row>
    <row r="4469" spans="1:17" x14ac:dyDescent="0.25">
      <c r="A4469" s="4" t="s">
        <v>969</v>
      </c>
      <c r="B4469" s="4" t="s">
        <v>82</v>
      </c>
      <c r="C4469" s="4" t="s">
        <v>1818</v>
      </c>
      <c r="D4469" s="4" t="s">
        <v>1819</v>
      </c>
      <c r="E4469" s="3" t="s">
        <v>22</v>
      </c>
      <c r="F4469" s="4" t="s">
        <v>1824</v>
      </c>
      <c r="G4469" s="16" t="s">
        <v>1015</v>
      </c>
      <c r="H4469" s="16" t="s">
        <v>24</v>
      </c>
      <c r="I4469" s="183">
        <v>0</v>
      </c>
      <c r="J4469" s="183">
        <v>0</v>
      </c>
      <c r="K4469" s="183">
        <v>0</v>
      </c>
      <c r="L4469" s="183">
        <f>M4469+N4469+O4469</f>
        <v>0</v>
      </c>
      <c r="M4469" s="17"/>
      <c r="N4469" s="17"/>
      <c r="O4469" s="17"/>
      <c r="P4469" s="17">
        <f t="shared" si="3620"/>
        <v>0</v>
      </c>
      <c r="Q4469" s="161" t="str">
        <f t="shared" si="3625"/>
        <v>-</v>
      </c>
    </row>
    <row r="4470" spans="1:17" x14ac:dyDescent="0.25">
      <c r="A4470" s="4" t="s">
        <v>969</v>
      </c>
      <c r="B4470" s="4" t="s">
        <v>82</v>
      </c>
      <c r="C4470" s="4" t="s">
        <v>1818</v>
      </c>
      <c r="D4470" s="4" t="s">
        <v>1819</v>
      </c>
      <c r="E4470" s="3" t="s">
        <v>22</v>
      </c>
      <c r="F4470" s="4" t="s">
        <v>1825</v>
      </c>
      <c r="G4470" s="16" t="s">
        <v>1015</v>
      </c>
      <c r="H4470" s="16" t="s">
        <v>30</v>
      </c>
      <c r="I4470" s="183">
        <v>17270</v>
      </c>
      <c r="J4470" s="183">
        <v>17270</v>
      </c>
      <c r="K4470" s="183">
        <v>17270</v>
      </c>
      <c r="L4470" s="183">
        <f>M4470+N4470+O4470</f>
        <v>0</v>
      </c>
      <c r="M4470" s="17"/>
      <c r="N4470" s="17"/>
      <c r="O4470" s="17"/>
      <c r="P4470" s="17">
        <f t="shared" si="3620"/>
        <v>17270</v>
      </c>
      <c r="Q4470" s="183">
        <f t="shared" si="3625"/>
        <v>100</v>
      </c>
    </row>
    <row r="4471" spans="1:17" x14ac:dyDescent="0.25">
      <c r="A4471" s="4" t="s">
        <v>969</v>
      </c>
      <c r="B4471" s="4" t="s">
        <v>82</v>
      </c>
      <c r="C4471" s="4" t="s">
        <v>1818</v>
      </c>
      <c r="D4471" s="4" t="s">
        <v>1819</v>
      </c>
      <c r="E4471" s="2" t="s">
        <v>31</v>
      </c>
      <c r="F4471" s="2" t="s">
        <v>1</v>
      </c>
      <c r="G4471" s="2" t="s">
        <v>1</v>
      </c>
      <c r="H4471" s="2" t="s">
        <v>32</v>
      </c>
      <c r="I4471" s="185">
        <f t="shared" ref="I4471:O4471" si="3631">SUM(I4472)</f>
        <v>150599</v>
      </c>
      <c r="J4471" s="185">
        <f t="shared" si="3631"/>
        <v>149499</v>
      </c>
      <c r="K4471" s="185">
        <f t="shared" si="3631"/>
        <v>122797</v>
      </c>
      <c r="L4471" s="185">
        <f t="shared" si="3631"/>
        <v>26702</v>
      </c>
      <c r="M4471" s="15">
        <f t="shared" si="3631"/>
        <v>9000</v>
      </c>
      <c r="N4471" s="15">
        <f t="shared" si="3631"/>
        <v>9000</v>
      </c>
      <c r="O4471" s="15">
        <f t="shared" si="3631"/>
        <v>8702</v>
      </c>
      <c r="P4471" s="15">
        <f t="shared" si="3620"/>
        <v>149499</v>
      </c>
      <c r="Q4471" s="185">
        <f t="shared" si="3625"/>
        <v>100</v>
      </c>
    </row>
    <row r="4472" spans="1:17" x14ac:dyDescent="0.25">
      <c r="A4472" s="4" t="s">
        <v>969</v>
      </c>
      <c r="B4472" s="4" t="s">
        <v>82</v>
      </c>
      <c r="C4472" s="4" t="s">
        <v>1818</v>
      </c>
      <c r="D4472" s="4" t="s">
        <v>1819</v>
      </c>
      <c r="E4472" s="3" t="s">
        <v>34</v>
      </c>
      <c r="F4472" s="4"/>
      <c r="G4472" s="16" t="s">
        <v>1015</v>
      </c>
      <c r="H4472" s="16" t="s">
        <v>33</v>
      </c>
      <c r="I4472" s="183">
        <v>150599</v>
      </c>
      <c r="J4472" s="183">
        <v>149499</v>
      </c>
      <c r="K4472" s="183">
        <v>122797</v>
      </c>
      <c r="L4472" s="183">
        <f>M4472+N4472+O4472</f>
        <v>26702</v>
      </c>
      <c r="M4472" s="17">
        <v>9000</v>
      </c>
      <c r="N4472" s="17">
        <v>9000</v>
      </c>
      <c r="O4472" s="17">
        <v>8702</v>
      </c>
      <c r="P4472" s="17">
        <f t="shared" si="3620"/>
        <v>149499</v>
      </c>
      <c r="Q4472" s="183">
        <f t="shared" si="3625"/>
        <v>100</v>
      </c>
    </row>
    <row r="4473" spans="1:17" x14ac:dyDescent="0.25">
      <c r="A4473" s="4" t="s">
        <v>969</v>
      </c>
      <c r="B4473" s="4" t="s">
        <v>82</v>
      </c>
      <c r="C4473" s="4" t="s">
        <v>1818</v>
      </c>
      <c r="D4473" s="4" t="s">
        <v>1819</v>
      </c>
      <c r="E4473" s="2" t="s">
        <v>35</v>
      </c>
      <c r="F4473" s="2" t="s">
        <v>1</v>
      </c>
      <c r="G4473" s="2" t="s">
        <v>1</v>
      </c>
      <c r="H4473" s="2" t="s">
        <v>36</v>
      </c>
      <c r="I4473" s="185">
        <f t="shared" ref="I4473:O4473" si="3632">SUM(I4474:I4481)</f>
        <v>217465</v>
      </c>
      <c r="J4473" s="185">
        <f t="shared" si="3632"/>
        <v>160815</v>
      </c>
      <c r="K4473" s="185">
        <f t="shared" si="3632"/>
        <v>125483</v>
      </c>
      <c r="L4473" s="185">
        <f t="shared" si="3632"/>
        <v>35332</v>
      </c>
      <c r="M4473" s="15">
        <f t="shared" si="3632"/>
        <v>12128</v>
      </c>
      <c r="N4473" s="15">
        <f t="shared" si="3632"/>
        <v>11977</v>
      </c>
      <c r="O4473" s="15">
        <f t="shared" si="3632"/>
        <v>11227</v>
      </c>
      <c r="P4473" s="15">
        <f t="shared" si="3620"/>
        <v>160815</v>
      </c>
      <c r="Q4473" s="185">
        <f t="shared" si="3625"/>
        <v>100</v>
      </c>
    </row>
    <row r="4474" spans="1:17" x14ac:dyDescent="0.25">
      <c r="A4474" s="4" t="s">
        <v>969</v>
      </c>
      <c r="B4474" s="4" t="s">
        <v>82</v>
      </c>
      <c r="C4474" s="4" t="s">
        <v>1818</v>
      </c>
      <c r="D4474" s="4" t="s">
        <v>1819</v>
      </c>
      <c r="E4474" s="3" t="s">
        <v>39</v>
      </c>
      <c r="F4474" s="4"/>
      <c r="G4474" s="16" t="s">
        <v>1015</v>
      </c>
      <c r="H4474" s="16" t="s">
        <v>38</v>
      </c>
      <c r="I4474" s="183">
        <v>3000</v>
      </c>
      <c r="J4474" s="183">
        <v>1900</v>
      </c>
      <c r="K4474" s="183">
        <v>1900</v>
      </c>
      <c r="L4474" s="183">
        <f t="shared" ref="L4474:L4480" si="3633">M4474+N4474+O4474</f>
        <v>0</v>
      </c>
      <c r="M4474" s="17"/>
      <c r="N4474" s="17"/>
      <c r="O4474" s="17"/>
      <c r="P4474" s="17">
        <f t="shared" si="3620"/>
        <v>1900</v>
      </c>
      <c r="Q4474" s="183">
        <f t="shared" si="3625"/>
        <v>100</v>
      </c>
    </row>
    <row r="4475" spans="1:17" x14ac:dyDescent="0.25">
      <c r="A4475" s="4" t="s">
        <v>969</v>
      </c>
      <c r="B4475" s="4" t="s">
        <v>82</v>
      </c>
      <c r="C4475" s="4" t="s">
        <v>1818</v>
      </c>
      <c r="D4475" s="4" t="s">
        <v>1819</v>
      </c>
      <c r="E4475" s="3" t="s">
        <v>197</v>
      </c>
      <c r="F4475" s="4"/>
      <c r="G4475" s="16" t="s">
        <v>1015</v>
      </c>
      <c r="H4475" s="16" t="s">
        <v>196</v>
      </c>
      <c r="I4475" s="183">
        <v>53900</v>
      </c>
      <c r="J4475" s="183">
        <v>53900</v>
      </c>
      <c r="K4475" s="183">
        <v>45700</v>
      </c>
      <c r="L4475" s="183">
        <f t="shared" si="3633"/>
        <v>8200</v>
      </c>
      <c r="M4475" s="17">
        <v>3000</v>
      </c>
      <c r="N4475" s="17">
        <v>2600</v>
      </c>
      <c r="O4475" s="17">
        <v>2600</v>
      </c>
      <c r="P4475" s="17">
        <f t="shared" si="3620"/>
        <v>53900</v>
      </c>
      <c r="Q4475" s="183">
        <f t="shared" si="3625"/>
        <v>100</v>
      </c>
    </row>
    <row r="4476" spans="1:17" x14ac:dyDescent="0.25">
      <c r="A4476" s="4" t="s">
        <v>969</v>
      </c>
      <c r="B4476" s="4" t="s">
        <v>82</v>
      </c>
      <c r="C4476" s="4" t="s">
        <v>1818</v>
      </c>
      <c r="D4476" s="4" t="s">
        <v>1819</v>
      </c>
      <c r="E4476" s="3" t="s">
        <v>200</v>
      </c>
      <c r="F4476" s="4"/>
      <c r="G4476" s="16" t="s">
        <v>1015</v>
      </c>
      <c r="H4476" s="16" t="s">
        <v>199</v>
      </c>
      <c r="I4476" s="183">
        <v>13750</v>
      </c>
      <c r="J4476" s="183">
        <v>13750</v>
      </c>
      <c r="K4476" s="183">
        <v>10400</v>
      </c>
      <c r="L4476" s="183">
        <f t="shared" si="3633"/>
        <v>3350</v>
      </c>
      <c r="M4476" s="17">
        <v>1050</v>
      </c>
      <c r="N4476" s="17">
        <v>1300</v>
      </c>
      <c r="O4476" s="17">
        <v>1000</v>
      </c>
      <c r="P4476" s="17">
        <f t="shared" si="3620"/>
        <v>13750</v>
      </c>
      <c r="Q4476" s="183">
        <f t="shared" si="3625"/>
        <v>100</v>
      </c>
    </row>
    <row r="4477" spans="1:17" x14ac:dyDescent="0.25">
      <c r="A4477" s="4" t="s">
        <v>969</v>
      </c>
      <c r="B4477" s="4" t="s">
        <v>82</v>
      </c>
      <c r="C4477" s="4" t="s">
        <v>1818</v>
      </c>
      <c r="D4477" s="4" t="s">
        <v>1819</v>
      </c>
      <c r="E4477" s="3" t="s">
        <v>203</v>
      </c>
      <c r="F4477" s="4"/>
      <c r="G4477" s="16" t="s">
        <v>1015</v>
      </c>
      <c r="H4477" s="16" t="s">
        <v>202</v>
      </c>
      <c r="I4477" s="183">
        <v>84480</v>
      </c>
      <c r="J4477" s="183">
        <v>32780</v>
      </c>
      <c r="K4477" s="183">
        <v>23300</v>
      </c>
      <c r="L4477" s="183">
        <f t="shared" si="3633"/>
        <v>9480</v>
      </c>
      <c r="M4477" s="17">
        <v>3200</v>
      </c>
      <c r="N4477" s="17">
        <v>3200</v>
      </c>
      <c r="O4477" s="17">
        <v>3080</v>
      </c>
      <c r="P4477" s="17">
        <f t="shared" si="3620"/>
        <v>32780</v>
      </c>
      <c r="Q4477" s="183">
        <f t="shared" si="3625"/>
        <v>100</v>
      </c>
    </row>
    <row r="4478" spans="1:17" x14ac:dyDescent="0.25">
      <c r="A4478" s="4" t="s">
        <v>969</v>
      </c>
      <c r="B4478" s="4" t="s">
        <v>82</v>
      </c>
      <c r="C4478" s="4" t="s">
        <v>1818</v>
      </c>
      <c r="D4478" s="4" t="s">
        <v>1819</v>
      </c>
      <c r="E4478" s="3" t="s">
        <v>206</v>
      </c>
      <c r="F4478" s="4"/>
      <c r="G4478" s="16" t="s">
        <v>1015</v>
      </c>
      <c r="H4478" s="16" t="s">
        <v>205</v>
      </c>
      <c r="I4478" s="183">
        <v>2420</v>
      </c>
      <c r="J4478" s="183">
        <v>1320</v>
      </c>
      <c r="K4478" s="183">
        <v>1320</v>
      </c>
      <c r="L4478" s="183">
        <f t="shared" si="3633"/>
        <v>0</v>
      </c>
      <c r="M4478" s="17"/>
      <c r="N4478" s="17"/>
      <c r="O4478" s="17"/>
      <c r="P4478" s="17">
        <f t="shared" si="3620"/>
        <v>1320</v>
      </c>
      <c r="Q4478" s="183">
        <f t="shared" si="3625"/>
        <v>100</v>
      </c>
    </row>
    <row r="4479" spans="1:17" x14ac:dyDescent="0.25">
      <c r="A4479" s="4" t="s">
        <v>969</v>
      </c>
      <c r="B4479" s="4" t="s">
        <v>82</v>
      </c>
      <c r="C4479" s="4" t="s">
        <v>1818</v>
      </c>
      <c r="D4479" s="4" t="s">
        <v>1819</v>
      </c>
      <c r="E4479" s="3" t="s">
        <v>212</v>
      </c>
      <c r="F4479" s="4"/>
      <c r="G4479" s="16" t="s">
        <v>1015</v>
      </c>
      <c r="H4479" s="16" t="s">
        <v>211</v>
      </c>
      <c r="I4479" s="183">
        <v>10450</v>
      </c>
      <c r="J4479" s="183">
        <v>9900</v>
      </c>
      <c r="K4479" s="183">
        <v>7425</v>
      </c>
      <c r="L4479" s="183">
        <f t="shared" si="3633"/>
        <v>2475</v>
      </c>
      <c r="M4479" s="17">
        <v>825</v>
      </c>
      <c r="N4479" s="17">
        <v>825</v>
      </c>
      <c r="O4479" s="17">
        <v>825</v>
      </c>
      <c r="P4479" s="17">
        <f t="shared" si="3620"/>
        <v>9900</v>
      </c>
      <c r="Q4479" s="183">
        <f t="shared" si="3625"/>
        <v>100</v>
      </c>
    </row>
    <row r="4480" spans="1:17" x14ac:dyDescent="0.25">
      <c r="A4480" s="4" t="s">
        <v>969</v>
      </c>
      <c r="B4480" s="4" t="s">
        <v>82</v>
      </c>
      <c r="C4480" s="4" t="s">
        <v>1818</v>
      </c>
      <c r="D4480" s="4" t="s">
        <v>1819</v>
      </c>
      <c r="E4480" s="3" t="s">
        <v>215</v>
      </c>
      <c r="F4480" s="4"/>
      <c r="G4480" s="16" t="s">
        <v>1015</v>
      </c>
      <c r="H4480" s="16" t="s">
        <v>214</v>
      </c>
      <c r="I4480" s="183">
        <v>0</v>
      </c>
      <c r="J4480" s="183">
        <v>0</v>
      </c>
      <c r="K4480" s="183">
        <v>0</v>
      </c>
      <c r="L4480" s="183">
        <f t="shared" si="3633"/>
        <v>0</v>
      </c>
      <c r="M4480" s="17"/>
      <c r="N4480" s="17"/>
      <c r="O4480" s="17"/>
      <c r="P4480" s="17">
        <f t="shared" si="3620"/>
        <v>0</v>
      </c>
      <c r="Q4480" s="161" t="str">
        <f t="shared" si="3625"/>
        <v>-</v>
      </c>
    </row>
    <row r="4481" spans="1:17" x14ac:dyDescent="0.25">
      <c r="A4481" s="1" t="s">
        <v>969</v>
      </c>
      <c r="B4481" s="1" t="s">
        <v>82</v>
      </c>
      <c r="C4481" s="1" t="s">
        <v>1818</v>
      </c>
      <c r="D4481" s="1" t="s">
        <v>1819</v>
      </c>
      <c r="E4481" s="1" t="s">
        <v>40</v>
      </c>
      <c r="F4481" s="4" t="s">
        <v>1</v>
      </c>
      <c r="G4481" s="16" t="s">
        <v>1</v>
      </c>
      <c r="H4481" s="2" t="s">
        <v>41</v>
      </c>
      <c r="I4481" s="185">
        <f t="shared" ref="I4481:O4481" si="3634">SUM(I4482:I4484)</f>
        <v>49465</v>
      </c>
      <c r="J4481" s="185">
        <f t="shared" si="3634"/>
        <v>47265</v>
      </c>
      <c r="K4481" s="185">
        <f t="shared" si="3634"/>
        <v>35438</v>
      </c>
      <c r="L4481" s="185">
        <f t="shared" si="3634"/>
        <v>11827</v>
      </c>
      <c r="M4481" s="15">
        <f t="shared" si="3634"/>
        <v>4053</v>
      </c>
      <c r="N4481" s="15">
        <f t="shared" si="3634"/>
        <v>4052</v>
      </c>
      <c r="O4481" s="15">
        <f t="shared" si="3634"/>
        <v>3722</v>
      </c>
      <c r="P4481" s="15">
        <f t="shared" si="3620"/>
        <v>47265</v>
      </c>
      <c r="Q4481" s="185">
        <f t="shared" si="3625"/>
        <v>100</v>
      </c>
    </row>
    <row r="4482" spans="1:17" x14ac:dyDescent="0.25">
      <c r="A4482" s="4" t="s">
        <v>969</v>
      </c>
      <c r="B4482" s="4" t="s">
        <v>82</v>
      </c>
      <c r="C4482" s="4" t="s">
        <v>1818</v>
      </c>
      <c r="D4482" s="4" t="s">
        <v>1819</v>
      </c>
      <c r="E4482" s="3" t="s">
        <v>42</v>
      </c>
      <c r="F4482" s="4"/>
      <c r="G4482" s="16" t="s">
        <v>1015</v>
      </c>
      <c r="H4482" s="16" t="s">
        <v>41</v>
      </c>
      <c r="I4482" s="183">
        <v>34440</v>
      </c>
      <c r="J4482" s="183">
        <v>32240</v>
      </c>
      <c r="K4482" s="183">
        <v>23900</v>
      </c>
      <c r="L4482" s="183">
        <f>M4482+N4482+O4482</f>
        <v>8340</v>
      </c>
      <c r="M4482" s="17">
        <v>2800</v>
      </c>
      <c r="N4482" s="17">
        <v>2800</v>
      </c>
      <c r="O4482" s="17">
        <v>2740</v>
      </c>
      <c r="P4482" s="17">
        <f t="shared" si="3620"/>
        <v>32240</v>
      </c>
      <c r="Q4482" s="183">
        <f t="shared" si="3625"/>
        <v>100</v>
      </c>
    </row>
    <row r="4483" spans="1:17" ht="22.5" x14ac:dyDescent="0.25">
      <c r="A4483" s="4" t="s">
        <v>969</v>
      </c>
      <c r="B4483" s="4" t="s">
        <v>82</v>
      </c>
      <c r="C4483" s="4" t="s">
        <v>1818</v>
      </c>
      <c r="D4483" s="4" t="s">
        <v>1819</v>
      </c>
      <c r="E4483" s="3" t="s">
        <v>42</v>
      </c>
      <c r="F4483" s="4" t="s">
        <v>1826</v>
      </c>
      <c r="G4483" s="16" t="s">
        <v>1015</v>
      </c>
      <c r="H4483" s="16" t="s">
        <v>50</v>
      </c>
      <c r="I4483" s="183">
        <v>4575</v>
      </c>
      <c r="J4483" s="183">
        <v>4575</v>
      </c>
      <c r="K4483" s="183">
        <v>3699</v>
      </c>
      <c r="L4483" s="183">
        <f>M4483+N4483+O4483</f>
        <v>876</v>
      </c>
      <c r="M4483" s="17">
        <v>382</v>
      </c>
      <c r="N4483" s="17">
        <v>382</v>
      </c>
      <c r="O4483" s="17">
        <v>112</v>
      </c>
      <c r="P4483" s="17">
        <f t="shared" si="3620"/>
        <v>4575</v>
      </c>
      <c r="Q4483" s="183">
        <f t="shared" si="3625"/>
        <v>100</v>
      </c>
    </row>
    <row r="4484" spans="1:17" ht="22.5" x14ac:dyDescent="0.25">
      <c r="A4484" s="4" t="s">
        <v>969</v>
      </c>
      <c r="B4484" s="4" t="s">
        <v>82</v>
      </c>
      <c r="C4484" s="4" t="s">
        <v>1818</v>
      </c>
      <c r="D4484" s="4" t="s">
        <v>1819</v>
      </c>
      <c r="E4484" s="3" t="s">
        <v>42</v>
      </c>
      <c r="F4484" s="4" t="s">
        <v>1827</v>
      </c>
      <c r="G4484" s="16" t="s">
        <v>1015</v>
      </c>
      <c r="H4484" s="16" t="s">
        <v>56</v>
      </c>
      <c r="I4484" s="183">
        <v>10450</v>
      </c>
      <c r="J4484" s="183">
        <v>10450</v>
      </c>
      <c r="K4484" s="183">
        <v>7839</v>
      </c>
      <c r="L4484" s="183">
        <f>M4484+N4484+O4484</f>
        <v>2611</v>
      </c>
      <c r="M4484" s="17">
        <v>871</v>
      </c>
      <c r="N4484" s="17">
        <v>870</v>
      </c>
      <c r="O4484" s="17">
        <v>870</v>
      </c>
      <c r="P4484" s="17">
        <f t="shared" si="3620"/>
        <v>10450</v>
      </c>
      <c r="Q4484" s="183">
        <f t="shared" si="3625"/>
        <v>100</v>
      </c>
    </row>
    <row r="4485" spans="1:17" ht="22.5" x14ac:dyDescent="0.25">
      <c r="A4485" s="1" t="s">
        <v>1</v>
      </c>
      <c r="B4485" s="1" t="s">
        <v>1</v>
      </c>
      <c r="C4485" s="1" t="s">
        <v>1</v>
      </c>
      <c r="D4485" s="2" t="s">
        <v>1</v>
      </c>
      <c r="E4485" s="2" t="s">
        <v>1</v>
      </c>
      <c r="F4485" s="2" t="s">
        <v>1</v>
      </c>
      <c r="G4485" s="2" t="s">
        <v>1</v>
      </c>
      <c r="H4485" s="13" t="s">
        <v>57</v>
      </c>
      <c r="I4485" s="184">
        <f t="shared" ref="I4485:O4486" si="3635">SUM(I4486)</f>
        <v>110</v>
      </c>
      <c r="J4485" s="184">
        <f t="shared" si="3635"/>
        <v>110</v>
      </c>
      <c r="K4485" s="184">
        <f t="shared" si="3635"/>
        <v>0</v>
      </c>
      <c r="L4485" s="184">
        <f t="shared" si="3635"/>
        <v>0</v>
      </c>
      <c r="M4485" s="14">
        <f t="shared" si="3635"/>
        <v>0</v>
      </c>
      <c r="N4485" s="14">
        <f t="shared" si="3635"/>
        <v>0</v>
      </c>
      <c r="O4485" s="14">
        <f t="shared" si="3635"/>
        <v>0</v>
      </c>
      <c r="P4485" s="14">
        <f t="shared" si="3620"/>
        <v>0</v>
      </c>
      <c r="Q4485" s="184">
        <f t="shared" si="3625"/>
        <v>0</v>
      </c>
    </row>
    <row r="4486" spans="1:17" x14ac:dyDescent="0.25">
      <c r="A4486" s="4" t="s">
        <v>969</v>
      </c>
      <c r="B4486" s="4" t="s">
        <v>82</v>
      </c>
      <c r="C4486" s="4" t="s">
        <v>1818</v>
      </c>
      <c r="D4486" s="4" t="s">
        <v>1819</v>
      </c>
      <c r="E4486" s="2" t="s">
        <v>58</v>
      </c>
      <c r="F4486" s="2" t="s">
        <v>1</v>
      </c>
      <c r="G4486" s="2" t="s">
        <v>1</v>
      </c>
      <c r="H4486" s="2" t="s">
        <v>59</v>
      </c>
      <c r="I4486" s="185">
        <f t="shared" si="3635"/>
        <v>110</v>
      </c>
      <c r="J4486" s="185">
        <f t="shared" si="3635"/>
        <v>110</v>
      </c>
      <c r="K4486" s="185">
        <f t="shared" si="3635"/>
        <v>0</v>
      </c>
      <c r="L4486" s="185">
        <f t="shared" si="3635"/>
        <v>0</v>
      </c>
      <c r="M4486" s="15">
        <f t="shared" si="3635"/>
        <v>0</v>
      </c>
      <c r="N4486" s="15">
        <f t="shared" si="3635"/>
        <v>0</v>
      </c>
      <c r="O4486" s="15">
        <f t="shared" si="3635"/>
        <v>0</v>
      </c>
      <c r="P4486" s="15">
        <f t="shared" si="3620"/>
        <v>0</v>
      </c>
      <c r="Q4486" s="185">
        <f t="shared" si="3625"/>
        <v>0</v>
      </c>
    </row>
    <row r="4487" spans="1:17" x14ac:dyDescent="0.25">
      <c r="A4487" s="4" t="s">
        <v>969</v>
      </c>
      <c r="B4487" s="4" t="s">
        <v>82</v>
      </c>
      <c r="C4487" s="4" t="s">
        <v>1818</v>
      </c>
      <c r="D4487" s="4" t="s">
        <v>1819</v>
      </c>
      <c r="E4487" s="3" t="s">
        <v>69</v>
      </c>
      <c r="F4487" s="4"/>
      <c r="G4487" s="16" t="s">
        <v>1015</v>
      </c>
      <c r="H4487" s="16" t="s">
        <v>68</v>
      </c>
      <c r="I4487" s="183">
        <v>110</v>
      </c>
      <c r="J4487" s="183">
        <v>110</v>
      </c>
      <c r="K4487" s="183">
        <v>0</v>
      </c>
      <c r="L4487" s="183">
        <f>M4487+N4487+O4487</f>
        <v>0</v>
      </c>
      <c r="M4487" s="17"/>
      <c r="N4487" s="17"/>
      <c r="O4487" s="17"/>
      <c r="P4487" s="17">
        <f t="shared" si="3620"/>
        <v>0</v>
      </c>
      <c r="Q4487" s="183">
        <f t="shared" si="3625"/>
        <v>0</v>
      </c>
    </row>
    <row r="4488" spans="1:17" ht="22.5" x14ac:dyDescent="0.25">
      <c r="A4488" s="1" t="s">
        <v>1</v>
      </c>
      <c r="B4488" s="1" t="s">
        <v>1</v>
      </c>
      <c r="C4488" s="1" t="s">
        <v>1</v>
      </c>
      <c r="D4488" s="2" t="s">
        <v>1</v>
      </c>
      <c r="E4488" s="2" t="s">
        <v>1</v>
      </c>
      <c r="F4488" s="2" t="s">
        <v>1</v>
      </c>
      <c r="G4488" s="2" t="s">
        <v>1</v>
      </c>
      <c r="H4488" s="13" t="s">
        <v>70</v>
      </c>
      <c r="I4488" s="184">
        <f t="shared" ref="I4488:O4488" si="3636">SUM(I4489)</f>
        <v>54000</v>
      </c>
      <c r="J4488" s="184">
        <f t="shared" si="3636"/>
        <v>44000</v>
      </c>
      <c r="K4488" s="184">
        <f t="shared" si="3636"/>
        <v>44000</v>
      </c>
      <c r="L4488" s="184">
        <f t="shared" si="3636"/>
        <v>0</v>
      </c>
      <c r="M4488" s="14">
        <f t="shared" si="3636"/>
        <v>0</v>
      </c>
      <c r="N4488" s="14">
        <f t="shared" si="3636"/>
        <v>0</v>
      </c>
      <c r="O4488" s="14">
        <f t="shared" si="3636"/>
        <v>0</v>
      </c>
      <c r="P4488" s="14">
        <f t="shared" si="3620"/>
        <v>44000</v>
      </c>
      <c r="Q4488" s="184">
        <f t="shared" si="3625"/>
        <v>100</v>
      </c>
    </row>
    <row r="4489" spans="1:17" x14ac:dyDescent="0.25">
      <c r="A4489" s="4" t="s">
        <v>969</v>
      </c>
      <c r="B4489" s="4" t="s">
        <v>82</v>
      </c>
      <c r="C4489" s="4" t="s">
        <v>1818</v>
      </c>
      <c r="D4489" s="4" t="s">
        <v>1819</v>
      </c>
      <c r="E4489" s="2" t="s">
        <v>71</v>
      </c>
      <c r="F4489" s="2" t="s">
        <v>1</v>
      </c>
      <c r="G4489" s="2" t="s">
        <v>1</v>
      </c>
      <c r="H4489" s="2" t="s">
        <v>72</v>
      </c>
      <c r="I4489" s="185">
        <f t="shared" ref="I4489:L4489" si="3637">SUM(I4490:I4491)</f>
        <v>54000</v>
      </c>
      <c r="J4489" s="185">
        <f t="shared" ref="J4489" si="3638">SUM(J4490:J4491)</f>
        <v>44000</v>
      </c>
      <c r="K4489" s="185">
        <f t="shared" ref="K4489" si="3639">SUM(K4490:K4491)</f>
        <v>44000</v>
      </c>
      <c r="L4489" s="185">
        <f t="shared" si="3637"/>
        <v>0</v>
      </c>
      <c r="M4489" s="15">
        <f t="shared" ref="M4489:O4489" si="3640">SUM(M4490:M4491)</f>
        <v>0</v>
      </c>
      <c r="N4489" s="15">
        <f t="shared" si="3640"/>
        <v>0</v>
      </c>
      <c r="O4489" s="15">
        <f t="shared" si="3640"/>
        <v>0</v>
      </c>
      <c r="P4489" s="15">
        <f t="shared" si="3620"/>
        <v>44000</v>
      </c>
      <c r="Q4489" s="185">
        <f t="shared" si="3625"/>
        <v>100</v>
      </c>
    </row>
    <row r="4490" spans="1:17" x14ac:dyDescent="0.25">
      <c r="A4490" s="4" t="s">
        <v>969</v>
      </c>
      <c r="B4490" s="4" t="s">
        <v>82</v>
      </c>
      <c r="C4490" s="4" t="s">
        <v>1818</v>
      </c>
      <c r="D4490" s="4" t="s">
        <v>1819</v>
      </c>
      <c r="E4490" s="3" t="s">
        <v>75</v>
      </c>
      <c r="F4490" s="4"/>
      <c r="G4490" s="16" t="s">
        <v>1015</v>
      </c>
      <c r="H4490" s="16" t="s">
        <v>74</v>
      </c>
      <c r="I4490" s="183">
        <v>32000</v>
      </c>
      <c r="J4490" s="183">
        <v>22000</v>
      </c>
      <c r="K4490" s="183">
        <v>22000</v>
      </c>
      <c r="L4490" s="183">
        <f>M4490+N4490+O4490</f>
        <v>0</v>
      </c>
      <c r="M4490" s="17"/>
      <c r="N4490" s="17"/>
      <c r="O4490" s="17"/>
      <c r="P4490" s="17">
        <f t="shared" si="3620"/>
        <v>22000</v>
      </c>
      <c r="Q4490" s="183">
        <f t="shared" si="3625"/>
        <v>100</v>
      </c>
    </row>
    <row r="4491" spans="1:17" x14ac:dyDescent="0.25">
      <c r="A4491" s="4" t="s">
        <v>969</v>
      </c>
      <c r="B4491" s="4" t="s">
        <v>82</v>
      </c>
      <c r="C4491" s="4" t="s">
        <v>1818</v>
      </c>
      <c r="D4491" s="4" t="s">
        <v>1819</v>
      </c>
      <c r="E4491" s="3" t="s">
        <v>341</v>
      </c>
      <c r="F4491" s="4"/>
      <c r="G4491" s="16" t="s">
        <v>1015</v>
      </c>
      <c r="H4491" s="16" t="s">
        <v>340</v>
      </c>
      <c r="I4491" s="183">
        <v>22000</v>
      </c>
      <c r="J4491" s="183">
        <v>22000</v>
      </c>
      <c r="K4491" s="183">
        <v>22000</v>
      </c>
      <c r="L4491" s="183">
        <f>M4491+N4491+O4491</f>
        <v>0</v>
      </c>
      <c r="M4491" s="17"/>
      <c r="N4491" s="17"/>
      <c r="O4491" s="17"/>
      <c r="P4491" s="17">
        <f t="shared" si="3620"/>
        <v>22000</v>
      </c>
      <c r="Q4491" s="183">
        <f t="shared" si="3625"/>
        <v>100</v>
      </c>
    </row>
    <row r="4492" spans="1:17" x14ac:dyDescent="0.25">
      <c r="A4492" s="16" t="s">
        <v>1</v>
      </c>
      <c r="B4492" s="16" t="s">
        <v>1</v>
      </c>
      <c r="C4492" s="16" t="s">
        <v>1</v>
      </c>
      <c r="D4492" s="16" t="s">
        <v>1</v>
      </c>
      <c r="E4492" s="16" t="s">
        <v>1</v>
      </c>
      <c r="F4492" s="16" t="s">
        <v>1</v>
      </c>
      <c r="G4492" s="16" t="s">
        <v>1</v>
      </c>
      <c r="H4492" s="13" t="s">
        <v>1828</v>
      </c>
      <c r="I4492" s="184">
        <f t="shared" ref="I4492:O4492" si="3641">SUM(I4462,I4485,I4488)</f>
        <v>2052632</v>
      </c>
      <c r="J4492" s="184">
        <f t="shared" si="3641"/>
        <v>1966556</v>
      </c>
      <c r="K4492" s="184">
        <f t="shared" si="3641"/>
        <v>1664859</v>
      </c>
      <c r="L4492" s="184">
        <f t="shared" si="3641"/>
        <v>301587</v>
      </c>
      <c r="M4492" s="14">
        <f t="shared" si="3641"/>
        <v>103628</v>
      </c>
      <c r="N4492" s="14">
        <f t="shared" si="3641"/>
        <v>103477</v>
      </c>
      <c r="O4492" s="14">
        <f t="shared" si="3641"/>
        <v>94482</v>
      </c>
      <c r="P4492" s="14">
        <f t="shared" si="3620"/>
        <v>1966446</v>
      </c>
      <c r="Q4492" s="184">
        <f t="shared" si="3625"/>
        <v>99.994406464906163</v>
      </c>
    </row>
    <row r="4493" spans="1:17" ht="15.75" thickBot="1" x14ac:dyDescent="0.3">
      <c r="A4493" s="16" t="s">
        <v>1</v>
      </c>
      <c r="B4493" s="16" t="s">
        <v>1</v>
      </c>
      <c r="C4493" s="16" t="s">
        <v>1</v>
      </c>
      <c r="D4493" s="16" t="s">
        <v>1</v>
      </c>
      <c r="E4493" s="16" t="s">
        <v>1</v>
      </c>
      <c r="F4493" s="16" t="s">
        <v>1</v>
      </c>
      <c r="G4493" s="16" t="s">
        <v>1</v>
      </c>
      <c r="H4493" s="2" t="s">
        <v>77</v>
      </c>
      <c r="I4493" s="185">
        <v>40</v>
      </c>
      <c r="J4493" s="185">
        <v>40</v>
      </c>
      <c r="K4493" s="185"/>
      <c r="L4493" s="185"/>
      <c r="M4493" s="16" t="s">
        <v>1</v>
      </c>
      <c r="N4493" s="16" t="s">
        <v>1</v>
      </c>
      <c r="O4493" s="16"/>
      <c r="P4493" s="15">
        <f t="shared" si="3620"/>
        <v>0</v>
      </c>
      <c r="Q4493" s="164"/>
    </row>
    <row r="4494" spans="1:17" ht="45.75" thickBot="1" x14ac:dyDescent="0.3">
      <c r="A4494" s="212" t="s">
        <v>1</v>
      </c>
      <c r="B4494" s="212" t="s">
        <v>1</v>
      </c>
      <c r="C4494" s="212" t="s">
        <v>1</v>
      </c>
      <c r="D4494" s="212" t="s">
        <v>1</v>
      </c>
      <c r="E4494" s="212" t="s">
        <v>1</v>
      </c>
      <c r="F4494" s="212" t="s">
        <v>1</v>
      </c>
      <c r="G4494" s="214" t="s">
        <v>1</v>
      </c>
      <c r="H4494" s="5" t="s">
        <v>78</v>
      </c>
      <c r="I4494" s="109" t="s">
        <v>3374</v>
      </c>
      <c r="J4494" s="109" t="s">
        <v>3433</v>
      </c>
      <c r="K4494" s="109" t="s">
        <v>3437</v>
      </c>
      <c r="L4494" s="109" t="s">
        <v>3434</v>
      </c>
      <c r="M4494" s="5" t="s">
        <v>3439</v>
      </c>
      <c r="N4494" s="5" t="s">
        <v>3440</v>
      </c>
      <c r="O4494" s="5" t="s">
        <v>3441</v>
      </c>
      <c r="P4494" s="5" t="s">
        <v>3438</v>
      </c>
      <c r="Q4494" s="162" t="s">
        <v>3302</v>
      </c>
    </row>
    <row r="4495" spans="1:17" x14ac:dyDescent="0.25">
      <c r="A4495" s="213"/>
      <c r="B4495" s="213"/>
      <c r="C4495" s="213"/>
      <c r="D4495" s="213"/>
      <c r="E4495" s="213"/>
      <c r="F4495" s="213"/>
      <c r="G4495" s="215"/>
      <c r="H4495" s="18" t="s">
        <v>1</v>
      </c>
      <c r="I4495" s="110">
        <v>1</v>
      </c>
      <c r="J4495" s="110">
        <v>2</v>
      </c>
      <c r="K4495" s="110">
        <v>20</v>
      </c>
      <c r="L4495" s="110" t="s">
        <v>3402</v>
      </c>
      <c r="M4495" s="12">
        <v>5</v>
      </c>
      <c r="N4495" s="12">
        <v>6</v>
      </c>
      <c r="O4495" s="12">
        <v>7</v>
      </c>
      <c r="P4495" s="12" t="s">
        <v>3303</v>
      </c>
      <c r="Q4495" s="110">
        <v>9</v>
      </c>
    </row>
    <row r="4496" spans="1:17" x14ac:dyDescent="0.25">
      <c r="A4496" s="213"/>
      <c r="B4496" s="213"/>
      <c r="C4496" s="213"/>
      <c r="D4496" s="213"/>
      <c r="E4496" s="213"/>
      <c r="F4496" s="213"/>
      <c r="G4496" s="215"/>
      <c r="H4496" s="19" t="s">
        <v>1060</v>
      </c>
      <c r="I4496" s="186">
        <f t="shared" ref="I4496:L4496" si="3642">SUM(I4492)</f>
        <v>2052632</v>
      </c>
      <c r="J4496" s="186">
        <f t="shared" ref="J4496" si="3643">SUM(J4492)</f>
        <v>1966556</v>
      </c>
      <c r="K4496" s="186">
        <f t="shared" ref="K4496" si="3644">SUM(K4492)</f>
        <v>1664859</v>
      </c>
      <c r="L4496" s="186">
        <f t="shared" si="3642"/>
        <v>301587</v>
      </c>
      <c r="M4496" s="20">
        <f t="shared" ref="M4496:O4496" si="3645">SUM(M4492)</f>
        <v>103628</v>
      </c>
      <c r="N4496" s="20">
        <f t="shared" si="3645"/>
        <v>103477</v>
      </c>
      <c r="O4496" s="20">
        <f t="shared" si="3645"/>
        <v>94482</v>
      </c>
      <c r="P4496" s="20">
        <f>K4496+L4496</f>
        <v>1966446</v>
      </c>
      <c r="Q4496" s="186">
        <f>IF(J4496=0,"-",P4496/J4496*100)</f>
        <v>99.994406464906163</v>
      </c>
    </row>
    <row r="4497" spans="1:17" x14ac:dyDescent="0.25">
      <c r="A4497" s="213"/>
      <c r="B4497" s="213"/>
      <c r="C4497" s="213"/>
      <c r="D4497" s="213"/>
      <c r="E4497" s="213"/>
      <c r="F4497" s="213"/>
      <c r="G4497" s="215"/>
      <c r="H4497" s="21" t="s">
        <v>80</v>
      </c>
      <c r="I4497" s="186">
        <f t="shared" ref="I4497:L4497" si="3646">SUM(I4496)</f>
        <v>2052632</v>
      </c>
      <c r="J4497" s="186">
        <f t="shared" ref="J4497" si="3647">SUM(J4496)</f>
        <v>1966556</v>
      </c>
      <c r="K4497" s="186">
        <f t="shared" ref="K4497" si="3648">SUM(K4496)</f>
        <v>1664859</v>
      </c>
      <c r="L4497" s="186">
        <f t="shared" si="3646"/>
        <v>301587</v>
      </c>
      <c r="M4497" s="20">
        <f t="shared" ref="M4497:O4497" si="3649">SUM(M4496)</f>
        <v>103628</v>
      </c>
      <c r="N4497" s="20">
        <f t="shared" si="3649"/>
        <v>103477</v>
      </c>
      <c r="O4497" s="20">
        <f t="shared" si="3649"/>
        <v>94482</v>
      </c>
      <c r="P4497" s="20">
        <f>K4497+L4497</f>
        <v>1966446</v>
      </c>
      <c r="Q4497" s="186">
        <f>IF(J4497=0,"-",P4497/J4497*100)</f>
        <v>99.994406464906163</v>
      </c>
    </row>
    <row r="4498" spans="1:17" x14ac:dyDescent="0.25">
      <c r="A4498" s="216"/>
      <c r="B4498" s="216"/>
      <c r="C4498" s="216"/>
      <c r="D4498" s="216"/>
      <c r="E4498" s="216"/>
      <c r="F4498" s="216"/>
      <c r="G4498" s="217"/>
      <c r="J4498" s="178">
        <v>0</v>
      </c>
      <c r="K4498" s="178">
        <v>0</v>
      </c>
      <c r="L4498" s="178">
        <f>M4498+N4498+O4498</f>
        <v>0</v>
      </c>
      <c r="P4498">
        <f>K4498+L4498</f>
        <v>0</v>
      </c>
      <c r="Q4498" s="160" t="str">
        <f>IF(J4498=0,"-",P4498/J4498*100)</f>
        <v>-</v>
      </c>
    </row>
    <row r="4499" spans="1:17" ht="15.75" thickBot="1" x14ac:dyDescent="0.3">
      <c r="A4499" s="16" t="s">
        <v>1</v>
      </c>
      <c r="B4499" s="16" t="s">
        <v>1</v>
      </c>
      <c r="C4499" s="16" t="s">
        <v>1</v>
      </c>
      <c r="D4499" s="16" t="s">
        <v>1</v>
      </c>
      <c r="E4499" s="16" t="s">
        <v>1</v>
      </c>
      <c r="F4499" s="16" t="s">
        <v>1</v>
      </c>
      <c r="G4499" s="16" t="s">
        <v>1</v>
      </c>
      <c r="H4499" s="22" t="s">
        <v>1</v>
      </c>
      <c r="I4499" s="187"/>
      <c r="J4499" s="187"/>
      <c r="K4499" s="187"/>
      <c r="L4499" s="187"/>
      <c r="M4499" s="22" t="s">
        <v>1</v>
      </c>
      <c r="N4499" s="22" t="s">
        <v>1</v>
      </c>
      <c r="O4499" s="22"/>
      <c r="P4499" s="22">
        <f>K4499+L4499</f>
        <v>0</v>
      </c>
      <c r="Q4499" s="166"/>
    </row>
    <row r="4500" spans="1:17" ht="45.75" thickBot="1" x14ac:dyDescent="0.3">
      <c r="A4500" s="5" t="s">
        <v>4</v>
      </c>
      <c r="B4500" s="5" t="s">
        <v>5</v>
      </c>
      <c r="C4500" s="5" t="s">
        <v>6</v>
      </c>
      <c r="D4500" s="6" t="s">
        <v>1</v>
      </c>
      <c r="E4500" s="5" t="s">
        <v>7</v>
      </c>
      <c r="F4500" s="5" t="s">
        <v>8</v>
      </c>
      <c r="G4500" s="5" t="s">
        <v>9</v>
      </c>
      <c r="H4500" s="5" t="s">
        <v>10</v>
      </c>
      <c r="I4500" s="109" t="s">
        <v>3374</v>
      </c>
      <c r="J4500" s="109" t="s">
        <v>3433</v>
      </c>
      <c r="K4500" s="109" t="s">
        <v>3437</v>
      </c>
      <c r="L4500" s="109" t="s">
        <v>3434</v>
      </c>
      <c r="M4500" s="5" t="s">
        <v>3439</v>
      </c>
      <c r="N4500" s="5" t="s">
        <v>3440</v>
      </c>
      <c r="O4500" s="5" t="s">
        <v>3441</v>
      </c>
      <c r="P4500" s="5" t="s">
        <v>3438</v>
      </c>
      <c r="Q4500" s="162" t="s">
        <v>3302</v>
      </c>
    </row>
    <row r="4501" spans="1:17" x14ac:dyDescent="0.25">
      <c r="A4501" s="7" t="s">
        <v>1</v>
      </c>
      <c r="B4501" s="7" t="s">
        <v>1</v>
      </c>
      <c r="C4501" s="7" t="s">
        <v>1</v>
      </c>
      <c r="D4501" s="8" t="s">
        <v>1</v>
      </c>
      <c r="E4501" s="8" t="s">
        <v>1</v>
      </c>
      <c r="F4501" s="9" t="s">
        <v>1</v>
      </c>
      <c r="G4501" s="10" t="s">
        <v>1</v>
      </c>
      <c r="H4501" s="11" t="s">
        <v>1</v>
      </c>
      <c r="I4501" s="110">
        <v>1</v>
      </c>
      <c r="J4501" s="110">
        <v>2</v>
      </c>
      <c r="K4501" s="110">
        <v>20</v>
      </c>
      <c r="L4501" s="110" t="s">
        <v>3402</v>
      </c>
      <c r="M4501" s="12">
        <v>5</v>
      </c>
      <c r="N4501" s="12">
        <v>6</v>
      </c>
      <c r="O4501" s="12">
        <v>7</v>
      </c>
      <c r="P4501" s="12" t="s">
        <v>3303</v>
      </c>
      <c r="Q4501" s="110">
        <v>9</v>
      </c>
    </row>
    <row r="4502" spans="1:17" x14ac:dyDescent="0.25">
      <c r="A4502" s="1" t="s">
        <v>969</v>
      </c>
      <c r="B4502" s="1" t="s">
        <v>82</v>
      </c>
      <c r="C4502" s="4" t="s">
        <v>1829</v>
      </c>
      <c r="D4502" s="4" t="s">
        <v>1830</v>
      </c>
      <c r="E4502" s="2" t="s">
        <v>1</v>
      </c>
      <c r="F4502" s="2" t="s">
        <v>1</v>
      </c>
      <c r="G4502" s="2" t="s">
        <v>1</v>
      </c>
      <c r="H4502" s="2" t="s">
        <v>1831</v>
      </c>
      <c r="I4502" s="183">
        <v>0</v>
      </c>
      <c r="J4502" s="183"/>
      <c r="K4502" s="183"/>
      <c r="L4502" s="183"/>
      <c r="M4502" s="3" t="s">
        <v>1</v>
      </c>
      <c r="N4502" s="3" t="s">
        <v>1</v>
      </c>
      <c r="O4502" s="3"/>
      <c r="P4502" s="3">
        <f t="shared" ref="P4502:P4535" si="3650">K4502+L4502</f>
        <v>0</v>
      </c>
      <c r="Q4502" s="161"/>
    </row>
    <row r="4503" spans="1:17" ht="33.75" x14ac:dyDescent="0.25">
      <c r="A4503" s="1" t="s">
        <v>1</v>
      </c>
      <c r="B4503" s="1" t="s">
        <v>1</v>
      </c>
      <c r="C4503" s="1" t="s">
        <v>1</v>
      </c>
      <c r="D4503" s="2" t="s">
        <v>1</v>
      </c>
      <c r="E4503" s="2" t="s">
        <v>1</v>
      </c>
      <c r="F4503" s="2" t="s">
        <v>1</v>
      </c>
      <c r="G4503" s="2" t="s">
        <v>1</v>
      </c>
      <c r="H4503" s="13" t="s">
        <v>14</v>
      </c>
      <c r="I4503" s="184">
        <f t="shared" ref="I4503:L4503" si="3651">SUM(I4504,I4512,I4514)</f>
        <v>1653927</v>
      </c>
      <c r="J4503" s="184">
        <f t="shared" ref="J4503" si="3652">SUM(J4504,J4512,J4514)</f>
        <v>1588764</v>
      </c>
      <c r="K4503" s="184">
        <f t="shared" ref="K4503" si="3653">SUM(K4504,K4512,K4514)</f>
        <v>1313452</v>
      </c>
      <c r="L4503" s="184">
        <f t="shared" si="3651"/>
        <v>274312</v>
      </c>
      <c r="M4503" s="14">
        <f t="shared" ref="M4503:O4503" si="3654">SUM(M4504,M4512,M4514)</f>
        <v>95017</v>
      </c>
      <c r="N4503" s="14">
        <f t="shared" si="3654"/>
        <v>93405</v>
      </c>
      <c r="O4503" s="14">
        <f t="shared" si="3654"/>
        <v>85890</v>
      </c>
      <c r="P4503" s="14">
        <f t="shared" si="3650"/>
        <v>1587764</v>
      </c>
      <c r="Q4503" s="184">
        <f t="shared" ref="Q4503:Q4534" si="3655">IF(J4503=0,"-",P4503/J4503*100)</f>
        <v>99.937057989732907</v>
      </c>
    </row>
    <row r="4504" spans="1:17" x14ac:dyDescent="0.25">
      <c r="A4504" s="4" t="s">
        <v>969</v>
      </c>
      <c r="B4504" s="4" t="s">
        <v>82</v>
      </c>
      <c r="C4504" s="4" t="s">
        <v>1829</v>
      </c>
      <c r="D4504" s="4" t="s">
        <v>1830</v>
      </c>
      <c r="E4504" s="2" t="s">
        <v>15</v>
      </c>
      <c r="F4504" s="2" t="s">
        <v>1</v>
      </c>
      <c r="G4504" s="2" t="s">
        <v>1</v>
      </c>
      <c r="H4504" s="2" t="s">
        <v>16</v>
      </c>
      <c r="I4504" s="185">
        <f t="shared" ref="I4504:L4504" si="3656">SUM(I4505,I4506)</f>
        <v>1282465</v>
      </c>
      <c r="J4504" s="185">
        <f t="shared" ref="J4504" si="3657">SUM(J4505,J4506)</f>
        <v>1272302</v>
      </c>
      <c r="K4504" s="185">
        <f t="shared" ref="K4504" si="3658">SUM(K4505,K4506)</f>
        <v>1067438</v>
      </c>
      <c r="L4504" s="185">
        <f t="shared" si="3656"/>
        <v>203864</v>
      </c>
      <c r="M4504" s="15">
        <f t="shared" ref="M4504:O4504" si="3659">SUM(M4505,M4506)</f>
        <v>70782</v>
      </c>
      <c r="N4504" s="15">
        <f t="shared" si="3659"/>
        <v>70000</v>
      </c>
      <c r="O4504" s="15">
        <f t="shared" si="3659"/>
        <v>63082</v>
      </c>
      <c r="P4504" s="15">
        <f t="shared" si="3650"/>
        <v>1271302</v>
      </c>
      <c r="Q4504" s="185">
        <f t="shared" si="3655"/>
        <v>99.921402308571388</v>
      </c>
    </row>
    <row r="4505" spans="1:17" x14ac:dyDescent="0.25">
      <c r="A4505" s="4" t="s">
        <v>969</v>
      </c>
      <c r="B4505" s="4" t="s">
        <v>82</v>
      </c>
      <c r="C4505" s="4" t="s">
        <v>1829</v>
      </c>
      <c r="D4505" s="4" t="s">
        <v>1830</v>
      </c>
      <c r="E4505" s="3" t="s">
        <v>18</v>
      </c>
      <c r="F4505" s="4"/>
      <c r="G4505" s="16" t="s">
        <v>1015</v>
      </c>
      <c r="H4505" s="16" t="s">
        <v>17</v>
      </c>
      <c r="I4505" s="183">
        <v>1142000</v>
      </c>
      <c r="J4505" s="183">
        <v>1132000</v>
      </c>
      <c r="K4505" s="183">
        <v>928918</v>
      </c>
      <c r="L4505" s="183">
        <f>M4505+N4505+O4505</f>
        <v>203082</v>
      </c>
      <c r="M4505" s="17">
        <v>70000</v>
      </c>
      <c r="N4505" s="17">
        <v>70000</v>
      </c>
      <c r="O4505" s="17">
        <v>63082</v>
      </c>
      <c r="P4505" s="17">
        <f t="shared" si="3650"/>
        <v>1132000</v>
      </c>
      <c r="Q4505" s="183">
        <f t="shared" si="3655"/>
        <v>100</v>
      </c>
    </row>
    <row r="4506" spans="1:17" x14ac:dyDescent="0.25">
      <c r="A4506" s="1" t="s">
        <v>969</v>
      </c>
      <c r="B4506" s="1" t="s">
        <v>82</v>
      </c>
      <c r="C4506" s="1" t="s">
        <v>1829</v>
      </c>
      <c r="D4506" s="1" t="s">
        <v>1830</v>
      </c>
      <c r="E4506" s="1" t="s">
        <v>20</v>
      </c>
      <c r="F4506" s="4" t="s">
        <v>1</v>
      </c>
      <c r="G4506" s="16" t="s">
        <v>1</v>
      </c>
      <c r="H4506" s="2" t="s">
        <v>21</v>
      </c>
      <c r="I4506" s="185">
        <f t="shared" ref="I4506:O4506" si="3660">SUM(I4507:I4511)</f>
        <v>140465</v>
      </c>
      <c r="J4506" s="185">
        <f t="shared" si="3660"/>
        <v>140302</v>
      </c>
      <c r="K4506" s="185">
        <f t="shared" si="3660"/>
        <v>138520</v>
      </c>
      <c r="L4506" s="185">
        <f t="shared" si="3660"/>
        <v>782</v>
      </c>
      <c r="M4506" s="15">
        <f t="shared" si="3660"/>
        <v>782</v>
      </c>
      <c r="N4506" s="15">
        <f t="shared" si="3660"/>
        <v>0</v>
      </c>
      <c r="O4506" s="15">
        <f t="shared" si="3660"/>
        <v>0</v>
      </c>
      <c r="P4506" s="15">
        <f t="shared" si="3650"/>
        <v>139302</v>
      </c>
      <c r="Q4506" s="185">
        <f t="shared" si="3655"/>
        <v>99.287251785434279</v>
      </c>
    </row>
    <row r="4507" spans="1:17" x14ac:dyDescent="0.25">
      <c r="A4507" s="4" t="s">
        <v>969</v>
      </c>
      <c r="B4507" s="4" t="s">
        <v>82</v>
      </c>
      <c r="C4507" s="4" t="s">
        <v>1829</v>
      </c>
      <c r="D4507" s="4" t="s">
        <v>1830</v>
      </c>
      <c r="E4507" s="3" t="s">
        <v>22</v>
      </c>
      <c r="F4507" s="4" t="s">
        <v>1832</v>
      </c>
      <c r="G4507" s="16" t="s">
        <v>1015</v>
      </c>
      <c r="H4507" s="16" t="s">
        <v>86</v>
      </c>
      <c r="I4507" s="183">
        <v>25420</v>
      </c>
      <c r="J4507" s="183">
        <v>24420</v>
      </c>
      <c r="K4507" s="183">
        <v>23638</v>
      </c>
      <c r="L4507" s="183">
        <f>M4507+N4507+O4507</f>
        <v>782</v>
      </c>
      <c r="M4507" s="17">
        <v>782</v>
      </c>
      <c r="N4507" s="17"/>
      <c r="O4507" s="17"/>
      <c r="P4507" s="17">
        <f t="shared" si="3650"/>
        <v>24420</v>
      </c>
      <c r="Q4507" s="183">
        <f t="shared" si="3655"/>
        <v>100</v>
      </c>
    </row>
    <row r="4508" spans="1:17" x14ac:dyDescent="0.25">
      <c r="A4508" s="4" t="s">
        <v>969</v>
      </c>
      <c r="B4508" s="4" t="s">
        <v>82</v>
      </c>
      <c r="C4508" s="4" t="s">
        <v>1829</v>
      </c>
      <c r="D4508" s="4" t="s">
        <v>1830</v>
      </c>
      <c r="E4508" s="3" t="s">
        <v>22</v>
      </c>
      <c r="F4508" s="4" t="s">
        <v>1833</v>
      </c>
      <c r="G4508" s="16" t="s">
        <v>1015</v>
      </c>
      <c r="H4508" s="16" t="s">
        <v>26</v>
      </c>
      <c r="I4508" s="183">
        <v>76460</v>
      </c>
      <c r="J4508" s="183">
        <v>75460</v>
      </c>
      <c r="K4508" s="183">
        <v>74460</v>
      </c>
      <c r="L4508" s="183">
        <f>M4508+N4508+O4508</f>
        <v>0</v>
      </c>
      <c r="M4508" s="17"/>
      <c r="N4508" s="17"/>
      <c r="O4508" s="17"/>
      <c r="P4508" s="17">
        <f t="shared" si="3650"/>
        <v>74460</v>
      </c>
      <c r="Q4508" s="183">
        <f t="shared" si="3655"/>
        <v>98.674794593161934</v>
      </c>
    </row>
    <row r="4509" spans="1:17" x14ac:dyDescent="0.25">
      <c r="A4509" s="4" t="s">
        <v>969</v>
      </c>
      <c r="B4509" s="4" t="s">
        <v>82</v>
      </c>
      <c r="C4509" s="4" t="s">
        <v>1829</v>
      </c>
      <c r="D4509" s="4" t="s">
        <v>1830</v>
      </c>
      <c r="E4509" s="3" t="s">
        <v>22</v>
      </c>
      <c r="F4509" s="4" t="s">
        <v>1834</v>
      </c>
      <c r="G4509" s="16" t="s">
        <v>1015</v>
      </c>
      <c r="H4509" s="16" t="s">
        <v>28</v>
      </c>
      <c r="I4509" s="183">
        <v>22085</v>
      </c>
      <c r="J4509" s="183">
        <v>23922</v>
      </c>
      <c r="K4509" s="183">
        <v>23922</v>
      </c>
      <c r="L4509" s="183">
        <f>M4509+N4509+O4509</f>
        <v>0</v>
      </c>
      <c r="M4509" s="17"/>
      <c r="N4509" s="17"/>
      <c r="O4509" s="17"/>
      <c r="P4509" s="17">
        <f t="shared" si="3650"/>
        <v>23922</v>
      </c>
      <c r="Q4509" s="183">
        <f t="shared" si="3655"/>
        <v>100</v>
      </c>
    </row>
    <row r="4510" spans="1:17" x14ac:dyDescent="0.25">
      <c r="A4510" s="4" t="s">
        <v>969</v>
      </c>
      <c r="B4510" s="4" t="s">
        <v>82</v>
      </c>
      <c r="C4510" s="4" t="s">
        <v>1829</v>
      </c>
      <c r="D4510" s="4" t="s">
        <v>1830</v>
      </c>
      <c r="E4510" s="3" t="s">
        <v>22</v>
      </c>
      <c r="F4510" s="4" t="s">
        <v>1835</v>
      </c>
      <c r="G4510" s="16" t="s">
        <v>1015</v>
      </c>
      <c r="H4510" s="16" t="s">
        <v>30</v>
      </c>
      <c r="I4510" s="183">
        <v>16500</v>
      </c>
      <c r="J4510" s="183">
        <v>16500</v>
      </c>
      <c r="K4510" s="183">
        <v>16500</v>
      </c>
      <c r="L4510" s="183">
        <f>M4510+N4510+O4510</f>
        <v>0</v>
      </c>
      <c r="M4510" s="17"/>
      <c r="N4510" s="17"/>
      <c r="O4510" s="17"/>
      <c r="P4510" s="17">
        <f t="shared" si="3650"/>
        <v>16500</v>
      </c>
      <c r="Q4510" s="183">
        <f t="shared" si="3655"/>
        <v>100</v>
      </c>
    </row>
    <row r="4511" spans="1:17" x14ac:dyDescent="0.25">
      <c r="A4511" s="4" t="s">
        <v>969</v>
      </c>
      <c r="B4511" s="4" t="s">
        <v>82</v>
      </c>
      <c r="C4511" s="4" t="s">
        <v>1829</v>
      </c>
      <c r="D4511" s="4" t="s">
        <v>1830</v>
      </c>
      <c r="E4511" s="3" t="s">
        <v>22</v>
      </c>
      <c r="F4511" s="4" t="s">
        <v>1836</v>
      </c>
      <c r="G4511" s="16" t="s">
        <v>1015</v>
      </c>
      <c r="H4511" s="16" t="s">
        <v>24</v>
      </c>
      <c r="I4511" s="183">
        <v>0</v>
      </c>
      <c r="J4511" s="183">
        <v>0</v>
      </c>
      <c r="K4511" s="183">
        <v>0</v>
      </c>
      <c r="L4511" s="183">
        <f>M4511+N4511+O4511</f>
        <v>0</v>
      </c>
      <c r="M4511" s="17"/>
      <c r="N4511" s="17"/>
      <c r="O4511" s="17"/>
      <c r="P4511" s="17">
        <f t="shared" si="3650"/>
        <v>0</v>
      </c>
      <c r="Q4511" s="161" t="str">
        <f t="shared" si="3655"/>
        <v>-</v>
      </c>
    </row>
    <row r="4512" spans="1:17" x14ac:dyDescent="0.25">
      <c r="A4512" s="4" t="s">
        <v>969</v>
      </c>
      <c r="B4512" s="4" t="s">
        <v>82</v>
      </c>
      <c r="C4512" s="4" t="s">
        <v>1829</v>
      </c>
      <c r="D4512" s="4" t="s">
        <v>1830</v>
      </c>
      <c r="E4512" s="2" t="s">
        <v>31</v>
      </c>
      <c r="F4512" s="2" t="s">
        <v>1</v>
      </c>
      <c r="G4512" s="2" t="s">
        <v>1</v>
      </c>
      <c r="H4512" s="2" t="s">
        <v>32</v>
      </c>
      <c r="I4512" s="185">
        <f t="shared" ref="I4512:O4512" si="3661">SUM(I4513)</f>
        <v>119910</v>
      </c>
      <c r="J4512" s="185">
        <f t="shared" si="3661"/>
        <v>119910</v>
      </c>
      <c r="K4512" s="185">
        <f t="shared" si="3661"/>
        <v>98510</v>
      </c>
      <c r="L4512" s="185">
        <f t="shared" si="3661"/>
        <v>21400</v>
      </c>
      <c r="M4512" s="15">
        <f t="shared" si="3661"/>
        <v>7400</v>
      </c>
      <c r="N4512" s="15">
        <f t="shared" si="3661"/>
        <v>7000</v>
      </c>
      <c r="O4512" s="15">
        <f t="shared" si="3661"/>
        <v>7000</v>
      </c>
      <c r="P4512" s="15">
        <f t="shared" si="3650"/>
        <v>119910</v>
      </c>
      <c r="Q4512" s="185">
        <f t="shared" si="3655"/>
        <v>100</v>
      </c>
    </row>
    <row r="4513" spans="1:17" x14ac:dyDescent="0.25">
      <c r="A4513" s="4" t="s">
        <v>969</v>
      </c>
      <c r="B4513" s="4" t="s">
        <v>82</v>
      </c>
      <c r="C4513" s="4" t="s">
        <v>1829</v>
      </c>
      <c r="D4513" s="4" t="s">
        <v>1830</v>
      </c>
      <c r="E4513" s="3" t="s">
        <v>34</v>
      </c>
      <c r="F4513" s="4"/>
      <c r="G4513" s="16" t="s">
        <v>1015</v>
      </c>
      <c r="H4513" s="16" t="s">
        <v>33</v>
      </c>
      <c r="I4513" s="183">
        <v>119910</v>
      </c>
      <c r="J4513" s="183">
        <v>119910</v>
      </c>
      <c r="K4513" s="183">
        <v>98510</v>
      </c>
      <c r="L4513" s="183">
        <f>M4513+N4513+O4513</f>
        <v>21400</v>
      </c>
      <c r="M4513" s="17">
        <v>7400</v>
      </c>
      <c r="N4513" s="17">
        <v>7000</v>
      </c>
      <c r="O4513" s="17">
        <v>7000</v>
      </c>
      <c r="P4513" s="17">
        <f t="shared" si="3650"/>
        <v>119910</v>
      </c>
      <c r="Q4513" s="183">
        <f t="shared" si="3655"/>
        <v>100</v>
      </c>
    </row>
    <row r="4514" spans="1:17" x14ac:dyDescent="0.25">
      <c r="A4514" s="4" t="s">
        <v>969</v>
      </c>
      <c r="B4514" s="4" t="s">
        <v>82</v>
      </c>
      <c r="C4514" s="4" t="s">
        <v>1829</v>
      </c>
      <c r="D4514" s="4" t="s">
        <v>1830</v>
      </c>
      <c r="E4514" s="2" t="s">
        <v>35</v>
      </c>
      <c r="F4514" s="2" t="s">
        <v>1</v>
      </c>
      <c r="G4514" s="2" t="s">
        <v>1</v>
      </c>
      <c r="H4514" s="2" t="s">
        <v>36</v>
      </c>
      <c r="I4514" s="185">
        <f t="shared" ref="I4514:O4514" si="3662">SUM(I4515:I4522)</f>
        <v>251552</v>
      </c>
      <c r="J4514" s="185">
        <f t="shared" si="3662"/>
        <v>196552</v>
      </c>
      <c r="K4514" s="185">
        <f t="shared" si="3662"/>
        <v>147504</v>
      </c>
      <c r="L4514" s="185">
        <f t="shared" si="3662"/>
        <v>49048</v>
      </c>
      <c r="M4514" s="15">
        <f t="shared" si="3662"/>
        <v>16835</v>
      </c>
      <c r="N4514" s="15">
        <f t="shared" si="3662"/>
        <v>16405</v>
      </c>
      <c r="O4514" s="15">
        <f t="shared" si="3662"/>
        <v>15808</v>
      </c>
      <c r="P4514" s="15">
        <f t="shared" si="3650"/>
        <v>196552</v>
      </c>
      <c r="Q4514" s="185">
        <f t="shared" si="3655"/>
        <v>100</v>
      </c>
    </row>
    <row r="4515" spans="1:17" x14ac:dyDescent="0.25">
      <c r="A4515" s="4" t="s">
        <v>969</v>
      </c>
      <c r="B4515" s="4" t="s">
        <v>82</v>
      </c>
      <c r="C4515" s="4" t="s">
        <v>1829</v>
      </c>
      <c r="D4515" s="4" t="s">
        <v>1830</v>
      </c>
      <c r="E4515" s="3" t="s">
        <v>39</v>
      </c>
      <c r="F4515" s="4"/>
      <c r="G4515" s="16" t="s">
        <v>1015</v>
      </c>
      <c r="H4515" s="16" t="s">
        <v>38</v>
      </c>
      <c r="I4515" s="183">
        <v>3000</v>
      </c>
      <c r="J4515" s="183">
        <v>2000</v>
      </c>
      <c r="K4515" s="183">
        <v>2000</v>
      </c>
      <c r="L4515" s="183">
        <f t="shared" ref="L4515:L4521" si="3663">M4515+N4515+O4515</f>
        <v>0</v>
      </c>
      <c r="M4515" s="17"/>
      <c r="N4515" s="17"/>
      <c r="O4515" s="17"/>
      <c r="P4515" s="17">
        <f t="shared" si="3650"/>
        <v>2000</v>
      </c>
      <c r="Q4515" s="183">
        <f t="shared" si="3655"/>
        <v>100</v>
      </c>
    </row>
    <row r="4516" spans="1:17" x14ac:dyDescent="0.25">
      <c r="A4516" s="4" t="s">
        <v>969</v>
      </c>
      <c r="B4516" s="4" t="s">
        <v>82</v>
      </c>
      <c r="C4516" s="4" t="s">
        <v>1829</v>
      </c>
      <c r="D4516" s="4" t="s">
        <v>1830</v>
      </c>
      <c r="E4516" s="3" t="s">
        <v>197</v>
      </c>
      <c r="F4516" s="4"/>
      <c r="G4516" s="16" t="s">
        <v>1015</v>
      </c>
      <c r="H4516" s="16" t="s">
        <v>196</v>
      </c>
      <c r="I4516" s="183">
        <v>87530</v>
      </c>
      <c r="J4516" s="183">
        <v>87530</v>
      </c>
      <c r="K4516" s="183">
        <v>65100</v>
      </c>
      <c r="L4516" s="183">
        <f t="shared" si="3663"/>
        <v>22430</v>
      </c>
      <c r="M4516" s="17">
        <v>7430</v>
      </c>
      <c r="N4516" s="17">
        <v>7500</v>
      </c>
      <c r="O4516" s="17">
        <v>7500</v>
      </c>
      <c r="P4516" s="17">
        <f t="shared" si="3650"/>
        <v>87530</v>
      </c>
      <c r="Q4516" s="183">
        <f t="shared" si="3655"/>
        <v>100</v>
      </c>
    </row>
    <row r="4517" spans="1:17" x14ac:dyDescent="0.25">
      <c r="A4517" s="4" t="s">
        <v>969</v>
      </c>
      <c r="B4517" s="4" t="s">
        <v>82</v>
      </c>
      <c r="C4517" s="4" t="s">
        <v>1829</v>
      </c>
      <c r="D4517" s="4" t="s">
        <v>1830</v>
      </c>
      <c r="E4517" s="3" t="s">
        <v>200</v>
      </c>
      <c r="F4517" s="4"/>
      <c r="G4517" s="16" t="s">
        <v>1015</v>
      </c>
      <c r="H4517" s="16" t="s">
        <v>199</v>
      </c>
      <c r="I4517" s="183">
        <v>13200</v>
      </c>
      <c r="J4517" s="183">
        <v>13200</v>
      </c>
      <c r="K4517" s="183">
        <v>9700</v>
      </c>
      <c r="L4517" s="183">
        <f t="shared" si="3663"/>
        <v>3500</v>
      </c>
      <c r="M4517" s="17">
        <v>1500</v>
      </c>
      <c r="N4517" s="17">
        <v>1000</v>
      </c>
      <c r="O4517" s="17">
        <v>1000</v>
      </c>
      <c r="P4517" s="17">
        <f t="shared" si="3650"/>
        <v>13200</v>
      </c>
      <c r="Q4517" s="183">
        <f t="shared" si="3655"/>
        <v>100</v>
      </c>
    </row>
    <row r="4518" spans="1:17" x14ac:dyDescent="0.25">
      <c r="A4518" s="4" t="s">
        <v>969</v>
      </c>
      <c r="B4518" s="4" t="s">
        <v>82</v>
      </c>
      <c r="C4518" s="4" t="s">
        <v>1829</v>
      </c>
      <c r="D4518" s="4" t="s">
        <v>1830</v>
      </c>
      <c r="E4518" s="3" t="s">
        <v>203</v>
      </c>
      <c r="F4518" s="4"/>
      <c r="G4518" s="16" t="s">
        <v>1015</v>
      </c>
      <c r="H4518" s="16" t="s">
        <v>202</v>
      </c>
      <c r="I4518" s="183">
        <v>87400</v>
      </c>
      <c r="J4518" s="183">
        <v>37400</v>
      </c>
      <c r="K4518" s="183">
        <v>28000</v>
      </c>
      <c r="L4518" s="183">
        <f t="shared" si="3663"/>
        <v>9400</v>
      </c>
      <c r="M4518" s="17">
        <v>3200</v>
      </c>
      <c r="N4518" s="17">
        <v>3200</v>
      </c>
      <c r="O4518" s="17">
        <v>3000</v>
      </c>
      <c r="P4518" s="17">
        <f t="shared" si="3650"/>
        <v>37400</v>
      </c>
      <c r="Q4518" s="183">
        <f t="shared" si="3655"/>
        <v>100</v>
      </c>
    </row>
    <row r="4519" spans="1:17" x14ac:dyDescent="0.25">
      <c r="A4519" s="4" t="s">
        <v>969</v>
      </c>
      <c r="B4519" s="4" t="s">
        <v>82</v>
      </c>
      <c r="C4519" s="4" t="s">
        <v>1829</v>
      </c>
      <c r="D4519" s="4" t="s">
        <v>1830</v>
      </c>
      <c r="E4519" s="3" t="s">
        <v>206</v>
      </c>
      <c r="F4519" s="4"/>
      <c r="G4519" s="16" t="s">
        <v>1015</v>
      </c>
      <c r="H4519" s="16" t="s">
        <v>205</v>
      </c>
      <c r="I4519" s="183">
        <v>2500</v>
      </c>
      <c r="J4519" s="183">
        <v>1500</v>
      </c>
      <c r="K4519" s="183">
        <v>1500</v>
      </c>
      <c r="L4519" s="183">
        <f t="shared" si="3663"/>
        <v>0</v>
      </c>
      <c r="M4519" s="17"/>
      <c r="N4519" s="17"/>
      <c r="O4519" s="17"/>
      <c r="P4519" s="17">
        <f t="shared" si="3650"/>
        <v>1500</v>
      </c>
      <c r="Q4519" s="183">
        <f t="shared" si="3655"/>
        <v>100</v>
      </c>
    </row>
    <row r="4520" spans="1:17" x14ac:dyDescent="0.25">
      <c r="A4520" s="4" t="s">
        <v>969</v>
      </c>
      <c r="B4520" s="4" t="s">
        <v>82</v>
      </c>
      <c r="C4520" s="4" t="s">
        <v>1829</v>
      </c>
      <c r="D4520" s="4" t="s">
        <v>1830</v>
      </c>
      <c r="E4520" s="3" t="s">
        <v>212</v>
      </c>
      <c r="F4520" s="4"/>
      <c r="G4520" s="16" t="s">
        <v>1015</v>
      </c>
      <c r="H4520" s="16" t="s">
        <v>211</v>
      </c>
      <c r="I4520" s="183">
        <v>14200</v>
      </c>
      <c r="J4520" s="183">
        <v>13200</v>
      </c>
      <c r="K4520" s="183">
        <v>9700</v>
      </c>
      <c r="L4520" s="183">
        <f t="shared" si="3663"/>
        <v>3500</v>
      </c>
      <c r="M4520" s="17">
        <v>1200</v>
      </c>
      <c r="N4520" s="17">
        <v>1200</v>
      </c>
      <c r="O4520" s="17">
        <v>1100</v>
      </c>
      <c r="P4520" s="17">
        <f t="shared" si="3650"/>
        <v>13200</v>
      </c>
      <c r="Q4520" s="183">
        <f t="shared" si="3655"/>
        <v>100</v>
      </c>
    </row>
    <row r="4521" spans="1:17" x14ac:dyDescent="0.25">
      <c r="A4521" s="4" t="s">
        <v>969</v>
      </c>
      <c r="B4521" s="4" t="s">
        <v>82</v>
      </c>
      <c r="C4521" s="4" t="s">
        <v>1829</v>
      </c>
      <c r="D4521" s="4" t="s">
        <v>1830</v>
      </c>
      <c r="E4521" s="3" t="s">
        <v>215</v>
      </c>
      <c r="F4521" s="4"/>
      <c r="G4521" s="16" t="s">
        <v>1015</v>
      </c>
      <c r="H4521" s="16" t="s">
        <v>214</v>
      </c>
      <c r="I4521" s="183">
        <v>0</v>
      </c>
      <c r="J4521" s="183">
        <v>0</v>
      </c>
      <c r="K4521" s="183">
        <v>0</v>
      </c>
      <c r="L4521" s="183">
        <f t="shared" si="3663"/>
        <v>0</v>
      </c>
      <c r="M4521" s="17"/>
      <c r="N4521" s="17"/>
      <c r="O4521" s="17"/>
      <c r="P4521" s="17">
        <f t="shared" si="3650"/>
        <v>0</v>
      </c>
      <c r="Q4521" s="161" t="str">
        <f t="shared" si="3655"/>
        <v>-</v>
      </c>
    </row>
    <row r="4522" spans="1:17" x14ac:dyDescent="0.25">
      <c r="A4522" s="1" t="s">
        <v>969</v>
      </c>
      <c r="B4522" s="1" t="s">
        <v>82</v>
      </c>
      <c r="C4522" s="1" t="s">
        <v>1829</v>
      </c>
      <c r="D4522" s="1" t="s">
        <v>1830</v>
      </c>
      <c r="E4522" s="1" t="s">
        <v>40</v>
      </c>
      <c r="F4522" s="4" t="s">
        <v>1</v>
      </c>
      <c r="G4522" s="16" t="s">
        <v>1</v>
      </c>
      <c r="H4522" s="2" t="s">
        <v>41</v>
      </c>
      <c r="I4522" s="185">
        <f t="shared" ref="I4522:O4522" si="3664">SUM(I4523:I4525)</f>
        <v>43722</v>
      </c>
      <c r="J4522" s="185">
        <f t="shared" si="3664"/>
        <v>41722</v>
      </c>
      <c r="K4522" s="185">
        <f t="shared" si="3664"/>
        <v>31504</v>
      </c>
      <c r="L4522" s="185">
        <f t="shared" si="3664"/>
        <v>10218</v>
      </c>
      <c r="M4522" s="15">
        <f t="shared" si="3664"/>
        <v>3505</v>
      </c>
      <c r="N4522" s="15">
        <f t="shared" si="3664"/>
        <v>3505</v>
      </c>
      <c r="O4522" s="15">
        <f t="shared" si="3664"/>
        <v>3208</v>
      </c>
      <c r="P4522" s="15">
        <f t="shared" si="3650"/>
        <v>41722</v>
      </c>
      <c r="Q4522" s="185">
        <f t="shared" si="3655"/>
        <v>100</v>
      </c>
    </row>
    <row r="4523" spans="1:17" x14ac:dyDescent="0.25">
      <c r="A4523" s="4" t="s">
        <v>969</v>
      </c>
      <c r="B4523" s="4" t="s">
        <v>82</v>
      </c>
      <c r="C4523" s="4" t="s">
        <v>1829</v>
      </c>
      <c r="D4523" s="4" t="s">
        <v>1830</v>
      </c>
      <c r="E4523" s="3" t="s">
        <v>42</v>
      </c>
      <c r="F4523" s="4"/>
      <c r="G4523" s="16" t="s">
        <v>1015</v>
      </c>
      <c r="H4523" s="16" t="s">
        <v>41</v>
      </c>
      <c r="I4523" s="183">
        <v>34580</v>
      </c>
      <c r="J4523" s="183">
        <v>32580</v>
      </c>
      <c r="K4523" s="183">
        <v>23005</v>
      </c>
      <c r="L4523" s="183">
        <f>M4523+N4523+O4523</f>
        <v>9575</v>
      </c>
      <c r="M4523" s="17">
        <v>3200</v>
      </c>
      <c r="N4523" s="17">
        <v>3200</v>
      </c>
      <c r="O4523" s="17">
        <v>3175</v>
      </c>
      <c r="P4523" s="17">
        <f t="shared" si="3650"/>
        <v>32580</v>
      </c>
      <c r="Q4523" s="183">
        <f t="shared" si="3655"/>
        <v>100</v>
      </c>
    </row>
    <row r="4524" spans="1:17" ht="22.5" x14ac:dyDescent="0.25">
      <c r="A4524" s="4" t="s">
        <v>969</v>
      </c>
      <c r="B4524" s="4" t="s">
        <v>82</v>
      </c>
      <c r="C4524" s="4" t="s">
        <v>1829</v>
      </c>
      <c r="D4524" s="4" t="s">
        <v>1830</v>
      </c>
      <c r="E4524" s="3" t="s">
        <v>42</v>
      </c>
      <c r="F4524" s="4" t="s">
        <v>1837</v>
      </c>
      <c r="G4524" s="16" t="s">
        <v>1015</v>
      </c>
      <c r="H4524" s="16" t="s">
        <v>50</v>
      </c>
      <c r="I4524" s="183">
        <v>3642</v>
      </c>
      <c r="J4524" s="183">
        <v>3642</v>
      </c>
      <c r="K4524" s="183">
        <v>2999</v>
      </c>
      <c r="L4524" s="183">
        <f>M4524+N4524+O4524</f>
        <v>643</v>
      </c>
      <c r="M4524" s="17">
        <v>305</v>
      </c>
      <c r="N4524" s="17">
        <v>305</v>
      </c>
      <c r="O4524" s="17">
        <v>33</v>
      </c>
      <c r="P4524" s="17">
        <f t="shared" si="3650"/>
        <v>3642</v>
      </c>
      <c r="Q4524" s="183">
        <f t="shared" si="3655"/>
        <v>100</v>
      </c>
    </row>
    <row r="4525" spans="1:17" ht="22.5" x14ac:dyDescent="0.25">
      <c r="A4525" s="4" t="s">
        <v>969</v>
      </c>
      <c r="B4525" s="4" t="s">
        <v>82</v>
      </c>
      <c r="C4525" s="4" t="s">
        <v>1829</v>
      </c>
      <c r="D4525" s="4" t="s">
        <v>1830</v>
      </c>
      <c r="E4525" s="3" t="s">
        <v>42</v>
      </c>
      <c r="F4525" s="4" t="s">
        <v>1838</v>
      </c>
      <c r="G4525" s="16" t="s">
        <v>1015</v>
      </c>
      <c r="H4525" s="16" t="s">
        <v>56</v>
      </c>
      <c r="I4525" s="183">
        <v>5500</v>
      </c>
      <c r="J4525" s="183">
        <v>5500</v>
      </c>
      <c r="K4525" s="183">
        <v>5500</v>
      </c>
      <c r="L4525" s="183">
        <f>M4525+N4525+O4525</f>
        <v>0</v>
      </c>
      <c r="M4525" s="17"/>
      <c r="N4525" s="17"/>
      <c r="O4525" s="17"/>
      <c r="P4525" s="17">
        <f t="shared" si="3650"/>
        <v>5500</v>
      </c>
      <c r="Q4525" s="183">
        <f t="shared" si="3655"/>
        <v>100</v>
      </c>
    </row>
    <row r="4526" spans="1:17" ht="22.5" x14ac:dyDescent="0.25">
      <c r="A4526" s="1" t="s">
        <v>1</v>
      </c>
      <c r="B4526" s="1" t="s">
        <v>1</v>
      </c>
      <c r="C4526" s="1" t="s">
        <v>1</v>
      </c>
      <c r="D4526" s="2" t="s">
        <v>1</v>
      </c>
      <c r="E4526" s="2" t="s">
        <v>1</v>
      </c>
      <c r="F4526" s="2" t="s">
        <v>1</v>
      </c>
      <c r="G4526" s="2" t="s">
        <v>1</v>
      </c>
      <c r="H4526" s="13" t="s">
        <v>57</v>
      </c>
      <c r="I4526" s="184">
        <f t="shared" ref="I4526:O4527" si="3665">SUM(I4527)</f>
        <v>110</v>
      </c>
      <c r="J4526" s="184">
        <f t="shared" si="3665"/>
        <v>110</v>
      </c>
      <c r="K4526" s="184">
        <f t="shared" si="3665"/>
        <v>0</v>
      </c>
      <c r="L4526" s="184">
        <f t="shared" si="3665"/>
        <v>0</v>
      </c>
      <c r="M4526" s="14">
        <f t="shared" si="3665"/>
        <v>0</v>
      </c>
      <c r="N4526" s="14">
        <f t="shared" si="3665"/>
        <v>0</v>
      </c>
      <c r="O4526" s="14">
        <f t="shared" si="3665"/>
        <v>0</v>
      </c>
      <c r="P4526" s="14">
        <f t="shared" si="3650"/>
        <v>0</v>
      </c>
      <c r="Q4526" s="184">
        <f t="shared" si="3655"/>
        <v>0</v>
      </c>
    </row>
    <row r="4527" spans="1:17" x14ac:dyDescent="0.25">
      <c r="A4527" s="4" t="s">
        <v>969</v>
      </c>
      <c r="B4527" s="4" t="s">
        <v>82</v>
      </c>
      <c r="C4527" s="4" t="s">
        <v>1829</v>
      </c>
      <c r="D4527" s="4" t="s">
        <v>1830</v>
      </c>
      <c r="E4527" s="2" t="s">
        <v>58</v>
      </c>
      <c r="F4527" s="2" t="s">
        <v>1</v>
      </c>
      <c r="G4527" s="2" t="s">
        <v>1</v>
      </c>
      <c r="H4527" s="2" t="s">
        <v>59</v>
      </c>
      <c r="I4527" s="185">
        <f t="shared" si="3665"/>
        <v>110</v>
      </c>
      <c r="J4527" s="185">
        <f t="shared" si="3665"/>
        <v>110</v>
      </c>
      <c r="K4527" s="185">
        <f t="shared" si="3665"/>
        <v>0</v>
      </c>
      <c r="L4527" s="185">
        <f t="shared" si="3665"/>
        <v>0</v>
      </c>
      <c r="M4527" s="15">
        <f t="shared" si="3665"/>
        <v>0</v>
      </c>
      <c r="N4527" s="15">
        <f t="shared" si="3665"/>
        <v>0</v>
      </c>
      <c r="O4527" s="15">
        <f t="shared" si="3665"/>
        <v>0</v>
      </c>
      <c r="P4527" s="15">
        <f t="shared" si="3650"/>
        <v>0</v>
      </c>
      <c r="Q4527" s="185">
        <f t="shared" si="3655"/>
        <v>0</v>
      </c>
    </row>
    <row r="4528" spans="1:17" x14ac:dyDescent="0.25">
      <c r="A4528" s="4" t="s">
        <v>969</v>
      </c>
      <c r="B4528" s="4" t="s">
        <v>82</v>
      </c>
      <c r="C4528" s="4" t="s">
        <v>1829</v>
      </c>
      <c r="D4528" s="4" t="s">
        <v>1830</v>
      </c>
      <c r="E4528" s="3" t="s">
        <v>69</v>
      </c>
      <c r="F4528" s="4"/>
      <c r="G4528" s="16" t="s">
        <v>1015</v>
      </c>
      <c r="H4528" s="16" t="s">
        <v>68</v>
      </c>
      <c r="I4528" s="183">
        <v>110</v>
      </c>
      <c r="J4528" s="183">
        <v>110</v>
      </c>
      <c r="K4528" s="183">
        <v>0</v>
      </c>
      <c r="L4528" s="183">
        <f>M4528+N4528+O4528</f>
        <v>0</v>
      </c>
      <c r="M4528" s="17"/>
      <c r="N4528" s="17"/>
      <c r="O4528" s="17"/>
      <c r="P4528" s="17">
        <f t="shared" si="3650"/>
        <v>0</v>
      </c>
      <c r="Q4528" s="183">
        <f t="shared" si="3655"/>
        <v>0</v>
      </c>
    </row>
    <row r="4529" spans="1:17" ht="22.5" x14ac:dyDescent="0.25">
      <c r="A4529" s="1" t="s">
        <v>1</v>
      </c>
      <c r="B4529" s="1" t="s">
        <v>1</v>
      </c>
      <c r="C4529" s="1" t="s">
        <v>1</v>
      </c>
      <c r="D4529" s="2" t="s">
        <v>1</v>
      </c>
      <c r="E4529" s="2" t="s">
        <v>1</v>
      </c>
      <c r="F4529" s="2" t="s">
        <v>1</v>
      </c>
      <c r="G4529" s="2" t="s">
        <v>1</v>
      </c>
      <c r="H4529" s="13" t="s">
        <v>70</v>
      </c>
      <c r="I4529" s="184">
        <f t="shared" ref="I4529:O4529" si="3666">SUM(I4530)</f>
        <v>57110</v>
      </c>
      <c r="J4529" s="184">
        <f t="shared" si="3666"/>
        <v>47110</v>
      </c>
      <c r="K4529" s="184">
        <f t="shared" si="3666"/>
        <v>47000</v>
      </c>
      <c r="L4529" s="184">
        <f t="shared" si="3666"/>
        <v>0</v>
      </c>
      <c r="M4529" s="14">
        <f t="shared" si="3666"/>
        <v>0</v>
      </c>
      <c r="N4529" s="14">
        <f t="shared" si="3666"/>
        <v>0</v>
      </c>
      <c r="O4529" s="14">
        <f t="shared" si="3666"/>
        <v>0</v>
      </c>
      <c r="P4529" s="14">
        <f t="shared" si="3650"/>
        <v>47000</v>
      </c>
      <c r="Q4529" s="184">
        <f t="shared" si="3655"/>
        <v>99.766503926979411</v>
      </c>
    </row>
    <row r="4530" spans="1:17" x14ac:dyDescent="0.25">
      <c r="A4530" s="4" t="s">
        <v>969</v>
      </c>
      <c r="B4530" s="4" t="s">
        <v>82</v>
      </c>
      <c r="C4530" s="4" t="s">
        <v>1829</v>
      </c>
      <c r="D4530" s="4" t="s">
        <v>1830</v>
      </c>
      <c r="E4530" s="2" t="s">
        <v>71</v>
      </c>
      <c r="F4530" s="2" t="s">
        <v>1</v>
      </c>
      <c r="G4530" s="2" t="s">
        <v>1</v>
      </c>
      <c r="H4530" s="2" t="s">
        <v>72</v>
      </c>
      <c r="I4530" s="185">
        <f t="shared" ref="I4530:L4530" si="3667">SUM(I4531:I4533)</f>
        <v>57110</v>
      </c>
      <c r="J4530" s="185">
        <f t="shared" ref="J4530" si="3668">SUM(J4531:J4533)</f>
        <v>47110</v>
      </c>
      <c r="K4530" s="185">
        <f t="shared" ref="K4530" si="3669">SUM(K4531:K4533)</f>
        <v>47000</v>
      </c>
      <c r="L4530" s="185">
        <f t="shared" si="3667"/>
        <v>0</v>
      </c>
      <c r="M4530" s="15">
        <f t="shared" ref="M4530:O4530" si="3670">SUM(M4531:M4533)</f>
        <v>0</v>
      </c>
      <c r="N4530" s="15">
        <f t="shared" si="3670"/>
        <v>0</v>
      </c>
      <c r="O4530" s="15">
        <f t="shared" si="3670"/>
        <v>0</v>
      </c>
      <c r="P4530" s="15">
        <f t="shared" si="3650"/>
        <v>47000</v>
      </c>
      <c r="Q4530" s="185">
        <f t="shared" si="3655"/>
        <v>99.766503926979411</v>
      </c>
    </row>
    <row r="4531" spans="1:17" x14ac:dyDescent="0.25">
      <c r="A4531" s="4" t="s">
        <v>969</v>
      </c>
      <c r="B4531" s="4" t="s">
        <v>82</v>
      </c>
      <c r="C4531" s="4" t="s">
        <v>1829</v>
      </c>
      <c r="D4531" s="4" t="s">
        <v>1830</v>
      </c>
      <c r="E4531" s="3" t="s">
        <v>75</v>
      </c>
      <c r="F4531" s="4"/>
      <c r="G4531" s="16" t="s">
        <v>1015</v>
      </c>
      <c r="H4531" s="16" t="s">
        <v>74</v>
      </c>
      <c r="I4531" s="183">
        <v>45000</v>
      </c>
      <c r="J4531" s="183">
        <v>40000</v>
      </c>
      <c r="K4531" s="183">
        <v>40000</v>
      </c>
      <c r="L4531" s="183">
        <f>M4531+N4531+O4531</f>
        <v>0</v>
      </c>
      <c r="M4531" s="17"/>
      <c r="N4531" s="17"/>
      <c r="O4531" s="17"/>
      <c r="P4531" s="17">
        <f t="shared" si="3650"/>
        <v>40000</v>
      </c>
      <c r="Q4531" s="183">
        <f t="shared" si="3655"/>
        <v>100</v>
      </c>
    </row>
    <row r="4532" spans="1:17" x14ac:dyDescent="0.25">
      <c r="A4532" s="4" t="s">
        <v>969</v>
      </c>
      <c r="B4532" s="4" t="s">
        <v>82</v>
      </c>
      <c r="C4532" s="4" t="s">
        <v>1829</v>
      </c>
      <c r="D4532" s="4" t="s">
        <v>1830</v>
      </c>
      <c r="E4532" s="3" t="s">
        <v>183</v>
      </c>
      <c r="F4532" s="4"/>
      <c r="G4532" s="16" t="s">
        <v>1015</v>
      </c>
      <c r="H4532" s="16" t="s">
        <v>182</v>
      </c>
      <c r="I4532" s="183">
        <v>110</v>
      </c>
      <c r="J4532" s="183">
        <v>110</v>
      </c>
      <c r="K4532" s="183">
        <v>0</v>
      </c>
      <c r="L4532" s="183">
        <f>M4532+N4532+O4532</f>
        <v>0</v>
      </c>
      <c r="M4532" s="17"/>
      <c r="N4532" s="17"/>
      <c r="O4532" s="17"/>
      <c r="P4532" s="17">
        <f t="shared" si="3650"/>
        <v>0</v>
      </c>
      <c r="Q4532" s="183">
        <f t="shared" si="3655"/>
        <v>0</v>
      </c>
    </row>
    <row r="4533" spans="1:17" x14ac:dyDescent="0.25">
      <c r="A4533" s="4" t="s">
        <v>969</v>
      </c>
      <c r="B4533" s="4" t="s">
        <v>82</v>
      </c>
      <c r="C4533" s="4" t="s">
        <v>1829</v>
      </c>
      <c r="D4533" s="4" t="s">
        <v>1830</v>
      </c>
      <c r="E4533" s="3" t="s">
        <v>341</v>
      </c>
      <c r="F4533" s="4"/>
      <c r="G4533" s="16" t="s">
        <v>1015</v>
      </c>
      <c r="H4533" s="16" t="s">
        <v>340</v>
      </c>
      <c r="I4533" s="183">
        <v>12000</v>
      </c>
      <c r="J4533" s="183">
        <v>7000</v>
      </c>
      <c r="K4533" s="183">
        <v>7000</v>
      </c>
      <c r="L4533" s="183">
        <f>M4533+N4533+O4533</f>
        <v>0</v>
      </c>
      <c r="M4533" s="17"/>
      <c r="N4533" s="17"/>
      <c r="O4533" s="17"/>
      <c r="P4533" s="17">
        <f t="shared" si="3650"/>
        <v>7000</v>
      </c>
      <c r="Q4533" s="183">
        <f t="shared" si="3655"/>
        <v>100</v>
      </c>
    </row>
    <row r="4534" spans="1:17" x14ac:dyDescent="0.25">
      <c r="A4534" s="16" t="s">
        <v>1</v>
      </c>
      <c r="B4534" s="16" t="s">
        <v>1</v>
      </c>
      <c r="C4534" s="16" t="s">
        <v>1</v>
      </c>
      <c r="D4534" s="16" t="s">
        <v>1</v>
      </c>
      <c r="E4534" s="16" t="s">
        <v>1</v>
      </c>
      <c r="F4534" s="16" t="s">
        <v>1</v>
      </c>
      <c r="G4534" s="16" t="s">
        <v>1</v>
      </c>
      <c r="H4534" s="13" t="s">
        <v>1839</v>
      </c>
      <c r="I4534" s="184">
        <f t="shared" ref="I4534:O4534" si="3671">SUM(I4503,I4526,I4529)</f>
        <v>1711147</v>
      </c>
      <c r="J4534" s="184">
        <f t="shared" si="3671"/>
        <v>1635984</v>
      </c>
      <c r="K4534" s="184">
        <f t="shared" si="3671"/>
        <v>1360452</v>
      </c>
      <c r="L4534" s="184">
        <f t="shared" si="3671"/>
        <v>274312</v>
      </c>
      <c r="M4534" s="14">
        <f t="shared" si="3671"/>
        <v>95017</v>
      </c>
      <c r="N4534" s="14">
        <f t="shared" si="3671"/>
        <v>93405</v>
      </c>
      <c r="O4534" s="14">
        <f t="shared" si="3671"/>
        <v>85890</v>
      </c>
      <c r="P4534" s="14">
        <f t="shared" si="3650"/>
        <v>1634764</v>
      </c>
      <c r="Q4534" s="184">
        <f t="shared" si="3655"/>
        <v>99.925427143541739</v>
      </c>
    </row>
    <row r="4535" spans="1:17" ht="15.75" thickBot="1" x14ac:dyDescent="0.3">
      <c r="A4535" s="16" t="s">
        <v>1</v>
      </c>
      <c r="B4535" s="16" t="s">
        <v>1</v>
      </c>
      <c r="C4535" s="16" t="s">
        <v>1</v>
      </c>
      <c r="D4535" s="16" t="s">
        <v>1</v>
      </c>
      <c r="E4535" s="16" t="s">
        <v>1</v>
      </c>
      <c r="F4535" s="16" t="s">
        <v>1</v>
      </c>
      <c r="G4535" s="16" t="s">
        <v>1</v>
      </c>
      <c r="H4535" s="2" t="s">
        <v>77</v>
      </c>
      <c r="I4535" s="185">
        <v>31</v>
      </c>
      <c r="J4535" s="185">
        <v>1972273</v>
      </c>
      <c r="K4535" s="185"/>
      <c r="L4535" s="185">
        <f>M4535+N4535+O4535</f>
        <v>0</v>
      </c>
      <c r="M4535" s="15"/>
      <c r="N4535" s="15"/>
      <c r="O4535" s="15"/>
      <c r="P4535" s="15">
        <f t="shared" si="3650"/>
        <v>0</v>
      </c>
      <c r="Q4535" s="164"/>
    </row>
    <row r="4536" spans="1:17" ht="45.75" thickBot="1" x14ac:dyDescent="0.3">
      <c r="A4536" s="212" t="s">
        <v>1</v>
      </c>
      <c r="B4536" s="212" t="s">
        <v>1</v>
      </c>
      <c r="C4536" s="212" t="s">
        <v>1</v>
      </c>
      <c r="D4536" s="212" t="s">
        <v>1</v>
      </c>
      <c r="E4536" s="212" t="s">
        <v>1</v>
      </c>
      <c r="F4536" s="212" t="s">
        <v>1</v>
      </c>
      <c r="G4536" s="214" t="s">
        <v>1</v>
      </c>
      <c r="H4536" s="5" t="s">
        <v>78</v>
      </c>
      <c r="I4536" s="109" t="s">
        <v>3374</v>
      </c>
      <c r="J4536" s="109" t="s">
        <v>3433</v>
      </c>
      <c r="K4536" s="109" t="s">
        <v>3437</v>
      </c>
      <c r="L4536" s="109" t="s">
        <v>3434</v>
      </c>
      <c r="M4536" s="5" t="s">
        <v>3439</v>
      </c>
      <c r="N4536" s="5" t="s">
        <v>3440</v>
      </c>
      <c r="O4536" s="5" t="s">
        <v>3441</v>
      </c>
      <c r="P4536" s="5" t="s">
        <v>3438</v>
      </c>
      <c r="Q4536" s="162" t="s">
        <v>3302</v>
      </c>
    </row>
    <row r="4537" spans="1:17" x14ac:dyDescent="0.25">
      <c r="A4537" s="213"/>
      <c r="B4537" s="213"/>
      <c r="C4537" s="213"/>
      <c r="D4537" s="213"/>
      <c r="E4537" s="213"/>
      <c r="F4537" s="213"/>
      <c r="G4537" s="215"/>
      <c r="H4537" s="18" t="s">
        <v>1</v>
      </c>
      <c r="I4537" s="110">
        <v>1</v>
      </c>
      <c r="J4537" s="110">
        <v>2</v>
      </c>
      <c r="K4537" s="110">
        <v>3</v>
      </c>
      <c r="L4537" s="110" t="s">
        <v>3402</v>
      </c>
      <c r="M4537" s="12">
        <v>5</v>
      </c>
      <c r="N4537" s="12">
        <v>6</v>
      </c>
      <c r="O4537" s="12">
        <v>7</v>
      </c>
      <c r="P4537" s="12" t="s">
        <v>3303</v>
      </c>
      <c r="Q4537" s="110">
        <v>9</v>
      </c>
    </row>
    <row r="4538" spans="1:17" x14ac:dyDescent="0.25">
      <c r="A4538" s="213"/>
      <c r="B4538" s="213"/>
      <c r="C4538" s="213"/>
      <c r="D4538" s="213"/>
      <c r="E4538" s="213"/>
      <c r="F4538" s="213"/>
      <c r="G4538" s="215"/>
      <c r="H4538" s="19" t="s">
        <v>1060</v>
      </c>
      <c r="I4538" s="186">
        <f t="shared" ref="I4538" si="3672">SUM(I4534)</f>
        <v>1711147</v>
      </c>
      <c r="J4538" s="186">
        <f t="shared" ref="J4538" si="3673">SUM(J4534)</f>
        <v>1635984</v>
      </c>
      <c r="K4538" s="186">
        <f t="shared" ref="K4538" si="3674">SUM(K4534)</f>
        <v>1360452</v>
      </c>
      <c r="L4538" s="186">
        <f>SUM(L4534)</f>
        <v>274312</v>
      </c>
      <c r="M4538" s="20">
        <f t="shared" ref="M4538:O4538" si="3675">SUM(M4534)</f>
        <v>95017</v>
      </c>
      <c r="N4538" s="20">
        <f t="shared" si="3675"/>
        <v>93405</v>
      </c>
      <c r="O4538" s="20">
        <f t="shared" si="3675"/>
        <v>85890</v>
      </c>
      <c r="P4538" s="20">
        <f t="shared" ref="P4538:P4544" si="3676">K4538+L4538</f>
        <v>1634764</v>
      </c>
      <c r="Q4538" s="186">
        <f>IF(J4538=0,"-",P4538/J4538*100)</f>
        <v>99.925427143541739</v>
      </c>
    </row>
    <row r="4539" spans="1:17" x14ac:dyDescent="0.25">
      <c r="A4539" s="213"/>
      <c r="B4539" s="213"/>
      <c r="C4539" s="213"/>
      <c r="D4539" s="213"/>
      <c r="E4539" s="213"/>
      <c r="F4539" s="213"/>
      <c r="G4539" s="215"/>
      <c r="H4539" s="21" t="s">
        <v>80</v>
      </c>
      <c r="I4539" s="186">
        <f t="shared" ref="I4539:L4539" si="3677">SUM(I4538)</f>
        <v>1711147</v>
      </c>
      <c r="J4539" s="186">
        <f t="shared" ref="J4539" si="3678">SUM(J4538)</f>
        <v>1635984</v>
      </c>
      <c r="K4539" s="186">
        <f t="shared" ref="K4539" si="3679">SUM(K4538)</f>
        <v>1360452</v>
      </c>
      <c r="L4539" s="186">
        <f t="shared" si="3677"/>
        <v>274312</v>
      </c>
      <c r="M4539" s="20">
        <f t="shared" ref="M4539:O4539" si="3680">SUM(M4538)</f>
        <v>95017</v>
      </c>
      <c r="N4539" s="20">
        <f t="shared" si="3680"/>
        <v>93405</v>
      </c>
      <c r="O4539" s="20">
        <f t="shared" si="3680"/>
        <v>85890</v>
      </c>
      <c r="P4539" s="20">
        <f t="shared" si="3676"/>
        <v>1634764</v>
      </c>
      <c r="Q4539" s="186">
        <f>IF(J4539=0,"-",P4539/J4539*100)</f>
        <v>99.925427143541739</v>
      </c>
    </row>
    <row r="4540" spans="1:17" x14ac:dyDescent="0.25">
      <c r="A4540" s="216"/>
      <c r="B4540" s="216"/>
      <c r="C4540" s="216"/>
      <c r="D4540" s="216"/>
      <c r="E4540" s="216"/>
      <c r="F4540" s="216"/>
      <c r="G4540" s="217"/>
      <c r="L4540" s="178">
        <f>M4540+N4540+O4540</f>
        <v>0</v>
      </c>
      <c r="P4540">
        <f t="shared" si="3676"/>
        <v>0</v>
      </c>
      <c r="Q4540" s="160" t="str">
        <f>IF(J4540=0,"-",P4540/J4540*100)</f>
        <v>-</v>
      </c>
    </row>
    <row r="4541" spans="1:17" x14ac:dyDescent="0.25">
      <c r="A4541" s="16" t="s">
        <v>1</v>
      </c>
      <c r="B4541" s="16" t="s">
        <v>1</v>
      </c>
      <c r="C4541" s="16" t="s">
        <v>1</v>
      </c>
      <c r="D4541" s="16" t="s">
        <v>1</v>
      </c>
      <c r="E4541" s="16" t="s">
        <v>1</v>
      </c>
      <c r="F4541" s="16" t="s">
        <v>1</v>
      </c>
      <c r="G4541" s="16" t="s">
        <v>1</v>
      </c>
      <c r="H4541" s="22" t="s">
        <v>1</v>
      </c>
      <c r="I4541" s="187"/>
      <c r="J4541" s="187"/>
      <c r="K4541" s="187"/>
      <c r="L4541" s="187">
        <f>M4541+N4541+O4541</f>
        <v>0</v>
      </c>
      <c r="M4541" s="22"/>
      <c r="N4541" s="22"/>
      <c r="O4541" s="22"/>
      <c r="P4541" s="22">
        <f t="shared" si="3676"/>
        <v>0</v>
      </c>
      <c r="Q4541" s="166"/>
    </row>
    <row r="4542" spans="1:17" x14ac:dyDescent="0.25">
      <c r="A4542" s="16" t="s">
        <v>1</v>
      </c>
      <c r="B4542" s="16" t="s">
        <v>1</v>
      </c>
      <c r="C4542" s="16" t="s">
        <v>1</v>
      </c>
      <c r="D4542" s="16" t="s">
        <v>1</v>
      </c>
      <c r="E4542" s="16" t="s">
        <v>1</v>
      </c>
      <c r="F4542" s="16" t="s">
        <v>1</v>
      </c>
      <c r="G4542" s="16" t="s">
        <v>1</v>
      </c>
      <c r="H4542" s="13" t="s">
        <v>1840</v>
      </c>
      <c r="I4542" s="184">
        <f t="shared" ref="I4542:L4542" si="3681">SUM(I1689,I1729,I1769,I1808,I1848,I1888,I1928,I1970,I2011,I2051,I2091,I2133,I2174,I2215,I2255,I2296,I2337,I2379,I2417,I2458,I2497,I2537,I2578,I2619,I2660,I2702,I2743,I2784,I2825,I2866,I2907,I2948,I2989,I3030,I3071,I3113,I3154,I3195,I3237,I3278,I3316,I3356,I3397,I3438,I3478,I3519,I3560,I3600,I3641,I3682,I3722,I3763,I3804,I3844,I3885,I3925,I3965,I4005,I4044,I4085,I4125,I4166,I4207,I4248,I4288,I4328,I4369,I4411,I4451,I4492,I4534)</f>
        <v>205465793</v>
      </c>
      <c r="J4542" s="184">
        <f t="shared" ref="J4542" si="3682">SUM(J1689,J1729,J1769,J1808,J1848,J1888,J1928,J1970,J2011,J2051,J2091,J2133,J2174,J2215,J2255,J2296,J2337,J2379,J2417,J2458,J2497,J2537,J2578,J2619,J2660,J2702,J2743,J2784,J2825,J2866,J2907,J2948,J2989,J3030,J3071,J3113,J3154,J3195,J3237,J3278,J3316,J3356,J3397,J3438,J3478,J3519,J3560,J3600,J3641,J3682,J3722,J3763,J3804,J3844,J3885,J3925,J3965,J4005,J4044,J4085,J4125,J4166,J4207,J4248,J4288,J4328,J4369,J4411,J4451,J4492,J4534)</f>
        <v>200322965</v>
      </c>
      <c r="K4542" s="184">
        <f t="shared" ref="K4542" si="3683">SUM(K1689,K1729,K1769,K1808,K1848,K1888,K1928,K1970,K2011,K2051,K2091,K2133,K2174,K2215,K2255,K2296,K2337,K2379,K2417,K2458,K2497,K2537,K2578,K2619,K2660,K2702,K2743,K2784,K2825,K2866,K2907,K2948,K2989,K3030,K3071,K3113,K3154,K3195,K3237,K3278,K3316,K3356,K3397,K3438,K3478,K3519,K3560,K3600,K3641,K3682,K3722,K3763,K3804,K3844,K3885,K3925,K3965,K4005,K4044,K4085,K4125,K4166,K4207,K4248,K4288,K4328,K4369,K4411,K4451,K4492,K4534)</f>
        <v>160678431</v>
      </c>
      <c r="L4542" s="184">
        <f t="shared" si="3681"/>
        <v>38842253</v>
      </c>
      <c r="M4542" s="14">
        <f t="shared" ref="M4542:O4542" si="3684">SUM(M1689,M1729,M1769,M1808,M1848,M1888,M1928,M1970,M2011,M2051,M2091,M2133,M2174,M2215,M2255,M2296,M2337,M2379,M2417,M2458,M2497,M2537,M2578,M2619,M2660,M2702,M2743,M2784,M2825,M2866,M2907,M2948,M2989,M3030,M3071,M3113,M3154,M3195,M3237,M3278,M3316,M3356,M3397,M3438,M3478,M3519,M3560,M3600,M3641,M3682,M3722,M3763,M3804,M3844,M3885,M3925,M3965,M4005,M4044,M4085,M4125,M4166,M4207,M4248,M4288,M4328,M4369,M4411,M4451,M4492,M4534)</f>
        <v>15495360</v>
      </c>
      <c r="N4542" s="14">
        <f t="shared" si="3684"/>
        <v>13913341</v>
      </c>
      <c r="O4542" s="14">
        <f t="shared" si="3684"/>
        <v>9433552</v>
      </c>
      <c r="P4542" s="14">
        <f t="shared" si="3676"/>
        <v>199520684</v>
      </c>
      <c r="Q4542" s="184">
        <f>IF(J4542=0,"-",P4542/J4542*100)</f>
        <v>99.5995062273564</v>
      </c>
    </row>
    <row r="4543" spans="1:17" x14ac:dyDescent="0.25">
      <c r="A4543" s="16" t="s">
        <v>1</v>
      </c>
      <c r="B4543" s="16" t="s">
        <v>1</v>
      </c>
      <c r="C4543" s="16" t="s">
        <v>1</v>
      </c>
      <c r="D4543" s="16" t="s">
        <v>1</v>
      </c>
      <c r="E4543" s="16" t="s">
        <v>1</v>
      </c>
      <c r="F4543" s="16" t="s">
        <v>1</v>
      </c>
      <c r="G4543" s="16" t="s">
        <v>1</v>
      </c>
      <c r="H4543" s="2" t="s">
        <v>77</v>
      </c>
      <c r="I4543" s="185">
        <f t="shared" ref="I4543:L4543" si="3685">SUM(I4535,I4493,I4452,I4412,I4370,I4329,I4289,I4249,I4208,I4167,I4126,I4086,I4045,I4006,I3966,I3926,I3886,I3845,I3805,I3764,I3723,I3683,I3642,I3601,I3561,I3520,I3479,I3439,I3398,I3357,I3317,I3279,I3238,I3196,I3155,I3114,I3072,I3031,I2990,I2949,I2908,I2867,I2826,I2785,I2744,I2703,I2661,I2620,I2579,I2538,I2498,I2459,I2418,I2380,I2338,I2297,I2256,I2216,I2175,I2134,I2092,I2052,I2012,I1971,I1929,I1889,I1849,I1809,I1770,I1730,I1690)</f>
        <v>4188</v>
      </c>
      <c r="J4543" s="185">
        <f t="shared" ref="J4543" si="3686">SUM(J4535,J4493,J4452,J4412,J4370,J4329,J4289,J4249,J4208,J4167,J4126,J4086,J4045,J4006,J3966,J3926,J3886,J3845,J3805,J3764,J3723,J3683,J3642,J3601,J3561,J3520,J3479,J3439,J3398,J3357,J3317,J3279,J3238,J3196,J3155,J3114,J3072,J3031,J2990,J2949,J2908,J2867,J2826,J2785,J2744,J2703,J2661,J2620,J2579,J2538,J2498,J2459,J2418,J2380,J2338,J2297,J2256,J2216,J2175,J2134,J2092,J2052,J2012,J1971,J1929,J1889,J1849,J1809,J1770,J1730,J1690)</f>
        <v>1976430</v>
      </c>
      <c r="K4543" s="185">
        <f t="shared" ref="K4543" si="3687">SUM(K4535,K4493,K4452,K4412,K4370,K4329,K4289,K4249,K4208,K4167,K4126,K4086,K4045,K4006,K3966,K3926,K3886,K3845,K3805,K3764,K3723,K3683,K3642,K3601,K3561,K3520,K3479,K3439,K3398,K3357,K3317,K3279,K3238,K3196,K3155,K3114,K3072,K3031,K2990,K2949,K2908,K2867,K2826,K2785,K2744,K2703,K2661,K2620,K2579,K2538,K2498,K2459,K2418,K2380,K2338,K2297,K2256,K2216,K2175,K2134,K2092,K2052,K2012,K1971,K1929,K1889,K1849,K1809,K1770,K1730,K1690)</f>
        <v>0</v>
      </c>
      <c r="L4543" s="185">
        <f t="shared" si="3685"/>
        <v>0</v>
      </c>
      <c r="M4543" s="15">
        <f t="shared" ref="M4543:O4543" si="3688">SUM(M4535,M4493,M4452,M4412,M4370,M4329,M4289,M4249,M4208,M4167,M4126,M4086,M4045,M4006,M3966,M3926,M3886,M3845,M3805,M3764,M3723,M3683,M3642,M3601,M3561,M3520,M3479,M3439,M3398,M3357,M3317,M3279,M3238,M3196,M3155,M3114,M3072,M3031,M2990,M2949,M2908,M2867,M2826,M2785,M2744,M2703,M2661,M2620,M2579,M2538,M2498,M2459,M2418,M2380,M2338,M2297,M2256,M2216,M2175,M2134,M2092,M2052,M2012,M1971,M1929,M1889,M1849,M1809,M1770,M1730,M1690)</f>
        <v>0</v>
      </c>
      <c r="N4543" s="15">
        <f t="shared" si="3688"/>
        <v>0</v>
      </c>
      <c r="O4543" s="15">
        <f t="shared" si="3688"/>
        <v>0</v>
      </c>
      <c r="P4543" s="15">
        <f t="shared" si="3676"/>
        <v>0</v>
      </c>
      <c r="Q4543" s="185">
        <f>IF(J4543=0,"-",P4543/J4543*100)</f>
        <v>0</v>
      </c>
    </row>
    <row r="4544" spans="1:17" ht="15.75" thickBot="1" x14ac:dyDescent="0.3">
      <c r="A4544" s="16" t="s">
        <v>1</v>
      </c>
      <c r="B4544" s="16" t="s">
        <v>1</v>
      </c>
      <c r="C4544" s="16" t="s">
        <v>1</v>
      </c>
      <c r="D4544" s="16" t="s">
        <v>1</v>
      </c>
      <c r="E4544" s="16" t="s">
        <v>1</v>
      </c>
      <c r="F4544" s="16" t="s">
        <v>1</v>
      </c>
      <c r="G4544" s="16" t="s">
        <v>1</v>
      </c>
      <c r="H4544" s="23" t="s">
        <v>1</v>
      </c>
      <c r="I4544" s="179"/>
      <c r="J4544" s="179"/>
      <c r="K4544" s="179"/>
      <c r="L4544" s="179">
        <f>M4544+N4544+O4544</f>
        <v>0</v>
      </c>
      <c r="M4544" s="24"/>
      <c r="N4544" s="24"/>
      <c r="O4544" s="24"/>
      <c r="P4544" s="24">
        <f t="shared" si="3676"/>
        <v>0</v>
      </c>
      <c r="Q4544" s="167"/>
    </row>
    <row r="4545" spans="1:17" s="30" customFormat="1" ht="45.75" thickBot="1" x14ac:dyDescent="0.3">
      <c r="A4545" s="28" t="s">
        <v>4</v>
      </c>
      <c r="B4545" s="28" t="s">
        <v>5</v>
      </c>
      <c r="C4545" s="28" t="s">
        <v>6</v>
      </c>
      <c r="D4545" s="29" t="s">
        <v>1</v>
      </c>
      <c r="E4545" s="28" t="s">
        <v>7</v>
      </c>
      <c r="F4545" s="5" t="s">
        <v>8</v>
      </c>
      <c r="G4545" s="28" t="s">
        <v>9</v>
      </c>
      <c r="H4545" s="28" t="s">
        <v>10</v>
      </c>
      <c r="I4545" s="109" t="s">
        <v>3374</v>
      </c>
      <c r="J4545" s="109" t="s">
        <v>3433</v>
      </c>
      <c r="K4545" s="109" t="s">
        <v>3437</v>
      </c>
      <c r="L4545" s="109" t="s">
        <v>3434</v>
      </c>
      <c r="M4545" s="5" t="s">
        <v>3439</v>
      </c>
      <c r="N4545" s="5" t="s">
        <v>3440</v>
      </c>
      <c r="O4545" s="5" t="s">
        <v>3441</v>
      </c>
      <c r="P4545" s="5" t="s">
        <v>3438</v>
      </c>
      <c r="Q4545" s="162" t="s">
        <v>3302</v>
      </c>
    </row>
    <row r="4546" spans="1:17" s="30" customFormat="1" x14ac:dyDescent="0.25">
      <c r="A4546" s="31" t="s">
        <v>1</v>
      </c>
      <c r="B4546" s="31" t="s">
        <v>1</v>
      </c>
      <c r="C4546" s="31" t="s">
        <v>1</v>
      </c>
      <c r="D4546" s="32" t="s">
        <v>1</v>
      </c>
      <c r="E4546" s="32" t="s">
        <v>1</v>
      </c>
      <c r="F4546" s="9" t="s">
        <v>1</v>
      </c>
      <c r="G4546" s="33" t="s">
        <v>1</v>
      </c>
      <c r="H4546" s="34" t="s">
        <v>1</v>
      </c>
      <c r="I4546" s="110">
        <v>1</v>
      </c>
      <c r="J4546" s="110">
        <v>2</v>
      </c>
      <c r="K4546" s="110">
        <v>3</v>
      </c>
      <c r="L4546" s="110" t="s">
        <v>3402</v>
      </c>
      <c r="M4546" s="12">
        <v>5</v>
      </c>
      <c r="N4546" s="12">
        <v>6</v>
      </c>
      <c r="O4546" s="12">
        <v>7</v>
      </c>
      <c r="P4546" s="12" t="s">
        <v>3303</v>
      </c>
      <c r="Q4546" s="110">
        <v>9</v>
      </c>
    </row>
    <row r="4547" spans="1:17" s="30" customFormat="1" x14ac:dyDescent="0.25">
      <c r="A4547" s="35" t="s">
        <v>969</v>
      </c>
      <c r="B4547" s="35" t="s">
        <v>94</v>
      </c>
      <c r="C4547" s="36" t="s">
        <v>3220</v>
      </c>
      <c r="D4547" s="36" t="s">
        <v>3230</v>
      </c>
      <c r="E4547" s="37" t="s">
        <v>1</v>
      </c>
      <c r="F4547" s="2" t="s">
        <v>1</v>
      </c>
      <c r="G4547" s="37" t="s">
        <v>1</v>
      </c>
      <c r="H4547" s="37" t="s">
        <v>3231</v>
      </c>
      <c r="I4547" s="190">
        <v>0</v>
      </c>
      <c r="J4547" s="190"/>
      <c r="K4547" s="190"/>
      <c r="L4547" s="190">
        <f>M4547+N4547+O4547</f>
        <v>0</v>
      </c>
      <c r="M4547" s="38"/>
      <c r="N4547" s="38"/>
      <c r="O4547" s="38"/>
      <c r="P4547" s="38">
        <f t="shared" ref="P4547:P4577" si="3689">K4547+L4547</f>
        <v>0</v>
      </c>
      <c r="Q4547" s="169" t="str">
        <f t="shared" ref="Q4547:Q4577" si="3690">IF(J4547=0,"-",P4547/J4547*100)</f>
        <v>-</v>
      </c>
    </row>
    <row r="4548" spans="1:17" s="30" customFormat="1" ht="33.75" x14ac:dyDescent="0.25">
      <c r="A4548" s="35" t="s">
        <v>1</v>
      </c>
      <c r="B4548" s="35" t="s">
        <v>1</v>
      </c>
      <c r="C4548" s="35" t="s">
        <v>1</v>
      </c>
      <c r="D4548" s="37" t="s">
        <v>1</v>
      </c>
      <c r="E4548" s="37" t="s">
        <v>1</v>
      </c>
      <c r="F4548" s="2" t="s">
        <v>1</v>
      </c>
      <c r="G4548" s="37" t="s">
        <v>1</v>
      </c>
      <c r="H4548" s="39" t="s">
        <v>14</v>
      </c>
      <c r="I4548" s="191">
        <f t="shared" ref="I4548:L4548" si="3691">SUM(I4549,I4557,I4559)</f>
        <v>93375010</v>
      </c>
      <c r="J4548" s="191">
        <f t="shared" ref="J4548" si="3692">SUM(J4549,J4557,J4559)</f>
        <v>91153352</v>
      </c>
      <c r="K4548" s="191">
        <f t="shared" ref="K4548" si="3693">SUM(K4549,K4557,K4559)</f>
        <v>72364338</v>
      </c>
      <c r="L4548" s="191">
        <f t="shared" si="3691"/>
        <v>18326281</v>
      </c>
      <c r="M4548" s="50">
        <f t="shared" ref="M4548:O4548" si="3694">SUM(M4549,M4557,M4559)</f>
        <v>7536048</v>
      </c>
      <c r="N4548" s="50">
        <f t="shared" si="3694"/>
        <v>6868532</v>
      </c>
      <c r="O4548" s="50">
        <f t="shared" si="3694"/>
        <v>3921701</v>
      </c>
      <c r="P4548" s="50">
        <f t="shared" si="3689"/>
        <v>90690619</v>
      </c>
      <c r="Q4548" s="191">
        <f t="shared" si="3690"/>
        <v>99.492357669962601</v>
      </c>
    </row>
    <row r="4549" spans="1:17" s="30" customFormat="1" x14ac:dyDescent="0.25">
      <c r="A4549" s="36" t="s">
        <v>969</v>
      </c>
      <c r="B4549" s="36" t="s">
        <v>94</v>
      </c>
      <c r="C4549" s="36" t="s">
        <v>3220</v>
      </c>
      <c r="D4549" s="36" t="s">
        <v>3230</v>
      </c>
      <c r="E4549" s="37" t="s">
        <v>3223</v>
      </c>
      <c r="F4549" s="2" t="s">
        <v>1</v>
      </c>
      <c r="G4549" s="37" t="s">
        <v>1</v>
      </c>
      <c r="H4549" s="37" t="s">
        <v>16</v>
      </c>
      <c r="I4549" s="192">
        <f t="shared" ref="I4549:L4549" si="3695">SUM(I4550:I4551)</f>
        <v>77700764</v>
      </c>
      <c r="J4549" s="192">
        <f t="shared" ref="J4549" si="3696">SUM(J4550:J4551)</f>
        <v>77634468</v>
      </c>
      <c r="K4549" s="192">
        <f t="shared" ref="K4549" si="3697">SUM(K4550:K4551)</f>
        <v>61838075</v>
      </c>
      <c r="L4549" s="192">
        <f t="shared" si="3695"/>
        <v>15455768</v>
      </c>
      <c r="M4549" s="51">
        <f t="shared" ref="M4549:O4549" si="3698">SUM(M4550:M4551)</f>
        <v>6477538</v>
      </c>
      <c r="N4549" s="51">
        <f t="shared" si="3698"/>
        <v>5835992</v>
      </c>
      <c r="O4549" s="51">
        <f t="shared" si="3698"/>
        <v>3142238</v>
      </c>
      <c r="P4549" s="51">
        <f t="shared" si="3689"/>
        <v>77293843</v>
      </c>
      <c r="Q4549" s="192">
        <f t="shared" si="3690"/>
        <v>99.561245141784184</v>
      </c>
    </row>
    <row r="4550" spans="1:17" s="30" customFormat="1" x14ac:dyDescent="0.25">
      <c r="A4550" s="52" t="s">
        <v>969</v>
      </c>
      <c r="B4550" s="52" t="s">
        <v>94</v>
      </c>
      <c r="C4550" s="52" t="s">
        <v>3220</v>
      </c>
      <c r="D4550" s="52" t="s">
        <v>3230</v>
      </c>
      <c r="E4550" s="53" t="s">
        <v>18</v>
      </c>
      <c r="F4550" s="101" t="s">
        <v>1</v>
      </c>
      <c r="G4550" s="54" t="s">
        <v>1018</v>
      </c>
      <c r="H4550" s="54" t="s">
        <v>17</v>
      </c>
      <c r="I4550" s="190">
        <f>SUM(I4593,I4635,I4677,I4718,I4758,I4800,I4841,I4883,I4925,I4964,I5005,I5050,I5091,I5132,I5174,I5215,I5255,I5296,I5336,I5378,I5419,I5460,I5501,I5542,I5584,I5625,I5667,I5708,I5750,I5791,I5832,I5874,I5916,I5957,I5998,)</f>
        <v>68614972</v>
      </c>
      <c r="J4550" s="190">
        <f>SUM(J4593,J4635,J4677,J4718,J4758,J4800,J4841,J4883,J4925,J4964,J5005,J5050,J5091,J5132,J5174,J5215,J5255,J5296,J5336,J5378,J5419,J5460,J5501,J5542,J5584,J5625,J5667,J5708,J5750,J5791,J5832,J5874,J5916,J5957,J5998,)</f>
        <v>68446972</v>
      </c>
      <c r="K4550" s="190">
        <f>SUM(K4593,K4635,K4677,K4718,K4758,K4800,K4841,K4883,K4925,K4964,K5005,K5050,K5091,K5132,K5174,K5215,K5255,K5296,K5336,K5378,K5419,K5460,K5501,K5542,K5584,K5625,K5667,K5708,K5750,K5791,K5832,K5874,K5916,K5957,K5998,)</f>
        <v>54017512</v>
      </c>
      <c r="L4550" s="190">
        <f>SUM(L4593,L4635,L4677,L4718,L4758,L4800,L4841,L4883,L4925,L4964,L5005,L5050,L5091,L5132,L5174,L5215,L5255,L5296,L5336,L5378,L5419,L5460,L5501,L5542,L5584,L5625,L5667,L5708,L5750,L5791,L5832,L5874,L5916,L5957,L5998,)</f>
        <v>14249316</v>
      </c>
      <c r="M4550" s="55">
        <f t="shared" ref="M4550:O4550" si="3699">SUM(M4593,M4635,M4677,M4718,M4758,M4800,M4841,M4883,M4925,M4964,M5005,M5050,M5091,M5132,M5174,M5215,M5255,M5296,M5336,M5378,M5419,M5460,M5501,M5542,M5584,M5625,M5667,M5708,M5750,M5791,M5832,M5874,M5916,M5957,M5998,)</f>
        <v>5943865</v>
      </c>
      <c r="N4550" s="55">
        <f t="shared" si="3699"/>
        <v>5386094</v>
      </c>
      <c r="O4550" s="55">
        <f t="shared" si="3699"/>
        <v>2919357</v>
      </c>
      <c r="P4550" s="55">
        <f t="shared" si="3689"/>
        <v>68266828</v>
      </c>
      <c r="Q4550" s="190">
        <f t="shared" si="3690"/>
        <v>99.73681231654777</v>
      </c>
    </row>
    <row r="4551" spans="1:17" s="30" customFormat="1" x14ac:dyDescent="0.25">
      <c r="A4551" s="35" t="s">
        <v>969</v>
      </c>
      <c r="B4551" s="35" t="s">
        <v>94</v>
      </c>
      <c r="C4551" s="35" t="s">
        <v>3220</v>
      </c>
      <c r="D4551" s="35" t="s">
        <v>3230</v>
      </c>
      <c r="E4551" s="35" t="s">
        <v>3224</v>
      </c>
      <c r="F4551" s="4" t="s">
        <v>1</v>
      </c>
      <c r="G4551" s="42" t="s">
        <v>1</v>
      </c>
      <c r="H4551" s="37" t="s">
        <v>21</v>
      </c>
      <c r="I4551" s="192">
        <f t="shared" ref="I4551:L4551" si="3700">SUM(I4552:I4556)</f>
        <v>9085792</v>
      </c>
      <c r="J4551" s="192">
        <f t="shared" ref="J4551" si="3701">SUM(J4552:J4556)</f>
        <v>9187496</v>
      </c>
      <c r="K4551" s="192">
        <f t="shared" ref="K4551" si="3702">SUM(K4552:K4556)</f>
        <v>7820563</v>
      </c>
      <c r="L4551" s="192">
        <f t="shared" si="3700"/>
        <v>1206452</v>
      </c>
      <c r="M4551" s="51">
        <f t="shared" ref="M4551:O4551" si="3703">SUM(M4552:M4556)</f>
        <v>533673</v>
      </c>
      <c r="N4551" s="51">
        <f t="shared" si="3703"/>
        <v>449898</v>
      </c>
      <c r="O4551" s="51">
        <f t="shared" si="3703"/>
        <v>222881</v>
      </c>
      <c r="P4551" s="51">
        <f t="shared" si="3689"/>
        <v>9027015</v>
      </c>
      <c r="Q4551" s="192">
        <f t="shared" si="3690"/>
        <v>98.253267266728599</v>
      </c>
    </row>
    <row r="4552" spans="1:17" s="30" customFormat="1" x14ac:dyDescent="0.25">
      <c r="A4552" s="52" t="s">
        <v>969</v>
      </c>
      <c r="B4552" s="52" t="s">
        <v>94</v>
      </c>
      <c r="C4552" s="52" t="s">
        <v>3220</v>
      </c>
      <c r="D4552" s="52" t="s">
        <v>3230</v>
      </c>
      <c r="E4552" s="53" t="s">
        <v>22</v>
      </c>
      <c r="F4552" s="101" t="s">
        <v>1</v>
      </c>
      <c r="G4552" s="54" t="s">
        <v>1018</v>
      </c>
      <c r="H4552" s="54" t="s">
        <v>86</v>
      </c>
      <c r="I4552" s="190">
        <f>SUM(I4595,I4637,I4679,I4720,I4760,I4802,I4843,I4885,I4927,I4966,I5007,I5052,I5093,I5134,I5176,I5217,I5257,I5298,I5338,I5380,I5421,I5462,I5503,I5544,I5586,I5627,I5669,I5710,I5752,I5793,I5834,I5876,I5918,I5959,I6000)</f>
        <v>1301373</v>
      </c>
      <c r="J4552" s="190">
        <f>SUM(J4595,J4637,J4679,J4720,J4760,J4802,J4843,J4885,J4927,J4966,J5007,J5052,J5093,J5134,J5176,J5217,J5257,J5298,J5338,J5380,J5421,J5462,J5503,J5544,J5586,J5627,J5669,J5710,J5752,J5793,J5834,J5876,J5918,J5959,J6000)</f>
        <v>1289473</v>
      </c>
      <c r="K4552" s="190">
        <f>SUM(K4595,K4637,K4679,K4720,K4760,K4802,K4843,K4885,K4927,K4966,K5007,K5052,K5093,K5134,K5176,K5217,K5257,K5298,K5338,K5380,K5421,K5462,K5503,K5544,K5586,K5627,K5669,K5710,K5752,K5793,K5834,K5876,K5918,K5959,K6000)</f>
        <v>1009930</v>
      </c>
      <c r="L4552" s="190">
        <f>SUM(L4595,L4637,L4679,L4720,L4760,L4802,L4843,L4885,L4927,L4966,L5007,L5052,L5093,L5134,L5176,L5217,L5257,L5298,L5338,L5380,L5421,L5462,L5503,L5544,L5586,L5627,L5669,L5710,L5752,L5793,L5834,L5876,L5918,L5959,L6000)</f>
        <v>277822</v>
      </c>
      <c r="M4552" s="55">
        <f t="shared" ref="M4552:O4552" si="3704">SUM(M4595,M4637,M4679,M4720,M4760,M4802,M4843,M4885,M4927,M4966,M5007,M5052,M5093,M5134,M5176,M5217,M5257,M5298,M5338,M5380,M5421,M5462,M5503,M5544,M5586,M5627,M5669,M5710,M5752,M5793,M5834,M5876,M5918,M5959,M6000)</f>
        <v>102570</v>
      </c>
      <c r="N4552" s="55">
        <f t="shared" si="3704"/>
        <v>97183</v>
      </c>
      <c r="O4552" s="55">
        <f t="shared" si="3704"/>
        <v>78069</v>
      </c>
      <c r="P4552" s="55">
        <f t="shared" si="3689"/>
        <v>1287752</v>
      </c>
      <c r="Q4552" s="190">
        <f t="shared" si="3690"/>
        <v>99.866534623059195</v>
      </c>
    </row>
    <row r="4553" spans="1:17" s="30" customFormat="1" x14ac:dyDescent="0.25">
      <c r="A4553" s="36" t="s">
        <v>969</v>
      </c>
      <c r="B4553" s="36" t="s">
        <v>94</v>
      </c>
      <c r="C4553" s="36" t="s">
        <v>3220</v>
      </c>
      <c r="D4553" s="36" t="s">
        <v>3230</v>
      </c>
      <c r="E4553" s="38" t="s">
        <v>22</v>
      </c>
      <c r="F4553" s="4" t="s">
        <v>1</v>
      </c>
      <c r="G4553" s="42" t="s">
        <v>1018</v>
      </c>
      <c r="H4553" s="42" t="s">
        <v>30</v>
      </c>
      <c r="I4553" s="190">
        <f>SUM(I4599,I4641,I4683,I4724,I4764,I4806,I4847,I4889,I4931,I4970,I5011,I5056,I5097,I5138,I5180,I5221,I5261,I5302,I5342,I5384,I5425,I5466,I5507,I5548,I5590,I5631,I5673,I5714,I5756,I5797,I5838,I5880,I5922,I5963,I6004)</f>
        <v>738094</v>
      </c>
      <c r="J4553" s="190">
        <f>SUM(J4599,J4641,J4683,J4724,J4764,J4806,J4847,J4889,J4931,J4970,J5011,J5056,J5097,J5138,J5180,J5221,J5261,J5302,J5342,J5384,J5425,J5466,J5507,J5548,J5590,J5631,J5673,J5714,J5756,J5797,J5838,J5880,J5922,J5963,J6004)</f>
        <v>767504</v>
      </c>
      <c r="K4553" s="190">
        <f>SUM(K4599,K4641,K4683,K4724,K4764,K4806,K4847,K4889,K4931,K4970,K5011,K5056,K5097,K5138,K5180,K5221,K5261,K5302,K5342,K5384,K5425,K5466,K5507,K5548,K5590,K5631,K5673,K5714,K5756,K5797,K5838,K5880,K5922,K5963,K6004)</f>
        <v>654150</v>
      </c>
      <c r="L4553" s="190">
        <f>SUM(L4599,L4641,L4683,L4724,L4764,L4806,L4847,L4889,L4931,L4970,L5011,L5056,L5097,L5138,L5180,L5221,L5261,L5302,L5342,L5384,L5425,L5466,L5507,L5548,L5590,L5631,L5673,L5714,L5756,L5797,L5838,L5880,L5922,L5963,L6004)</f>
        <v>44220</v>
      </c>
      <c r="M4553" s="55">
        <f t="shared" ref="M4553:O4553" si="3705">SUM(M4599,M4641,M4683,M4724,M4764,M4806,M4847,M4889,M4931,M4970,M5011,M5056,M5097,M5138,M5180,M5221,M5261,M5302,M5342,M5384,M5425,M5466,M5507,M5548,M5590,M5631,M5673,M5714,M5756,M5797,M5838,M5880,M5922,M5963,M6004)</f>
        <v>36720</v>
      </c>
      <c r="N4553" s="55">
        <f t="shared" si="3705"/>
        <v>0</v>
      </c>
      <c r="O4553" s="55">
        <f t="shared" si="3705"/>
        <v>7500</v>
      </c>
      <c r="P4553" s="55">
        <f t="shared" si="3689"/>
        <v>698370</v>
      </c>
      <c r="Q4553" s="190">
        <f t="shared" si="3690"/>
        <v>90.992359648939939</v>
      </c>
    </row>
    <row r="4554" spans="1:17" s="30" customFormat="1" x14ac:dyDescent="0.25">
      <c r="A4554" s="36" t="s">
        <v>969</v>
      </c>
      <c r="B4554" s="36" t="s">
        <v>94</v>
      </c>
      <c r="C4554" s="36" t="s">
        <v>3220</v>
      </c>
      <c r="D4554" s="36" t="s">
        <v>3230</v>
      </c>
      <c r="E4554" s="38" t="s">
        <v>22</v>
      </c>
      <c r="F4554" s="4" t="s">
        <v>1</v>
      </c>
      <c r="G4554" s="42" t="s">
        <v>1018</v>
      </c>
      <c r="H4554" s="42" t="s">
        <v>28</v>
      </c>
      <c r="I4554" s="190">
        <f>SUM(I4597,I4639,I4681,I4722,I4762,I4804,I4845,I4887,I4929,I4968,I5009,I5054,I5095,I5136,I5178,I5219,I5259,I5300,I5340,I5382,I5423,I5464,I5505,I5546,I5588,I5629,I5671,I5712,I5754,I5795,I5836,I5878,I5920,I5961,I6002)</f>
        <v>1271939</v>
      </c>
      <c r="J4554" s="190">
        <f>SUM(J4597,J4639,J4681,J4722,J4762,J4804,J4845,J4887,J4929,J4968,J5009,J5054,J5095,J5136,J5178,J5219,J5259,J5300,J5340,J5382,J5423,J5464,J5505,J5546,J5588,J5629,J5671,J5712,J5754,J5795,J5836,J5878,J5920,J5961,J6002)</f>
        <v>1371810</v>
      </c>
      <c r="K4554" s="190">
        <f>SUM(K4597,K4639,K4681,K4722,K4762,K4804,K4845,K4887,K4929,K4968,K5009,K5054,K5095,K5136,K5178,K5219,K5259,K5300,K5340,K5382,K5423,K5464,K5505,K5546,K5588,K5629,K5671,K5712,K5754,K5795,K5836,K5878,K5920,K5961,K6002)</f>
        <v>1313069</v>
      </c>
      <c r="L4554" s="190">
        <f>SUM(L4597,L4639,L4681,L4722,L4762,L4804,L4845,L4887,L4929,L4968,L5009,L5054,L5095,L5136,L5178,L5219,L5259,L5300,L5340,L5382,L5423,L5464,L5505,L5546,L5588,L5629,L5671,L5712,L5754,L5795,L5836,L5878,L5920,L5961,L6002)</f>
        <v>11726</v>
      </c>
      <c r="M4554" s="55">
        <f t="shared" ref="M4554:O4554" si="3706">SUM(M4597,M4639,M4681,M4722,M4762,M4804,M4845,M4887,M4929,M4968,M5009,M5054,M5095,M5136,M5178,M5219,M5259,M5300,M5340,M5382,M5423,M5464,M5505,M5546,M5588,M5629,M5671,M5712,M5754,M5795,M5836,M5878,M5920,M5961,M6002)</f>
        <v>4945</v>
      </c>
      <c r="N4554" s="55">
        <f t="shared" si="3706"/>
        <v>0</v>
      </c>
      <c r="O4554" s="55">
        <f t="shared" si="3706"/>
        <v>6781</v>
      </c>
      <c r="P4554" s="55">
        <f t="shared" si="3689"/>
        <v>1324795</v>
      </c>
      <c r="Q4554" s="190">
        <f t="shared" si="3690"/>
        <v>96.572776113310155</v>
      </c>
    </row>
    <row r="4555" spans="1:17" s="30" customFormat="1" x14ac:dyDescent="0.25">
      <c r="A4555" s="52" t="s">
        <v>969</v>
      </c>
      <c r="B4555" s="52" t="s">
        <v>94</v>
      </c>
      <c r="C4555" s="52" t="s">
        <v>3220</v>
      </c>
      <c r="D4555" s="52" t="s">
        <v>3230</v>
      </c>
      <c r="E4555" s="53" t="s">
        <v>22</v>
      </c>
      <c r="F4555" s="101" t="s">
        <v>1</v>
      </c>
      <c r="G4555" s="54" t="s">
        <v>1018</v>
      </c>
      <c r="H4555" s="54" t="s">
        <v>26</v>
      </c>
      <c r="I4555" s="190">
        <f>SUM(I4596,I4638,I4680,I4721,I4761,I4803,I4844,I4886,I4928,I4967,I5008,I5053,I5094,I5135,I5177,I5218,I5258,I5299,I5339,I5381,I5422,I5463,I5504,I5545,I5587,I5628,I5670,I5711,I5753,I5794,I5835,I5877,I5919,I5960,I6001)</f>
        <v>5233876</v>
      </c>
      <c r="J4555" s="190">
        <f>SUM(J4596,J4638,J4680,J4721,J4761,J4803,J4844,J4886,J4928,J4967,J5008,J5053,J5094,J5135,J5177,J5218,J5258,J5299,J5339,J5381,J5422,J5463,J5504,J5545,J5587,J5628,J5670,J5711,J5753,J5794,J5835,J5877,J5919,J5960,J6001)</f>
        <v>5215876</v>
      </c>
      <c r="K4555" s="190">
        <f>SUM(K4596,K4638,K4680,K4721,K4761,K4803,K4844,K4886,K4928,K4967,K5008,K5053,K5094,K5135,K5177,K5218,K5258,K5299,K5339,K5381,K5422,K5463,K5504,K5545,K5587,K5628,K5670,K5711,K5753,K5794,K5835,K5877,K5919,K5960,K6001)</f>
        <v>4414857</v>
      </c>
      <c r="L4555" s="190">
        <f>SUM(L4596,L4638,L4680,L4721,L4761,L4803,L4844,L4886,L4928,L4967,L5008,L5053,L5094,L5135,L5177,L5218,L5258,L5299,L5339,L5381,L5422,L5463,L5504,L5545,L5587,L5628,L5670,L5711,L5753,L5794,L5835,L5877,L5919,L5960,L6001)</f>
        <v>795219</v>
      </c>
      <c r="M4555" s="55">
        <f t="shared" ref="M4555:O4555" si="3707">SUM(M4596,M4638,M4680,M4721,M4761,M4803,M4844,M4886,M4928,M4967,M5008,M5053,M5094,M5135,M5177,M5218,M5258,M5299,M5339,M5381,M5422,M5463,M5504,M5545,M5587,M5628,M5670,M5711,M5753,M5794,M5835,M5877,M5919,M5960,M6001)</f>
        <v>358938</v>
      </c>
      <c r="N4555" s="55">
        <f t="shared" si="3707"/>
        <v>314670</v>
      </c>
      <c r="O4555" s="55">
        <f t="shared" si="3707"/>
        <v>121611</v>
      </c>
      <c r="P4555" s="55">
        <f t="shared" si="3689"/>
        <v>5210076</v>
      </c>
      <c r="Q4555" s="190">
        <f t="shared" si="3690"/>
        <v>99.888801037447976</v>
      </c>
    </row>
    <row r="4556" spans="1:17" s="30" customFormat="1" x14ac:dyDescent="0.25">
      <c r="A4556" s="36" t="s">
        <v>969</v>
      </c>
      <c r="B4556" s="36" t="s">
        <v>94</v>
      </c>
      <c r="C4556" s="36" t="s">
        <v>3220</v>
      </c>
      <c r="D4556" s="36" t="s">
        <v>3230</v>
      </c>
      <c r="E4556" s="38" t="s">
        <v>22</v>
      </c>
      <c r="F4556" s="4" t="s">
        <v>1</v>
      </c>
      <c r="G4556" s="42" t="s">
        <v>1018</v>
      </c>
      <c r="H4556" s="42" t="s">
        <v>24</v>
      </c>
      <c r="I4556" s="190">
        <f>SUM(I4598,I4640,I4682,I4723,I4763,I4805,I4846,I4888,I4930,I4969,I5010,I5055,I5096,I5137,I5179,I5220,I5260,I5301,I5341,I5383,I5424,I5465,I5506,I5547,I5589,I5630,I5672,I5713,I5755,I5796,I5837,I5879,I5921,I5962,I6003)</f>
        <v>540510</v>
      </c>
      <c r="J4556" s="190">
        <f>SUM(J4598,J4640,J4682,J4723,J4763,J4805,J4846,J4888,J4930,J4969,J5010,J5055,J5096,J5137,J5179,J5220,J5260,J5301,J5341,J5383,J5424,J5465,J5506,J5547,J5589,J5630,J5672,J5713,J5755,J5796,J5837,J5879,J5921,J5962,J6003)</f>
        <v>542833</v>
      </c>
      <c r="K4556" s="190">
        <f>SUM(K4598,K4640,K4682,K4723,K4763,K4805,K4846,K4888,K4930,K4969,K5010,K5055,K5096,K5137,K5179,K5220,K5260,K5301,K5341,K5383,K5424,K5465,K5506,K5547,K5589,K5630,K5672,K5713,K5755,K5796,K5837,K5879,K5921,K5962,K6003)</f>
        <v>428557</v>
      </c>
      <c r="L4556" s="190">
        <f>SUM(L4598,L4640,L4682,L4723,L4763,L4805,L4846,L4888,L4930,L4969,L5010,L5055,L5096,L5137,L5179,L5220,L5260,L5301,L5341,L5383,L5424,L5465,L5506,L5547,L5589,L5630,L5672,L5713,L5755,L5796,L5837,L5879,L5921,L5962,L6003)</f>
        <v>77465</v>
      </c>
      <c r="M4556" s="55">
        <f t="shared" ref="M4556:O4556" si="3708">SUM(M4598,M4640,M4682,M4723,M4763,M4805,M4846,M4888,M4930,M4969,M5010,M5055,M5096,M5137,M5179,M5220,M5260,M5301,M5341,M5383,M5424,M5465,M5506,M5547,M5589,M5630,M5672,M5713,M5755,M5796,M5837,M5879,M5921,M5962,M6003)</f>
        <v>30500</v>
      </c>
      <c r="N4556" s="55">
        <f t="shared" si="3708"/>
        <v>38045</v>
      </c>
      <c r="O4556" s="55">
        <f t="shared" si="3708"/>
        <v>8920</v>
      </c>
      <c r="P4556" s="55">
        <f t="shared" si="3689"/>
        <v>506022</v>
      </c>
      <c r="Q4556" s="190">
        <f t="shared" si="3690"/>
        <v>93.218724727494461</v>
      </c>
    </row>
    <row r="4557" spans="1:17" s="30" customFormat="1" x14ac:dyDescent="0.25">
      <c r="A4557" s="36" t="s">
        <v>969</v>
      </c>
      <c r="B4557" s="36" t="s">
        <v>94</v>
      </c>
      <c r="C4557" s="36" t="s">
        <v>3220</v>
      </c>
      <c r="D4557" s="36" t="s">
        <v>3230</v>
      </c>
      <c r="E4557" s="37" t="s">
        <v>3225</v>
      </c>
      <c r="F4557" s="2" t="s">
        <v>1</v>
      </c>
      <c r="G4557" s="37" t="s">
        <v>1</v>
      </c>
      <c r="H4557" s="37" t="s">
        <v>32</v>
      </c>
      <c r="I4557" s="192">
        <f t="shared" ref="I4557:O4557" si="3709">SUM(I4558)</f>
        <v>7204518</v>
      </c>
      <c r="J4557" s="192">
        <f t="shared" si="3709"/>
        <v>7183518</v>
      </c>
      <c r="K4557" s="192">
        <f t="shared" si="3709"/>
        <v>5652082</v>
      </c>
      <c r="L4557" s="192">
        <f t="shared" si="3709"/>
        <v>1485828</v>
      </c>
      <c r="M4557" s="51">
        <f t="shared" si="3709"/>
        <v>582313</v>
      </c>
      <c r="N4557" s="51">
        <f t="shared" si="3709"/>
        <v>559897</v>
      </c>
      <c r="O4557" s="51">
        <f t="shared" si="3709"/>
        <v>343618</v>
      </c>
      <c r="P4557" s="51">
        <f t="shared" si="3689"/>
        <v>7137910</v>
      </c>
      <c r="Q4557" s="192">
        <f t="shared" si="3690"/>
        <v>99.365102168603187</v>
      </c>
    </row>
    <row r="4558" spans="1:17" s="30" customFormat="1" x14ac:dyDescent="0.25">
      <c r="A4558" s="52" t="s">
        <v>969</v>
      </c>
      <c r="B4558" s="52" t="s">
        <v>94</v>
      </c>
      <c r="C4558" s="52" t="s">
        <v>3220</v>
      </c>
      <c r="D4558" s="52" t="s">
        <v>3230</v>
      </c>
      <c r="E4558" s="53" t="s">
        <v>34</v>
      </c>
      <c r="F4558" s="101" t="s">
        <v>1</v>
      </c>
      <c r="G4558" s="54" t="s">
        <v>1018</v>
      </c>
      <c r="H4558" s="54" t="s">
        <v>33</v>
      </c>
      <c r="I4558" s="190">
        <f>SUM(I4601,I4643,I4685,I4726,I4766,I4808,I4849,I4891,I4933,I4972,I5013,I5058,I5099,I5140,I5182,I5223,I5263,I5304,I5344,I5386,I5427,I5468,I5509,I5550,I5592,I5633,I5675,I5716,I5758,I5799,I5840,I5882,I5924,I5965,I6006)</f>
        <v>7204518</v>
      </c>
      <c r="J4558" s="190">
        <f>SUM(J4601,J4643,J4685,J4726,J4766,J4808,J4849,J4891,J4933,J4972,J5013,J5058,J5099,J5140,J5182,J5223,J5263,J5304,J5344,J5386,J5427,J5468,J5509,J5550,J5592,J5633,J5675,J5716,J5758,J5799,J5840,J5882,J5924,J5965,J6006)</f>
        <v>7183518</v>
      </c>
      <c r="K4558" s="190">
        <f>SUM(K4601,K4643,K4685,K4726,K4766,K4808,K4849,K4891,K4933,K4972,K5013,K5058,K5099,K5140,K5182,K5223,K5263,K5304,K5344,K5386,K5427,K5468,K5509,K5550,K5592,K5633,K5675,K5716,K5758,K5799,K5840,K5882,K5924,K5965,K6006)</f>
        <v>5652082</v>
      </c>
      <c r="L4558" s="190">
        <f>SUM(L4601,L4643,L4685,L4726,L4766,L4808,L4849,L4891,L4933,L4972,L5013,L5058,L5099,L5140,L5182,L5223,L5263,L5304,L5344,L5386,L5427,L5468,L5509,L5550,L5592,L5633,L5675,L5716,L5758,L5799,L5840,L5882,L5924,L5965,L6006)</f>
        <v>1485828</v>
      </c>
      <c r="M4558" s="55">
        <f t="shared" ref="M4558:O4558" si="3710">SUM(M4601,M4643,M4685,M4726,M4766,M4808,M4849,M4891,M4933,M4972,M5013,M5058,M5099,M5140,M5182,M5223,M5263,M5304,M5344,M5386,M5427,M5468,M5509,M5550,M5592,M5633,M5675,M5716,M5758,M5799,M5840,M5882,M5924,M5965,M6006)</f>
        <v>582313</v>
      </c>
      <c r="N4558" s="55">
        <f t="shared" si="3710"/>
        <v>559897</v>
      </c>
      <c r="O4558" s="55">
        <f t="shared" si="3710"/>
        <v>343618</v>
      </c>
      <c r="P4558" s="55">
        <f t="shared" si="3689"/>
        <v>7137910</v>
      </c>
      <c r="Q4558" s="190">
        <f t="shared" si="3690"/>
        <v>99.365102168603187</v>
      </c>
    </row>
    <row r="4559" spans="1:17" s="30" customFormat="1" x14ac:dyDescent="0.25">
      <c r="A4559" s="36" t="s">
        <v>969</v>
      </c>
      <c r="B4559" s="36" t="s">
        <v>94</v>
      </c>
      <c r="C4559" s="36" t="s">
        <v>3220</v>
      </c>
      <c r="D4559" s="36" t="s">
        <v>3230</v>
      </c>
      <c r="E4559" s="37" t="s">
        <v>3226</v>
      </c>
      <c r="F4559" s="2" t="s">
        <v>1</v>
      </c>
      <c r="G4559" s="37" t="s">
        <v>1</v>
      </c>
      <c r="H4559" s="37" t="s">
        <v>36</v>
      </c>
      <c r="I4559" s="192">
        <f t="shared" ref="I4559:L4559" si="3711">SUM(I4560:I4568)</f>
        <v>8469728</v>
      </c>
      <c r="J4559" s="192">
        <f t="shared" ref="J4559" si="3712">SUM(J4560:J4568)</f>
        <v>6335366</v>
      </c>
      <c r="K4559" s="192">
        <f t="shared" ref="K4559" si="3713">SUM(K4560:K4568)</f>
        <v>4874181</v>
      </c>
      <c r="L4559" s="192">
        <f t="shared" si="3711"/>
        <v>1384685</v>
      </c>
      <c r="M4559" s="51">
        <f t="shared" ref="M4559:O4559" si="3714">SUM(M4560:M4568)</f>
        <v>476197</v>
      </c>
      <c r="N4559" s="51">
        <f t="shared" si="3714"/>
        <v>472643</v>
      </c>
      <c r="O4559" s="51">
        <f t="shared" si="3714"/>
        <v>435845</v>
      </c>
      <c r="P4559" s="51">
        <f t="shared" si="3689"/>
        <v>6258866</v>
      </c>
      <c r="Q4559" s="192">
        <f t="shared" si="3690"/>
        <v>98.792492809413062</v>
      </c>
    </row>
    <row r="4560" spans="1:17" s="30" customFormat="1" x14ac:dyDescent="0.25">
      <c r="A4560" s="36" t="s">
        <v>969</v>
      </c>
      <c r="B4560" s="36" t="s">
        <v>94</v>
      </c>
      <c r="C4560" s="36" t="s">
        <v>3220</v>
      </c>
      <c r="D4560" s="36" t="s">
        <v>3230</v>
      </c>
      <c r="E4560" s="38" t="s">
        <v>39</v>
      </c>
      <c r="F4560" s="4" t="s">
        <v>1</v>
      </c>
      <c r="G4560" s="42" t="s">
        <v>1018</v>
      </c>
      <c r="H4560" s="42" t="s">
        <v>38</v>
      </c>
      <c r="I4560" s="190">
        <f t="shared" ref="I4560:I4563" si="3715">SUM(I4603,I4645,I4687,I4728,I4768,I4810,I4851,I4893,I4935,I4974,I5015,I5060,I5101,I5142,I5184,I5225,I5265,I5306,I5346,I5388,I5429,I5470,I5511,I5552,I5594,I5635,I5677,I5718,I5760,I5801,I5842,I5884,I5926,I5967,I6008)</f>
        <v>292450</v>
      </c>
      <c r="J4560" s="190">
        <f t="shared" ref="J4560" si="3716">SUM(J4603,J4645,J4687,J4728,J4768,J4810,J4851,J4893,J4935,J4974,J5015,J5060,J5101,J5142,J5184,J5225,J5265,J5306,J5346,J5388,J5429,J5470,J5511,J5552,J5594,J5635,J5677,J5718,J5760,J5801,J5842,J5884,J5926,J5967,J6008)</f>
        <v>139012</v>
      </c>
      <c r="K4560" s="190">
        <f t="shared" ref="K4560" si="3717">SUM(K4603,K4645,K4687,K4728,K4768,K4810,K4851,K4893,K4935,K4974,K5015,K5060,K5101,K5142,K5184,K5225,K5265,K5306,K5346,K5388,K5429,K5470,K5511,K5552,K5594,K5635,K5677,K5718,K5760,K5801,K5842,K5884,K5926,K5967,K6008)</f>
        <v>136337</v>
      </c>
      <c r="L4560" s="190">
        <f>SUM(L4603,L4645,L4687,L4728,L4768,L4810,L4851,L4893,L4935,L4974,L5015,L5060,L5101,L5142,L5184,L5225,L5265,L5306,L5346,L5388,L5429,L5470,L5511,L5552,L5594,L5635,L5677,L5718,L5760,L5801,L5842,L5884,L5926,L5967,L6008)</f>
        <v>2050</v>
      </c>
      <c r="M4560" s="55">
        <f t="shared" ref="M4560:O4560" si="3718">SUM(M4603,M4645,M4687,M4728,M4768,M4810,M4851,M4893,M4935,M4974,M5015,M5060,M5101,M5142,M5184,M5225,M5265,M5306,M5346,M5388,M5429,M5470,M5511,M5552,M5594,M5635,M5677,M5718,M5760,M5801,M5842,M5884,M5926,M5967,M6008)</f>
        <v>717</v>
      </c>
      <c r="N4560" s="55">
        <f t="shared" si="3718"/>
        <v>417</v>
      </c>
      <c r="O4560" s="55">
        <f t="shared" si="3718"/>
        <v>916</v>
      </c>
      <c r="P4560" s="55">
        <f t="shared" si="3689"/>
        <v>138387</v>
      </c>
      <c r="Q4560" s="190">
        <f t="shared" si="3690"/>
        <v>99.550398526745894</v>
      </c>
    </row>
    <row r="4561" spans="1:17" s="30" customFormat="1" x14ac:dyDescent="0.25">
      <c r="A4561" s="36" t="s">
        <v>969</v>
      </c>
      <c r="B4561" s="36" t="s">
        <v>94</v>
      </c>
      <c r="C4561" s="36" t="s">
        <v>3220</v>
      </c>
      <c r="D4561" s="36" t="s">
        <v>3230</v>
      </c>
      <c r="E4561" s="38" t="s">
        <v>197</v>
      </c>
      <c r="F4561" s="4" t="s">
        <v>1</v>
      </c>
      <c r="G4561" s="42" t="s">
        <v>1018</v>
      </c>
      <c r="H4561" s="42" t="s">
        <v>196</v>
      </c>
      <c r="I4561" s="190">
        <f t="shared" si="3715"/>
        <v>2814145</v>
      </c>
      <c r="J4561" s="190">
        <f t="shared" ref="J4561" si="3719">SUM(J4604,J4646,J4688,J4729,J4769,J4811,J4852,J4894,J4936,J4975,J5016,J5061,J5102,J5143,J5185,J5226,J5266,J5307,J5347,J5389,J5430,J5471,J5512,J5553,J5595,J5636,J5678,J5719,J5761,J5802,J5843,J5885,J5927,J5968,J6009)</f>
        <v>2779475</v>
      </c>
      <c r="K4561" s="190">
        <f t="shared" ref="K4561" si="3720">SUM(K4604,K4646,K4688,K4729,K4769,K4811,K4852,K4894,K4936,K4975,K5016,K5061,K5102,K5143,K5185,K5226,K5266,K5307,K5347,K5389,K5430,K5471,K5512,K5553,K5595,K5636,K5678,K5719,K5761,K5802,K5843,K5885,K5927,K5968,K6009)</f>
        <v>2090442</v>
      </c>
      <c r="L4561" s="190">
        <f>SUM(L4604,L4646,L4688,L4729,L4769,L4811,L4852,L4894,L4936,L4975,L5016,L5061,L5102,L5143,L5185,L5226,L5266,L5307,L5347,L5389,L5430,L5471,L5512,L5553,L5595,L5636,L5678,L5719,L5761,L5802,L5843,L5885,L5927,L5968,L6009)</f>
        <v>677795</v>
      </c>
      <c r="M4561" s="55">
        <f t="shared" ref="M4561:O4561" si="3721">SUM(M4604,M4646,M4688,M4729,M4769,M4811,M4852,M4894,M4936,M4975,M5016,M5061,M5102,M5143,M5185,M5226,M5266,M5307,M5347,M5389,M5430,M5471,M5512,M5553,M5595,M5636,M5678,M5719,M5761,M5802,M5843,M5885,M5927,M5968,M6009)</f>
        <v>187894</v>
      </c>
      <c r="N4561" s="55">
        <f t="shared" si="3721"/>
        <v>247754</v>
      </c>
      <c r="O4561" s="55">
        <f t="shared" si="3721"/>
        <v>242147</v>
      </c>
      <c r="P4561" s="55">
        <f t="shared" si="3689"/>
        <v>2768237</v>
      </c>
      <c r="Q4561" s="190">
        <f t="shared" si="3690"/>
        <v>99.595679040106504</v>
      </c>
    </row>
    <row r="4562" spans="1:17" s="30" customFormat="1" x14ac:dyDescent="0.25">
      <c r="A4562" s="36" t="s">
        <v>969</v>
      </c>
      <c r="B4562" s="36" t="s">
        <v>94</v>
      </c>
      <c r="C4562" s="36" t="s">
        <v>3220</v>
      </c>
      <c r="D4562" s="36" t="s">
        <v>3230</v>
      </c>
      <c r="E4562" s="38" t="s">
        <v>200</v>
      </c>
      <c r="F4562" s="4" t="s">
        <v>1</v>
      </c>
      <c r="G4562" s="42" t="s">
        <v>1018</v>
      </c>
      <c r="H4562" s="42" t="s">
        <v>199</v>
      </c>
      <c r="I4562" s="190">
        <f t="shared" si="3715"/>
        <v>527085</v>
      </c>
      <c r="J4562" s="190">
        <f t="shared" ref="J4562" si="3722">SUM(J4605,J4647,J4689,J4730,J4770,J4812,J4853,J4895,J4937,J4976,J5017,J5062,J5103,J5144,J5186,J5227,J5267,J5308,J5348,J5390,J5431,J5472,J5513,J5554,J5596,J5637,J5679,J5720,J5762,J5803,J5844,J5886,J5928,J5969,J6010)</f>
        <v>478471</v>
      </c>
      <c r="K4562" s="190">
        <f t="shared" ref="K4562" si="3723">SUM(K4605,K4647,K4689,K4730,K4770,K4812,K4853,K4895,K4937,K4976,K5017,K5062,K5103,K5144,K5186,K5227,K5267,K5308,K5348,K5390,K5431,K5472,K5513,K5554,K5596,K5637,K5679,K5720,K5762,K5803,K5844,K5886,K5928,K5969,K6010)</f>
        <v>369475</v>
      </c>
      <c r="L4562" s="190">
        <f>SUM(L4605,L4647,L4689,L4730,L4770,L4812,L4853,L4895,L4937,L4976,L5017,L5062,L5103,L5144,L5186,L5227,L5267,L5308,L5348,L5390,L5431,L5472,L5513,L5554,L5596,L5637,L5679,L5720,L5762,L5803,L5844,L5886,L5928,L5969,L6010)</f>
        <v>104481</v>
      </c>
      <c r="M4562" s="55">
        <f t="shared" ref="M4562:O4562" si="3724">SUM(M4605,M4647,M4689,M4730,M4770,M4812,M4853,M4895,M4937,M4976,M5017,M5062,M5103,M5144,M5186,M5227,M5267,M5308,M5348,M5390,M5431,M5472,M5513,M5554,M5596,M5637,M5679,M5720,M5762,M5803,M5844,M5886,M5928,M5969,M6010)</f>
        <v>38239</v>
      </c>
      <c r="N4562" s="55">
        <f t="shared" si="3724"/>
        <v>32802</v>
      </c>
      <c r="O4562" s="55">
        <f t="shared" si="3724"/>
        <v>33440</v>
      </c>
      <c r="P4562" s="55">
        <f t="shared" si="3689"/>
        <v>473956</v>
      </c>
      <c r="Q4562" s="190">
        <f t="shared" si="3690"/>
        <v>99.056369142539467</v>
      </c>
    </row>
    <row r="4563" spans="1:17" s="30" customFormat="1" x14ac:dyDescent="0.25">
      <c r="A4563" s="36" t="s">
        <v>969</v>
      </c>
      <c r="B4563" s="36" t="s">
        <v>94</v>
      </c>
      <c r="C4563" s="36" t="s">
        <v>3220</v>
      </c>
      <c r="D4563" s="36" t="s">
        <v>3230</v>
      </c>
      <c r="E4563" s="38" t="s">
        <v>203</v>
      </c>
      <c r="F4563" s="4" t="s">
        <v>1</v>
      </c>
      <c r="G4563" s="42" t="s">
        <v>1018</v>
      </c>
      <c r="H4563" s="42" t="s">
        <v>202</v>
      </c>
      <c r="I4563" s="190">
        <f t="shared" si="3715"/>
        <v>1397720</v>
      </c>
      <c r="J4563" s="190">
        <f t="shared" ref="J4563" si="3725">SUM(J4606,J4648,J4690,J4731,J4771,J4813,J4854,J4896,J4938,J4977,J5018,J5063,J5104,J5145,J5187,J5228,J5268,J5309,J5349,J5391,J5432,J5473,J5514,J5555,J5597,J5638,J5680,J5721,J5763,J5804,J5845,J5887,J5929,J5970,J6011)</f>
        <v>1041017</v>
      </c>
      <c r="K4563" s="190">
        <f t="shared" ref="K4563" si="3726">SUM(K4606,K4648,K4690,K4731,K4771,K4813,K4854,K4896,K4938,K4977,K5018,K5063,K5104,K5145,K5187,K5228,K5268,K5309,K5349,K5391,K5432,K5473,K5514,K5555,K5597,K5638,K5680,K5721,K5763,K5804,K5845,K5887,K5929,K5970,K6011)</f>
        <v>754545</v>
      </c>
      <c r="L4563" s="190">
        <f>SUM(L4606,L4648,L4690,L4731,L4771,L4813,L4854,L4896,L4938,L4977,L5018,L5063,L5104,L5145,L5187,L5228,L5268,L5309,L5349,L5391,L5432,L5473,L5514,L5555,L5597,L5638,L5680,L5721,L5763,L5804,L5845,L5887,L5929,L5970,L6011)</f>
        <v>264523</v>
      </c>
      <c r="M4563" s="55">
        <f t="shared" ref="M4563:O4563" si="3727">SUM(M4606,M4648,M4690,M4731,M4771,M4813,M4854,M4896,M4938,M4977,M5018,M5063,M5104,M5145,M5187,M5228,M5268,M5309,M5349,M5391,M5432,M5473,M5514,M5555,M5597,M5638,M5680,M5721,M5763,M5804,M5845,M5887,M5929,M5970,M6011)</f>
        <v>109109</v>
      </c>
      <c r="N4563" s="55">
        <f t="shared" si="3727"/>
        <v>81190</v>
      </c>
      <c r="O4563" s="55">
        <f t="shared" si="3727"/>
        <v>74224</v>
      </c>
      <c r="P4563" s="55">
        <f t="shared" si="3689"/>
        <v>1019068</v>
      </c>
      <c r="Q4563" s="190">
        <f t="shared" si="3690"/>
        <v>97.891581021251341</v>
      </c>
    </row>
    <row r="4564" spans="1:17" s="30" customFormat="1" x14ac:dyDescent="0.25">
      <c r="A4564" s="36" t="s">
        <v>969</v>
      </c>
      <c r="B4564" s="36" t="s">
        <v>94</v>
      </c>
      <c r="C4564" s="36" t="s">
        <v>3220</v>
      </c>
      <c r="D4564" s="36" t="s">
        <v>3230</v>
      </c>
      <c r="E4564" s="38" t="s">
        <v>206</v>
      </c>
      <c r="F4564" s="4" t="s">
        <v>1</v>
      </c>
      <c r="G4564" s="42" t="s">
        <v>1018</v>
      </c>
      <c r="H4564" s="42" t="s">
        <v>205</v>
      </c>
      <c r="I4564" s="190">
        <f>SUM(I4607,I4649,I4691,I4772,I4814,I4897,I4939,I5019,I5064,I5105,I5146,I5188,I5229,I5269,I5350,I5392,I5433,I5474,I5515,I5556,I5598,I5639,I5681,I5722,I5764,I5805,I5846,I5888,I5930,I5971,I6012)</f>
        <v>60593</v>
      </c>
      <c r="J4564" s="190">
        <f>SUM(J4607,J4649,J4691,J4772,J4814,J4897,J4939,J5019,J5064,J5105,J5146,J5188,J5229,J5269,J5350,J5392,J5433,J5474,J5515,J5556,J5598,J5639,J5681,J5722,J5764,J5805,J5846,J5888,J5930,J5971,J6012)</f>
        <v>25443</v>
      </c>
      <c r="K4564" s="190">
        <f>SUM(K4607,K4649,K4691,K4772,K4814,K4897,K4939,K5019,K5064,K5105,K5146,K5188,K5229,K5269,K5350,K5392,K5433,K5474,K5515,K5556,K5598,K5639,K5681,K5722,K5764,K5805,K5846,K5888,K5930,K5971,K6012)</f>
        <v>21762</v>
      </c>
      <c r="L4564" s="190">
        <f>SUM(L4607,L4649,L4691,L4772,L4814,L4897,L4939,L5019,L5064,L5105,L5146,L5188,L5229,L5269,L5350,L5392,L5433,L5474,L5515,L5556,L5598,L5639,L5681,L5722,L5764,L5805,L5846,L5888,L5930,L5971,L6012)</f>
        <v>3273</v>
      </c>
      <c r="M4564" s="55">
        <f t="shared" ref="M4564:O4564" si="3728">SUM(M4607,M4649,M4691,M4772,M4814,M4897,M4939,M5019,M5064,M5105,M5146,M5188,M5229,M5269,M5350,M5392,M5433,M5474,M5515,M5556,M5598,M5639,M5681,M5722,M5764,M5805,M5846,M5888,M5930,M5971,M6012)</f>
        <v>2283</v>
      </c>
      <c r="N4564" s="55">
        <f t="shared" si="3728"/>
        <v>880</v>
      </c>
      <c r="O4564" s="55">
        <f t="shared" si="3728"/>
        <v>110</v>
      </c>
      <c r="P4564" s="55">
        <f t="shared" si="3689"/>
        <v>25035</v>
      </c>
      <c r="Q4564" s="190">
        <f t="shared" si="3690"/>
        <v>98.396415517038079</v>
      </c>
    </row>
    <row r="4565" spans="1:17" s="30" customFormat="1" x14ac:dyDescent="0.25">
      <c r="A4565" s="36" t="s">
        <v>969</v>
      </c>
      <c r="B4565" s="36" t="s">
        <v>94</v>
      </c>
      <c r="C4565" s="36" t="s">
        <v>3220</v>
      </c>
      <c r="D4565" s="36" t="s">
        <v>3230</v>
      </c>
      <c r="E4565" s="38" t="s">
        <v>209</v>
      </c>
      <c r="F4565" s="4" t="s">
        <v>1</v>
      </c>
      <c r="G4565" s="42" t="s">
        <v>1018</v>
      </c>
      <c r="H4565" s="42" t="s">
        <v>208</v>
      </c>
      <c r="I4565" s="190">
        <f>SUM(I4650,I4732,I4773,I4855,I4898,I4940,I4978,I5020,I5147,I5557,I5723,I5847,I5889,I6013)</f>
        <v>141200</v>
      </c>
      <c r="J4565" s="190">
        <f>SUM(J4650,J4732,J4773,J4855,J4898,J4940,J4978,J5020,J5147,J5557,J5723,J5847,J5889,J6013)</f>
        <v>151825</v>
      </c>
      <c r="K4565" s="190">
        <f>SUM(K4650,K4732,K4773,K4855,K4898,K4940,K4978,K5020,K5147,K5557,K5723,K5847,K5889,K6013)</f>
        <v>118445</v>
      </c>
      <c r="L4565" s="190">
        <f>SUM(L4650,L4732,L4773,L4855,L4898,L4940,L4978,L5020,L5147,L5557,L5723,L5847,L5889,L6013)</f>
        <v>29980</v>
      </c>
      <c r="M4565" s="55">
        <f t="shared" ref="M4565:O4565" si="3729">SUM(M4650,M4732,M4773,M4855,M4898,M4940,M4978,M5020,M5147,M5557,M5723,M5847,M5889,M6013)</f>
        <v>11751</v>
      </c>
      <c r="N4565" s="55">
        <f t="shared" si="3729"/>
        <v>10300</v>
      </c>
      <c r="O4565" s="55">
        <f t="shared" si="3729"/>
        <v>7929</v>
      </c>
      <c r="P4565" s="55">
        <f t="shared" si="3689"/>
        <v>148425</v>
      </c>
      <c r="Q4565" s="190">
        <f t="shared" si="3690"/>
        <v>97.760579614687956</v>
      </c>
    </row>
    <row r="4566" spans="1:17" s="30" customFormat="1" x14ac:dyDescent="0.25">
      <c r="A4566" s="36" t="s">
        <v>969</v>
      </c>
      <c r="B4566" s="36" t="s">
        <v>94</v>
      </c>
      <c r="C4566" s="36" t="s">
        <v>3220</v>
      </c>
      <c r="D4566" s="36" t="s">
        <v>3230</v>
      </c>
      <c r="E4566" s="38" t="s">
        <v>212</v>
      </c>
      <c r="F4566" s="4" t="s">
        <v>1</v>
      </c>
      <c r="G4566" s="42" t="s">
        <v>1018</v>
      </c>
      <c r="H4566" s="42" t="s">
        <v>211</v>
      </c>
      <c r="I4566" s="190">
        <f>SUM(I4609,I4651,I4692,I4733,I4774,I4815,I4856,I4899,I4941,I4979,I5021,I5065,I5106,I5148,I5189,I5230,I5270,I5310,I5351,I5393,I5434,I5475,I5516,I5558,I5599,I5641,I5682,I5724,I5765,I5806,I5848,I5890,I5931,I5972,I6014)</f>
        <v>544746</v>
      </c>
      <c r="J4566" s="190">
        <f>SUM(J4609,J4651,J4692,J4733,J4774,J4815,J4856,J4899,J4941,J4979,J5021,J5065,J5106,J5148,J5189,J5230,J5270,J5310,J5351,J5393,J5434,J5475,J5516,J5558,J5599,J5641,J5682,J5724,J5765,J5806,J5848,J5890,J5931,J5972,J6014)</f>
        <v>343351</v>
      </c>
      <c r="K4566" s="190">
        <f>SUM(K4609,K4651,K4692,K4733,K4774,K4815,K4856,K4899,K4941,K4979,K5021,K5065,K5106,K5148,K5189,K5230,K5270,K5310,K5351,K5393,K5434,K5475,K5516,K5558,K5599,K5641,K5682,K5724,K5765,K5806,K5848,K5890,K5931,K5972,K6014)</f>
        <v>276466</v>
      </c>
      <c r="L4566" s="190">
        <f>SUM(L4609,L4651,L4692,L4733,L4774,L4815,L4856,L4899,L4941,L4979,L5021,L5065,L5106,L5148,L5189,L5230,L5270,L5310,L5351,L5393,L5434,L5475,L5516,L5558,L5599,L5641,L5682,L5724,L5765,L5806,L5848,L5890,L5931,L5972,L6014)</f>
        <v>57489</v>
      </c>
      <c r="M4566" s="55">
        <f t="shared" ref="M4566:O4566" si="3730">SUM(M4609,M4651,M4692,M4733,M4774,M4815,M4856,M4899,M4941,M4979,M5021,M5065,M5106,M5148,M5189,M5230,M5270,M5310,M5351,M5393,M5434,M5475,M5516,M5558,M5599,M5641,M5682,M5724,M5765,M5806,M5848,M5890,M5931,M5972,M6014)</f>
        <v>25965</v>
      </c>
      <c r="N4566" s="55">
        <f t="shared" si="3730"/>
        <v>17245</v>
      </c>
      <c r="O4566" s="55">
        <f t="shared" si="3730"/>
        <v>14279</v>
      </c>
      <c r="P4566" s="55">
        <f t="shared" si="3689"/>
        <v>333955</v>
      </c>
      <c r="Q4566" s="190">
        <f t="shared" si="3690"/>
        <v>97.263441784063545</v>
      </c>
    </row>
    <row r="4567" spans="1:17" s="30" customFormat="1" x14ac:dyDescent="0.25">
      <c r="A4567" s="36" t="s">
        <v>969</v>
      </c>
      <c r="B4567" s="36" t="s">
        <v>94</v>
      </c>
      <c r="C4567" s="36" t="s">
        <v>3220</v>
      </c>
      <c r="D4567" s="36" t="s">
        <v>3230</v>
      </c>
      <c r="E4567" s="38" t="s">
        <v>215</v>
      </c>
      <c r="F4567" s="4" t="s">
        <v>1</v>
      </c>
      <c r="G4567" s="42" t="s">
        <v>1018</v>
      </c>
      <c r="H4567" s="42" t="s">
        <v>214</v>
      </c>
      <c r="I4567" s="190">
        <f>SUM(I4610,I4652,I4693,I4775,I4816,I4857,I4900,I4942,I4980,I5022,I5066,I5107,I5149,I5190,I5271,I5311,I5352,I5394,I5435,I5476,I5517,I5559,I5600,I5642,I5683,I5725,I5766,I5807,I5849,I5891,I5932,I5973,I6015)</f>
        <v>46867</v>
      </c>
      <c r="J4567" s="190">
        <f>SUM(J4610,J4652,J4693,J4775,J4816,J4857,J4900,J4942,J4980,J5022,J5066,J5107,J5149,J5190,J5271,J5311,J5352,J5394,J5435,J5476,J5517,J5559,J5600,J5642,J5683,J5725,J5766,J5807,J5849,J5891,J5932,J5973,J6015)</f>
        <v>5255</v>
      </c>
      <c r="K4567" s="190">
        <f>SUM(K4610,K4652,K4693,K4775,K4816,K4857,K4900,K4942,K4980,K5022,K5066,K5107,K5149,K5190,K5271,K5311,K5352,K5394,K5435,K5476,K5517,K5559,K5600,K5642,K5683,K5725,K5766,K5807,K5849,K5891,K5932,K5973,K6015)</f>
        <v>3759</v>
      </c>
      <c r="L4567" s="190">
        <f>SUM(L4610,L4652,L4693,L4775,L4816,L4857,L4900,L4942,L4980,L5022,L5066,L5107,L5149,L5190,L5271,L5311,L5352,L5394,L5435,L5476,L5517,L5559,L5600,L5642,L5683,L5725,L5766,L5807,L5849,L5891,L5932,L5973,L6015)</f>
        <v>714</v>
      </c>
      <c r="M4567" s="55">
        <f t="shared" ref="M4567:O4567" si="3731">SUM(M4610,M4652,M4693,M4775,M4816,M4857,M4900,M4942,M4980,M5022,M5066,M5107,M5149,M5190,M5271,M5311,M5352,M5394,M5435,M5476,M5517,M5559,M5600,M5642,M5683,M5725,M5766,M5807,M5849,M5891,M5932,M5973,M6015)</f>
        <v>264</v>
      </c>
      <c r="N4567" s="55">
        <f t="shared" si="3731"/>
        <v>210</v>
      </c>
      <c r="O4567" s="55">
        <f t="shared" si="3731"/>
        <v>240</v>
      </c>
      <c r="P4567" s="55">
        <f t="shared" si="3689"/>
        <v>4473</v>
      </c>
      <c r="Q4567" s="190">
        <f t="shared" si="3690"/>
        <v>85.118934348239776</v>
      </c>
    </row>
    <row r="4568" spans="1:17" s="30" customFormat="1" x14ac:dyDescent="0.25">
      <c r="A4568" s="36" t="s">
        <v>969</v>
      </c>
      <c r="B4568" s="36" t="s">
        <v>94</v>
      </c>
      <c r="C4568" s="36" t="s">
        <v>3220</v>
      </c>
      <c r="D4568" s="36" t="s">
        <v>3230</v>
      </c>
      <c r="E4568" s="38" t="s">
        <v>42</v>
      </c>
      <c r="F4568" s="4" t="s">
        <v>1</v>
      </c>
      <c r="G4568" s="42" t="s">
        <v>1018</v>
      </c>
      <c r="H4568" s="42" t="s">
        <v>41</v>
      </c>
      <c r="I4568" s="190">
        <f>SUM(I4611,I4653,I4694,I4734,I4776,I4817,I4858,I4901,I4943,I4981,I5023,I5067,I5108,I5150,I5191,I5231,I5272,I5312,I5353,I5395,I5436,I5477,I5518,I5560,I5601,I5643,I5684,I5726,I5767,I5808,I5850,I5892,I5933,I5974,I6016)</f>
        <v>2644922</v>
      </c>
      <c r="J4568" s="190">
        <f>SUM(J4611,J4653,J4694,J4734,J4776,J4817,J4858,J4901,J4943,J4981,J5023,J5067,J5108,J5150,J5191,J5231,J5272,J5312,J5353,J5395,J5436,J5477,J5518,J5560,J5601,J5643,J5684,J5726,J5767,J5808,J5850,J5892,J5933,J5974,J6016)</f>
        <v>1371517</v>
      </c>
      <c r="K4568" s="190">
        <f>SUM(K4611,K4653,K4694,K4734,K4776,K4817,K4858,K4901,K4943,K4981,K5023,K5067,K5108,K5150,K5191,K5231,K5272,K5312,K5353,K5395,K5436,K5477,K5518,K5560,K5601,K5643,K5684,K5726,K5767,K5808,K5850,K5892,K5933,K5974,K6016)</f>
        <v>1102950</v>
      </c>
      <c r="L4568" s="190">
        <f>SUM(L4611,L4653,L4694,L4734,L4776,L4817,L4858,L4901,L4943,L4981,L5023,L5067,L5108,L5150,L5191,L5231,L5272,L5312,L5353,L5395,L5436,L5477,L5518,L5560,L5601,L5643,L5684,L5726,L5767,L5808,L5850,L5892,L5933,L5974,L6016)</f>
        <v>244380</v>
      </c>
      <c r="M4568" s="55">
        <f t="shared" ref="M4568:O4568" si="3732">SUM(M4611,M4653,M4694,M4734,M4776,M4817,M4858,M4901,M4943,M4981,M5023,M5067,M5108,M5150,M5191,M5231,M5272,M5312,M5353,M5395,M5436,M5477,M5518,M5560,M5601,M5643,M5684,M5726,M5767,M5808,M5850,M5892,M5933,M5974,M6016)</f>
        <v>99975</v>
      </c>
      <c r="N4568" s="55">
        <f t="shared" si="3732"/>
        <v>81845</v>
      </c>
      <c r="O4568" s="55">
        <f t="shared" si="3732"/>
        <v>62560</v>
      </c>
      <c r="P4568" s="55">
        <f t="shared" si="3689"/>
        <v>1347330</v>
      </c>
      <c r="Q4568" s="190">
        <f t="shared" si="3690"/>
        <v>98.23647829374336</v>
      </c>
    </row>
    <row r="4569" spans="1:17" s="30" customFormat="1" ht="22.5" x14ac:dyDescent="0.25">
      <c r="A4569" s="35" t="s">
        <v>1</v>
      </c>
      <c r="B4569" s="35" t="s">
        <v>1</v>
      </c>
      <c r="C4569" s="35" t="s">
        <v>1</v>
      </c>
      <c r="D4569" s="37" t="s">
        <v>1</v>
      </c>
      <c r="E4569" s="37" t="s">
        <v>1</v>
      </c>
      <c r="F4569" s="2" t="s">
        <v>1</v>
      </c>
      <c r="G4569" s="37" t="s">
        <v>1</v>
      </c>
      <c r="H4569" s="39" t="s">
        <v>57</v>
      </c>
      <c r="I4569" s="191">
        <f t="shared" ref="I4569:O4569" si="3733">SUM(I4570)</f>
        <v>28030</v>
      </c>
      <c r="J4569" s="191">
        <f t="shared" si="3733"/>
        <v>1609485</v>
      </c>
      <c r="K4569" s="191">
        <f t="shared" si="3733"/>
        <v>1599091</v>
      </c>
      <c r="L4569" s="191">
        <f t="shared" si="3733"/>
        <v>3512</v>
      </c>
      <c r="M4569" s="50">
        <f t="shared" si="3733"/>
        <v>1204</v>
      </c>
      <c r="N4569" s="50">
        <f t="shared" si="3733"/>
        <v>1104</v>
      </c>
      <c r="O4569" s="50">
        <f t="shared" si="3733"/>
        <v>1204</v>
      </c>
      <c r="P4569" s="50">
        <f t="shared" si="3689"/>
        <v>1602603</v>
      </c>
      <c r="Q4569" s="191">
        <f t="shared" si="3690"/>
        <v>99.572409808106315</v>
      </c>
    </row>
    <row r="4570" spans="1:17" s="30" customFormat="1" x14ac:dyDescent="0.25">
      <c r="A4570" s="35" t="s">
        <v>969</v>
      </c>
      <c r="B4570" s="35" t="s">
        <v>94</v>
      </c>
      <c r="C4570" s="35" t="s">
        <v>3220</v>
      </c>
      <c r="D4570" s="35" t="s">
        <v>3230</v>
      </c>
      <c r="E4570" s="35">
        <v>614000</v>
      </c>
      <c r="F4570" s="4" t="s">
        <v>1</v>
      </c>
      <c r="G4570" s="42" t="s">
        <v>1</v>
      </c>
      <c r="H4570" s="37" t="s">
        <v>59</v>
      </c>
      <c r="I4570" s="192">
        <f t="shared" ref="I4570:L4570" si="3734">SUM(I4571:I4572)</f>
        <v>28030</v>
      </c>
      <c r="J4570" s="192">
        <f t="shared" ref="J4570" si="3735">SUM(J4571:J4572)</f>
        <v>1609485</v>
      </c>
      <c r="K4570" s="192">
        <f t="shared" ref="K4570" si="3736">SUM(K4571:K4572)</f>
        <v>1599091</v>
      </c>
      <c r="L4570" s="192">
        <f t="shared" si="3734"/>
        <v>3512</v>
      </c>
      <c r="M4570" s="51">
        <f t="shared" ref="M4570:O4570" si="3737">SUM(M4571:M4572)</f>
        <v>1204</v>
      </c>
      <c r="N4570" s="51">
        <f t="shared" si="3737"/>
        <v>1104</v>
      </c>
      <c r="O4570" s="51">
        <f t="shared" si="3737"/>
        <v>1204</v>
      </c>
      <c r="P4570" s="51">
        <f t="shared" si="3689"/>
        <v>1602603</v>
      </c>
      <c r="Q4570" s="192">
        <f t="shared" si="3690"/>
        <v>99.572409808106315</v>
      </c>
    </row>
    <row r="4571" spans="1:17" s="30" customFormat="1" x14ac:dyDescent="0.25">
      <c r="A4571" s="36" t="s">
        <v>969</v>
      </c>
      <c r="B4571" s="36" t="s">
        <v>94</v>
      </c>
      <c r="C4571" s="36" t="s">
        <v>3220</v>
      </c>
      <c r="D4571" s="36" t="s">
        <v>3230</v>
      </c>
      <c r="E4571" s="38" t="s">
        <v>105</v>
      </c>
      <c r="F4571" s="4" t="s">
        <v>1</v>
      </c>
      <c r="G4571" s="42" t="s">
        <v>1018</v>
      </c>
      <c r="H4571" s="42" t="s">
        <v>104</v>
      </c>
      <c r="I4571" s="190">
        <f t="shared" ref="I4571:L4571" si="3738">SUM(I4864,I5029,I5359)</f>
        <v>21100</v>
      </c>
      <c r="J4571" s="190">
        <f t="shared" ref="J4571:K4571" si="3739">SUM(J4864,J5029,J5359)</f>
        <v>13500</v>
      </c>
      <c r="K4571" s="190">
        <f t="shared" si="3739"/>
        <v>9936</v>
      </c>
      <c r="L4571" s="190">
        <f t="shared" si="3738"/>
        <v>3312</v>
      </c>
      <c r="M4571" s="55">
        <f>SUM(M4864,M5029,M5359)</f>
        <v>1104</v>
      </c>
      <c r="N4571" s="55">
        <f t="shared" ref="N4571:O4571" si="3740">SUM(N4864,N5029,N5359)</f>
        <v>1104</v>
      </c>
      <c r="O4571" s="55">
        <f t="shared" si="3740"/>
        <v>1104</v>
      </c>
      <c r="P4571" s="55">
        <f t="shared" si="3689"/>
        <v>13248</v>
      </c>
      <c r="Q4571" s="190">
        <f t="shared" si="3690"/>
        <v>98.133333333333326</v>
      </c>
    </row>
    <row r="4572" spans="1:17" s="30" customFormat="1" x14ac:dyDescent="0.25">
      <c r="A4572" s="36" t="s">
        <v>969</v>
      </c>
      <c r="B4572" s="36" t="s">
        <v>94</v>
      </c>
      <c r="C4572" s="36" t="s">
        <v>3220</v>
      </c>
      <c r="D4572" s="36" t="s">
        <v>3230</v>
      </c>
      <c r="E4572" s="38" t="s">
        <v>69</v>
      </c>
      <c r="F4572" s="4" t="s">
        <v>1</v>
      </c>
      <c r="G4572" s="42" t="s">
        <v>1018</v>
      </c>
      <c r="H4572" s="42" t="s">
        <v>68</v>
      </c>
      <c r="I4572" s="190">
        <f>SUM(I4617,I4659,I4700,I4740,I4823,I4865,I4907,I5030,I5073,I5114,I5156,I5197,I5237,I5278,I5318,I5360,I5442,I5524,I5566,I5607,I5649,I5690,I5732,I5773,I5814,I5856,I5898,I5939,I5980,I6022)</f>
        <v>6930</v>
      </c>
      <c r="J4572" s="190">
        <f>SUM(J4617,J4659,J4700,J4740,J4823,J4865,J4907,J5030,J5073,J5114,J5156,J5197,J5237,J5278,J5318,J5360,J5442,J5524,J5566,J5607,J5649,J5690,J5732,J5773,J5814,J5856,J5898,J5939,J5980,J6022,J4782,J4987,J5401,J5483)</f>
        <v>1595985</v>
      </c>
      <c r="K4572" s="190">
        <f>SUM(K4617,K4659,K4700,K4740,K4823,K4865,K4907,K5030,K5073,K5114,K5156,K5197,K5237,K5278,K5318,K5360,K5442,K5524,K5566,K5607,K5649,K5690,K5732,K5773,K5814,K5856,K5898,K5939,K5980,K6022,K4782,K4987,K5401,K5483)</f>
        <v>1589155</v>
      </c>
      <c r="L4572" s="190">
        <f>SUM(L4617,L4659,L4700,L4740,L4823,L4865,L4907,L5030,L5073,L5114,L5156,L5197,L5237,L5278,L5318,L5360,L5442,L5524,L5566,L5607,L5649,L5690,L5732,L5773,L5814,L5856,L5898,L5939,L5980,L6022)</f>
        <v>200</v>
      </c>
      <c r="M4572" s="55">
        <f>SUM(M4617,M4659,M4700,M4740,M4823,M4865,M4907,M5030,M5073,M5114,M5156,M5197,M5237,M5278,M5318,M5360,M5442,M5524,M5566,M5607,M5649,M5690,M5732,M5773,M5814,M5856,M5898,M5939,M5980,M6022,M4782,M4987,M5401,M5483)</f>
        <v>100</v>
      </c>
      <c r="N4572" s="55">
        <f t="shared" ref="N4572:O4572" si="3741">SUM(N4617,N4659,N4700,N4740,N4823,N4865,N4907,N5030,N5073,N5114,N5156,N5197,N5237,N5278,N5318,N5360,N5442,N5524,N5566,N5607,N5649,N5690,N5732,N5773,N5814,N5856,N5898,N5939,N5980,N6022,N4782,N4987,N5401,N5483)</f>
        <v>0</v>
      </c>
      <c r="O4572" s="55">
        <f t="shared" si="3741"/>
        <v>100</v>
      </c>
      <c r="P4572" s="55">
        <f t="shared" si="3689"/>
        <v>1589355</v>
      </c>
      <c r="Q4572" s="190">
        <f t="shared" si="3690"/>
        <v>99.584582561866185</v>
      </c>
    </row>
    <row r="4573" spans="1:17" s="30" customFormat="1" ht="22.5" x14ac:dyDescent="0.25">
      <c r="A4573" s="35" t="s">
        <v>1</v>
      </c>
      <c r="B4573" s="35" t="s">
        <v>1</v>
      </c>
      <c r="C4573" s="35" t="s">
        <v>1</v>
      </c>
      <c r="D4573" s="37" t="s">
        <v>1</v>
      </c>
      <c r="E4573" s="37" t="s">
        <v>1</v>
      </c>
      <c r="F4573" s="2" t="s">
        <v>1</v>
      </c>
      <c r="G4573" s="37" t="s">
        <v>1</v>
      </c>
      <c r="H4573" s="39" t="s">
        <v>70</v>
      </c>
      <c r="I4573" s="191">
        <f t="shared" ref="I4573:O4573" si="3742">SUM(I4574)</f>
        <v>2601451</v>
      </c>
      <c r="J4573" s="191">
        <f>SUM(J4574)</f>
        <v>1846500</v>
      </c>
      <c r="K4573" s="191">
        <f>SUM(K4574)</f>
        <v>1452860</v>
      </c>
      <c r="L4573" s="191">
        <f t="shared" si="3742"/>
        <v>361741</v>
      </c>
      <c r="M4573" s="50">
        <f t="shared" si="3742"/>
        <v>212772</v>
      </c>
      <c r="N4573" s="50">
        <f t="shared" si="3742"/>
        <v>82609</v>
      </c>
      <c r="O4573" s="50">
        <f t="shared" si="3742"/>
        <v>66360</v>
      </c>
      <c r="P4573" s="50">
        <f t="shared" si="3689"/>
        <v>1814601</v>
      </c>
      <c r="Q4573" s="191">
        <f t="shared" si="3690"/>
        <v>98.272461413484962</v>
      </c>
    </row>
    <row r="4574" spans="1:17" s="30" customFormat="1" x14ac:dyDescent="0.25">
      <c r="A4574" s="36" t="s">
        <v>969</v>
      </c>
      <c r="B4574" s="36" t="s">
        <v>94</v>
      </c>
      <c r="C4574" s="36" t="s">
        <v>3220</v>
      </c>
      <c r="D4574" s="36" t="s">
        <v>3230</v>
      </c>
      <c r="E4574" s="37" t="s">
        <v>3228</v>
      </c>
      <c r="F4574" s="2" t="s">
        <v>1</v>
      </c>
      <c r="G4574" s="37" t="s">
        <v>1</v>
      </c>
      <c r="H4574" s="37" t="s">
        <v>72</v>
      </c>
      <c r="I4574" s="192">
        <f t="shared" ref="I4574:L4574" si="3743">SUM(I4575:I4576)</f>
        <v>2601451</v>
      </c>
      <c r="J4574" s="192">
        <f>SUM(J4575:J4576)</f>
        <v>1846500</v>
      </c>
      <c r="K4574" s="192">
        <f>SUM(K4575:K4576)</f>
        <v>1452860</v>
      </c>
      <c r="L4574" s="192">
        <f t="shared" si="3743"/>
        <v>361741</v>
      </c>
      <c r="M4574" s="51">
        <f t="shared" ref="M4574:O4574" si="3744">SUM(M4575:M4576)</f>
        <v>212772</v>
      </c>
      <c r="N4574" s="51">
        <f t="shared" si="3744"/>
        <v>82609</v>
      </c>
      <c r="O4574" s="51">
        <f t="shared" si="3744"/>
        <v>66360</v>
      </c>
      <c r="P4574" s="51">
        <f t="shared" si="3689"/>
        <v>1814601</v>
      </c>
      <c r="Q4574" s="192">
        <f t="shared" si="3690"/>
        <v>98.272461413484962</v>
      </c>
    </row>
    <row r="4575" spans="1:17" s="30" customFormat="1" x14ac:dyDescent="0.25">
      <c r="A4575" s="36" t="s">
        <v>969</v>
      </c>
      <c r="B4575" s="36" t="s">
        <v>94</v>
      </c>
      <c r="C4575" s="36" t="s">
        <v>3220</v>
      </c>
      <c r="D4575" s="36" t="s">
        <v>3230</v>
      </c>
      <c r="E4575" s="38" t="s">
        <v>75</v>
      </c>
      <c r="F4575" s="4" t="s">
        <v>1</v>
      </c>
      <c r="G4575" s="42" t="s">
        <v>1018</v>
      </c>
      <c r="H4575" s="42" t="s">
        <v>74</v>
      </c>
      <c r="I4575" s="190">
        <f t="shared" ref="I4575:L4576" si="3745">SUM(I4620,I4662,I4703,I4743,I4785,I4826,I4868,I4910,I4949,I4990,I5035,I5076,I5117,I5159,I5200,I5240,I5281,I5321,I5363,I5404,I5445,I5486,I5527,I5569,I5610,I5652,I5693,I5735,I5776,I5817,I5859,I5901,I5942,I5983,I6025)</f>
        <v>1300600</v>
      </c>
      <c r="J4575" s="190">
        <f t="shared" ref="J4575" si="3746">SUM(J4620,J4662,J4703,J4743,J4785,J4826,J4868,J4910,J4949,J4990,J5035,J5076,J5117,J5159,J5200,J5240,J5281,J5321,J5363,J5404,J5445,J5486,J5527,J5569,J5610,J5652,J5693,J5735,J5776,J5817,J5859,J5901,J5942,J5983,J6025)</f>
        <v>748400</v>
      </c>
      <c r="K4575" s="190">
        <f t="shared" si="3745"/>
        <v>627119</v>
      </c>
      <c r="L4575" s="190">
        <f t="shared" si="3745"/>
        <v>109281</v>
      </c>
      <c r="M4575" s="55">
        <f t="shared" ref="M4575:O4575" si="3747">SUM(M4620,M4662,M4703,M4743,M4785,M4826,M4868,M4910,M4949,M4990,M5035,M5076,M5117,M5159,M5200,M5240,M5281,M5321,M5363,M5404,M5445,M5486,M5527,M5569,M5610,M5652,M5693,M5735,M5776,M5817,M5859,M5901,M5942,M5983,M6025)</f>
        <v>70911</v>
      </c>
      <c r="N4575" s="55">
        <f t="shared" si="3747"/>
        <v>27509</v>
      </c>
      <c r="O4575" s="55">
        <f t="shared" si="3747"/>
        <v>10861</v>
      </c>
      <c r="P4575" s="55">
        <f t="shared" si="3689"/>
        <v>736400</v>
      </c>
      <c r="Q4575" s="190">
        <f t="shared" si="3690"/>
        <v>98.396579369321216</v>
      </c>
    </row>
    <row r="4576" spans="1:17" s="30" customFormat="1" x14ac:dyDescent="0.25">
      <c r="A4576" s="36" t="s">
        <v>969</v>
      </c>
      <c r="B4576" s="36" t="s">
        <v>94</v>
      </c>
      <c r="C4576" s="36" t="s">
        <v>3220</v>
      </c>
      <c r="D4576" s="36" t="s">
        <v>3230</v>
      </c>
      <c r="E4576" s="38" t="s">
        <v>341</v>
      </c>
      <c r="F4576" s="4" t="s">
        <v>1</v>
      </c>
      <c r="G4576" s="42" t="s">
        <v>1018</v>
      </c>
      <c r="H4576" s="42" t="s">
        <v>340</v>
      </c>
      <c r="I4576" s="190">
        <f t="shared" si="3745"/>
        <v>1300851</v>
      </c>
      <c r="J4576" s="190">
        <f t="shared" ref="J4576" si="3748">SUM(J4621,J4663,J4704,J4744,J4786,J4827,J4869,J4911,J4950,J4991,J5036,J5077,J5118,J5160,J5201,J5241,J5282,J5322,J5364,J5405,J5446,J5487,J5528,J5570,J5611,J5653,J5694,J5736,J5777,J5818,J5860,J5902,J5943,J5984,J6026)</f>
        <v>1098100</v>
      </c>
      <c r="K4576" s="190">
        <f t="shared" si="3745"/>
        <v>825741</v>
      </c>
      <c r="L4576" s="190">
        <f t="shared" si="3745"/>
        <v>252460</v>
      </c>
      <c r="M4576" s="55">
        <f t="shared" ref="M4576:O4576" si="3749">SUM(M4621,M4663,M4704,M4744,M4786,M4827,M4869,M4911,M4950,M4991,M5036,M5077,M5118,M5160,M5201,M5241,M5282,M5322,M5364,M5405,M5446,M5487,M5528,M5570,M5611,M5653,M5694,M5736,M5777,M5818,M5860,M5902,M5943,M5984,M6026)</f>
        <v>141861</v>
      </c>
      <c r="N4576" s="55">
        <f t="shared" si="3749"/>
        <v>55100</v>
      </c>
      <c r="O4576" s="55">
        <f t="shared" si="3749"/>
        <v>55499</v>
      </c>
      <c r="P4576" s="55">
        <f t="shared" si="3689"/>
        <v>1078201</v>
      </c>
      <c r="Q4576" s="190">
        <f t="shared" si="3690"/>
        <v>98.187869957198799</v>
      </c>
    </row>
    <row r="4577" spans="1:17" s="30" customFormat="1" x14ac:dyDescent="0.25">
      <c r="A4577" s="42" t="s">
        <v>1</v>
      </c>
      <c r="B4577" s="42" t="s">
        <v>1</v>
      </c>
      <c r="C4577" s="42" t="s">
        <v>1</v>
      </c>
      <c r="D4577" s="42" t="s">
        <v>1</v>
      </c>
      <c r="E4577" s="42" t="s">
        <v>1</v>
      </c>
      <c r="F4577" s="16" t="s">
        <v>1</v>
      </c>
      <c r="G4577" s="42" t="s">
        <v>1</v>
      </c>
      <c r="H4577" s="39" t="s">
        <v>3229</v>
      </c>
      <c r="I4577" s="191">
        <f t="shared" ref="I4577:L4577" si="3750">SUM(I4573,I4569,I4548)</f>
        <v>96004491</v>
      </c>
      <c r="J4577" s="191">
        <f t="shared" ref="J4577" si="3751">SUM(J4573,J4569,J4548)</f>
        <v>94609337</v>
      </c>
      <c r="K4577" s="191">
        <f t="shared" ref="K4577" si="3752">SUM(K4573,K4569,K4548)</f>
        <v>75416289</v>
      </c>
      <c r="L4577" s="191">
        <f t="shared" si="3750"/>
        <v>18691534</v>
      </c>
      <c r="M4577" s="50">
        <f t="shared" ref="M4577:O4577" si="3753">SUM(M4573,M4569,M4548)</f>
        <v>7750024</v>
      </c>
      <c r="N4577" s="50">
        <f t="shared" si="3753"/>
        <v>6952245</v>
      </c>
      <c r="O4577" s="50">
        <f t="shared" si="3753"/>
        <v>3989265</v>
      </c>
      <c r="P4577" s="50">
        <f t="shared" si="3689"/>
        <v>94107823</v>
      </c>
      <c r="Q4577" s="191">
        <f t="shared" si="3690"/>
        <v>99.46991067065612</v>
      </c>
    </row>
    <row r="4578" spans="1:17" s="30" customFormat="1" ht="15.75" thickBot="1" x14ac:dyDescent="0.3">
      <c r="A4578" s="42" t="s">
        <v>1</v>
      </c>
      <c r="B4578" s="42" t="s">
        <v>1</v>
      </c>
      <c r="C4578" s="42" t="s">
        <v>1</v>
      </c>
      <c r="D4578" s="42" t="s">
        <v>1</v>
      </c>
      <c r="E4578" s="42" t="s">
        <v>1</v>
      </c>
      <c r="F4578" s="16" t="s">
        <v>1</v>
      </c>
      <c r="G4578" s="42" t="s">
        <v>1</v>
      </c>
      <c r="H4578" s="37" t="s">
        <v>77</v>
      </c>
      <c r="I4578" s="192">
        <f>SUM(I6036)</f>
        <v>2067</v>
      </c>
      <c r="J4578" s="192">
        <f>SUM(J6036)</f>
        <v>2067</v>
      </c>
      <c r="K4578" s="192"/>
      <c r="L4578" s="192"/>
      <c r="M4578" s="51">
        <f t="shared" ref="M4578:O4578" si="3754">SUM(M6036)</f>
        <v>0</v>
      </c>
      <c r="N4578" s="51">
        <f t="shared" si="3754"/>
        <v>0</v>
      </c>
      <c r="O4578" s="51">
        <f t="shared" si="3754"/>
        <v>0</v>
      </c>
      <c r="P4578" s="51"/>
      <c r="Q4578" s="171"/>
    </row>
    <row r="4579" spans="1:17" s="30" customFormat="1" ht="45.75" thickBot="1" x14ac:dyDescent="0.3">
      <c r="A4579" s="223" t="s">
        <v>1</v>
      </c>
      <c r="B4579" s="223" t="s">
        <v>1</v>
      </c>
      <c r="C4579" s="223" t="s">
        <v>1</v>
      </c>
      <c r="D4579" s="223" t="s">
        <v>1</v>
      </c>
      <c r="E4579" s="223" t="s">
        <v>1</v>
      </c>
      <c r="F4579" s="212" t="s">
        <v>1</v>
      </c>
      <c r="G4579" s="226" t="s">
        <v>1</v>
      </c>
      <c r="H4579" s="28" t="s">
        <v>78</v>
      </c>
      <c r="I4579" s="109" t="s">
        <v>3374</v>
      </c>
      <c r="J4579" s="109" t="s">
        <v>3433</v>
      </c>
      <c r="K4579" s="109" t="s">
        <v>3437</v>
      </c>
      <c r="L4579" s="109" t="s">
        <v>3434</v>
      </c>
      <c r="M4579" s="5" t="s">
        <v>3439</v>
      </c>
      <c r="N4579" s="5" t="s">
        <v>3440</v>
      </c>
      <c r="O4579" s="5" t="s">
        <v>3441</v>
      </c>
      <c r="P4579" s="5" t="s">
        <v>3438</v>
      </c>
      <c r="Q4579" s="162" t="s">
        <v>3302</v>
      </c>
    </row>
    <row r="4580" spans="1:17" s="30" customFormat="1" x14ac:dyDescent="0.25">
      <c r="A4580" s="224"/>
      <c r="B4580" s="224"/>
      <c r="C4580" s="224"/>
      <c r="D4580" s="224"/>
      <c r="E4580" s="224"/>
      <c r="F4580" s="213"/>
      <c r="G4580" s="227"/>
      <c r="H4580" s="44" t="s">
        <v>1</v>
      </c>
      <c r="I4580" s="110">
        <v>1</v>
      </c>
      <c r="J4580" s="110">
        <v>2</v>
      </c>
      <c r="K4580" s="110">
        <v>3</v>
      </c>
      <c r="L4580" s="110" t="s">
        <v>3402</v>
      </c>
      <c r="M4580" s="12">
        <v>5</v>
      </c>
      <c r="N4580" s="12">
        <v>6</v>
      </c>
      <c r="O4580" s="12">
        <v>7</v>
      </c>
      <c r="P4580" s="12" t="s">
        <v>3303</v>
      </c>
      <c r="Q4580" s="110">
        <v>9</v>
      </c>
    </row>
    <row r="4581" spans="1:17" s="30" customFormat="1" x14ac:dyDescent="0.25">
      <c r="A4581" s="224"/>
      <c r="B4581" s="224"/>
      <c r="C4581" s="224"/>
      <c r="D4581" s="224"/>
      <c r="E4581" s="224"/>
      <c r="F4581" s="213"/>
      <c r="G4581" s="227"/>
      <c r="H4581" s="45" t="s">
        <v>1061</v>
      </c>
      <c r="I4581" s="193">
        <f t="shared" ref="I4581:L4581" si="3755">SUM(I4577)</f>
        <v>96004491</v>
      </c>
      <c r="J4581" s="193">
        <f t="shared" ref="J4581" si="3756">SUM(J4577)</f>
        <v>94609337</v>
      </c>
      <c r="K4581" s="193">
        <f t="shared" ref="K4581" si="3757">SUM(K4577)</f>
        <v>75416289</v>
      </c>
      <c r="L4581" s="193">
        <f t="shared" si="3755"/>
        <v>18691534</v>
      </c>
      <c r="M4581" s="56">
        <f t="shared" ref="M4581:O4581" si="3758">SUM(M4577)</f>
        <v>7750024</v>
      </c>
      <c r="N4581" s="56">
        <f t="shared" si="3758"/>
        <v>6952245</v>
      </c>
      <c r="O4581" s="56">
        <f t="shared" si="3758"/>
        <v>3989265</v>
      </c>
      <c r="P4581" s="56">
        <f>K4581+L4581</f>
        <v>94107823</v>
      </c>
      <c r="Q4581" s="193">
        <f>IF(J4581=0,"-",P4581/J4581*100)</f>
        <v>99.46991067065612</v>
      </c>
    </row>
    <row r="4582" spans="1:17" s="30" customFormat="1" x14ac:dyDescent="0.25">
      <c r="A4582" s="224"/>
      <c r="B4582" s="224"/>
      <c r="C4582" s="224"/>
      <c r="D4582" s="224"/>
      <c r="E4582" s="224"/>
      <c r="F4582" s="213"/>
      <c r="G4582" s="227"/>
      <c r="H4582" s="47" t="s">
        <v>80</v>
      </c>
      <c r="I4582" s="193">
        <f t="shared" ref="I4582:L4582" si="3759">SUM(I4581)</f>
        <v>96004491</v>
      </c>
      <c r="J4582" s="193">
        <f t="shared" ref="J4582" si="3760">SUM(J4581)</f>
        <v>94609337</v>
      </c>
      <c r="K4582" s="193">
        <f t="shared" ref="K4582" si="3761">SUM(K4581)</f>
        <v>75416289</v>
      </c>
      <c r="L4582" s="193">
        <f t="shared" si="3759"/>
        <v>18691534</v>
      </c>
      <c r="M4582" s="56">
        <f t="shared" ref="M4582:O4582" si="3762">SUM(M4581)</f>
        <v>7750024</v>
      </c>
      <c r="N4582" s="56">
        <f t="shared" si="3762"/>
        <v>6952245</v>
      </c>
      <c r="O4582" s="56">
        <f t="shared" si="3762"/>
        <v>3989265</v>
      </c>
      <c r="P4582" s="56">
        <f>K4582+L4582</f>
        <v>94107823</v>
      </c>
      <c r="Q4582" s="193">
        <f>IF(J4582=0,"-",P4582/J4582*100)</f>
        <v>99.46991067065612</v>
      </c>
    </row>
    <row r="4583" spans="1:17" s="30" customFormat="1" x14ac:dyDescent="0.25">
      <c r="A4583" s="225"/>
      <c r="B4583" s="225"/>
      <c r="C4583" s="225"/>
      <c r="D4583" s="225"/>
      <c r="E4583" s="225"/>
      <c r="F4583" s="216"/>
      <c r="G4583" s="228"/>
      <c r="I4583" s="194"/>
      <c r="J4583" s="194"/>
      <c r="K4583" s="194"/>
      <c r="L4583" s="194">
        <f>M4583+N4583+O4583</f>
        <v>0</v>
      </c>
      <c r="P4583" s="30">
        <f>K4583+L4583</f>
        <v>0</v>
      </c>
      <c r="Q4583" s="172" t="str">
        <f>IF(J4583=0,"-",P4583/J4583*100)</f>
        <v>-</v>
      </c>
    </row>
    <row r="4584" spans="1:17" s="30" customFormat="1" x14ac:dyDescent="0.25">
      <c r="A4584" s="42" t="s">
        <v>1</v>
      </c>
      <c r="B4584" s="42" t="s">
        <v>1</v>
      </c>
      <c r="C4584" s="42" t="s">
        <v>1</v>
      </c>
      <c r="D4584" s="42" t="s">
        <v>1</v>
      </c>
      <c r="E4584" s="42" t="s">
        <v>1</v>
      </c>
      <c r="F4584" s="16" t="s">
        <v>1</v>
      </c>
      <c r="G4584" s="42" t="s">
        <v>1</v>
      </c>
      <c r="H4584" s="48" t="s">
        <v>1</v>
      </c>
      <c r="I4584" s="195"/>
      <c r="J4584" s="195"/>
      <c r="K4584" s="195"/>
      <c r="L4584" s="195">
        <f>M4584+N4584+O4584</f>
        <v>0</v>
      </c>
      <c r="M4584" s="48"/>
      <c r="N4584" s="48"/>
      <c r="O4584" s="48"/>
      <c r="P4584" s="48">
        <f>K4584+L4584</f>
        <v>0</v>
      </c>
      <c r="Q4584" s="173" t="str">
        <f>IF(J4584=0,"-",P4584/J4584*100)</f>
        <v>-</v>
      </c>
    </row>
    <row r="4585" spans="1:17" s="30" customFormat="1" x14ac:dyDescent="0.25">
      <c r="A4585" s="42" t="s">
        <v>1</v>
      </c>
      <c r="B4585" s="42" t="s">
        <v>1</v>
      </c>
      <c r="C4585" s="42" t="s">
        <v>1</v>
      </c>
      <c r="D4585" s="42" t="s">
        <v>1</v>
      </c>
      <c r="E4585" s="42" t="s">
        <v>1</v>
      </c>
      <c r="F4585" s="16" t="s">
        <v>1</v>
      </c>
      <c r="G4585" s="42" t="s">
        <v>1</v>
      </c>
      <c r="H4585" s="39" t="s">
        <v>2192</v>
      </c>
      <c r="I4585" s="191">
        <f t="shared" ref="I4585:K4585" si="3763">SUM(I4577)</f>
        <v>96004491</v>
      </c>
      <c r="J4585" s="191">
        <f t="shared" ref="J4585" si="3764">SUM(J4577)</f>
        <v>94609337</v>
      </c>
      <c r="K4585" s="191">
        <f t="shared" si="3763"/>
        <v>75416289</v>
      </c>
      <c r="L4585" s="191">
        <f>SUM(L4577)</f>
        <v>18691534</v>
      </c>
      <c r="M4585" s="50">
        <f t="shared" ref="M4585:O4585" si="3765">SUM(M4577)</f>
        <v>7750024</v>
      </c>
      <c r="N4585" s="50">
        <f t="shared" si="3765"/>
        <v>6952245</v>
      </c>
      <c r="O4585" s="50">
        <f t="shared" si="3765"/>
        <v>3989265</v>
      </c>
      <c r="P4585" s="50">
        <f>K4585+L4585</f>
        <v>94107823</v>
      </c>
      <c r="Q4585" s="191">
        <f>IF(J4585=0,"-",P4585/J4585*100)</f>
        <v>99.46991067065612</v>
      </c>
    </row>
    <row r="4586" spans="1:17" s="30" customFormat="1" x14ac:dyDescent="0.25">
      <c r="A4586" s="42" t="s">
        <v>1</v>
      </c>
      <c r="B4586" s="42" t="s">
        <v>1</v>
      </c>
      <c r="C4586" s="42" t="s">
        <v>1</v>
      </c>
      <c r="D4586" s="42" t="s">
        <v>1</v>
      </c>
      <c r="E4586" s="42" t="s">
        <v>1</v>
      </c>
      <c r="F4586" s="16" t="s">
        <v>1</v>
      </c>
      <c r="G4586" s="42" t="s">
        <v>1</v>
      </c>
      <c r="H4586" s="37" t="s">
        <v>77</v>
      </c>
      <c r="I4586" s="192">
        <f t="shared" ref="I4586" si="3766">SUM(I4578)</f>
        <v>2067</v>
      </c>
      <c r="J4586" s="192">
        <f t="shared" ref="J4586" si="3767">SUM(J4578)</f>
        <v>2067</v>
      </c>
      <c r="K4586" s="192"/>
      <c r="L4586" s="192"/>
      <c r="M4586" s="51">
        <f t="shared" ref="M4586:O4586" si="3768">SUM(M4578)</f>
        <v>0</v>
      </c>
      <c r="N4586" s="51">
        <f t="shared" si="3768"/>
        <v>0</v>
      </c>
      <c r="O4586" s="51">
        <f t="shared" si="3768"/>
        <v>0</v>
      </c>
      <c r="P4586" s="51"/>
      <c r="Q4586" s="171"/>
    </row>
    <row r="4587" spans="1:17" ht="15.75" thickBot="1" x14ac:dyDescent="0.3">
      <c r="A4587" s="1" t="s">
        <v>969</v>
      </c>
      <c r="B4587" s="1" t="s">
        <v>94</v>
      </c>
      <c r="C4587" s="4" t="s">
        <v>1</v>
      </c>
      <c r="D4587" s="4" t="s">
        <v>1</v>
      </c>
      <c r="E4587" s="2" t="s">
        <v>1</v>
      </c>
      <c r="F4587" s="2" t="s">
        <v>1</v>
      </c>
      <c r="G4587" s="2" t="s">
        <v>1</v>
      </c>
      <c r="H4587" s="2" t="s">
        <v>1</v>
      </c>
      <c r="I4587" s="183"/>
      <c r="J4587" s="183"/>
      <c r="K4587" s="183"/>
      <c r="L4587" s="183">
        <f>M4587+N4587+O4587</f>
        <v>0</v>
      </c>
      <c r="M4587" s="3"/>
      <c r="N4587" s="3"/>
      <c r="O4587" s="3"/>
      <c r="P4587" s="3">
        <f>K4587+L4587</f>
        <v>0</v>
      </c>
      <c r="Q4587" s="161"/>
    </row>
    <row r="4588" spans="1:17" ht="45.75" thickBot="1" x14ac:dyDescent="0.3">
      <c r="A4588" s="5" t="s">
        <v>4</v>
      </c>
      <c r="B4588" s="5" t="s">
        <v>5</v>
      </c>
      <c r="C4588" s="5" t="s">
        <v>6</v>
      </c>
      <c r="D4588" s="6" t="s">
        <v>1</v>
      </c>
      <c r="E4588" s="5" t="s">
        <v>7</v>
      </c>
      <c r="F4588" s="5" t="s">
        <v>8</v>
      </c>
      <c r="G4588" s="5" t="s">
        <v>9</v>
      </c>
      <c r="H4588" s="5" t="s">
        <v>10</v>
      </c>
      <c r="I4588" s="109" t="s">
        <v>3374</v>
      </c>
      <c r="J4588" s="109" t="s">
        <v>3433</v>
      </c>
      <c r="K4588" s="109" t="s">
        <v>3437</v>
      </c>
      <c r="L4588" s="109" t="s">
        <v>3434</v>
      </c>
      <c r="M4588" s="5" t="s">
        <v>3439</v>
      </c>
      <c r="N4588" s="5" t="s">
        <v>3440</v>
      </c>
      <c r="O4588" s="5" t="s">
        <v>3441</v>
      </c>
      <c r="P4588" s="5" t="s">
        <v>3438</v>
      </c>
      <c r="Q4588" s="162" t="s">
        <v>3302</v>
      </c>
    </row>
    <row r="4589" spans="1:17" x14ac:dyDescent="0.25">
      <c r="A4589" s="7" t="s">
        <v>1</v>
      </c>
      <c r="B4589" s="7" t="s">
        <v>1</v>
      </c>
      <c r="C4589" s="7" t="s">
        <v>1</v>
      </c>
      <c r="D4589" s="8" t="s">
        <v>1</v>
      </c>
      <c r="E4589" s="8" t="s">
        <v>1</v>
      </c>
      <c r="F4589" s="9" t="s">
        <v>1</v>
      </c>
      <c r="G4589" s="10" t="s">
        <v>1</v>
      </c>
      <c r="H4589" s="11" t="s">
        <v>1</v>
      </c>
      <c r="I4589" s="110">
        <v>1</v>
      </c>
      <c r="J4589" s="110">
        <v>2</v>
      </c>
      <c r="K4589" s="110">
        <v>3</v>
      </c>
      <c r="L4589" s="110" t="s">
        <v>3402</v>
      </c>
      <c r="M4589" s="12">
        <v>5</v>
      </c>
      <c r="N4589" s="12">
        <v>6</v>
      </c>
      <c r="O4589" s="12">
        <v>7</v>
      </c>
      <c r="P4589" s="12" t="s">
        <v>3303</v>
      </c>
      <c r="Q4589" s="110">
        <v>9</v>
      </c>
    </row>
    <row r="4590" spans="1:17" x14ac:dyDescent="0.25">
      <c r="A4590" s="1" t="s">
        <v>969</v>
      </c>
      <c r="B4590" s="1" t="s">
        <v>94</v>
      </c>
      <c r="C4590" s="4" t="s">
        <v>12</v>
      </c>
      <c r="D4590" s="4" t="s">
        <v>1841</v>
      </c>
      <c r="E4590" s="2" t="s">
        <v>1</v>
      </c>
      <c r="F4590" s="2" t="s">
        <v>1</v>
      </c>
      <c r="G4590" s="2" t="s">
        <v>1</v>
      </c>
      <c r="H4590" s="2" t="s">
        <v>1842</v>
      </c>
      <c r="I4590" s="183">
        <v>0</v>
      </c>
      <c r="J4590" s="183"/>
      <c r="K4590" s="183"/>
      <c r="L4590" s="183">
        <f>M4590+N4590+O4590</f>
        <v>0</v>
      </c>
      <c r="M4590" s="3"/>
      <c r="N4590" s="3"/>
      <c r="O4590" s="3"/>
      <c r="P4590" s="3">
        <f t="shared" ref="P4590:P4607" si="3769">K4590+L4590</f>
        <v>0</v>
      </c>
      <c r="Q4590" s="161"/>
    </row>
    <row r="4591" spans="1:17" ht="33.75" x14ac:dyDescent="0.25">
      <c r="A4591" s="1" t="s">
        <v>1</v>
      </c>
      <c r="B4591" s="1" t="s">
        <v>1</v>
      </c>
      <c r="C4591" s="1" t="s">
        <v>1</v>
      </c>
      <c r="D4591" s="2" t="s">
        <v>1</v>
      </c>
      <c r="E4591" s="2" t="s">
        <v>1</v>
      </c>
      <c r="F4591" s="2" t="s">
        <v>1</v>
      </c>
      <c r="G4591" s="2" t="s">
        <v>1</v>
      </c>
      <c r="H4591" s="13" t="s">
        <v>14</v>
      </c>
      <c r="I4591" s="184">
        <f t="shared" ref="I4591:L4591" si="3770">SUM(I4592,I4600,I4602)</f>
        <v>2931301</v>
      </c>
      <c r="J4591" s="184">
        <f t="shared" ref="J4591" si="3771">SUM(J4592,J4600,J4602)</f>
        <v>2919619</v>
      </c>
      <c r="K4591" s="184">
        <f t="shared" ref="K4591" si="3772">SUM(K4592,K4600,K4602)</f>
        <v>2247412</v>
      </c>
      <c r="L4591" s="184">
        <f t="shared" si="3770"/>
        <v>660697</v>
      </c>
      <c r="M4591" s="14">
        <f t="shared" ref="M4591:O4591" si="3773">SUM(M4592,M4600,M4602)</f>
        <v>229514</v>
      </c>
      <c r="N4591" s="14">
        <f t="shared" si="3773"/>
        <v>226208</v>
      </c>
      <c r="O4591" s="14">
        <f t="shared" si="3773"/>
        <v>204975</v>
      </c>
      <c r="P4591" s="14">
        <f t="shared" si="3769"/>
        <v>2908109</v>
      </c>
      <c r="Q4591" s="184">
        <f t="shared" ref="Q4591:Q4607" si="3774">IF(J4591=0,"-",P4591/J4591*100)</f>
        <v>99.60577047895633</v>
      </c>
    </row>
    <row r="4592" spans="1:17" x14ac:dyDescent="0.25">
      <c r="A4592" s="4" t="s">
        <v>969</v>
      </c>
      <c r="B4592" s="4" t="s">
        <v>94</v>
      </c>
      <c r="C4592" s="4" t="s">
        <v>12</v>
      </c>
      <c r="D4592" s="4" t="s">
        <v>1841</v>
      </c>
      <c r="E4592" s="2" t="s">
        <v>15</v>
      </c>
      <c r="F4592" s="2" t="s">
        <v>1</v>
      </c>
      <c r="G4592" s="2" t="s">
        <v>1</v>
      </c>
      <c r="H4592" s="2" t="s">
        <v>16</v>
      </c>
      <c r="I4592" s="185">
        <f t="shared" ref="I4592:L4592" si="3775">SUM(I4593,I4594)</f>
        <v>2453967</v>
      </c>
      <c r="J4592" s="185">
        <f t="shared" ref="J4592" si="3776">SUM(J4593,J4594)</f>
        <v>2454285</v>
      </c>
      <c r="K4592" s="185">
        <f t="shared" ref="K4592" si="3777">SUM(K4593,K4594)</f>
        <v>1891911</v>
      </c>
      <c r="L4592" s="185">
        <f t="shared" si="3775"/>
        <v>550864</v>
      </c>
      <c r="M4592" s="15">
        <f t="shared" ref="M4592:O4592" si="3778">SUM(M4593,M4594)</f>
        <v>191136</v>
      </c>
      <c r="N4592" s="15">
        <f t="shared" si="3778"/>
        <v>189728</v>
      </c>
      <c r="O4592" s="15">
        <f t="shared" si="3778"/>
        <v>170000</v>
      </c>
      <c r="P4592" s="15">
        <f t="shared" si="3769"/>
        <v>2442775</v>
      </c>
      <c r="Q4592" s="185">
        <f t="shared" si="3774"/>
        <v>99.531024310542577</v>
      </c>
    </row>
    <row r="4593" spans="1:17" x14ac:dyDescent="0.25">
      <c r="A4593" s="4" t="s">
        <v>969</v>
      </c>
      <c r="B4593" s="4" t="s">
        <v>94</v>
      </c>
      <c r="C4593" s="4" t="s">
        <v>12</v>
      </c>
      <c r="D4593" s="4" t="s">
        <v>1841</v>
      </c>
      <c r="E4593" s="3" t="s">
        <v>18</v>
      </c>
      <c r="F4593" s="4"/>
      <c r="G4593" s="16" t="s">
        <v>1018</v>
      </c>
      <c r="H4593" s="16" t="s">
        <v>17</v>
      </c>
      <c r="I4593" s="183">
        <v>2170228</v>
      </c>
      <c r="J4593" s="183">
        <v>2170228</v>
      </c>
      <c r="K4593" s="183">
        <v>1651000</v>
      </c>
      <c r="L4593" s="183">
        <f>M4593+N4593+O4593</f>
        <v>519228</v>
      </c>
      <c r="M4593" s="17">
        <v>175000</v>
      </c>
      <c r="N4593" s="17">
        <v>174228</v>
      </c>
      <c r="O4593" s="17">
        <v>170000</v>
      </c>
      <c r="P4593" s="17">
        <f t="shared" si="3769"/>
        <v>2170228</v>
      </c>
      <c r="Q4593" s="183">
        <f t="shared" si="3774"/>
        <v>100</v>
      </c>
    </row>
    <row r="4594" spans="1:17" x14ac:dyDescent="0.25">
      <c r="A4594" s="1" t="s">
        <v>969</v>
      </c>
      <c r="B4594" s="1" t="s">
        <v>94</v>
      </c>
      <c r="C4594" s="1" t="s">
        <v>12</v>
      </c>
      <c r="D4594" s="1" t="s">
        <v>1841</v>
      </c>
      <c r="E4594" s="1" t="s">
        <v>20</v>
      </c>
      <c r="F4594" s="4" t="s">
        <v>1</v>
      </c>
      <c r="G4594" s="16" t="s">
        <v>1</v>
      </c>
      <c r="H4594" s="2" t="s">
        <v>21</v>
      </c>
      <c r="I4594" s="185">
        <f t="shared" ref="I4594:O4594" si="3779">SUM(I4595:I4599)</f>
        <v>283739</v>
      </c>
      <c r="J4594" s="185">
        <f t="shared" si="3779"/>
        <v>284057</v>
      </c>
      <c r="K4594" s="185">
        <f t="shared" si="3779"/>
        <v>240911</v>
      </c>
      <c r="L4594" s="185">
        <f t="shared" si="3779"/>
        <v>31636</v>
      </c>
      <c r="M4594" s="15">
        <f t="shared" si="3779"/>
        <v>16136</v>
      </c>
      <c r="N4594" s="15">
        <f t="shared" si="3779"/>
        <v>15500</v>
      </c>
      <c r="O4594" s="15">
        <f t="shared" si="3779"/>
        <v>0</v>
      </c>
      <c r="P4594" s="15">
        <f t="shared" si="3769"/>
        <v>272547</v>
      </c>
      <c r="Q4594" s="185">
        <f t="shared" si="3774"/>
        <v>95.947996352844683</v>
      </c>
    </row>
    <row r="4595" spans="1:17" x14ac:dyDescent="0.25">
      <c r="A4595" s="4" t="s">
        <v>969</v>
      </c>
      <c r="B4595" s="4" t="s">
        <v>94</v>
      </c>
      <c r="C4595" s="4" t="s">
        <v>12</v>
      </c>
      <c r="D4595" s="4" t="s">
        <v>1841</v>
      </c>
      <c r="E4595" s="3" t="s">
        <v>22</v>
      </c>
      <c r="F4595" s="4" t="s">
        <v>1843</v>
      </c>
      <c r="G4595" s="16" t="s">
        <v>1018</v>
      </c>
      <c r="H4595" s="16" t="s">
        <v>86</v>
      </c>
      <c r="I4595" s="183">
        <v>39050</v>
      </c>
      <c r="J4595" s="183">
        <v>39050</v>
      </c>
      <c r="K4595" s="183">
        <v>31695</v>
      </c>
      <c r="L4595" s="183">
        <f>M4595+N4595+O4595</f>
        <v>7355</v>
      </c>
      <c r="M4595" s="17">
        <v>3855</v>
      </c>
      <c r="N4595" s="17">
        <v>3500</v>
      </c>
      <c r="O4595" s="17"/>
      <c r="P4595" s="17">
        <f t="shared" si="3769"/>
        <v>39050</v>
      </c>
      <c r="Q4595" s="183">
        <f t="shared" si="3774"/>
        <v>100</v>
      </c>
    </row>
    <row r="4596" spans="1:17" x14ac:dyDescent="0.25">
      <c r="A4596" s="4" t="s">
        <v>969</v>
      </c>
      <c r="B4596" s="4" t="s">
        <v>94</v>
      </c>
      <c r="C4596" s="4" t="s">
        <v>12</v>
      </c>
      <c r="D4596" s="4" t="s">
        <v>1841</v>
      </c>
      <c r="E4596" s="3" t="s">
        <v>22</v>
      </c>
      <c r="F4596" s="4" t="s">
        <v>1844</v>
      </c>
      <c r="G4596" s="16" t="s">
        <v>1018</v>
      </c>
      <c r="H4596" s="16" t="s">
        <v>26</v>
      </c>
      <c r="I4596" s="183">
        <v>171600</v>
      </c>
      <c r="J4596" s="183">
        <v>171600</v>
      </c>
      <c r="K4596" s="183">
        <v>147319</v>
      </c>
      <c r="L4596" s="183">
        <f>M4596+N4596+O4596</f>
        <v>24281</v>
      </c>
      <c r="M4596" s="17">
        <v>12281</v>
      </c>
      <c r="N4596" s="17">
        <v>12000</v>
      </c>
      <c r="O4596" s="17"/>
      <c r="P4596" s="17">
        <f t="shared" si="3769"/>
        <v>171600</v>
      </c>
      <c r="Q4596" s="183">
        <f t="shared" si="3774"/>
        <v>100</v>
      </c>
    </row>
    <row r="4597" spans="1:17" x14ac:dyDescent="0.25">
      <c r="A4597" s="4" t="s">
        <v>969</v>
      </c>
      <c r="B4597" s="4" t="s">
        <v>94</v>
      </c>
      <c r="C4597" s="4" t="s">
        <v>12</v>
      </c>
      <c r="D4597" s="4" t="s">
        <v>1841</v>
      </c>
      <c r="E4597" s="3" t="s">
        <v>22</v>
      </c>
      <c r="F4597" s="4" t="s">
        <v>1845</v>
      </c>
      <c r="G4597" s="16" t="s">
        <v>1018</v>
      </c>
      <c r="H4597" s="16" t="s">
        <v>28</v>
      </c>
      <c r="I4597" s="183">
        <v>43539</v>
      </c>
      <c r="J4597" s="183">
        <v>43857</v>
      </c>
      <c r="K4597" s="183">
        <v>43857</v>
      </c>
      <c r="L4597" s="183">
        <f>M4597+N4597+O4597</f>
        <v>0</v>
      </c>
      <c r="M4597" s="17"/>
      <c r="N4597" s="17"/>
      <c r="O4597" s="17"/>
      <c r="P4597" s="17">
        <f t="shared" si="3769"/>
        <v>43857</v>
      </c>
      <c r="Q4597" s="183">
        <f t="shared" si="3774"/>
        <v>100</v>
      </c>
    </row>
    <row r="4598" spans="1:17" x14ac:dyDescent="0.25">
      <c r="A4598" s="4" t="s">
        <v>969</v>
      </c>
      <c r="B4598" s="4" t="s">
        <v>94</v>
      </c>
      <c r="C4598" s="4" t="s">
        <v>12</v>
      </c>
      <c r="D4598" s="4" t="s">
        <v>1841</v>
      </c>
      <c r="E4598" s="3" t="s">
        <v>22</v>
      </c>
      <c r="F4598" s="4" t="s">
        <v>1846</v>
      </c>
      <c r="G4598" s="16" t="s">
        <v>1018</v>
      </c>
      <c r="H4598" s="16" t="s">
        <v>24</v>
      </c>
      <c r="I4598" s="183">
        <v>7000</v>
      </c>
      <c r="J4598" s="183">
        <v>7000</v>
      </c>
      <c r="K4598" s="183">
        <v>7000</v>
      </c>
      <c r="L4598" s="183">
        <f>M4598+N4598+O4598</f>
        <v>0</v>
      </c>
      <c r="M4598" s="17"/>
      <c r="N4598" s="17"/>
      <c r="O4598" s="17"/>
      <c r="P4598" s="17">
        <f t="shared" si="3769"/>
        <v>7000</v>
      </c>
      <c r="Q4598" s="183">
        <f t="shared" si="3774"/>
        <v>100</v>
      </c>
    </row>
    <row r="4599" spans="1:17" x14ac:dyDescent="0.25">
      <c r="A4599" s="4" t="s">
        <v>969</v>
      </c>
      <c r="B4599" s="4" t="s">
        <v>94</v>
      </c>
      <c r="C4599" s="4" t="s">
        <v>12</v>
      </c>
      <c r="D4599" s="4" t="s">
        <v>1841</v>
      </c>
      <c r="E4599" s="3" t="s">
        <v>22</v>
      </c>
      <c r="F4599" s="4" t="s">
        <v>1847</v>
      </c>
      <c r="G4599" s="16" t="s">
        <v>1018</v>
      </c>
      <c r="H4599" s="16" t="s">
        <v>30</v>
      </c>
      <c r="I4599" s="183">
        <v>22550</v>
      </c>
      <c r="J4599" s="183">
        <v>22550</v>
      </c>
      <c r="K4599" s="183">
        <v>11040</v>
      </c>
      <c r="L4599" s="183">
        <f>M4599+N4599+O4599</f>
        <v>0</v>
      </c>
      <c r="M4599" s="17"/>
      <c r="N4599" s="17"/>
      <c r="O4599" s="17"/>
      <c r="P4599" s="17">
        <f t="shared" si="3769"/>
        <v>11040</v>
      </c>
      <c r="Q4599" s="183">
        <f t="shared" si="3774"/>
        <v>48.957871396895783</v>
      </c>
    </row>
    <row r="4600" spans="1:17" x14ac:dyDescent="0.25">
      <c r="A4600" s="4" t="s">
        <v>969</v>
      </c>
      <c r="B4600" s="4" t="s">
        <v>94</v>
      </c>
      <c r="C4600" s="4" t="s">
        <v>12</v>
      </c>
      <c r="D4600" s="4" t="s">
        <v>1841</v>
      </c>
      <c r="E4600" s="2" t="s">
        <v>31</v>
      </c>
      <c r="F4600" s="2" t="s">
        <v>1</v>
      </c>
      <c r="G4600" s="2" t="s">
        <v>1</v>
      </c>
      <c r="H4600" s="2" t="s">
        <v>32</v>
      </c>
      <c r="I4600" s="185">
        <f t="shared" ref="I4600:O4600" si="3780">SUM(I4601)</f>
        <v>227873</v>
      </c>
      <c r="J4600" s="185">
        <f t="shared" si="3780"/>
        <v>227873</v>
      </c>
      <c r="K4600" s="185">
        <f t="shared" si="3780"/>
        <v>171000</v>
      </c>
      <c r="L4600" s="185">
        <f t="shared" si="3780"/>
        <v>56873</v>
      </c>
      <c r="M4600" s="15">
        <f t="shared" si="3780"/>
        <v>19873</v>
      </c>
      <c r="N4600" s="15">
        <f t="shared" si="3780"/>
        <v>19000</v>
      </c>
      <c r="O4600" s="15">
        <f t="shared" si="3780"/>
        <v>18000</v>
      </c>
      <c r="P4600" s="15">
        <f t="shared" si="3769"/>
        <v>227873</v>
      </c>
      <c r="Q4600" s="185">
        <f t="shared" si="3774"/>
        <v>100</v>
      </c>
    </row>
    <row r="4601" spans="1:17" x14ac:dyDescent="0.25">
      <c r="A4601" s="4" t="s">
        <v>969</v>
      </c>
      <c r="B4601" s="4" t="s">
        <v>94</v>
      </c>
      <c r="C4601" s="4" t="s">
        <v>12</v>
      </c>
      <c r="D4601" s="4" t="s">
        <v>1841</v>
      </c>
      <c r="E4601" s="3" t="s">
        <v>34</v>
      </c>
      <c r="F4601" s="4"/>
      <c r="G4601" s="16" t="s">
        <v>1018</v>
      </c>
      <c r="H4601" s="16" t="s">
        <v>33</v>
      </c>
      <c r="I4601" s="183">
        <v>227873</v>
      </c>
      <c r="J4601" s="183">
        <v>227873</v>
      </c>
      <c r="K4601" s="183">
        <v>171000</v>
      </c>
      <c r="L4601" s="183">
        <f>M4601+N4601+O4601</f>
        <v>56873</v>
      </c>
      <c r="M4601" s="17">
        <v>19873</v>
      </c>
      <c r="N4601" s="17">
        <v>19000</v>
      </c>
      <c r="O4601" s="17">
        <v>18000</v>
      </c>
      <c r="P4601" s="17">
        <f t="shared" si="3769"/>
        <v>227873</v>
      </c>
      <c r="Q4601" s="183">
        <f t="shared" si="3774"/>
        <v>100</v>
      </c>
    </row>
    <row r="4602" spans="1:17" x14ac:dyDescent="0.25">
      <c r="A4602" s="4" t="s">
        <v>969</v>
      </c>
      <c r="B4602" s="4" t="s">
        <v>94</v>
      </c>
      <c r="C4602" s="4" t="s">
        <v>12</v>
      </c>
      <c r="D4602" s="4" t="s">
        <v>1841</v>
      </c>
      <c r="E4602" s="2" t="s">
        <v>35</v>
      </c>
      <c r="F4602" s="2" t="s">
        <v>1</v>
      </c>
      <c r="G4602" s="2" t="s">
        <v>1</v>
      </c>
      <c r="H4602" s="2" t="s">
        <v>36</v>
      </c>
      <c r="I4602" s="185">
        <f>SUM(I4603:I4611)</f>
        <v>249461</v>
      </c>
      <c r="J4602" s="185">
        <f>SUM(J4603:J4611)</f>
        <v>237461</v>
      </c>
      <c r="K4602" s="185">
        <f>SUM(K4603:K4611)</f>
        <v>184501</v>
      </c>
      <c r="L4602" s="185">
        <f>SUM(L4603:L4611)</f>
        <v>52960</v>
      </c>
      <c r="M4602" s="15">
        <f t="shared" ref="M4602:O4602" si="3781">SUM(M4603:M4611)</f>
        <v>18505</v>
      </c>
      <c r="N4602" s="15">
        <f t="shared" si="3781"/>
        <v>17480</v>
      </c>
      <c r="O4602" s="15">
        <f t="shared" si="3781"/>
        <v>16975</v>
      </c>
      <c r="P4602" s="15">
        <f t="shared" si="3769"/>
        <v>237461</v>
      </c>
      <c r="Q4602" s="185">
        <f t="shared" si="3774"/>
        <v>100</v>
      </c>
    </row>
    <row r="4603" spans="1:17" x14ac:dyDescent="0.25">
      <c r="A4603" s="4" t="s">
        <v>969</v>
      </c>
      <c r="B4603" s="4" t="s">
        <v>94</v>
      </c>
      <c r="C4603" s="4" t="s">
        <v>12</v>
      </c>
      <c r="D4603" s="4" t="s">
        <v>1841</v>
      </c>
      <c r="E4603" s="3" t="s">
        <v>39</v>
      </c>
      <c r="F4603" s="4"/>
      <c r="G4603" s="16" t="s">
        <v>1018</v>
      </c>
      <c r="H4603" s="16" t="s">
        <v>38</v>
      </c>
      <c r="I4603" s="183">
        <v>21000</v>
      </c>
      <c r="J4603" s="183">
        <v>14000</v>
      </c>
      <c r="K4603" s="183">
        <v>14000</v>
      </c>
      <c r="L4603" s="183">
        <f>M4603+N4603+O4603</f>
        <v>0</v>
      </c>
      <c r="M4603" s="17"/>
      <c r="N4603" s="17"/>
      <c r="O4603" s="17"/>
      <c r="P4603" s="17">
        <f t="shared" si="3769"/>
        <v>14000</v>
      </c>
      <c r="Q4603" s="183">
        <f t="shared" si="3774"/>
        <v>100</v>
      </c>
    </row>
    <row r="4604" spans="1:17" x14ac:dyDescent="0.25">
      <c r="A4604" s="4" t="s">
        <v>969</v>
      </c>
      <c r="B4604" s="4" t="s">
        <v>94</v>
      </c>
      <c r="C4604" s="4" t="s">
        <v>12</v>
      </c>
      <c r="D4604" s="4" t="s">
        <v>1841</v>
      </c>
      <c r="E4604" s="3" t="s">
        <v>197</v>
      </c>
      <c r="F4604" s="4"/>
      <c r="G4604" s="16" t="s">
        <v>1018</v>
      </c>
      <c r="H4604" s="16" t="s">
        <v>196</v>
      </c>
      <c r="I4604" s="183">
        <v>90750</v>
      </c>
      <c r="J4604" s="183">
        <v>90750</v>
      </c>
      <c r="K4604" s="183">
        <v>66534</v>
      </c>
      <c r="L4604" s="183">
        <f>M4604+N4604+O4604</f>
        <v>24216</v>
      </c>
      <c r="M4604" s="17">
        <v>8000</v>
      </c>
      <c r="N4604" s="17">
        <v>8000</v>
      </c>
      <c r="O4604" s="17">
        <v>8216</v>
      </c>
      <c r="P4604" s="17">
        <f t="shared" si="3769"/>
        <v>90750</v>
      </c>
      <c r="Q4604" s="183">
        <f t="shared" si="3774"/>
        <v>100</v>
      </c>
    </row>
    <row r="4605" spans="1:17" x14ac:dyDescent="0.25">
      <c r="A4605" s="4" t="s">
        <v>969</v>
      </c>
      <c r="B4605" s="4" t="s">
        <v>94</v>
      </c>
      <c r="C4605" s="4" t="s">
        <v>12</v>
      </c>
      <c r="D4605" s="4" t="s">
        <v>1841</v>
      </c>
      <c r="E4605" s="3" t="s">
        <v>200</v>
      </c>
      <c r="F4605" s="4"/>
      <c r="G4605" s="16" t="s">
        <v>1018</v>
      </c>
      <c r="H4605" s="16" t="s">
        <v>199</v>
      </c>
      <c r="I4605" s="183">
        <v>15400</v>
      </c>
      <c r="J4605" s="183">
        <v>15400</v>
      </c>
      <c r="K4605" s="183">
        <v>11100</v>
      </c>
      <c r="L4605" s="183">
        <f>M4605+N4605+O4605</f>
        <v>4300</v>
      </c>
      <c r="M4605" s="17">
        <v>1500</v>
      </c>
      <c r="N4605" s="17">
        <v>1500</v>
      </c>
      <c r="O4605" s="17">
        <v>1300</v>
      </c>
      <c r="P4605" s="17">
        <f t="shared" si="3769"/>
        <v>15400</v>
      </c>
      <c r="Q4605" s="183">
        <f t="shared" si="3774"/>
        <v>100</v>
      </c>
    </row>
    <row r="4606" spans="1:17" x14ac:dyDescent="0.25">
      <c r="A4606" s="4" t="s">
        <v>969</v>
      </c>
      <c r="B4606" s="4" t="s">
        <v>94</v>
      </c>
      <c r="C4606" s="4" t="s">
        <v>12</v>
      </c>
      <c r="D4606" s="4" t="s">
        <v>1841</v>
      </c>
      <c r="E4606" s="3" t="s">
        <v>203</v>
      </c>
      <c r="F4606" s="4"/>
      <c r="G4606" s="16" t="s">
        <v>1018</v>
      </c>
      <c r="H4606" s="16" t="s">
        <v>202</v>
      </c>
      <c r="I4606" s="183">
        <v>43800</v>
      </c>
      <c r="J4606" s="183">
        <v>41800</v>
      </c>
      <c r="K4606" s="183">
        <v>30500</v>
      </c>
      <c r="L4606" s="183">
        <f>M4606+N4606+O4606</f>
        <v>11300</v>
      </c>
      <c r="M4606" s="17">
        <v>3900</v>
      </c>
      <c r="N4606" s="17">
        <v>3700</v>
      </c>
      <c r="O4606" s="17">
        <v>3700</v>
      </c>
      <c r="P4606" s="17">
        <f t="shared" si="3769"/>
        <v>41800</v>
      </c>
      <c r="Q4606" s="183">
        <f t="shared" si="3774"/>
        <v>100</v>
      </c>
    </row>
    <row r="4607" spans="1:17" x14ac:dyDescent="0.25">
      <c r="A4607" s="4" t="s">
        <v>969</v>
      </c>
      <c r="B4607" s="4" t="s">
        <v>94</v>
      </c>
      <c r="C4607" s="4" t="s">
        <v>12</v>
      </c>
      <c r="D4607" s="4" t="s">
        <v>1841</v>
      </c>
      <c r="E4607" s="3" t="s">
        <v>206</v>
      </c>
      <c r="F4607" s="4"/>
      <c r="G4607" s="16" t="s">
        <v>1018</v>
      </c>
      <c r="H4607" s="16" t="s">
        <v>205</v>
      </c>
      <c r="I4607" s="183">
        <v>1825</v>
      </c>
      <c r="J4607" s="183">
        <v>1525</v>
      </c>
      <c r="K4607" s="183">
        <v>1525</v>
      </c>
      <c r="L4607" s="183">
        <f>M4607+N4607+O4607</f>
        <v>0</v>
      </c>
      <c r="M4607" s="17"/>
      <c r="N4607" s="17"/>
      <c r="O4607" s="17"/>
      <c r="P4607" s="17">
        <f t="shared" si="3769"/>
        <v>1525</v>
      </c>
      <c r="Q4607" s="183">
        <f t="shared" si="3774"/>
        <v>100</v>
      </c>
    </row>
    <row r="4608" spans="1:17" x14ac:dyDescent="0.25">
      <c r="A4608" s="4" t="s">
        <v>969</v>
      </c>
      <c r="B4608" s="4" t="s">
        <v>94</v>
      </c>
      <c r="C4608" s="4" t="s">
        <v>12</v>
      </c>
      <c r="D4608" s="4" t="s">
        <v>1841</v>
      </c>
      <c r="E4608" s="3" t="s">
        <v>3435</v>
      </c>
      <c r="F4608" s="4"/>
      <c r="G4608" s="16" t="s">
        <v>3391</v>
      </c>
      <c r="H4608" s="16" t="s">
        <v>208</v>
      </c>
      <c r="I4608" s="183"/>
      <c r="J4608" s="183">
        <v>0</v>
      </c>
      <c r="K4608" s="183">
        <v>0</v>
      </c>
      <c r="L4608" s="183"/>
      <c r="M4608" s="17"/>
      <c r="N4608" s="17"/>
      <c r="O4608" s="17"/>
      <c r="P4608" s="17"/>
      <c r="Q4608" s="161"/>
    </row>
    <row r="4609" spans="1:17" x14ac:dyDescent="0.25">
      <c r="A4609" s="4" t="s">
        <v>969</v>
      </c>
      <c r="B4609" s="4" t="s">
        <v>94</v>
      </c>
      <c r="C4609" s="4" t="s">
        <v>12</v>
      </c>
      <c r="D4609" s="4" t="s">
        <v>1841</v>
      </c>
      <c r="E4609" s="3" t="s">
        <v>212</v>
      </c>
      <c r="F4609" s="4"/>
      <c r="G4609" s="16" t="s">
        <v>1018</v>
      </c>
      <c r="H4609" s="16" t="s">
        <v>211</v>
      </c>
      <c r="I4609" s="183">
        <v>19468</v>
      </c>
      <c r="J4609" s="183">
        <v>16968</v>
      </c>
      <c r="K4609" s="183">
        <v>16168</v>
      </c>
      <c r="L4609" s="183">
        <f>M4609+N4609+O4609</f>
        <v>800</v>
      </c>
      <c r="M4609" s="17">
        <v>800</v>
      </c>
      <c r="N4609" s="17"/>
      <c r="O4609" s="17"/>
      <c r="P4609" s="17">
        <f t="shared" ref="P4609:P4622" si="3782">K4609+L4609</f>
        <v>16968</v>
      </c>
      <c r="Q4609" s="183">
        <f t="shared" ref="Q4609:Q4622" si="3783">IF(J4609=0,"-",P4609/J4609*100)</f>
        <v>100</v>
      </c>
    </row>
    <row r="4610" spans="1:17" x14ac:dyDescent="0.25">
      <c r="A4610" s="4" t="s">
        <v>969</v>
      </c>
      <c r="B4610" s="4" t="s">
        <v>94</v>
      </c>
      <c r="C4610" s="4" t="s">
        <v>12</v>
      </c>
      <c r="D4610" s="4" t="s">
        <v>1841</v>
      </c>
      <c r="E4610" s="3" t="s">
        <v>215</v>
      </c>
      <c r="F4610" s="4"/>
      <c r="G4610" s="16" t="s">
        <v>1018</v>
      </c>
      <c r="H4610" s="16" t="s">
        <v>214</v>
      </c>
      <c r="I4610" s="183">
        <v>4500</v>
      </c>
      <c r="J4610" s="183">
        <v>1000</v>
      </c>
      <c r="K4610" s="183">
        <v>1000</v>
      </c>
      <c r="L4610" s="183">
        <f>M4610+N4610+O4610</f>
        <v>0</v>
      </c>
      <c r="M4610" s="17"/>
      <c r="N4610" s="17"/>
      <c r="O4610" s="17"/>
      <c r="P4610" s="17">
        <f t="shared" si="3782"/>
        <v>1000</v>
      </c>
      <c r="Q4610" s="183">
        <f t="shared" si="3783"/>
        <v>100</v>
      </c>
    </row>
    <row r="4611" spans="1:17" x14ac:dyDescent="0.25">
      <c r="A4611" s="1" t="s">
        <v>969</v>
      </c>
      <c r="B4611" s="1" t="s">
        <v>94</v>
      </c>
      <c r="C4611" s="1" t="s">
        <v>12</v>
      </c>
      <c r="D4611" s="1" t="s">
        <v>1841</v>
      </c>
      <c r="E4611" s="1" t="s">
        <v>40</v>
      </c>
      <c r="F4611" s="4" t="s">
        <v>1</v>
      </c>
      <c r="G4611" s="16" t="s">
        <v>1</v>
      </c>
      <c r="H4611" s="2" t="s">
        <v>41</v>
      </c>
      <c r="I4611" s="185">
        <f t="shared" ref="I4611:O4611" si="3784">SUM(I4612:I4614)</f>
        <v>52718</v>
      </c>
      <c r="J4611" s="185">
        <f t="shared" si="3784"/>
        <v>56018</v>
      </c>
      <c r="K4611" s="185">
        <f t="shared" si="3784"/>
        <v>43674</v>
      </c>
      <c r="L4611" s="185">
        <f t="shared" si="3784"/>
        <v>12344</v>
      </c>
      <c r="M4611" s="15">
        <f t="shared" si="3784"/>
        <v>4305</v>
      </c>
      <c r="N4611" s="15">
        <f t="shared" si="3784"/>
        <v>4280</v>
      </c>
      <c r="O4611" s="15">
        <f t="shared" si="3784"/>
        <v>3759</v>
      </c>
      <c r="P4611" s="15">
        <f t="shared" si="3782"/>
        <v>56018</v>
      </c>
      <c r="Q4611" s="185">
        <f t="shared" si="3783"/>
        <v>100</v>
      </c>
    </row>
    <row r="4612" spans="1:17" x14ac:dyDescent="0.25">
      <c r="A4612" s="4" t="s">
        <v>969</v>
      </c>
      <c r="B4612" s="4" t="s">
        <v>94</v>
      </c>
      <c r="C4612" s="4" t="s">
        <v>12</v>
      </c>
      <c r="D4612" s="4" t="s">
        <v>1841</v>
      </c>
      <c r="E4612" s="3" t="s">
        <v>42</v>
      </c>
      <c r="F4612" s="4"/>
      <c r="G4612" s="16" t="s">
        <v>1018</v>
      </c>
      <c r="H4612" s="16" t="s">
        <v>41</v>
      </c>
      <c r="I4612" s="183">
        <v>37325</v>
      </c>
      <c r="J4612" s="183">
        <v>40625</v>
      </c>
      <c r="K4612" s="183">
        <v>32100</v>
      </c>
      <c r="L4612" s="183">
        <f>M4612+N4612+O4612</f>
        <v>8525</v>
      </c>
      <c r="M4612" s="17">
        <v>3025</v>
      </c>
      <c r="N4612" s="17">
        <v>3000</v>
      </c>
      <c r="O4612" s="17">
        <v>2500</v>
      </c>
      <c r="P4612" s="17">
        <f t="shared" si="3782"/>
        <v>40625</v>
      </c>
      <c r="Q4612" s="183">
        <f t="shared" si="3783"/>
        <v>100</v>
      </c>
    </row>
    <row r="4613" spans="1:17" ht="22.5" x14ac:dyDescent="0.25">
      <c r="A4613" s="4" t="s">
        <v>969</v>
      </c>
      <c r="B4613" s="4" t="s">
        <v>94</v>
      </c>
      <c r="C4613" s="4" t="s">
        <v>12</v>
      </c>
      <c r="D4613" s="4" t="s">
        <v>1841</v>
      </c>
      <c r="E4613" s="3" t="s">
        <v>42</v>
      </c>
      <c r="F4613" s="4" t="s">
        <v>1848</v>
      </c>
      <c r="G4613" s="16" t="s">
        <v>1018</v>
      </c>
      <c r="H4613" s="16" t="s">
        <v>50</v>
      </c>
      <c r="I4613" s="183">
        <v>6923</v>
      </c>
      <c r="J4613" s="183">
        <v>6923</v>
      </c>
      <c r="K4613" s="183">
        <v>5220</v>
      </c>
      <c r="L4613" s="183">
        <f>M4613+N4613+O4613</f>
        <v>1703</v>
      </c>
      <c r="M4613" s="17">
        <v>580</v>
      </c>
      <c r="N4613" s="17">
        <v>580</v>
      </c>
      <c r="O4613" s="17">
        <v>543</v>
      </c>
      <c r="P4613" s="17">
        <f t="shared" si="3782"/>
        <v>6923</v>
      </c>
      <c r="Q4613" s="183">
        <f t="shared" si="3783"/>
        <v>100</v>
      </c>
    </row>
    <row r="4614" spans="1:17" ht="22.5" x14ac:dyDescent="0.25">
      <c r="A4614" s="4" t="s">
        <v>969</v>
      </c>
      <c r="B4614" s="4" t="s">
        <v>94</v>
      </c>
      <c r="C4614" s="4" t="s">
        <v>12</v>
      </c>
      <c r="D4614" s="4" t="s">
        <v>1841</v>
      </c>
      <c r="E4614" s="3" t="s">
        <v>42</v>
      </c>
      <c r="F4614" s="4" t="s">
        <v>1849</v>
      </c>
      <c r="G4614" s="16" t="s">
        <v>1018</v>
      </c>
      <c r="H4614" s="16" t="s">
        <v>56</v>
      </c>
      <c r="I4614" s="183">
        <v>8470</v>
      </c>
      <c r="J4614" s="183">
        <v>8470</v>
      </c>
      <c r="K4614" s="183">
        <v>6354</v>
      </c>
      <c r="L4614" s="183">
        <f>M4614+N4614+O4614</f>
        <v>2116</v>
      </c>
      <c r="M4614" s="17">
        <v>700</v>
      </c>
      <c r="N4614" s="17">
        <v>700</v>
      </c>
      <c r="O4614" s="17">
        <v>716</v>
      </c>
      <c r="P4614" s="17">
        <f t="shared" si="3782"/>
        <v>8470</v>
      </c>
      <c r="Q4614" s="183">
        <f t="shared" si="3783"/>
        <v>100</v>
      </c>
    </row>
    <row r="4615" spans="1:17" ht="22.5" x14ac:dyDescent="0.25">
      <c r="A4615" s="1" t="s">
        <v>1</v>
      </c>
      <c r="B4615" s="1" t="s">
        <v>1</v>
      </c>
      <c r="C4615" s="1" t="s">
        <v>1</v>
      </c>
      <c r="D4615" s="2" t="s">
        <v>1</v>
      </c>
      <c r="E4615" s="2" t="s">
        <v>1</v>
      </c>
      <c r="F4615" s="2" t="s">
        <v>1</v>
      </c>
      <c r="G4615" s="2" t="s">
        <v>1</v>
      </c>
      <c r="H4615" s="13" t="s">
        <v>57</v>
      </c>
      <c r="I4615" s="184">
        <f t="shared" ref="I4615:O4616" si="3785">SUM(I4616)</f>
        <v>110</v>
      </c>
      <c r="J4615" s="184">
        <f t="shared" si="3785"/>
        <v>54460</v>
      </c>
      <c r="K4615" s="184">
        <f t="shared" si="3785"/>
        <v>54350</v>
      </c>
      <c r="L4615" s="184">
        <f t="shared" si="3785"/>
        <v>0</v>
      </c>
      <c r="M4615" s="14">
        <f t="shared" si="3785"/>
        <v>0</v>
      </c>
      <c r="N4615" s="14">
        <f t="shared" si="3785"/>
        <v>0</v>
      </c>
      <c r="O4615" s="14">
        <f t="shared" si="3785"/>
        <v>0</v>
      </c>
      <c r="P4615" s="14">
        <f t="shared" si="3782"/>
        <v>54350</v>
      </c>
      <c r="Q4615" s="184">
        <f t="shared" si="3783"/>
        <v>99.798016893132584</v>
      </c>
    </row>
    <row r="4616" spans="1:17" x14ac:dyDescent="0.25">
      <c r="A4616" s="4" t="s">
        <v>969</v>
      </c>
      <c r="B4616" s="4" t="s">
        <v>94</v>
      </c>
      <c r="C4616" s="4" t="s">
        <v>12</v>
      </c>
      <c r="D4616" s="4" t="s">
        <v>1841</v>
      </c>
      <c r="E4616" s="2" t="s">
        <v>58</v>
      </c>
      <c r="F4616" s="2" t="s">
        <v>1</v>
      </c>
      <c r="G4616" s="2" t="s">
        <v>1</v>
      </c>
      <c r="H4616" s="2" t="s">
        <v>59</v>
      </c>
      <c r="I4616" s="185">
        <f t="shared" si="3785"/>
        <v>110</v>
      </c>
      <c r="J4616" s="185">
        <f t="shared" si="3785"/>
        <v>54460</v>
      </c>
      <c r="K4616" s="185">
        <f>SUM(K4617)</f>
        <v>54350</v>
      </c>
      <c r="L4616" s="185">
        <f t="shared" si="3785"/>
        <v>0</v>
      </c>
      <c r="M4616" s="15">
        <f t="shared" si="3785"/>
        <v>0</v>
      </c>
      <c r="N4616" s="15">
        <f t="shared" si="3785"/>
        <v>0</v>
      </c>
      <c r="O4616" s="15">
        <f t="shared" si="3785"/>
        <v>0</v>
      </c>
      <c r="P4616" s="15">
        <f t="shared" si="3782"/>
        <v>54350</v>
      </c>
      <c r="Q4616" s="185">
        <f t="shared" si="3783"/>
        <v>99.798016893132584</v>
      </c>
    </row>
    <row r="4617" spans="1:17" x14ac:dyDescent="0.25">
      <c r="A4617" s="4" t="s">
        <v>969</v>
      </c>
      <c r="B4617" s="4" t="s">
        <v>94</v>
      </c>
      <c r="C4617" s="4" t="s">
        <v>12</v>
      </c>
      <c r="D4617" s="4" t="s">
        <v>1841</v>
      </c>
      <c r="E4617" s="3" t="s">
        <v>69</v>
      </c>
      <c r="F4617" s="4"/>
      <c r="G4617" s="16" t="s">
        <v>1018</v>
      </c>
      <c r="H4617" s="16" t="s">
        <v>68</v>
      </c>
      <c r="I4617" s="183">
        <v>110</v>
      </c>
      <c r="J4617" s="183">
        <v>54460</v>
      </c>
      <c r="K4617" s="183">
        <v>54350</v>
      </c>
      <c r="L4617" s="183">
        <f>M4617+N4617+O4617</f>
        <v>0</v>
      </c>
      <c r="M4617" s="17"/>
      <c r="N4617" s="17"/>
      <c r="O4617" s="17"/>
      <c r="P4617" s="17">
        <f t="shared" si="3782"/>
        <v>54350</v>
      </c>
      <c r="Q4617" s="183">
        <f t="shared" si="3783"/>
        <v>99.798016893132584</v>
      </c>
    </row>
    <row r="4618" spans="1:17" ht="22.5" x14ac:dyDescent="0.25">
      <c r="A4618" s="1" t="s">
        <v>1</v>
      </c>
      <c r="B4618" s="1" t="s">
        <v>1</v>
      </c>
      <c r="C4618" s="1" t="s">
        <v>1</v>
      </c>
      <c r="D4618" s="2" t="s">
        <v>1</v>
      </c>
      <c r="E4618" s="2" t="s">
        <v>1</v>
      </c>
      <c r="F4618" s="2" t="s">
        <v>1</v>
      </c>
      <c r="G4618" s="2" t="s">
        <v>1</v>
      </c>
      <c r="H4618" s="13" t="s">
        <v>70</v>
      </c>
      <c r="I4618" s="184">
        <f t="shared" ref="I4618:O4618" si="3786">SUM(I4619)</f>
        <v>87000</v>
      </c>
      <c r="J4618" s="184">
        <f t="shared" si="3786"/>
        <v>82000</v>
      </c>
      <c r="K4618" s="184">
        <f t="shared" si="3786"/>
        <v>82000</v>
      </c>
      <c r="L4618" s="184">
        <f t="shared" si="3786"/>
        <v>0</v>
      </c>
      <c r="M4618" s="14">
        <f t="shared" si="3786"/>
        <v>0</v>
      </c>
      <c r="N4618" s="14">
        <f t="shared" si="3786"/>
        <v>0</v>
      </c>
      <c r="O4618" s="14">
        <f t="shared" si="3786"/>
        <v>0</v>
      </c>
      <c r="P4618" s="14">
        <f t="shared" si="3782"/>
        <v>82000</v>
      </c>
      <c r="Q4618" s="184">
        <f t="shared" si="3783"/>
        <v>100</v>
      </c>
    </row>
    <row r="4619" spans="1:17" x14ac:dyDescent="0.25">
      <c r="A4619" s="4" t="s">
        <v>969</v>
      </c>
      <c r="B4619" s="4" t="s">
        <v>94</v>
      </c>
      <c r="C4619" s="4" t="s">
        <v>12</v>
      </c>
      <c r="D4619" s="4" t="s">
        <v>1841</v>
      </c>
      <c r="E4619" s="2" t="s">
        <v>71</v>
      </c>
      <c r="F4619" s="2" t="s">
        <v>1</v>
      </c>
      <c r="G4619" s="2" t="s">
        <v>1</v>
      </c>
      <c r="H4619" s="2" t="s">
        <v>72</v>
      </c>
      <c r="I4619" s="185">
        <f t="shared" ref="I4619:L4619" si="3787">SUM(I4620:I4621)</f>
        <v>87000</v>
      </c>
      <c r="J4619" s="185">
        <f t="shared" ref="J4619" si="3788">SUM(J4620:J4621)</f>
        <v>82000</v>
      </c>
      <c r="K4619" s="185">
        <f t="shared" ref="K4619" si="3789">SUM(K4620:K4621)</f>
        <v>82000</v>
      </c>
      <c r="L4619" s="185">
        <f t="shared" si="3787"/>
        <v>0</v>
      </c>
      <c r="M4619" s="15">
        <f t="shared" ref="M4619:O4619" si="3790">SUM(M4620:M4621)</f>
        <v>0</v>
      </c>
      <c r="N4619" s="15">
        <f t="shared" si="3790"/>
        <v>0</v>
      </c>
      <c r="O4619" s="15">
        <f t="shared" si="3790"/>
        <v>0</v>
      </c>
      <c r="P4619" s="15">
        <f t="shared" si="3782"/>
        <v>82000</v>
      </c>
      <c r="Q4619" s="185">
        <f t="shared" si="3783"/>
        <v>100</v>
      </c>
    </row>
    <row r="4620" spans="1:17" x14ac:dyDescent="0.25">
      <c r="A4620" s="4" t="s">
        <v>969</v>
      </c>
      <c r="B4620" s="4" t="s">
        <v>94</v>
      </c>
      <c r="C4620" s="4" t="s">
        <v>12</v>
      </c>
      <c r="D4620" s="4" t="s">
        <v>1841</v>
      </c>
      <c r="E4620" s="3" t="s">
        <v>75</v>
      </c>
      <c r="F4620" s="4"/>
      <c r="G4620" s="16" t="s">
        <v>1018</v>
      </c>
      <c r="H4620" s="16" t="s">
        <v>74</v>
      </c>
      <c r="I4620" s="183">
        <v>32000</v>
      </c>
      <c r="J4620" s="183">
        <v>27000</v>
      </c>
      <c r="K4620" s="183">
        <v>27000</v>
      </c>
      <c r="L4620" s="183">
        <f>M4620+N4620+O4620</f>
        <v>0</v>
      </c>
      <c r="M4620" s="17"/>
      <c r="N4620" s="17"/>
      <c r="O4620" s="17"/>
      <c r="P4620" s="17">
        <f t="shared" si="3782"/>
        <v>27000</v>
      </c>
      <c r="Q4620" s="183">
        <f t="shared" si="3783"/>
        <v>100</v>
      </c>
    </row>
    <row r="4621" spans="1:17" x14ac:dyDescent="0.25">
      <c r="A4621" s="4" t="s">
        <v>969</v>
      </c>
      <c r="B4621" s="4" t="s">
        <v>94</v>
      </c>
      <c r="C4621" s="4" t="s">
        <v>12</v>
      </c>
      <c r="D4621" s="4" t="s">
        <v>1841</v>
      </c>
      <c r="E4621" s="3" t="s">
        <v>341</v>
      </c>
      <c r="F4621" s="4"/>
      <c r="G4621" s="16" t="s">
        <v>1018</v>
      </c>
      <c r="H4621" s="16" t="s">
        <v>340</v>
      </c>
      <c r="I4621" s="183">
        <v>55000</v>
      </c>
      <c r="J4621" s="183">
        <v>55000</v>
      </c>
      <c r="K4621" s="183">
        <v>55000</v>
      </c>
      <c r="L4621" s="183">
        <f>M4621+N4621+O4621</f>
        <v>0</v>
      </c>
      <c r="M4621" s="17"/>
      <c r="N4621" s="17"/>
      <c r="O4621" s="17"/>
      <c r="P4621" s="17">
        <f t="shared" si="3782"/>
        <v>55000</v>
      </c>
      <c r="Q4621" s="183">
        <f t="shared" si="3783"/>
        <v>100</v>
      </c>
    </row>
    <row r="4622" spans="1:17" x14ac:dyDescent="0.25">
      <c r="A4622" s="16" t="s">
        <v>1</v>
      </c>
      <c r="B4622" s="16" t="s">
        <v>1</v>
      </c>
      <c r="C4622" s="16" t="s">
        <v>1</v>
      </c>
      <c r="D4622" s="16" t="s">
        <v>1</v>
      </c>
      <c r="E4622" s="16" t="s">
        <v>1</v>
      </c>
      <c r="F4622" s="16" t="s">
        <v>1</v>
      </c>
      <c r="G4622" s="16" t="s">
        <v>1</v>
      </c>
      <c r="H4622" s="13" t="s">
        <v>1850</v>
      </c>
      <c r="I4622" s="184">
        <f>SUM(I4591,I4615,I4618)</f>
        <v>3018411</v>
      </c>
      <c r="J4622" s="184">
        <f>SUM(J4591,J4615,J4618)</f>
        <v>3056079</v>
      </c>
      <c r="K4622" s="184">
        <f>SUM(K4591,K4615,K4618)</f>
        <v>2383762</v>
      </c>
      <c r="L4622" s="184">
        <f>SUM(L4591,L4615,L4618)</f>
        <v>660697</v>
      </c>
      <c r="M4622" s="14">
        <f t="shared" ref="M4622:O4622" si="3791">SUM(M4591,M4615,M4618)</f>
        <v>229514</v>
      </c>
      <c r="N4622" s="14">
        <f t="shared" si="3791"/>
        <v>226208</v>
      </c>
      <c r="O4622" s="14">
        <f t="shared" si="3791"/>
        <v>204975</v>
      </c>
      <c r="P4622" s="14">
        <f t="shared" si="3782"/>
        <v>3044459</v>
      </c>
      <c r="Q4622" s="184">
        <f t="shared" si="3783"/>
        <v>99.619774227040594</v>
      </c>
    </row>
    <row r="4623" spans="1:17" ht="15.75" thickBot="1" x14ac:dyDescent="0.3">
      <c r="A4623" s="16" t="s">
        <v>1</v>
      </c>
      <c r="B4623" s="16" t="s">
        <v>1</v>
      </c>
      <c r="C4623" s="16" t="s">
        <v>1</v>
      </c>
      <c r="D4623" s="16" t="s">
        <v>1</v>
      </c>
      <c r="E4623" s="16" t="s">
        <v>1</v>
      </c>
      <c r="F4623" s="16" t="s">
        <v>1</v>
      </c>
      <c r="G4623" s="16" t="s">
        <v>1</v>
      </c>
      <c r="H4623" s="2" t="s">
        <v>77</v>
      </c>
      <c r="I4623" s="185">
        <v>69</v>
      </c>
      <c r="J4623" s="185">
        <v>69</v>
      </c>
      <c r="K4623" s="185"/>
      <c r="L4623" s="185"/>
      <c r="M4623" s="15"/>
      <c r="N4623" s="15"/>
      <c r="O4623" s="15"/>
      <c r="P4623" s="15"/>
      <c r="Q4623" s="164"/>
    </row>
    <row r="4624" spans="1:17" ht="45.75" thickBot="1" x14ac:dyDescent="0.3">
      <c r="A4624" s="212" t="s">
        <v>1</v>
      </c>
      <c r="B4624" s="212" t="s">
        <v>1</v>
      </c>
      <c r="C4624" s="212" t="s">
        <v>1</v>
      </c>
      <c r="D4624" s="212" t="s">
        <v>1</v>
      </c>
      <c r="E4624" s="212" t="s">
        <v>1</v>
      </c>
      <c r="F4624" s="212" t="s">
        <v>1</v>
      </c>
      <c r="G4624" s="214" t="s">
        <v>1</v>
      </c>
      <c r="H4624" s="5" t="s">
        <v>78</v>
      </c>
      <c r="I4624" s="109" t="s">
        <v>3374</v>
      </c>
      <c r="J4624" s="109" t="s">
        <v>3433</v>
      </c>
      <c r="K4624" s="109" t="s">
        <v>3437</v>
      </c>
      <c r="L4624" s="109" t="s">
        <v>3434</v>
      </c>
      <c r="M4624" s="5" t="s">
        <v>3439</v>
      </c>
      <c r="N4624" s="5" t="s">
        <v>3440</v>
      </c>
      <c r="O4624" s="5" t="s">
        <v>3441</v>
      </c>
      <c r="P4624" s="5" t="s">
        <v>3438</v>
      </c>
      <c r="Q4624" s="162" t="s">
        <v>3302</v>
      </c>
    </row>
    <row r="4625" spans="1:17" x14ac:dyDescent="0.25">
      <c r="A4625" s="213"/>
      <c r="B4625" s="213"/>
      <c r="C4625" s="213"/>
      <c r="D4625" s="213"/>
      <c r="E4625" s="213"/>
      <c r="F4625" s="213"/>
      <c r="G4625" s="215"/>
      <c r="H4625" s="18" t="s">
        <v>1</v>
      </c>
      <c r="I4625" s="110">
        <v>1</v>
      </c>
      <c r="J4625" s="110">
        <v>2</v>
      </c>
      <c r="K4625" s="110">
        <v>20</v>
      </c>
      <c r="L4625" s="110" t="s">
        <v>3402</v>
      </c>
      <c r="M4625" s="12">
        <v>5</v>
      </c>
      <c r="N4625" s="12">
        <v>6</v>
      </c>
      <c r="O4625" s="12">
        <v>7</v>
      </c>
      <c r="P4625" s="12" t="s">
        <v>3303</v>
      </c>
      <c r="Q4625" s="110">
        <v>9</v>
      </c>
    </row>
    <row r="4626" spans="1:17" x14ac:dyDescent="0.25">
      <c r="A4626" s="213"/>
      <c r="B4626" s="213"/>
      <c r="C4626" s="213"/>
      <c r="D4626" s="213"/>
      <c r="E4626" s="213"/>
      <c r="F4626" s="213"/>
      <c r="G4626" s="215"/>
      <c r="H4626" s="19" t="s">
        <v>1061</v>
      </c>
      <c r="I4626" s="186">
        <f t="shared" ref="I4626:L4626" si="3792">SUM(I4622)</f>
        <v>3018411</v>
      </c>
      <c r="J4626" s="186">
        <f t="shared" ref="J4626" si="3793">SUM(J4622)</f>
        <v>3056079</v>
      </c>
      <c r="K4626" s="186">
        <f t="shared" ref="K4626" si="3794">SUM(K4622)</f>
        <v>2383762</v>
      </c>
      <c r="L4626" s="186">
        <f t="shared" si="3792"/>
        <v>660697</v>
      </c>
      <c r="M4626" s="20">
        <f t="shared" ref="M4626:O4626" si="3795">SUM(M4622)</f>
        <v>229514</v>
      </c>
      <c r="N4626" s="20">
        <f t="shared" si="3795"/>
        <v>226208</v>
      </c>
      <c r="O4626" s="20">
        <f t="shared" si="3795"/>
        <v>204975</v>
      </c>
      <c r="P4626" s="20">
        <f>K4626+L4626</f>
        <v>3044459</v>
      </c>
      <c r="Q4626" s="186">
        <f>IF(J4626=0,"-",P4626/J4626*100)</f>
        <v>99.619774227040594</v>
      </c>
    </row>
    <row r="4627" spans="1:17" x14ac:dyDescent="0.25">
      <c r="A4627" s="213"/>
      <c r="B4627" s="213"/>
      <c r="C4627" s="213"/>
      <c r="D4627" s="213"/>
      <c r="E4627" s="213"/>
      <c r="F4627" s="213"/>
      <c r="G4627" s="215"/>
      <c r="H4627" s="21" t="s">
        <v>80</v>
      </c>
      <c r="I4627" s="186">
        <f t="shared" ref="I4627:L4627" si="3796">SUM(I4626)</f>
        <v>3018411</v>
      </c>
      <c r="J4627" s="186">
        <f t="shared" ref="J4627" si="3797">SUM(J4626)</f>
        <v>3056079</v>
      </c>
      <c r="K4627" s="186">
        <f t="shared" ref="K4627" si="3798">SUM(K4626)</f>
        <v>2383762</v>
      </c>
      <c r="L4627" s="186">
        <f t="shared" si="3796"/>
        <v>660697</v>
      </c>
      <c r="M4627" s="20">
        <f t="shared" ref="M4627:O4627" si="3799">SUM(M4626)</f>
        <v>229514</v>
      </c>
      <c r="N4627" s="20">
        <f t="shared" si="3799"/>
        <v>226208</v>
      </c>
      <c r="O4627" s="20">
        <f t="shared" si="3799"/>
        <v>204975</v>
      </c>
      <c r="P4627" s="20">
        <f>K4627+L4627</f>
        <v>3044459</v>
      </c>
      <c r="Q4627" s="186">
        <f>IF(J4627=0,"-",P4627/J4627*100)</f>
        <v>99.619774227040594</v>
      </c>
    </row>
    <row r="4628" spans="1:17" x14ac:dyDescent="0.25">
      <c r="A4628" s="216"/>
      <c r="B4628" s="216"/>
      <c r="C4628" s="216"/>
      <c r="D4628" s="216"/>
      <c r="E4628" s="216"/>
      <c r="F4628" s="216"/>
      <c r="G4628" s="217"/>
      <c r="J4628" s="178">
        <v>0</v>
      </c>
      <c r="K4628" s="178">
        <v>0</v>
      </c>
      <c r="L4628" s="178">
        <f>M4628+N4628+O4628</f>
        <v>0</v>
      </c>
      <c r="P4628">
        <f>K4628+L4628</f>
        <v>0</v>
      </c>
      <c r="Q4628" s="160" t="str">
        <f>IF(J4628=0,"-",P4628/J4628*100)</f>
        <v>-</v>
      </c>
    </row>
    <row r="4629" spans="1:17" ht="15.75" thickBot="1" x14ac:dyDescent="0.3">
      <c r="A4629" s="16" t="s">
        <v>1</v>
      </c>
      <c r="B4629" s="16" t="s">
        <v>1</v>
      </c>
      <c r="C4629" s="16" t="s">
        <v>1</v>
      </c>
      <c r="D4629" s="16" t="s">
        <v>1</v>
      </c>
      <c r="E4629" s="16" t="s">
        <v>1</v>
      </c>
      <c r="F4629" s="16" t="s">
        <v>1</v>
      </c>
      <c r="G4629" s="16" t="s">
        <v>1</v>
      </c>
      <c r="H4629" s="22" t="s">
        <v>1</v>
      </c>
      <c r="I4629" s="187"/>
      <c r="J4629" s="187"/>
      <c r="K4629" s="187"/>
      <c r="L4629" s="187"/>
      <c r="M4629" s="22"/>
      <c r="N4629" s="22"/>
      <c r="O4629" s="22"/>
      <c r="P4629" s="22"/>
      <c r="Q4629" s="166"/>
    </row>
    <row r="4630" spans="1:17" ht="45.75" thickBot="1" x14ac:dyDescent="0.3">
      <c r="A4630" s="5" t="s">
        <v>4</v>
      </c>
      <c r="B4630" s="5" t="s">
        <v>5</v>
      </c>
      <c r="C4630" s="5" t="s">
        <v>6</v>
      </c>
      <c r="D4630" s="6" t="s">
        <v>1</v>
      </c>
      <c r="E4630" s="5" t="s">
        <v>7</v>
      </c>
      <c r="F4630" s="5" t="s">
        <v>8</v>
      </c>
      <c r="G4630" s="5" t="s">
        <v>9</v>
      </c>
      <c r="H4630" s="5" t="s">
        <v>10</v>
      </c>
      <c r="I4630" s="109" t="s">
        <v>3374</v>
      </c>
      <c r="J4630" s="109" t="s">
        <v>3433</v>
      </c>
      <c r="K4630" s="109" t="s">
        <v>3437</v>
      </c>
      <c r="L4630" s="109" t="s">
        <v>3434</v>
      </c>
      <c r="M4630" s="5" t="s">
        <v>3439</v>
      </c>
      <c r="N4630" s="5" t="s">
        <v>3440</v>
      </c>
      <c r="O4630" s="5" t="s">
        <v>3441</v>
      </c>
      <c r="P4630" s="5" t="s">
        <v>3438</v>
      </c>
      <c r="Q4630" s="162" t="s">
        <v>3302</v>
      </c>
    </row>
    <row r="4631" spans="1:17" x14ac:dyDescent="0.25">
      <c r="A4631" s="7" t="s">
        <v>1</v>
      </c>
      <c r="B4631" s="7" t="s">
        <v>1</v>
      </c>
      <c r="C4631" s="7" t="s">
        <v>1</v>
      </c>
      <c r="D4631" s="8" t="s">
        <v>1</v>
      </c>
      <c r="E4631" s="8" t="s">
        <v>1</v>
      </c>
      <c r="F4631" s="9" t="s">
        <v>1</v>
      </c>
      <c r="G4631" s="10" t="s">
        <v>1</v>
      </c>
      <c r="H4631" s="11" t="s">
        <v>1</v>
      </c>
      <c r="I4631" s="110">
        <v>1</v>
      </c>
      <c r="J4631" s="110">
        <v>2</v>
      </c>
      <c r="K4631" s="110">
        <v>20</v>
      </c>
      <c r="L4631" s="110" t="s">
        <v>3402</v>
      </c>
      <c r="M4631" s="12">
        <v>5</v>
      </c>
      <c r="N4631" s="12">
        <v>6</v>
      </c>
      <c r="O4631" s="12">
        <v>7</v>
      </c>
      <c r="P4631" s="12" t="s">
        <v>3303</v>
      </c>
      <c r="Q4631" s="110">
        <v>9</v>
      </c>
    </row>
    <row r="4632" spans="1:17" x14ac:dyDescent="0.25">
      <c r="A4632" s="1" t="s">
        <v>969</v>
      </c>
      <c r="B4632" s="1" t="s">
        <v>94</v>
      </c>
      <c r="C4632" s="4" t="s">
        <v>1075</v>
      </c>
      <c r="D4632" s="4" t="s">
        <v>1851</v>
      </c>
      <c r="E4632" s="2" t="s">
        <v>1</v>
      </c>
      <c r="F4632" s="2" t="s">
        <v>1</v>
      </c>
      <c r="G4632" s="2" t="s">
        <v>1</v>
      </c>
      <c r="H4632" s="2" t="s">
        <v>1852</v>
      </c>
      <c r="I4632" s="183">
        <v>0</v>
      </c>
      <c r="J4632" s="183"/>
      <c r="K4632" s="183"/>
      <c r="L4632" s="183"/>
      <c r="M4632" s="3"/>
      <c r="N4632" s="3"/>
      <c r="O4632" s="3"/>
      <c r="P4632" s="3"/>
      <c r="Q4632" s="161"/>
    </row>
    <row r="4633" spans="1:17" ht="33.75" x14ac:dyDescent="0.25">
      <c r="A4633" s="1" t="s">
        <v>1</v>
      </c>
      <c r="B4633" s="1" t="s">
        <v>1</v>
      </c>
      <c r="C4633" s="1" t="s">
        <v>1</v>
      </c>
      <c r="D4633" s="2" t="s">
        <v>1</v>
      </c>
      <c r="E4633" s="2" t="s">
        <v>1</v>
      </c>
      <c r="F4633" s="2" t="s">
        <v>1</v>
      </c>
      <c r="G4633" s="2" t="s">
        <v>1</v>
      </c>
      <c r="H4633" s="13" t="s">
        <v>14</v>
      </c>
      <c r="I4633" s="184">
        <f t="shared" ref="I4633:L4633" si="3800">SUM(I4634,I4642,I4644)</f>
        <v>5156210</v>
      </c>
      <c r="J4633" s="184">
        <f t="shared" ref="J4633" si="3801">SUM(J4634,J4642,J4644)</f>
        <v>4724522</v>
      </c>
      <c r="K4633" s="184">
        <f t="shared" ref="K4633" si="3802">SUM(K4634,K4642,K4644)</f>
        <v>3609765</v>
      </c>
      <c r="L4633" s="184">
        <f t="shared" si="3800"/>
        <v>1062506</v>
      </c>
      <c r="M4633" s="14">
        <f t="shared" ref="M4633:O4633" si="3803">SUM(M4634,M4642,M4644)</f>
        <v>400100</v>
      </c>
      <c r="N4633" s="14">
        <f t="shared" si="3803"/>
        <v>349183</v>
      </c>
      <c r="O4633" s="14">
        <f t="shared" si="3803"/>
        <v>313223</v>
      </c>
      <c r="P4633" s="14">
        <f t="shared" ref="P4633:P4664" si="3804">K4633+L4633</f>
        <v>4672271</v>
      </c>
      <c r="Q4633" s="184">
        <f t="shared" ref="Q4633:Q4664" si="3805">IF(J4633=0,"-",P4633/J4633*100)</f>
        <v>98.8940468474906</v>
      </c>
    </row>
    <row r="4634" spans="1:17" x14ac:dyDescent="0.25">
      <c r="A4634" s="4" t="s">
        <v>969</v>
      </c>
      <c r="B4634" s="4" t="s">
        <v>94</v>
      </c>
      <c r="C4634" s="4" t="s">
        <v>1075</v>
      </c>
      <c r="D4634" s="4" t="s">
        <v>1851</v>
      </c>
      <c r="E4634" s="2" t="s">
        <v>15</v>
      </c>
      <c r="F4634" s="2" t="s">
        <v>1</v>
      </c>
      <c r="G4634" s="2" t="s">
        <v>1</v>
      </c>
      <c r="H4634" s="2" t="s">
        <v>16</v>
      </c>
      <c r="I4634" s="185">
        <f t="shared" ref="I4634:L4634" si="3806">SUM(I4635,I4636)</f>
        <v>4115397</v>
      </c>
      <c r="J4634" s="185">
        <f t="shared" ref="J4634" si="3807">SUM(J4635,J4636)</f>
        <v>4131854</v>
      </c>
      <c r="K4634" s="185">
        <f t="shared" ref="K4634" si="3808">SUM(K4635,K4636)</f>
        <v>3180510</v>
      </c>
      <c r="L4634" s="185">
        <f t="shared" si="3806"/>
        <v>905904</v>
      </c>
      <c r="M4634" s="15">
        <f t="shared" ref="M4634:O4634" si="3809">SUM(M4635,M4636)</f>
        <v>347500</v>
      </c>
      <c r="N4634" s="15">
        <f t="shared" si="3809"/>
        <v>296181</v>
      </c>
      <c r="O4634" s="15">
        <f t="shared" si="3809"/>
        <v>262223</v>
      </c>
      <c r="P4634" s="15">
        <f t="shared" si="3804"/>
        <v>4086414</v>
      </c>
      <c r="Q4634" s="185">
        <f t="shared" si="3805"/>
        <v>98.900251557775277</v>
      </c>
    </row>
    <row r="4635" spans="1:17" x14ac:dyDescent="0.25">
      <c r="A4635" s="4" t="s">
        <v>969</v>
      </c>
      <c r="B4635" s="4" t="s">
        <v>94</v>
      </c>
      <c r="C4635" s="4" t="s">
        <v>1075</v>
      </c>
      <c r="D4635" s="4" t="s">
        <v>1851</v>
      </c>
      <c r="E4635" s="3" t="s">
        <v>18</v>
      </c>
      <c r="F4635" s="4"/>
      <c r="G4635" s="16" t="s">
        <v>1018</v>
      </c>
      <c r="H4635" s="16" t="s">
        <v>17</v>
      </c>
      <c r="I4635" s="183">
        <v>3729497</v>
      </c>
      <c r="J4635" s="183">
        <v>3729497</v>
      </c>
      <c r="K4635" s="183">
        <v>2837773</v>
      </c>
      <c r="L4635" s="183">
        <f>M4635+N4635+O4635</f>
        <v>846723</v>
      </c>
      <c r="M4635" s="17">
        <v>320000</v>
      </c>
      <c r="N4635" s="17">
        <v>270000</v>
      </c>
      <c r="O4635" s="17">
        <v>256723</v>
      </c>
      <c r="P4635" s="17">
        <f t="shared" si="3804"/>
        <v>3684496</v>
      </c>
      <c r="Q4635" s="183">
        <f t="shared" si="3805"/>
        <v>98.793376157696329</v>
      </c>
    </row>
    <row r="4636" spans="1:17" x14ac:dyDescent="0.25">
      <c r="A4636" s="1" t="s">
        <v>969</v>
      </c>
      <c r="B4636" s="1" t="s">
        <v>94</v>
      </c>
      <c r="C4636" s="1" t="s">
        <v>1075</v>
      </c>
      <c r="D4636" s="1" t="s">
        <v>1851</v>
      </c>
      <c r="E4636" s="1" t="s">
        <v>20</v>
      </c>
      <c r="F4636" s="4" t="s">
        <v>1</v>
      </c>
      <c r="G4636" s="16" t="s">
        <v>1</v>
      </c>
      <c r="H4636" s="2" t="s">
        <v>21</v>
      </c>
      <c r="I4636" s="185">
        <f t="shared" ref="I4636:O4636" si="3810">SUM(I4637:I4641)</f>
        <v>385900</v>
      </c>
      <c r="J4636" s="185">
        <f t="shared" si="3810"/>
        <v>402357</v>
      </c>
      <c r="K4636" s="185">
        <f t="shared" si="3810"/>
        <v>342737</v>
      </c>
      <c r="L4636" s="185">
        <f t="shared" si="3810"/>
        <v>59181</v>
      </c>
      <c r="M4636" s="15">
        <f t="shared" si="3810"/>
        <v>27500</v>
      </c>
      <c r="N4636" s="15">
        <f t="shared" si="3810"/>
        <v>26181</v>
      </c>
      <c r="O4636" s="15">
        <f t="shared" si="3810"/>
        <v>5500</v>
      </c>
      <c r="P4636" s="15">
        <f t="shared" si="3804"/>
        <v>401918</v>
      </c>
      <c r="Q4636" s="185">
        <f t="shared" si="3805"/>
        <v>99.890892913507159</v>
      </c>
    </row>
    <row r="4637" spans="1:17" x14ac:dyDescent="0.25">
      <c r="A4637" s="4" t="s">
        <v>969</v>
      </c>
      <c r="B4637" s="4" t="s">
        <v>94</v>
      </c>
      <c r="C4637" s="4" t="s">
        <v>1075</v>
      </c>
      <c r="D4637" s="4" t="s">
        <v>1851</v>
      </c>
      <c r="E4637" s="3" t="s">
        <v>22</v>
      </c>
      <c r="F4637" s="4" t="s">
        <v>1853</v>
      </c>
      <c r="G4637" s="16" t="s">
        <v>1018</v>
      </c>
      <c r="H4637" s="16" t="s">
        <v>86</v>
      </c>
      <c r="I4637" s="183">
        <v>62000</v>
      </c>
      <c r="J4637" s="183">
        <v>62000</v>
      </c>
      <c r="K4637" s="183">
        <v>45061</v>
      </c>
      <c r="L4637" s="183">
        <f>M4637+N4637+O4637</f>
        <v>16500</v>
      </c>
      <c r="M4637" s="17">
        <v>5500</v>
      </c>
      <c r="N4637" s="17">
        <v>5500</v>
      </c>
      <c r="O4637" s="17">
        <v>5500</v>
      </c>
      <c r="P4637" s="17">
        <f t="shared" si="3804"/>
        <v>61561</v>
      </c>
      <c r="Q4637" s="183">
        <f t="shared" si="3805"/>
        <v>99.291935483870958</v>
      </c>
    </row>
    <row r="4638" spans="1:17" x14ac:dyDescent="0.25">
      <c r="A4638" s="4" t="s">
        <v>969</v>
      </c>
      <c r="B4638" s="4" t="s">
        <v>94</v>
      </c>
      <c r="C4638" s="4" t="s">
        <v>1075</v>
      </c>
      <c r="D4638" s="4" t="s">
        <v>1851</v>
      </c>
      <c r="E4638" s="3" t="s">
        <v>22</v>
      </c>
      <c r="F4638" s="4" t="s">
        <v>1854</v>
      </c>
      <c r="G4638" s="16" t="s">
        <v>1018</v>
      </c>
      <c r="H4638" s="16" t="s">
        <v>26</v>
      </c>
      <c r="I4638" s="183">
        <v>231900</v>
      </c>
      <c r="J4638" s="183">
        <v>231900</v>
      </c>
      <c r="K4638" s="183">
        <v>189219</v>
      </c>
      <c r="L4638" s="183">
        <f>M4638+N4638+O4638</f>
        <v>42681</v>
      </c>
      <c r="M4638" s="17">
        <v>22000</v>
      </c>
      <c r="N4638" s="17">
        <v>20681</v>
      </c>
      <c r="O4638" s="17"/>
      <c r="P4638" s="17">
        <f t="shared" si="3804"/>
        <v>231900</v>
      </c>
      <c r="Q4638" s="183">
        <f t="shared" si="3805"/>
        <v>100</v>
      </c>
    </row>
    <row r="4639" spans="1:17" x14ac:dyDescent="0.25">
      <c r="A4639" s="4" t="s">
        <v>969</v>
      </c>
      <c r="B4639" s="4" t="s">
        <v>94</v>
      </c>
      <c r="C4639" s="4" t="s">
        <v>1075</v>
      </c>
      <c r="D4639" s="4" t="s">
        <v>1851</v>
      </c>
      <c r="E4639" s="3" t="s">
        <v>22</v>
      </c>
      <c r="F4639" s="4" t="s">
        <v>1855</v>
      </c>
      <c r="G4639" s="16" t="s">
        <v>1018</v>
      </c>
      <c r="H4639" s="16" t="s">
        <v>28</v>
      </c>
      <c r="I4639" s="183">
        <v>48000</v>
      </c>
      <c r="J4639" s="183">
        <v>64457</v>
      </c>
      <c r="K4639" s="183">
        <v>64457</v>
      </c>
      <c r="L4639" s="183">
        <f>M4639+N4639+O4639</f>
        <v>0</v>
      </c>
      <c r="M4639" s="17"/>
      <c r="N4639" s="17"/>
      <c r="O4639" s="17"/>
      <c r="P4639" s="17">
        <f t="shared" si="3804"/>
        <v>64457</v>
      </c>
      <c r="Q4639" s="183">
        <f t="shared" si="3805"/>
        <v>100</v>
      </c>
    </row>
    <row r="4640" spans="1:17" x14ac:dyDescent="0.25">
      <c r="A4640" s="4" t="s">
        <v>969</v>
      </c>
      <c r="B4640" s="4" t="s">
        <v>94</v>
      </c>
      <c r="C4640" s="4" t="s">
        <v>1075</v>
      </c>
      <c r="D4640" s="4" t="s">
        <v>1851</v>
      </c>
      <c r="E4640" s="3" t="s">
        <v>22</v>
      </c>
      <c r="F4640" s="4" t="s">
        <v>1856</v>
      </c>
      <c r="G4640" s="16" t="s">
        <v>1018</v>
      </c>
      <c r="H4640" s="16" t="s">
        <v>24</v>
      </c>
      <c r="I4640" s="183">
        <v>4000</v>
      </c>
      <c r="J4640" s="183">
        <v>4000</v>
      </c>
      <c r="K4640" s="183">
        <v>4000</v>
      </c>
      <c r="L4640" s="183">
        <f>M4640+N4640+O4640</f>
        <v>0</v>
      </c>
      <c r="M4640" s="17"/>
      <c r="N4640" s="17"/>
      <c r="O4640" s="17"/>
      <c r="P4640" s="17">
        <f t="shared" si="3804"/>
        <v>4000</v>
      </c>
      <c r="Q4640" s="183">
        <f t="shared" si="3805"/>
        <v>100</v>
      </c>
    </row>
    <row r="4641" spans="1:17" x14ac:dyDescent="0.25">
      <c r="A4641" s="4" t="s">
        <v>969</v>
      </c>
      <c r="B4641" s="4" t="s">
        <v>94</v>
      </c>
      <c r="C4641" s="4" t="s">
        <v>1075</v>
      </c>
      <c r="D4641" s="4" t="s">
        <v>1851</v>
      </c>
      <c r="E4641" s="3" t="s">
        <v>22</v>
      </c>
      <c r="F4641" s="4" t="s">
        <v>1857</v>
      </c>
      <c r="G4641" s="16" t="s">
        <v>1018</v>
      </c>
      <c r="H4641" s="16" t="s">
        <v>30</v>
      </c>
      <c r="I4641" s="183">
        <v>40000</v>
      </c>
      <c r="J4641" s="183">
        <v>40000</v>
      </c>
      <c r="K4641" s="183">
        <v>40000</v>
      </c>
      <c r="L4641" s="183">
        <f>M4641+N4641+O4641</f>
        <v>0</v>
      </c>
      <c r="M4641" s="17"/>
      <c r="N4641" s="17"/>
      <c r="O4641" s="17"/>
      <c r="P4641" s="17">
        <f t="shared" si="3804"/>
        <v>40000</v>
      </c>
      <c r="Q4641" s="183">
        <f t="shared" si="3805"/>
        <v>100</v>
      </c>
    </row>
    <row r="4642" spans="1:17" x14ac:dyDescent="0.25">
      <c r="A4642" s="4" t="s">
        <v>969</v>
      </c>
      <c r="B4642" s="4" t="s">
        <v>94</v>
      </c>
      <c r="C4642" s="4" t="s">
        <v>1075</v>
      </c>
      <c r="D4642" s="4" t="s">
        <v>1851</v>
      </c>
      <c r="E4642" s="2" t="s">
        <v>31</v>
      </c>
      <c r="F4642" s="2" t="s">
        <v>1</v>
      </c>
      <c r="G4642" s="2" t="s">
        <v>1</v>
      </c>
      <c r="H4642" s="2" t="s">
        <v>32</v>
      </c>
      <c r="I4642" s="185">
        <f t="shared" ref="I4642:O4642" si="3811">SUM(I4643)</f>
        <v>391596</v>
      </c>
      <c r="J4642" s="185">
        <f t="shared" si="3811"/>
        <v>391596</v>
      </c>
      <c r="K4642" s="185">
        <f t="shared" si="3811"/>
        <v>293935</v>
      </c>
      <c r="L4642" s="185">
        <f t="shared" si="3811"/>
        <v>92000</v>
      </c>
      <c r="M4642" s="15">
        <f t="shared" si="3811"/>
        <v>29000</v>
      </c>
      <c r="N4642" s="15">
        <f t="shared" si="3811"/>
        <v>31000</v>
      </c>
      <c r="O4642" s="15">
        <f t="shared" si="3811"/>
        <v>32000</v>
      </c>
      <c r="P4642" s="15">
        <f t="shared" si="3804"/>
        <v>385935</v>
      </c>
      <c r="Q4642" s="185">
        <f t="shared" si="3805"/>
        <v>98.554377470658537</v>
      </c>
    </row>
    <row r="4643" spans="1:17" x14ac:dyDescent="0.25">
      <c r="A4643" s="4" t="s">
        <v>969</v>
      </c>
      <c r="B4643" s="4" t="s">
        <v>94</v>
      </c>
      <c r="C4643" s="4" t="s">
        <v>1075</v>
      </c>
      <c r="D4643" s="4" t="s">
        <v>1851</v>
      </c>
      <c r="E4643" s="3" t="s">
        <v>34</v>
      </c>
      <c r="F4643" s="4"/>
      <c r="G4643" s="16" t="s">
        <v>1018</v>
      </c>
      <c r="H4643" s="16" t="s">
        <v>33</v>
      </c>
      <c r="I4643" s="183">
        <v>391596</v>
      </c>
      <c r="J4643" s="183">
        <v>391596</v>
      </c>
      <c r="K4643" s="183">
        <v>293935</v>
      </c>
      <c r="L4643" s="183">
        <f>M4643+N4643+O4643</f>
        <v>92000</v>
      </c>
      <c r="M4643" s="17">
        <v>29000</v>
      </c>
      <c r="N4643" s="17">
        <v>31000</v>
      </c>
      <c r="O4643" s="17">
        <v>32000</v>
      </c>
      <c r="P4643" s="17">
        <f t="shared" si="3804"/>
        <v>385935</v>
      </c>
      <c r="Q4643" s="183">
        <f t="shared" si="3805"/>
        <v>98.554377470658537</v>
      </c>
    </row>
    <row r="4644" spans="1:17" x14ac:dyDescent="0.25">
      <c r="A4644" s="4" t="s">
        <v>969</v>
      </c>
      <c r="B4644" s="4" t="s">
        <v>94</v>
      </c>
      <c r="C4644" s="4" t="s">
        <v>1075</v>
      </c>
      <c r="D4644" s="4" t="s">
        <v>1851</v>
      </c>
      <c r="E4644" s="2" t="s">
        <v>35</v>
      </c>
      <c r="F4644" s="2" t="s">
        <v>1</v>
      </c>
      <c r="G4644" s="2" t="s">
        <v>1</v>
      </c>
      <c r="H4644" s="2" t="s">
        <v>36</v>
      </c>
      <c r="I4644" s="185">
        <f t="shared" ref="I4644:O4644" si="3812">SUM(I4645:I4653)</f>
        <v>649217</v>
      </c>
      <c r="J4644" s="185">
        <f t="shared" si="3812"/>
        <v>201072</v>
      </c>
      <c r="K4644" s="185">
        <f t="shared" si="3812"/>
        <v>135320</v>
      </c>
      <c r="L4644" s="185">
        <f t="shared" si="3812"/>
        <v>64602</v>
      </c>
      <c r="M4644" s="15">
        <f t="shared" si="3812"/>
        <v>23600</v>
      </c>
      <c r="N4644" s="15">
        <f t="shared" si="3812"/>
        <v>22002</v>
      </c>
      <c r="O4644" s="15">
        <f t="shared" si="3812"/>
        <v>19000</v>
      </c>
      <c r="P4644" s="15">
        <f t="shared" si="3804"/>
        <v>199922</v>
      </c>
      <c r="Q4644" s="185">
        <f t="shared" si="3805"/>
        <v>99.428065568552555</v>
      </c>
    </row>
    <row r="4645" spans="1:17" x14ac:dyDescent="0.25">
      <c r="A4645" s="4" t="s">
        <v>969</v>
      </c>
      <c r="B4645" s="4" t="s">
        <v>94</v>
      </c>
      <c r="C4645" s="4" t="s">
        <v>1075</v>
      </c>
      <c r="D4645" s="4" t="s">
        <v>1851</v>
      </c>
      <c r="E4645" s="3" t="s">
        <v>39</v>
      </c>
      <c r="F4645" s="4"/>
      <c r="G4645" s="16" t="s">
        <v>1018</v>
      </c>
      <c r="H4645" s="16" t="s">
        <v>38</v>
      </c>
      <c r="I4645" s="183">
        <v>70100</v>
      </c>
      <c r="J4645" s="183">
        <v>100</v>
      </c>
      <c r="K4645" s="183">
        <v>100</v>
      </c>
      <c r="L4645" s="183">
        <f t="shared" ref="L4645:L4652" si="3813">M4645+N4645+O4645</f>
        <v>0</v>
      </c>
      <c r="M4645" s="17">
        <v>0</v>
      </c>
      <c r="N4645" s="17">
        <v>0</v>
      </c>
      <c r="O4645" s="17">
        <v>0</v>
      </c>
      <c r="P4645" s="17">
        <f t="shared" si="3804"/>
        <v>100</v>
      </c>
      <c r="Q4645" s="183">
        <f t="shared" si="3805"/>
        <v>100</v>
      </c>
    </row>
    <row r="4646" spans="1:17" x14ac:dyDescent="0.25">
      <c r="A4646" s="4" t="s">
        <v>969</v>
      </c>
      <c r="B4646" s="4" t="s">
        <v>94</v>
      </c>
      <c r="C4646" s="4" t="s">
        <v>1075</v>
      </c>
      <c r="D4646" s="4" t="s">
        <v>1851</v>
      </c>
      <c r="E4646" s="3" t="s">
        <v>197</v>
      </c>
      <c r="F4646" s="4"/>
      <c r="G4646" s="16" t="s">
        <v>1018</v>
      </c>
      <c r="H4646" s="16" t="s">
        <v>196</v>
      </c>
      <c r="I4646" s="183">
        <v>145000</v>
      </c>
      <c r="J4646" s="183">
        <v>145000</v>
      </c>
      <c r="K4646" s="183">
        <v>90000</v>
      </c>
      <c r="L4646" s="183">
        <f t="shared" si="3813"/>
        <v>55000</v>
      </c>
      <c r="M4646" s="17">
        <v>18000</v>
      </c>
      <c r="N4646" s="17">
        <v>18000</v>
      </c>
      <c r="O4646" s="17">
        <v>19000</v>
      </c>
      <c r="P4646" s="17">
        <f t="shared" si="3804"/>
        <v>145000</v>
      </c>
      <c r="Q4646" s="183">
        <f t="shared" si="3805"/>
        <v>100</v>
      </c>
    </row>
    <row r="4647" spans="1:17" x14ac:dyDescent="0.25">
      <c r="A4647" s="4" t="s">
        <v>969</v>
      </c>
      <c r="B4647" s="4" t="s">
        <v>94</v>
      </c>
      <c r="C4647" s="4" t="s">
        <v>1075</v>
      </c>
      <c r="D4647" s="4" t="s">
        <v>1851</v>
      </c>
      <c r="E4647" s="3" t="s">
        <v>200</v>
      </c>
      <c r="F4647" s="4"/>
      <c r="G4647" s="16" t="s">
        <v>1018</v>
      </c>
      <c r="H4647" s="16" t="s">
        <v>199</v>
      </c>
      <c r="I4647" s="183">
        <v>31000</v>
      </c>
      <c r="J4647" s="183">
        <v>1000</v>
      </c>
      <c r="K4647" s="183">
        <v>1000</v>
      </c>
      <c r="L4647" s="183">
        <f t="shared" si="3813"/>
        <v>0</v>
      </c>
      <c r="M4647" s="17">
        <v>0</v>
      </c>
      <c r="N4647" s="17">
        <v>0</v>
      </c>
      <c r="O4647" s="17">
        <v>0</v>
      </c>
      <c r="P4647" s="17">
        <f t="shared" si="3804"/>
        <v>1000</v>
      </c>
      <c r="Q4647" s="183">
        <f t="shared" si="3805"/>
        <v>100</v>
      </c>
    </row>
    <row r="4648" spans="1:17" x14ac:dyDescent="0.25">
      <c r="A4648" s="4" t="s">
        <v>969</v>
      </c>
      <c r="B4648" s="4" t="s">
        <v>94</v>
      </c>
      <c r="C4648" s="4" t="s">
        <v>1075</v>
      </c>
      <c r="D4648" s="4" t="s">
        <v>1851</v>
      </c>
      <c r="E4648" s="3" t="s">
        <v>203</v>
      </c>
      <c r="F4648" s="4"/>
      <c r="G4648" s="16" t="s">
        <v>1018</v>
      </c>
      <c r="H4648" s="16" t="s">
        <v>202</v>
      </c>
      <c r="I4648" s="183">
        <v>54000</v>
      </c>
      <c r="J4648" s="183">
        <v>10000</v>
      </c>
      <c r="K4648" s="183">
        <v>8500</v>
      </c>
      <c r="L4648" s="183">
        <f t="shared" si="3813"/>
        <v>1500</v>
      </c>
      <c r="M4648" s="17">
        <v>1000</v>
      </c>
      <c r="N4648" s="17">
        <v>500</v>
      </c>
      <c r="O4648" s="17">
        <v>0</v>
      </c>
      <c r="P4648" s="17">
        <f t="shared" si="3804"/>
        <v>10000</v>
      </c>
      <c r="Q4648" s="183">
        <f t="shared" si="3805"/>
        <v>100</v>
      </c>
    </row>
    <row r="4649" spans="1:17" x14ac:dyDescent="0.25">
      <c r="A4649" s="4" t="s">
        <v>969</v>
      </c>
      <c r="B4649" s="4" t="s">
        <v>94</v>
      </c>
      <c r="C4649" s="4" t="s">
        <v>1075</v>
      </c>
      <c r="D4649" s="4" t="s">
        <v>1851</v>
      </c>
      <c r="E4649" s="3" t="s">
        <v>206</v>
      </c>
      <c r="F4649" s="4"/>
      <c r="G4649" s="16" t="s">
        <v>1018</v>
      </c>
      <c r="H4649" s="16" t="s">
        <v>205</v>
      </c>
      <c r="I4649" s="183">
        <v>1050</v>
      </c>
      <c r="J4649" s="183">
        <v>150</v>
      </c>
      <c r="K4649" s="183">
        <v>150</v>
      </c>
      <c r="L4649" s="183">
        <f t="shared" si="3813"/>
        <v>0</v>
      </c>
      <c r="M4649" s="17">
        <v>0</v>
      </c>
      <c r="N4649" s="17">
        <v>0</v>
      </c>
      <c r="O4649" s="17">
        <v>0</v>
      </c>
      <c r="P4649" s="17">
        <f t="shared" si="3804"/>
        <v>150</v>
      </c>
      <c r="Q4649" s="183">
        <f t="shared" si="3805"/>
        <v>100</v>
      </c>
    </row>
    <row r="4650" spans="1:17" x14ac:dyDescent="0.25">
      <c r="A4650" s="4" t="s">
        <v>969</v>
      </c>
      <c r="B4650" s="4" t="s">
        <v>94</v>
      </c>
      <c r="C4650" s="4" t="s">
        <v>1075</v>
      </c>
      <c r="D4650" s="4" t="s">
        <v>1851</v>
      </c>
      <c r="E4650" s="3" t="s">
        <v>209</v>
      </c>
      <c r="F4650" s="4"/>
      <c r="G4650" s="16" t="s">
        <v>1018</v>
      </c>
      <c r="H4650" s="16" t="s">
        <v>208</v>
      </c>
      <c r="I4650" s="183">
        <v>6600</v>
      </c>
      <c r="J4650" s="183">
        <v>0</v>
      </c>
      <c r="K4650" s="183">
        <v>0</v>
      </c>
      <c r="L4650" s="183">
        <f t="shared" si="3813"/>
        <v>0</v>
      </c>
      <c r="M4650" s="17"/>
      <c r="N4650" s="17"/>
      <c r="O4650" s="17"/>
      <c r="P4650" s="17">
        <f t="shared" si="3804"/>
        <v>0</v>
      </c>
      <c r="Q4650" s="161" t="str">
        <f t="shared" si="3805"/>
        <v>-</v>
      </c>
    </row>
    <row r="4651" spans="1:17" x14ac:dyDescent="0.25">
      <c r="A4651" s="4" t="s">
        <v>969</v>
      </c>
      <c r="B4651" s="4" t="s">
        <v>94</v>
      </c>
      <c r="C4651" s="4" t="s">
        <v>1075</v>
      </c>
      <c r="D4651" s="4" t="s">
        <v>1851</v>
      </c>
      <c r="E4651" s="3" t="s">
        <v>212</v>
      </c>
      <c r="F4651" s="4"/>
      <c r="G4651" s="16" t="s">
        <v>1018</v>
      </c>
      <c r="H4651" s="16" t="s">
        <v>211</v>
      </c>
      <c r="I4651" s="183">
        <v>56895</v>
      </c>
      <c r="J4651" s="183">
        <v>2750</v>
      </c>
      <c r="K4651" s="183">
        <v>2450</v>
      </c>
      <c r="L4651" s="183">
        <f t="shared" si="3813"/>
        <v>150</v>
      </c>
      <c r="M4651" s="17">
        <v>100</v>
      </c>
      <c r="N4651" s="17">
        <v>50</v>
      </c>
      <c r="O4651" s="17">
        <v>0</v>
      </c>
      <c r="P4651" s="17">
        <f t="shared" si="3804"/>
        <v>2600</v>
      </c>
      <c r="Q4651" s="183">
        <f t="shared" si="3805"/>
        <v>94.545454545454547</v>
      </c>
    </row>
    <row r="4652" spans="1:17" x14ac:dyDescent="0.25">
      <c r="A4652" s="4" t="s">
        <v>969</v>
      </c>
      <c r="B4652" s="4" t="s">
        <v>94</v>
      </c>
      <c r="C4652" s="4" t="s">
        <v>1075</v>
      </c>
      <c r="D4652" s="4" t="s">
        <v>1851</v>
      </c>
      <c r="E4652" s="3" t="s">
        <v>215</v>
      </c>
      <c r="F4652" s="4"/>
      <c r="G4652" s="16" t="s">
        <v>1018</v>
      </c>
      <c r="H4652" s="16" t="s">
        <v>214</v>
      </c>
      <c r="I4652" s="183">
        <v>6175</v>
      </c>
      <c r="J4652" s="183">
        <v>75</v>
      </c>
      <c r="K4652" s="183">
        <v>75</v>
      </c>
      <c r="L4652" s="183">
        <f t="shared" si="3813"/>
        <v>0</v>
      </c>
      <c r="M4652" s="17">
        <v>0</v>
      </c>
      <c r="N4652" s="17">
        <v>0</v>
      </c>
      <c r="O4652" s="17">
        <v>0</v>
      </c>
      <c r="P4652" s="17">
        <f t="shared" si="3804"/>
        <v>75</v>
      </c>
      <c r="Q4652" s="183">
        <f t="shared" si="3805"/>
        <v>100</v>
      </c>
    </row>
    <row r="4653" spans="1:17" x14ac:dyDescent="0.25">
      <c r="A4653" s="1" t="s">
        <v>969</v>
      </c>
      <c r="B4653" s="1" t="s">
        <v>94</v>
      </c>
      <c r="C4653" s="1" t="s">
        <v>1075</v>
      </c>
      <c r="D4653" s="1" t="s">
        <v>1851</v>
      </c>
      <c r="E4653" s="1" t="s">
        <v>40</v>
      </c>
      <c r="F4653" s="4" t="s">
        <v>1</v>
      </c>
      <c r="G4653" s="16" t="s">
        <v>1</v>
      </c>
      <c r="H4653" s="2" t="s">
        <v>41</v>
      </c>
      <c r="I4653" s="185">
        <f t="shared" ref="I4653:O4653" si="3814">SUM(I4654:I4656)</f>
        <v>278397</v>
      </c>
      <c r="J4653" s="185">
        <f t="shared" si="3814"/>
        <v>41997</v>
      </c>
      <c r="K4653" s="185">
        <f t="shared" si="3814"/>
        <v>33045</v>
      </c>
      <c r="L4653" s="185">
        <f t="shared" si="3814"/>
        <v>7952</v>
      </c>
      <c r="M4653" s="15">
        <f t="shared" si="3814"/>
        <v>4500</v>
      </c>
      <c r="N4653" s="15">
        <f t="shared" si="3814"/>
        <v>3452</v>
      </c>
      <c r="O4653" s="15">
        <f t="shared" si="3814"/>
        <v>0</v>
      </c>
      <c r="P4653" s="15">
        <f t="shared" si="3804"/>
        <v>40997</v>
      </c>
      <c r="Q4653" s="185">
        <f t="shared" si="3805"/>
        <v>97.618877538871828</v>
      </c>
    </row>
    <row r="4654" spans="1:17" x14ac:dyDescent="0.25">
      <c r="A4654" s="4" t="s">
        <v>969</v>
      </c>
      <c r="B4654" s="4" t="s">
        <v>94</v>
      </c>
      <c r="C4654" s="4" t="s">
        <v>1075</v>
      </c>
      <c r="D4654" s="4" t="s">
        <v>1851</v>
      </c>
      <c r="E4654" s="3" t="s">
        <v>42</v>
      </c>
      <c r="F4654" s="4"/>
      <c r="G4654" s="16" t="s">
        <v>1018</v>
      </c>
      <c r="H4654" s="16" t="s">
        <v>41</v>
      </c>
      <c r="I4654" s="183">
        <v>251500</v>
      </c>
      <c r="J4654" s="183">
        <v>15100</v>
      </c>
      <c r="K4654" s="183">
        <v>12600</v>
      </c>
      <c r="L4654" s="183">
        <f>M4654+N4654+O4654</f>
        <v>1500</v>
      </c>
      <c r="M4654" s="17">
        <v>1000</v>
      </c>
      <c r="N4654" s="17">
        <v>500</v>
      </c>
      <c r="O4654" s="17">
        <v>0</v>
      </c>
      <c r="P4654" s="17">
        <f t="shared" si="3804"/>
        <v>14100</v>
      </c>
      <c r="Q4654" s="183">
        <f t="shared" si="3805"/>
        <v>93.377483443708613</v>
      </c>
    </row>
    <row r="4655" spans="1:17" ht="22.5" x14ac:dyDescent="0.25">
      <c r="A4655" s="4" t="s">
        <v>969</v>
      </c>
      <c r="B4655" s="4" t="s">
        <v>94</v>
      </c>
      <c r="C4655" s="4" t="s">
        <v>1075</v>
      </c>
      <c r="D4655" s="4" t="s">
        <v>1851</v>
      </c>
      <c r="E4655" s="3" t="s">
        <v>42</v>
      </c>
      <c r="F4655" s="4" t="s">
        <v>1858</v>
      </c>
      <c r="G4655" s="16" t="s">
        <v>1018</v>
      </c>
      <c r="H4655" s="16" t="s">
        <v>50</v>
      </c>
      <c r="I4655" s="183">
        <v>11897</v>
      </c>
      <c r="J4655" s="183">
        <v>11897</v>
      </c>
      <c r="K4655" s="183">
        <v>8445</v>
      </c>
      <c r="L4655" s="183">
        <f>M4655+N4655+O4655</f>
        <v>3452</v>
      </c>
      <c r="M4655" s="17">
        <v>2000</v>
      </c>
      <c r="N4655" s="17">
        <v>1452</v>
      </c>
      <c r="O4655" s="17"/>
      <c r="P4655" s="17">
        <f t="shared" si="3804"/>
        <v>11897</v>
      </c>
      <c r="Q4655" s="183">
        <f t="shared" si="3805"/>
        <v>100</v>
      </c>
    </row>
    <row r="4656" spans="1:17" ht="22.5" x14ac:dyDescent="0.25">
      <c r="A4656" s="4" t="s">
        <v>969</v>
      </c>
      <c r="B4656" s="4" t="s">
        <v>94</v>
      </c>
      <c r="C4656" s="4" t="s">
        <v>1075</v>
      </c>
      <c r="D4656" s="4" t="s">
        <v>1851</v>
      </c>
      <c r="E4656" s="3" t="s">
        <v>42</v>
      </c>
      <c r="F4656" s="4" t="s">
        <v>1859</v>
      </c>
      <c r="G4656" s="16" t="s">
        <v>1018</v>
      </c>
      <c r="H4656" s="16" t="s">
        <v>56</v>
      </c>
      <c r="I4656" s="183">
        <v>15000</v>
      </c>
      <c r="J4656" s="183">
        <v>15000</v>
      </c>
      <c r="K4656" s="183">
        <v>12000</v>
      </c>
      <c r="L4656" s="183">
        <f>M4656+N4656+O4656</f>
        <v>3000</v>
      </c>
      <c r="M4656" s="17">
        <v>1500</v>
      </c>
      <c r="N4656" s="17">
        <v>1500</v>
      </c>
      <c r="O4656" s="17">
        <v>0</v>
      </c>
      <c r="P4656" s="17">
        <f t="shared" si="3804"/>
        <v>15000</v>
      </c>
      <c r="Q4656" s="183">
        <f t="shared" si="3805"/>
        <v>100</v>
      </c>
    </row>
    <row r="4657" spans="1:17" ht="22.5" x14ac:dyDescent="0.25">
      <c r="A4657" s="1" t="s">
        <v>1</v>
      </c>
      <c r="B4657" s="1" t="s">
        <v>1</v>
      </c>
      <c r="C4657" s="1" t="s">
        <v>1</v>
      </c>
      <c r="D4657" s="2" t="s">
        <v>1</v>
      </c>
      <c r="E4657" s="2" t="s">
        <v>1</v>
      </c>
      <c r="F4657" s="2" t="s">
        <v>1</v>
      </c>
      <c r="G4657" s="2" t="s">
        <v>1</v>
      </c>
      <c r="H4657" s="13" t="s">
        <v>57</v>
      </c>
      <c r="I4657" s="184">
        <f t="shared" ref="I4657:O4658" si="3815">SUM(I4658)</f>
        <v>100</v>
      </c>
      <c r="J4657" s="184">
        <f t="shared" si="3815"/>
        <v>53250</v>
      </c>
      <c r="K4657" s="184">
        <f t="shared" si="3815"/>
        <v>53150</v>
      </c>
      <c r="L4657" s="184">
        <f t="shared" si="3815"/>
        <v>0</v>
      </c>
      <c r="M4657" s="14">
        <f t="shared" si="3815"/>
        <v>0</v>
      </c>
      <c r="N4657" s="14">
        <f t="shared" si="3815"/>
        <v>0</v>
      </c>
      <c r="O4657" s="14">
        <f t="shared" si="3815"/>
        <v>0</v>
      </c>
      <c r="P4657" s="14">
        <f t="shared" si="3804"/>
        <v>53150</v>
      </c>
      <c r="Q4657" s="184">
        <f t="shared" si="3805"/>
        <v>99.812206572769952</v>
      </c>
    </row>
    <row r="4658" spans="1:17" x14ac:dyDescent="0.25">
      <c r="A4658" s="4" t="s">
        <v>969</v>
      </c>
      <c r="B4658" s="4" t="s">
        <v>94</v>
      </c>
      <c r="C4658" s="4" t="s">
        <v>1075</v>
      </c>
      <c r="D4658" s="4" t="s">
        <v>1851</v>
      </c>
      <c r="E4658" s="2" t="s">
        <v>58</v>
      </c>
      <c r="F4658" s="2" t="s">
        <v>1</v>
      </c>
      <c r="G4658" s="2" t="s">
        <v>1</v>
      </c>
      <c r="H4658" s="2" t="s">
        <v>59</v>
      </c>
      <c r="I4658" s="185">
        <f t="shared" si="3815"/>
        <v>100</v>
      </c>
      <c r="J4658" s="185">
        <f t="shared" si="3815"/>
        <v>53250</v>
      </c>
      <c r="K4658" s="185">
        <f t="shared" si="3815"/>
        <v>53150</v>
      </c>
      <c r="L4658" s="185">
        <f t="shared" si="3815"/>
        <v>0</v>
      </c>
      <c r="M4658" s="15">
        <f t="shared" si="3815"/>
        <v>0</v>
      </c>
      <c r="N4658" s="15">
        <f t="shared" si="3815"/>
        <v>0</v>
      </c>
      <c r="O4658" s="15">
        <f t="shared" si="3815"/>
        <v>0</v>
      </c>
      <c r="P4658" s="15">
        <f t="shared" si="3804"/>
        <v>53150</v>
      </c>
      <c r="Q4658" s="185">
        <f t="shared" si="3805"/>
        <v>99.812206572769952</v>
      </c>
    </row>
    <row r="4659" spans="1:17" x14ac:dyDescent="0.25">
      <c r="A4659" s="4" t="s">
        <v>969</v>
      </c>
      <c r="B4659" s="4" t="s">
        <v>94</v>
      </c>
      <c r="C4659" s="4" t="s">
        <v>1075</v>
      </c>
      <c r="D4659" s="4" t="s">
        <v>1851</v>
      </c>
      <c r="E4659" s="3" t="s">
        <v>69</v>
      </c>
      <c r="F4659" s="4"/>
      <c r="G4659" s="16" t="s">
        <v>1018</v>
      </c>
      <c r="H4659" s="16" t="s">
        <v>68</v>
      </c>
      <c r="I4659" s="183">
        <v>100</v>
      </c>
      <c r="J4659" s="183">
        <v>53250</v>
      </c>
      <c r="K4659" s="183">
        <v>53150</v>
      </c>
      <c r="L4659" s="183">
        <f>M4659+N4659+O4659</f>
        <v>0</v>
      </c>
      <c r="M4659" s="17"/>
      <c r="N4659" s="17"/>
      <c r="O4659" s="17"/>
      <c r="P4659" s="17">
        <f t="shared" si="3804"/>
        <v>53150</v>
      </c>
      <c r="Q4659" s="183">
        <f t="shared" si="3805"/>
        <v>99.812206572769952</v>
      </c>
    </row>
    <row r="4660" spans="1:17" ht="22.5" x14ac:dyDescent="0.25">
      <c r="A4660" s="1" t="s">
        <v>1</v>
      </c>
      <c r="B4660" s="1" t="s">
        <v>1</v>
      </c>
      <c r="C4660" s="1" t="s">
        <v>1</v>
      </c>
      <c r="D4660" s="2" t="s">
        <v>1</v>
      </c>
      <c r="E4660" s="2" t="s">
        <v>1</v>
      </c>
      <c r="F4660" s="2" t="s">
        <v>1</v>
      </c>
      <c r="G4660" s="2" t="s">
        <v>1</v>
      </c>
      <c r="H4660" s="13" t="s">
        <v>70</v>
      </c>
      <c r="I4660" s="184">
        <f t="shared" ref="I4660:O4660" si="3816">SUM(I4661)</f>
        <v>262000</v>
      </c>
      <c r="J4660" s="184">
        <f t="shared" si="3816"/>
        <v>32000</v>
      </c>
      <c r="K4660" s="184">
        <f t="shared" si="3816"/>
        <v>20000</v>
      </c>
      <c r="L4660" s="184">
        <f t="shared" si="3816"/>
        <v>12000</v>
      </c>
      <c r="M4660" s="14">
        <f t="shared" si="3816"/>
        <v>12000</v>
      </c>
      <c r="N4660" s="14">
        <f t="shared" si="3816"/>
        <v>0</v>
      </c>
      <c r="O4660" s="14">
        <f t="shared" si="3816"/>
        <v>0</v>
      </c>
      <c r="P4660" s="14">
        <f t="shared" si="3804"/>
        <v>32000</v>
      </c>
      <c r="Q4660" s="184">
        <f t="shared" si="3805"/>
        <v>100</v>
      </c>
    </row>
    <row r="4661" spans="1:17" x14ac:dyDescent="0.25">
      <c r="A4661" s="4" t="s">
        <v>969</v>
      </c>
      <c r="B4661" s="4" t="s">
        <v>94</v>
      </c>
      <c r="C4661" s="4" t="s">
        <v>1075</v>
      </c>
      <c r="D4661" s="4" t="s">
        <v>1851</v>
      </c>
      <c r="E4661" s="2" t="s">
        <v>71</v>
      </c>
      <c r="F4661" s="2" t="s">
        <v>1</v>
      </c>
      <c r="G4661" s="2" t="s">
        <v>1</v>
      </c>
      <c r="H4661" s="2" t="s">
        <v>72</v>
      </c>
      <c r="I4661" s="185">
        <f t="shared" ref="I4661:L4661" si="3817">SUM(I4662:I4663)</f>
        <v>262000</v>
      </c>
      <c r="J4661" s="185">
        <f t="shared" ref="J4661" si="3818">SUM(J4662:J4663)</f>
        <v>32000</v>
      </c>
      <c r="K4661" s="185">
        <f t="shared" ref="K4661" si="3819">SUM(K4662:K4663)</f>
        <v>20000</v>
      </c>
      <c r="L4661" s="185">
        <f t="shared" si="3817"/>
        <v>12000</v>
      </c>
      <c r="M4661" s="15">
        <f t="shared" ref="M4661:O4661" si="3820">SUM(M4662:M4663)</f>
        <v>12000</v>
      </c>
      <c r="N4661" s="15">
        <f t="shared" si="3820"/>
        <v>0</v>
      </c>
      <c r="O4661" s="15">
        <f t="shared" si="3820"/>
        <v>0</v>
      </c>
      <c r="P4661" s="15">
        <f t="shared" si="3804"/>
        <v>32000</v>
      </c>
      <c r="Q4661" s="185">
        <f t="shared" si="3805"/>
        <v>100</v>
      </c>
    </row>
    <row r="4662" spans="1:17" x14ac:dyDescent="0.25">
      <c r="A4662" s="4" t="s">
        <v>969</v>
      </c>
      <c r="B4662" s="4" t="s">
        <v>94</v>
      </c>
      <c r="C4662" s="4" t="s">
        <v>1075</v>
      </c>
      <c r="D4662" s="4" t="s">
        <v>1851</v>
      </c>
      <c r="E4662" s="3" t="s">
        <v>75</v>
      </c>
      <c r="F4662" s="4"/>
      <c r="G4662" s="16" t="s">
        <v>1018</v>
      </c>
      <c r="H4662" s="16" t="s">
        <v>74</v>
      </c>
      <c r="I4662" s="183">
        <v>212000</v>
      </c>
      <c r="J4662" s="183">
        <v>12000</v>
      </c>
      <c r="K4662" s="183">
        <v>10000</v>
      </c>
      <c r="L4662" s="183">
        <f>M4662+N4662+O4662</f>
        <v>2000</v>
      </c>
      <c r="M4662" s="17">
        <v>2000</v>
      </c>
      <c r="N4662" s="17">
        <v>0</v>
      </c>
      <c r="O4662" s="17">
        <v>0</v>
      </c>
      <c r="P4662" s="17">
        <f t="shared" si="3804"/>
        <v>12000</v>
      </c>
      <c r="Q4662" s="183">
        <f t="shared" si="3805"/>
        <v>100</v>
      </c>
    </row>
    <row r="4663" spans="1:17" x14ac:dyDescent="0.25">
      <c r="A4663" s="4" t="s">
        <v>969</v>
      </c>
      <c r="B4663" s="4" t="s">
        <v>94</v>
      </c>
      <c r="C4663" s="4" t="s">
        <v>1075</v>
      </c>
      <c r="D4663" s="4" t="s">
        <v>1851</v>
      </c>
      <c r="E4663" s="3" t="s">
        <v>341</v>
      </c>
      <c r="F4663" s="4"/>
      <c r="G4663" s="16" t="s">
        <v>1018</v>
      </c>
      <c r="H4663" s="16" t="s">
        <v>340</v>
      </c>
      <c r="I4663" s="183">
        <v>50000</v>
      </c>
      <c r="J4663" s="183">
        <v>20000</v>
      </c>
      <c r="K4663" s="183">
        <v>10000</v>
      </c>
      <c r="L4663" s="183">
        <f>M4663+N4663+O4663</f>
        <v>10000</v>
      </c>
      <c r="M4663" s="17">
        <v>10000</v>
      </c>
      <c r="N4663" s="17">
        <v>0</v>
      </c>
      <c r="O4663" s="17">
        <v>0</v>
      </c>
      <c r="P4663" s="17">
        <f t="shared" si="3804"/>
        <v>20000</v>
      </c>
      <c r="Q4663" s="183">
        <f t="shared" si="3805"/>
        <v>100</v>
      </c>
    </row>
    <row r="4664" spans="1:17" x14ac:dyDescent="0.25">
      <c r="A4664" s="16" t="s">
        <v>1</v>
      </c>
      <c r="B4664" s="16" t="s">
        <v>1</v>
      </c>
      <c r="C4664" s="16" t="s">
        <v>1</v>
      </c>
      <c r="D4664" s="16" t="s">
        <v>1</v>
      </c>
      <c r="E4664" s="16" t="s">
        <v>1</v>
      </c>
      <c r="F4664" s="16" t="s">
        <v>1</v>
      </c>
      <c r="G4664" s="16" t="s">
        <v>1</v>
      </c>
      <c r="H4664" s="13" t="s">
        <v>1860</v>
      </c>
      <c r="I4664" s="184">
        <f t="shared" ref="I4664:O4664" si="3821">SUM(I4633,I4657,I4660)</f>
        <v>5418310</v>
      </c>
      <c r="J4664" s="184">
        <f t="shared" si="3821"/>
        <v>4809772</v>
      </c>
      <c r="K4664" s="184">
        <f t="shared" si="3821"/>
        <v>3682915</v>
      </c>
      <c r="L4664" s="184">
        <f t="shared" si="3821"/>
        <v>1074506</v>
      </c>
      <c r="M4664" s="14">
        <f t="shared" si="3821"/>
        <v>412100</v>
      </c>
      <c r="N4664" s="14">
        <f t="shared" si="3821"/>
        <v>349183</v>
      </c>
      <c r="O4664" s="14">
        <f t="shared" si="3821"/>
        <v>313223</v>
      </c>
      <c r="P4664" s="14">
        <f t="shared" si="3804"/>
        <v>4757421</v>
      </c>
      <c r="Q4664" s="184">
        <f t="shared" si="3805"/>
        <v>98.911570028683272</v>
      </c>
    </row>
    <row r="4665" spans="1:17" ht="15.75" thickBot="1" x14ac:dyDescent="0.3">
      <c r="A4665" s="16" t="s">
        <v>1</v>
      </c>
      <c r="B4665" s="16" t="s">
        <v>1</v>
      </c>
      <c r="C4665" s="16" t="s">
        <v>1</v>
      </c>
      <c r="D4665" s="16" t="s">
        <v>1</v>
      </c>
      <c r="E4665" s="16" t="s">
        <v>1</v>
      </c>
      <c r="F4665" s="16" t="s">
        <v>1</v>
      </c>
      <c r="G4665" s="16" t="s">
        <v>1</v>
      </c>
      <c r="H4665" s="2" t="s">
        <v>77</v>
      </c>
      <c r="I4665" s="185">
        <v>92</v>
      </c>
      <c r="J4665" s="185">
        <v>92</v>
      </c>
      <c r="K4665" s="185"/>
      <c r="L4665" s="185"/>
      <c r="M4665" s="15"/>
      <c r="N4665" s="15"/>
      <c r="O4665" s="15"/>
      <c r="P4665" s="15"/>
      <c r="Q4665" s="164"/>
    </row>
    <row r="4666" spans="1:17" ht="45.75" thickBot="1" x14ac:dyDescent="0.3">
      <c r="A4666" s="212" t="s">
        <v>1</v>
      </c>
      <c r="B4666" s="212" t="s">
        <v>1</v>
      </c>
      <c r="C4666" s="212" t="s">
        <v>1</v>
      </c>
      <c r="D4666" s="212" t="s">
        <v>1</v>
      </c>
      <c r="E4666" s="212" t="s">
        <v>1</v>
      </c>
      <c r="F4666" s="212" t="s">
        <v>1</v>
      </c>
      <c r="G4666" s="214" t="s">
        <v>1</v>
      </c>
      <c r="H4666" s="5" t="s">
        <v>78</v>
      </c>
      <c r="I4666" s="109" t="s">
        <v>3374</v>
      </c>
      <c r="J4666" s="109" t="s">
        <v>3433</v>
      </c>
      <c r="K4666" s="109" t="s">
        <v>3437</v>
      </c>
      <c r="L4666" s="109" t="s">
        <v>3434</v>
      </c>
      <c r="M4666" s="5" t="s">
        <v>3439</v>
      </c>
      <c r="N4666" s="5" t="s">
        <v>3440</v>
      </c>
      <c r="O4666" s="5" t="s">
        <v>3441</v>
      </c>
      <c r="P4666" s="5" t="s">
        <v>3438</v>
      </c>
      <c r="Q4666" s="162" t="s">
        <v>3302</v>
      </c>
    </row>
    <row r="4667" spans="1:17" x14ac:dyDescent="0.25">
      <c r="A4667" s="213"/>
      <c r="B4667" s="213"/>
      <c r="C4667" s="213"/>
      <c r="D4667" s="213"/>
      <c r="E4667" s="213"/>
      <c r="F4667" s="213"/>
      <c r="G4667" s="215"/>
      <c r="H4667" s="18" t="s">
        <v>1</v>
      </c>
      <c r="I4667" s="110">
        <v>1</v>
      </c>
      <c r="J4667" s="110">
        <v>2</v>
      </c>
      <c r="K4667" s="110">
        <v>20</v>
      </c>
      <c r="L4667" s="110" t="s">
        <v>3402</v>
      </c>
      <c r="M4667" s="12">
        <v>5</v>
      </c>
      <c r="N4667" s="12">
        <v>6</v>
      </c>
      <c r="O4667" s="12">
        <v>7</v>
      </c>
      <c r="P4667" s="12" t="s">
        <v>3303</v>
      </c>
      <c r="Q4667" s="110">
        <v>9</v>
      </c>
    </row>
    <row r="4668" spans="1:17" x14ac:dyDescent="0.25">
      <c r="A4668" s="213"/>
      <c r="B4668" s="213"/>
      <c r="C4668" s="213"/>
      <c r="D4668" s="213"/>
      <c r="E4668" s="213"/>
      <c r="F4668" s="213"/>
      <c r="G4668" s="215"/>
      <c r="H4668" s="19" t="s">
        <v>1061</v>
      </c>
      <c r="I4668" s="186">
        <f t="shared" ref="I4668:L4668" si="3822">SUM(I4664)</f>
        <v>5418310</v>
      </c>
      <c r="J4668" s="186">
        <f t="shared" ref="J4668" si="3823">SUM(J4664)</f>
        <v>4809772</v>
      </c>
      <c r="K4668" s="186">
        <f t="shared" ref="K4668" si="3824">SUM(K4664)</f>
        <v>3682915</v>
      </c>
      <c r="L4668" s="186">
        <f t="shared" si="3822"/>
        <v>1074506</v>
      </c>
      <c r="M4668" s="20">
        <f t="shared" ref="M4668:O4668" si="3825">SUM(M4664)</f>
        <v>412100</v>
      </c>
      <c r="N4668" s="20">
        <f t="shared" si="3825"/>
        <v>349183</v>
      </c>
      <c r="O4668" s="20">
        <f t="shared" si="3825"/>
        <v>313223</v>
      </c>
      <c r="P4668" s="20">
        <f>K4668+L4668</f>
        <v>4757421</v>
      </c>
      <c r="Q4668" s="186">
        <f>IF(J4668=0,"-",P4668/J4668*100)</f>
        <v>98.911570028683272</v>
      </c>
    </row>
    <row r="4669" spans="1:17" x14ac:dyDescent="0.25">
      <c r="A4669" s="213"/>
      <c r="B4669" s="213"/>
      <c r="C4669" s="213"/>
      <c r="D4669" s="213"/>
      <c r="E4669" s="213"/>
      <c r="F4669" s="213"/>
      <c r="G4669" s="215"/>
      <c r="H4669" s="21" t="s">
        <v>80</v>
      </c>
      <c r="I4669" s="186">
        <f t="shared" ref="I4669:L4669" si="3826">SUM(I4668)</f>
        <v>5418310</v>
      </c>
      <c r="J4669" s="186">
        <f t="shared" ref="J4669" si="3827">SUM(J4668)</f>
        <v>4809772</v>
      </c>
      <c r="K4669" s="186">
        <f t="shared" ref="K4669" si="3828">SUM(K4668)</f>
        <v>3682915</v>
      </c>
      <c r="L4669" s="186">
        <f t="shared" si="3826"/>
        <v>1074506</v>
      </c>
      <c r="M4669" s="20">
        <f t="shared" ref="M4669:O4669" si="3829">SUM(M4668)</f>
        <v>412100</v>
      </c>
      <c r="N4669" s="20">
        <f t="shared" si="3829"/>
        <v>349183</v>
      </c>
      <c r="O4669" s="20">
        <f t="shared" si="3829"/>
        <v>313223</v>
      </c>
      <c r="P4669" s="20">
        <f>K4669+L4669</f>
        <v>4757421</v>
      </c>
      <c r="Q4669" s="186">
        <f>IF(J4669=0,"-",P4669/J4669*100)</f>
        <v>98.911570028683272</v>
      </c>
    </row>
    <row r="4670" spans="1:17" x14ac:dyDescent="0.25">
      <c r="A4670" s="216"/>
      <c r="B4670" s="216"/>
      <c r="C4670" s="216"/>
      <c r="D4670" s="216"/>
      <c r="E4670" s="216"/>
      <c r="F4670" s="216"/>
      <c r="G4670" s="217"/>
      <c r="J4670" s="178">
        <v>0</v>
      </c>
      <c r="K4670" s="178">
        <v>0</v>
      </c>
      <c r="L4670" s="178">
        <f>M4670+N4670+O4670</f>
        <v>0</v>
      </c>
      <c r="P4670">
        <f>K4670+L4670</f>
        <v>0</v>
      </c>
      <c r="Q4670" s="160" t="str">
        <f>IF(J4670=0,"-",P4670/J4670*100)</f>
        <v>-</v>
      </c>
    </row>
    <row r="4671" spans="1:17" ht="15.75" thickBot="1" x14ac:dyDescent="0.3">
      <c r="A4671" s="16" t="s">
        <v>1</v>
      </c>
      <c r="B4671" s="16" t="s">
        <v>1</v>
      </c>
      <c r="C4671" s="16" t="s">
        <v>1</v>
      </c>
      <c r="D4671" s="16" t="s">
        <v>1</v>
      </c>
      <c r="E4671" s="16" t="s">
        <v>1</v>
      </c>
      <c r="F4671" s="16" t="s">
        <v>1</v>
      </c>
      <c r="G4671" s="16" t="s">
        <v>1</v>
      </c>
      <c r="H4671" s="22" t="s">
        <v>1</v>
      </c>
      <c r="I4671" s="187"/>
      <c r="J4671" s="187"/>
      <c r="K4671" s="187"/>
      <c r="L4671" s="187"/>
      <c r="M4671" s="22"/>
      <c r="N4671" s="22"/>
      <c r="O4671" s="22"/>
      <c r="P4671" s="22"/>
      <c r="Q4671" s="166"/>
    </row>
    <row r="4672" spans="1:17" ht="45.75" thickBot="1" x14ac:dyDescent="0.3">
      <c r="A4672" s="5" t="s">
        <v>4</v>
      </c>
      <c r="B4672" s="5" t="s">
        <v>5</v>
      </c>
      <c r="C4672" s="5" t="s">
        <v>6</v>
      </c>
      <c r="D4672" s="6" t="s">
        <v>1</v>
      </c>
      <c r="E4672" s="5" t="s">
        <v>7</v>
      </c>
      <c r="F4672" s="5" t="s">
        <v>8</v>
      </c>
      <c r="G4672" s="5" t="s">
        <v>9</v>
      </c>
      <c r="H4672" s="5" t="s">
        <v>10</v>
      </c>
      <c r="I4672" s="109" t="s">
        <v>3374</v>
      </c>
      <c r="J4672" s="109" t="s">
        <v>3433</v>
      </c>
      <c r="K4672" s="109" t="s">
        <v>3437</v>
      </c>
      <c r="L4672" s="109" t="s">
        <v>3434</v>
      </c>
      <c r="M4672" s="5" t="s">
        <v>3439</v>
      </c>
      <c r="N4672" s="5" t="s">
        <v>3440</v>
      </c>
      <c r="O4672" s="5" t="s">
        <v>3441</v>
      </c>
      <c r="P4672" s="5" t="s">
        <v>3438</v>
      </c>
      <c r="Q4672" s="162" t="s">
        <v>3302</v>
      </c>
    </row>
    <row r="4673" spans="1:17" x14ac:dyDescent="0.25">
      <c r="A4673" s="7" t="s">
        <v>1</v>
      </c>
      <c r="B4673" s="7" t="s">
        <v>1</v>
      </c>
      <c r="C4673" s="7" t="s">
        <v>1</v>
      </c>
      <c r="D4673" s="8" t="s">
        <v>1</v>
      </c>
      <c r="E4673" s="8" t="s">
        <v>1</v>
      </c>
      <c r="F4673" s="9" t="s">
        <v>1</v>
      </c>
      <c r="G4673" s="10" t="s">
        <v>1</v>
      </c>
      <c r="H4673" s="11" t="s">
        <v>1</v>
      </c>
      <c r="I4673" s="110">
        <v>1</v>
      </c>
      <c r="J4673" s="110">
        <v>2</v>
      </c>
      <c r="K4673" s="110">
        <v>20</v>
      </c>
      <c r="L4673" s="110" t="s">
        <v>3402</v>
      </c>
      <c r="M4673" s="12">
        <v>5</v>
      </c>
      <c r="N4673" s="12">
        <v>6</v>
      </c>
      <c r="O4673" s="12">
        <v>7</v>
      </c>
      <c r="P4673" s="12" t="s">
        <v>3303</v>
      </c>
      <c r="Q4673" s="110">
        <v>9</v>
      </c>
    </row>
    <row r="4674" spans="1:17" x14ac:dyDescent="0.25">
      <c r="A4674" s="1" t="s">
        <v>969</v>
      </c>
      <c r="B4674" s="1" t="s">
        <v>94</v>
      </c>
      <c r="C4674" s="4" t="s">
        <v>1086</v>
      </c>
      <c r="D4674" s="4" t="s">
        <v>1861</v>
      </c>
      <c r="E4674" s="2" t="s">
        <v>1</v>
      </c>
      <c r="F4674" s="2" t="s">
        <v>1</v>
      </c>
      <c r="G4674" s="2" t="s">
        <v>1</v>
      </c>
      <c r="H4674" s="2" t="s">
        <v>1862</v>
      </c>
      <c r="I4674" s="183">
        <v>0</v>
      </c>
      <c r="J4674" s="183"/>
      <c r="K4674" s="183"/>
      <c r="L4674" s="183"/>
      <c r="M4674" s="3"/>
      <c r="N4674" s="3"/>
      <c r="O4674" s="3"/>
      <c r="P4674" s="3"/>
      <c r="Q4674" s="161"/>
    </row>
    <row r="4675" spans="1:17" ht="33.75" x14ac:dyDescent="0.25">
      <c r="A4675" s="1" t="s">
        <v>1</v>
      </c>
      <c r="B4675" s="1" t="s">
        <v>1</v>
      </c>
      <c r="C4675" s="1" t="s">
        <v>1</v>
      </c>
      <c r="D4675" s="2" t="s">
        <v>1</v>
      </c>
      <c r="E4675" s="2" t="s">
        <v>1</v>
      </c>
      <c r="F4675" s="2" t="s">
        <v>1</v>
      </c>
      <c r="G4675" s="2" t="s">
        <v>1</v>
      </c>
      <c r="H4675" s="13" t="s">
        <v>14</v>
      </c>
      <c r="I4675" s="184">
        <f t="shared" ref="I4675:L4675" si="3830">SUM(I4676,I4684,I4686)</f>
        <v>2720179</v>
      </c>
      <c r="J4675" s="184">
        <f t="shared" ref="J4675" si="3831">SUM(J4676,J4684,J4686)</f>
        <v>2701179</v>
      </c>
      <c r="K4675" s="184">
        <f t="shared" ref="K4675" si="3832">SUM(K4676,K4684,K4686)</f>
        <v>2164521</v>
      </c>
      <c r="L4675" s="184">
        <f t="shared" si="3830"/>
        <v>529700</v>
      </c>
      <c r="M4675" s="14">
        <f t="shared" ref="M4675:O4675" si="3833">SUM(M4676,M4684,M4686)</f>
        <v>182220</v>
      </c>
      <c r="N4675" s="14">
        <f t="shared" si="3833"/>
        <v>181752</v>
      </c>
      <c r="O4675" s="14">
        <f t="shared" si="3833"/>
        <v>165728</v>
      </c>
      <c r="P4675" s="14">
        <f t="shared" ref="P4675:P4705" si="3834">K4675+L4675</f>
        <v>2694221</v>
      </c>
      <c r="Q4675" s="184">
        <f t="shared" ref="Q4675:Q4705" si="3835">IF(J4675=0,"-",P4675/J4675*100)</f>
        <v>99.742408777796655</v>
      </c>
    </row>
    <row r="4676" spans="1:17" x14ac:dyDescent="0.25">
      <c r="A4676" s="4" t="s">
        <v>969</v>
      </c>
      <c r="B4676" s="4" t="s">
        <v>94</v>
      </c>
      <c r="C4676" s="4" t="s">
        <v>1086</v>
      </c>
      <c r="D4676" s="4" t="s">
        <v>1861</v>
      </c>
      <c r="E4676" s="2" t="s">
        <v>15</v>
      </c>
      <c r="F4676" s="2" t="s">
        <v>1</v>
      </c>
      <c r="G4676" s="2" t="s">
        <v>1</v>
      </c>
      <c r="H4676" s="2" t="s">
        <v>16</v>
      </c>
      <c r="I4676" s="185">
        <f t="shared" ref="I4676:L4676" si="3836">SUM(I4677,I4678)</f>
        <v>2261307</v>
      </c>
      <c r="J4676" s="185">
        <f t="shared" ref="J4676" si="3837">SUM(J4677,J4678)</f>
        <v>2261307</v>
      </c>
      <c r="K4676" s="185">
        <f t="shared" ref="K4676" si="3838">SUM(K4677,K4678)</f>
        <v>1819393</v>
      </c>
      <c r="L4676" s="185">
        <f t="shared" si="3836"/>
        <v>434956</v>
      </c>
      <c r="M4676" s="15">
        <f t="shared" ref="M4676:O4676" si="3839">SUM(M4677,M4678)</f>
        <v>149523</v>
      </c>
      <c r="N4676" s="15">
        <f t="shared" si="3839"/>
        <v>149400</v>
      </c>
      <c r="O4676" s="15">
        <f t="shared" si="3839"/>
        <v>136033</v>
      </c>
      <c r="P4676" s="15">
        <f t="shared" si="3834"/>
        <v>2254349</v>
      </c>
      <c r="Q4676" s="185">
        <f t="shared" si="3835"/>
        <v>99.692301841368732</v>
      </c>
    </row>
    <row r="4677" spans="1:17" x14ac:dyDescent="0.25">
      <c r="A4677" s="4" t="s">
        <v>969</v>
      </c>
      <c r="B4677" s="4" t="s">
        <v>94</v>
      </c>
      <c r="C4677" s="4" t="s">
        <v>1086</v>
      </c>
      <c r="D4677" s="4" t="s">
        <v>1861</v>
      </c>
      <c r="E4677" s="3" t="s">
        <v>18</v>
      </c>
      <c r="F4677" s="4"/>
      <c r="G4677" s="16" t="s">
        <v>1018</v>
      </c>
      <c r="H4677" s="16" t="s">
        <v>17</v>
      </c>
      <c r="I4677" s="183">
        <v>1979966</v>
      </c>
      <c r="J4677" s="183">
        <v>1979966</v>
      </c>
      <c r="K4677" s="183">
        <v>1589843</v>
      </c>
      <c r="L4677" s="183">
        <f>M4677+N4677+O4677</f>
        <v>390123</v>
      </c>
      <c r="M4677" s="17">
        <v>130123</v>
      </c>
      <c r="N4677" s="17">
        <v>130000</v>
      </c>
      <c r="O4677" s="17">
        <v>130000</v>
      </c>
      <c r="P4677" s="17">
        <f t="shared" si="3834"/>
        <v>1979966</v>
      </c>
      <c r="Q4677" s="183">
        <f t="shared" si="3835"/>
        <v>100</v>
      </c>
    </row>
    <row r="4678" spans="1:17" x14ac:dyDescent="0.25">
      <c r="A4678" s="1" t="s">
        <v>969</v>
      </c>
      <c r="B4678" s="1" t="s">
        <v>94</v>
      </c>
      <c r="C4678" s="1" t="s">
        <v>1086</v>
      </c>
      <c r="D4678" s="1" t="s">
        <v>1861</v>
      </c>
      <c r="E4678" s="1" t="s">
        <v>20</v>
      </c>
      <c r="F4678" s="4" t="s">
        <v>1</v>
      </c>
      <c r="G4678" s="16" t="s">
        <v>1</v>
      </c>
      <c r="H4678" s="2" t="s">
        <v>21</v>
      </c>
      <c r="I4678" s="185">
        <f t="shared" ref="I4678:O4678" si="3840">SUM(I4679:I4683)</f>
        <v>281341</v>
      </c>
      <c r="J4678" s="185">
        <f t="shared" si="3840"/>
        <v>281341</v>
      </c>
      <c r="K4678" s="185">
        <f t="shared" si="3840"/>
        <v>229550</v>
      </c>
      <c r="L4678" s="185">
        <f t="shared" si="3840"/>
        <v>44833</v>
      </c>
      <c r="M4678" s="15">
        <f t="shared" si="3840"/>
        <v>19400</v>
      </c>
      <c r="N4678" s="15">
        <f t="shared" si="3840"/>
        <v>19400</v>
      </c>
      <c r="O4678" s="15">
        <f t="shared" si="3840"/>
        <v>6033</v>
      </c>
      <c r="P4678" s="15">
        <f t="shared" si="3834"/>
        <v>274383</v>
      </c>
      <c r="Q4678" s="185">
        <f t="shared" si="3835"/>
        <v>97.526844647598466</v>
      </c>
    </row>
    <row r="4679" spans="1:17" x14ac:dyDescent="0.25">
      <c r="A4679" s="4" t="s">
        <v>969</v>
      </c>
      <c r="B4679" s="4" t="s">
        <v>94</v>
      </c>
      <c r="C4679" s="4" t="s">
        <v>1086</v>
      </c>
      <c r="D4679" s="4" t="s">
        <v>1861</v>
      </c>
      <c r="E4679" s="3" t="s">
        <v>22</v>
      </c>
      <c r="F4679" s="4" t="s">
        <v>1863</v>
      </c>
      <c r="G4679" s="16" t="s">
        <v>1018</v>
      </c>
      <c r="H4679" s="16" t="s">
        <v>86</v>
      </c>
      <c r="I4679" s="183">
        <v>46090</v>
      </c>
      <c r="J4679" s="183">
        <v>46090</v>
      </c>
      <c r="K4679" s="183">
        <v>35100</v>
      </c>
      <c r="L4679" s="183">
        <f>M4679+N4679+O4679</f>
        <v>10990</v>
      </c>
      <c r="M4679" s="17">
        <v>3900</v>
      </c>
      <c r="N4679" s="17">
        <v>3900</v>
      </c>
      <c r="O4679" s="17">
        <v>3190</v>
      </c>
      <c r="P4679" s="17">
        <f t="shared" si="3834"/>
        <v>46090</v>
      </c>
      <c r="Q4679" s="183">
        <f t="shared" si="3835"/>
        <v>100</v>
      </c>
    </row>
    <row r="4680" spans="1:17" x14ac:dyDescent="0.25">
      <c r="A4680" s="4" t="s">
        <v>969</v>
      </c>
      <c r="B4680" s="4" t="s">
        <v>94</v>
      </c>
      <c r="C4680" s="4" t="s">
        <v>1086</v>
      </c>
      <c r="D4680" s="4" t="s">
        <v>1861</v>
      </c>
      <c r="E4680" s="3" t="s">
        <v>22</v>
      </c>
      <c r="F4680" s="4" t="s">
        <v>1864</v>
      </c>
      <c r="G4680" s="16" t="s">
        <v>1018</v>
      </c>
      <c r="H4680" s="16" t="s">
        <v>26</v>
      </c>
      <c r="I4680" s="183">
        <v>174240</v>
      </c>
      <c r="J4680" s="183">
        <v>174240</v>
      </c>
      <c r="K4680" s="183">
        <v>140397</v>
      </c>
      <c r="L4680" s="183">
        <f>M4680+N4680+O4680</f>
        <v>33843</v>
      </c>
      <c r="M4680" s="17">
        <v>15500</v>
      </c>
      <c r="N4680" s="17">
        <v>15500</v>
      </c>
      <c r="O4680" s="17">
        <v>2843</v>
      </c>
      <c r="P4680" s="17">
        <f t="shared" si="3834"/>
        <v>174240</v>
      </c>
      <c r="Q4680" s="183">
        <f t="shared" si="3835"/>
        <v>100</v>
      </c>
    </row>
    <row r="4681" spans="1:17" x14ac:dyDescent="0.25">
      <c r="A4681" s="4" t="s">
        <v>969</v>
      </c>
      <c r="B4681" s="4" t="s">
        <v>94</v>
      </c>
      <c r="C4681" s="4" t="s">
        <v>1086</v>
      </c>
      <c r="D4681" s="4" t="s">
        <v>1861</v>
      </c>
      <c r="E4681" s="3" t="s">
        <v>22</v>
      </c>
      <c r="F4681" s="4" t="s">
        <v>1865</v>
      </c>
      <c r="G4681" s="16" t="s">
        <v>1018</v>
      </c>
      <c r="H4681" s="16" t="s">
        <v>28</v>
      </c>
      <c r="I4681" s="183">
        <v>44170</v>
      </c>
      <c r="J4681" s="183">
        <v>44170</v>
      </c>
      <c r="K4681" s="183">
        <v>37212</v>
      </c>
      <c r="L4681" s="183">
        <f>M4681+N4681+O4681</f>
        <v>0</v>
      </c>
      <c r="M4681" s="17"/>
      <c r="N4681" s="17"/>
      <c r="O4681" s="17"/>
      <c r="P4681" s="17">
        <f t="shared" si="3834"/>
        <v>37212</v>
      </c>
      <c r="Q4681" s="183">
        <f t="shared" si="3835"/>
        <v>84.247226624405698</v>
      </c>
    </row>
    <row r="4682" spans="1:17" x14ac:dyDescent="0.25">
      <c r="A4682" s="4" t="s">
        <v>969</v>
      </c>
      <c r="B4682" s="4" t="s">
        <v>94</v>
      </c>
      <c r="C4682" s="4" t="s">
        <v>1086</v>
      </c>
      <c r="D4682" s="4" t="s">
        <v>1861</v>
      </c>
      <c r="E4682" s="3" t="s">
        <v>22</v>
      </c>
      <c r="F4682" s="4" t="s">
        <v>1866</v>
      </c>
      <c r="G4682" s="16" t="s">
        <v>1018</v>
      </c>
      <c r="H4682" s="16" t="s">
        <v>24</v>
      </c>
      <c r="I4682" s="183">
        <v>0</v>
      </c>
      <c r="J4682" s="183">
        <v>0</v>
      </c>
      <c r="K4682" s="183">
        <v>0</v>
      </c>
      <c r="L4682" s="183">
        <f>M4682+N4682+O4682</f>
        <v>0</v>
      </c>
      <c r="M4682" s="17"/>
      <c r="N4682" s="17"/>
      <c r="O4682" s="17"/>
      <c r="P4682" s="17">
        <f t="shared" si="3834"/>
        <v>0</v>
      </c>
      <c r="Q4682" s="161" t="str">
        <f t="shared" si="3835"/>
        <v>-</v>
      </c>
    </row>
    <row r="4683" spans="1:17" x14ac:dyDescent="0.25">
      <c r="A4683" s="4" t="s">
        <v>969</v>
      </c>
      <c r="B4683" s="4" t="s">
        <v>94</v>
      </c>
      <c r="C4683" s="4" t="s">
        <v>1086</v>
      </c>
      <c r="D4683" s="4" t="s">
        <v>1861</v>
      </c>
      <c r="E4683" s="3" t="s">
        <v>22</v>
      </c>
      <c r="F4683" s="4" t="s">
        <v>1867</v>
      </c>
      <c r="G4683" s="16" t="s">
        <v>1018</v>
      </c>
      <c r="H4683" s="16" t="s">
        <v>30</v>
      </c>
      <c r="I4683" s="183">
        <v>16841</v>
      </c>
      <c r="J4683" s="183">
        <v>16841</v>
      </c>
      <c r="K4683" s="183">
        <v>16841</v>
      </c>
      <c r="L4683" s="183">
        <f>M4683+N4683+O4683</f>
        <v>0</v>
      </c>
      <c r="M4683" s="17"/>
      <c r="N4683" s="17"/>
      <c r="O4683" s="17"/>
      <c r="P4683" s="17">
        <f t="shared" si="3834"/>
        <v>16841</v>
      </c>
      <c r="Q4683" s="183">
        <f t="shared" si="3835"/>
        <v>100</v>
      </c>
    </row>
    <row r="4684" spans="1:17" x14ac:dyDescent="0.25">
      <c r="A4684" s="4" t="s">
        <v>969</v>
      </c>
      <c r="B4684" s="4" t="s">
        <v>94</v>
      </c>
      <c r="C4684" s="4" t="s">
        <v>1086</v>
      </c>
      <c r="D4684" s="4" t="s">
        <v>1861</v>
      </c>
      <c r="E4684" s="2" t="s">
        <v>31</v>
      </c>
      <c r="F4684" s="2" t="s">
        <v>1</v>
      </c>
      <c r="G4684" s="2" t="s">
        <v>1</v>
      </c>
      <c r="H4684" s="2" t="s">
        <v>32</v>
      </c>
      <c r="I4684" s="185">
        <f t="shared" ref="I4684:O4684" si="3841">SUM(I4685)</f>
        <v>207896</v>
      </c>
      <c r="J4684" s="185">
        <f t="shared" si="3841"/>
        <v>207896</v>
      </c>
      <c r="K4684" s="185">
        <f t="shared" si="3841"/>
        <v>163939</v>
      </c>
      <c r="L4684" s="185">
        <f t="shared" si="3841"/>
        <v>43957</v>
      </c>
      <c r="M4684" s="15">
        <f t="shared" si="3841"/>
        <v>15045</v>
      </c>
      <c r="N4684" s="15">
        <f t="shared" si="3841"/>
        <v>15000</v>
      </c>
      <c r="O4684" s="15">
        <f t="shared" si="3841"/>
        <v>13912</v>
      </c>
      <c r="P4684" s="15">
        <f t="shared" si="3834"/>
        <v>207896</v>
      </c>
      <c r="Q4684" s="185">
        <f t="shared" si="3835"/>
        <v>100</v>
      </c>
    </row>
    <row r="4685" spans="1:17" x14ac:dyDescent="0.25">
      <c r="A4685" s="4" t="s">
        <v>969</v>
      </c>
      <c r="B4685" s="4" t="s">
        <v>94</v>
      </c>
      <c r="C4685" s="4" t="s">
        <v>1086</v>
      </c>
      <c r="D4685" s="4" t="s">
        <v>1861</v>
      </c>
      <c r="E4685" s="3" t="s">
        <v>34</v>
      </c>
      <c r="F4685" s="4"/>
      <c r="G4685" s="16" t="s">
        <v>1018</v>
      </c>
      <c r="H4685" s="16" t="s">
        <v>33</v>
      </c>
      <c r="I4685" s="183">
        <v>207896</v>
      </c>
      <c r="J4685" s="183">
        <v>207896</v>
      </c>
      <c r="K4685" s="183">
        <v>163939</v>
      </c>
      <c r="L4685" s="183">
        <f>M4685+N4685+O4685</f>
        <v>43957</v>
      </c>
      <c r="M4685" s="17">
        <v>15045</v>
      </c>
      <c r="N4685" s="17">
        <v>15000</v>
      </c>
      <c r="O4685" s="17">
        <v>13912</v>
      </c>
      <c r="P4685" s="17">
        <f t="shared" si="3834"/>
        <v>207896</v>
      </c>
      <c r="Q4685" s="183">
        <f t="shared" si="3835"/>
        <v>100</v>
      </c>
    </row>
    <row r="4686" spans="1:17" x14ac:dyDescent="0.25">
      <c r="A4686" s="4" t="s">
        <v>969</v>
      </c>
      <c r="B4686" s="4" t="s">
        <v>94</v>
      </c>
      <c r="C4686" s="4" t="s">
        <v>1086</v>
      </c>
      <c r="D4686" s="4" t="s">
        <v>1861</v>
      </c>
      <c r="E4686" s="2" t="s">
        <v>35</v>
      </c>
      <c r="F4686" s="2" t="s">
        <v>1</v>
      </c>
      <c r="G4686" s="2" t="s">
        <v>1</v>
      </c>
      <c r="H4686" s="2" t="s">
        <v>36</v>
      </c>
      <c r="I4686" s="185">
        <f t="shared" ref="I4686:O4686" si="3842">SUM(I4687:I4694)</f>
        <v>250976</v>
      </c>
      <c r="J4686" s="185">
        <f t="shared" si="3842"/>
        <v>231976</v>
      </c>
      <c r="K4686" s="185">
        <f t="shared" si="3842"/>
        <v>181189</v>
      </c>
      <c r="L4686" s="185">
        <f t="shared" si="3842"/>
        <v>50787</v>
      </c>
      <c r="M4686" s="15">
        <f t="shared" si="3842"/>
        <v>17652</v>
      </c>
      <c r="N4686" s="15">
        <f t="shared" si="3842"/>
        <v>17352</v>
      </c>
      <c r="O4686" s="15">
        <f t="shared" si="3842"/>
        <v>15783</v>
      </c>
      <c r="P4686" s="15">
        <f t="shared" si="3834"/>
        <v>231976</v>
      </c>
      <c r="Q4686" s="185">
        <f t="shared" si="3835"/>
        <v>100</v>
      </c>
    </row>
    <row r="4687" spans="1:17" x14ac:dyDescent="0.25">
      <c r="A4687" s="4" t="s">
        <v>969</v>
      </c>
      <c r="B4687" s="4" t="s">
        <v>94</v>
      </c>
      <c r="C4687" s="4" t="s">
        <v>1086</v>
      </c>
      <c r="D4687" s="4" t="s">
        <v>1861</v>
      </c>
      <c r="E4687" s="3" t="s">
        <v>39</v>
      </c>
      <c r="F4687" s="4"/>
      <c r="G4687" s="16" t="s">
        <v>1018</v>
      </c>
      <c r="H4687" s="16" t="s">
        <v>38</v>
      </c>
      <c r="I4687" s="183">
        <v>13000</v>
      </c>
      <c r="J4687" s="183">
        <v>8000</v>
      </c>
      <c r="K4687" s="183">
        <v>8000</v>
      </c>
      <c r="L4687" s="183">
        <f t="shared" ref="L4687:L4693" si="3843">M4687+N4687+O4687</f>
        <v>0</v>
      </c>
      <c r="M4687" s="17"/>
      <c r="N4687" s="17"/>
      <c r="O4687" s="17"/>
      <c r="P4687" s="17">
        <f t="shared" si="3834"/>
        <v>8000</v>
      </c>
      <c r="Q4687" s="183">
        <f t="shared" si="3835"/>
        <v>100</v>
      </c>
    </row>
    <row r="4688" spans="1:17" x14ac:dyDescent="0.25">
      <c r="A4688" s="4" t="s">
        <v>969</v>
      </c>
      <c r="B4688" s="4" t="s">
        <v>94</v>
      </c>
      <c r="C4688" s="4" t="s">
        <v>1086</v>
      </c>
      <c r="D4688" s="4" t="s">
        <v>1861</v>
      </c>
      <c r="E4688" s="3" t="s">
        <v>197</v>
      </c>
      <c r="F4688" s="4"/>
      <c r="G4688" s="16" t="s">
        <v>1018</v>
      </c>
      <c r="H4688" s="16" t="s">
        <v>196</v>
      </c>
      <c r="I4688" s="183">
        <v>97100</v>
      </c>
      <c r="J4688" s="183">
        <v>97100</v>
      </c>
      <c r="K4688" s="183">
        <v>70800</v>
      </c>
      <c r="L4688" s="183">
        <f t="shared" si="3843"/>
        <v>26300</v>
      </c>
      <c r="M4688" s="17">
        <v>9000</v>
      </c>
      <c r="N4688" s="17">
        <v>9000</v>
      </c>
      <c r="O4688" s="17">
        <v>8300</v>
      </c>
      <c r="P4688" s="17">
        <f t="shared" si="3834"/>
        <v>97100</v>
      </c>
      <c r="Q4688" s="183">
        <f t="shared" si="3835"/>
        <v>100</v>
      </c>
    </row>
    <row r="4689" spans="1:17" x14ac:dyDescent="0.25">
      <c r="A4689" s="4" t="s">
        <v>969</v>
      </c>
      <c r="B4689" s="4" t="s">
        <v>94</v>
      </c>
      <c r="C4689" s="4" t="s">
        <v>1086</v>
      </c>
      <c r="D4689" s="4" t="s">
        <v>1861</v>
      </c>
      <c r="E4689" s="3" t="s">
        <v>200</v>
      </c>
      <c r="F4689" s="4"/>
      <c r="G4689" s="16" t="s">
        <v>1018</v>
      </c>
      <c r="H4689" s="16" t="s">
        <v>199</v>
      </c>
      <c r="I4689" s="183">
        <v>17490</v>
      </c>
      <c r="J4689" s="183">
        <v>17490</v>
      </c>
      <c r="K4689" s="183">
        <v>12500</v>
      </c>
      <c r="L4689" s="183">
        <f t="shared" si="3843"/>
        <v>4990</v>
      </c>
      <c r="M4689" s="17">
        <v>1700</v>
      </c>
      <c r="N4689" s="17">
        <v>1700</v>
      </c>
      <c r="O4689" s="17">
        <v>1590</v>
      </c>
      <c r="P4689" s="17">
        <f t="shared" si="3834"/>
        <v>17490</v>
      </c>
      <c r="Q4689" s="183">
        <f t="shared" si="3835"/>
        <v>100</v>
      </c>
    </row>
    <row r="4690" spans="1:17" x14ac:dyDescent="0.25">
      <c r="A4690" s="4" t="s">
        <v>969</v>
      </c>
      <c r="B4690" s="4" t="s">
        <v>94</v>
      </c>
      <c r="C4690" s="4" t="s">
        <v>1086</v>
      </c>
      <c r="D4690" s="4" t="s">
        <v>1861</v>
      </c>
      <c r="E4690" s="3" t="s">
        <v>203</v>
      </c>
      <c r="F4690" s="4"/>
      <c r="G4690" s="16" t="s">
        <v>1018</v>
      </c>
      <c r="H4690" s="16" t="s">
        <v>202</v>
      </c>
      <c r="I4690" s="183">
        <v>44600</v>
      </c>
      <c r="J4690" s="183">
        <v>39600</v>
      </c>
      <c r="K4690" s="183">
        <v>28300</v>
      </c>
      <c r="L4690" s="183">
        <f t="shared" si="3843"/>
        <v>11300</v>
      </c>
      <c r="M4690" s="17">
        <v>4000</v>
      </c>
      <c r="N4690" s="17">
        <v>3700</v>
      </c>
      <c r="O4690" s="17">
        <v>3600</v>
      </c>
      <c r="P4690" s="17">
        <f t="shared" si="3834"/>
        <v>39600</v>
      </c>
      <c r="Q4690" s="183">
        <f t="shared" si="3835"/>
        <v>100</v>
      </c>
    </row>
    <row r="4691" spans="1:17" x14ac:dyDescent="0.25">
      <c r="A4691" s="4" t="s">
        <v>969</v>
      </c>
      <c r="B4691" s="4" t="s">
        <v>94</v>
      </c>
      <c r="C4691" s="4" t="s">
        <v>1086</v>
      </c>
      <c r="D4691" s="4" t="s">
        <v>1861</v>
      </c>
      <c r="E4691" s="3" t="s">
        <v>206</v>
      </c>
      <c r="F4691" s="4"/>
      <c r="G4691" s="16" t="s">
        <v>1018</v>
      </c>
      <c r="H4691" s="16" t="s">
        <v>205</v>
      </c>
      <c r="I4691" s="183">
        <v>2600</v>
      </c>
      <c r="J4691" s="183">
        <v>1100</v>
      </c>
      <c r="K4691" s="183">
        <v>1100</v>
      </c>
      <c r="L4691" s="183">
        <f t="shared" si="3843"/>
        <v>0</v>
      </c>
      <c r="M4691" s="17"/>
      <c r="N4691" s="17"/>
      <c r="O4691" s="17"/>
      <c r="P4691" s="17">
        <f t="shared" si="3834"/>
        <v>1100</v>
      </c>
      <c r="Q4691" s="183">
        <f t="shared" si="3835"/>
        <v>100</v>
      </c>
    </row>
    <row r="4692" spans="1:17" x14ac:dyDescent="0.25">
      <c r="A4692" s="4" t="s">
        <v>969</v>
      </c>
      <c r="B4692" s="4" t="s">
        <v>94</v>
      </c>
      <c r="C4692" s="4" t="s">
        <v>1086</v>
      </c>
      <c r="D4692" s="4" t="s">
        <v>1861</v>
      </c>
      <c r="E4692" s="3" t="s">
        <v>212</v>
      </c>
      <c r="F4692" s="4"/>
      <c r="G4692" s="16" t="s">
        <v>1018</v>
      </c>
      <c r="H4692" s="16" t="s">
        <v>211</v>
      </c>
      <c r="I4692" s="183">
        <v>14700</v>
      </c>
      <c r="J4692" s="183">
        <v>13200</v>
      </c>
      <c r="K4692" s="183">
        <v>9100</v>
      </c>
      <c r="L4692" s="183">
        <f t="shared" si="3843"/>
        <v>4100</v>
      </c>
      <c r="M4692" s="17">
        <v>1500</v>
      </c>
      <c r="N4692" s="17">
        <v>1500</v>
      </c>
      <c r="O4692" s="17">
        <v>1100</v>
      </c>
      <c r="P4692" s="17">
        <f t="shared" si="3834"/>
        <v>13200</v>
      </c>
      <c r="Q4692" s="183">
        <f t="shared" si="3835"/>
        <v>100</v>
      </c>
    </row>
    <row r="4693" spans="1:17" x14ac:dyDescent="0.25">
      <c r="A4693" s="4" t="s">
        <v>969</v>
      </c>
      <c r="B4693" s="4" t="s">
        <v>94</v>
      </c>
      <c r="C4693" s="4" t="s">
        <v>1086</v>
      </c>
      <c r="D4693" s="4" t="s">
        <v>1861</v>
      </c>
      <c r="E4693" s="3" t="s">
        <v>215</v>
      </c>
      <c r="F4693" s="4"/>
      <c r="G4693" s="16" t="s">
        <v>1018</v>
      </c>
      <c r="H4693" s="16" t="s">
        <v>214</v>
      </c>
      <c r="I4693" s="183">
        <v>0</v>
      </c>
      <c r="J4693" s="183">
        <v>0</v>
      </c>
      <c r="K4693" s="183">
        <v>0</v>
      </c>
      <c r="L4693" s="183">
        <f t="shared" si="3843"/>
        <v>0</v>
      </c>
      <c r="M4693" s="17"/>
      <c r="N4693" s="17"/>
      <c r="O4693" s="17"/>
      <c r="P4693" s="17">
        <f t="shared" si="3834"/>
        <v>0</v>
      </c>
      <c r="Q4693" s="161" t="str">
        <f t="shared" si="3835"/>
        <v>-</v>
      </c>
    </row>
    <row r="4694" spans="1:17" x14ac:dyDescent="0.25">
      <c r="A4694" s="1" t="s">
        <v>969</v>
      </c>
      <c r="B4694" s="1" t="s">
        <v>94</v>
      </c>
      <c r="C4694" s="1" t="s">
        <v>1086</v>
      </c>
      <c r="D4694" s="1" t="s">
        <v>1861</v>
      </c>
      <c r="E4694" s="1" t="s">
        <v>40</v>
      </c>
      <c r="F4694" s="4" t="s">
        <v>1</v>
      </c>
      <c r="G4694" s="16" t="s">
        <v>1</v>
      </c>
      <c r="H4694" s="2" t="s">
        <v>41</v>
      </c>
      <c r="I4694" s="185">
        <f t="shared" ref="I4694:O4694" si="3844">SUM(I4695:I4697)</f>
        <v>61486</v>
      </c>
      <c r="J4694" s="185">
        <f t="shared" si="3844"/>
        <v>55486</v>
      </c>
      <c r="K4694" s="185">
        <f t="shared" si="3844"/>
        <v>51389</v>
      </c>
      <c r="L4694" s="185">
        <f t="shared" si="3844"/>
        <v>4097</v>
      </c>
      <c r="M4694" s="15">
        <f t="shared" si="3844"/>
        <v>1452</v>
      </c>
      <c r="N4694" s="15">
        <f t="shared" si="3844"/>
        <v>1452</v>
      </c>
      <c r="O4694" s="15">
        <f t="shared" si="3844"/>
        <v>1193</v>
      </c>
      <c r="P4694" s="15">
        <f t="shared" si="3834"/>
        <v>55486</v>
      </c>
      <c r="Q4694" s="185">
        <f t="shared" si="3835"/>
        <v>100</v>
      </c>
    </row>
    <row r="4695" spans="1:17" x14ac:dyDescent="0.25">
      <c r="A4695" s="4" t="s">
        <v>969</v>
      </c>
      <c r="B4695" s="4" t="s">
        <v>94</v>
      </c>
      <c r="C4695" s="4" t="s">
        <v>1086</v>
      </c>
      <c r="D4695" s="4" t="s">
        <v>1861</v>
      </c>
      <c r="E4695" s="3" t="s">
        <v>42</v>
      </c>
      <c r="F4695" s="4"/>
      <c r="G4695" s="16" t="s">
        <v>1018</v>
      </c>
      <c r="H4695" s="16" t="s">
        <v>41</v>
      </c>
      <c r="I4695" s="183">
        <v>44060</v>
      </c>
      <c r="J4695" s="183">
        <v>38060</v>
      </c>
      <c r="K4695" s="183">
        <v>38060</v>
      </c>
      <c r="L4695" s="183">
        <f>M4695+N4695+O4695</f>
        <v>0</v>
      </c>
      <c r="M4695" s="17"/>
      <c r="N4695" s="17"/>
      <c r="O4695" s="17"/>
      <c r="P4695" s="17">
        <f t="shared" si="3834"/>
        <v>38060</v>
      </c>
      <c r="Q4695" s="183">
        <f t="shared" si="3835"/>
        <v>100</v>
      </c>
    </row>
    <row r="4696" spans="1:17" ht="22.5" x14ac:dyDescent="0.25">
      <c r="A4696" s="4" t="s">
        <v>969</v>
      </c>
      <c r="B4696" s="4" t="s">
        <v>94</v>
      </c>
      <c r="C4696" s="4" t="s">
        <v>1086</v>
      </c>
      <c r="D4696" s="4" t="s">
        <v>1861</v>
      </c>
      <c r="E4696" s="3" t="s">
        <v>42</v>
      </c>
      <c r="F4696" s="4" t="s">
        <v>1868</v>
      </c>
      <c r="G4696" s="16" t="s">
        <v>1018</v>
      </c>
      <c r="H4696" s="16" t="s">
        <v>50</v>
      </c>
      <c r="I4696" s="183">
        <v>6316</v>
      </c>
      <c r="J4696" s="183">
        <v>6316</v>
      </c>
      <c r="K4696" s="183">
        <v>4995</v>
      </c>
      <c r="L4696" s="183">
        <f>M4696+N4696+O4696</f>
        <v>1321</v>
      </c>
      <c r="M4696" s="17">
        <v>526</v>
      </c>
      <c r="N4696" s="17">
        <v>526</v>
      </c>
      <c r="O4696" s="17">
        <v>269</v>
      </c>
      <c r="P4696" s="17">
        <f t="shared" si="3834"/>
        <v>6316</v>
      </c>
      <c r="Q4696" s="183">
        <f t="shared" si="3835"/>
        <v>100</v>
      </c>
    </row>
    <row r="4697" spans="1:17" ht="22.5" x14ac:dyDescent="0.25">
      <c r="A4697" s="4" t="s">
        <v>969</v>
      </c>
      <c r="B4697" s="4" t="s">
        <v>94</v>
      </c>
      <c r="C4697" s="4" t="s">
        <v>1086</v>
      </c>
      <c r="D4697" s="4" t="s">
        <v>1861</v>
      </c>
      <c r="E4697" s="3" t="s">
        <v>42</v>
      </c>
      <c r="F4697" s="4" t="s">
        <v>1869</v>
      </c>
      <c r="G4697" s="16" t="s">
        <v>1018</v>
      </c>
      <c r="H4697" s="16" t="s">
        <v>56</v>
      </c>
      <c r="I4697" s="183">
        <v>11110</v>
      </c>
      <c r="J4697" s="183">
        <v>11110</v>
      </c>
      <c r="K4697" s="183">
        <v>8334</v>
      </c>
      <c r="L4697" s="183">
        <f>M4697+N4697+O4697</f>
        <v>2776</v>
      </c>
      <c r="M4697" s="17">
        <v>926</v>
      </c>
      <c r="N4697" s="17">
        <v>926</v>
      </c>
      <c r="O4697" s="17">
        <v>924</v>
      </c>
      <c r="P4697" s="17">
        <f t="shared" si="3834"/>
        <v>11110</v>
      </c>
      <c r="Q4697" s="183">
        <f t="shared" si="3835"/>
        <v>100</v>
      </c>
    </row>
    <row r="4698" spans="1:17" ht="22.5" x14ac:dyDescent="0.25">
      <c r="A4698" s="1" t="s">
        <v>1</v>
      </c>
      <c r="B4698" s="1" t="s">
        <v>1</v>
      </c>
      <c r="C4698" s="1" t="s">
        <v>1</v>
      </c>
      <c r="D4698" s="2" t="s">
        <v>1</v>
      </c>
      <c r="E4698" s="2" t="s">
        <v>1</v>
      </c>
      <c r="F4698" s="2" t="s">
        <v>1</v>
      </c>
      <c r="G4698" s="2" t="s">
        <v>1</v>
      </c>
      <c r="H4698" s="13" t="s">
        <v>57</v>
      </c>
      <c r="I4698" s="184">
        <f t="shared" ref="I4698:O4699" si="3845">SUM(I4699)</f>
        <v>110</v>
      </c>
      <c r="J4698" s="184">
        <f t="shared" si="3845"/>
        <v>122365</v>
      </c>
      <c r="K4698" s="184">
        <f t="shared" si="3845"/>
        <v>122255</v>
      </c>
      <c r="L4698" s="184">
        <f t="shared" si="3845"/>
        <v>0</v>
      </c>
      <c r="M4698" s="14">
        <f t="shared" si="3845"/>
        <v>0</v>
      </c>
      <c r="N4698" s="14">
        <f t="shared" si="3845"/>
        <v>0</v>
      </c>
      <c r="O4698" s="14">
        <f t="shared" si="3845"/>
        <v>0</v>
      </c>
      <c r="P4698" s="14">
        <f t="shared" si="3834"/>
        <v>122255</v>
      </c>
      <c r="Q4698" s="184">
        <f t="shared" si="3835"/>
        <v>99.91010501368855</v>
      </c>
    </row>
    <row r="4699" spans="1:17" x14ac:dyDescent="0.25">
      <c r="A4699" s="4" t="s">
        <v>969</v>
      </c>
      <c r="B4699" s="4" t="s">
        <v>94</v>
      </c>
      <c r="C4699" s="4" t="s">
        <v>1086</v>
      </c>
      <c r="D4699" s="4" t="s">
        <v>1861</v>
      </c>
      <c r="E4699" s="2" t="s">
        <v>58</v>
      </c>
      <c r="F4699" s="2" t="s">
        <v>1</v>
      </c>
      <c r="G4699" s="2" t="s">
        <v>1</v>
      </c>
      <c r="H4699" s="2" t="s">
        <v>59</v>
      </c>
      <c r="I4699" s="185">
        <f t="shared" si="3845"/>
        <v>110</v>
      </c>
      <c r="J4699" s="185">
        <f t="shared" si="3845"/>
        <v>122365</v>
      </c>
      <c r="K4699" s="185">
        <f t="shared" si="3845"/>
        <v>122255</v>
      </c>
      <c r="L4699" s="185">
        <f t="shared" si="3845"/>
        <v>0</v>
      </c>
      <c r="M4699" s="15">
        <f t="shared" si="3845"/>
        <v>0</v>
      </c>
      <c r="N4699" s="15">
        <f t="shared" si="3845"/>
        <v>0</v>
      </c>
      <c r="O4699" s="15">
        <f t="shared" si="3845"/>
        <v>0</v>
      </c>
      <c r="P4699" s="15">
        <f t="shared" si="3834"/>
        <v>122255</v>
      </c>
      <c r="Q4699" s="185">
        <f t="shared" si="3835"/>
        <v>99.91010501368855</v>
      </c>
    </row>
    <row r="4700" spans="1:17" x14ac:dyDescent="0.25">
      <c r="A4700" s="4" t="s">
        <v>969</v>
      </c>
      <c r="B4700" s="4" t="s">
        <v>94</v>
      </c>
      <c r="C4700" s="4" t="s">
        <v>1086</v>
      </c>
      <c r="D4700" s="4" t="s">
        <v>1861</v>
      </c>
      <c r="E4700" s="3" t="s">
        <v>69</v>
      </c>
      <c r="F4700" s="4"/>
      <c r="G4700" s="16" t="s">
        <v>1018</v>
      </c>
      <c r="H4700" s="16" t="s">
        <v>68</v>
      </c>
      <c r="I4700" s="183">
        <v>110</v>
      </c>
      <c r="J4700" s="183">
        <v>122365</v>
      </c>
      <c r="K4700" s="183">
        <v>122255</v>
      </c>
      <c r="L4700" s="183">
        <f>M4700+N4700+O4700</f>
        <v>0</v>
      </c>
      <c r="M4700" s="17"/>
      <c r="N4700" s="17"/>
      <c r="O4700" s="17"/>
      <c r="P4700" s="17">
        <f t="shared" si="3834"/>
        <v>122255</v>
      </c>
      <c r="Q4700" s="183">
        <f t="shared" si="3835"/>
        <v>99.91010501368855</v>
      </c>
    </row>
    <row r="4701" spans="1:17" ht="22.5" x14ac:dyDescent="0.25">
      <c r="A4701" s="1" t="s">
        <v>1</v>
      </c>
      <c r="B4701" s="1" t="s">
        <v>1</v>
      </c>
      <c r="C4701" s="1" t="s">
        <v>1</v>
      </c>
      <c r="D4701" s="2" t="s">
        <v>1</v>
      </c>
      <c r="E4701" s="2" t="s">
        <v>1</v>
      </c>
      <c r="F4701" s="2" t="s">
        <v>1</v>
      </c>
      <c r="G4701" s="2" t="s">
        <v>1</v>
      </c>
      <c r="H4701" s="13" t="s">
        <v>70</v>
      </c>
      <c r="I4701" s="184">
        <f t="shared" ref="I4701:O4701" si="3846">SUM(I4702)</f>
        <v>83000</v>
      </c>
      <c r="J4701" s="184">
        <f t="shared" si="3846"/>
        <v>72000</v>
      </c>
      <c r="K4701" s="184">
        <f t="shared" si="3846"/>
        <v>72000</v>
      </c>
      <c r="L4701" s="184">
        <f t="shared" si="3846"/>
        <v>0</v>
      </c>
      <c r="M4701" s="14">
        <f t="shared" si="3846"/>
        <v>0</v>
      </c>
      <c r="N4701" s="14">
        <f t="shared" si="3846"/>
        <v>0</v>
      </c>
      <c r="O4701" s="14">
        <f t="shared" si="3846"/>
        <v>0</v>
      </c>
      <c r="P4701" s="14">
        <f t="shared" si="3834"/>
        <v>72000</v>
      </c>
      <c r="Q4701" s="184">
        <f t="shared" si="3835"/>
        <v>100</v>
      </c>
    </row>
    <row r="4702" spans="1:17" x14ac:dyDescent="0.25">
      <c r="A4702" s="4" t="s">
        <v>969</v>
      </c>
      <c r="B4702" s="4" t="s">
        <v>94</v>
      </c>
      <c r="C4702" s="4" t="s">
        <v>1086</v>
      </c>
      <c r="D4702" s="4" t="s">
        <v>1861</v>
      </c>
      <c r="E4702" s="2" t="s">
        <v>71</v>
      </c>
      <c r="F4702" s="2" t="s">
        <v>1</v>
      </c>
      <c r="G4702" s="2" t="s">
        <v>1</v>
      </c>
      <c r="H4702" s="2" t="s">
        <v>72</v>
      </c>
      <c r="I4702" s="185">
        <f t="shared" ref="I4702:L4702" si="3847">SUM(I4703:I4704)</f>
        <v>83000</v>
      </c>
      <c r="J4702" s="185">
        <f t="shared" ref="J4702" si="3848">SUM(J4703:J4704)</f>
        <v>72000</v>
      </c>
      <c r="K4702" s="185">
        <f t="shared" ref="K4702" si="3849">SUM(K4703:K4704)</f>
        <v>72000</v>
      </c>
      <c r="L4702" s="185">
        <f t="shared" si="3847"/>
        <v>0</v>
      </c>
      <c r="M4702" s="15">
        <f t="shared" ref="M4702:O4702" si="3850">SUM(M4703:M4704)</f>
        <v>0</v>
      </c>
      <c r="N4702" s="15">
        <f t="shared" si="3850"/>
        <v>0</v>
      </c>
      <c r="O4702" s="15">
        <f t="shared" si="3850"/>
        <v>0</v>
      </c>
      <c r="P4702" s="15">
        <f t="shared" si="3834"/>
        <v>72000</v>
      </c>
      <c r="Q4702" s="185">
        <f t="shared" si="3835"/>
        <v>100</v>
      </c>
    </row>
    <row r="4703" spans="1:17" x14ac:dyDescent="0.25">
      <c r="A4703" s="4" t="s">
        <v>969</v>
      </c>
      <c r="B4703" s="4" t="s">
        <v>94</v>
      </c>
      <c r="C4703" s="4" t="s">
        <v>1086</v>
      </c>
      <c r="D4703" s="4" t="s">
        <v>1861</v>
      </c>
      <c r="E4703" s="3" t="s">
        <v>75</v>
      </c>
      <c r="F4703" s="4"/>
      <c r="G4703" s="16" t="s">
        <v>1018</v>
      </c>
      <c r="H4703" s="16" t="s">
        <v>74</v>
      </c>
      <c r="I4703" s="183">
        <v>37000</v>
      </c>
      <c r="J4703" s="183">
        <v>27000</v>
      </c>
      <c r="K4703" s="183">
        <v>27000</v>
      </c>
      <c r="L4703" s="183">
        <f>M4703+N4703+O4703</f>
        <v>0</v>
      </c>
      <c r="M4703" s="17"/>
      <c r="N4703" s="17"/>
      <c r="O4703" s="17"/>
      <c r="P4703" s="17">
        <f t="shared" si="3834"/>
        <v>27000</v>
      </c>
      <c r="Q4703" s="183">
        <f t="shared" si="3835"/>
        <v>100</v>
      </c>
    </row>
    <row r="4704" spans="1:17" x14ac:dyDescent="0.25">
      <c r="A4704" s="4" t="s">
        <v>969</v>
      </c>
      <c r="B4704" s="4" t="s">
        <v>94</v>
      </c>
      <c r="C4704" s="4" t="s">
        <v>1086</v>
      </c>
      <c r="D4704" s="4" t="s">
        <v>1861</v>
      </c>
      <c r="E4704" s="3" t="s">
        <v>341</v>
      </c>
      <c r="F4704" s="4"/>
      <c r="G4704" s="16" t="s">
        <v>1018</v>
      </c>
      <c r="H4704" s="16" t="s">
        <v>340</v>
      </c>
      <c r="I4704" s="183">
        <v>46000</v>
      </c>
      <c r="J4704" s="183">
        <v>45000</v>
      </c>
      <c r="K4704" s="183">
        <v>45000</v>
      </c>
      <c r="L4704" s="183">
        <f>M4704+N4704+O4704</f>
        <v>0</v>
      </c>
      <c r="M4704" s="17"/>
      <c r="N4704" s="17"/>
      <c r="O4704" s="17"/>
      <c r="P4704" s="17">
        <f t="shared" si="3834"/>
        <v>45000</v>
      </c>
      <c r="Q4704" s="183">
        <f t="shared" si="3835"/>
        <v>100</v>
      </c>
    </row>
    <row r="4705" spans="1:17" x14ac:dyDescent="0.25">
      <c r="A4705" s="16" t="s">
        <v>1</v>
      </c>
      <c r="B4705" s="16" t="s">
        <v>1</v>
      </c>
      <c r="C4705" s="16" t="s">
        <v>1</v>
      </c>
      <c r="D4705" s="16" t="s">
        <v>1</v>
      </c>
      <c r="E4705" s="16" t="s">
        <v>1</v>
      </c>
      <c r="F4705" s="16" t="s">
        <v>1</v>
      </c>
      <c r="G4705" s="16" t="s">
        <v>1</v>
      </c>
      <c r="H4705" s="13" t="s">
        <v>1870</v>
      </c>
      <c r="I4705" s="184">
        <f t="shared" ref="I4705:O4705" si="3851">SUM(I4675,I4698,I4701)</f>
        <v>2803289</v>
      </c>
      <c r="J4705" s="184">
        <f t="shared" si="3851"/>
        <v>2895544</v>
      </c>
      <c r="K4705" s="184">
        <f t="shared" si="3851"/>
        <v>2358776</v>
      </c>
      <c r="L4705" s="184">
        <f t="shared" si="3851"/>
        <v>529700</v>
      </c>
      <c r="M4705" s="14">
        <f t="shared" si="3851"/>
        <v>182220</v>
      </c>
      <c r="N4705" s="14">
        <f t="shared" si="3851"/>
        <v>181752</v>
      </c>
      <c r="O4705" s="14">
        <f t="shared" si="3851"/>
        <v>165728</v>
      </c>
      <c r="P4705" s="14">
        <f t="shared" si="3834"/>
        <v>2888476</v>
      </c>
      <c r="Q4705" s="184">
        <f t="shared" si="3835"/>
        <v>99.755900791008528</v>
      </c>
    </row>
    <row r="4706" spans="1:17" ht="15.75" thickBot="1" x14ac:dyDescent="0.3">
      <c r="A4706" s="16" t="s">
        <v>1</v>
      </c>
      <c r="B4706" s="16" t="s">
        <v>1</v>
      </c>
      <c r="C4706" s="16" t="s">
        <v>1</v>
      </c>
      <c r="D4706" s="16" t="s">
        <v>1</v>
      </c>
      <c r="E4706" s="16" t="s">
        <v>1</v>
      </c>
      <c r="F4706" s="16" t="s">
        <v>1</v>
      </c>
      <c r="G4706" s="16" t="s">
        <v>1</v>
      </c>
      <c r="H4706" s="2" t="s">
        <v>77</v>
      </c>
      <c r="I4706" s="185">
        <v>67</v>
      </c>
      <c r="J4706" s="185">
        <v>67</v>
      </c>
      <c r="K4706" s="185"/>
      <c r="L4706" s="185"/>
      <c r="M4706" s="15"/>
      <c r="N4706" s="15"/>
      <c r="O4706" s="15"/>
      <c r="P4706" s="15"/>
      <c r="Q4706" s="164"/>
    </row>
    <row r="4707" spans="1:17" ht="45.75" thickBot="1" x14ac:dyDescent="0.3">
      <c r="A4707" s="212" t="s">
        <v>1</v>
      </c>
      <c r="B4707" s="212" t="s">
        <v>1</v>
      </c>
      <c r="C4707" s="212" t="s">
        <v>1</v>
      </c>
      <c r="D4707" s="212" t="s">
        <v>1</v>
      </c>
      <c r="E4707" s="212" t="s">
        <v>1</v>
      </c>
      <c r="F4707" s="212" t="s">
        <v>1</v>
      </c>
      <c r="G4707" s="214" t="s">
        <v>1</v>
      </c>
      <c r="H4707" s="5" t="s">
        <v>78</v>
      </c>
      <c r="I4707" s="109" t="s">
        <v>3374</v>
      </c>
      <c r="J4707" s="109" t="s">
        <v>3433</v>
      </c>
      <c r="K4707" s="109" t="s">
        <v>3437</v>
      </c>
      <c r="L4707" s="109" t="s">
        <v>3434</v>
      </c>
      <c r="M4707" s="5" t="s">
        <v>3439</v>
      </c>
      <c r="N4707" s="5" t="s">
        <v>3440</v>
      </c>
      <c r="O4707" s="5" t="s">
        <v>3441</v>
      </c>
      <c r="P4707" s="5" t="s">
        <v>3438</v>
      </c>
      <c r="Q4707" s="162" t="s">
        <v>3302</v>
      </c>
    </row>
    <row r="4708" spans="1:17" x14ac:dyDescent="0.25">
      <c r="A4708" s="213"/>
      <c r="B4708" s="213"/>
      <c r="C4708" s="213"/>
      <c r="D4708" s="213"/>
      <c r="E4708" s="213"/>
      <c r="F4708" s="213"/>
      <c r="G4708" s="215"/>
      <c r="H4708" s="18" t="s">
        <v>1</v>
      </c>
      <c r="I4708" s="110">
        <v>1</v>
      </c>
      <c r="J4708" s="110">
        <v>2</v>
      </c>
      <c r="K4708" s="110">
        <v>20</v>
      </c>
      <c r="L4708" s="110" t="s">
        <v>3402</v>
      </c>
      <c r="M4708" s="12">
        <v>5</v>
      </c>
      <c r="N4708" s="12">
        <v>6</v>
      </c>
      <c r="O4708" s="12">
        <v>7</v>
      </c>
      <c r="P4708" s="12" t="s">
        <v>3303</v>
      </c>
      <c r="Q4708" s="110">
        <v>9</v>
      </c>
    </row>
    <row r="4709" spans="1:17" x14ac:dyDescent="0.25">
      <c r="A4709" s="213"/>
      <c r="B4709" s="213"/>
      <c r="C4709" s="213"/>
      <c r="D4709" s="213"/>
      <c r="E4709" s="213"/>
      <c r="F4709" s="213"/>
      <c r="G4709" s="215"/>
      <c r="H4709" s="19" t="s">
        <v>1061</v>
      </c>
      <c r="I4709" s="186">
        <f t="shared" ref="I4709:L4709" si="3852">SUM(I4705)</f>
        <v>2803289</v>
      </c>
      <c r="J4709" s="186">
        <f t="shared" ref="J4709" si="3853">SUM(J4705)</f>
        <v>2895544</v>
      </c>
      <c r="K4709" s="186">
        <f t="shared" ref="K4709" si="3854">SUM(K4705)</f>
        <v>2358776</v>
      </c>
      <c r="L4709" s="186">
        <f t="shared" si="3852"/>
        <v>529700</v>
      </c>
      <c r="M4709" s="20">
        <f t="shared" ref="M4709:O4709" si="3855">SUM(M4705)</f>
        <v>182220</v>
      </c>
      <c r="N4709" s="20">
        <f t="shared" si="3855"/>
        <v>181752</v>
      </c>
      <c r="O4709" s="20">
        <f t="shared" si="3855"/>
        <v>165728</v>
      </c>
      <c r="P4709" s="20">
        <f>K4709+L4709</f>
        <v>2888476</v>
      </c>
      <c r="Q4709" s="186">
        <f>IF(J4709=0,"-",P4709/J4709*100)</f>
        <v>99.755900791008528</v>
      </c>
    </row>
    <row r="4710" spans="1:17" x14ac:dyDescent="0.25">
      <c r="A4710" s="213"/>
      <c r="B4710" s="213"/>
      <c r="C4710" s="213"/>
      <c r="D4710" s="213"/>
      <c r="E4710" s="213"/>
      <c r="F4710" s="213"/>
      <c r="G4710" s="215"/>
      <c r="H4710" s="21" t="s">
        <v>80</v>
      </c>
      <c r="I4710" s="186">
        <f t="shared" ref="I4710:L4710" si="3856">SUM(I4709)</f>
        <v>2803289</v>
      </c>
      <c r="J4710" s="186">
        <f t="shared" ref="J4710" si="3857">SUM(J4709)</f>
        <v>2895544</v>
      </c>
      <c r="K4710" s="186">
        <f t="shared" ref="K4710" si="3858">SUM(K4709)</f>
        <v>2358776</v>
      </c>
      <c r="L4710" s="186">
        <f t="shared" si="3856"/>
        <v>529700</v>
      </c>
      <c r="M4710" s="20">
        <f t="shared" ref="M4710:O4710" si="3859">SUM(M4709)</f>
        <v>182220</v>
      </c>
      <c r="N4710" s="20">
        <f t="shared" si="3859"/>
        <v>181752</v>
      </c>
      <c r="O4710" s="20">
        <f t="shared" si="3859"/>
        <v>165728</v>
      </c>
      <c r="P4710" s="20">
        <f>K4710+L4710</f>
        <v>2888476</v>
      </c>
      <c r="Q4710" s="186">
        <f>IF(J4710=0,"-",P4710/J4710*100)</f>
        <v>99.755900791008528</v>
      </c>
    </row>
    <row r="4711" spans="1:17" x14ac:dyDescent="0.25">
      <c r="A4711" s="216"/>
      <c r="B4711" s="216"/>
      <c r="C4711" s="216"/>
      <c r="D4711" s="216"/>
      <c r="E4711" s="216"/>
      <c r="F4711" s="216"/>
      <c r="G4711" s="217"/>
      <c r="J4711" s="178">
        <v>0</v>
      </c>
      <c r="K4711" s="178">
        <v>0</v>
      </c>
      <c r="L4711" s="178">
        <f>M4711+N4711+O4711</f>
        <v>0</v>
      </c>
      <c r="P4711">
        <f>K4711+L4711</f>
        <v>0</v>
      </c>
      <c r="Q4711" s="160" t="str">
        <f>IF(J4711=0,"-",P4711/J4711*100)</f>
        <v>-</v>
      </c>
    </row>
    <row r="4712" spans="1:17" ht="15.75" thickBot="1" x14ac:dyDescent="0.3">
      <c r="A4712" s="16" t="s">
        <v>1</v>
      </c>
      <c r="B4712" s="16" t="s">
        <v>1</v>
      </c>
      <c r="C4712" s="16" t="s">
        <v>1</v>
      </c>
      <c r="D4712" s="16" t="s">
        <v>1</v>
      </c>
      <c r="E4712" s="16" t="s">
        <v>1</v>
      </c>
      <c r="F4712" s="16" t="s">
        <v>1</v>
      </c>
      <c r="G4712" s="16" t="s">
        <v>1</v>
      </c>
      <c r="H4712" s="22" t="s">
        <v>1</v>
      </c>
      <c r="I4712" s="187"/>
      <c r="J4712" s="187"/>
      <c r="K4712" s="187"/>
      <c r="L4712" s="187"/>
      <c r="M4712" s="22"/>
      <c r="N4712" s="22"/>
      <c r="O4712" s="22"/>
      <c r="P4712" s="22"/>
      <c r="Q4712" s="166"/>
    </row>
    <row r="4713" spans="1:17" ht="45.75" thickBot="1" x14ac:dyDescent="0.3">
      <c r="A4713" s="5" t="s">
        <v>4</v>
      </c>
      <c r="B4713" s="5" t="s">
        <v>5</v>
      </c>
      <c r="C4713" s="5" t="s">
        <v>6</v>
      </c>
      <c r="D4713" s="6" t="s">
        <v>1</v>
      </c>
      <c r="E4713" s="5" t="s">
        <v>7</v>
      </c>
      <c r="F4713" s="5" t="s">
        <v>8</v>
      </c>
      <c r="G4713" s="5" t="s">
        <v>9</v>
      </c>
      <c r="H4713" s="5" t="s">
        <v>10</v>
      </c>
      <c r="I4713" s="109" t="s">
        <v>3374</v>
      </c>
      <c r="J4713" s="109" t="s">
        <v>3433</v>
      </c>
      <c r="K4713" s="109" t="s">
        <v>3437</v>
      </c>
      <c r="L4713" s="109" t="s">
        <v>3434</v>
      </c>
      <c r="M4713" s="5" t="s">
        <v>3439</v>
      </c>
      <c r="N4713" s="5" t="s">
        <v>3440</v>
      </c>
      <c r="O4713" s="5" t="s">
        <v>3441</v>
      </c>
      <c r="P4713" s="5" t="s">
        <v>3438</v>
      </c>
      <c r="Q4713" s="162" t="s">
        <v>3302</v>
      </c>
    </row>
    <row r="4714" spans="1:17" x14ac:dyDescent="0.25">
      <c r="A4714" s="7" t="s">
        <v>1</v>
      </c>
      <c r="B4714" s="7" t="s">
        <v>1</v>
      </c>
      <c r="C4714" s="7" t="s">
        <v>1</v>
      </c>
      <c r="D4714" s="8" t="s">
        <v>1</v>
      </c>
      <c r="E4714" s="8" t="s">
        <v>1</v>
      </c>
      <c r="F4714" s="9" t="s">
        <v>1</v>
      </c>
      <c r="G4714" s="10" t="s">
        <v>1</v>
      </c>
      <c r="H4714" s="11" t="s">
        <v>1</v>
      </c>
      <c r="I4714" s="110">
        <v>1</v>
      </c>
      <c r="J4714" s="110">
        <v>2</v>
      </c>
      <c r="K4714" s="110">
        <v>20</v>
      </c>
      <c r="L4714" s="110" t="s">
        <v>3402</v>
      </c>
      <c r="M4714" s="12">
        <v>5</v>
      </c>
      <c r="N4714" s="12">
        <v>6</v>
      </c>
      <c r="O4714" s="12">
        <v>7</v>
      </c>
      <c r="P4714" s="12" t="s">
        <v>3303</v>
      </c>
      <c r="Q4714" s="110">
        <v>9</v>
      </c>
    </row>
    <row r="4715" spans="1:17" x14ac:dyDescent="0.25">
      <c r="A4715" s="1" t="s">
        <v>969</v>
      </c>
      <c r="B4715" s="1" t="s">
        <v>94</v>
      </c>
      <c r="C4715" s="4" t="s">
        <v>344</v>
      </c>
      <c r="D4715" s="4" t="s">
        <v>1871</v>
      </c>
      <c r="E4715" s="2" t="s">
        <v>1</v>
      </c>
      <c r="F4715" s="2" t="s">
        <v>1</v>
      </c>
      <c r="G4715" s="2" t="s">
        <v>1</v>
      </c>
      <c r="H4715" s="2" t="s">
        <v>1872</v>
      </c>
      <c r="I4715" s="183">
        <v>0</v>
      </c>
      <c r="J4715" s="183"/>
      <c r="K4715" s="183"/>
      <c r="L4715" s="183"/>
      <c r="M4715" s="3"/>
      <c r="N4715" s="3"/>
      <c r="O4715" s="3"/>
      <c r="P4715" s="3"/>
      <c r="Q4715" s="161"/>
    </row>
    <row r="4716" spans="1:17" ht="33.75" x14ac:dyDescent="0.25">
      <c r="A4716" s="1" t="s">
        <v>1</v>
      </c>
      <c r="B4716" s="1" t="s">
        <v>1</v>
      </c>
      <c r="C4716" s="1" t="s">
        <v>1</v>
      </c>
      <c r="D4716" s="2" t="s">
        <v>1</v>
      </c>
      <c r="E4716" s="2" t="s">
        <v>1</v>
      </c>
      <c r="F4716" s="2" t="s">
        <v>1</v>
      </c>
      <c r="G4716" s="2" t="s">
        <v>1</v>
      </c>
      <c r="H4716" s="13" t="s">
        <v>14</v>
      </c>
      <c r="I4716" s="184">
        <f t="shared" ref="I4716:L4716" si="3860">SUM(I4717,I4725,I4727)</f>
        <v>2017325</v>
      </c>
      <c r="J4716" s="184">
        <f t="shared" ref="J4716" si="3861">SUM(J4717,J4725,J4727)</f>
        <v>2001285</v>
      </c>
      <c r="K4716" s="184">
        <f t="shared" ref="K4716" si="3862">SUM(K4717,K4725,K4727)</f>
        <v>1619946</v>
      </c>
      <c r="L4716" s="184">
        <f t="shared" si="3860"/>
        <v>381339</v>
      </c>
      <c r="M4716" s="14">
        <f t="shared" ref="M4716:O4716" si="3863">SUM(M4717,M4725,M4727)</f>
        <v>166953</v>
      </c>
      <c r="N4716" s="14">
        <f t="shared" si="3863"/>
        <v>162088</v>
      </c>
      <c r="O4716" s="14">
        <f t="shared" si="3863"/>
        <v>52298</v>
      </c>
      <c r="P4716" s="14">
        <f t="shared" ref="P4716:P4745" si="3864">K4716+L4716</f>
        <v>2001285</v>
      </c>
      <c r="Q4716" s="184">
        <f t="shared" ref="Q4716:Q4745" si="3865">IF(J4716=0,"-",P4716/J4716*100)</f>
        <v>100</v>
      </c>
    </row>
    <row r="4717" spans="1:17" x14ac:dyDescent="0.25">
      <c r="A4717" s="4" t="s">
        <v>969</v>
      </c>
      <c r="B4717" s="4" t="s">
        <v>94</v>
      </c>
      <c r="C4717" s="4" t="s">
        <v>344</v>
      </c>
      <c r="D4717" s="4" t="s">
        <v>1871</v>
      </c>
      <c r="E4717" s="2" t="s">
        <v>15</v>
      </c>
      <c r="F4717" s="2" t="s">
        <v>1</v>
      </c>
      <c r="G4717" s="2" t="s">
        <v>1</v>
      </c>
      <c r="H4717" s="2" t="s">
        <v>16</v>
      </c>
      <c r="I4717" s="185">
        <f t="shared" ref="I4717:L4717" si="3866">SUM(I4718,I4719)</f>
        <v>1676688</v>
      </c>
      <c r="J4717" s="185">
        <f t="shared" ref="J4717" si="3867">SUM(J4718,J4719)</f>
        <v>1676688</v>
      </c>
      <c r="K4717" s="185">
        <f t="shared" ref="K4717" si="3868">SUM(K4718,K4719)</f>
        <v>1357997</v>
      </c>
      <c r="L4717" s="185">
        <f t="shared" si="3866"/>
        <v>318691</v>
      </c>
      <c r="M4717" s="15">
        <f t="shared" ref="M4717:O4717" si="3869">SUM(M4718,M4719)</f>
        <v>141000</v>
      </c>
      <c r="N4717" s="15">
        <f t="shared" si="3869"/>
        <v>139900</v>
      </c>
      <c r="O4717" s="15">
        <f t="shared" si="3869"/>
        <v>37791</v>
      </c>
      <c r="P4717" s="15">
        <f t="shared" si="3864"/>
        <v>1676688</v>
      </c>
      <c r="Q4717" s="185">
        <f t="shared" si="3865"/>
        <v>100</v>
      </c>
    </row>
    <row r="4718" spans="1:17" x14ac:dyDescent="0.25">
      <c r="A4718" s="4" t="s">
        <v>969</v>
      </c>
      <c r="B4718" s="4" t="s">
        <v>94</v>
      </c>
      <c r="C4718" s="4" t="s">
        <v>344</v>
      </c>
      <c r="D4718" s="4" t="s">
        <v>1871</v>
      </c>
      <c r="E4718" s="3" t="s">
        <v>18</v>
      </c>
      <c r="F4718" s="4"/>
      <c r="G4718" s="16" t="s">
        <v>1018</v>
      </c>
      <c r="H4718" s="16" t="s">
        <v>17</v>
      </c>
      <c r="I4718" s="183">
        <v>1469092</v>
      </c>
      <c r="J4718" s="183">
        <v>1469092</v>
      </c>
      <c r="K4718" s="183">
        <v>1176139</v>
      </c>
      <c r="L4718" s="183">
        <f>M4718+N4718+O4718</f>
        <v>292953</v>
      </c>
      <c r="M4718" s="17">
        <v>130000</v>
      </c>
      <c r="N4718" s="17">
        <v>130000</v>
      </c>
      <c r="O4718" s="17">
        <v>32953</v>
      </c>
      <c r="P4718" s="17">
        <f t="shared" si="3864"/>
        <v>1469092</v>
      </c>
      <c r="Q4718" s="183">
        <f t="shared" si="3865"/>
        <v>100</v>
      </c>
    </row>
    <row r="4719" spans="1:17" x14ac:dyDescent="0.25">
      <c r="A4719" s="1" t="s">
        <v>969</v>
      </c>
      <c r="B4719" s="1" t="s">
        <v>94</v>
      </c>
      <c r="C4719" s="1" t="s">
        <v>344</v>
      </c>
      <c r="D4719" s="1" t="s">
        <v>1871</v>
      </c>
      <c r="E4719" s="1" t="s">
        <v>20</v>
      </c>
      <c r="F4719" s="4" t="s">
        <v>1</v>
      </c>
      <c r="G4719" s="16" t="s">
        <v>1</v>
      </c>
      <c r="H4719" s="2" t="s">
        <v>21</v>
      </c>
      <c r="I4719" s="185">
        <f t="shared" ref="I4719:O4719" si="3870">SUM(I4720:I4724)</f>
        <v>207596</v>
      </c>
      <c r="J4719" s="185">
        <f t="shared" si="3870"/>
        <v>207596</v>
      </c>
      <c r="K4719" s="185">
        <f t="shared" si="3870"/>
        <v>181858</v>
      </c>
      <c r="L4719" s="185">
        <f t="shared" si="3870"/>
        <v>25738</v>
      </c>
      <c r="M4719" s="15">
        <f t="shared" si="3870"/>
        <v>11000</v>
      </c>
      <c r="N4719" s="15">
        <f t="shared" si="3870"/>
        <v>9900</v>
      </c>
      <c r="O4719" s="15">
        <f t="shared" si="3870"/>
        <v>4838</v>
      </c>
      <c r="P4719" s="15">
        <f t="shared" si="3864"/>
        <v>207596</v>
      </c>
      <c r="Q4719" s="185">
        <f t="shared" si="3865"/>
        <v>100</v>
      </c>
    </row>
    <row r="4720" spans="1:17" x14ac:dyDescent="0.25">
      <c r="A4720" s="4" t="s">
        <v>969</v>
      </c>
      <c r="B4720" s="4" t="s">
        <v>94</v>
      </c>
      <c r="C4720" s="4" t="s">
        <v>344</v>
      </c>
      <c r="D4720" s="4" t="s">
        <v>1871</v>
      </c>
      <c r="E4720" s="3" t="s">
        <v>22</v>
      </c>
      <c r="F4720" s="4" t="s">
        <v>1873</v>
      </c>
      <c r="G4720" s="16" t="s">
        <v>1018</v>
      </c>
      <c r="H4720" s="16" t="s">
        <v>86</v>
      </c>
      <c r="I4720" s="183">
        <v>29194</v>
      </c>
      <c r="J4720" s="183">
        <v>29194</v>
      </c>
      <c r="K4720" s="183">
        <v>20408</v>
      </c>
      <c r="L4720" s="183">
        <f>M4720+N4720+O4720</f>
        <v>8786</v>
      </c>
      <c r="M4720" s="17">
        <v>2980</v>
      </c>
      <c r="N4720" s="17">
        <v>2900</v>
      </c>
      <c r="O4720" s="17">
        <v>2906</v>
      </c>
      <c r="P4720" s="17">
        <f t="shared" si="3864"/>
        <v>29194</v>
      </c>
      <c r="Q4720" s="183">
        <f t="shared" si="3865"/>
        <v>100</v>
      </c>
    </row>
    <row r="4721" spans="1:17" x14ac:dyDescent="0.25">
      <c r="A4721" s="4" t="s">
        <v>969</v>
      </c>
      <c r="B4721" s="4" t="s">
        <v>94</v>
      </c>
      <c r="C4721" s="4" t="s">
        <v>344</v>
      </c>
      <c r="D4721" s="4" t="s">
        <v>1871</v>
      </c>
      <c r="E4721" s="3" t="s">
        <v>22</v>
      </c>
      <c r="F4721" s="4" t="s">
        <v>1874</v>
      </c>
      <c r="G4721" s="16" t="s">
        <v>1018</v>
      </c>
      <c r="H4721" s="16" t="s">
        <v>26</v>
      </c>
      <c r="I4721" s="183">
        <v>111932</v>
      </c>
      <c r="J4721" s="183">
        <v>111932</v>
      </c>
      <c r="K4721" s="183">
        <v>96000</v>
      </c>
      <c r="L4721" s="183">
        <f>M4721+N4721+O4721</f>
        <v>15932</v>
      </c>
      <c r="M4721" s="17">
        <v>7000</v>
      </c>
      <c r="N4721" s="17">
        <v>7000</v>
      </c>
      <c r="O4721" s="17">
        <v>1932</v>
      </c>
      <c r="P4721" s="17">
        <f t="shared" si="3864"/>
        <v>111932</v>
      </c>
      <c r="Q4721" s="183">
        <f t="shared" si="3865"/>
        <v>100</v>
      </c>
    </row>
    <row r="4722" spans="1:17" x14ac:dyDescent="0.25">
      <c r="A4722" s="4" t="s">
        <v>969</v>
      </c>
      <c r="B4722" s="4" t="s">
        <v>94</v>
      </c>
      <c r="C4722" s="4" t="s">
        <v>344</v>
      </c>
      <c r="D4722" s="4" t="s">
        <v>1871</v>
      </c>
      <c r="E4722" s="3" t="s">
        <v>22</v>
      </c>
      <c r="F4722" s="4" t="s">
        <v>1875</v>
      </c>
      <c r="G4722" s="16" t="s">
        <v>1018</v>
      </c>
      <c r="H4722" s="16" t="s">
        <v>28</v>
      </c>
      <c r="I4722" s="183">
        <v>27600</v>
      </c>
      <c r="J4722" s="183">
        <v>27600</v>
      </c>
      <c r="K4722" s="183">
        <v>26580</v>
      </c>
      <c r="L4722" s="183">
        <f>M4722+N4722+O4722</f>
        <v>1020</v>
      </c>
      <c r="M4722" s="17">
        <v>1020</v>
      </c>
      <c r="N4722" s="17">
        <v>0</v>
      </c>
      <c r="O4722" s="17">
        <v>0</v>
      </c>
      <c r="P4722" s="17">
        <f t="shared" si="3864"/>
        <v>27600</v>
      </c>
      <c r="Q4722" s="183">
        <f t="shared" si="3865"/>
        <v>100</v>
      </c>
    </row>
    <row r="4723" spans="1:17" x14ac:dyDescent="0.25">
      <c r="A4723" s="4" t="s">
        <v>969</v>
      </c>
      <c r="B4723" s="4" t="s">
        <v>94</v>
      </c>
      <c r="C4723" s="4" t="s">
        <v>344</v>
      </c>
      <c r="D4723" s="4" t="s">
        <v>1871</v>
      </c>
      <c r="E4723" s="3" t="s">
        <v>22</v>
      </c>
      <c r="F4723" s="4" t="s">
        <v>1876</v>
      </c>
      <c r="G4723" s="16" t="s">
        <v>1018</v>
      </c>
      <c r="H4723" s="16" t="s">
        <v>24</v>
      </c>
      <c r="I4723" s="183">
        <v>18870</v>
      </c>
      <c r="J4723" s="183">
        <v>18870</v>
      </c>
      <c r="K4723" s="183">
        <v>18870</v>
      </c>
      <c r="L4723" s="183">
        <f>M4723+N4723+O4723</f>
        <v>0</v>
      </c>
      <c r="M4723" s="17"/>
      <c r="N4723" s="17"/>
      <c r="O4723" s="17"/>
      <c r="P4723" s="17">
        <f t="shared" si="3864"/>
        <v>18870</v>
      </c>
      <c r="Q4723" s="183">
        <f t="shared" si="3865"/>
        <v>100</v>
      </c>
    </row>
    <row r="4724" spans="1:17" x14ac:dyDescent="0.25">
      <c r="A4724" s="4" t="s">
        <v>969</v>
      </c>
      <c r="B4724" s="4" t="s">
        <v>94</v>
      </c>
      <c r="C4724" s="4" t="s">
        <v>344</v>
      </c>
      <c r="D4724" s="4" t="s">
        <v>1871</v>
      </c>
      <c r="E4724" s="3" t="s">
        <v>22</v>
      </c>
      <c r="F4724" s="4" t="s">
        <v>1877</v>
      </c>
      <c r="G4724" s="16" t="s">
        <v>1018</v>
      </c>
      <c r="H4724" s="16" t="s">
        <v>30</v>
      </c>
      <c r="I4724" s="183">
        <v>20000</v>
      </c>
      <c r="J4724" s="183">
        <v>20000</v>
      </c>
      <c r="K4724" s="183">
        <v>20000</v>
      </c>
      <c r="L4724" s="183">
        <f>M4724+N4724+O4724</f>
        <v>0</v>
      </c>
      <c r="M4724" s="17"/>
      <c r="N4724" s="17"/>
      <c r="O4724" s="17"/>
      <c r="P4724" s="17">
        <f t="shared" si="3864"/>
        <v>20000</v>
      </c>
      <c r="Q4724" s="183">
        <f t="shared" si="3865"/>
        <v>100</v>
      </c>
    </row>
    <row r="4725" spans="1:17" x14ac:dyDescent="0.25">
      <c r="A4725" s="4" t="s">
        <v>969</v>
      </c>
      <c r="B4725" s="4" t="s">
        <v>94</v>
      </c>
      <c r="C4725" s="4" t="s">
        <v>344</v>
      </c>
      <c r="D4725" s="4" t="s">
        <v>1871</v>
      </c>
      <c r="E4725" s="2" t="s">
        <v>31</v>
      </c>
      <c r="F4725" s="2" t="s">
        <v>1</v>
      </c>
      <c r="G4725" s="2" t="s">
        <v>1</v>
      </c>
      <c r="H4725" s="2" t="s">
        <v>32</v>
      </c>
      <c r="I4725" s="185">
        <f t="shared" ref="I4725:O4725" si="3871">SUM(I4726)</f>
        <v>154254</v>
      </c>
      <c r="J4725" s="185">
        <f t="shared" si="3871"/>
        <v>154254</v>
      </c>
      <c r="K4725" s="185">
        <f t="shared" si="3871"/>
        <v>119553</v>
      </c>
      <c r="L4725" s="185">
        <f t="shared" si="3871"/>
        <v>34701</v>
      </c>
      <c r="M4725" s="15">
        <f t="shared" si="3871"/>
        <v>13700</v>
      </c>
      <c r="N4725" s="15">
        <f t="shared" si="3871"/>
        <v>13700</v>
      </c>
      <c r="O4725" s="15">
        <f t="shared" si="3871"/>
        <v>7301</v>
      </c>
      <c r="P4725" s="15">
        <f t="shared" si="3864"/>
        <v>154254</v>
      </c>
      <c r="Q4725" s="185">
        <f t="shared" si="3865"/>
        <v>100</v>
      </c>
    </row>
    <row r="4726" spans="1:17" x14ac:dyDescent="0.25">
      <c r="A4726" s="4" t="s">
        <v>969</v>
      </c>
      <c r="B4726" s="4" t="s">
        <v>94</v>
      </c>
      <c r="C4726" s="4" t="s">
        <v>344</v>
      </c>
      <c r="D4726" s="4" t="s">
        <v>1871</v>
      </c>
      <c r="E4726" s="3" t="s">
        <v>34</v>
      </c>
      <c r="F4726" s="4"/>
      <c r="G4726" s="16" t="s">
        <v>1018</v>
      </c>
      <c r="H4726" s="16" t="s">
        <v>33</v>
      </c>
      <c r="I4726" s="183">
        <v>154254</v>
      </c>
      <c r="J4726" s="183">
        <v>154254</v>
      </c>
      <c r="K4726" s="183">
        <v>119553</v>
      </c>
      <c r="L4726" s="183">
        <f>M4726+N4726+O4726</f>
        <v>34701</v>
      </c>
      <c r="M4726" s="17">
        <v>13700</v>
      </c>
      <c r="N4726" s="17">
        <v>13700</v>
      </c>
      <c r="O4726" s="17">
        <v>7301</v>
      </c>
      <c r="P4726" s="17">
        <f t="shared" si="3864"/>
        <v>154254</v>
      </c>
      <c r="Q4726" s="183">
        <f t="shared" si="3865"/>
        <v>100</v>
      </c>
    </row>
    <row r="4727" spans="1:17" x14ac:dyDescent="0.25">
      <c r="A4727" s="4" t="s">
        <v>969</v>
      </c>
      <c r="B4727" s="4" t="s">
        <v>94</v>
      </c>
      <c r="C4727" s="4" t="s">
        <v>344</v>
      </c>
      <c r="D4727" s="4" t="s">
        <v>1871</v>
      </c>
      <c r="E4727" s="2" t="s">
        <v>35</v>
      </c>
      <c r="F4727" s="2" t="s">
        <v>1</v>
      </c>
      <c r="G4727" s="2" t="s">
        <v>1</v>
      </c>
      <c r="H4727" s="2" t="s">
        <v>36</v>
      </c>
      <c r="I4727" s="185">
        <f t="shared" ref="I4727:O4727" si="3872">SUM(I4728:I4734)</f>
        <v>186383</v>
      </c>
      <c r="J4727" s="185">
        <f t="shared" si="3872"/>
        <v>170343</v>
      </c>
      <c r="K4727" s="185">
        <f t="shared" si="3872"/>
        <v>142396</v>
      </c>
      <c r="L4727" s="185">
        <f t="shared" si="3872"/>
        <v>27947</v>
      </c>
      <c r="M4727" s="15">
        <f t="shared" si="3872"/>
        <v>12253</v>
      </c>
      <c r="N4727" s="15">
        <f t="shared" si="3872"/>
        <v>8488</v>
      </c>
      <c r="O4727" s="15">
        <f t="shared" si="3872"/>
        <v>7206</v>
      </c>
      <c r="P4727" s="15">
        <f t="shared" si="3864"/>
        <v>170343</v>
      </c>
      <c r="Q4727" s="185">
        <f t="shared" si="3865"/>
        <v>100</v>
      </c>
    </row>
    <row r="4728" spans="1:17" x14ac:dyDescent="0.25">
      <c r="A4728" s="4" t="s">
        <v>969</v>
      </c>
      <c r="B4728" s="4" t="s">
        <v>94</v>
      </c>
      <c r="C4728" s="4" t="s">
        <v>344</v>
      </c>
      <c r="D4728" s="4" t="s">
        <v>1871</v>
      </c>
      <c r="E4728" s="3" t="s">
        <v>39</v>
      </c>
      <c r="F4728" s="4"/>
      <c r="G4728" s="16" t="s">
        <v>1018</v>
      </c>
      <c r="H4728" s="16" t="s">
        <v>38</v>
      </c>
      <c r="I4728" s="183">
        <v>3500</v>
      </c>
      <c r="J4728" s="183">
        <v>3500</v>
      </c>
      <c r="K4728" s="183">
        <v>3500</v>
      </c>
      <c r="L4728" s="183">
        <f t="shared" ref="L4728:L4733" si="3873">M4728+N4728+O4728</f>
        <v>0</v>
      </c>
      <c r="M4728" s="17">
        <v>0</v>
      </c>
      <c r="N4728" s="17">
        <v>0</v>
      </c>
      <c r="O4728" s="17">
        <v>0</v>
      </c>
      <c r="P4728" s="17">
        <f t="shared" si="3864"/>
        <v>3500</v>
      </c>
      <c r="Q4728" s="183">
        <f t="shared" si="3865"/>
        <v>100</v>
      </c>
    </row>
    <row r="4729" spans="1:17" x14ac:dyDescent="0.25">
      <c r="A4729" s="4" t="s">
        <v>969</v>
      </c>
      <c r="B4729" s="4" t="s">
        <v>94</v>
      </c>
      <c r="C4729" s="4" t="s">
        <v>344</v>
      </c>
      <c r="D4729" s="4" t="s">
        <v>1871</v>
      </c>
      <c r="E4729" s="3" t="s">
        <v>197</v>
      </c>
      <c r="F4729" s="4"/>
      <c r="G4729" s="16" t="s">
        <v>1018</v>
      </c>
      <c r="H4729" s="16" t="s">
        <v>196</v>
      </c>
      <c r="I4729" s="183">
        <v>103000</v>
      </c>
      <c r="J4729" s="183">
        <v>103000</v>
      </c>
      <c r="K4729" s="183">
        <v>86000</v>
      </c>
      <c r="L4729" s="183">
        <f t="shared" si="3873"/>
        <v>17000</v>
      </c>
      <c r="M4729" s="17">
        <v>5000</v>
      </c>
      <c r="N4729" s="17">
        <v>5000</v>
      </c>
      <c r="O4729" s="17">
        <v>7000</v>
      </c>
      <c r="P4729" s="17">
        <f t="shared" si="3864"/>
        <v>103000</v>
      </c>
      <c r="Q4729" s="183">
        <f t="shared" si="3865"/>
        <v>100</v>
      </c>
    </row>
    <row r="4730" spans="1:17" x14ac:dyDescent="0.25">
      <c r="A4730" s="4" t="s">
        <v>969</v>
      </c>
      <c r="B4730" s="4" t="s">
        <v>94</v>
      </c>
      <c r="C4730" s="4" t="s">
        <v>344</v>
      </c>
      <c r="D4730" s="4" t="s">
        <v>1871</v>
      </c>
      <c r="E4730" s="3" t="s">
        <v>200</v>
      </c>
      <c r="F4730" s="4"/>
      <c r="G4730" s="16" t="s">
        <v>1018</v>
      </c>
      <c r="H4730" s="16" t="s">
        <v>199</v>
      </c>
      <c r="I4730" s="183">
        <v>8500</v>
      </c>
      <c r="J4730" s="183">
        <v>12186</v>
      </c>
      <c r="K4730" s="183">
        <v>10386</v>
      </c>
      <c r="L4730" s="183">
        <f t="shared" si="3873"/>
        <v>1800</v>
      </c>
      <c r="M4730" s="17">
        <v>1800</v>
      </c>
      <c r="N4730" s="17">
        <v>0</v>
      </c>
      <c r="O4730" s="17">
        <v>0</v>
      </c>
      <c r="P4730" s="17">
        <f t="shared" si="3864"/>
        <v>12186</v>
      </c>
      <c r="Q4730" s="183">
        <f t="shared" si="3865"/>
        <v>100</v>
      </c>
    </row>
    <row r="4731" spans="1:17" x14ac:dyDescent="0.25">
      <c r="A4731" s="4" t="s">
        <v>969</v>
      </c>
      <c r="B4731" s="4" t="s">
        <v>94</v>
      </c>
      <c r="C4731" s="4" t="s">
        <v>344</v>
      </c>
      <c r="D4731" s="4" t="s">
        <v>1871</v>
      </c>
      <c r="E4731" s="3" t="s">
        <v>203</v>
      </c>
      <c r="F4731" s="4"/>
      <c r="G4731" s="16" t="s">
        <v>1018</v>
      </c>
      <c r="H4731" s="16" t="s">
        <v>202</v>
      </c>
      <c r="I4731" s="183">
        <v>29040</v>
      </c>
      <c r="J4731" s="183">
        <v>10314</v>
      </c>
      <c r="K4731" s="183">
        <v>10314</v>
      </c>
      <c r="L4731" s="183">
        <f t="shared" si="3873"/>
        <v>0</v>
      </c>
      <c r="M4731" s="17"/>
      <c r="N4731" s="17"/>
      <c r="O4731" s="17"/>
      <c r="P4731" s="17">
        <f t="shared" si="3864"/>
        <v>10314</v>
      </c>
      <c r="Q4731" s="183">
        <f t="shared" si="3865"/>
        <v>100</v>
      </c>
    </row>
    <row r="4732" spans="1:17" x14ac:dyDescent="0.25">
      <c r="A4732" s="4" t="s">
        <v>969</v>
      </c>
      <c r="B4732" s="4" t="s">
        <v>94</v>
      </c>
      <c r="C4732" s="4" t="s">
        <v>344</v>
      </c>
      <c r="D4732" s="4" t="s">
        <v>1871</v>
      </c>
      <c r="E4732" s="3" t="s">
        <v>209</v>
      </c>
      <c r="F4732" s="4"/>
      <c r="G4732" s="16" t="s">
        <v>1018</v>
      </c>
      <c r="H4732" s="16" t="s">
        <v>208</v>
      </c>
      <c r="I4732" s="183">
        <v>17100</v>
      </c>
      <c r="J4732" s="183">
        <v>17100</v>
      </c>
      <c r="K4732" s="183">
        <v>13272</v>
      </c>
      <c r="L4732" s="183">
        <f t="shared" si="3873"/>
        <v>3828</v>
      </c>
      <c r="M4732" s="17">
        <v>1896</v>
      </c>
      <c r="N4732" s="17">
        <v>1896</v>
      </c>
      <c r="O4732" s="17">
        <v>36</v>
      </c>
      <c r="P4732" s="17">
        <f t="shared" si="3864"/>
        <v>17100</v>
      </c>
      <c r="Q4732" s="183">
        <f t="shared" si="3865"/>
        <v>100</v>
      </c>
    </row>
    <row r="4733" spans="1:17" x14ac:dyDescent="0.25">
      <c r="A4733" s="4" t="s">
        <v>969</v>
      </c>
      <c r="B4733" s="4" t="s">
        <v>94</v>
      </c>
      <c r="C4733" s="4" t="s">
        <v>344</v>
      </c>
      <c r="D4733" s="4" t="s">
        <v>1871</v>
      </c>
      <c r="E4733" s="3" t="s">
        <v>212</v>
      </c>
      <c r="F4733" s="4"/>
      <c r="G4733" s="16" t="s">
        <v>1018</v>
      </c>
      <c r="H4733" s="16" t="s">
        <v>211</v>
      </c>
      <c r="I4733" s="183">
        <v>6000</v>
      </c>
      <c r="J4733" s="183">
        <v>6000</v>
      </c>
      <c r="K4733" s="183">
        <v>4500</v>
      </c>
      <c r="L4733" s="183">
        <f t="shared" si="3873"/>
        <v>1500</v>
      </c>
      <c r="M4733" s="17">
        <v>1000</v>
      </c>
      <c r="N4733" s="17">
        <v>500</v>
      </c>
      <c r="O4733" s="17">
        <v>0</v>
      </c>
      <c r="P4733" s="17">
        <f t="shared" si="3864"/>
        <v>6000</v>
      </c>
      <c r="Q4733" s="183">
        <f t="shared" si="3865"/>
        <v>100</v>
      </c>
    </row>
    <row r="4734" spans="1:17" x14ac:dyDescent="0.25">
      <c r="A4734" s="1" t="s">
        <v>969</v>
      </c>
      <c r="B4734" s="1" t="s">
        <v>94</v>
      </c>
      <c r="C4734" s="1" t="s">
        <v>344</v>
      </c>
      <c r="D4734" s="1" t="s">
        <v>1871</v>
      </c>
      <c r="E4734" s="1" t="s">
        <v>40</v>
      </c>
      <c r="F4734" s="4" t="s">
        <v>1</v>
      </c>
      <c r="G4734" s="16" t="s">
        <v>1</v>
      </c>
      <c r="H4734" s="2" t="s">
        <v>41</v>
      </c>
      <c r="I4734" s="185">
        <f t="shared" ref="I4734:O4734" si="3874">SUM(I4735:I4737)</f>
        <v>19243</v>
      </c>
      <c r="J4734" s="185">
        <f t="shared" si="3874"/>
        <v>18243</v>
      </c>
      <c r="K4734" s="185">
        <f t="shared" si="3874"/>
        <v>14424</v>
      </c>
      <c r="L4734" s="185">
        <f t="shared" si="3874"/>
        <v>3819</v>
      </c>
      <c r="M4734" s="15">
        <f t="shared" si="3874"/>
        <v>2557</v>
      </c>
      <c r="N4734" s="15">
        <f t="shared" si="3874"/>
        <v>1092</v>
      </c>
      <c r="O4734" s="15">
        <f t="shared" si="3874"/>
        <v>170</v>
      </c>
      <c r="P4734" s="15">
        <f t="shared" si="3864"/>
        <v>18243</v>
      </c>
      <c r="Q4734" s="185">
        <f t="shared" si="3865"/>
        <v>100</v>
      </c>
    </row>
    <row r="4735" spans="1:17" x14ac:dyDescent="0.25">
      <c r="A4735" s="4" t="s">
        <v>969</v>
      </c>
      <c r="B4735" s="4" t="s">
        <v>94</v>
      </c>
      <c r="C4735" s="4" t="s">
        <v>344</v>
      </c>
      <c r="D4735" s="4" t="s">
        <v>1871</v>
      </c>
      <c r="E4735" s="3" t="s">
        <v>42</v>
      </c>
      <c r="F4735" s="4"/>
      <c r="G4735" s="16" t="s">
        <v>1018</v>
      </c>
      <c r="H4735" s="16" t="s">
        <v>41</v>
      </c>
      <c r="I4735" s="183">
        <v>6957</v>
      </c>
      <c r="J4735" s="183">
        <v>5957</v>
      </c>
      <c r="K4735" s="183">
        <v>4500</v>
      </c>
      <c r="L4735" s="183">
        <f>M4735+N4735+O4735</f>
        <v>1457</v>
      </c>
      <c r="M4735" s="17">
        <v>1457</v>
      </c>
      <c r="N4735" s="17">
        <v>0</v>
      </c>
      <c r="O4735" s="17">
        <v>0</v>
      </c>
      <c r="P4735" s="17">
        <f t="shared" si="3864"/>
        <v>5957</v>
      </c>
      <c r="Q4735" s="183">
        <f t="shared" si="3865"/>
        <v>100</v>
      </c>
    </row>
    <row r="4736" spans="1:17" ht="22.5" x14ac:dyDescent="0.25">
      <c r="A4736" s="4" t="s">
        <v>969</v>
      </c>
      <c r="B4736" s="4" t="s">
        <v>94</v>
      </c>
      <c r="C4736" s="4" t="s">
        <v>344</v>
      </c>
      <c r="D4736" s="4" t="s">
        <v>1871</v>
      </c>
      <c r="E4736" s="3" t="s">
        <v>42</v>
      </c>
      <c r="F4736" s="4" t="s">
        <v>1878</v>
      </c>
      <c r="G4736" s="16" t="s">
        <v>1018</v>
      </c>
      <c r="H4736" s="16" t="s">
        <v>50</v>
      </c>
      <c r="I4736" s="183">
        <v>4686</v>
      </c>
      <c r="J4736" s="183">
        <v>4686</v>
      </c>
      <c r="K4736" s="183">
        <v>3894</v>
      </c>
      <c r="L4736" s="183">
        <f>M4736+N4736+O4736</f>
        <v>792</v>
      </c>
      <c r="M4736" s="17">
        <v>400</v>
      </c>
      <c r="N4736" s="17">
        <v>392</v>
      </c>
      <c r="O4736" s="17">
        <v>0</v>
      </c>
      <c r="P4736" s="17">
        <f t="shared" si="3864"/>
        <v>4686</v>
      </c>
      <c r="Q4736" s="183">
        <f t="shared" si="3865"/>
        <v>100</v>
      </c>
    </row>
    <row r="4737" spans="1:17" ht="22.5" x14ac:dyDescent="0.25">
      <c r="A4737" s="4" t="s">
        <v>969</v>
      </c>
      <c r="B4737" s="4" t="s">
        <v>94</v>
      </c>
      <c r="C4737" s="4" t="s">
        <v>344</v>
      </c>
      <c r="D4737" s="4" t="s">
        <v>1871</v>
      </c>
      <c r="E4737" s="3" t="s">
        <v>42</v>
      </c>
      <c r="F4737" s="4" t="s">
        <v>1879</v>
      </c>
      <c r="G4737" s="16" t="s">
        <v>1018</v>
      </c>
      <c r="H4737" s="16" t="s">
        <v>56</v>
      </c>
      <c r="I4737" s="183">
        <v>7600</v>
      </c>
      <c r="J4737" s="183">
        <v>7600</v>
      </c>
      <c r="K4737" s="183">
        <v>6030</v>
      </c>
      <c r="L4737" s="183">
        <f>M4737+N4737+O4737</f>
        <v>1570</v>
      </c>
      <c r="M4737" s="17">
        <v>700</v>
      </c>
      <c r="N4737" s="17">
        <v>700</v>
      </c>
      <c r="O4737" s="17">
        <v>170</v>
      </c>
      <c r="P4737" s="17">
        <f t="shared" si="3864"/>
        <v>7600</v>
      </c>
      <c r="Q4737" s="183">
        <f t="shared" si="3865"/>
        <v>100</v>
      </c>
    </row>
    <row r="4738" spans="1:17" ht="22.5" x14ac:dyDescent="0.25">
      <c r="A4738" s="1" t="s">
        <v>1</v>
      </c>
      <c r="B4738" s="1" t="s">
        <v>1</v>
      </c>
      <c r="C4738" s="1" t="s">
        <v>1</v>
      </c>
      <c r="D4738" s="2" t="s">
        <v>1</v>
      </c>
      <c r="E4738" s="2" t="s">
        <v>1</v>
      </c>
      <c r="F4738" s="2" t="s">
        <v>1</v>
      </c>
      <c r="G4738" s="2" t="s">
        <v>1</v>
      </c>
      <c r="H4738" s="13" t="s">
        <v>57</v>
      </c>
      <c r="I4738" s="184">
        <f t="shared" ref="I4738:O4739" si="3875">SUM(I4739)</f>
        <v>100</v>
      </c>
      <c r="J4738" s="184">
        <f t="shared" si="3875"/>
        <v>16010</v>
      </c>
      <c r="K4738" s="184">
        <f t="shared" si="3875"/>
        <v>15910</v>
      </c>
      <c r="L4738" s="184">
        <f t="shared" si="3875"/>
        <v>0</v>
      </c>
      <c r="M4738" s="14">
        <f t="shared" si="3875"/>
        <v>0</v>
      </c>
      <c r="N4738" s="14">
        <f t="shared" si="3875"/>
        <v>0</v>
      </c>
      <c r="O4738" s="14">
        <f t="shared" si="3875"/>
        <v>0</v>
      </c>
      <c r="P4738" s="14">
        <f t="shared" si="3864"/>
        <v>15910</v>
      </c>
      <c r="Q4738" s="184">
        <f t="shared" si="3865"/>
        <v>99.375390381011869</v>
      </c>
    </row>
    <row r="4739" spans="1:17" x14ac:dyDescent="0.25">
      <c r="A4739" s="4" t="s">
        <v>969</v>
      </c>
      <c r="B4739" s="4" t="s">
        <v>94</v>
      </c>
      <c r="C4739" s="4" t="s">
        <v>344</v>
      </c>
      <c r="D4739" s="4" t="s">
        <v>1871</v>
      </c>
      <c r="E4739" s="2" t="s">
        <v>58</v>
      </c>
      <c r="F4739" s="2" t="s">
        <v>1</v>
      </c>
      <c r="G4739" s="2" t="s">
        <v>1</v>
      </c>
      <c r="H4739" s="2" t="s">
        <v>59</v>
      </c>
      <c r="I4739" s="185">
        <f t="shared" si="3875"/>
        <v>100</v>
      </c>
      <c r="J4739" s="185">
        <f t="shared" si="3875"/>
        <v>16010</v>
      </c>
      <c r="K4739" s="185">
        <f t="shared" si="3875"/>
        <v>15910</v>
      </c>
      <c r="L4739" s="185">
        <f t="shared" si="3875"/>
        <v>0</v>
      </c>
      <c r="M4739" s="15">
        <f t="shared" si="3875"/>
        <v>0</v>
      </c>
      <c r="N4739" s="15">
        <f t="shared" si="3875"/>
        <v>0</v>
      </c>
      <c r="O4739" s="15">
        <f t="shared" si="3875"/>
        <v>0</v>
      </c>
      <c r="P4739" s="15">
        <f t="shared" si="3864"/>
        <v>15910</v>
      </c>
      <c r="Q4739" s="185">
        <f t="shared" si="3865"/>
        <v>99.375390381011869</v>
      </c>
    </row>
    <row r="4740" spans="1:17" x14ac:dyDescent="0.25">
      <c r="A4740" s="4" t="s">
        <v>969</v>
      </c>
      <c r="B4740" s="4" t="s">
        <v>94</v>
      </c>
      <c r="C4740" s="4" t="s">
        <v>344</v>
      </c>
      <c r="D4740" s="4" t="s">
        <v>1871</v>
      </c>
      <c r="E4740" s="3" t="s">
        <v>69</v>
      </c>
      <c r="F4740" s="4"/>
      <c r="G4740" s="16" t="s">
        <v>1018</v>
      </c>
      <c r="H4740" s="16" t="s">
        <v>68</v>
      </c>
      <c r="I4740" s="183">
        <v>100</v>
      </c>
      <c r="J4740" s="183">
        <v>16010</v>
      </c>
      <c r="K4740" s="183">
        <v>15910</v>
      </c>
      <c r="L4740" s="183">
        <f>M4740+N4740+O4740</f>
        <v>0</v>
      </c>
      <c r="M4740" s="17">
        <v>0</v>
      </c>
      <c r="N4740" s="17">
        <v>0</v>
      </c>
      <c r="O4740" s="17">
        <v>0</v>
      </c>
      <c r="P4740" s="17">
        <f t="shared" si="3864"/>
        <v>15910</v>
      </c>
      <c r="Q4740" s="183">
        <f t="shared" si="3865"/>
        <v>99.375390381011869</v>
      </c>
    </row>
    <row r="4741" spans="1:17" ht="22.5" x14ac:dyDescent="0.25">
      <c r="A4741" s="1" t="s">
        <v>1</v>
      </c>
      <c r="B4741" s="1" t="s">
        <v>1</v>
      </c>
      <c r="C4741" s="1" t="s">
        <v>1</v>
      </c>
      <c r="D4741" s="2" t="s">
        <v>1</v>
      </c>
      <c r="E4741" s="2" t="s">
        <v>1</v>
      </c>
      <c r="F4741" s="2" t="s">
        <v>1</v>
      </c>
      <c r="G4741" s="2" t="s">
        <v>1</v>
      </c>
      <c r="H4741" s="13" t="s">
        <v>70</v>
      </c>
      <c r="I4741" s="184">
        <f t="shared" ref="I4741:O4741" si="3876">SUM(I4742)</f>
        <v>64891</v>
      </c>
      <c r="J4741" s="184">
        <f t="shared" si="3876"/>
        <v>32000</v>
      </c>
      <c r="K4741" s="184">
        <f t="shared" si="3876"/>
        <v>20000</v>
      </c>
      <c r="L4741" s="184">
        <f t="shared" si="3876"/>
        <v>12000</v>
      </c>
      <c r="M4741" s="14">
        <f t="shared" si="3876"/>
        <v>9000</v>
      </c>
      <c r="N4741" s="14">
        <f t="shared" si="3876"/>
        <v>3000</v>
      </c>
      <c r="O4741" s="14">
        <f t="shared" si="3876"/>
        <v>0</v>
      </c>
      <c r="P4741" s="14">
        <f t="shared" si="3864"/>
        <v>32000</v>
      </c>
      <c r="Q4741" s="184">
        <f t="shared" si="3865"/>
        <v>100</v>
      </c>
    </row>
    <row r="4742" spans="1:17" x14ac:dyDescent="0.25">
      <c r="A4742" s="4" t="s">
        <v>969</v>
      </c>
      <c r="B4742" s="4" t="s">
        <v>94</v>
      </c>
      <c r="C4742" s="4" t="s">
        <v>344</v>
      </c>
      <c r="D4742" s="4" t="s">
        <v>1871</v>
      </c>
      <c r="E4742" s="2" t="s">
        <v>71</v>
      </c>
      <c r="F4742" s="2" t="s">
        <v>1</v>
      </c>
      <c r="G4742" s="2" t="s">
        <v>1</v>
      </c>
      <c r="H4742" s="2" t="s">
        <v>72</v>
      </c>
      <c r="I4742" s="185">
        <f t="shared" ref="I4742:L4742" si="3877">SUM(I4743:I4744)</f>
        <v>64891</v>
      </c>
      <c r="J4742" s="185">
        <f t="shared" ref="J4742" si="3878">SUM(J4743:J4744)</f>
        <v>32000</v>
      </c>
      <c r="K4742" s="185">
        <f t="shared" ref="K4742" si="3879">SUM(K4743:K4744)</f>
        <v>20000</v>
      </c>
      <c r="L4742" s="185">
        <f t="shared" si="3877"/>
        <v>12000</v>
      </c>
      <c r="M4742" s="15">
        <f t="shared" ref="M4742:O4742" si="3880">SUM(M4743:M4744)</f>
        <v>9000</v>
      </c>
      <c r="N4742" s="15">
        <f t="shared" si="3880"/>
        <v>3000</v>
      </c>
      <c r="O4742" s="15">
        <f t="shared" si="3880"/>
        <v>0</v>
      </c>
      <c r="P4742" s="15">
        <f t="shared" si="3864"/>
        <v>32000</v>
      </c>
      <c r="Q4742" s="185">
        <f t="shared" si="3865"/>
        <v>100</v>
      </c>
    </row>
    <row r="4743" spans="1:17" x14ac:dyDescent="0.25">
      <c r="A4743" s="4" t="s">
        <v>969</v>
      </c>
      <c r="B4743" s="4" t="s">
        <v>94</v>
      </c>
      <c r="C4743" s="4" t="s">
        <v>344</v>
      </c>
      <c r="D4743" s="4" t="s">
        <v>1871</v>
      </c>
      <c r="E4743" s="3" t="s">
        <v>75</v>
      </c>
      <c r="F4743" s="4"/>
      <c r="G4743" s="16" t="s">
        <v>1018</v>
      </c>
      <c r="H4743" s="16" t="s">
        <v>74</v>
      </c>
      <c r="I4743" s="183">
        <v>26040</v>
      </c>
      <c r="J4743" s="183">
        <v>12000</v>
      </c>
      <c r="K4743" s="183">
        <v>6000</v>
      </c>
      <c r="L4743" s="183">
        <f>M4743+N4743+O4743</f>
        <v>6000</v>
      </c>
      <c r="M4743" s="17">
        <v>3000</v>
      </c>
      <c r="N4743" s="17">
        <v>3000</v>
      </c>
      <c r="O4743" s="17">
        <v>0</v>
      </c>
      <c r="P4743" s="17">
        <f t="shared" si="3864"/>
        <v>12000</v>
      </c>
      <c r="Q4743" s="183">
        <f t="shared" si="3865"/>
        <v>100</v>
      </c>
    </row>
    <row r="4744" spans="1:17" x14ac:dyDescent="0.25">
      <c r="A4744" s="4" t="s">
        <v>969</v>
      </c>
      <c r="B4744" s="4" t="s">
        <v>94</v>
      </c>
      <c r="C4744" s="4" t="s">
        <v>344</v>
      </c>
      <c r="D4744" s="4" t="s">
        <v>1871</v>
      </c>
      <c r="E4744" s="3" t="s">
        <v>341</v>
      </c>
      <c r="F4744" s="4"/>
      <c r="G4744" s="16" t="s">
        <v>1018</v>
      </c>
      <c r="H4744" s="16" t="s">
        <v>340</v>
      </c>
      <c r="I4744" s="183">
        <v>38851</v>
      </c>
      <c r="J4744" s="183">
        <v>20000</v>
      </c>
      <c r="K4744" s="183">
        <v>14000</v>
      </c>
      <c r="L4744" s="183">
        <f>M4744+N4744+O4744</f>
        <v>6000</v>
      </c>
      <c r="M4744" s="17">
        <v>6000</v>
      </c>
      <c r="N4744" s="17">
        <v>0</v>
      </c>
      <c r="O4744" s="17">
        <v>0</v>
      </c>
      <c r="P4744" s="17">
        <f t="shared" si="3864"/>
        <v>20000</v>
      </c>
      <c r="Q4744" s="183">
        <f t="shared" si="3865"/>
        <v>100</v>
      </c>
    </row>
    <row r="4745" spans="1:17" x14ac:dyDescent="0.25">
      <c r="A4745" s="16" t="s">
        <v>1</v>
      </c>
      <c r="B4745" s="16" t="s">
        <v>1</v>
      </c>
      <c r="C4745" s="16" t="s">
        <v>1</v>
      </c>
      <c r="D4745" s="16" t="s">
        <v>1</v>
      </c>
      <c r="E4745" s="16" t="s">
        <v>1</v>
      </c>
      <c r="F4745" s="16" t="s">
        <v>1</v>
      </c>
      <c r="G4745" s="16" t="s">
        <v>1</v>
      </c>
      <c r="H4745" s="13" t="s">
        <v>1880</v>
      </c>
      <c r="I4745" s="184">
        <f t="shared" ref="I4745:O4745" si="3881">SUM(I4716,I4738,I4741)</f>
        <v>2082316</v>
      </c>
      <c r="J4745" s="184">
        <f t="shared" si="3881"/>
        <v>2049295</v>
      </c>
      <c r="K4745" s="184">
        <f t="shared" si="3881"/>
        <v>1655856</v>
      </c>
      <c r="L4745" s="184">
        <f t="shared" si="3881"/>
        <v>393339</v>
      </c>
      <c r="M4745" s="14">
        <f t="shared" si="3881"/>
        <v>175953</v>
      </c>
      <c r="N4745" s="14">
        <f t="shared" si="3881"/>
        <v>165088</v>
      </c>
      <c r="O4745" s="14">
        <f t="shared" si="3881"/>
        <v>52298</v>
      </c>
      <c r="P4745" s="14">
        <f t="shared" si="3864"/>
        <v>2049195</v>
      </c>
      <c r="Q4745" s="184">
        <f t="shared" si="3865"/>
        <v>99.995120273069517</v>
      </c>
    </row>
    <row r="4746" spans="1:17" ht="15.75" thickBot="1" x14ac:dyDescent="0.3">
      <c r="A4746" s="16" t="s">
        <v>1</v>
      </c>
      <c r="B4746" s="16" t="s">
        <v>1</v>
      </c>
      <c r="C4746" s="16" t="s">
        <v>1</v>
      </c>
      <c r="D4746" s="16" t="s">
        <v>1</v>
      </c>
      <c r="E4746" s="16" t="s">
        <v>1</v>
      </c>
      <c r="F4746" s="16" t="s">
        <v>1</v>
      </c>
      <c r="G4746" s="16" t="s">
        <v>1</v>
      </c>
      <c r="H4746" s="2" t="s">
        <v>77</v>
      </c>
      <c r="I4746" s="185">
        <v>46</v>
      </c>
      <c r="J4746" s="185">
        <v>46</v>
      </c>
      <c r="K4746" s="185"/>
      <c r="L4746" s="185"/>
      <c r="M4746" s="15"/>
      <c r="N4746" s="15"/>
      <c r="O4746" s="15"/>
      <c r="P4746" s="15"/>
      <c r="Q4746" s="164"/>
    </row>
    <row r="4747" spans="1:17" ht="45.75" thickBot="1" x14ac:dyDescent="0.3">
      <c r="A4747" s="212" t="s">
        <v>1</v>
      </c>
      <c r="B4747" s="212" t="s">
        <v>1</v>
      </c>
      <c r="C4747" s="212" t="s">
        <v>1</v>
      </c>
      <c r="D4747" s="212" t="s">
        <v>1</v>
      </c>
      <c r="E4747" s="212" t="s">
        <v>1</v>
      </c>
      <c r="F4747" s="212" t="s">
        <v>1</v>
      </c>
      <c r="G4747" s="214" t="s">
        <v>1</v>
      </c>
      <c r="H4747" s="5" t="s">
        <v>78</v>
      </c>
      <c r="I4747" s="109" t="s">
        <v>3374</v>
      </c>
      <c r="J4747" s="109" t="s">
        <v>3433</v>
      </c>
      <c r="K4747" s="109" t="s">
        <v>3437</v>
      </c>
      <c r="L4747" s="109" t="s">
        <v>3434</v>
      </c>
      <c r="M4747" s="5" t="s">
        <v>3439</v>
      </c>
      <c r="N4747" s="5" t="s">
        <v>3440</v>
      </c>
      <c r="O4747" s="5" t="s">
        <v>3441</v>
      </c>
      <c r="P4747" s="5" t="s">
        <v>3438</v>
      </c>
      <c r="Q4747" s="162" t="s">
        <v>3302</v>
      </c>
    </row>
    <row r="4748" spans="1:17" x14ac:dyDescent="0.25">
      <c r="A4748" s="213"/>
      <c r="B4748" s="213"/>
      <c r="C4748" s="213"/>
      <c r="D4748" s="213"/>
      <c r="E4748" s="213"/>
      <c r="F4748" s="213"/>
      <c r="G4748" s="215"/>
      <c r="H4748" s="18" t="s">
        <v>1</v>
      </c>
      <c r="I4748" s="110">
        <v>1</v>
      </c>
      <c r="J4748" s="110">
        <v>2</v>
      </c>
      <c r="K4748" s="110">
        <v>20</v>
      </c>
      <c r="L4748" s="110" t="s">
        <v>3402</v>
      </c>
      <c r="M4748" s="12">
        <v>5</v>
      </c>
      <c r="N4748" s="12">
        <v>6</v>
      </c>
      <c r="O4748" s="12">
        <v>7</v>
      </c>
      <c r="P4748" s="12" t="s">
        <v>3303</v>
      </c>
      <c r="Q4748" s="110">
        <v>9</v>
      </c>
    </row>
    <row r="4749" spans="1:17" x14ac:dyDescent="0.25">
      <c r="A4749" s="213"/>
      <c r="B4749" s="213"/>
      <c r="C4749" s="213"/>
      <c r="D4749" s="213"/>
      <c r="E4749" s="213"/>
      <c r="F4749" s="213"/>
      <c r="G4749" s="215"/>
      <c r="H4749" s="19" t="s">
        <v>1061</v>
      </c>
      <c r="I4749" s="186">
        <f t="shared" ref="I4749:L4749" si="3882">SUM(I4745)</f>
        <v>2082316</v>
      </c>
      <c r="J4749" s="186">
        <f t="shared" ref="J4749" si="3883">SUM(J4745)</f>
        <v>2049295</v>
      </c>
      <c r="K4749" s="186">
        <f t="shared" ref="K4749" si="3884">SUM(K4745)</f>
        <v>1655856</v>
      </c>
      <c r="L4749" s="186">
        <f t="shared" si="3882"/>
        <v>393339</v>
      </c>
      <c r="M4749" s="20">
        <f t="shared" ref="M4749:O4749" si="3885">SUM(M4745)</f>
        <v>175953</v>
      </c>
      <c r="N4749" s="20">
        <f t="shared" si="3885"/>
        <v>165088</v>
      </c>
      <c r="O4749" s="20">
        <f t="shared" si="3885"/>
        <v>52298</v>
      </c>
      <c r="P4749" s="20">
        <f>K4749+L4749</f>
        <v>2049195</v>
      </c>
      <c r="Q4749" s="186">
        <f>IF(J4749=0,"-",P4749/J4749*100)</f>
        <v>99.995120273069517</v>
      </c>
    </row>
    <row r="4750" spans="1:17" x14ac:dyDescent="0.25">
      <c r="A4750" s="213"/>
      <c r="B4750" s="213"/>
      <c r="C4750" s="213"/>
      <c r="D4750" s="213"/>
      <c r="E4750" s="213"/>
      <c r="F4750" s="213"/>
      <c r="G4750" s="215"/>
      <c r="H4750" s="21" t="s">
        <v>80</v>
      </c>
      <c r="I4750" s="186">
        <f t="shared" ref="I4750:L4750" si="3886">SUM(I4749)</f>
        <v>2082316</v>
      </c>
      <c r="J4750" s="186">
        <f t="shared" ref="J4750" si="3887">SUM(J4749)</f>
        <v>2049295</v>
      </c>
      <c r="K4750" s="186">
        <f t="shared" ref="K4750" si="3888">SUM(K4749)</f>
        <v>1655856</v>
      </c>
      <c r="L4750" s="186">
        <f t="shared" si="3886"/>
        <v>393339</v>
      </c>
      <c r="M4750" s="20">
        <f t="shared" ref="M4750:O4750" si="3889">SUM(M4749)</f>
        <v>175953</v>
      </c>
      <c r="N4750" s="20">
        <f t="shared" si="3889"/>
        <v>165088</v>
      </c>
      <c r="O4750" s="20">
        <f t="shared" si="3889"/>
        <v>52298</v>
      </c>
      <c r="P4750" s="20">
        <f>K4750+L4750</f>
        <v>2049195</v>
      </c>
      <c r="Q4750" s="186">
        <f>IF(J4750=0,"-",P4750/J4750*100)</f>
        <v>99.995120273069517</v>
      </c>
    </row>
    <row r="4751" spans="1:17" x14ac:dyDescent="0.25">
      <c r="A4751" s="216"/>
      <c r="B4751" s="216"/>
      <c r="C4751" s="216"/>
      <c r="D4751" s="216"/>
      <c r="E4751" s="216"/>
      <c r="F4751" s="216"/>
      <c r="G4751" s="217"/>
      <c r="J4751" s="178">
        <v>0</v>
      </c>
      <c r="K4751" s="178">
        <v>0</v>
      </c>
      <c r="L4751" s="178">
        <f>M4751+N4751+O4751</f>
        <v>0</v>
      </c>
      <c r="P4751">
        <f>K4751+L4751</f>
        <v>0</v>
      </c>
      <c r="Q4751" s="160" t="str">
        <f>IF(J4751=0,"-",P4751/J4751*100)</f>
        <v>-</v>
      </c>
    </row>
    <row r="4752" spans="1:17" ht="15.75" thickBot="1" x14ac:dyDescent="0.3">
      <c r="A4752" s="16" t="s">
        <v>1</v>
      </c>
      <c r="B4752" s="16" t="s">
        <v>1</v>
      </c>
      <c r="C4752" s="16" t="s">
        <v>1</v>
      </c>
      <c r="D4752" s="16" t="s">
        <v>1</v>
      </c>
      <c r="E4752" s="16" t="s">
        <v>1</v>
      </c>
      <c r="F4752" s="16" t="s">
        <v>1</v>
      </c>
      <c r="G4752" s="16" t="s">
        <v>1</v>
      </c>
      <c r="H4752" s="22" t="s">
        <v>1</v>
      </c>
      <c r="I4752" s="187"/>
      <c r="J4752" s="187"/>
      <c r="K4752" s="187"/>
      <c r="L4752" s="187"/>
      <c r="M4752" s="22"/>
      <c r="N4752" s="22"/>
      <c r="O4752" s="22"/>
      <c r="P4752" s="22"/>
      <c r="Q4752" s="166"/>
    </row>
    <row r="4753" spans="1:17" ht="45.75" thickBot="1" x14ac:dyDescent="0.3">
      <c r="A4753" s="5" t="s">
        <v>4</v>
      </c>
      <c r="B4753" s="5" t="s">
        <v>5</v>
      </c>
      <c r="C4753" s="5" t="s">
        <v>6</v>
      </c>
      <c r="D4753" s="6" t="s">
        <v>1</v>
      </c>
      <c r="E4753" s="5" t="s">
        <v>7</v>
      </c>
      <c r="F4753" s="5" t="s">
        <v>8</v>
      </c>
      <c r="G4753" s="5" t="s">
        <v>9</v>
      </c>
      <c r="H4753" s="5" t="s">
        <v>10</v>
      </c>
      <c r="I4753" s="109" t="s">
        <v>3374</v>
      </c>
      <c r="J4753" s="109" t="s">
        <v>3433</v>
      </c>
      <c r="K4753" s="109" t="s">
        <v>3437</v>
      </c>
      <c r="L4753" s="109" t="s">
        <v>3434</v>
      </c>
      <c r="M4753" s="5" t="s">
        <v>3439</v>
      </c>
      <c r="N4753" s="5" t="s">
        <v>3440</v>
      </c>
      <c r="O4753" s="5" t="s">
        <v>3441</v>
      </c>
      <c r="P4753" s="5" t="s">
        <v>3438</v>
      </c>
      <c r="Q4753" s="162" t="s">
        <v>3302</v>
      </c>
    </row>
    <row r="4754" spans="1:17" x14ac:dyDescent="0.25">
      <c r="A4754" s="7" t="s">
        <v>1</v>
      </c>
      <c r="B4754" s="7" t="s">
        <v>1</v>
      </c>
      <c r="C4754" s="7" t="s">
        <v>1</v>
      </c>
      <c r="D4754" s="8" t="s">
        <v>1</v>
      </c>
      <c r="E4754" s="8" t="s">
        <v>1</v>
      </c>
      <c r="F4754" s="9" t="s">
        <v>1</v>
      </c>
      <c r="G4754" s="10" t="s">
        <v>1</v>
      </c>
      <c r="H4754" s="11" t="s">
        <v>1</v>
      </c>
      <c r="I4754" s="110">
        <v>1</v>
      </c>
      <c r="J4754" s="110">
        <v>2</v>
      </c>
      <c r="K4754" s="110">
        <v>20</v>
      </c>
      <c r="L4754" s="110" t="s">
        <v>3402</v>
      </c>
      <c r="M4754" s="12">
        <v>5</v>
      </c>
      <c r="N4754" s="12">
        <v>6</v>
      </c>
      <c r="O4754" s="12">
        <v>7</v>
      </c>
      <c r="P4754" s="12" t="s">
        <v>3303</v>
      </c>
      <c r="Q4754" s="110">
        <v>9</v>
      </c>
    </row>
    <row r="4755" spans="1:17" x14ac:dyDescent="0.25">
      <c r="A4755" s="1" t="s">
        <v>969</v>
      </c>
      <c r="B4755" s="1" t="s">
        <v>94</v>
      </c>
      <c r="C4755" s="4" t="s">
        <v>1106</v>
      </c>
      <c r="D4755" s="4" t="s">
        <v>1881</v>
      </c>
      <c r="E4755" s="2" t="s">
        <v>1</v>
      </c>
      <c r="F4755" s="2" t="s">
        <v>1</v>
      </c>
      <c r="G4755" s="2" t="s">
        <v>1</v>
      </c>
      <c r="H4755" s="2" t="s">
        <v>1882</v>
      </c>
      <c r="I4755" s="183">
        <v>0</v>
      </c>
      <c r="J4755" s="183"/>
      <c r="K4755" s="183"/>
      <c r="L4755" s="183"/>
      <c r="M4755" s="3"/>
      <c r="N4755" s="3"/>
      <c r="O4755" s="3"/>
      <c r="P4755" s="3"/>
      <c r="Q4755" s="161"/>
    </row>
    <row r="4756" spans="1:17" ht="33.75" x14ac:dyDescent="0.25">
      <c r="A4756" s="1" t="s">
        <v>1</v>
      </c>
      <c r="B4756" s="1" t="s">
        <v>1</v>
      </c>
      <c r="C4756" s="1" t="s">
        <v>1</v>
      </c>
      <c r="D4756" s="2" t="s">
        <v>1</v>
      </c>
      <c r="E4756" s="2" t="s">
        <v>1</v>
      </c>
      <c r="F4756" s="2" t="s">
        <v>1</v>
      </c>
      <c r="G4756" s="2" t="s">
        <v>1</v>
      </c>
      <c r="H4756" s="13" t="s">
        <v>14</v>
      </c>
      <c r="I4756" s="184">
        <f t="shared" ref="I4756:L4756" si="3890">SUM(I4757,I4765,I4767)</f>
        <v>2595786</v>
      </c>
      <c r="J4756" s="184">
        <f t="shared" ref="J4756" si="3891">SUM(J4757,J4765,J4767)</f>
        <v>2596511</v>
      </c>
      <c r="K4756" s="184">
        <f t="shared" ref="K4756" si="3892">SUM(K4757,K4765,K4767)</f>
        <v>2069459</v>
      </c>
      <c r="L4756" s="184">
        <f t="shared" si="3890"/>
        <v>517942</v>
      </c>
      <c r="M4756" s="14">
        <f t="shared" ref="M4756:O4756" si="3893">SUM(M4757,M4765,M4767)</f>
        <v>204029</v>
      </c>
      <c r="N4756" s="14">
        <f t="shared" si="3893"/>
        <v>196000</v>
      </c>
      <c r="O4756" s="14">
        <f t="shared" si="3893"/>
        <v>117913</v>
      </c>
      <c r="P4756" s="14">
        <f t="shared" ref="P4756:P4779" si="3894">K4756+L4756</f>
        <v>2587401</v>
      </c>
      <c r="Q4756" s="184">
        <f t="shared" ref="Q4756:Q4779" si="3895">IF(J4756=0,"-",P4756/J4756*100)</f>
        <v>99.64914456360863</v>
      </c>
    </row>
    <row r="4757" spans="1:17" x14ac:dyDescent="0.25">
      <c r="A4757" s="4" t="s">
        <v>969</v>
      </c>
      <c r="B4757" s="4" t="s">
        <v>94</v>
      </c>
      <c r="C4757" s="4" t="s">
        <v>1106</v>
      </c>
      <c r="D4757" s="4" t="s">
        <v>1881</v>
      </c>
      <c r="E4757" s="2" t="s">
        <v>15</v>
      </c>
      <c r="F4757" s="2" t="s">
        <v>1</v>
      </c>
      <c r="G4757" s="2" t="s">
        <v>1</v>
      </c>
      <c r="H4757" s="2" t="s">
        <v>16</v>
      </c>
      <c r="I4757" s="185">
        <f t="shared" ref="I4757:L4757" si="3896">SUM(I4758,I4759)</f>
        <v>2145260</v>
      </c>
      <c r="J4757" s="185">
        <f t="shared" ref="J4757" si="3897">SUM(J4758,J4759)</f>
        <v>2169170</v>
      </c>
      <c r="K4757" s="185">
        <f t="shared" ref="K4757" si="3898">SUM(K4758,K4759)</f>
        <v>1713555</v>
      </c>
      <c r="L4757" s="185">
        <f t="shared" si="3896"/>
        <v>446505</v>
      </c>
      <c r="M4757" s="15">
        <f t="shared" ref="M4757:O4757" si="3899">SUM(M4758,M4759)</f>
        <v>176700</v>
      </c>
      <c r="N4757" s="15">
        <f t="shared" si="3899"/>
        <v>173000</v>
      </c>
      <c r="O4757" s="15">
        <f t="shared" si="3899"/>
        <v>96805</v>
      </c>
      <c r="P4757" s="15">
        <f t="shared" si="3894"/>
        <v>2160060</v>
      </c>
      <c r="Q4757" s="185">
        <f t="shared" si="3895"/>
        <v>99.580023695699268</v>
      </c>
    </row>
    <row r="4758" spans="1:17" x14ac:dyDescent="0.25">
      <c r="A4758" s="4" t="s">
        <v>969</v>
      </c>
      <c r="B4758" s="4" t="s">
        <v>94</v>
      </c>
      <c r="C4758" s="4" t="s">
        <v>1106</v>
      </c>
      <c r="D4758" s="4" t="s">
        <v>1881</v>
      </c>
      <c r="E4758" s="3" t="s">
        <v>18</v>
      </c>
      <c r="F4758" s="4"/>
      <c r="G4758" s="16" t="s">
        <v>1018</v>
      </c>
      <c r="H4758" s="16" t="s">
        <v>17</v>
      </c>
      <c r="I4758" s="183">
        <v>1883060</v>
      </c>
      <c r="J4758" s="183">
        <v>1883060</v>
      </c>
      <c r="K4758" s="183">
        <v>1447255</v>
      </c>
      <c r="L4758" s="183">
        <f>M4758+N4758+O4758</f>
        <v>435805</v>
      </c>
      <c r="M4758" s="17">
        <v>170000</v>
      </c>
      <c r="N4758" s="17">
        <v>170000</v>
      </c>
      <c r="O4758" s="17">
        <v>95805</v>
      </c>
      <c r="P4758" s="17">
        <f t="shared" si="3894"/>
        <v>1883060</v>
      </c>
      <c r="Q4758" s="183">
        <f t="shared" si="3895"/>
        <v>100</v>
      </c>
    </row>
    <row r="4759" spans="1:17" x14ac:dyDescent="0.25">
      <c r="A4759" s="1" t="s">
        <v>969</v>
      </c>
      <c r="B4759" s="1" t="s">
        <v>94</v>
      </c>
      <c r="C4759" s="1" t="s">
        <v>1106</v>
      </c>
      <c r="D4759" s="1" t="s">
        <v>1881</v>
      </c>
      <c r="E4759" s="1" t="s">
        <v>20</v>
      </c>
      <c r="F4759" s="4" t="s">
        <v>1</v>
      </c>
      <c r="G4759" s="16" t="s">
        <v>1</v>
      </c>
      <c r="H4759" s="2" t="s">
        <v>21</v>
      </c>
      <c r="I4759" s="185">
        <f t="shared" ref="I4759:O4759" si="3900">SUM(I4760:I4764)</f>
        <v>262200</v>
      </c>
      <c r="J4759" s="185">
        <f t="shared" si="3900"/>
        <v>286110</v>
      </c>
      <c r="K4759" s="185">
        <f t="shared" si="3900"/>
        <v>266300</v>
      </c>
      <c r="L4759" s="185">
        <f t="shared" si="3900"/>
        <v>10700</v>
      </c>
      <c r="M4759" s="15">
        <f t="shared" si="3900"/>
        <v>6700</v>
      </c>
      <c r="N4759" s="15">
        <f t="shared" si="3900"/>
        <v>3000</v>
      </c>
      <c r="O4759" s="15">
        <f t="shared" si="3900"/>
        <v>1000</v>
      </c>
      <c r="P4759" s="15">
        <f t="shared" si="3894"/>
        <v>277000</v>
      </c>
      <c r="Q4759" s="185">
        <f t="shared" si="3895"/>
        <v>96.815909964698889</v>
      </c>
    </row>
    <row r="4760" spans="1:17" x14ac:dyDescent="0.25">
      <c r="A4760" s="4" t="s">
        <v>969</v>
      </c>
      <c r="B4760" s="4" t="s">
        <v>94</v>
      </c>
      <c r="C4760" s="4" t="s">
        <v>1106</v>
      </c>
      <c r="D4760" s="4" t="s">
        <v>1881</v>
      </c>
      <c r="E4760" s="3" t="s">
        <v>22</v>
      </c>
      <c r="F4760" s="4" t="s">
        <v>1883</v>
      </c>
      <c r="G4760" s="16" t="s">
        <v>1018</v>
      </c>
      <c r="H4760" s="16" t="s">
        <v>86</v>
      </c>
      <c r="I4760" s="183">
        <v>37500</v>
      </c>
      <c r="J4760" s="183">
        <v>32000</v>
      </c>
      <c r="K4760" s="183">
        <v>25000</v>
      </c>
      <c r="L4760" s="183">
        <f>M4760+N4760+O4760</f>
        <v>7000</v>
      </c>
      <c r="M4760" s="17">
        <v>3000</v>
      </c>
      <c r="N4760" s="17">
        <v>3000</v>
      </c>
      <c r="O4760" s="17">
        <v>1000</v>
      </c>
      <c r="P4760" s="17">
        <f t="shared" si="3894"/>
        <v>32000</v>
      </c>
      <c r="Q4760" s="183">
        <f t="shared" si="3895"/>
        <v>100</v>
      </c>
    </row>
    <row r="4761" spans="1:17" x14ac:dyDescent="0.25">
      <c r="A4761" s="4" t="s">
        <v>969</v>
      </c>
      <c r="B4761" s="4" t="s">
        <v>94</v>
      </c>
      <c r="C4761" s="4" t="s">
        <v>1106</v>
      </c>
      <c r="D4761" s="4" t="s">
        <v>1881</v>
      </c>
      <c r="E4761" s="3" t="s">
        <v>22</v>
      </c>
      <c r="F4761" s="4" t="s">
        <v>1884</v>
      </c>
      <c r="G4761" s="16" t="s">
        <v>1018</v>
      </c>
      <c r="H4761" s="16" t="s">
        <v>26</v>
      </c>
      <c r="I4761" s="183">
        <v>138700</v>
      </c>
      <c r="J4761" s="183">
        <v>138700</v>
      </c>
      <c r="K4761" s="183">
        <v>135000</v>
      </c>
      <c r="L4761" s="183">
        <f>M4761+N4761+O4761</f>
        <v>3700</v>
      </c>
      <c r="M4761" s="17">
        <v>3700</v>
      </c>
      <c r="N4761" s="17"/>
      <c r="O4761" s="17"/>
      <c r="P4761" s="17">
        <f t="shared" si="3894"/>
        <v>138700</v>
      </c>
      <c r="Q4761" s="183">
        <f t="shared" si="3895"/>
        <v>100</v>
      </c>
    </row>
    <row r="4762" spans="1:17" x14ac:dyDescent="0.25">
      <c r="A4762" s="4" t="s">
        <v>969</v>
      </c>
      <c r="B4762" s="4" t="s">
        <v>94</v>
      </c>
      <c r="C4762" s="4" t="s">
        <v>1106</v>
      </c>
      <c r="D4762" s="4" t="s">
        <v>1881</v>
      </c>
      <c r="E4762" s="3" t="s">
        <v>22</v>
      </c>
      <c r="F4762" s="4" t="s">
        <v>1885</v>
      </c>
      <c r="G4762" s="16" t="s">
        <v>1018</v>
      </c>
      <c r="H4762" s="16" t="s">
        <v>28</v>
      </c>
      <c r="I4762" s="183">
        <v>43000</v>
      </c>
      <c r="J4762" s="183">
        <v>43000</v>
      </c>
      <c r="K4762" s="183">
        <v>33890</v>
      </c>
      <c r="L4762" s="183">
        <f>M4762+N4762+O4762</f>
        <v>0</v>
      </c>
      <c r="M4762" s="17"/>
      <c r="N4762" s="17"/>
      <c r="O4762" s="17"/>
      <c r="P4762" s="17">
        <f t="shared" si="3894"/>
        <v>33890</v>
      </c>
      <c r="Q4762" s="183">
        <f t="shared" si="3895"/>
        <v>78.813953488372093</v>
      </c>
    </row>
    <row r="4763" spans="1:17" x14ac:dyDescent="0.25">
      <c r="A4763" s="4" t="s">
        <v>969</v>
      </c>
      <c r="B4763" s="4" t="s">
        <v>94</v>
      </c>
      <c r="C4763" s="4" t="s">
        <v>1106</v>
      </c>
      <c r="D4763" s="4" t="s">
        <v>1881</v>
      </c>
      <c r="E4763" s="3" t="s">
        <v>22</v>
      </c>
      <c r="F4763" s="4" t="s">
        <v>1886</v>
      </c>
      <c r="G4763" s="16" t="s">
        <v>1018</v>
      </c>
      <c r="H4763" s="16" t="s">
        <v>24</v>
      </c>
      <c r="I4763" s="183">
        <v>25500</v>
      </c>
      <c r="J4763" s="183">
        <v>25500</v>
      </c>
      <c r="K4763" s="183">
        <v>25500</v>
      </c>
      <c r="L4763" s="183">
        <f>M4763+N4763+O4763</f>
        <v>0</v>
      </c>
      <c r="M4763" s="17"/>
      <c r="N4763" s="17"/>
      <c r="O4763" s="17"/>
      <c r="P4763" s="17">
        <f t="shared" si="3894"/>
        <v>25500</v>
      </c>
      <c r="Q4763" s="183">
        <f t="shared" si="3895"/>
        <v>100</v>
      </c>
    </row>
    <row r="4764" spans="1:17" x14ac:dyDescent="0.25">
      <c r="A4764" s="4" t="s">
        <v>969</v>
      </c>
      <c r="B4764" s="4" t="s">
        <v>94</v>
      </c>
      <c r="C4764" s="4" t="s">
        <v>1106</v>
      </c>
      <c r="D4764" s="4" t="s">
        <v>1881</v>
      </c>
      <c r="E4764" s="3" t="s">
        <v>22</v>
      </c>
      <c r="F4764" s="4" t="s">
        <v>1887</v>
      </c>
      <c r="G4764" s="16" t="s">
        <v>1018</v>
      </c>
      <c r="H4764" s="16" t="s">
        <v>30</v>
      </c>
      <c r="I4764" s="183">
        <v>17500</v>
      </c>
      <c r="J4764" s="183">
        <v>46910</v>
      </c>
      <c r="K4764" s="183">
        <v>46910</v>
      </c>
      <c r="L4764" s="183">
        <f>M4764+N4764+O4764</f>
        <v>0</v>
      </c>
      <c r="M4764" s="17"/>
      <c r="N4764" s="17"/>
      <c r="O4764" s="17"/>
      <c r="P4764" s="17">
        <f t="shared" si="3894"/>
        <v>46910</v>
      </c>
      <c r="Q4764" s="183">
        <f t="shared" si="3895"/>
        <v>100</v>
      </c>
    </row>
    <row r="4765" spans="1:17" x14ac:dyDescent="0.25">
      <c r="A4765" s="4" t="s">
        <v>969</v>
      </c>
      <c r="B4765" s="4" t="s">
        <v>94</v>
      </c>
      <c r="C4765" s="4" t="s">
        <v>1106</v>
      </c>
      <c r="D4765" s="4" t="s">
        <v>1881</v>
      </c>
      <c r="E4765" s="2" t="s">
        <v>31</v>
      </c>
      <c r="F4765" s="2" t="s">
        <v>1</v>
      </c>
      <c r="G4765" s="2" t="s">
        <v>1</v>
      </c>
      <c r="H4765" s="2" t="s">
        <v>32</v>
      </c>
      <c r="I4765" s="185">
        <f t="shared" ref="I4765:O4765" si="3901">SUM(I4766)</f>
        <v>197720</v>
      </c>
      <c r="J4765" s="185">
        <f t="shared" si="3901"/>
        <v>197720</v>
      </c>
      <c r="K4765" s="185">
        <f t="shared" si="3901"/>
        <v>150612</v>
      </c>
      <c r="L4765" s="185">
        <f t="shared" si="3901"/>
        <v>47108</v>
      </c>
      <c r="M4765" s="15">
        <f t="shared" si="3901"/>
        <v>18000</v>
      </c>
      <c r="N4765" s="15">
        <f t="shared" si="3901"/>
        <v>18000</v>
      </c>
      <c r="O4765" s="15">
        <f t="shared" si="3901"/>
        <v>11108</v>
      </c>
      <c r="P4765" s="15">
        <f t="shared" si="3894"/>
        <v>197720</v>
      </c>
      <c r="Q4765" s="185">
        <f t="shared" si="3895"/>
        <v>100</v>
      </c>
    </row>
    <row r="4766" spans="1:17" x14ac:dyDescent="0.25">
      <c r="A4766" s="4" t="s">
        <v>969</v>
      </c>
      <c r="B4766" s="4" t="s">
        <v>94</v>
      </c>
      <c r="C4766" s="4" t="s">
        <v>1106</v>
      </c>
      <c r="D4766" s="4" t="s">
        <v>1881</v>
      </c>
      <c r="E4766" s="3" t="s">
        <v>34</v>
      </c>
      <c r="F4766" s="4"/>
      <c r="G4766" s="16" t="s">
        <v>1018</v>
      </c>
      <c r="H4766" s="16" t="s">
        <v>33</v>
      </c>
      <c r="I4766" s="183">
        <v>197720</v>
      </c>
      <c r="J4766" s="183">
        <v>197720</v>
      </c>
      <c r="K4766" s="183">
        <v>150612</v>
      </c>
      <c r="L4766" s="183">
        <f>M4766+N4766+O4766</f>
        <v>47108</v>
      </c>
      <c r="M4766" s="17">
        <v>18000</v>
      </c>
      <c r="N4766" s="17">
        <v>18000</v>
      </c>
      <c r="O4766" s="17">
        <v>11108</v>
      </c>
      <c r="P4766" s="17">
        <f t="shared" si="3894"/>
        <v>197720</v>
      </c>
      <c r="Q4766" s="183">
        <f t="shared" si="3895"/>
        <v>100</v>
      </c>
    </row>
    <row r="4767" spans="1:17" x14ac:dyDescent="0.25">
      <c r="A4767" s="4" t="s">
        <v>969</v>
      </c>
      <c r="B4767" s="4" t="s">
        <v>94</v>
      </c>
      <c r="C4767" s="4" t="s">
        <v>1106</v>
      </c>
      <c r="D4767" s="4" t="s">
        <v>1881</v>
      </c>
      <c r="E4767" s="2" t="s">
        <v>35</v>
      </c>
      <c r="F4767" s="2" t="s">
        <v>1</v>
      </c>
      <c r="G4767" s="2" t="s">
        <v>1</v>
      </c>
      <c r="H4767" s="2" t="s">
        <v>36</v>
      </c>
      <c r="I4767" s="185">
        <f t="shared" ref="I4767:O4767" si="3902">SUM(I4768:I4776)</f>
        <v>252806</v>
      </c>
      <c r="J4767" s="185">
        <f t="shared" si="3902"/>
        <v>229621</v>
      </c>
      <c r="K4767" s="185">
        <f t="shared" si="3902"/>
        <v>205292</v>
      </c>
      <c r="L4767" s="185">
        <f t="shared" si="3902"/>
        <v>24329</v>
      </c>
      <c r="M4767" s="15">
        <f t="shared" si="3902"/>
        <v>9329</v>
      </c>
      <c r="N4767" s="15">
        <f t="shared" si="3902"/>
        <v>5000</v>
      </c>
      <c r="O4767" s="15">
        <f t="shared" si="3902"/>
        <v>10000</v>
      </c>
      <c r="P4767" s="15">
        <f t="shared" si="3894"/>
        <v>229621</v>
      </c>
      <c r="Q4767" s="185">
        <f t="shared" si="3895"/>
        <v>100</v>
      </c>
    </row>
    <row r="4768" spans="1:17" x14ac:dyDescent="0.25">
      <c r="A4768" s="4" t="s">
        <v>969</v>
      </c>
      <c r="B4768" s="4" t="s">
        <v>94</v>
      </c>
      <c r="C4768" s="4" t="s">
        <v>1106</v>
      </c>
      <c r="D4768" s="4" t="s">
        <v>1881</v>
      </c>
      <c r="E4768" s="3" t="s">
        <v>39</v>
      </c>
      <c r="F4768" s="4"/>
      <c r="G4768" s="16" t="s">
        <v>1018</v>
      </c>
      <c r="H4768" s="16" t="s">
        <v>38</v>
      </c>
      <c r="I4768" s="183">
        <v>5000</v>
      </c>
      <c r="J4768" s="183">
        <v>7000</v>
      </c>
      <c r="K4768" s="183">
        <v>7000</v>
      </c>
      <c r="L4768" s="183">
        <f t="shared" ref="L4768:L4775" si="3903">M4768+N4768+O4768</f>
        <v>0</v>
      </c>
      <c r="M4768" s="17"/>
      <c r="N4768" s="17"/>
      <c r="O4768" s="17">
        <v>0</v>
      </c>
      <c r="P4768" s="17">
        <f t="shared" si="3894"/>
        <v>7000</v>
      </c>
      <c r="Q4768" s="183">
        <f t="shared" si="3895"/>
        <v>100</v>
      </c>
    </row>
    <row r="4769" spans="1:17" x14ac:dyDescent="0.25">
      <c r="A4769" s="4" t="s">
        <v>969</v>
      </c>
      <c r="B4769" s="4" t="s">
        <v>94</v>
      </c>
      <c r="C4769" s="4" t="s">
        <v>1106</v>
      </c>
      <c r="D4769" s="4" t="s">
        <v>1881</v>
      </c>
      <c r="E4769" s="3" t="s">
        <v>197</v>
      </c>
      <c r="F4769" s="4"/>
      <c r="G4769" s="16" t="s">
        <v>1018</v>
      </c>
      <c r="H4769" s="16" t="s">
        <v>196</v>
      </c>
      <c r="I4769" s="183">
        <v>105000</v>
      </c>
      <c r="J4769" s="183">
        <v>105000</v>
      </c>
      <c r="K4769" s="183">
        <v>85000</v>
      </c>
      <c r="L4769" s="183">
        <f t="shared" si="3903"/>
        <v>20000</v>
      </c>
      <c r="M4769" s="17">
        <v>5000</v>
      </c>
      <c r="N4769" s="17">
        <v>5000</v>
      </c>
      <c r="O4769" s="17">
        <v>10000</v>
      </c>
      <c r="P4769" s="17">
        <f t="shared" si="3894"/>
        <v>105000</v>
      </c>
      <c r="Q4769" s="183">
        <f t="shared" si="3895"/>
        <v>100</v>
      </c>
    </row>
    <row r="4770" spans="1:17" x14ac:dyDescent="0.25">
      <c r="A4770" s="4" t="s">
        <v>969</v>
      </c>
      <c r="B4770" s="4" t="s">
        <v>94</v>
      </c>
      <c r="C4770" s="4" t="s">
        <v>1106</v>
      </c>
      <c r="D4770" s="4" t="s">
        <v>1881</v>
      </c>
      <c r="E4770" s="3" t="s">
        <v>200</v>
      </c>
      <c r="F4770" s="4"/>
      <c r="G4770" s="16" t="s">
        <v>1018</v>
      </c>
      <c r="H4770" s="16" t="s">
        <v>199</v>
      </c>
      <c r="I4770" s="183">
        <v>30500</v>
      </c>
      <c r="J4770" s="183">
        <v>14500</v>
      </c>
      <c r="K4770" s="183">
        <v>14500</v>
      </c>
      <c r="L4770" s="183">
        <f t="shared" si="3903"/>
        <v>0</v>
      </c>
      <c r="M4770" s="17"/>
      <c r="N4770" s="17"/>
      <c r="O4770" s="17"/>
      <c r="P4770" s="17">
        <f t="shared" si="3894"/>
        <v>14500</v>
      </c>
      <c r="Q4770" s="183">
        <f t="shared" si="3895"/>
        <v>100</v>
      </c>
    </row>
    <row r="4771" spans="1:17" x14ac:dyDescent="0.25">
      <c r="A4771" s="4" t="s">
        <v>969</v>
      </c>
      <c r="B4771" s="4" t="s">
        <v>94</v>
      </c>
      <c r="C4771" s="4" t="s">
        <v>1106</v>
      </c>
      <c r="D4771" s="4" t="s">
        <v>1881</v>
      </c>
      <c r="E4771" s="3" t="s">
        <v>203</v>
      </c>
      <c r="F4771" s="4"/>
      <c r="G4771" s="16" t="s">
        <v>1018</v>
      </c>
      <c r="H4771" s="16" t="s">
        <v>202</v>
      </c>
      <c r="I4771" s="183">
        <v>38000</v>
      </c>
      <c r="J4771" s="183">
        <v>34000</v>
      </c>
      <c r="K4771" s="183">
        <v>30000</v>
      </c>
      <c r="L4771" s="183">
        <f t="shared" si="3903"/>
        <v>4000</v>
      </c>
      <c r="M4771" s="17">
        <v>4000</v>
      </c>
      <c r="N4771" s="17"/>
      <c r="O4771" s="17"/>
      <c r="P4771" s="17">
        <f t="shared" si="3894"/>
        <v>34000</v>
      </c>
      <c r="Q4771" s="183">
        <f t="shared" si="3895"/>
        <v>100</v>
      </c>
    </row>
    <row r="4772" spans="1:17" x14ac:dyDescent="0.25">
      <c r="A4772" s="4" t="s">
        <v>969</v>
      </c>
      <c r="B4772" s="4" t="s">
        <v>94</v>
      </c>
      <c r="C4772" s="4" t="s">
        <v>1106</v>
      </c>
      <c r="D4772" s="4" t="s">
        <v>1881</v>
      </c>
      <c r="E4772" s="3" t="s">
        <v>206</v>
      </c>
      <c r="F4772" s="4"/>
      <c r="G4772" s="16" t="s">
        <v>1018</v>
      </c>
      <c r="H4772" s="16" t="s">
        <v>205</v>
      </c>
      <c r="I4772" s="183">
        <v>4500</v>
      </c>
      <c r="J4772" s="183">
        <v>2500</v>
      </c>
      <c r="K4772" s="183">
        <v>2500</v>
      </c>
      <c r="L4772" s="183">
        <f t="shared" si="3903"/>
        <v>0</v>
      </c>
      <c r="M4772" s="17"/>
      <c r="N4772" s="17"/>
      <c r="O4772" s="17"/>
      <c r="P4772" s="17">
        <f t="shared" si="3894"/>
        <v>2500</v>
      </c>
      <c r="Q4772" s="183">
        <f t="shared" si="3895"/>
        <v>100</v>
      </c>
    </row>
    <row r="4773" spans="1:17" x14ac:dyDescent="0.25">
      <c r="A4773" s="4" t="s">
        <v>969</v>
      </c>
      <c r="B4773" s="4" t="s">
        <v>94</v>
      </c>
      <c r="C4773" s="4" t="s">
        <v>1106</v>
      </c>
      <c r="D4773" s="4" t="s">
        <v>1881</v>
      </c>
      <c r="E4773" s="3" t="s">
        <v>209</v>
      </c>
      <c r="F4773" s="4"/>
      <c r="G4773" s="16" t="s">
        <v>1018</v>
      </c>
      <c r="H4773" s="16" t="s">
        <v>208</v>
      </c>
      <c r="I4773" s="183">
        <v>4000</v>
      </c>
      <c r="J4773" s="183">
        <v>28725</v>
      </c>
      <c r="K4773" s="183">
        <v>28725</v>
      </c>
      <c r="L4773" s="183">
        <f t="shared" si="3903"/>
        <v>0</v>
      </c>
      <c r="M4773" s="17"/>
      <c r="N4773" s="17"/>
      <c r="O4773" s="17"/>
      <c r="P4773" s="17">
        <f t="shared" si="3894"/>
        <v>28725</v>
      </c>
      <c r="Q4773" s="183">
        <f t="shared" si="3895"/>
        <v>100</v>
      </c>
    </row>
    <row r="4774" spans="1:17" x14ac:dyDescent="0.25">
      <c r="A4774" s="4" t="s">
        <v>969</v>
      </c>
      <c r="B4774" s="4" t="s">
        <v>94</v>
      </c>
      <c r="C4774" s="4" t="s">
        <v>1106</v>
      </c>
      <c r="D4774" s="4" t="s">
        <v>1881</v>
      </c>
      <c r="E4774" s="3" t="s">
        <v>212</v>
      </c>
      <c r="F4774" s="4"/>
      <c r="G4774" s="16" t="s">
        <v>1018</v>
      </c>
      <c r="H4774" s="16" t="s">
        <v>211</v>
      </c>
      <c r="I4774" s="183">
        <v>12500</v>
      </c>
      <c r="J4774" s="183">
        <v>9000</v>
      </c>
      <c r="K4774" s="183">
        <v>9000</v>
      </c>
      <c r="L4774" s="183">
        <f t="shared" si="3903"/>
        <v>0</v>
      </c>
      <c r="M4774" s="17"/>
      <c r="N4774" s="17"/>
      <c r="O4774" s="17"/>
      <c r="P4774" s="17">
        <f t="shared" si="3894"/>
        <v>9000</v>
      </c>
      <c r="Q4774" s="183">
        <f t="shared" si="3895"/>
        <v>100</v>
      </c>
    </row>
    <row r="4775" spans="1:17" x14ac:dyDescent="0.25">
      <c r="A4775" s="4" t="s">
        <v>969</v>
      </c>
      <c r="B4775" s="4" t="s">
        <v>94</v>
      </c>
      <c r="C4775" s="4" t="s">
        <v>1106</v>
      </c>
      <c r="D4775" s="4" t="s">
        <v>1881</v>
      </c>
      <c r="E4775" s="3" t="s">
        <v>215</v>
      </c>
      <c r="F4775" s="4"/>
      <c r="G4775" s="16" t="s">
        <v>1018</v>
      </c>
      <c r="H4775" s="16" t="s">
        <v>214</v>
      </c>
      <c r="I4775" s="183">
        <v>4500</v>
      </c>
      <c r="J4775" s="183">
        <v>0</v>
      </c>
      <c r="K4775" s="183">
        <v>0</v>
      </c>
      <c r="L4775" s="183">
        <f t="shared" si="3903"/>
        <v>0</v>
      </c>
      <c r="M4775" s="17"/>
      <c r="N4775" s="17"/>
      <c r="O4775" s="17"/>
      <c r="P4775" s="17">
        <f t="shared" si="3894"/>
        <v>0</v>
      </c>
      <c r="Q4775" s="161" t="str">
        <f t="shared" si="3895"/>
        <v>-</v>
      </c>
    </row>
    <row r="4776" spans="1:17" x14ac:dyDescent="0.25">
      <c r="A4776" s="1" t="s">
        <v>969</v>
      </c>
      <c r="B4776" s="1" t="s">
        <v>94</v>
      </c>
      <c r="C4776" s="1" t="s">
        <v>1106</v>
      </c>
      <c r="D4776" s="1" t="s">
        <v>1881</v>
      </c>
      <c r="E4776" s="1" t="s">
        <v>40</v>
      </c>
      <c r="F4776" s="4" t="s">
        <v>1</v>
      </c>
      <c r="G4776" s="16" t="s">
        <v>1</v>
      </c>
      <c r="H4776" s="2" t="s">
        <v>41</v>
      </c>
      <c r="I4776" s="185">
        <f t="shared" ref="I4776:O4776" si="3904">SUM(I4777:I4779)</f>
        <v>48806</v>
      </c>
      <c r="J4776" s="185">
        <f t="shared" si="3904"/>
        <v>28896</v>
      </c>
      <c r="K4776" s="185">
        <f t="shared" si="3904"/>
        <v>28567</v>
      </c>
      <c r="L4776" s="185">
        <f t="shared" si="3904"/>
        <v>329</v>
      </c>
      <c r="M4776" s="15">
        <f t="shared" si="3904"/>
        <v>329</v>
      </c>
      <c r="N4776" s="15">
        <f t="shared" si="3904"/>
        <v>0</v>
      </c>
      <c r="O4776" s="15">
        <f t="shared" si="3904"/>
        <v>0</v>
      </c>
      <c r="P4776" s="15">
        <f t="shared" si="3894"/>
        <v>28896</v>
      </c>
      <c r="Q4776" s="185">
        <f t="shared" si="3895"/>
        <v>100</v>
      </c>
    </row>
    <row r="4777" spans="1:17" x14ac:dyDescent="0.25">
      <c r="A4777" s="4" t="s">
        <v>969</v>
      </c>
      <c r="B4777" s="4" t="s">
        <v>94</v>
      </c>
      <c r="C4777" s="4" t="s">
        <v>1106</v>
      </c>
      <c r="D4777" s="4" t="s">
        <v>1881</v>
      </c>
      <c r="E4777" s="3" t="s">
        <v>42</v>
      </c>
      <c r="F4777" s="4"/>
      <c r="G4777" s="16" t="s">
        <v>1018</v>
      </c>
      <c r="H4777" s="16" t="s">
        <v>41</v>
      </c>
      <c r="I4777" s="183">
        <v>42800</v>
      </c>
      <c r="J4777" s="183">
        <v>22890</v>
      </c>
      <c r="K4777" s="183">
        <v>22890</v>
      </c>
      <c r="L4777" s="183">
        <f>M4777+N4777+O4777</f>
        <v>0</v>
      </c>
      <c r="M4777" s="17"/>
      <c r="N4777" s="17"/>
      <c r="O4777" s="17"/>
      <c r="P4777" s="17">
        <f t="shared" si="3894"/>
        <v>22890</v>
      </c>
      <c r="Q4777" s="183">
        <f t="shared" si="3895"/>
        <v>100</v>
      </c>
    </row>
    <row r="4778" spans="1:17" ht="22.5" x14ac:dyDescent="0.25">
      <c r="A4778" s="4" t="s">
        <v>969</v>
      </c>
      <c r="B4778" s="4" t="s">
        <v>94</v>
      </c>
      <c r="C4778" s="4" t="s">
        <v>1106</v>
      </c>
      <c r="D4778" s="4" t="s">
        <v>1881</v>
      </c>
      <c r="E4778" s="3" t="s">
        <v>42</v>
      </c>
      <c r="F4778" s="4" t="s">
        <v>1888</v>
      </c>
      <c r="G4778" s="16" t="s">
        <v>1018</v>
      </c>
      <c r="H4778" s="16" t="s">
        <v>50</v>
      </c>
      <c r="I4778" s="183">
        <v>6006</v>
      </c>
      <c r="J4778" s="183">
        <v>6006</v>
      </c>
      <c r="K4778" s="183">
        <v>5677</v>
      </c>
      <c r="L4778" s="183">
        <f>M4778+N4778+O4778</f>
        <v>329</v>
      </c>
      <c r="M4778" s="17">
        <v>329</v>
      </c>
      <c r="N4778" s="17"/>
      <c r="O4778" s="17"/>
      <c r="P4778" s="17">
        <f t="shared" si="3894"/>
        <v>6006</v>
      </c>
      <c r="Q4778" s="183">
        <f t="shared" si="3895"/>
        <v>100</v>
      </c>
    </row>
    <row r="4779" spans="1:17" ht="22.5" x14ac:dyDescent="0.25">
      <c r="A4779" s="4" t="s">
        <v>969</v>
      </c>
      <c r="B4779" s="4" t="s">
        <v>94</v>
      </c>
      <c r="C4779" s="4" t="s">
        <v>1106</v>
      </c>
      <c r="D4779" s="4" t="s">
        <v>1881</v>
      </c>
      <c r="E4779" s="3" t="s">
        <v>42</v>
      </c>
      <c r="F4779" s="4" t="s">
        <v>1889</v>
      </c>
      <c r="G4779" s="16" t="s">
        <v>1018</v>
      </c>
      <c r="H4779" s="16" t="s">
        <v>56</v>
      </c>
      <c r="I4779" s="183">
        <v>0</v>
      </c>
      <c r="J4779" s="183">
        <v>0</v>
      </c>
      <c r="K4779" s="183">
        <v>0</v>
      </c>
      <c r="L4779" s="183">
        <f>M4779+N4779+O4779</f>
        <v>0</v>
      </c>
      <c r="M4779" s="17"/>
      <c r="N4779" s="17"/>
      <c r="O4779" s="17"/>
      <c r="P4779" s="17">
        <f t="shared" si="3894"/>
        <v>0</v>
      </c>
      <c r="Q4779" s="161" t="str">
        <f t="shared" si="3895"/>
        <v>-</v>
      </c>
    </row>
    <row r="4780" spans="1:17" ht="22.5" x14ac:dyDescent="0.25">
      <c r="A4780" s="1" t="s">
        <v>1</v>
      </c>
      <c r="B4780" s="1" t="s">
        <v>1</v>
      </c>
      <c r="C4780" s="1" t="s">
        <v>1</v>
      </c>
      <c r="D4780" s="111" t="s">
        <v>1</v>
      </c>
      <c r="E4780" s="111" t="s">
        <v>1</v>
      </c>
      <c r="F4780" s="111" t="s">
        <v>1</v>
      </c>
      <c r="G4780" s="2" t="s">
        <v>1</v>
      </c>
      <c r="H4780" s="13" t="s">
        <v>57</v>
      </c>
      <c r="I4780" s="183"/>
      <c r="J4780" s="183">
        <v>86910</v>
      </c>
      <c r="K4780" s="183">
        <v>86910</v>
      </c>
      <c r="L4780" s="183"/>
      <c r="M4780" s="17"/>
      <c r="N4780" s="17"/>
      <c r="O4780" s="17"/>
      <c r="P4780" s="17"/>
      <c r="Q4780" s="161"/>
    </row>
    <row r="4781" spans="1:17" x14ac:dyDescent="0.25">
      <c r="A4781" s="4" t="s">
        <v>969</v>
      </c>
      <c r="B4781" s="4" t="s">
        <v>94</v>
      </c>
      <c r="C4781" s="4" t="s">
        <v>1106</v>
      </c>
      <c r="D4781" s="112" t="s">
        <v>1881</v>
      </c>
      <c r="E4781" s="111" t="s">
        <v>58</v>
      </c>
      <c r="F4781" s="111" t="s">
        <v>1</v>
      </c>
      <c r="G4781" s="2" t="s">
        <v>1</v>
      </c>
      <c r="H4781" s="2" t="s">
        <v>59</v>
      </c>
      <c r="I4781" s="183"/>
      <c r="J4781" s="183">
        <v>86910</v>
      </c>
      <c r="K4781" s="183">
        <v>86910</v>
      </c>
      <c r="L4781" s="183"/>
      <c r="M4781" s="17"/>
      <c r="N4781" s="17"/>
      <c r="O4781" s="17"/>
      <c r="P4781" s="17"/>
      <c r="Q4781" s="161"/>
    </row>
    <row r="4782" spans="1:17" x14ac:dyDescent="0.25">
      <c r="A4782" s="4" t="s">
        <v>969</v>
      </c>
      <c r="B4782" s="4" t="s">
        <v>94</v>
      </c>
      <c r="C4782" s="4" t="s">
        <v>1106</v>
      </c>
      <c r="D4782" s="112" t="s">
        <v>1881</v>
      </c>
      <c r="E4782" s="116">
        <v>6148</v>
      </c>
      <c r="F4782" s="112"/>
      <c r="G4782" s="117" t="s">
        <v>3392</v>
      </c>
      <c r="H4782" s="16" t="s">
        <v>68</v>
      </c>
      <c r="I4782" s="183"/>
      <c r="J4782" s="183">
        <v>86910</v>
      </c>
      <c r="K4782" s="183">
        <v>86910</v>
      </c>
      <c r="L4782" s="183"/>
      <c r="M4782" s="17"/>
      <c r="N4782" s="17"/>
      <c r="O4782" s="17"/>
      <c r="P4782" s="17"/>
      <c r="Q4782" s="161"/>
    </row>
    <row r="4783" spans="1:17" ht="22.5" x14ac:dyDescent="0.25">
      <c r="A4783" s="1" t="s">
        <v>1</v>
      </c>
      <c r="B4783" s="1" t="s">
        <v>1</v>
      </c>
      <c r="C4783" s="1" t="s">
        <v>1</v>
      </c>
      <c r="D4783" s="2" t="s">
        <v>1</v>
      </c>
      <c r="E4783" s="2" t="s">
        <v>1</v>
      </c>
      <c r="F4783" s="2" t="s">
        <v>1</v>
      </c>
      <c r="G4783" s="2" t="s">
        <v>1</v>
      </c>
      <c r="H4783" s="13" t="s">
        <v>70</v>
      </c>
      <c r="I4783" s="184">
        <f t="shared" ref="I4783:O4783" si="3905">SUM(I4784)</f>
        <v>36000</v>
      </c>
      <c r="J4783" s="184">
        <f t="shared" si="3905"/>
        <v>27000</v>
      </c>
      <c r="K4783" s="184">
        <f t="shared" si="3905"/>
        <v>27000</v>
      </c>
      <c r="L4783" s="184">
        <f t="shared" si="3905"/>
        <v>0</v>
      </c>
      <c r="M4783" s="14">
        <f t="shared" si="3905"/>
        <v>0</v>
      </c>
      <c r="N4783" s="14">
        <f t="shared" si="3905"/>
        <v>0</v>
      </c>
      <c r="O4783" s="14">
        <f t="shared" si="3905"/>
        <v>0</v>
      </c>
      <c r="P4783" s="14">
        <f>K4783+L4783</f>
        <v>27000</v>
      </c>
      <c r="Q4783" s="184">
        <f>IF(J4783=0,"-",P4783/J4783*100)</f>
        <v>100</v>
      </c>
    </row>
    <row r="4784" spans="1:17" x14ac:dyDescent="0.25">
      <c r="A4784" s="4" t="s">
        <v>969</v>
      </c>
      <c r="B4784" s="4" t="s">
        <v>94</v>
      </c>
      <c r="C4784" s="4" t="s">
        <v>1106</v>
      </c>
      <c r="D4784" s="4" t="s">
        <v>1881</v>
      </c>
      <c r="E4784" s="2" t="s">
        <v>71</v>
      </c>
      <c r="F4784" s="2" t="s">
        <v>1</v>
      </c>
      <c r="G4784" s="2" t="s">
        <v>1</v>
      </c>
      <c r="H4784" s="2" t="s">
        <v>72</v>
      </c>
      <c r="I4784" s="185">
        <f t="shared" ref="I4784:L4784" si="3906">SUM(I4785:I4786)</f>
        <v>36000</v>
      </c>
      <c r="J4784" s="185">
        <f t="shared" ref="J4784" si="3907">SUM(J4785:J4786)</f>
        <v>27000</v>
      </c>
      <c r="K4784" s="185">
        <f t="shared" ref="K4784" si="3908">SUM(K4785:K4786)</f>
        <v>27000</v>
      </c>
      <c r="L4784" s="185">
        <f t="shared" si="3906"/>
        <v>0</v>
      </c>
      <c r="M4784" s="15">
        <f t="shared" ref="M4784:O4784" si="3909">SUM(M4785:M4786)</f>
        <v>0</v>
      </c>
      <c r="N4784" s="15">
        <f t="shared" si="3909"/>
        <v>0</v>
      </c>
      <c r="O4784" s="15">
        <f t="shared" si="3909"/>
        <v>0</v>
      </c>
      <c r="P4784" s="15">
        <f>K4784+L4784</f>
        <v>27000</v>
      </c>
      <c r="Q4784" s="185">
        <f>IF(J4784=0,"-",P4784/J4784*100)</f>
        <v>100</v>
      </c>
    </row>
    <row r="4785" spans="1:17" x14ac:dyDescent="0.25">
      <c r="A4785" s="4" t="s">
        <v>969</v>
      </c>
      <c r="B4785" s="4" t="s">
        <v>94</v>
      </c>
      <c r="C4785" s="4" t="s">
        <v>1106</v>
      </c>
      <c r="D4785" s="4" t="s">
        <v>1881</v>
      </c>
      <c r="E4785" s="3" t="s">
        <v>75</v>
      </c>
      <c r="F4785" s="4"/>
      <c r="G4785" s="16" t="s">
        <v>1018</v>
      </c>
      <c r="H4785" s="16" t="s">
        <v>74</v>
      </c>
      <c r="I4785" s="183">
        <v>26000</v>
      </c>
      <c r="J4785" s="183">
        <v>17000</v>
      </c>
      <c r="K4785" s="183">
        <v>17000</v>
      </c>
      <c r="L4785" s="183">
        <f>M4785+N4785+O4785</f>
        <v>0</v>
      </c>
      <c r="M4785" s="17"/>
      <c r="N4785" s="17"/>
      <c r="O4785" s="17"/>
      <c r="P4785" s="17">
        <f>K4785+L4785</f>
        <v>17000</v>
      </c>
      <c r="Q4785" s="183">
        <f>IF(J4785=0,"-",P4785/J4785*100)</f>
        <v>100</v>
      </c>
    </row>
    <row r="4786" spans="1:17" x14ac:dyDescent="0.25">
      <c r="A4786" s="4" t="s">
        <v>969</v>
      </c>
      <c r="B4786" s="4" t="s">
        <v>94</v>
      </c>
      <c r="C4786" s="4" t="s">
        <v>1106</v>
      </c>
      <c r="D4786" s="4" t="s">
        <v>1881</v>
      </c>
      <c r="E4786" s="3" t="s">
        <v>341</v>
      </c>
      <c r="F4786" s="4"/>
      <c r="G4786" s="16" t="s">
        <v>1018</v>
      </c>
      <c r="H4786" s="16" t="s">
        <v>340</v>
      </c>
      <c r="I4786" s="183">
        <v>10000</v>
      </c>
      <c r="J4786" s="183">
        <v>10000</v>
      </c>
      <c r="K4786" s="183">
        <v>10000</v>
      </c>
      <c r="L4786" s="183">
        <f>M4786+N4786+O4786</f>
        <v>0</v>
      </c>
      <c r="M4786" s="17"/>
      <c r="N4786" s="17"/>
      <c r="O4786" s="17"/>
      <c r="P4786" s="17">
        <f>K4786+L4786</f>
        <v>10000</v>
      </c>
      <c r="Q4786" s="183">
        <f>IF(J4786=0,"-",P4786/J4786*100)</f>
        <v>100</v>
      </c>
    </row>
    <row r="4787" spans="1:17" x14ac:dyDescent="0.25">
      <c r="A4787" s="16" t="s">
        <v>1</v>
      </c>
      <c r="B4787" s="16" t="s">
        <v>1</v>
      </c>
      <c r="C4787" s="16" t="s">
        <v>1</v>
      </c>
      <c r="D4787" s="16" t="s">
        <v>1</v>
      </c>
      <c r="E4787" s="16" t="s">
        <v>1</v>
      </c>
      <c r="F4787" s="16" t="s">
        <v>1</v>
      </c>
      <c r="G4787" s="16" t="s">
        <v>1</v>
      </c>
      <c r="H4787" s="13" t="s">
        <v>1890</v>
      </c>
      <c r="I4787" s="184">
        <f>SUM(I4756,I4783)</f>
        <v>2631786</v>
      </c>
      <c r="J4787" s="184">
        <f>SUM(J4756,J4783)</f>
        <v>2623511</v>
      </c>
      <c r="K4787" s="184">
        <f>SUM(K4756,K4783)</f>
        <v>2096459</v>
      </c>
      <c r="L4787" s="184">
        <f>SUM(L4756,L4783)</f>
        <v>517942</v>
      </c>
      <c r="M4787" s="14">
        <f t="shared" ref="M4787:O4787" si="3910">SUM(M4756,M4783)</f>
        <v>204029</v>
      </c>
      <c r="N4787" s="14">
        <f t="shared" si="3910"/>
        <v>196000</v>
      </c>
      <c r="O4787" s="14">
        <f t="shared" si="3910"/>
        <v>117913</v>
      </c>
      <c r="P4787" s="14">
        <f>K4787+L4787</f>
        <v>2614401</v>
      </c>
      <c r="Q4787" s="184">
        <f>IF(J4787=0,"-",P4787/J4787*100)</f>
        <v>99.652755410592903</v>
      </c>
    </row>
    <row r="4788" spans="1:17" ht="15.75" thickBot="1" x14ac:dyDescent="0.3">
      <c r="A4788" s="16" t="s">
        <v>1</v>
      </c>
      <c r="B4788" s="16" t="s">
        <v>1</v>
      </c>
      <c r="C4788" s="16" t="s">
        <v>1</v>
      </c>
      <c r="D4788" s="16" t="s">
        <v>1</v>
      </c>
      <c r="E4788" s="16" t="s">
        <v>1</v>
      </c>
      <c r="F4788" s="16" t="s">
        <v>1</v>
      </c>
      <c r="G4788" s="16" t="s">
        <v>1</v>
      </c>
      <c r="H4788" s="2" t="s">
        <v>77</v>
      </c>
      <c r="I4788" s="185">
        <v>58</v>
      </c>
      <c r="J4788" s="185">
        <v>58</v>
      </c>
      <c r="K4788" s="185"/>
      <c r="L4788" s="185"/>
      <c r="M4788" s="15"/>
      <c r="N4788" s="15"/>
      <c r="O4788" s="15"/>
      <c r="P4788" s="15"/>
      <c r="Q4788" s="164"/>
    </row>
    <row r="4789" spans="1:17" ht="45.75" thickBot="1" x14ac:dyDescent="0.3">
      <c r="A4789" s="212" t="s">
        <v>1</v>
      </c>
      <c r="B4789" s="212" t="s">
        <v>1</v>
      </c>
      <c r="C4789" s="212" t="s">
        <v>1</v>
      </c>
      <c r="D4789" s="212" t="s">
        <v>1</v>
      </c>
      <c r="E4789" s="212" t="s">
        <v>1</v>
      </c>
      <c r="F4789" s="212" t="s">
        <v>1</v>
      </c>
      <c r="G4789" s="214" t="s">
        <v>1</v>
      </c>
      <c r="H4789" s="5" t="s">
        <v>78</v>
      </c>
      <c r="I4789" s="109" t="s">
        <v>3374</v>
      </c>
      <c r="J4789" s="109" t="s">
        <v>3433</v>
      </c>
      <c r="K4789" s="109" t="s">
        <v>3437</v>
      </c>
      <c r="L4789" s="109" t="s">
        <v>3434</v>
      </c>
      <c r="M4789" s="5" t="s">
        <v>3439</v>
      </c>
      <c r="N4789" s="5" t="s">
        <v>3440</v>
      </c>
      <c r="O4789" s="5" t="s">
        <v>3441</v>
      </c>
      <c r="P4789" s="5" t="s">
        <v>3438</v>
      </c>
      <c r="Q4789" s="162" t="s">
        <v>3302</v>
      </c>
    </row>
    <row r="4790" spans="1:17" x14ac:dyDescent="0.25">
      <c r="A4790" s="213"/>
      <c r="B4790" s="213"/>
      <c r="C4790" s="213"/>
      <c r="D4790" s="213"/>
      <c r="E4790" s="213"/>
      <c r="F4790" s="213"/>
      <c r="G4790" s="215"/>
      <c r="H4790" s="18" t="s">
        <v>1</v>
      </c>
      <c r="I4790" s="110">
        <v>1</v>
      </c>
      <c r="J4790" s="110">
        <v>2</v>
      </c>
      <c r="K4790" s="110">
        <v>20</v>
      </c>
      <c r="L4790" s="110" t="s">
        <v>3402</v>
      </c>
      <c r="M4790" s="12">
        <v>5</v>
      </c>
      <c r="N4790" s="12">
        <v>6</v>
      </c>
      <c r="O4790" s="12">
        <v>7</v>
      </c>
      <c r="P4790" s="12" t="s">
        <v>3303</v>
      </c>
      <c r="Q4790" s="110">
        <v>9</v>
      </c>
    </row>
    <row r="4791" spans="1:17" x14ac:dyDescent="0.25">
      <c r="A4791" s="213"/>
      <c r="B4791" s="213"/>
      <c r="C4791" s="213"/>
      <c r="D4791" s="213"/>
      <c r="E4791" s="213"/>
      <c r="F4791" s="213"/>
      <c r="G4791" s="215"/>
      <c r="H4791" s="19" t="s">
        <v>1061</v>
      </c>
      <c r="I4791" s="186">
        <f t="shared" ref="I4791:L4791" si="3911">SUM(I4787)</f>
        <v>2631786</v>
      </c>
      <c r="J4791" s="186">
        <f t="shared" ref="J4791" si="3912">SUM(J4787)</f>
        <v>2623511</v>
      </c>
      <c r="K4791" s="186">
        <f t="shared" ref="K4791" si="3913">SUM(K4787)</f>
        <v>2096459</v>
      </c>
      <c r="L4791" s="186">
        <f t="shared" si="3911"/>
        <v>517942</v>
      </c>
      <c r="M4791" s="20">
        <f t="shared" ref="M4791:O4791" si="3914">SUM(M4787)</f>
        <v>204029</v>
      </c>
      <c r="N4791" s="20">
        <f t="shared" si="3914"/>
        <v>196000</v>
      </c>
      <c r="O4791" s="20">
        <f t="shared" si="3914"/>
        <v>117913</v>
      </c>
      <c r="P4791" s="20">
        <f>K4791+L4791</f>
        <v>2614401</v>
      </c>
      <c r="Q4791" s="186">
        <f>IF(J4791=0,"-",P4791/J4791*100)</f>
        <v>99.652755410592903</v>
      </c>
    </row>
    <row r="4792" spans="1:17" x14ac:dyDescent="0.25">
      <c r="A4792" s="213"/>
      <c r="B4792" s="213"/>
      <c r="C4792" s="213"/>
      <c r="D4792" s="213"/>
      <c r="E4792" s="213"/>
      <c r="F4792" s="213"/>
      <c r="G4792" s="215"/>
      <c r="H4792" s="21" t="s">
        <v>80</v>
      </c>
      <c r="I4792" s="186">
        <f t="shared" ref="I4792:L4792" si="3915">SUM(I4791)</f>
        <v>2631786</v>
      </c>
      <c r="J4792" s="186">
        <f t="shared" ref="J4792" si="3916">SUM(J4791)</f>
        <v>2623511</v>
      </c>
      <c r="K4792" s="186">
        <f t="shared" ref="K4792" si="3917">SUM(K4791)</f>
        <v>2096459</v>
      </c>
      <c r="L4792" s="186">
        <f t="shared" si="3915"/>
        <v>517942</v>
      </c>
      <c r="M4792" s="20">
        <f t="shared" ref="M4792:O4792" si="3918">SUM(M4791)</f>
        <v>204029</v>
      </c>
      <c r="N4792" s="20">
        <f t="shared" si="3918"/>
        <v>196000</v>
      </c>
      <c r="O4792" s="20">
        <f t="shared" si="3918"/>
        <v>117913</v>
      </c>
      <c r="P4792" s="20">
        <f>K4792+L4792</f>
        <v>2614401</v>
      </c>
      <c r="Q4792" s="186">
        <f>IF(J4792=0,"-",P4792/J4792*100)</f>
        <v>99.652755410592903</v>
      </c>
    </row>
    <row r="4793" spans="1:17" x14ac:dyDescent="0.25">
      <c r="A4793" s="216"/>
      <c r="B4793" s="216"/>
      <c r="C4793" s="216"/>
      <c r="D4793" s="216"/>
      <c r="E4793" s="216"/>
      <c r="F4793" s="216"/>
      <c r="G4793" s="217"/>
      <c r="J4793" s="178">
        <v>0</v>
      </c>
      <c r="K4793" s="178">
        <v>0</v>
      </c>
      <c r="L4793" s="178">
        <f>M4793+N4793+O4793</f>
        <v>0</v>
      </c>
      <c r="P4793">
        <f>K4793+L4793</f>
        <v>0</v>
      </c>
      <c r="Q4793" s="160" t="str">
        <f>IF(J4793=0,"-",P4793/J4793*100)</f>
        <v>-</v>
      </c>
    </row>
    <row r="4794" spans="1:17" ht="15.75" thickBot="1" x14ac:dyDescent="0.3">
      <c r="A4794" s="16" t="s">
        <v>1</v>
      </c>
      <c r="B4794" s="16" t="s">
        <v>1</v>
      </c>
      <c r="C4794" s="16" t="s">
        <v>1</v>
      </c>
      <c r="D4794" s="16" t="s">
        <v>1</v>
      </c>
      <c r="E4794" s="16" t="s">
        <v>1</v>
      </c>
      <c r="F4794" s="16" t="s">
        <v>1</v>
      </c>
      <c r="G4794" s="16" t="s">
        <v>1</v>
      </c>
      <c r="H4794" s="22" t="s">
        <v>1</v>
      </c>
      <c r="I4794" s="187"/>
      <c r="J4794" s="187"/>
      <c r="K4794" s="187"/>
      <c r="L4794" s="187"/>
      <c r="M4794" s="22"/>
      <c r="N4794" s="22"/>
      <c r="O4794" s="22"/>
      <c r="P4794" s="22"/>
      <c r="Q4794" s="166"/>
    </row>
    <row r="4795" spans="1:17" ht="45.75" thickBot="1" x14ac:dyDescent="0.3">
      <c r="A4795" s="5" t="s">
        <v>4</v>
      </c>
      <c r="B4795" s="5" t="s">
        <v>5</v>
      </c>
      <c r="C4795" s="5" t="s">
        <v>6</v>
      </c>
      <c r="D4795" s="6" t="s">
        <v>1</v>
      </c>
      <c r="E4795" s="5" t="s">
        <v>7</v>
      </c>
      <c r="F4795" s="5" t="s">
        <v>8</v>
      </c>
      <c r="G4795" s="5" t="s">
        <v>9</v>
      </c>
      <c r="H4795" s="5" t="s">
        <v>10</v>
      </c>
      <c r="I4795" s="109" t="s">
        <v>3374</v>
      </c>
      <c r="J4795" s="109" t="s">
        <v>3433</v>
      </c>
      <c r="K4795" s="109" t="s">
        <v>3437</v>
      </c>
      <c r="L4795" s="109" t="s">
        <v>3434</v>
      </c>
      <c r="M4795" s="5" t="s">
        <v>3439</v>
      </c>
      <c r="N4795" s="5" t="s">
        <v>3440</v>
      </c>
      <c r="O4795" s="5" t="s">
        <v>3441</v>
      </c>
      <c r="P4795" s="5" t="s">
        <v>3438</v>
      </c>
      <c r="Q4795" s="162" t="s">
        <v>3302</v>
      </c>
    </row>
    <row r="4796" spans="1:17" x14ac:dyDescent="0.25">
      <c r="A4796" s="7" t="s">
        <v>1</v>
      </c>
      <c r="B4796" s="7" t="s">
        <v>1</v>
      </c>
      <c r="C4796" s="7" t="s">
        <v>1</v>
      </c>
      <c r="D4796" s="8" t="s">
        <v>1</v>
      </c>
      <c r="E4796" s="8" t="s">
        <v>1</v>
      </c>
      <c r="F4796" s="9" t="s">
        <v>1</v>
      </c>
      <c r="G4796" s="10" t="s">
        <v>1</v>
      </c>
      <c r="H4796" s="11" t="s">
        <v>1</v>
      </c>
      <c r="I4796" s="110">
        <v>1</v>
      </c>
      <c r="J4796" s="110">
        <v>2</v>
      </c>
      <c r="K4796" s="110">
        <v>20</v>
      </c>
      <c r="L4796" s="110" t="s">
        <v>3402</v>
      </c>
      <c r="M4796" s="12">
        <v>5</v>
      </c>
      <c r="N4796" s="12">
        <v>6</v>
      </c>
      <c r="O4796" s="12">
        <v>7</v>
      </c>
      <c r="P4796" s="12" t="s">
        <v>3303</v>
      </c>
      <c r="Q4796" s="110">
        <v>9</v>
      </c>
    </row>
    <row r="4797" spans="1:17" x14ac:dyDescent="0.25">
      <c r="A4797" s="1" t="s">
        <v>969</v>
      </c>
      <c r="B4797" s="1" t="s">
        <v>94</v>
      </c>
      <c r="C4797" s="4" t="s">
        <v>1117</v>
      </c>
      <c r="D4797" s="4" t="s">
        <v>1891</v>
      </c>
      <c r="E4797" s="2" t="s">
        <v>1</v>
      </c>
      <c r="F4797" s="2" t="s">
        <v>1</v>
      </c>
      <c r="G4797" s="2" t="s">
        <v>1</v>
      </c>
      <c r="H4797" s="2" t="s">
        <v>1892</v>
      </c>
      <c r="I4797" s="183">
        <v>0</v>
      </c>
      <c r="J4797" s="183"/>
      <c r="K4797" s="183"/>
      <c r="L4797" s="183"/>
      <c r="M4797" s="3"/>
      <c r="N4797" s="3"/>
      <c r="O4797" s="3"/>
      <c r="P4797" s="3"/>
      <c r="Q4797" s="161"/>
    </row>
    <row r="4798" spans="1:17" ht="33.75" x14ac:dyDescent="0.25">
      <c r="A4798" s="1" t="s">
        <v>1</v>
      </c>
      <c r="B4798" s="1" t="s">
        <v>1</v>
      </c>
      <c r="C4798" s="1" t="s">
        <v>1</v>
      </c>
      <c r="D4798" s="2" t="s">
        <v>1</v>
      </c>
      <c r="E4798" s="2" t="s">
        <v>1</v>
      </c>
      <c r="F4798" s="2" t="s">
        <v>1</v>
      </c>
      <c r="G4798" s="2" t="s">
        <v>1</v>
      </c>
      <c r="H4798" s="13" t="s">
        <v>14</v>
      </c>
      <c r="I4798" s="184">
        <f t="shared" ref="I4798:L4798" si="3919">SUM(I4799,I4807,I4809)</f>
        <v>1914395</v>
      </c>
      <c r="J4798" s="184">
        <f t="shared" ref="J4798" si="3920">SUM(J4799,J4807,J4809)</f>
        <v>1881482</v>
      </c>
      <c r="K4798" s="184">
        <f t="shared" ref="K4798" si="3921">SUM(K4799,K4807,K4809)</f>
        <v>1496532</v>
      </c>
      <c r="L4798" s="184">
        <f t="shared" si="3919"/>
        <v>372950</v>
      </c>
      <c r="M4798" s="14">
        <f t="shared" ref="M4798:O4798" si="3922">SUM(M4799,M4807,M4809)</f>
        <v>138546</v>
      </c>
      <c r="N4798" s="14">
        <f t="shared" si="3922"/>
        <v>124280</v>
      </c>
      <c r="O4798" s="14">
        <f t="shared" si="3922"/>
        <v>110124</v>
      </c>
      <c r="P4798" s="14">
        <f t="shared" ref="P4798:P4828" si="3923">K4798+L4798</f>
        <v>1869482</v>
      </c>
      <c r="Q4798" s="184">
        <f t="shared" ref="Q4798:Q4828" si="3924">IF(J4798=0,"-",P4798/J4798*100)</f>
        <v>99.362204900179748</v>
      </c>
    </row>
    <row r="4799" spans="1:17" x14ac:dyDescent="0.25">
      <c r="A4799" s="4" t="s">
        <v>969</v>
      </c>
      <c r="B4799" s="4" t="s">
        <v>94</v>
      </c>
      <c r="C4799" s="4" t="s">
        <v>1117</v>
      </c>
      <c r="D4799" s="4" t="s">
        <v>1891</v>
      </c>
      <c r="E4799" s="2" t="s">
        <v>15</v>
      </c>
      <c r="F4799" s="2" t="s">
        <v>1</v>
      </c>
      <c r="G4799" s="2" t="s">
        <v>1</v>
      </c>
      <c r="H4799" s="2" t="s">
        <v>16</v>
      </c>
      <c r="I4799" s="185">
        <f t="shared" ref="I4799:L4799" si="3925">SUM(I4800,I4801)</f>
        <v>1559969</v>
      </c>
      <c r="J4799" s="185">
        <f t="shared" ref="J4799" si="3926">SUM(J4800,J4801)</f>
        <v>1563056</v>
      </c>
      <c r="K4799" s="185">
        <f t="shared" ref="K4799" si="3927">SUM(K4800,K4801)</f>
        <v>1252838</v>
      </c>
      <c r="L4799" s="185">
        <f t="shared" si="3925"/>
        <v>298218</v>
      </c>
      <c r="M4799" s="15">
        <f t="shared" ref="M4799:O4799" si="3928">SUM(M4800,M4801)</f>
        <v>109846</v>
      </c>
      <c r="N4799" s="15">
        <f t="shared" si="3928"/>
        <v>94948</v>
      </c>
      <c r="O4799" s="15">
        <f t="shared" si="3928"/>
        <v>93424</v>
      </c>
      <c r="P4799" s="15">
        <f t="shared" si="3923"/>
        <v>1551056</v>
      </c>
      <c r="Q4799" s="185">
        <f t="shared" si="3924"/>
        <v>99.232273187908817</v>
      </c>
    </row>
    <row r="4800" spans="1:17" x14ac:dyDescent="0.25">
      <c r="A4800" s="4" t="s">
        <v>969</v>
      </c>
      <c r="B4800" s="4" t="s">
        <v>94</v>
      </c>
      <c r="C4800" s="4" t="s">
        <v>1117</v>
      </c>
      <c r="D4800" s="4" t="s">
        <v>1891</v>
      </c>
      <c r="E4800" s="3" t="s">
        <v>18</v>
      </c>
      <c r="F4800" s="4"/>
      <c r="G4800" s="16" t="s">
        <v>1018</v>
      </c>
      <c r="H4800" s="16" t="s">
        <v>17</v>
      </c>
      <c r="I4800" s="183">
        <v>1377469</v>
      </c>
      <c r="J4800" s="183">
        <v>1377469</v>
      </c>
      <c r="K4800" s="183">
        <v>1097199</v>
      </c>
      <c r="L4800" s="183">
        <f>M4800+N4800+O4800</f>
        <v>280270</v>
      </c>
      <c r="M4800" s="17">
        <v>93423</v>
      </c>
      <c r="N4800" s="17">
        <v>93423</v>
      </c>
      <c r="O4800" s="17">
        <v>93424</v>
      </c>
      <c r="P4800" s="17">
        <f t="shared" si="3923"/>
        <v>1377469</v>
      </c>
      <c r="Q4800" s="183">
        <f t="shared" si="3924"/>
        <v>100</v>
      </c>
    </row>
    <row r="4801" spans="1:17" x14ac:dyDescent="0.25">
      <c r="A4801" s="1" t="s">
        <v>969</v>
      </c>
      <c r="B4801" s="1" t="s">
        <v>94</v>
      </c>
      <c r="C4801" s="1" t="s">
        <v>1117</v>
      </c>
      <c r="D4801" s="1" t="s">
        <v>1891</v>
      </c>
      <c r="E4801" s="1" t="s">
        <v>20</v>
      </c>
      <c r="F4801" s="4" t="s">
        <v>1</v>
      </c>
      <c r="G4801" s="16" t="s">
        <v>1</v>
      </c>
      <c r="H4801" s="2" t="s">
        <v>21</v>
      </c>
      <c r="I4801" s="185">
        <f t="shared" ref="I4801:O4801" si="3929">SUM(I4802:I4806)</f>
        <v>182500</v>
      </c>
      <c r="J4801" s="185">
        <f t="shared" si="3929"/>
        <v>185587</v>
      </c>
      <c r="K4801" s="185">
        <f t="shared" si="3929"/>
        <v>155639</v>
      </c>
      <c r="L4801" s="185">
        <f t="shared" si="3929"/>
        <v>17948</v>
      </c>
      <c r="M4801" s="15">
        <f t="shared" si="3929"/>
        <v>16423</v>
      </c>
      <c r="N4801" s="15">
        <f t="shared" si="3929"/>
        <v>1525</v>
      </c>
      <c r="O4801" s="15">
        <f t="shared" si="3929"/>
        <v>0</v>
      </c>
      <c r="P4801" s="15">
        <f t="shared" si="3923"/>
        <v>173587</v>
      </c>
      <c r="Q4801" s="185">
        <f t="shared" si="3924"/>
        <v>93.534029862005426</v>
      </c>
    </row>
    <row r="4802" spans="1:17" x14ac:dyDescent="0.25">
      <c r="A4802" s="4" t="s">
        <v>969</v>
      </c>
      <c r="B4802" s="4" t="s">
        <v>94</v>
      </c>
      <c r="C4802" s="4" t="s">
        <v>1117</v>
      </c>
      <c r="D4802" s="4" t="s">
        <v>1891</v>
      </c>
      <c r="E4802" s="3" t="s">
        <v>22</v>
      </c>
      <c r="F4802" s="4" t="s">
        <v>1893</v>
      </c>
      <c r="G4802" s="16" t="s">
        <v>1018</v>
      </c>
      <c r="H4802" s="16" t="s">
        <v>86</v>
      </c>
      <c r="I4802" s="183">
        <v>18000</v>
      </c>
      <c r="J4802" s="183">
        <v>18000</v>
      </c>
      <c r="K4802" s="183">
        <v>14075</v>
      </c>
      <c r="L4802" s="183">
        <f>M4802+N4802+O4802</f>
        <v>3925</v>
      </c>
      <c r="M4802" s="17">
        <v>2400</v>
      </c>
      <c r="N4802" s="17">
        <v>1525</v>
      </c>
      <c r="O4802" s="17">
        <v>0</v>
      </c>
      <c r="P4802" s="17">
        <f t="shared" si="3923"/>
        <v>18000</v>
      </c>
      <c r="Q4802" s="183">
        <f t="shared" si="3924"/>
        <v>100</v>
      </c>
    </row>
    <row r="4803" spans="1:17" x14ac:dyDescent="0.25">
      <c r="A4803" s="4" t="s">
        <v>969</v>
      </c>
      <c r="B4803" s="4" t="s">
        <v>94</v>
      </c>
      <c r="C4803" s="4" t="s">
        <v>1117</v>
      </c>
      <c r="D4803" s="4" t="s">
        <v>1891</v>
      </c>
      <c r="E4803" s="3" t="s">
        <v>22</v>
      </c>
      <c r="F4803" s="4" t="s">
        <v>1894</v>
      </c>
      <c r="G4803" s="16" t="s">
        <v>1018</v>
      </c>
      <c r="H4803" s="16" t="s">
        <v>26</v>
      </c>
      <c r="I4803" s="183">
        <v>90000</v>
      </c>
      <c r="J4803" s="183">
        <v>90000</v>
      </c>
      <c r="K4803" s="183">
        <v>83977</v>
      </c>
      <c r="L4803" s="183">
        <f>M4803+N4803+O4803</f>
        <v>6023</v>
      </c>
      <c r="M4803" s="17">
        <v>6023</v>
      </c>
      <c r="N4803" s="17">
        <v>0</v>
      </c>
      <c r="O4803" s="17">
        <v>0</v>
      </c>
      <c r="P4803" s="17">
        <f t="shared" si="3923"/>
        <v>90000</v>
      </c>
      <c r="Q4803" s="183">
        <f t="shared" si="3924"/>
        <v>100</v>
      </c>
    </row>
    <row r="4804" spans="1:17" x14ac:dyDescent="0.25">
      <c r="A4804" s="4" t="s">
        <v>969</v>
      </c>
      <c r="B4804" s="4" t="s">
        <v>94</v>
      </c>
      <c r="C4804" s="4" t="s">
        <v>1117</v>
      </c>
      <c r="D4804" s="4" t="s">
        <v>1891</v>
      </c>
      <c r="E4804" s="3" t="s">
        <v>22</v>
      </c>
      <c r="F4804" s="4" t="s">
        <v>1895</v>
      </c>
      <c r="G4804" s="16" t="s">
        <v>1018</v>
      </c>
      <c r="H4804" s="16" t="s">
        <v>28</v>
      </c>
      <c r="I4804" s="183">
        <v>21500</v>
      </c>
      <c r="J4804" s="183">
        <v>24587</v>
      </c>
      <c r="K4804" s="183">
        <v>24587</v>
      </c>
      <c r="L4804" s="183">
        <f>M4804+N4804+O4804</f>
        <v>0</v>
      </c>
      <c r="M4804" s="17">
        <v>0</v>
      </c>
      <c r="N4804" s="17">
        <v>0</v>
      </c>
      <c r="O4804" s="17">
        <v>0</v>
      </c>
      <c r="P4804" s="17">
        <f t="shared" si="3923"/>
        <v>24587</v>
      </c>
      <c r="Q4804" s="183">
        <f t="shared" si="3924"/>
        <v>100</v>
      </c>
    </row>
    <row r="4805" spans="1:17" x14ac:dyDescent="0.25">
      <c r="A4805" s="4" t="s">
        <v>969</v>
      </c>
      <c r="B4805" s="4" t="s">
        <v>94</v>
      </c>
      <c r="C4805" s="4" t="s">
        <v>1117</v>
      </c>
      <c r="D4805" s="4" t="s">
        <v>1891</v>
      </c>
      <c r="E4805" s="3" t="s">
        <v>22</v>
      </c>
      <c r="F4805" s="4" t="s">
        <v>1896</v>
      </c>
      <c r="G4805" s="16" t="s">
        <v>1018</v>
      </c>
      <c r="H4805" s="16" t="s">
        <v>24</v>
      </c>
      <c r="I4805" s="183">
        <v>28000</v>
      </c>
      <c r="J4805" s="183">
        <v>28000</v>
      </c>
      <c r="K4805" s="183">
        <v>26000</v>
      </c>
      <c r="L4805" s="183">
        <f>M4805+N4805+O4805</f>
        <v>2000</v>
      </c>
      <c r="M4805" s="17">
        <v>2000</v>
      </c>
      <c r="N4805" s="17"/>
      <c r="O4805" s="17"/>
      <c r="P4805" s="17">
        <f t="shared" si="3923"/>
        <v>28000</v>
      </c>
      <c r="Q4805" s="183">
        <f t="shared" si="3924"/>
        <v>100</v>
      </c>
    </row>
    <row r="4806" spans="1:17" x14ac:dyDescent="0.25">
      <c r="A4806" s="4" t="s">
        <v>969</v>
      </c>
      <c r="B4806" s="4" t="s">
        <v>94</v>
      </c>
      <c r="C4806" s="4" t="s">
        <v>1117</v>
      </c>
      <c r="D4806" s="4" t="s">
        <v>1891</v>
      </c>
      <c r="E4806" s="3" t="s">
        <v>22</v>
      </c>
      <c r="F4806" s="4" t="s">
        <v>1897</v>
      </c>
      <c r="G4806" s="16" t="s">
        <v>1018</v>
      </c>
      <c r="H4806" s="16" t="s">
        <v>30</v>
      </c>
      <c r="I4806" s="183">
        <v>25000</v>
      </c>
      <c r="J4806" s="183">
        <v>25000</v>
      </c>
      <c r="K4806" s="183">
        <v>7000</v>
      </c>
      <c r="L4806" s="183">
        <f>M4806+N4806+O4806</f>
        <v>6000</v>
      </c>
      <c r="M4806" s="17">
        <v>6000</v>
      </c>
      <c r="N4806" s="17"/>
      <c r="O4806" s="17"/>
      <c r="P4806" s="17">
        <f t="shared" si="3923"/>
        <v>13000</v>
      </c>
      <c r="Q4806" s="183">
        <f t="shared" si="3924"/>
        <v>52</v>
      </c>
    </row>
    <row r="4807" spans="1:17" x14ac:dyDescent="0.25">
      <c r="A4807" s="4" t="s">
        <v>969</v>
      </c>
      <c r="B4807" s="4" t="s">
        <v>94</v>
      </c>
      <c r="C4807" s="4" t="s">
        <v>1117</v>
      </c>
      <c r="D4807" s="4" t="s">
        <v>1891</v>
      </c>
      <c r="E4807" s="2" t="s">
        <v>31</v>
      </c>
      <c r="F4807" s="2" t="s">
        <v>1</v>
      </c>
      <c r="G4807" s="2" t="s">
        <v>1</v>
      </c>
      <c r="H4807" s="2" t="s">
        <v>32</v>
      </c>
      <c r="I4807" s="185">
        <f t="shared" ref="I4807:O4807" si="3930">SUM(I4808)</f>
        <v>144633</v>
      </c>
      <c r="J4807" s="185">
        <f t="shared" si="3930"/>
        <v>144633</v>
      </c>
      <c r="K4807" s="185">
        <f t="shared" si="3930"/>
        <v>118401</v>
      </c>
      <c r="L4807" s="185">
        <f t="shared" si="3930"/>
        <v>26232</v>
      </c>
      <c r="M4807" s="15">
        <f t="shared" si="3930"/>
        <v>13000</v>
      </c>
      <c r="N4807" s="15">
        <f t="shared" si="3930"/>
        <v>13232</v>
      </c>
      <c r="O4807" s="15">
        <f t="shared" si="3930"/>
        <v>0</v>
      </c>
      <c r="P4807" s="15">
        <f t="shared" si="3923"/>
        <v>144633</v>
      </c>
      <c r="Q4807" s="185">
        <f t="shared" si="3924"/>
        <v>100</v>
      </c>
    </row>
    <row r="4808" spans="1:17" x14ac:dyDescent="0.25">
      <c r="A4808" s="4" t="s">
        <v>969</v>
      </c>
      <c r="B4808" s="4" t="s">
        <v>94</v>
      </c>
      <c r="C4808" s="4" t="s">
        <v>1117</v>
      </c>
      <c r="D4808" s="4" t="s">
        <v>1891</v>
      </c>
      <c r="E4808" s="3" t="s">
        <v>34</v>
      </c>
      <c r="F4808" s="4"/>
      <c r="G4808" s="16" t="s">
        <v>1018</v>
      </c>
      <c r="H4808" s="16" t="s">
        <v>33</v>
      </c>
      <c r="I4808" s="183">
        <v>144633</v>
      </c>
      <c r="J4808" s="183">
        <v>144633</v>
      </c>
      <c r="K4808" s="183">
        <v>118401</v>
      </c>
      <c r="L4808" s="183">
        <f>M4808+N4808+O4808</f>
        <v>26232</v>
      </c>
      <c r="M4808" s="17">
        <v>13000</v>
      </c>
      <c r="N4808" s="17">
        <v>13232</v>
      </c>
      <c r="O4808" s="17">
        <v>0</v>
      </c>
      <c r="P4808" s="17">
        <f t="shared" si="3923"/>
        <v>144633</v>
      </c>
      <c r="Q4808" s="183">
        <f t="shared" si="3924"/>
        <v>100</v>
      </c>
    </row>
    <row r="4809" spans="1:17" x14ac:dyDescent="0.25">
      <c r="A4809" s="4" t="s">
        <v>969</v>
      </c>
      <c r="B4809" s="4" t="s">
        <v>94</v>
      </c>
      <c r="C4809" s="4" t="s">
        <v>1117</v>
      </c>
      <c r="D4809" s="4" t="s">
        <v>1891</v>
      </c>
      <c r="E4809" s="2" t="s">
        <v>35</v>
      </c>
      <c r="F4809" s="2" t="s">
        <v>1</v>
      </c>
      <c r="G4809" s="2" t="s">
        <v>1</v>
      </c>
      <c r="H4809" s="2" t="s">
        <v>36</v>
      </c>
      <c r="I4809" s="185">
        <f t="shared" ref="I4809:O4809" si="3931">SUM(I4810:I4817)</f>
        <v>209793</v>
      </c>
      <c r="J4809" s="185">
        <f t="shared" si="3931"/>
        <v>173793</v>
      </c>
      <c r="K4809" s="185">
        <f t="shared" si="3931"/>
        <v>125293</v>
      </c>
      <c r="L4809" s="185">
        <f t="shared" si="3931"/>
        <v>48500</v>
      </c>
      <c r="M4809" s="15">
        <f t="shared" si="3931"/>
        <v>15700</v>
      </c>
      <c r="N4809" s="15">
        <f t="shared" si="3931"/>
        <v>16100</v>
      </c>
      <c r="O4809" s="15">
        <f t="shared" si="3931"/>
        <v>16700</v>
      </c>
      <c r="P4809" s="15">
        <f t="shared" si="3923"/>
        <v>173793</v>
      </c>
      <c r="Q4809" s="185">
        <f t="shared" si="3924"/>
        <v>100</v>
      </c>
    </row>
    <row r="4810" spans="1:17" x14ac:dyDescent="0.25">
      <c r="A4810" s="4" t="s">
        <v>969</v>
      </c>
      <c r="B4810" s="4" t="s">
        <v>94</v>
      </c>
      <c r="C4810" s="4" t="s">
        <v>1117</v>
      </c>
      <c r="D4810" s="4" t="s">
        <v>1891</v>
      </c>
      <c r="E4810" s="3" t="s">
        <v>39</v>
      </c>
      <c r="F4810" s="4"/>
      <c r="G4810" s="16" t="s">
        <v>1018</v>
      </c>
      <c r="H4810" s="16" t="s">
        <v>38</v>
      </c>
      <c r="I4810" s="183">
        <v>4000</v>
      </c>
      <c r="J4810" s="183">
        <v>4000</v>
      </c>
      <c r="K4810" s="183">
        <v>4000</v>
      </c>
      <c r="L4810" s="183">
        <f t="shared" ref="L4810:L4816" si="3932">M4810+N4810+O4810</f>
        <v>0</v>
      </c>
      <c r="M4810" s="17">
        <v>0</v>
      </c>
      <c r="N4810" s="17">
        <v>0</v>
      </c>
      <c r="O4810" s="17">
        <v>0</v>
      </c>
      <c r="P4810" s="17">
        <f t="shared" si="3923"/>
        <v>4000</v>
      </c>
      <c r="Q4810" s="183">
        <f t="shared" si="3924"/>
        <v>100</v>
      </c>
    </row>
    <row r="4811" spans="1:17" x14ac:dyDescent="0.25">
      <c r="A4811" s="4" t="s">
        <v>969</v>
      </c>
      <c r="B4811" s="4" t="s">
        <v>94</v>
      </c>
      <c r="C4811" s="4" t="s">
        <v>1117</v>
      </c>
      <c r="D4811" s="4" t="s">
        <v>1891</v>
      </c>
      <c r="E4811" s="3" t="s">
        <v>197</v>
      </c>
      <c r="F4811" s="4"/>
      <c r="G4811" s="16" t="s">
        <v>1018</v>
      </c>
      <c r="H4811" s="16" t="s">
        <v>196</v>
      </c>
      <c r="I4811" s="183">
        <v>139000</v>
      </c>
      <c r="J4811" s="183">
        <v>139000</v>
      </c>
      <c r="K4811" s="183">
        <v>98000</v>
      </c>
      <c r="L4811" s="183">
        <f t="shared" si="3932"/>
        <v>41000</v>
      </c>
      <c r="M4811" s="17">
        <v>13600</v>
      </c>
      <c r="N4811" s="17">
        <v>13600</v>
      </c>
      <c r="O4811" s="17">
        <v>13800</v>
      </c>
      <c r="P4811" s="17">
        <f t="shared" si="3923"/>
        <v>139000</v>
      </c>
      <c r="Q4811" s="183">
        <f t="shared" si="3924"/>
        <v>100</v>
      </c>
    </row>
    <row r="4812" spans="1:17" x14ac:dyDescent="0.25">
      <c r="A4812" s="4" t="s">
        <v>969</v>
      </c>
      <c r="B4812" s="4" t="s">
        <v>94</v>
      </c>
      <c r="C4812" s="4" t="s">
        <v>1117</v>
      </c>
      <c r="D4812" s="4" t="s">
        <v>1891</v>
      </c>
      <c r="E4812" s="3" t="s">
        <v>200</v>
      </c>
      <c r="F4812" s="4"/>
      <c r="G4812" s="16" t="s">
        <v>1018</v>
      </c>
      <c r="H4812" s="16" t="s">
        <v>199</v>
      </c>
      <c r="I4812" s="183">
        <v>18000</v>
      </c>
      <c r="J4812" s="183">
        <v>18000</v>
      </c>
      <c r="K4812" s="183">
        <v>12000</v>
      </c>
      <c r="L4812" s="183">
        <f t="shared" si="3932"/>
        <v>6000</v>
      </c>
      <c r="M4812" s="17">
        <v>1500</v>
      </c>
      <c r="N4812" s="17">
        <v>2000</v>
      </c>
      <c r="O4812" s="17">
        <v>2500</v>
      </c>
      <c r="P4812" s="17">
        <f t="shared" si="3923"/>
        <v>18000</v>
      </c>
      <c r="Q4812" s="183">
        <f t="shared" si="3924"/>
        <v>100</v>
      </c>
    </row>
    <row r="4813" spans="1:17" x14ac:dyDescent="0.25">
      <c r="A4813" s="4" t="s">
        <v>969</v>
      </c>
      <c r="B4813" s="4" t="s">
        <v>94</v>
      </c>
      <c r="C4813" s="4" t="s">
        <v>1117</v>
      </c>
      <c r="D4813" s="4" t="s">
        <v>1891</v>
      </c>
      <c r="E4813" s="3" t="s">
        <v>203</v>
      </c>
      <c r="F4813" s="4"/>
      <c r="G4813" s="16" t="s">
        <v>1018</v>
      </c>
      <c r="H4813" s="16" t="s">
        <v>202</v>
      </c>
      <c r="I4813" s="183">
        <v>11400</v>
      </c>
      <c r="J4813" s="183">
        <v>1400</v>
      </c>
      <c r="K4813" s="183">
        <v>1000</v>
      </c>
      <c r="L4813" s="183">
        <f t="shared" si="3932"/>
        <v>400</v>
      </c>
      <c r="M4813" s="17">
        <v>200</v>
      </c>
      <c r="N4813" s="17">
        <v>100</v>
      </c>
      <c r="O4813" s="17">
        <v>100</v>
      </c>
      <c r="P4813" s="17">
        <f t="shared" si="3923"/>
        <v>1400</v>
      </c>
      <c r="Q4813" s="183">
        <f t="shared" si="3924"/>
        <v>100</v>
      </c>
    </row>
    <row r="4814" spans="1:17" x14ac:dyDescent="0.25">
      <c r="A4814" s="4" t="s">
        <v>969</v>
      </c>
      <c r="B4814" s="4" t="s">
        <v>94</v>
      </c>
      <c r="C4814" s="4" t="s">
        <v>1117</v>
      </c>
      <c r="D4814" s="4" t="s">
        <v>1891</v>
      </c>
      <c r="E4814" s="3" t="s">
        <v>206</v>
      </c>
      <c r="F4814" s="4"/>
      <c r="G4814" s="16" t="s">
        <v>1018</v>
      </c>
      <c r="H4814" s="16" t="s">
        <v>205</v>
      </c>
      <c r="I4814" s="183">
        <v>1500</v>
      </c>
      <c r="J4814" s="183">
        <v>0</v>
      </c>
      <c r="K4814" s="183">
        <v>0</v>
      </c>
      <c r="L4814" s="183">
        <f t="shared" si="3932"/>
        <v>0</v>
      </c>
      <c r="M4814" s="17">
        <v>0</v>
      </c>
      <c r="N4814" s="17">
        <v>0</v>
      </c>
      <c r="O4814" s="17">
        <v>0</v>
      </c>
      <c r="P4814" s="17">
        <f t="shared" si="3923"/>
        <v>0</v>
      </c>
      <c r="Q4814" s="161" t="str">
        <f t="shared" si="3924"/>
        <v>-</v>
      </c>
    </row>
    <row r="4815" spans="1:17" x14ac:dyDescent="0.25">
      <c r="A4815" s="4" t="s">
        <v>969</v>
      </c>
      <c r="B4815" s="4" t="s">
        <v>94</v>
      </c>
      <c r="C4815" s="4" t="s">
        <v>1117</v>
      </c>
      <c r="D4815" s="4" t="s">
        <v>1891</v>
      </c>
      <c r="E4815" s="3" t="s">
        <v>212</v>
      </c>
      <c r="F4815" s="4"/>
      <c r="G4815" s="16" t="s">
        <v>1018</v>
      </c>
      <c r="H4815" s="16" t="s">
        <v>211</v>
      </c>
      <c r="I4815" s="183">
        <v>12000</v>
      </c>
      <c r="J4815" s="183">
        <v>2000</v>
      </c>
      <c r="K4815" s="183">
        <v>1500</v>
      </c>
      <c r="L4815" s="183">
        <f t="shared" si="3932"/>
        <v>500</v>
      </c>
      <c r="M4815" s="17">
        <v>200</v>
      </c>
      <c r="N4815" s="17">
        <v>200</v>
      </c>
      <c r="O4815" s="17">
        <v>100</v>
      </c>
      <c r="P4815" s="17">
        <f t="shared" si="3923"/>
        <v>2000</v>
      </c>
      <c r="Q4815" s="183">
        <f t="shared" si="3924"/>
        <v>100</v>
      </c>
    </row>
    <row r="4816" spans="1:17" x14ac:dyDescent="0.25">
      <c r="A4816" s="4" t="s">
        <v>969</v>
      </c>
      <c r="B4816" s="4" t="s">
        <v>94</v>
      </c>
      <c r="C4816" s="4" t="s">
        <v>1117</v>
      </c>
      <c r="D4816" s="4" t="s">
        <v>1891</v>
      </c>
      <c r="E4816" s="3" t="s">
        <v>215</v>
      </c>
      <c r="F4816" s="4"/>
      <c r="G4816" s="16" t="s">
        <v>1018</v>
      </c>
      <c r="H4816" s="16" t="s">
        <v>214</v>
      </c>
      <c r="I4816" s="183">
        <v>1500</v>
      </c>
      <c r="J4816" s="183">
        <v>0</v>
      </c>
      <c r="K4816" s="183">
        <v>0</v>
      </c>
      <c r="L4816" s="183">
        <f t="shared" si="3932"/>
        <v>0</v>
      </c>
      <c r="M4816" s="17">
        <v>0</v>
      </c>
      <c r="N4816" s="17">
        <v>0</v>
      </c>
      <c r="O4816" s="17">
        <v>0</v>
      </c>
      <c r="P4816" s="17">
        <f t="shared" si="3923"/>
        <v>0</v>
      </c>
      <c r="Q4816" s="161" t="str">
        <f t="shared" si="3924"/>
        <v>-</v>
      </c>
    </row>
    <row r="4817" spans="1:17" x14ac:dyDescent="0.25">
      <c r="A4817" s="1" t="s">
        <v>969</v>
      </c>
      <c r="B4817" s="1" t="s">
        <v>94</v>
      </c>
      <c r="C4817" s="1" t="s">
        <v>1117</v>
      </c>
      <c r="D4817" s="1" t="s">
        <v>1891</v>
      </c>
      <c r="E4817" s="1" t="s">
        <v>40</v>
      </c>
      <c r="F4817" s="4" t="s">
        <v>1</v>
      </c>
      <c r="G4817" s="16" t="s">
        <v>1</v>
      </c>
      <c r="H4817" s="2" t="s">
        <v>41</v>
      </c>
      <c r="I4817" s="185">
        <f t="shared" ref="I4817:O4817" si="3933">SUM(I4818:I4820)</f>
        <v>22393</v>
      </c>
      <c r="J4817" s="185">
        <f t="shared" si="3933"/>
        <v>9393</v>
      </c>
      <c r="K4817" s="185">
        <f t="shared" si="3933"/>
        <v>8793</v>
      </c>
      <c r="L4817" s="185">
        <f t="shared" si="3933"/>
        <v>600</v>
      </c>
      <c r="M4817" s="15">
        <f t="shared" si="3933"/>
        <v>200</v>
      </c>
      <c r="N4817" s="15">
        <f t="shared" si="3933"/>
        <v>200</v>
      </c>
      <c r="O4817" s="15">
        <f t="shared" si="3933"/>
        <v>200</v>
      </c>
      <c r="P4817" s="15">
        <f t="shared" si="3923"/>
        <v>9393</v>
      </c>
      <c r="Q4817" s="185">
        <f t="shared" si="3924"/>
        <v>100</v>
      </c>
    </row>
    <row r="4818" spans="1:17" x14ac:dyDescent="0.25">
      <c r="A4818" s="4" t="s">
        <v>969</v>
      </c>
      <c r="B4818" s="4" t="s">
        <v>94</v>
      </c>
      <c r="C4818" s="4" t="s">
        <v>1117</v>
      </c>
      <c r="D4818" s="4" t="s">
        <v>1891</v>
      </c>
      <c r="E4818" s="3" t="s">
        <v>42</v>
      </c>
      <c r="F4818" s="4"/>
      <c r="G4818" s="16" t="s">
        <v>1018</v>
      </c>
      <c r="H4818" s="16" t="s">
        <v>41</v>
      </c>
      <c r="I4818" s="183">
        <v>18000</v>
      </c>
      <c r="J4818" s="183">
        <v>5000</v>
      </c>
      <c r="K4818" s="183">
        <v>4400</v>
      </c>
      <c r="L4818" s="183">
        <f>M4818+N4818+O4818</f>
        <v>600</v>
      </c>
      <c r="M4818" s="17">
        <v>200</v>
      </c>
      <c r="N4818" s="17">
        <v>200</v>
      </c>
      <c r="O4818" s="17">
        <v>200</v>
      </c>
      <c r="P4818" s="17">
        <f t="shared" si="3923"/>
        <v>5000</v>
      </c>
      <c r="Q4818" s="183">
        <f t="shared" si="3924"/>
        <v>100</v>
      </c>
    </row>
    <row r="4819" spans="1:17" ht="22.5" x14ac:dyDescent="0.25">
      <c r="A4819" s="4" t="s">
        <v>969</v>
      </c>
      <c r="B4819" s="4" t="s">
        <v>94</v>
      </c>
      <c r="C4819" s="4" t="s">
        <v>1117</v>
      </c>
      <c r="D4819" s="4" t="s">
        <v>1891</v>
      </c>
      <c r="E4819" s="3" t="s">
        <v>42</v>
      </c>
      <c r="F4819" s="4" t="s">
        <v>1898</v>
      </c>
      <c r="G4819" s="16" t="s">
        <v>1018</v>
      </c>
      <c r="H4819" s="16" t="s">
        <v>50</v>
      </c>
      <c r="I4819" s="183">
        <v>4393</v>
      </c>
      <c r="J4819" s="183">
        <v>4393</v>
      </c>
      <c r="K4819" s="183">
        <v>4393</v>
      </c>
      <c r="L4819" s="183">
        <f>M4819+N4819+O4819</f>
        <v>0</v>
      </c>
      <c r="M4819" s="17"/>
      <c r="N4819" s="17"/>
      <c r="O4819" s="17"/>
      <c r="P4819" s="17">
        <f t="shared" si="3923"/>
        <v>4393</v>
      </c>
      <c r="Q4819" s="183">
        <f t="shared" si="3924"/>
        <v>100</v>
      </c>
    </row>
    <row r="4820" spans="1:17" ht="22.5" x14ac:dyDescent="0.25">
      <c r="A4820" s="4" t="s">
        <v>969</v>
      </c>
      <c r="B4820" s="4" t="s">
        <v>94</v>
      </c>
      <c r="C4820" s="4" t="s">
        <v>1117</v>
      </c>
      <c r="D4820" s="4" t="s">
        <v>1891</v>
      </c>
      <c r="E4820" s="3" t="s">
        <v>42</v>
      </c>
      <c r="F4820" s="4" t="s">
        <v>1899</v>
      </c>
      <c r="G4820" s="16" t="s">
        <v>1018</v>
      </c>
      <c r="H4820" s="16" t="s">
        <v>56</v>
      </c>
      <c r="I4820" s="183">
        <v>0</v>
      </c>
      <c r="J4820" s="183">
        <v>0</v>
      </c>
      <c r="K4820" s="183">
        <v>0</v>
      </c>
      <c r="L4820" s="183">
        <f>M4820+N4820+O4820</f>
        <v>0</v>
      </c>
      <c r="M4820" s="17"/>
      <c r="N4820" s="17"/>
      <c r="O4820" s="17"/>
      <c r="P4820" s="17">
        <f t="shared" si="3923"/>
        <v>0</v>
      </c>
      <c r="Q4820" s="161" t="str">
        <f t="shared" si="3924"/>
        <v>-</v>
      </c>
    </row>
    <row r="4821" spans="1:17" ht="22.5" x14ac:dyDescent="0.25">
      <c r="A4821" s="1" t="s">
        <v>1</v>
      </c>
      <c r="B4821" s="1" t="s">
        <v>1</v>
      </c>
      <c r="C4821" s="1" t="s">
        <v>1</v>
      </c>
      <c r="D4821" s="2" t="s">
        <v>1</v>
      </c>
      <c r="E4821" s="2" t="s">
        <v>1</v>
      </c>
      <c r="F4821" s="2" t="s">
        <v>1</v>
      </c>
      <c r="G4821" s="2" t="s">
        <v>1</v>
      </c>
      <c r="H4821" s="13" t="s">
        <v>57</v>
      </c>
      <c r="I4821" s="184">
        <f t="shared" ref="I4821:O4822" si="3934">SUM(I4822)</f>
        <v>100</v>
      </c>
      <c r="J4821" s="184">
        <f t="shared" si="3934"/>
        <v>23920</v>
      </c>
      <c r="K4821" s="184">
        <f t="shared" si="3934"/>
        <v>23820</v>
      </c>
      <c r="L4821" s="184">
        <f t="shared" si="3934"/>
        <v>0</v>
      </c>
      <c r="M4821" s="14">
        <f t="shared" si="3934"/>
        <v>0</v>
      </c>
      <c r="N4821" s="14">
        <f t="shared" si="3934"/>
        <v>0</v>
      </c>
      <c r="O4821" s="14">
        <f t="shared" si="3934"/>
        <v>0</v>
      </c>
      <c r="P4821" s="14">
        <f t="shared" si="3923"/>
        <v>23820</v>
      </c>
      <c r="Q4821" s="184">
        <f t="shared" si="3924"/>
        <v>99.581939799331096</v>
      </c>
    </row>
    <row r="4822" spans="1:17" x14ac:dyDescent="0.25">
      <c r="A4822" s="4" t="s">
        <v>969</v>
      </c>
      <c r="B4822" s="4" t="s">
        <v>94</v>
      </c>
      <c r="C4822" s="4" t="s">
        <v>1117</v>
      </c>
      <c r="D4822" s="4" t="s">
        <v>1891</v>
      </c>
      <c r="E4822" s="2" t="s">
        <v>58</v>
      </c>
      <c r="F4822" s="2" t="s">
        <v>1</v>
      </c>
      <c r="G4822" s="2" t="s">
        <v>1</v>
      </c>
      <c r="H4822" s="2" t="s">
        <v>59</v>
      </c>
      <c r="I4822" s="185">
        <f t="shared" si="3934"/>
        <v>100</v>
      </c>
      <c r="J4822" s="185">
        <f t="shared" si="3934"/>
        <v>23920</v>
      </c>
      <c r="K4822" s="185">
        <f t="shared" si="3934"/>
        <v>23820</v>
      </c>
      <c r="L4822" s="185">
        <f t="shared" si="3934"/>
        <v>0</v>
      </c>
      <c r="M4822" s="15">
        <f t="shared" si="3934"/>
        <v>0</v>
      </c>
      <c r="N4822" s="15">
        <f t="shared" si="3934"/>
        <v>0</v>
      </c>
      <c r="O4822" s="15">
        <f t="shared" si="3934"/>
        <v>0</v>
      </c>
      <c r="P4822" s="15">
        <f t="shared" si="3923"/>
        <v>23820</v>
      </c>
      <c r="Q4822" s="185">
        <f t="shared" si="3924"/>
        <v>99.581939799331096</v>
      </c>
    </row>
    <row r="4823" spans="1:17" x14ac:dyDescent="0.25">
      <c r="A4823" s="4" t="s">
        <v>969</v>
      </c>
      <c r="B4823" s="4" t="s">
        <v>94</v>
      </c>
      <c r="C4823" s="4" t="s">
        <v>1117</v>
      </c>
      <c r="D4823" s="4" t="s">
        <v>1891</v>
      </c>
      <c r="E4823" s="3" t="s">
        <v>69</v>
      </c>
      <c r="F4823" s="4"/>
      <c r="G4823" s="16" t="s">
        <v>1018</v>
      </c>
      <c r="H4823" s="16" t="s">
        <v>68</v>
      </c>
      <c r="I4823" s="183">
        <v>100</v>
      </c>
      <c r="J4823" s="183">
        <v>23920</v>
      </c>
      <c r="K4823" s="183">
        <v>23820</v>
      </c>
      <c r="L4823" s="183">
        <f>M4823+N4823+O4823</f>
        <v>0</v>
      </c>
      <c r="M4823" s="17"/>
      <c r="N4823" s="17"/>
      <c r="O4823" s="17"/>
      <c r="P4823" s="17">
        <f t="shared" si="3923"/>
        <v>23820</v>
      </c>
      <c r="Q4823" s="183">
        <f t="shared" si="3924"/>
        <v>99.581939799331096</v>
      </c>
    </row>
    <row r="4824" spans="1:17" ht="22.5" x14ac:dyDescent="0.25">
      <c r="A4824" s="1" t="s">
        <v>1</v>
      </c>
      <c r="B4824" s="1" t="s">
        <v>1</v>
      </c>
      <c r="C4824" s="1" t="s">
        <v>1</v>
      </c>
      <c r="D4824" s="2" t="s">
        <v>1</v>
      </c>
      <c r="E4824" s="2" t="s">
        <v>1</v>
      </c>
      <c r="F4824" s="2" t="s">
        <v>1</v>
      </c>
      <c r="G4824" s="2" t="s">
        <v>1</v>
      </c>
      <c r="H4824" s="13" t="s">
        <v>70</v>
      </c>
      <c r="I4824" s="184">
        <f t="shared" ref="I4824:O4824" si="3935">SUM(I4825)</f>
        <v>18000</v>
      </c>
      <c r="J4824" s="184">
        <f t="shared" si="3935"/>
        <v>17000</v>
      </c>
      <c r="K4824" s="184">
        <f t="shared" si="3935"/>
        <v>17000</v>
      </c>
      <c r="L4824" s="184">
        <f t="shared" si="3935"/>
        <v>0</v>
      </c>
      <c r="M4824" s="14">
        <f t="shared" si="3935"/>
        <v>0</v>
      </c>
      <c r="N4824" s="14">
        <f t="shared" si="3935"/>
        <v>0</v>
      </c>
      <c r="O4824" s="14">
        <f t="shared" si="3935"/>
        <v>0</v>
      </c>
      <c r="P4824" s="14">
        <f t="shared" si="3923"/>
        <v>17000</v>
      </c>
      <c r="Q4824" s="184">
        <f t="shared" si="3924"/>
        <v>100</v>
      </c>
    </row>
    <row r="4825" spans="1:17" x14ac:dyDescent="0.25">
      <c r="A4825" s="4" t="s">
        <v>969</v>
      </c>
      <c r="B4825" s="4" t="s">
        <v>94</v>
      </c>
      <c r="C4825" s="4" t="s">
        <v>1117</v>
      </c>
      <c r="D4825" s="4" t="s">
        <v>1891</v>
      </c>
      <c r="E4825" s="2" t="s">
        <v>71</v>
      </c>
      <c r="F4825" s="2" t="s">
        <v>1</v>
      </c>
      <c r="G4825" s="2" t="s">
        <v>1</v>
      </c>
      <c r="H4825" s="2" t="s">
        <v>72</v>
      </c>
      <c r="I4825" s="185">
        <f t="shared" ref="I4825:L4825" si="3936">SUM(I4826:I4827)</f>
        <v>18000</v>
      </c>
      <c r="J4825" s="185">
        <f t="shared" ref="J4825" si="3937">SUM(J4826:J4827)</f>
        <v>17000</v>
      </c>
      <c r="K4825" s="185">
        <f t="shared" ref="K4825" si="3938">SUM(K4826:K4827)</f>
        <v>17000</v>
      </c>
      <c r="L4825" s="185">
        <f t="shared" si="3936"/>
        <v>0</v>
      </c>
      <c r="M4825" s="15">
        <f t="shared" ref="M4825:O4825" si="3939">SUM(M4826:M4827)</f>
        <v>0</v>
      </c>
      <c r="N4825" s="15">
        <f t="shared" si="3939"/>
        <v>0</v>
      </c>
      <c r="O4825" s="15">
        <f t="shared" si="3939"/>
        <v>0</v>
      </c>
      <c r="P4825" s="15">
        <f t="shared" si="3923"/>
        <v>17000</v>
      </c>
      <c r="Q4825" s="185">
        <f t="shared" si="3924"/>
        <v>100</v>
      </c>
    </row>
    <row r="4826" spans="1:17" x14ac:dyDescent="0.25">
      <c r="A4826" s="4" t="s">
        <v>969</v>
      </c>
      <c r="B4826" s="4" t="s">
        <v>94</v>
      </c>
      <c r="C4826" s="4" t="s">
        <v>1117</v>
      </c>
      <c r="D4826" s="4" t="s">
        <v>1891</v>
      </c>
      <c r="E4826" s="3" t="s">
        <v>75</v>
      </c>
      <c r="F4826" s="4"/>
      <c r="G4826" s="16" t="s">
        <v>1018</v>
      </c>
      <c r="H4826" s="16" t="s">
        <v>74</v>
      </c>
      <c r="I4826" s="183">
        <v>8000</v>
      </c>
      <c r="J4826" s="183">
        <v>7000</v>
      </c>
      <c r="K4826" s="183">
        <v>7000</v>
      </c>
      <c r="L4826" s="183">
        <f>M4826+N4826+O4826</f>
        <v>0</v>
      </c>
      <c r="M4826" s="17"/>
      <c r="N4826" s="17"/>
      <c r="O4826" s="17"/>
      <c r="P4826" s="17">
        <f t="shared" si="3923"/>
        <v>7000</v>
      </c>
      <c r="Q4826" s="183">
        <f t="shared" si="3924"/>
        <v>100</v>
      </c>
    </row>
    <row r="4827" spans="1:17" x14ac:dyDescent="0.25">
      <c r="A4827" s="4" t="s">
        <v>969</v>
      </c>
      <c r="B4827" s="4" t="s">
        <v>94</v>
      </c>
      <c r="C4827" s="4" t="s">
        <v>1117</v>
      </c>
      <c r="D4827" s="4" t="s">
        <v>1891</v>
      </c>
      <c r="E4827" s="3" t="s">
        <v>341</v>
      </c>
      <c r="F4827" s="4"/>
      <c r="G4827" s="16" t="s">
        <v>1018</v>
      </c>
      <c r="H4827" s="16" t="s">
        <v>340</v>
      </c>
      <c r="I4827" s="183">
        <v>10000</v>
      </c>
      <c r="J4827" s="183">
        <v>10000</v>
      </c>
      <c r="K4827" s="183">
        <v>10000</v>
      </c>
      <c r="L4827" s="183">
        <f>M4827+N4827+O4827</f>
        <v>0</v>
      </c>
      <c r="M4827" s="17"/>
      <c r="N4827" s="17"/>
      <c r="O4827" s="17"/>
      <c r="P4827" s="17">
        <f t="shared" si="3923"/>
        <v>10000</v>
      </c>
      <c r="Q4827" s="183">
        <f t="shared" si="3924"/>
        <v>100</v>
      </c>
    </row>
    <row r="4828" spans="1:17" x14ac:dyDescent="0.25">
      <c r="A4828" s="16" t="s">
        <v>1</v>
      </c>
      <c r="B4828" s="16" t="s">
        <v>1</v>
      </c>
      <c r="C4828" s="16" t="s">
        <v>1</v>
      </c>
      <c r="D4828" s="16" t="s">
        <v>1</v>
      </c>
      <c r="E4828" s="16" t="s">
        <v>1</v>
      </c>
      <c r="F4828" s="16" t="s">
        <v>1</v>
      </c>
      <c r="G4828" s="16" t="s">
        <v>1</v>
      </c>
      <c r="H4828" s="13" t="s">
        <v>1900</v>
      </c>
      <c r="I4828" s="184">
        <f t="shared" ref="I4828:O4828" si="3940">SUM(I4798,I4821,I4824)</f>
        <v>1932495</v>
      </c>
      <c r="J4828" s="184">
        <f t="shared" si="3940"/>
        <v>1922402</v>
      </c>
      <c r="K4828" s="184">
        <f t="shared" si="3940"/>
        <v>1537352</v>
      </c>
      <c r="L4828" s="184">
        <f t="shared" si="3940"/>
        <v>372950</v>
      </c>
      <c r="M4828" s="14">
        <f t="shared" si="3940"/>
        <v>138546</v>
      </c>
      <c r="N4828" s="14">
        <f t="shared" si="3940"/>
        <v>124280</v>
      </c>
      <c r="O4828" s="14">
        <f t="shared" si="3940"/>
        <v>110124</v>
      </c>
      <c r="P4828" s="14">
        <f t="shared" si="3923"/>
        <v>1910302</v>
      </c>
      <c r="Q4828" s="184">
        <f t="shared" si="3924"/>
        <v>99.370579098440388</v>
      </c>
    </row>
    <row r="4829" spans="1:17" ht="15.75" thickBot="1" x14ac:dyDescent="0.3">
      <c r="A4829" s="16" t="s">
        <v>1</v>
      </c>
      <c r="B4829" s="16" t="s">
        <v>1</v>
      </c>
      <c r="C4829" s="16" t="s">
        <v>1</v>
      </c>
      <c r="D4829" s="16" t="s">
        <v>1</v>
      </c>
      <c r="E4829" s="16" t="s">
        <v>1</v>
      </c>
      <c r="F4829" s="16" t="s">
        <v>1</v>
      </c>
      <c r="G4829" s="16" t="s">
        <v>1</v>
      </c>
      <c r="H4829" s="2" t="s">
        <v>77</v>
      </c>
      <c r="I4829" s="185">
        <v>40</v>
      </c>
      <c r="J4829" s="185">
        <v>40</v>
      </c>
      <c r="K4829" s="185"/>
      <c r="L4829" s="185"/>
      <c r="M4829" s="15"/>
      <c r="N4829" s="15"/>
      <c r="O4829" s="15"/>
      <c r="P4829" s="15"/>
      <c r="Q4829" s="164"/>
    </row>
    <row r="4830" spans="1:17" ht="45.75" thickBot="1" x14ac:dyDescent="0.3">
      <c r="A4830" s="212" t="s">
        <v>1</v>
      </c>
      <c r="B4830" s="212" t="s">
        <v>1</v>
      </c>
      <c r="C4830" s="212" t="s">
        <v>1</v>
      </c>
      <c r="D4830" s="212" t="s">
        <v>1</v>
      </c>
      <c r="E4830" s="212" t="s">
        <v>1</v>
      </c>
      <c r="F4830" s="212" t="s">
        <v>1</v>
      </c>
      <c r="G4830" s="214" t="s">
        <v>1</v>
      </c>
      <c r="H4830" s="5" t="s">
        <v>78</v>
      </c>
      <c r="I4830" s="109" t="s">
        <v>3374</v>
      </c>
      <c r="J4830" s="109" t="s">
        <v>3433</v>
      </c>
      <c r="K4830" s="109" t="s">
        <v>3437</v>
      </c>
      <c r="L4830" s="109" t="s">
        <v>3434</v>
      </c>
      <c r="M4830" s="5" t="s">
        <v>3439</v>
      </c>
      <c r="N4830" s="5" t="s">
        <v>3440</v>
      </c>
      <c r="O4830" s="5" t="s">
        <v>3441</v>
      </c>
      <c r="P4830" s="5" t="s">
        <v>3438</v>
      </c>
      <c r="Q4830" s="162" t="s">
        <v>3302</v>
      </c>
    </row>
    <row r="4831" spans="1:17" x14ac:dyDescent="0.25">
      <c r="A4831" s="213"/>
      <c r="B4831" s="213"/>
      <c r="C4831" s="213"/>
      <c r="D4831" s="213"/>
      <c r="E4831" s="213"/>
      <c r="F4831" s="213"/>
      <c r="G4831" s="215"/>
      <c r="H4831" s="18" t="s">
        <v>1</v>
      </c>
      <c r="I4831" s="110">
        <v>1</v>
      </c>
      <c r="J4831" s="110">
        <v>2</v>
      </c>
      <c r="K4831" s="110">
        <v>20</v>
      </c>
      <c r="L4831" s="110" t="s">
        <v>3402</v>
      </c>
      <c r="M4831" s="12">
        <v>5</v>
      </c>
      <c r="N4831" s="12">
        <v>6</v>
      </c>
      <c r="O4831" s="12">
        <v>7</v>
      </c>
      <c r="P4831" s="12" t="s">
        <v>3303</v>
      </c>
      <c r="Q4831" s="110">
        <v>9</v>
      </c>
    </row>
    <row r="4832" spans="1:17" x14ac:dyDescent="0.25">
      <c r="A4832" s="213"/>
      <c r="B4832" s="213"/>
      <c r="C4832" s="213"/>
      <c r="D4832" s="213"/>
      <c r="E4832" s="213"/>
      <c r="F4832" s="213"/>
      <c r="G4832" s="215"/>
      <c r="H4832" s="19" t="s">
        <v>1061</v>
      </c>
      <c r="I4832" s="186">
        <f t="shared" ref="I4832:L4832" si="3941">SUM(I4828)</f>
        <v>1932495</v>
      </c>
      <c r="J4832" s="186">
        <f t="shared" ref="J4832" si="3942">SUM(J4828)</f>
        <v>1922402</v>
      </c>
      <c r="K4832" s="186">
        <f t="shared" ref="K4832" si="3943">SUM(K4828)</f>
        <v>1537352</v>
      </c>
      <c r="L4832" s="186">
        <f t="shared" si="3941"/>
        <v>372950</v>
      </c>
      <c r="M4832" s="20">
        <f t="shared" ref="M4832:O4832" si="3944">SUM(M4828)</f>
        <v>138546</v>
      </c>
      <c r="N4832" s="20">
        <f t="shared" si="3944"/>
        <v>124280</v>
      </c>
      <c r="O4832" s="20">
        <f t="shared" si="3944"/>
        <v>110124</v>
      </c>
      <c r="P4832" s="20">
        <f>K4832+L4832</f>
        <v>1910302</v>
      </c>
      <c r="Q4832" s="186">
        <f>IF(J4832=0,"-",P4832/J4832*100)</f>
        <v>99.370579098440388</v>
      </c>
    </row>
    <row r="4833" spans="1:17" x14ac:dyDescent="0.25">
      <c r="A4833" s="213"/>
      <c r="B4833" s="213"/>
      <c r="C4833" s="213"/>
      <c r="D4833" s="213"/>
      <c r="E4833" s="213"/>
      <c r="F4833" s="213"/>
      <c r="G4833" s="215"/>
      <c r="H4833" s="21" t="s">
        <v>80</v>
      </c>
      <c r="I4833" s="186">
        <f t="shared" ref="I4833:L4833" si="3945">SUM(I4832)</f>
        <v>1932495</v>
      </c>
      <c r="J4833" s="186">
        <f t="shared" ref="J4833" si="3946">SUM(J4832)</f>
        <v>1922402</v>
      </c>
      <c r="K4833" s="186">
        <f t="shared" ref="K4833" si="3947">SUM(K4832)</f>
        <v>1537352</v>
      </c>
      <c r="L4833" s="186">
        <f t="shared" si="3945"/>
        <v>372950</v>
      </c>
      <c r="M4833" s="20">
        <f t="shared" ref="M4833:O4833" si="3948">SUM(M4832)</f>
        <v>138546</v>
      </c>
      <c r="N4833" s="20">
        <f t="shared" si="3948"/>
        <v>124280</v>
      </c>
      <c r="O4833" s="20">
        <f t="shared" si="3948"/>
        <v>110124</v>
      </c>
      <c r="P4833" s="20">
        <f>K4833+L4833</f>
        <v>1910302</v>
      </c>
      <c r="Q4833" s="186">
        <f>IF(J4833=0,"-",P4833/J4833*100)</f>
        <v>99.370579098440388</v>
      </c>
    </row>
    <row r="4834" spans="1:17" x14ac:dyDescent="0.25">
      <c r="A4834" s="216"/>
      <c r="B4834" s="216"/>
      <c r="C4834" s="216"/>
      <c r="D4834" s="216"/>
      <c r="E4834" s="216"/>
      <c r="F4834" s="216"/>
      <c r="G4834" s="217"/>
      <c r="J4834" s="178">
        <v>0</v>
      </c>
      <c r="K4834" s="178">
        <v>0</v>
      </c>
      <c r="L4834" s="178">
        <f>M4834+N4834+O4834</f>
        <v>0</v>
      </c>
      <c r="P4834">
        <f>K4834+L4834</f>
        <v>0</v>
      </c>
      <c r="Q4834" s="160" t="str">
        <f>IF(J4834=0,"-",P4834/J4834*100)</f>
        <v>-</v>
      </c>
    </row>
    <row r="4835" spans="1:17" ht="15.75" thickBot="1" x14ac:dyDescent="0.3">
      <c r="A4835" s="16" t="s">
        <v>1</v>
      </c>
      <c r="B4835" s="16" t="s">
        <v>1</v>
      </c>
      <c r="C4835" s="16" t="s">
        <v>1</v>
      </c>
      <c r="D4835" s="16" t="s">
        <v>1</v>
      </c>
      <c r="E4835" s="16" t="s">
        <v>1</v>
      </c>
      <c r="F4835" s="16" t="s">
        <v>1</v>
      </c>
      <c r="G4835" s="16" t="s">
        <v>1</v>
      </c>
      <c r="H4835" s="22" t="s">
        <v>1</v>
      </c>
      <c r="I4835" s="187"/>
      <c r="J4835" s="187"/>
      <c r="K4835" s="187"/>
      <c r="L4835" s="187"/>
      <c r="M4835" s="22"/>
      <c r="N4835" s="22"/>
      <c r="O4835" s="22"/>
      <c r="P4835" s="22"/>
      <c r="Q4835" s="166"/>
    </row>
    <row r="4836" spans="1:17" ht="45.75" thickBot="1" x14ac:dyDescent="0.3">
      <c r="A4836" s="5" t="s">
        <v>4</v>
      </c>
      <c r="B4836" s="5" t="s">
        <v>5</v>
      </c>
      <c r="C4836" s="5" t="s">
        <v>6</v>
      </c>
      <c r="D4836" s="6" t="s">
        <v>1</v>
      </c>
      <c r="E4836" s="5" t="s">
        <v>7</v>
      </c>
      <c r="F4836" s="5" t="s">
        <v>8</v>
      </c>
      <c r="G4836" s="5" t="s">
        <v>9</v>
      </c>
      <c r="H4836" s="5" t="s">
        <v>10</v>
      </c>
      <c r="I4836" s="109" t="s">
        <v>3374</v>
      </c>
      <c r="J4836" s="109" t="s">
        <v>3433</v>
      </c>
      <c r="K4836" s="109" t="s">
        <v>3437</v>
      </c>
      <c r="L4836" s="109" t="s">
        <v>3434</v>
      </c>
      <c r="M4836" s="5" t="s">
        <v>3439</v>
      </c>
      <c r="N4836" s="5" t="s">
        <v>3440</v>
      </c>
      <c r="O4836" s="5" t="s">
        <v>3441</v>
      </c>
      <c r="P4836" s="5" t="s">
        <v>3438</v>
      </c>
      <c r="Q4836" s="162" t="s">
        <v>3302</v>
      </c>
    </row>
    <row r="4837" spans="1:17" x14ac:dyDescent="0.25">
      <c r="A4837" s="7" t="s">
        <v>1</v>
      </c>
      <c r="B4837" s="7" t="s">
        <v>1</v>
      </c>
      <c r="C4837" s="7" t="s">
        <v>1</v>
      </c>
      <c r="D4837" s="8" t="s">
        <v>1</v>
      </c>
      <c r="E4837" s="8" t="s">
        <v>1</v>
      </c>
      <c r="F4837" s="9" t="s">
        <v>1</v>
      </c>
      <c r="G4837" s="10" t="s">
        <v>1</v>
      </c>
      <c r="H4837" s="11" t="s">
        <v>1</v>
      </c>
      <c r="I4837" s="110">
        <v>1</v>
      </c>
      <c r="J4837" s="110">
        <v>2</v>
      </c>
      <c r="K4837" s="110">
        <v>20</v>
      </c>
      <c r="L4837" s="110" t="s">
        <v>3402</v>
      </c>
      <c r="M4837" s="12">
        <v>5</v>
      </c>
      <c r="N4837" s="12">
        <v>6</v>
      </c>
      <c r="O4837" s="12">
        <v>7</v>
      </c>
      <c r="P4837" s="12" t="s">
        <v>3303</v>
      </c>
      <c r="Q4837" s="110">
        <v>9</v>
      </c>
    </row>
    <row r="4838" spans="1:17" x14ac:dyDescent="0.25">
      <c r="A4838" s="1" t="s">
        <v>969</v>
      </c>
      <c r="B4838" s="1" t="s">
        <v>94</v>
      </c>
      <c r="C4838" s="4" t="s">
        <v>1127</v>
      </c>
      <c r="D4838" s="4" t="s">
        <v>1901</v>
      </c>
      <c r="E4838" s="2" t="s">
        <v>1</v>
      </c>
      <c r="F4838" s="2" t="s">
        <v>1</v>
      </c>
      <c r="G4838" s="2" t="s">
        <v>1</v>
      </c>
      <c r="H4838" s="2" t="s">
        <v>1902</v>
      </c>
      <c r="I4838" s="183">
        <v>0</v>
      </c>
      <c r="J4838" s="183"/>
      <c r="K4838" s="183"/>
      <c r="L4838" s="183"/>
      <c r="M4838" s="3"/>
      <c r="N4838" s="3"/>
      <c r="O4838" s="3"/>
      <c r="P4838" s="3"/>
      <c r="Q4838" s="161"/>
    </row>
    <row r="4839" spans="1:17" ht="33.75" x14ac:dyDescent="0.25">
      <c r="A4839" s="1" t="s">
        <v>1</v>
      </c>
      <c r="B4839" s="1" t="s">
        <v>1</v>
      </c>
      <c r="C4839" s="1" t="s">
        <v>1</v>
      </c>
      <c r="D4839" s="2" t="s">
        <v>1</v>
      </c>
      <c r="E4839" s="2" t="s">
        <v>1</v>
      </c>
      <c r="F4839" s="2" t="s">
        <v>1</v>
      </c>
      <c r="G4839" s="2" t="s">
        <v>1</v>
      </c>
      <c r="H4839" s="13" t="s">
        <v>14</v>
      </c>
      <c r="I4839" s="184">
        <f t="shared" ref="I4839:L4839" si="3949">SUM(I4840,I4848,I4850)</f>
        <v>3287100</v>
      </c>
      <c r="J4839" s="184">
        <f t="shared" ref="J4839" si="3950">SUM(J4840,J4848,J4850)</f>
        <v>2742666</v>
      </c>
      <c r="K4839" s="184">
        <f t="shared" ref="K4839" si="3951">SUM(K4840,K4848,K4850)</f>
        <v>2359048</v>
      </c>
      <c r="L4839" s="184">
        <f t="shared" si="3949"/>
        <v>374761</v>
      </c>
      <c r="M4839" s="14">
        <f t="shared" ref="M4839:O4839" si="3952">SUM(M4840,M4848,M4850)</f>
        <v>170984</v>
      </c>
      <c r="N4839" s="14">
        <f t="shared" si="3952"/>
        <v>162366</v>
      </c>
      <c r="O4839" s="14">
        <f t="shared" si="3952"/>
        <v>41411</v>
      </c>
      <c r="P4839" s="14">
        <f t="shared" ref="P4839:P4870" si="3953">K4839+L4839</f>
        <v>2733809</v>
      </c>
      <c r="Q4839" s="184">
        <f t="shared" ref="Q4839:Q4870" si="3954">IF(J4839=0,"-",P4839/J4839*100)</f>
        <v>99.677066037206131</v>
      </c>
    </row>
    <row r="4840" spans="1:17" x14ac:dyDescent="0.25">
      <c r="A4840" s="4" t="s">
        <v>969</v>
      </c>
      <c r="B4840" s="4" t="s">
        <v>94</v>
      </c>
      <c r="C4840" s="4" t="s">
        <v>1127</v>
      </c>
      <c r="D4840" s="4" t="s">
        <v>1901</v>
      </c>
      <c r="E4840" s="2" t="s">
        <v>15</v>
      </c>
      <c r="F4840" s="2" t="s">
        <v>1</v>
      </c>
      <c r="G4840" s="2" t="s">
        <v>1</v>
      </c>
      <c r="H4840" s="2" t="s">
        <v>16</v>
      </c>
      <c r="I4840" s="185">
        <f t="shared" ref="I4840:L4840" si="3955">SUM(I4841,I4842)</f>
        <v>2596413</v>
      </c>
      <c r="J4840" s="185">
        <f t="shared" ref="J4840" si="3956">SUM(J4841,J4842)</f>
        <v>2449264</v>
      </c>
      <c r="K4840" s="185">
        <f t="shared" ref="K4840" si="3957">SUM(K4841,K4842)</f>
        <v>2103994</v>
      </c>
      <c r="L4840" s="185">
        <f t="shared" si="3955"/>
        <v>336413</v>
      </c>
      <c r="M4840" s="15">
        <f t="shared" ref="M4840:O4840" si="3958">SUM(M4841,M4842)</f>
        <v>152400</v>
      </c>
      <c r="N4840" s="15">
        <f t="shared" si="3958"/>
        <v>144122</v>
      </c>
      <c r="O4840" s="15">
        <f t="shared" si="3958"/>
        <v>39891</v>
      </c>
      <c r="P4840" s="15">
        <f t="shared" si="3953"/>
        <v>2440407</v>
      </c>
      <c r="Q4840" s="185">
        <f t="shared" si="3954"/>
        <v>99.638381162667642</v>
      </c>
    </row>
    <row r="4841" spans="1:17" x14ac:dyDescent="0.25">
      <c r="A4841" s="4" t="s">
        <v>969</v>
      </c>
      <c r="B4841" s="4" t="s">
        <v>94</v>
      </c>
      <c r="C4841" s="4" t="s">
        <v>1127</v>
      </c>
      <c r="D4841" s="4" t="s">
        <v>1901</v>
      </c>
      <c r="E4841" s="3" t="s">
        <v>18</v>
      </c>
      <c r="F4841" s="4"/>
      <c r="G4841" s="16" t="s">
        <v>1018</v>
      </c>
      <c r="H4841" s="16" t="s">
        <v>17</v>
      </c>
      <c r="I4841" s="183">
        <v>2313413</v>
      </c>
      <c r="J4841" s="183">
        <v>2181413</v>
      </c>
      <c r="K4841" s="183">
        <v>1861091</v>
      </c>
      <c r="L4841" s="183">
        <f>M4841+N4841+O4841</f>
        <v>320322</v>
      </c>
      <c r="M4841" s="17">
        <v>150000</v>
      </c>
      <c r="N4841" s="17">
        <v>140322</v>
      </c>
      <c r="O4841" s="17">
        <v>30000</v>
      </c>
      <c r="P4841" s="17">
        <f t="shared" si="3953"/>
        <v>2181413</v>
      </c>
      <c r="Q4841" s="183">
        <f t="shared" si="3954"/>
        <v>100</v>
      </c>
    </row>
    <row r="4842" spans="1:17" x14ac:dyDescent="0.25">
      <c r="A4842" s="1" t="s">
        <v>969</v>
      </c>
      <c r="B4842" s="1" t="s">
        <v>94</v>
      </c>
      <c r="C4842" s="1" t="s">
        <v>1127</v>
      </c>
      <c r="D4842" s="1" t="s">
        <v>1901</v>
      </c>
      <c r="E4842" s="1" t="s">
        <v>20</v>
      </c>
      <c r="F4842" s="4" t="s">
        <v>1</v>
      </c>
      <c r="G4842" s="16" t="s">
        <v>1</v>
      </c>
      <c r="H4842" s="2" t="s">
        <v>21</v>
      </c>
      <c r="I4842" s="185">
        <f t="shared" ref="I4842:O4842" si="3959">SUM(I4843:I4847)</f>
        <v>283000</v>
      </c>
      <c r="J4842" s="185">
        <f t="shared" si="3959"/>
        <v>267851</v>
      </c>
      <c r="K4842" s="185">
        <f t="shared" si="3959"/>
        <v>242903</v>
      </c>
      <c r="L4842" s="185">
        <f t="shared" si="3959"/>
        <v>16091</v>
      </c>
      <c r="M4842" s="15">
        <f t="shared" si="3959"/>
        <v>2400</v>
      </c>
      <c r="N4842" s="15">
        <f t="shared" si="3959"/>
        <v>3800</v>
      </c>
      <c r="O4842" s="15">
        <f t="shared" si="3959"/>
        <v>9891</v>
      </c>
      <c r="P4842" s="15">
        <f t="shared" si="3953"/>
        <v>258994</v>
      </c>
      <c r="Q4842" s="185">
        <f t="shared" si="3954"/>
        <v>96.693310833261776</v>
      </c>
    </row>
    <row r="4843" spans="1:17" x14ac:dyDescent="0.25">
      <c r="A4843" s="4" t="s">
        <v>969</v>
      </c>
      <c r="B4843" s="4" t="s">
        <v>94</v>
      </c>
      <c r="C4843" s="4" t="s">
        <v>1127</v>
      </c>
      <c r="D4843" s="4" t="s">
        <v>1901</v>
      </c>
      <c r="E4843" s="3" t="s">
        <v>22</v>
      </c>
      <c r="F4843" s="4" t="s">
        <v>1903</v>
      </c>
      <c r="G4843" s="16" t="s">
        <v>1018</v>
      </c>
      <c r="H4843" s="16" t="s">
        <v>86</v>
      </c>
      <c r="I4843" s="183">
        <v>45000</v>
      </c>
      <c r="J4843" s="183">
        <v>40000</v>
      </c>
      <c r="K4843" s="183">
        <v>28718</v>
      </c>
      <c r="L4843" s="183">
        <f>M4843+N4843+O4843</f>
        <v>10000</v>
      </c>
      <c r="M4843" s="17">
        <v>2400</v>
      </c>
      <c r="N4843" s="17">
        <v>3800</v>
      </c>
      <c r="O4843" s="17">
        <v>3800</v>
      </c>
      <c r="P4843" s="17">
        <f t="shared" si="3953"/>
        <v>38718</v>
      </c>
      <c r="Q4843" s="183">
        <f t="shared" si="3954"/>
        <v>96.795000000000002</v>
      </c>
    </row>
    <row r="4844" spans="1:17" x14ac:dyDescent="0.25">
      <c r="A4844" s="4" t="s">
        <v>969</v>
      </c>
      <c r="B4844" s="4" t="s">
        <v>94</v>
      </c>
      <c r="C4844" s="4" t="s">
        <v>1127</v>
      </c>
      <c r="D4844" s="4" t="s">
        <v>1901</v>
      </c>
      <c r="E4844" s="3" t="s">
        <v>22</v>
      </c>
      <c r="F4844" s="4" t="s">
        <v>1904</v>
      </c>
      <c r="G4844" s="16" t="s">
        <v>1018</v>
      </c>
      <c r="H4844" s="16" t="s">
        <v>26</v>
      </c>
      <c r="I4844" s="183">
        <v>160000</v>
      </c>
      <c r="J4844" s="183">
        <v>148000</v>
      </c>
      <c r="K4844" s="183">
        <v>141909</v>
      </c>
      <c r="L4844" s="183">
        <f>M4844+N4844+O4844</f>
        <v>6091</v>
      </c>
      <c r="M4844" s="17"/>
      <c r="N4844" s="17"/>
      <c r="O4844" s="17">
        <v>6091</v>
      </c>
      <c r="P4844" s="17">
        <f t="shared" si="3953"/>
        <v>148000</v>
      </c>
      <c r="Q4844" s="183">
        <f t="shared" si="3954"/>
        <v>100</v>
      </c>
    </row>
    <row r="4845" spans="1:17" x14ac:dyDescent="0.25">
      <c r="A4845" s="4" t="s">
        <v>969</v>
      </c>
      <c r="B4845" s="4" t="s">
        <v>94</v>
      </c>
      <c r="C4845" s="4" t="s">
        <v>1127</v>
      </c>
      <c r="D4845" s="4" t="s">
        <v>1901</v>
      </c>
      <c r="E4845" s="3" t="s">
        <v>22</v>
      </c>
      <c r="F4845" s="4" t="s">
        <v>1905</v>
      </c>
      <c r="G4845" s="16" t="s">
        <v>1018</v>
      </c>
      <c r="H4845" s="16" t="s">
        <v>28</v>
      </c>
      <c r="I4845" s="183">
        <v>44000</v>
      </c>
      <c r="J4845" s="183">
        <v>45851</v>
      </c>
      <c r="K4845" s="183">
        <v>45851</v>
      </c>
      <c r="L4845" s="183">
        <f>M4845+N4845+O4845</f>
        <v>0</v>
      </c>
      <c r="M4845" s="17"/>
      <c r="N4845" s="17"/>
      <c r="O4845" s="17"/>
      <c r="P4845" s="17">
        <f t="shared" si="3953"/>
        <v>45851</v>
      </c>
      <c r="Q4845" s="183">
        <f t="shared" si="3954"/>
        <v>100</v>
      </c>
    </row>
    <row r="4846" spans="1:17" x14ac:dyDescent="0.25">
      <c r="A4846" s="4" t="s">
        <v>969</v>
      </c>
      <c r="B4846" s="4" t="s">
        <v>94</v>
      </c>
      <c r="C4846" s="4" t="s">
        <v>1127</v>
      </c>
      <c r="D4846" s="4" t="s">
        <v>1901</v>
      </c>
      <c r="E4846" s="3" t="s">
        <v>22</v>
      </c>
      <c r="F4846" s="4" t="s">
        <v>1906</v>
      </c>
      <c r="G4846" s="16" t="s">
        <v>1018</v>
      </c>
      <c r="H4846" s="16" t="s">
        <v>24</v>
      </c>
      <c r="I4846" s="183">
        <v>14000</v>
      </c>
      <c r="J4846" s="183">
        <v>14000</v>
      </c>
      <c r="K4846" s="183">
        <v>6425</v>
      </c>
      <c r="L4846" s="183">
        <f>M4846+N4846+O4846</f>
        <v>0</v>
      </c>
      <c r="M4846" s="17"/>
      <c r="N4846" s="17"/>
      <c r="O4846" s="17"/>
      <c r="P4846" s="17">
        <f t="shared" si="3953"/>
        <v>6425</v>
      </c>
      <c r="Q4846" s="183">
        <f t="shared" si="3954"/>
        <v>45.892857142857139</v>
      </c>
    </row>
    <row r="4847" spans="1:17" x14ac:dyDescent="0.25">
      <c r="A4847" s="4" t="s">
        <v>969</v>
      </c>
      <c r="B4847" s="4" t="s">
        <v>94</v>
      </c>
      <c r="C4847" s="4" t="s">
        <v>1127</v>
      </c>
      <c r="D4847" s="4" t="s">
        <v>1901</v>
      </c>
      <c r="E4847" s="3" t="s">
        <v>22</v>
      </c>
      <c r="F4847" s="4" t="s">
        <v>1907</v>
      </c>
      <c r="G4847" s="16" t="s">
        <v>1018</v>
      </c>
      <c r="H4847" s="16" t="s">
        <v>30</v>
      </c>
      <c r="I4847" s="183">
        <v>20000</v>
      </c>
      <c r="J4847" s="183">
        <v>20000</v>
      </c>
      <c r="K4847" s="183">
        <v>20000</v>
      </c>
      <c r="L4847" s="183">
        <f>M4847+N4847+O4847</f>
        <v>0</v>
      </c>
      <c r="M4847" s="17"/>
      <c r="N4847" s="17"/>
      <c r="O4847" s="17"/>
      <c r="P4847" s="17">
        <f t="shared" si="3953"/>
        <v>20000</v>
      </c>
      <c r="Q4847" s="183">
        <f t="shared" si="3954"/>
        <v>100</v>
      </c>
    </row>
    <row r="4848" spans="1:17" x14ac:dyDescent="0.25">
      <c r="A4848" s="4" t="s">
        <v>969</v>
      </c>
      <c r="B4848" s="4" t="s">
        <v>94</v>
      </c>
      <c r="C4848" s="4" t="s">
        <v>1127</v>
      </c>
      <c r="D4848" s="4" t="s">
        <v>1901</v>
      </c>
      <c r="E4848" s="2" t="s">
        <v>31</v>
      </c>
      <c r="F4848" s="2" t="s">
        <v>1</v>
      </c>
      <c r="G4848" s="2" t="s">
        <v>1</v>
      </c>
      <c r="H4848" s="2" t="s">
        <v>32</v>
      </c>
      <c r="I4848" s="185">
        <f t="shared" ref="I4848:O4848" si="3960">SUM(I4849)</f>
        <v>242908</v>
      </c>
      <c r="J4848" s="185">
        <f t="shared" si="3960"/>
        <v>226908</v>
      </c>
      <c r="K4848" s="185">
        <f t="shared" si="3960"/>
        <v>196598</v>
      </c>
      <c r="L4848" s="185">
        <f t="shared" si="3960"/>
        <v>30310</v>
      </c>
      <c r="M4848" s="15">
        <f t="shared" si="3960"/>
        <v>15200</v>
      </c>
      <c r="N4848" s="15">
        <f t="shared" si="3960"/>
        <v>15110</v>
      </c>
      <c r="O4848" s="15">
        <f t="shared" si="3960"/>
        <v>0</v>
      </c>
      <c r="P4848" s="15">
        <f t="shared" si="3953"/>
        <v>226908</v>
      </c>
      <c r="Q4848" s="185">
        <f t="shared" si="3954"/>
        <v>100</v>
      </c>
    </row>
    <row r="4849" spans="1:17" x14ac:dyDescent="0.25">
      <c r="A4849" s="4" t="s">
        <v>969</v>
      </c>
      <c r="B4849" s="4" t="s">
        <v>94</v>
      </c>
      <c r="C4849" s="4" t="s">
        <v>1127</v>
      </c>
      <c r="D4849" s="4" t="s">
        <v>1901</v>
      </c>
      <c r="E4849" s="3" t="s">
        <v>34</v>
      </c>
      <c r="F4849" s="4"/>
      <c r="G4849" s="16" t="s">
        <v>1018</v>
      </c>
      <c r="H4849" s="16" t="s">
        <v>33</v>
      </c>
      <c r="I4849" s="183">
        <v>242908</v>
      </c>
      <c r="J4849" s="183">
        <v>226908</v>
      </c>
      <c r="K4849" s="183">
        <v>196598</v>
      </c>
      <c r="L4849" s="183">
        <f>M4849+N4849+O4849</f>
        <v>30310</v>
      </c>
      <c r="M4849" s="17">
        <v>15200</v>
      </c>
      <c r="N4849" s="17">
        <v>15110</v>
      </c>
      <c r="O4849" s="17">
        <v>0</v>
      </c>
      <c r="P4849" s="17">
        <f t="shared" si="3953"/>
        <v>226908</v>
      </c>
      <c r="Q4849" s="183">
        <f t="shared" si="3954"/>
        <v>100</v>
      </c>
    </row>
    <row r="4850" spans="1:17" x14ac:dyDescent="0.25">
      <c r="A4850" s="4" t="s">
        <v>969</v>
      </c>
      <c r="B4850" s="4" t="s">
        <v>94</v>
      </c>
      <c r="C4850" s="4" t="s">
        <v>1127</v>
      </c>
      <c r="D4850" s="4" t="s">
        <v>1901</v>
      </c>
      <c r="E4850" s="2" t="s">
        <v>35</v>
      </c>
      <c r="F4850" s="2" t="s">
        <v>1</v>
      </c>
      <c r="G4850" s="2" t="s">
        <v>1</v>
      </c>
      <c r="H4850" s="2" t="s">
        <v>36</v>
      </c>
      <c r="I4850" s="185">
        <f t="shared" ref="I4850:O4850" si="3961">SUM(I4851:I4858)</f>
        <v>447779</v>
      </c>
      <c r="J4850" s="185">
        <f t="shared" si="3961"/>
        <v>66494</v>
      </c>
      <c r="K4850" s="185">
        <f t="shared" si="3961"/>
        <v>58456</v>
      </c>
      <c r="L4850" s="185">
        <f t="shared" si="3961"/>
        <v>8038</v>
      </c>
      <c r="M4850" s="15">
        <f t="shared" si="3961"/>
        <v>3384</v>
      </c>
      <c r="N4850" s="15">
        <f t="shared" si="3961"/>
        <v>3134</v>
      </c>
      <c r="O4850" s="15">
        <f t="shared" si="3961"/>
        <v>1520</v>
      </c>
      <c r="P4850" s="15">
        <f t="shared" si="3953"/>
        <v>66494</v>
      </c>
      <c r="Q4850" s="185">
        <f t="shared" si="3954"/>
        <v>100</v>
      </c>
    </row>
    <row r="4851" spans="1:17" x14ac:dyDescent="0.25">
      <c r="A4851" s="4" t="s">
        <v>969</v>
      </c>
      <c r="B4851" s="4" t="s">
        <v>94</v>
      </c>
      <c r="C4851" s="4" t="s">
        <v>1127</v>
      </c>
      <c r="D4851" s="4" t="s">
        <v>1901</v>
      </c>
      <c r="E4851" s="3" t="s">
        <v>39</v>
      </c>
      <c r="F4851" s="4"/>
      <c r="G4851" s="16" t="s">
        <v>1018</v>
      </c>
      <c r="H4851" s="16" t="s">
        <v>38</v>
      </c>
      <c r="I4851" s="183">
        <v>20200</v>
      </c>
      <c r="J4851" s="183">
        <v>4580</v>
      </c>
      <c r="K4851" s="183">
        <v>4580</v>
      </c>
      <c r="L4851" s="183">
        <f t="shared" ref="L4851:L4857" si="3962">M4851+N4851+O4851</f>
        <v>0</v>
      </c>
      <c r="M4851" s="17"/>
      <c r="N4851" s="17"/>
      <c r="O4851" s="17"/>
      <c r="P4851" s="17">
        <f t="shared" si="3953"/>
        <v>4580</v>
      </c>
      <c r="Q4851" s="183">
        <f t="shared" si="3954"/>
        <v>100</v>
      </c>
    </row>
    <row r="4852" spans="1:17" x14ac:dyDescent="0.25">
      <c r="A4852" s="4" t="s">
        <v>969</v>
      </c>
      <c r="B4852" s="4" t="s">
        <v>94</v>
      </c>
      <c r="C4852" s="4" t="s">
        <v>1127</v>
      </c>
      <c r="D4852" s="4" t="s">
        <v>1901</v>
      </c>
      <c r="E4852" s="3" t="s">
        <v>197</v>
      </c>
      <c r="F4852" s="4"/>
      <c r="G4852" s="16" t="s">
        <v>1018</v>
      </c>
      <c r="H4852" s="16" t="s">
        <v>196</v>
      </c>
      <c r="I4852" s="183">
        <v>40000</v>
      </c>
      <c r="J4852" s="183">
        <v>30000</v>
      </c>
      <c r="K4852" s="183">
        <v>26600</v>
      </c>
      <c r="L4852" s="183">
        <f t="shared" si="3962"/>
        <v>3400</v>
      </c>
      <c r="M4852" s="17">
        <v>1900</v>
      </c>
      <c r="N4852" s="17">
        <v>1500</v>
      </c>
      <c r="O4852" s="17">
        <v>0</v>
      </c>
      <c r="P4852" s="17">
        <f t="shared" si="3953"/>
        <v>30000</v>
      </c>
      <c r="Q4852" s="183">
        <f t="shared" si="3954"/>
        <v>100</v>
      </c>
    </row>
    <row r="4853" spans="1:17" x14ac:dyDescent="0.25">
      <c r="A4853" s="4" t="s">
        <v>969</v>
      </c>
      <c r="B4853" s="4" t="s">
        <v>94</v>
      </c>
      <c r="C4853" s="4" t="s">
        <v>1127</v>
      </c>
      <c r="D4853" s="4" t="s">
        <v>1901</v>
      </c>
      <c r="E4853" s="3" t="s">
        <v>200</v>
      </c>
      <c r="F4853" s="4"/>
      <c r="G4853" s="16" t="s">
        <v>1018</v>
      </c>
      <c r="H4853" s="16" t="s">
        <v>199</v>
      </c>
      <c r="I4853" s="183">
        <v>7000</v>
      </c>
      <c r="J4853" s="183">
        <v>4000</v>
      </c>
      <c r="K4853" s="183">
        <v>3716</v>
      </c>
      <c r="L4853" s="183">
        <f t="shared" si="3962"/>
        <v>284</v>
      </c>
      <c r="M4853" s="17">
        <v>284</v>
      </c>
      <c r="N4853" s="17">
        <v>0</v>
      </c>
      <c r="O4853" s="17">
        <v>0</v>
      </c>
      <c r="P4853" s="17">
        <f t="shared" si="3953"/>
        <v>4000</v>
      </c>
      <c r="Q4853" s="183">
        <f t="shared" si="3954"/>
        <v>100</v>
      </c>
    </row>
    <row r="4854" spans="1:17" x14ac:dyDescent="0.25">
      <c r="A4854" s="4" t="s">
        <v>969</v>
      </c>
      <c r="B4854" s="4" t="s">
        <v>94</v>
      </c>
      <c r="C4854" s="4" t="s">
        <v>1127</v>
      </c>
      <c r="D4854" s="4" t="s">
        <v>1901</v>
      </c>
      <c r="E4854" s="3" t="s">
        <v>203</v>
      </c>
      <c r="F4854" s="4"/>
      <c r="G4854" s="16" t="s">
        <v>1018</v>
      </c>
      <c r="H4854" s="16" t="s">
        <v>202</v>
      </c>
      <c r="I4854" s="183">
        <v>12000</v>
      </c>
      <c r="J4854" s="183">
        <v>4000</v>
      </c>
      <c r="K4854" s="183">
        <v>2866</v>
      </c>
      <c r="L4854" s="183">
        <f t="shared" si="3962"/>
        <v>1134</v>
      </c>
      <c r="M4854" s="17">
        <v>400</v>
      </c>
      <c r="N4854" s="17">
        <v>434</v>
      </c>
      <c r="O4854" s="17">
        <v>300</v>
      </c>
      <c r="P4854" s="17">
        <f t="shared" si="3953"/>
        <v>4000</v>
      </c>
      <c r="Q4854" s="183">
        <f t="shared" si="3954"/>
        <v>100</v>
      </c>
    </row>
    <row r="4855" spans="1:17" x14ac:dyDescent="0.25">
      <c r="A4855" s="4" t="s">
        <v>969</v>
      </c>
      <c r="B4855" s="4" t="s">
        <v>94</v>
      </c>
      <c r="C4855" s="4" t="s">
        <v>1127</v>
      </c>
      <c r="D4855" s="4" t="s">
        <v>1901</v>
      </c>
      <c r="E4855" s="3" t="s">
        <v>209</v>
      </c>
      <c r="F4855" s="4"/>
      <c r="G4855" s="16" t="s">
        <v>1018</v>
      </c>
      <c r="H4855" s="16" t="s">
        <v>208</v>
      </c>
      <c r="I4855" s="183">
        <v>2000</v>
      </c>
      <c r="J4855" s="183">
        <v>0</v>
      </c>
      <c r="K4855" s="183">
        <v>0</v>
      </c>
      <c r="L4855" s="183">
        <f t="shared" si="3962"/>
        <v>0</v>
      </c>
      <c r="M4855" s="17"/>
      <c r="N4855" s="17"/>
      <c r="O4855" s="17"/>
      <c r="P4855" s="17">
        <f t="shared" si="3953"/>
        <v>0</v>
      </c>
      <c r="Q4855" s="161" t="str">
        <f t="shared" si="3954"/>
        <v>-</v>
      </c>
    </row>
    <row r="4856" spans="1:17" x14ac:dyDescent="0.25">
      <c r="A4856" s="4" t="s">
        <v>969</v>
      </c>
      <c r="B4856" s="4" t="s">
        <v>94</v>
      </c>
      <c r="C4856" s="4" t="s">
        <v>1127</v>
      </c>
      <c r="D4856" s="4" t="s">
        <v>1901</v>
      </c>
      <c r="E4856" s="3" t="s">
        <v>212</v>
      </c>
      <c r="F4856" s="4"/>
      <c r="G4856" s="16" t="s">
        <v>1018</v>
      </c>
      <c r="H4856" s="16" t="s">
        <v>211</v>
      </c>
      <c r="I4856" s="183">
        <v>11000</v>
      </c>
      <c r="J4856" s="183">
        <v>1000</v>
      </c>
      <c r="K4856" s="183">
        <v>1000</v>
      </c>
      <c r="L4856" s="183">
        <f t="shared" si="3962"/>
        <v>0</v>
      </c>
      <c r="M4856" s="17"/>
      <c r="N4856" s="17"/>
      <c r="O4856" s="17"/>
      <c r="P4856" s="17">
        <f t="shared" si="3953"/>
        <v>1000</v>
      </c>
      <c r="Q4856" s="183">
        <f t="shared" si="3954"/>
        <v>100</v>
      </c>
    </row>
    <row r="4857" spans="1:17" x14ac:dyDescent="0.25">
      <c r="A4857" s="4" t="s">
        <v>969</v>
      </c>
      <c r="B4857" s="4" t="s">
        <v>94</v>
      </c>
      <c r="C4857" s="4" t="s">
        <v>1127</v>
      </c>
      <c r="D4857" s="4" t="s">
        <v>1901</v>
      </c>
      <c r="E4857" s="3" t="s">
        <v>215</v>
      </c>
      <c r="F4857" s="4"/>
      <c r="G4857" s="16" t="s">
        <v>1018</v>
      </c>
      <c r="H4857" s="16" t="s">
        <v>214</v>
      </c>
      <c r="I4857" s="183">
        <v>1200</v>
      </c>
      <c r="J4857" s="183">
        <v>200</v>
      </c>
      <c r="K4857" s="183">
        <v>200</v>
      </c>
      <c r="L4857" s="183">
        <f t="shared" si="3962"/>
        <v>0</v>
      </c>
      <c r="M4857" s="17"/>
      <c r="N4857" s="17"/>
      <c r="O4857" s="17"/>
      <c r="P4857" s="17">
        <f t="shared" si="3953"/>
        <v>200</v>
      </c>
      <c r="Q4857" s="183">
        <f t="shared" si="3954"/>
        <v>100</v>
      </c>
    </row>
    <row r="4858" spans="1:17" x14ac:dyDescent="0.25">
      <c r="A4858" s="1" t="s">
        <v>969</v>
      </c>
      <c r="B4858" s="1" t="s">
        <v>94</v>
      </c>
      <c r="C4858" s="1" t="s">
        <v>1127</v>
      </c>
      <c r="D4858" s="1" t="s">
        <v>1901</v>
      </c>
      <c r="E4858" s="1" t="s">
        <v>40</v>
      </c>
      <c r="F4858" s="4" t="s">
        <v>1</v>
      </c>
      <c r="G4858" s="16" t="s">
        <v>1</v>
      </c>
      <c r="H4858" s="2" t="s">
        <v>41</v>
      </c>
      <c r="I4858" s="185">
        <f t="shared" ref="I4858:O4858" si="3963">SUM(I4859:I4861)</f>
        <v>354379</v>
      </c>
      <c r="J4858" s="185">
        <f t="shared" si="3963"/>
        <v>22714</v>
      </c>
      <c r="K4858" s="185">
        <f t="shared" si="3963"/>
        <v>19494</v>
      </c>
      <c r="L4858" s="185">
        <f t="shared" si="3963"/>
        <v>3220</v>
      </c>
      <c r="M4858" s="15">
        <f t="shared" si="3963"/>
        <v>800</v>
      </c>
      <c r="N4858" s="15">
        <f t="shared" si="3963"/>
        <v>1200</v>
      </c>
      <c r="O4858" s="15">
        <f t="shared" si="3963"/>
        <v>1220</v>
      </c>
      <c r="P4858" s="15">
        <f t="shared" si="3953"/>
        <v>22714</v>
      </c>
      <c r="Q4858" s="185">
        <f t="shared" si="3954"/>
        <v>100</v>
      </c>
    </row>
    <row r="4859" spans="1:17" x14ac:dyDescent="0.25">
      <c r="A4859" s="4" t="s">
        <v>969</v>
      </c>
      <c r="B4859" s="4" t="s">
        <v>94</v>
      </c>
      <c r="C4859" s="4" t="s">
        <v>1127</v>
      </c>
      <c r="D4859" s="4" t="s">
        <v>1901</v>
      </c>
      <c r="E4859" s="3" t="s">
        <v>42</v>
      </c>
      <c r="F4859" s="4"/>
      <c r="G4859" s="16" t="s">
        <v>1018</v>
      </c>
      <c r="H4859" s="16" t="s">
        <v>41</v>
      </c>
      <c r="I4859" s="183">
        <v>343000</v>
      </c>
      <c r="J4859" s="183">
        <v>11335</v>
      </c>
      <c r="K4859" s="183">
        <v>10240</v>
      </c>
      <c r="L4859" s="183">
        <f>M4859+N4859+O4859</f>
        <v>1095</v>
      </c>
      <c r="M4859" s="17">
        <v>400</v>
      </c>
      <c r="N4859" s="17">
        <v>350</v>
      </c>
      <c r="O4859" s="17">
        <v>345</v>
      </c>
      <c r="P4859" s="17">
        <f t="shared" si="3953"/>
        <v>11335</v>
      </c>
      <c r="Q4859" s="183">
        <f t="shared" si="3954"/>
        <v>100</v>
      </c>
    </row>
    <row r="4860" spans="1:17" ht="22.5" x14ac:dyDescent="0.25">
      <c r="A4860" s="4" t="s">
        <v>969</v>
      </c>
      <c r="B4860" s="4" t="s">
        <v>94</v>
      </c>
      <c r="C4860" s="4" t="s">
        <v>1127</v>
      </c>
      <c r="D4860" s="4" t="s">
        <v>1901</v>
      </c>
      <c r="E4860" s="3" t="s">
        <v>42</v>
      </c>
      <c r="F4860" s="4" t="s">
        <v>1908</v>
      </c>
      <c r="G4860" s="16" t="s">
        <v>1018</v>
      </c>
      <c r="H4860" s="16" t="s">
        <v>50</v>
      </c>
      <c r="I4860" s="183">
        <v>7379</v>
      </c>
      <c r="J4860" s="183">
        <v>7379</v>
      </c>
      <c r="K4860" s="183">
        <v>6238</v>
      </c>
      <c r="L4860" s="183">
        <f>M4860+N4860+O4860</f>
        <v>1141</v>
      </c>
      <c r="M4860" s="17">
        <v>400</v>
      </c>
      <c r="N4860" s="17">
        <v>400</v>
      </c>
      <c r="O4860" s="17">
        <v>341</v>
      </c>
      <c r="P4860" s="17">
        <f t="shared" si="3953"/>
        <v>7379</v>
      </c>
      <c r="Q4860" s="183">
        <f t="shared" si="3954"/>
        <v>100</v>
      </c>
    </row>
    <row r="4861" spans="1:17" ht="22.5" x14ac:dyDescent="0.25">
      <c r="A4861" s="4" t="s">
        <v>969</v>
      </c>
      <c r="B4861" s="4" t="s">
        <v>94</v>
      </c>
      <c r="C4861" s="4" t="s">
        <v>1127</v>
      </c>
      <c r="D4861" s="4" t="s">
        <v>1901</v>
      </c>
      <c r="E4861" s="3" t="s">
        <v>42</v>
      </c>
      <c r="F4861" s="4" t="s">
        <v>1909</v>
      </c>
      <c r="G4861" s="16" t="s">
        <v>1018</v>
      </c>
      <c r="H4861" s="16" t="s">
        <v>56</v>
      </c>
      <c r="I4861" s="183">
        <v>4000</v>
      </c>
      <c r="J4861" s="183">
        <v>4000</v>
      </c>
      <c r="K4861" s="183">
        <v>3016</v>
      </c>
      <c r="L4861" s="183">
        <f>M4861+N4861+O4861</f>
        <v>984</v>
      </c>
      <c r="M4861" s="17">
        <v>0</v>
      </c>
      <c r="N4861" s="17">
        <v>450</v>
      </c>
      <c r="O4861" s="17">
        <v>534</v>
      </c>
      <c r="P4861" s="17">
        <f t="shared" si="3953"/>
        <v>4000</v>
      </c>
      <c r="Q4861" s="183">
        <f t="shared" si="3954"/>
        <v>100</v>
      </c>
    </row>
    <row r="4862" spans="1:17" ht="22.5" x14ac:dyDescent="0.25">
      <c r="A4862" s="1" t="s">
        <v>1</v>
      </c>
      <c r="B4862" s="1" t="s">
        <v>1</v>
      </c>
      <c r="C4862" s="1" t="s">
        <v>1</v>
      </c>
      <c r="D4862" s="2" t="s">
        <v>1</v>
      </c>
      <c r="E4862" s="2" t="s">
        <v>1</v>
      </c>
      <c r="F4862" s="2" t="s">
        <v>1</v>
      </c>
      <c r="G4862" s="2" t="s">
        <v>1</v>
      </c>
      <c r="H4862" s="13" t="s">
        <v>57</v>
      </c>
      <c r="I4862" s="184">
        <f t="shared" ref="I4862:O4862" si="3964">SUM(I4863)</f>
        <v>7100</v>
      </c>
      <c r="J4862" s="184">
        <f t="shared" si="3964"/>
        <v>57170</v>
      </c>
      <c r="K4862" s="184">
        <f t="shared" si="3964"/>
        <v>57070</v>
      </c>
      <c r="L4862" s="184">
        <f t="shared" si="3964"/>
        <v>0</v>
      </c>
      <c r="M4862" s="14">
        <f t="shared" si="3964"/>
        <v>0</v>
      </c>
      <c r="N4862" s="14">
        <f t="shared" si="3964"/>
        <v>0</v>
      </c>
      <c r="O4862" s="14">
        <f t="shared" si="3964"/>
        <v>0</v>
      </c>
      <c r="P4862" s="14">
        <f t="shared" si="3953"/>
        <v>57070</v>
      </c>
      <c r="Q4862" s="184">
        <f t="shared" si="3954"/>
        <v>99.825083085534374</v>
      </c>
    </row>
    <row r="4863" spans="1:17" x14ac:dyDescent="0.25">
      <c r="A4863" s="4" t="s">
        <v>969</v>
      </c>
      <c r="B4863" s="4" t="s">
        <v>94</v>
      </c>
      <c r="C4863" s="4" t="s">
        <v>1127</v>
      </c>
      <c r="D4863" s="4" t="s">
        <v>1901</v>
      </c>
      <c r="E4863" s="2" t="s">
        <v>58</v>
      </c>
      <c r="F4863" s="2" t="s">
        <v>1</v>
      </c>
      <c r="G4863" s="2" t="s">
        <v>1</v>
      </c>
      <c r="H4863" s="2" t="s">
        <v>59</v>
      </c>
      <c r="I4863" s="185">
        <f t="shared" ref="I4863:L4863" si="3965">SUM(I4864:I4865)</f>
        <v>7100</v>
      </c>
      <c r="J4863" s="185">
        <f t="shared" ref="J4863" si="3966">SUM(J4864:J4865)</f>
        <v>57170</v>
      </c>
      <c r="K4863" s="185">
        <f t="shared" ref="K4863" si="3967">SUM(K4864:K4865)</f>
        <v>57070</v>
      </c>
      <c r="L4863" s="185">
        <f t="shared" si="3965"/>
        <v>0</v>
      </c>
      <c r="M4863" s="15">
        <f t="shared" ref="M4863:O4863" si="3968">SUM(M4864:M4865)</f>
        <v>0</v>
      </c>
      <c r="N4863" s="15">
        <f t="shared" si="3968"/>
        <v>0</v>
      </c>
      <c r="O4863" s="15">
        <f t="shared" si="3968"/>
        <v>0</v>
      </c>
      <c r="P4863" s="15">
        <f t="shared" si="3953"/>
        <v>57070</v>
      </c>
      <c r="Q4863" s="185">
        <f t="shared" si="3954"/>
        <v>99.825083085534374</v>
      </c>
    </row>
    <row r="4864" spans="1:17" x14ac:dyDescent="0.25">
      <c r="A4864" s="4" t="s">
        <v>969</v>
      </c>
      <c r="B4864" s="4" t="s">
        <v>94</v>
      </c>
      <c r="C4864" s="4" t="s">
        <v>1127</v>
      </c>
      <c r="D4864" s="4" t="s">
        <v>1901</v>
      </c>
      <c r="E4864" s="3" t="s">
        <v>105</v>
      </c>
      <c r="F4864" s="4"/>
      <c r="G4864" s="16" t="s">
        <v>1018</v>
      </c>
      <c r="H4864" s="16" t="s">
        <v>104</v>
      </c>
      <c r="I4864" s="183">
        <v>7000</v>
      </c>
      <c r="J4864" s="183">
        <v>0</v>
      </c>
      <c r="K4864" s="183">
        <v>0</v>
      </c>
      <c r="L4864" s="183">
        <f>M4864+N4864+O4864</f>
        <v>0</v>
      </c>
      <c r="M4864" s="17"/>
      <c r="N4864" s="17"/>
      <c r="O4864" s="17"/>
      <c r="P4864" s="17">
        <f t="shared" si="3953"/>
        <v>0</v>
      </c>
      <c r="Q4864" s="161" t="str">
        <f t="shared" si="3954"/>
        <v>-</v>
      </c>
    </row>
    <row r="4865" spans="1:17" x14ac:dyDescent="0.25">
      <c r="A4865" s="4" t="s">
        <v>969</v>
      </c>
      <c r="B4865" s="4" t="s">
        <v>94</v>
      </c>
      <c r="C4865" s="4" t="s">
        <v>1127</v>
      </c>
      <c r="D4865" s="4" t="s">
        <v>1901</v>
      </c>
      <c r="E4865" s="3" t="s">
        <v>69</v>
      </c>
      <c r="F4865" s="4"/>
      <c r="G4865" s="16" t="s">
        <v>1018</v>
      </c>
      <c r="H4865" s="16" t="s">
        <v>68</v>
      </c>
      <c r="I4865" s="183">
        <v>100</v>
      </c>
      <c r="J4865" s="183">
        <v>57170</v>
      </c>
      <c r="K4865" s="183">
        <v>57070</v>
      </c>
      <c r="L4865" s="183">
        <f>M4865+N4865+O4865</f>
        <v>0</v>
      </c>
      <c r="M4865" s="17"/>
      <c r="N4865" s="17"/>
      <c r="O4865" s="17"/>
      <c r="P4865" s="17">
        <f t="shared" si="3953"/>
        <v>57070</v>
      </c>
      <c r="Q4865" s="183">
        <f t="shared" si="3954"/>
        <v>99.825083085534374</v>
      </c>
    </row>
    <row r="4866" spans="1:17" ht="22.5" x14ac:dyDescent="0.25">
      <c r="A4866" s="1" t="s">
        <v>1</v>
      </c>
      <c r="B4866" s="1" t="s">
        <v>1</v>
      </c>
      <c r="C4866" s="1" t="s">
        <v>1</v>
      </c>
      <c r="D4866" s="2" t="s">
        <v>1</v>
      </c>
      <c r="E4866" s="2" t="s">
        <v>1</v>
      </c>
      <c r="F4866" s="2" t="s">
        <v>1</v>
      </c>
      <c r="G4866" s="2" t="s">
        <v>1</v>
      </c>
      <c r="H4866" s="13" t="s">
        <v>70</v>
      </c>
      <c r="I4866" s="184">
        <f t="shared" ref="I4866:O4866" si="3969">SUM(I4867)</f>
        <v>104000</v>
      </c>
      <c r="J4866" s="184">
        <f t="shared" si="3969"/>
        <v>27000</v>
      </c>
      <c r="K4866" s="184">
        <f t="shared" si="3969"/>
        <v>18001</v>
      </c>
      <c r="L4866" s="184">
        <f t="shared" si="3969"/>
        <v>0</v>
      </c>
      <c r="M4866" s="14">
        <f t="shared" si="3969"/>
        <v>0</v>
      </c>
      <c r="N4866" s="14">
        <f t="shared" si="3969"/>
        <v>0</v>
      </c>
      <c r="O4866" s="14">
        <f t="shared" si="3969"/>
        <v>0</v>
      </c>
      <c r="P4866" s="14">
        <f t="shared" si="3953"/>
        <v>18001</v>
      </c>
      <c r="Q4866" s="184">
        <f t="shared" si="3954"/>
        <v>66.670370370370364</v>
      </c>
    </row>
    <row r="4867" spans="1:17" x14ac:dyDescent="0.25">
      <c r="A4867" s="4" t="s">
        <v>969</v>
      </c>
      <c r="B4867" s="4" t="s">
        <v>94</v>
      </c>
      <c r="C4867" s="4" t="s">
        <v>1127</v>
      </c>
      <c r="D4867" s="4" t="s">
        <v>1901</v>
      </c>
      <c r="E4867" s="2" t="s">
        <v>71</v>
      </c>
      <c r="F4867" s="2" t="s">
        <v>1</v>
      </c>
      <c r="G4867" s="2" t="s">
        <v>1</v>
      </c>
      <c r="H4867" s="2" t="s">
        <v>72</v>
      </c>
      <c r="I4867" s="185">
        <f t="shared" ref="I4867:L4867" si="3970">SUM(I4868:I4869)</f>
        <v>104000</v>
      </c>
      <c r="J4867" s="185">
        <f t="shared" ref="J4867" si="3971">SUM(J4868:J4869)</f>
        <v>27000</v>
      </c>
      <c r="K4867" s="185">
        <f t="shared" ref="K4867" si="3972">SUM(K4868:K4869)</f>
        <v>18001</v>
      </c>
      <c r="L4867" s="185">
        <f t="shared" si="3970"/>
        <v>0</v>
      </c>
      <c r="M4867" s="15">
        <f t="shared" ref="M4867:O4867" si="3973">SUM(M4868:M4869)</f>
        <v>0</v>
      </c>
      <c r="N4867" s="15">
        <f t="shared" si="3973"/>
        <v>0</v>
      </c>
      <c r="O4867" s="15">
        <f t="shared" si="3973"/>
        <v>0</v>
      </c>
      <c r="P4867" s="15">
        <f t="shared" si="3953"/>
        <v>18001</v>
      </c>
      <c r="Q4867" s="185">
        <f t="shared" si="3954"/>
        <v>66.670370370370364</v>
      </c>
    </row>
    <row r="4868" spans="1:17" x14ac:dyDescent="0.25">
      <c r="A4868" s="4" t="s">
        <v>969</v>
      </c>
      <c r="B4868" s="4" t="s">
        <v>94</v>
      </c>
      <c r="C4868" s="4" t="s">
        <v>1127</v>
      </c>
      <c r="D4868" s="4" t="s">
        <v>1901</v>
      </c>
      <c r="E4868" s="3" t="s">
        <v>75</v>
      </c>
      <c r="F4868" s="4"/>
      <c r="G4868" s="16" t="s">
        <v>1018</v>
      </c>
      <c r="H4868" s="16" t="s">
        <v>74</v>
      </c>
      <c r="I4868" s="183">
        <v>49000</v>
      </c>
      <c r="J4868" s="183">
        <v>7000</v>
      </c>
      <c r="K4868" s="183">
        <v>7000</v>
      </c>
      <c r="L4868" s="183">
        <f>M4868+N4868+O4868</f>
        <v>0</v>
      </c>
      <c r="M4868" s="17"/>
      <c r="N4868" s="17"/>
      <c r="O4868" s="17"/>
      <c r="P4868" s="17">
        <f t="shared" si="3953"/>
        <v>7000</v>
      </c>
      <c r="Q4868" s="183">
        <f t="shared" si="3954"/>
        <v>100</v>
      </c>
    </row>
    <row r="4869" spans="1:17" x14ac:dyDescent="0.25">
      <c r="A4869" s="4" t="s">
        <v>969</v>
      </c>
      <c r="B4869" s="4" t="s">
        <v>94</v>
      </c>
      <c r="C4869" s="4" t="s">
        <v>1127</v>
      </c>
      <c r="D4869" s="4" t="s">
        <v>1901</v>
      </c>
      <c r="E4869" s="3" t="s">
        <v>341</v>
      </c>
      <c r="F4869" s="4"/>
      <c r="G4869" s="16" t="s">
        <v>1018</v>
      </c>
      <c r="H4869" s="16" t="s">
        <v>340</v>
      </c>
      <c r="I4869" s="183">
        <v>55000</v>
      </c>
      <c r="J4869" s="183">
        <v>20000</v>
      </c>
      <c r="K4869" s="183">
        <v>11001</v>
      </c>
      <c r="L4869" s="183">
        <f>M4869+N4869+O4869</f>
        <v>0</v>
      </c>
      <c r="M4869" s="17"/>
      <c r="N4869" s="17"/>
      <c r="O4869" s="17"/>
      <c r="P4869" s="17">
        <f t="shared" si="3953"/>
        <v>11001</v>
      </c>
      <c r="Q4869" s="183">
        <f t="shared" si="3954"/>
        <v>55.005000000000003</v>
      </c>
    </row>
    <row r="4870" spans="1:17" x14ac:dyDescent="0.25">
      <c r="A4870" s="16" t="s">
        <v>1</v>
      </c>
      <c r="B4870" s="16" t="s">
        <v>1</v>
      </c>
      <c r="C4870" s="16" t="s">
        <v>1</v>
      </c>
      <c r="D4870" s="16" t="s">
        <v>1</v>
      </c>
      <c r="E4870" s="16" t="s">
        <v>1</v>
      </c>
      <c r="F4870" s="16" t="s">
        <v>1</v>
      </c>
      <c r="G4870" s="16" t="s">
        <v>1</v>
      </c>
      <c r="H4870" s="13" t="s">
        <v>1910</v>
      </c>
      <c r="I4870" s="184">
        <f t="shared" ref="I4870:O4870" si="3974">SUM(I4839,I4862,I4866)</f>
        <v>3398200</v>
      </c>
      <c r="J4870" s="184">
        <f t="shared" si="3974"/>
        <v>2826836</v>
      </c>
      <c r="K4870" s="184">
        <f t="shared" si="3974"/>
        <v>2434119</v>
      </c>
      <c r="L4870" s="184">
        <f t="shared" si="3974"/>
        <v>374761</v>
      </c>
      <c r="M4870" s="14">
        <f t="shared" si="3974"/>
        <v>170984</v>
      </c>
      <c r="N4870" s="14">
        <f t="shared" si="3974"/>
        <v>162366</v>
      </c>
      <c r="O4870" s="14">
        <f t="shared" si="3974"/>
        <v>41411</v>
      </c>
      <c r="P4870" s="14">
        <f t="shared" si="3953"/>
        <v>2808880</v>
      </c>
      <c r="Q4870" s="184">
        <f t="shared" si="3954"/>
        <v>99.364802202886906</v>
      </c>
    </row>
    <row r="4871" spans="1:17" ht="15.75" thickBot="1" x14ac:dyDescent="0.3">
      <c r="A4871" s="16" t="s">
        <v>1</v>
      </c>
      <c r="B4871" s="16" t="s">
        <v>1</v>
      </c>
      <c r="C4871" s="16" t="s">
        <v>1</v>
      </c>
      <c r="D4871" s="16" t="s">
        <v>1</v>
      </c>
      <c r="E4871" s="16" t="s">
        <v>1</v>
      </c>
      <c r="F4871" s="16" t="s">
        <v>1</v>
      </c>
      <c r="G4871" s="16" t="s">
        <v>1</v>
      </c>
      <c r="H4871" s="2" t="s">
        <v>77</v>
      </c>
      <c r="I4871" s="185">
        <v>65</v>
      </c>
      <c r="J4871" s="185">
        <v>65</v>
      </c>
      <c r="K4871" s="185"/>
      <c r="L4871" s="185"/>
      <c r="M4871" s="15"/>
      <c r="N4871" s="15"/>
      <c r="O4871" s="15"/>
      <c r="P4871" s="15"/>
      <c r="Q4871" s="164"/>
    </row>
    <row r="4872" spans="1:17" ht="45.75" thickBot="1" x14ac:dyDescent="0.3">
      <c r="A4872" s="212" t="s">
        <v>1</v>
      </c>
      <c r="B4872" s="212" t="s">
        <v>1</v>
      </c>
      <c r="C4872" s="212" t="s">
        <v>1</v>
      </c>
      <c r="D4872" s="212" t="s">
        <v>1</v>
      </c>
      <c r="E4872" s="212" t="s">
        <v>1</v>
      </c>
      <c r="F4872" s="212" t="s">
        <v>1</v>
      </c>
      <c r="G4872" s="214" t="s">
        <v>1</v>
      </c>
      <c r="H4872" s="5" t="s">
        <v>78</v>
      </c>
      <c r="I4872" s="109" t="s">
        <v>3374</v>
      </c>
      <c r="J4872" s="109" t="s">
        <v>3433</v>
      </c>
      <c r="K4872" s="109" t="s">
        <v>3437</v>
      </c>
      <c r="L4872" s="109" t="s">
        <v>3434</v>
      </c>
      <c r="M4872" s="5" t="s">
        <v>3439</v>
      </c>
      <c r="N4872" s="5" t="s">
        <v>3440</v>
      </c>
      <c r="O4872" s="5" t="s">
        <v>3441</v>
      </c>
      <c r="P4872" s="5" t="s">
        <v>3438</v>
      </c>
      <c r="Q4872" s="162" t="s">
        <v>3302</v>
      </c>
    </row>
    <row r="4873" spans="1:17" x14ac:dyDescent="0.25">
      <c r="A4873" s="213"/>
      <c r="B4873" s="213"/>
      <c r="C4873" s="213"/>
      <c r="D4873" s="213"/>
      <c r="E4873" s="213"/>
      <c r="F4873" s="213"/>
      <c r="G4873" s="215"/>
      <c r="H4873" s="18" t="s">
        <v>1</v>
      </c>
      <c r="I4873" s="110">
        <v>1</v>
      </c>
      <c r="J4873" s="110">
        <v>2</v>
      </c>
      <c r="K4873" s="110">
        <v>20</v>
      </c>
      <c r="L4873" s="110" t="s">
        <v>3402</v>
      </c>
      <c r="M4873" s="12">
        <v>5</v>
      </c>
      <c r="N4873" s="12">
        <v>6</v>
      </c>
      <c r="O4873" s="12">
        <v>7</v>
      </c>
      <c r="P4873" s="12" t="s">
        <v>3303</v>
      </c>
      <c r="Q4873" s="110">
        <v>9</v>
      </c>
    </row>
    <row r="4874" spans="1:17" x14ac:dyDescent="0.25">
      <c r="A4874" s="213"/>
      <c r="B4874" s="213"/>
      <c r="C4874" s="213"/>
      <c r="D4874" s="213"/>
      <c r="E4874" s="213"/>
      <c r="F4874" s="213"/>
      <c r="G4874" s="215"/>
      <c r="H4874" s="19" t="s">
        <v>1061</v>
      </c>
      <c r="I4874" s="186">
        <f t="shared" ref="I4874:L4874" si="3975">SUM(I4870)</f>
        <v>3398200</v>
      </c>
      <c r="J4874" s="186">
        <f t="shared" ref="J4874" si="3976">SUM(J4870)</f>
        <v>2826836</v>
      </c>
      <c r="K4874" s="186">
        <f t="shared" ref="K4874" si="3977">SUM(K4870)</f>
        <v>2434119</v>
      </c>
      <c r="L4874" s="186">
        <f t="shared" si="3975"/>
        <v>374761</v>
      </c>
      <c r="M4874" s="20">
        <f t="shared" ref="M4874:O4874" si="3978">SUM(M4870)</f>
        <v>170984</v>
      </c>
      <c r="N4874" s="20">
        <f t="shared" si="3978"/>
        <v>162366</v>
      </c>
      <c r="O4874" s="20">
        <f t="shared" si="3978"/>
        <v>41411</v>
      </c>
      <c r="P4874" s="20">
        <f>K4874+L4874</f>
        <v>2808880</v>
      </c>
      <c r="Q4874" s="186">
        <f>IF(J4874=0,"-",P4874/J4874*100)</f>
        <v>99.364802202886906</v>
      </c>
    </row>
    <row r="4875" spans="1:17" x14ac:dyDescent="0.25">
      <c r="A4875" s="213"/>
      <c r="B4875" s="213"/>
      <c r="C4875" s="213"/>
      <c r="D4875" s="213"/>
      <c r="E4875" s="213"/>
      <c r="F4875" s="213"/>
      <c r="G4875" s="215"/>
      <c r="H4875" s="21" t="s">
        <v>80</v>
      </c>
      <c r="I4875" s="186">
        <f t="shared" ref="I4875:L4875" si="3979">SUM(I4874)</f>
        <v>3398200</v>
      </c>
      <c r="J4875" s="186">
        <f t="shared" ref="J4875" si="3980">SUM(J4874)</f>
        <v>2826836</v>
      </c>
      <c r="K4875" s="186">
        <f t="shared" ref="K4875" si="3981">SUM(K4874)</f>
        <v>2434119</v>
      </c>
      <c r="L4875" s="186">
        <f t="shared" si="3979"/>
        <v>374761</v>
      </c>
      <c r="M4875" s="20">
        <f t="shared" ref="M4875:O4875" si="3982">SUM(M4874)</f>
        <v>170984</v>
      </c>
      <c r="N4875" s="20">
        <f t="shared" si="3982"/>
        <v>162366</v>
      </c>
      <c r="O4875" s="20">
        <f t="shared" si="3982"/>
        <v>41411</v>
      </c>
      <c r="P4875" s="20">
        <f>K4875+L4875</f>
        <v>2808880</v>
      </c>
      <c r="Q4875" s="186">
        <f>IF(J4875=0,"-",P4875/J4875*100)</f>
        <v>99.364802202886906</v>
      </c>
    </row>
    <row r="4876" spans="1:17" x14ac:dyDescent="0.25">
      <c r="A4876" s="216"/>
      <c r="B4876" s="216"/>
      <c r="C4876" s="216"/>
      <c r="D4876" s="216"/>
      <c r="E4876" s="216"/>
      <c r="F4876" s="216"/>
      <c r="G4876" s="217"/>
      <c r="J4876" s="178">
        <v>0</v>
      </c>
      <c r="K4876" s="178">
        <v>0</v>
      </c>
      <c r="L4876" s="178">
        <f>M4876+N4876+O4876</f>
        <v>0</v>
      </c>
      <c r="P4876">
        <f>K4876+L4876</f>
        <v>0</v>
      </c>
      <c r="Q4876" s="160" t="str">
        <f>IF(J4876=0,"-",P4876/J4876*100)</f>
        <v>-</v>
      </c>
    </row>
    <row r="4877" spans="1:17" ht="15.75" thickBot="1" x14ac:dyDescent="0.3">
      <c r="A4877" s="16" t="s">
        <v>1</v>
      </c>
      <c r="B4877" s="16" t="s">
        <v>1</v>
      </c>
      <c r="C4877" s="16" t="s">
        <v>1</v>
      </c>
      <c r="D4877" s="16" t="s">
        <v>1</v>
      </c>
      <c r="E4877" s="16" t="s">
        <v>1</v>
      </c>
      <c r="F4877" s="16" t="s">
        <v>1</v>
      </c>
      <c r="G4877" s="16" t="s">
        <v>1</v>
      </c>
      <c r="H4877" s="22" t="s">
        <v>1</v>
      </c>
      <c r="I4877" s="187"/>
      <c r="J4877" s="187"/>
      <c r="K4877" s="187"/>
      <c r="L4877" s="187"/>
      <c r="M4877" s="22"/>
      <c r="N4877" s="22"/>
      <c r="O4877" s="22"/>
      <c r="P4877" s="22"/>
      <c r="Q4877" s="166"/>
    </row>
    <row r="4878" spans="1:17" ht="45.75" thickBot="1" x14ac:dyDescent="0.3">
      <c r="A4878" s="5" t="s">
        <v>4</v>
      </c>
      <c r="B4878" s="5" t="s">
        <v>5</v>
      </c>
      <c r="C4878" s="5" t="s">
        <v>6</v>
      </c>
      <c r="D4878" s="6" t="s">
        <v>1</v>
      </c>
      <c r="E4878" s="5" t="s">
        <v>7</v>
      </c>
      <c r="F4878" s="5" t="s">
        <v>8</v>
      </c>
      <c r="G4878" s="5" t="s">
        <v>9</v>
      </c>
      <c r="H4878" s="5" t="s">
        <v>10</v>
      </c>
      <c r="I4878" s="109" t="s">
        <v>3374</v>
      </c>
      <c r="J4878" s="109" t="s">
        <v>3433</v>
      </c>
      <c r="K4878" s="109" t="s">
        <v>3437</v>
      </c>
      <c r="L4878" s="109" t="s">
        <v>3434</v>
      </c>
      <c r="M4878" s="5" t="s">
        <v>3439</v>
      </c>
      <c r="N4878" s="5" t="s">
        <v>3440</v>
      </c>
      <c r="O4878" s="5" t="s">
        <v>3441</v>
      </c>
      <c r="P4878" s="5" t="s">
        <v>3438</v>
      </c>
      <c r="Q4878" s="162" t="s">
        <v>3302</v>
      </c>
    </row>
    <row r="4879" spans="1:17" x14ac:dyDescent="0.25">
      <c r="A4879" s="7" t="s">
        <v>1</v>
      </c>
      <c r="B4879" s="7" t="s">
        <v>1</v>
      </c>
      <c r="C4879" s="7" t="s">
        <v>1</v>
      </c>
      <c r="D4879" s="8" t="s">
        <v>1</v>
      </c>
      <c r="E4879" s="8" t="s">
        <v>1</v>
      </c>
      <c r="F4879" s="9" t="s">
        <v>1</v>
      </c>
      <c r="G4879" s="10" t="s">
        <v>1</v>
      </c>
      <c r="H4879" s="11" t="s">
        <v>1</v>
      </c>
      <c r="I4879" s="110">
        <v>1</v>
      </c>
      <c r="J4879" s="110">
        <v>2</v>
      </c>
      <c r="K4879" s="110">
        <v>20</v>
      </c>
      <c r="L4879" s="110" t="s">
        <v>3402</v>
      </c>
      <c r="M4879" s="12">
        <v>5</v>
      </c>
      <c r="N4879" s="12">
        <v>6</v>
      </c>
      <c r="O4879" s="12">
        <v>7</v>
      </c>
      <c r="P4879" s="12" t="s">
        <v>3303</v>
      </c>
      <c r="Q4879" s="110">
        <v>9</v>
      </c>
    </row>
    <row r="4880" spans="1:17" x14ac:dyDescent="0.25">
      <c r="A4880" s="1" t="s">
        <v>969</v>
      </c>
      <c r="B4880" s="1" t="s">
        <v>94</v>
      </c>
      <c r="C4880" s="4" t="s">
        <v>1138</v>
      </c>
      <c r="D4880" s="4" t="s">
        <v>1911</v>
      </c>
      <c r="E4880" s="2" t="s">
        <v>1</v>
      </c>
      <c r="F4880" s="2" t="s">
        <v>1</v>
      </c>
      <c r="G4880" s="2" t="s">
        <v>1</v>
      </c>
      <c r="H4880" s="2" t="s">
        <v>1912</v>
      </c>
      <c r="I4880" s="183">
        <v>0</v>
      </c>
      <c r="J4880" s="183"/>
      <c r="K4880" s="183"/>
      <c r="L4880" s="183"/>
      <c r="M4880" s="3"/>
      <c r="N4880" s="3"/>
      <c r="O4880" s="3"/>
      <c r="P4880" s="3"/>
      <c r="Q4880" s="161"/>
    </row>
    <row r="4881" spans="1:17" ht="33.75" x14ac:dyDescent="0.25">
      <c r="A4881" s="1" t="s">
        <v>1</v>
      </c>
      <c r="B4881" s="1" t="s">
        <v>1</v>
      </c>
      <c r="C4881" s="1" t="s">
        <v>1</v>
      </c>
      <c r="D4881" s="2" t="s">
        <v>1</v>
      </c>
      <c r="E4881" s="2" t="s">
        <v>1</v>
      </c>
      <c r="F4881" s="2" t="s">
        <v>1</v>
      </c>
      <c r="G4881" s="2" t="s">
        <v>1</v>
      </c>
      <c r="H4881" s="13" t="s">
        <v>14</v>
      </c>
      <c r="I4881" s="184">
        <f t="shared" ref="I4881:L4881" si="3983">SUM(I4882,I4890,I4892)</f>
        <v>1187455</v>
      </c>
      <c r="J4881" s="184">
        <f t="shared" ref="J4881" si="3984">SUM(J4882,J4890,J4892)</f>
        <v>1191384</v>
      </c>
      <c r="K4881" s="184">
        <f t="shared" ref="K4881" si="3985">SUM(K4882,K4890,K4892)</f>
        <v>1019115</v>
      </c>
      <c r="L4881" s="184">
        <f t="shared" si="3983"/>
        <v>172269</v>
      </c>
      <c r="M4881" s="14">
        <f t="shared" ref="M4881:O4881" si="3986">SUM(M4882,M4890,M4892)</f>
        <v>114810</v>
      </c>
      <c r="N4881" s="14">
        <f t="shared" si="3986"/>
        <v>55241</v>
      </c>
      <c r="O4881" s="14">
        <f t="shared" si="3986"/>
        <v>2218</v>
      </c>
      <c r="P4881" s="14">
        <f t="shared" ref="P4881:P4912" si="3987">K4881+L4881</f>
        <v>1191384</v>
      </c>
      <c r="Q4881" s="184">
        <f t="shared" ref="Q4881:Q4912" si="3988">IF(J4881=0,"-",P4881/J4881*100)</f>
        <v>100</v>
      </c>
    </row>
    <row r="4882" spans="1:17" x14ac:dyDescent="0.25">
      <c r="A4882" s="4" t="s">
        <v>969</v>
      </c>
      <c r="B4882" s="4" t="s">
        <v>94</v>
      </c>
      <c r="C4882" s="4" t="s">
        <v>1138</v>
      </c>
      <c r="D4882" s="4" t="s">
        <v>1911</v>
      </c>
      <c r="E4882" s="2" t="s">
        <v>15</v>
      </c>
      <c r="F4882" s="2" t="s">
        <v>1</v>
      </c>
      <c r="G4882" s="2" t="s">
        <v>1</v>
      </c>
      <c r="H4882" s="2" t="s">
        <v>16</v>
      </c>
      <c r="I4882" s="185">
        <f t="shared" ref="I4882:L4882" si="3989">SUM(I4883,I4884)</f>
        <v>1016068</v>
      </c>
      <c r="J4882" s="185">
        <f t="shared" ref="J4882" si="3990">SUM(J4883,J4884)</f>
        <v>1019997</v>
      </c>
      <c r="K4882" s="185">
        <f t="shared" ref="K4882" si="3991">SUM(K4883,K4884)</f>
        <v>876007</v>
      </c>
      <c r="L4882" s="185">
        <f t="shared" si="3989"/>
        <v>143990</v>
      </c>
      <c r="M4882" s="15">
        <f t="shared" ref="M4882:O4882" si="3992">SUM(M4883,M4884)</f>
        <v>99222</v>
      </c>
      <c r="N4882" s="15">
        <f t="shared" si="3992"/>
        <v>42768</v>
      </c>
      <c r="O4882" s="15">
        <f t="shared" si="3992"/>
        <v>2000</v>
      </c>
      <c r="P4882" s="15">
        <f t="shared" si="3987"/>
        <v>1019997</v>
      </c>
      <c r="Q4882" s="185">
        <f t="shared" si="3988"/>
        <v>100</v>
      </c>
    </row>
    <row r="4883" spans="1:17" x14ac:dyDescent="0.25">
      <c r="A4883" s="4" t="s">
        <v>969</v>
      </c>
      <c r="B4883" s="4" t="s">
        <v>94</v>
      </c>
      <c r="C4883" s="4" t="s">
        <v>1138</v>
      </c>
      <c r="D4883" s="4" t="s">
        <v>1911</v>
      </c>
      <c r="E4883" s="3" t="s">
        <v>18</v>
      </c>
      <c r="F4883" s="4"/>
      <c r="G4883" s="16" t="s">
        <v>1018</v>
      </c>
      <c r="H4883" s="16" t="s">
        <v>17</v>
      </c>
      <c r="I4883" s="183">
        <v>904768</v>
      </c>
      <c r="J4883" s="183">
        <v>904768</v>
      </c>
      <c r="K4883" s="183">
        <v>777000</v>
      </c>
      <c r="L4883" s="183">
        <f>M4883+N4883+O4883</f>
        <v>127768</v>
      </c>
      <c r="M4883" s="17">
        <v>87000</v>
      </c>
      <c r="N4883" s="17">
        <v>40768</v>
      </c>
      <c r="O4883" s="17">
        <v>0</v>
      </c>
      <c r="P4883" s="17">
        <f t="shared" si="3987"/>
        <v>904768</v>
      </c>
      <c r="Q4883" s="183">
        <f t="shared" si="3988"/>
        <v>100</v>
      </c>
    </row>
    <row r="4884" spans="1:17" x14ac:dyDescent="0.25">
      <c r="A4884" s="1" t="s">
        <v>969</v>
      </c>
      <c r="B4884" s="1" t="s">
        <v>94</v>
      </c>
      <c r="C4884" s="1" t="s">
        <v>1138</v>
      </c>
      <c r="D4884" s="1" t="s">
        <v>1911</v>
      </c>
      <c r="E4884" s="1" t="s">
        <v>20</v>
      </c>
      <c r="F4884" s="4" t="s">
        <v>1</v>
      </c>
      <c r="G4884" s="16" t="s">
        <v>1</v>
      </c>
      <c r="H4884" s="2" t="s">
        <v>21</v>
      </c>
      <c r="I4884" s="185">
        <f t="shared" ref="I4884:O4884" si="3993">SUM(I4885:I4889)</f>
        <v>111300</v>
      </c>
      <c r="J4884" s="185">
        <f t="shared" si="3993"/>
        <v>115229</v>
      </c>
      <c r="K4884" s="185">
        <f t="shared" si="3993"/>
        <v>99007</v>
      </c>
      <c r="L4884" s="185">
        <f t="shared" si="3993"/>
        <v>16222</v>
      </c>
      <c r="M4884" s="15">
        <f t="shared" si="3993"/>
        <v>12222</v>
      </c>
      <c r="N4884" s="15">
        <f t="shared" si="3993"/>
        <v>2000</v>
      </c>
      <c r="O4884" s="15">
        <f t="shared" si="3993"/>
        <v>2000</v>
      </c>
      <c r="P4884" s="15">
        <f t="shared" si="3987"/>
        <v>115229</v>
      </c>
      <c r="Q4884" s="185">
        <f t="shared" si="3988"/>
        <v>100</v>
      </c>
    </row>
    <row r="4885" spans="1:17" x14ac:dyDescent="0.25">
      <c r="A4885" s="4" t="s">
        <v>969</v>
      </c>
      <c r="B4885" s="4" t="s">
        <v>94</v>
      </c>
      <c r="C4885" s="4" t="s">
        <v>1138</v>
      </c>
      <c r="D4885" s="4" t="s">
        <v>1911</v>
      </c>
      <c r="E4885" s="3" t="s">
        <v>22</v>
      </c>
      <c r="F4885" s="4" t="s">
        <v>1913</v>
      </c>
      <c r="G4885" s="16" t="s">
        <v>1018</v>
      </c>
      <c r="H4885" s="16" t="s">
        <v>86</v>
      </c>
      <c r="I4885" s="183">
        <v>17100</v>
      </c>
      <c r="J4885" s="183">
        <v>17100</v>
      </c>
      <c r="K4885" s="183">
        <v>11600</v>
      </c>
      <c r="L4885" s="183">
        <f>M4885+N4885+O4885</f>
        <v>5500</v>
      </c>
      <c r="M4885" s="17">
        <v>1500</v>
      </c>
      <c r="N4885" s="17">
        <v>2000</v>
      </c>
      <c r="O4885" s="17">
        <v>2000</v>
      </c>
      <c r="P4885" s="17">
        <f t="shared" si="3987"/>
        <v>17100</v>
      </c>
      <c r="Q4885" s="183">
        <f t="shared" si="3988"/>
        <v>100</v>
      </c>
    </row>
    <row r="4886" spans="1:17" x14ac:dyDescent="0.25">
      <c r="A4886" s="4" t="s">
        <v>969</v>
      </c>
      <c r="B4886" s="4" t="s">
        <v>94</v>
      </c>
      <c r="C4886" s="4" t="s">
        <v>1138</v>
      </c>
      <c r="D4886" s="4" t="s">
        <v>1911</v>
      </c>
      <c r="E4886" s="3" t="s">
        <v>22</v>
      </c>
      <c r="F4886" s="4" t="s">
        <v>1914</v>
      </c>
      <c r="G4886" s="16" t="s">
        <v>1018</v>
      </c>
      <c r="H4886" s="16" t="s">
        <v>26</v>
      </c>
      <c r="I4886" s="183">
        <v>69200</v>
      </c>
      <c r="J4886" s="183">
        <v>69200</v>
      </c>
      <c r="K4886" s="183">
        <v>61623</v>
      </c>
      <c r="L4886" s="183">
        <f>M4886+N4886+O4886</f>
        <v>7577</v>
      </c>
      <c r="M4886" s="17">
        <v>7577</v>
      </c>
      <c r="N4886" s="17"/>
      <c r="O4886" s="17"/>
      <c r="P4886" s="17">
        <f t="shared" si="3987"/>
        <v>69200</v>
      </c>
      <c r="Q4886" s="183">
        <f t="shared" si="3988"/>
        <v>100</v>
      </c>
    </row>
    <row r="4887" spans="1:17" x14ac:dyDescent="0.25">
      <c r="A4887" s="4" t="s">
        <v>969</v>
      </c>
      <c r="B4887" s="4" t="s">
        <v>94</v>
      </c>
      <c r="C4887" s="4" t="s">
        <v>1138</v>
      </c>
      <c r="D4887" s="4" t="s">
        <v>1911</v>
      </c>
      <c r="E4887" s="3" t="s">
        <v>22</v>
      </c>
      <c r="F4887" s="4" t="s">
        <v>1915</v>
      </c>
      <c r="G4887" s="16" t="s">
        <v>1018</v>
      </c>
      <c r="H4887" s="16" t="s">
        <v>28</v>
      </c>
      <c r="I4887" s="183">
        <v>18000</v>
      </c>
      <c r="J4887" s="183">
        <v>21929</v>
      </c>
      <c r="K4887" s="183">
        <v>21929</v>
      </c>
      <c r="L4887" s="183">
        <f>M4887+N4887+O4887</f>
        <v>0</v>
      </c>
      <c r="M4887" s="17"/>
      <c r="N4887" s="17"/>
      <c r="O4887" s="17"/>
      <c r="P4887" s="17">
        <f t="shared" si="3987"/>
        <v>21929</v>
      </c>
      <c r="Q4887" s="183">
        <f t="shared" si="3988"/>
        <v>100</v>
      </c>
    </row>
    <row r="4888" spans="1:17" x14ac:dyDescent="0.25">
      <c r="A4888" s="4" t="s">
        <v>969</v>
      </c>
      <c r="B4888" s="4" t="s">
        <v>94</v>
      </c>
      <c r="C4888" s="4" t="s">
        <v>1138</v>
      </c>
      <c r="D4888" s="4" t="s">
        <v>1911</v>
      </c>
      <c r="E4888" s="3" t="s">
        <v>22</v>
      </c>
      <c r="F4888" s="4" t="s">
        <v>1916</v>
      </c>
      <c r="G4888" s="16" t="s">
        <v>1018</v>
      </c>
      <c r="H4888" s="16" t="s">
        <v>24</v>
      </c>
      <c r="I4888" s="183">
        <v>0</v>
      </c>
      <c r="J4888" s="183">
        <v>0</v>
      </c>
      <c r="K4888" s="183">
        <v>0</v>
      </c>
      <c r="L4888" s="183">
        <f>M4888+N4888+O4888</f>
        <v>0</v>
      </c>
      <c r="M4888" s="17"/>
      <c r="N4888" s="17"/>
      <c r="O4888" s="17"/>
      <c r="P4888" s="17">
        <f t="shared" si="3987"/>
        <v>0</v>
      </c>
      <c r="Q4888" s="161" t="str">
        <f t="shared" si="3988"/>
        <v>-</v>
      </c>
    </row>
    <row r="4889" spans="1:17" x14ac:dyDescent="0.25">
      <c r="A4889" s="4" t="s">
        <v>969</v>
      </c>
      <c r="B4889" s="4" t="s">
        <v>94</v>
      </c>
      <c r="C4889" s="4" t="s">
        <v>1138</v>
      </c>
      <c r="D4889" s="4" t="s">
        <v>1911</v>
      </c>
      <c r="E4889" s="3" t="s">
        <v>22</v>
      </c>
      <c r="F4889" s="4" t="s">
        <v>1917</v>
      </c>
      <c r="G4889" s="16" t="s">
        <v>1018</v>
      </c>
      <c r="H4889" s="16" t="s">
        <v>30</v>
      </c>
      <c r="I4889" s="183">
        <v>7000</v>
      </c>
      <c r="J4889" s="183">
        <v>7000</v>
      </c>
      <c r="K4889" s="183">
        <v>3855</v>
      </c>
      <c r="L4889" s="183">
        <f>M4889+N4889+O4889</f>
        <v>3145</v>
      </c>
      <c r="M4889" s="17">
        <v>3145</v>
      </c>
      <c r="N4889" s="17"/>
      <c r="O4889" s="17"/>
      <c r="P4889" s="17">
        <f t="shared" si="3987"/>
        <v>7000</v>
      </c>
      <c r="Q4889" s="183">
        <f t="shared" si="3988"/>
        <v>100</v>
      </c>
    </row>
    <row r="4890" spans="1:17" x14ac:dyDescent="0.25">
      <c r="A4890" s="4" t="s">
        <v>969</v>
      </c>
      <c r="B4890" s="4" t="s">
        <v>94</v>
      </c>
      <c r="C4890" s="4" t="s">
        <v>1138</v>
      </c>
      <c r="D4890" s="4" t="s">
        <v>1911</v>
      </c>
      <c r="E4890" s="2" t="s">
        <v>31</v>
      </c>
      <c r="F4890" s="2" t="s">
        <v>1</v>
      </c>
      <c r="G4890" s="2" t="s">
        <v>1</v>
      </c>
      <c r="H4890" s="2" t="s">
        <v>32</v>
      </c>
      <c r="I4890" s="185">
        <f t="shared" ref="I4890:O4890" si="3994">SUM(I4891)</f>
        <v>95000</v>
      </c>
      <c r="J4890" s="185">
        <f t="shared" si="3994"/>
        <v>95000</v>
      </c>
      <c r="K4890" s="185">
        <f t="shared" si="3994"/>
        <v>81377</v>
      </c>
      <c r="L4890" s="185">
        <f t="shared" si="3994"/>
        <v>13623</v>
      </c>
      <c r="M4890" s="15">
        <f t="shared" si="3994"/>
        <v>7000</v>
      </c>
      <c r="N4890" s="15">
        <f t="shared" si="3994"/>
        <v>6623</v>
      </c>
      <c r="O4890" s="15">
        <f t="shared" si="3994"/>
        <v>0</v>
      </c>
      <c r="P4890" s="15">
        <f t="shared" si="3987"/>
        <v>95000</v>
      </c>
      <c r="Q4890" s="185">
        <f t="shared" si="3988"/>
        <v>100</v>
      </c>
    </row>
    <row r="4891" spans="1:17" x14ac:dyDescent="0.25">
      <c r="A4891" s="4" t="s">
        <v>969</v>
      </c>
      <c r="B4891" s="4" t="s">
        <v>94</v>
      </c>
      <c r="C4891" s="4" t="s">
        <v>1138</v>
      </c>
      <c r="D4891" s="4" t="s">
        <v>1911</v>
      </c>
      <c r="E4891" s="3" t="s">
        <v>34</v>
      </c>
      <c r="F4891" s="4"/>
      <c r="G4891" s="16" t="s">
        <v>1018</v>
      </c>
      <c r="H4891" s="16" t="s">
        <v>33</v>
      </c>
      <c r="I4891" s="183">
        <v>95000</v>
      </c>
      <c r="J4891" s="183">
        <v>95000</v>
      </c>
      <c r="K4891" s="183">
        <v>81377</v>
      </c>
      <c r="L4891" s="183">
        <f>M4891+N4891+O4891</f>
        <v>13623</v>
      </c>
      <c r="M4891" s="17">
        <v>7000</v>
      </c>
      <c r="N4891" s="17">
        <v>6623</v>
      </c>
      <c r="O4891" s="17"/>
      <c r="P4891" s="17">
        <f t="shared" si="3987"/>
        <v>95000</v>
      </c>
      <c r="Q4891" s="183">
        <f t="shared" si="3988"/>
        <v>100</v>
      </c>
    </row>
    <row r="4892" spans="1:17" x14ac:dyDescent="0.25">
      <c r="A4892" s="4" t="s">
        <v>969</v>
      </c>
      <c r="B4892" s="4" t="s">
        <v>94</v>
      </c>
      <c r="C4892" s="4" t="s">
        <v>1138</v>
      </c>
      <c r="D4892" s="4" t="s">
        <v>1911</v>
      </c>
      <c r="E4892" s="2" t="s">
        <v>35</v>
      </c>
      <c r="F4892" s="2" t="s">
        <v>1</v>
      </c>
      <c r="G4892" s="2" t="s">
        <v>1</v>
      </c>
      <c r="H4892" s="2" t="s">
        <v>36</v>
      </c>
      <c r="I4892" s="185">
        <f t="shared" ref="I4892:O4892" si="3995">SUM(I4893:I4901)</f>
        <v>76387</v>
      </c>
      <c r="J4892" s="185">
        <f t="shared" si="3995"/>
        <v>76387</v>
      </c>
      <c r="K4892" s="185">
        <f t="shared" si="3995"/>
        <v>61731</v>
      </c>
      <c r="L4892" s="185">
        <f t="shared" si="3995"/>
        <v>14656</v>
      </c>
      <c r="M4892" s="15">
        <f t="shared" si="3995"/>
        <v>8588</v>
      </c>
      <c r="N4892" s="15">
        <f t="shared" si="3995"/>
        <v>5850</v>
      </c>
      <c r="O4892" s="15">
        <f t="shared" si="3995"/>
        <v>218</v>
      </c>
      <c r="P4892" s="15">
        <f t="shared" si="3987"/>
        <v>76387</v>
      </c>
      <c r="Q4892" s="185">
        <f t="shared" si="3988"/>
        <v>100</v>
      </c>
    </row>
    <row r="4893" spans="1:17" x14ac:dyDescent="0.25">
      <c r="A4893" s="4" t="s">
        <v>969</v>
      </c>
      <c r="B4893" s="4" t="s">
        <v>94</v>
      </c>
      <c r="C4893" s="4" t="s">
        <v>1138</v>
      </c>
      <c r="D4893" s="4" t="s">
        <v>1911</v>
      </c>
      <c r="E4893" s="3" t="s">
        <v>39</v>
      </c>
      <c r="F4893" s="4"/>
      <c r="G4893" s="16" t="s">
        <v>1018</v>
      </c>
      <c r="H4893" s="16" t="s">
        <v>38</v>
      </c>
      <c r="I4893" s="183">
        <v>600</v>
      </c>
      <c r="J4893" s="183">
        <v>1407</v>
      </c>
      <c r="K4893" s="183">
        <v>1107</v>
      </c>
      <c r="L4893" s="183">
        <f t="shared" ref="L4893:L4900" si="3996">M4893+N4893+O4893</f>
        <v>300</v>
      </c>
      <c r="M4893" s="17">
        <v>300</v>
      </c>
      <c r="N4893" s="17"/>
      <c r="O4893" s="17"/>
      <c r="P4893" s="17">
        <f t="shared" si="3987"/>
        <v>1407</v>
      </c>
      <c r="Q4893" s="183">
        <f t="shared" si="3988"/>
        <v>100</v>
      </c>
    </row>
    <row r="4894" spans="1:17" x14ac:dyDescent="0.25">
      <c r="A4894" s="4" t="s">
        <v>969</v>
      </c>
      <c r="B4894" s="4" t="s">
        <v>94</v>
      </c>
      <c r="C4894" s="4" t="s">
        <v>1138</v>
      </c>
      <c r="D4894" s="4" t="s">
        <v>1911</v>
      </c>
      <c r="E4894" s="3" t="s">
        <v>197</v>
      </c>
      <c r="F4894" s="4"/>
      <c r="G4894" s="16" t="s">
        <v>1018</v>
      </c>
      <c r="H4894" s="16" t="s">
        <v>196</v>
      </c>
      <c r="I4894" s="183">
        <v>42000</v>
      </c>
      <c r="J4894" s="183">
        <v>42000</v>
      </c>
      <c r="K4894" s="183">
        <v>34000</v>
      </c>
      <c r="L4894" s="183">
        <f t="shared" si="3996"/>
        <v>8000</v>
      </c>
      <c r="M4894" s="17">
        <v>4500</v>
      </c>
      <c r="N4894" s="17">
        <v>3500</v>
      </c>
      <c r="O4894" s="17"/>
      <c r="P4894" s="17">
        <f t="shared" si="3987"/>
        <v>42000</v>
      </c>
      <c r="Q4894" s="183">
        <f t="shared" si="3988"/>
        <v>100</v>
      </c>
    </row>
    <row r="4895" spans="1:17" x14ac:dyDescent="0.25">
      <c r="A4895" s="4" t="s">
        <v>969</v>
      </c>
      <c r="B4895" s="4" t="s">
        <v>94</v>
      </c>
      <c r="C4895" s="4" t="s">
        <v>1138</v>
      </c>
      <c r="D4895" s="4" t="s">
        <v>1911</v>
      </c>
      <c r="E4895" s="3" t="s">
        <v>200</v>
      </c>
      <c r="F4895" s="4"/>
      <c r="G4895" s="16" t="s">
        <v>1018</v>
      </c>
      <c r="H4895" s="16" t="s">
        <v>199</v>
      </c>
      <c r="I4895" s="183">
        <v>4500</v>
      </c>
      <c r="J4895" s="183">
        <v>4500</v>
      </c>
      <c r="K4895" s="183">
        <v>4200</v>
      </c>
      <c r="L4895" s="183">
        <f t="shared" si="3996"/>
        <v>300</v>
      </c>
      <c r="M4895" s="17">
        <v>300</v>
      </c>
      <c r="N4895" s="17"/>
      <c r="O4895" s="17"/>
      <c r="P4895" s="17">
        <f t="shared" si="3987"/>
        <v>4500</v>
      </c>
      <c r="Q4895" s="183">
        <f t="shared" si="3988"/>
        <v>100</v>
      </c>
    </row>
    <row r="4896" spans="1:17" x14ac:dyDescent="0.25">
      <c r="A4896" s="4" t="s">
        <v>969</v>
      </c>
      <c r="B4896" s="4" t="s">
        <v>94</v>
      </c>
      <c r="C4896" s="4" t="s">
        <v>1138</v>
      </c>
      <c r="D4896" s="4" t="s">
        <v>1911</v>
      </c>
      <c r="E4896" s="3" t="s">
        <v>203</v>
      </c>
      <c r="F4896" s="4"/>
      <c r="G4896" s="16" t="s">
        <v>1018</v>
      </c>
      <c r="H4896" s="16" t="s">
        <v>202</v>
      </c>
      <c r="I4896" s="183">
        <v>9200</v>
      </c>
      <c r="J4896" s="183">
        <v>8393</v>
      </c>
      <c r="K4896" s="183">
        <v>5200</v>
      </c>
      <c r="L4896" s="183">
        <f t="shared" si="3996"/>
        <v>3193</v>
      </c>
      <c r="M4896" s="17">
        <v>1500</v>
      </c>
      <c r="N4896" s="17">
        <v>1500</v>
      </c>
      <c r="O4896" s="17">
        <v>193</v>
      </c>
      <c r="P4896" s="17">
        <f t="shared" si="3987"/>
        <v>8393</v>
      </c>
      <c r="Q4896" s="183">
        <f t="shared" si="3988"/>
        <v>100</v>
      </c>
    </row>
    <row r="4897" spans="1:17" x14ac:dyDescent="0.25">
      <c r="A4897" s="4" t="s">
        <v>969</v>
      </c>
      <c r="B4897" s="4" t="s">
        <v>94</v>
      </c>
      <c r="C4897" s="4" t="s">
        <v>1138</v>
      </c>
      <c r="D4897" s="4" t="s">
        <v>1911</v>
      </c>
      <c r="E4897" s="3" t="s">
        <v>206</v>
      </c>
      <c r="F4897" s="4"/>
      <c r="G4897" s="16" t="s">
        <v>1018</v>
      </c>
      <c r="H4897" s="16" t="s">
        <v>205</v>
      </c>
      <c r="I4897" s="183">
        <v>300</v>
      </c>
      <c r="J4897" s="183">
        <v>300</v>
      </c>
      <c r="K4897" s="183">
        <v>0</v>
      </c>
      <c r="L4897" s="183">
        <f t="shared" si="3996"/>
        <v>300</v>
      </c>
      <c r="M4897" s="17">
        <v>300</v>
      </c>
      <c r="N4897" s="17"/>
      <c r="O4897" s="17"/>
      <c r="P4897" s="17">
        <f t="shared" si="3987"/>
        <v>300</v>
      </c>
      <c r="Q4897" s="183">
        <f t="shared" si="3988"/>
        <v>100</v>
      </c>
    </row>
    <row r="4898" spans="1:17" x14ac:dyDescent="0.25">
      <c r="A4898" s="4" t="s">
        <v>969</v>
      </c>
      <c r="B4898" s="4" t="s">
        <v>94</v>
      </c>
      <c r="C4898" s="4" t="s">
        <v>1138</v>
      </c>
      <c r="D4898" s="4" t="s">
        <v>1911</v>
      </c>
      <c r="E4898" s="3" t="s">
        <v>209</v>
      </c>
      <c r="F4898" s="4"/>
      <c r="G4898" s="16" t="s">
        <v>1018</v>
      </c>
      <c r="H4898" s="16" t="s">
        <v>208</v>
      </c>
      <c r="I4898" s="183">
        <v>4200</v>
      </c>
      <c r="J4898" s="183">
        <v>4200</v>
      </c>
      <c r="K4898" s="183">
        <v>3375</v>
      </c>
      <c r="L4898" s="183">
        <f t="shared" si="3996"/>
        <v>825</v>
      </c>
      <c r="M4898" s="17">
        <v>400</v>
      </c>
      <c r="N4898" s="17">
        <v>400</v>
      </c>
      <c r="O4898" s="17">
        <v>25</v>
      </c>
      <c r="P4898" s="17">
        <f t="shared" si="3987"/>
        <v>4200</v>
      </c>
      <c r="Q4898" s="183">
        <f t="shared" si="3988"/>
        <v>100</v>
      </c>
    </row>
    <row r="4899" spans="1:17" x14ac:dyDescent="0.25">
      <c r="A4899" s="4" t="s">
        <v>969</v>
      </c>
      <c r="B4899" s="4" t="s">
        <v>94</v>
      </c>
      <c r="C4899" s="4" t="s">
        <v>1138</v>
      </c>
      <c r="D4899" s="4" t="s">
        <v>1911</v>
      </c>
      <c r="E4899" s="3" t="s">
        <v>212</v>
      </c>
      <c r="F4899" s="4"/>
      <c r="G4899" s="16" t="s">
        <v>1018</v>
      </c>
      <c r="H4899" s="16" t="s">
        <v>211</v>
      </c>
      <c r="I4899" s="183">
        <v>3000</v>
      </c>
      <c r="J4899" s="183">
        <v>3000</v>
      </c>
      <c r="K4899" s="183">
        <v>2050</v>
      </c>
      <c r="L4899" s="183">
        <f t="shared" si="3996"/>
        <v>950</v>
      </c>
      <c r="M4899" s="17">
        <v>500</v>
      </c>
      <c r="N4899" s="17">
        <v>450</v>
      </c>
      <c r="O4899" s="17"/>
      <c r="P4899" s="17">
        <f t="shared" si="3987"/>
        <v>3000</v>
      </c>
      <c r="Q4899" s="183">
        <f t="shared" si="3988"/>
        <v>100</v>
      </c>
    </row>
    <row r="4900" spans="1:17" x14ac:dyDescent="0.25">
      <c r="A4900" s="4" t="s">
        <v>969</v>
      </c>
      <c r="B4900" s="4" t="s">
        <v>94</v>
      </c>
      <c r="C4900" s="4" t="s">
        <v>1138</v>
      </c>
      <c r="D4900" s="4" t="s">
        <v>1911</v>
      </c>
      <c r="E4900" s="3" t="s">
        <v>215</v>
      </c>
      <c r="F4900" s="4"/>
      <c r="G4900" s="16" t="s">
        <v>1018</v>
      </c>
      <c r="H4900" s="16" t="s">
        <v>214</v>
      </c>
      <c r="I4900" s="183">
        <v>0</v>
      </c>
      <c r="J4900" s="183">
        <v>0</v>
      </c>
      <c r="K4900" s="183">
        <v>0</v>
      </c>
      <c r="L4900" s="183">
        <f t="shared" si="3996"/>
        <v>0</v>
      </c>
      <c r="M4900" s="17"/>
      <c r="N4900" s="17"/>
      <c r="O4900" s="17"/>
      <c r="P4900" s="17">
        <f t="shared" si="3987"/>
        <v>0</v>
      </c>
      <c r="Q4900" s="161" t="str">
        <f t="shared" si="3988"/>
        <v>-</v>
      </c>
    </row>
    <row r="4901" spans="1:17" x14ac:dyDescent="0.25">
      <c r="A4901" s="1" t="s">
        <v>969</v>
      </c>
      <c r="B4901" s="1" t="s">
        <v>94</v>
      </c>
      <c r="C4901" s="1" t="s">
        <v>1138</v>
      </c>
      <c r="D4901" s="1" t="s">
        <v>1911</v>
      </c>
      <c r="E4901" s="1" t="s">
        <v>40</v>
      </c>
      <c r="F4901" s="4" t="s">
        <v>1</v>
      </c>
      <c r="G4901" s="16" t="s">
        <v>1</v>
      </c>
      <c r="H4901" s="2" t="s">
        <v>41</v>
      </c>
      <c r="I4901" s="185">
        <f t="shared" ref="I4901:O4901" si="3997">SUM(I4902:I4904)</f>
        <v>12587</v>
      </c>
      <c r="J4901" s="185">
        <f t="shared" si="3997"/>
        <v>12587</v>
      </c>
      <c r="K4901" s="185">
        <f t="shared" si="3997"/>
        <v>11799</v>
      </c>
      <c r="L4901" s="185">
        <f t="shared" si="3997"/>
        <v>788</v>
      </c>
      <c r="M4901" s="15">
        <f t="shared" si="3997"/>
        <v>788</v>
      </c>
      <c r="N4901" s="15">
        <f t="shared" si="3997"/>
        <v>0</v>
      </c>
      <c r="O4901" s="15">
        <f t="shared" si="3997"/>
        <v>0</v>
      </c>
      <c r="P4901" s="15">
        <f t="shared" si="3987"/>
        <v>12587</v>
      </c>
      <c r="Q4901" s="185">
        <f t="shared" si="3988"/>
        <v>100</v>
      </c>
    </row>
    <row r="4902" spans="1:17" x14ac:dyDescent="0.25">
      <c r="A4902" s="4" t="s">
        <v>969</v>
      </c>
      <c r="B4902" s="4" t="s">
        <v>94</v>
      </c>
      <c r="C4902" s="4" t="s">
        <v>1138</v>
      </c>
      <c r="D4902" s="4" t="s">
        <v>1911</v>
      </c>
      <c r="E4902" s="3" t="s">
        <v>42</v>
      </c>
      <c r="F4902" s="4"/>
      <c r="G4902" s="16" t="s">
        <v>1018</v>
      </c>
      <c r="H4902" s="16" t="s">
        <v>41</v>
      </c>
      <c r="I4902" s="183">
        <v>6702</v>
      </c>
      <c r="J4902" s="183">
        <v>6702</v>
      </c>
      <c r="K4902" s="183">
        <v>6200</v>
      </c>
      <c r="L4902" s="183">
        <f>M4902+N4902+O4902</f>
        <v>502</v>
      </c>
      <c r="M4902" s="17">
        <v>502</v>
      </c>
      <c r="N4902" s="17"/>
      <c r="O4902" s="17"/>
      <c r="P4902" s="17">
        <f t="shared" si="3987"/>
        <v>6702</v>
      </c>
      <c r="Q4902" s="183">
        <f t="shared" si="3988"/>
        <v>100</v>
      </c>
    </row>
    <row r="4903" spans="1:17" ht="22.5" x14ac:dyDescent="0.25">
      <c r="A4903" s="4" t="s">
        <v>969</v>
      </c>
      <c r="B4903" s="4" t="s">
        <v>94</v>
      </c>
      <c r="C4903" s="4" t="s">
        <v>1138</v>
      </c>
      <c r="D4903" s="4" t="s">
        <v>1911</v>
      </c>
      <c r="E4903" s="3" t="s">
        <v>42</v>
      </c>
      <c r="F4903" s="4" t="s">
        <v>1918</v>
      </c>
      <c r="G4903" s="16" t="s">
        <v>1018</v>
      </c>
      <c r="H4903" s="16" t="s">
        <v>50</v>
      </c>
      <c r="I4903" s="183">
        <v>2885</v>
      </c>
      <c r="J4903" s="183">
        <v>2885</v>
      </c>
      <c r="K4903" s="183">
        <v>2599</v>
      </c>
      <c r="L4903" s="183">
        <f>M4903+N4903+O4903</f>
        <v>286</v>
      </c>
      <c r="M4903" s="17">
        <v>286</v>
      </c>
      <c r="N4903" s="17"/>
      <c r="O4903" s="17"/>
      <c r="P4903" s="17">
        <f t="shared" si="3987"/>
        <v>2885</v>
      </c>
      <c r="Q4903" s="183">
        <f t="shared" si="3988"/>
        <v>100</v>
      </c>
    </row>
    <row r="4904" spans="1:17" ht="22.5" x14ac:dyDescent="0.25">
      <c r="A4904" s="4" t="s">
        <v>969</v>
      </c>
      <c r="B4904" s="4" t="s">
        <v>94</v>
      </c>
      <c r="C4904" s="4" t="s">
        <v>1138</v>
      </c>
      <c r="D4904" s="4" t="s">
        <v>1911</v>
      </c>
      <c r="E4904" s="3" t="s">
        <v>42</v>
      </c>
      <c r="F4904" s="4" t="s">
        <v>1919</v>
      </c>
      <c r="G4904" s="16" t="s">
        <v>1018</v>
      </c>
      <c r="H4904" s="16" t="s">
        <v>56</v>
      </c>
      <c r="I4904" s="183">
        <v>3000</v>
      </c>
      <c r="J4904" s="183">
        <v>3000</v>
      </c>
      <c r="K4904" s="183">
        <v>3000</v>
      </c>
      <c r="L4904" s="183">
        <f>M4904+N4904+O4904</f>
        <v>0</v>
      </c>
      <c r="M4904" s="17"/>
      <c r="N4904" s="17"/>
      <c r="O4904" s="17"/>
      <c r="P4904" s="17">
        <f t="shared" si="3987"/>
        <v>3000</v>
      </c>
      <c r="Q4904" s="183">
        <f t="shared" si="3988"/>
        <v>100</v>
      </c>
    </row>
    <row r="4905" spans="1:17" ht="22.5" x14ac:dyDescent="0.25">
      <c r="A4905" s="1" t="s">
        <v>1</v>
      </c>
      <c r="B4905" s="1" t="s">
        <v>1</v>
      </c>
      <c r="C4905" s="1" t="s">
        <v>1</v>
      </c>
      <c r="D4905" s="2" t="s">
        <v>1</v>
      </c>
      <c r="E4905" s="2" t="s">
        <v>1</v>
      </c>
      <c r="F4905" s="2" t="s">
        <v>1</v>
      </c>
      <c r="G4905" s="2" t="s">
        <v>1</v>
      </c>
      <c r="H4905" s="13" t="s">
        <v>57</v>
      </c>
      <c r="I4905" s="184">
        <f t="shared" ref="I4905:O4906" si="3998">SUM(I4906)</f>
        <v>100</v>
      </c>
      <c r="J4905" s="184">
        <f t="shared" si="3998"/>
        <v>2300</v>
      </c>
      <c r="K4905" s="184">
        <f t="shared" si="3998"/>
        <v>2200</v>
      </c>
      <c r="L4905" s="184">
        <f t="shared" si="3998"/>
        <v>0</v>
      </c>
      <c r="M4905" s="14">
        <f t="shared" si="3998"/>
        <v>0</v>
      </c>
      <c r="N4905" s="14">
        <f t="shared" si="3998"/>
        <v>0</v>
      </c>
      <c r="O4905" s="14">
        <f t="shared" si="3998"/>
        <v>0</v>
      </c>
      <c r="P4905" s="14">
        <f t="shared" si="3987"/>
        <v>2200</v>
      </c>
      <c r="Q4905" s="184">
        <f t="shared" si="3988"/>
        <v>95.652173913043484</v>
      </c>
    </row>
    <row r="4906" spans="1:17" x14ac:dyDescent="0.25">
      <c r="A4906" s="4" t="s">
        <v>969</v>
      </c>
      <c r="B4906" s="4" t="s">
        <v>94</v>
      </c>
      <c r="C4906" s="4" t="s">
        <v>1138</v>
      </c>
      <c r="D4906" s="4" t="s">
        <v>1911</v>
      </c>
      <c r="E4906" s="2" t="s">
        <v>58</v>
      </c>
      <c r="F4906" s="2" t="s">
        <v>1</v>
      </c>
      <c r="G4906" s="2" t="s">
        <v>1</v>
      </c>
      <c r="H4906" s="2" t="s">
        <v>59</v>
      </c>
      <c r="I4906" s="185">
        <f t="shared" si="3998"/>
        <v>100</v>
      </c>
      <c r="J4906" s="185">
        <f t="shared" si="3998"/>
        <v>2300</v>
      </c>
      <c r="K4906" s="185">
        <f t="shared" si="3998"/>
        <v>2200</v>
      </c>
      <c r="L4906" s="185">
        <f t="shared" si="3998"/>
        <v>0</v>
      </c>
      <c r="M4906" s="15">
        <f t="shared" si="3998"/>
        <v>0</v>
      </c>
      <c r="N4906" s="15">
        <f t="shared" si="3998"/>
        <v>0</v>
      </c>
      <c r="O4906" s="15">
        <f t="shared" si="3998"/>
        <v>0</v>
      </c>
      <c r="P4906" s="15">
        <f t="shared" si="3987"/>
        <v>2200</v>
      </c>
      <c r="Q4906" s="185">
        <f t="shared" si="3988"/>
        <v>95.652173913043484</v>
      </c>
    </row>
    <row r="4907" spans="1:17" x14ac:dyDescent="0.25">
      <c r="A4907" s="4" t="s">
        <v>969</v>
      </c>
      <c r="B4907" s="4" t="s">
        <v>94</v>
      </c>
      <c r="C4907" s="4" t="s">
        <v>1138</v>
      </c>
      <c r="D4907" s="4" t="s">
        <v>1911</v>
      </c>
      <c r="E4907" s="3" t="s">
        <v>69</v>
      </c>
      <c r="F4907" s="4"/>
      <c r="G4907" s="16" t="s">
        <v>1018</v>
      </c>
      <c r="H4907" s="16" t="s">
        <v>68</v>
      </c>
      <c r="I4907" s="183">
        <v>100</v>
      </c>
      <c r="J4907" s="183">
        <v>2300</v>
      </c>
      <c r="K4907" s="183">
        <v>2200</v>
      </c>
      <c r="L4907" s="183">
        <f>M4907+N4907+O4907</f>
        <v>0</v>
      </c>
      <c r="M4907" s="17"/>
      <c r="N4907" s="17"/>
      <c r="O4907" s="17"/>
      <c r="P4907" s="17">
        <f t="shared" si="3987"/>
        <v>2200</v>
      </c>
      <c r="Q4907" s="183">
        <f t="shared" si="3988"/>
        <v>95.652173913043484</v>
      </c>
    </row>
    <row r="4908" spans="1:17" ht="22.5" x14ac:dyDescent="0.25">
      <c r="A4908" s="1" t="s">
        <v>1</v>
      </c>
      <c r="B4908" s="1" t="s">
        <v>1</v>
      </c>
      <c r="C4908" s="1" t="s">
        <v>1</v>
      </c>
      <c r="D4908" s="2" t="s">
        <v>1</v>
      </c>
      <c r="E4908" s="2" t="s">
        <v>1</v>
      </c>
      <c r="F4908" s="2" t="s">
        <v>1</v>
      </c>
      <c r="G4908" s="2" t="s">
        <v>1</v>
      </c>
      <c r="H4908" s="13" t="s">
        <v>70</v>
      </c>
      <c r="I4908" s="184">
        <f t="shared" ref="I4908:O4908" si="3999">SUM(I4909)</f>
        <v>15000</v>
      </c>
      <c r="J4908" s="184">
        <f t="shared" si="3999"/>
        <v>14000</v>
      </c>
      <c r="K4908" s="184">
        <f t="shared" si="3999"/>
        <v>14000</v>
      </c>
      <c r="L4908" s="184">
        <f t="shared" si="3999"/>
        <v>0</v>
      </c>
      <c r="M4908" s="14">
        <f t="shared" si="3999"/>
        <v>0</v>
      </c>
      <c r="N4908" s="14">
        <f t="shared" si="3999"/>
        <v>0</v>
      </c>
      <c r="O4908" s="14">
        <f t="shared" si="3999"/>
        <v>0</v>
      </c>
      <c r="P4908" s="14">
        <f t="shared" si="3987"/>
        <v>14000</v>
      </c>
      <c r="Q4908" s="184">
        <f t="shared" si="3988"/>
        <v>100</v>
      </c>
    </row>
    <row r="4909" spans="1:17" x14ac:dyDescent="0.25">
      <c r="A4909" s="4" t="s">
        <v>969</v>
      </c>
      <c r="B4909" s="4" t="s">
        <v>94</v>
      </c>
      <c r="C4909" s="4" t="s">
        <v>1138</v>
      </c>
      <c r="D4909" s="4" t="s">
        <v>1911</v>
      </c>
      <c r="E4909" s="2" t="s">
        <v>71</v>
      </c>
      <c r="F4909" s="2" t="s">
        <v>1</v>
      </c>
      <c r="G4909" s="2" t="s">
        <v>1</v>
      </c>
      <c r="H4909" s="2" t="s">
        <v>72</v>
      </c>
      <c r="I4909" s="185">
        <f t="shared" ref="I4909:L4909" si="4000">SUM(I4910:I4911)</f>
        <v>15000</v>
      </c>
      <c r="J4909" s="185">
        <f t="shared" ref="J4909" si="4001">SUM(J4910:J4911)</f>
        <v>14000</v>
      </c>
      <c r="K4909" s="185">
        <f t="shared" ref="K4909" si="4002">SUM(K4910:K4911)</f>
        <v>14000</v>
      </c>
      <c r="L4909" s="185">
        <f t="shared" si="4000"/>
        <v>0</v>
      </c>
      <c r="M4909" s="15">
        <f t="shared" ref="M4909:O4909" si="4003">SUM(M4910:M4911)</f>
        <v>0</v>
      </c>
      <c r="N4909" s="15">
        <f t="shared" si="4003"/>
        <v>0</v>
      </c>
      <c r="O4909" s="15">
        <f t="shared" si="4003"/>
        <v>0</v>
      </c>
      <c r="P4909" s="15">
        <f t="shared" si="3987"/>
        <v>14000</v>
      </c>
      <c r="Q4909" s="185">
        <f t="shared" si="3988"/>
        <v>100</v>
      </c>
    </row>
    <row r="4910" spans="1:17" x14ac:dyDescent="0.25">
      <c r="A4910" s="4" t="s">
        <v>969</v>
      </c>
      <c r="B4910" s="4" t="s">
        <v>94</v>
      </c>
      <c r="C4910" s="4" t="s">
        <v>1138</v>
      </c>
      <c r="D4910" s="4" t="s">
        <v>1911</v>
      </c>
      <c r="E4910" s="3" t="s">
        <v>75</v>
      </c>
      <c r="F4910" s="4"/>
      <c r="G4910" s="16" t="s">
        <v>1018</v>
      </c>
      <c r="H4910" s="16" t="s">
        <v>74</v>
      </c>
      <c r="I4910" s="183">
        <v>8000</v>
      </c>
      <c r="J4910" s="183">
        <v>7000</v>
      </c>
      <c r="K4910" s="183">
        <v>7000</v>
      </c>
      <c r="L4910" s="183">
        <f>M4910+N4910+O4910</f>
        <v>0</v>
      </c>
      <c r="M4910" s="17"/>
      <c r="N4910" s="17"/>
      <c r="O4910" s="17"/>
      <c r="P4910" s="17">
        <f t="shared" si="3987"/>
        <v>7000</v>
      </c>
      <c r="Q4910" s="183">
        <f t="shared" si="3988"/>
        <v>100</v>
      </c>
    </row>
    <row r="4911" spans="1:17" x14ac:dyDescent="0.25">
      <c r="A4911" s="4" t="s">
        <v>969</v>
      </c>
      <c r="B4911" s="4" t="s">
        <v>94</v>
      </c>
      <c r="C4911" s="4" t="s">
        <v>1138</v>
      </c>
      <c r="D4911" s="4" t="s">
        <v>1911</v>
      </c>
      <c r="E4911" s="3" t="s">
        <v>341</v>
      </c>
      <c r="F4911" s="4"/>
      <c r="G4911" s="16" t="s">
        <v>1018</v>
      </c>
      <c r="H4911" s="16" t="s">
        <v>340</v>
      </c>
      <c r="I4911" s="183">
        <v>7000</v>
      </c>
      <c r="J4911" s="183">
        <v>7000</v>
      </c>
      <c r="K4911" s="183">
        <v>7000</v>
      </c>
      <c r="L4911" s="183">
        <f>M4911+N4911+O4911</f>
        <v>0</v>
      </c>
      <c r="M4911" s="17"/>
      <c r="N4911" s="17"/>
      <c r="O4911" s="17"/>
      <c r="P4911" s="17">
        <f t="shared" si="3987"/>
        <v>7000</v>
      </c>
      <c r="Q4911" s="183">
        <f t="shared" si="3988"/>
        <v>100</v>
      </c>
    </row>
    <row r="4912" spans="1:17" ht="22.5" x14ac:dyDescent="0.25">
      <c r="A4912" s="16" t="s">
        <v>1</v>
      </c>
      <c r="B4912" s="16" t="s">
        <v>1</v>
      </c>
      <c r="C4912" s="16" t="s">
        <v>1</v>
      </c>
      <c r="D4912" s="16" t="s">
        <v>1</v>
      </c>
      <c r="E4912" s="16" t="s">
        <v>1</v>
      </c>
      <c r="F4912" s="16" t="s">
        <v>1</v>
      </c>
      <c r="G4912" s="16" t="s">
        <v>1</v>
      </c>
      <c r="H4912" s="13" t="s">
        <v>1920</v>
      </c>
      <c r="I4912" s="184">
        <f t="shared" ref="I4912:O4912" si="4004">SUM(I4881,I4905,I4908)</f>
        <v>1202555</v>
      </c>
      <c r="J4912" s="184">
        <f t="shared" si="4004"/>
        <v>1207684</v>
      </c>
      <c r="K4912" s="184">
        <f t="shared" si="4004"/>
        <v>1035315</v>
      </c>
      <c r="L4912" s="184">
        <f t="shared" si="4004"/>
        <v>172269</v>
      </c>
      <c r="M4912" s="14">
        <f t="shared" si="4004"/>
        <v>114810</v>
      </c>
      <c r="N4912" s="14">
        <f t="shared" si="4004"/>
        <v>55241</v>
      </c>
      <c r="O4912" s="14">
        <f t="shared" si="4004"/>
        <v>2218</v>
      </c>
      <c r="P4912" s="14">
        <f t="shared" si="3987"/>
        <v>1207584</v>
      </c>
      <c r="Q4912" s="184">
        <f t="shared" si="3988"/>
        <v>99.991719688262819</v>
      </c>
    </row>
    <row r="4913" spans="1:17" ht="15.75" thickBot="1" x14ac:dyDescent="0.3">
      <c r="A4913" s="16" t="s">
        <v>1</v>
      </c>
      <c r="B4913" s="16" t="s">
        <v>1</v>
      </c>
      <c r="C4913" s="16" t="s">
        <v>1</v>
      </c>
      <c r="D4913" s="16" t="s">
        <v>1</v>
      </c>
      <c r="E4913" s="16" t="s">
        <v>1</v>
      </c>
      <c r="F4913" s="16" t="s">
        <v>1</v>
      </c>
      <c r="G4913" s="16" t="s">
        <v>1</v>
      </c>
      <c r="H4913" s="2" t="s">
        <v>77</v>
      </c>
      <c r="I4913" s="185">
        <v>31</v>
      </c>
      <c r="J4913" s="185">
        <v>31</v>
      </c>
      <c r="K4913" s="185"/>
      <c r="L4913" s="185"/>
      <c r="M4913" s="15"/>
      <c r="N4913" s="15"/>
      <c r="O4913" s="15"/>
      <c r="P4913" s="15"/>
      <c r="Q4913" s="164"/>
    </row>
    <row r="4914" spans="1:17" ht="45.75" thickBot="1" x14ac:dyDescent="0.3">
      <c r="A4914" s="212" t="s">
        <v>1</v>
      </c>
      <c r="B4914" s="212" t="s">
        <v>1</v>
      </c>
      <c r="C4914" s="212" t="s">
        <v>1</v>
      </c>
      <c r="D4914" s="212" t="s">
        <v>1</v>
      </c>
      <c r="E4914" s="212" t="s">
        <v>1</v>
      </c>
      <c r="F4914" s="212" t="s">
        <v>1</v>
      </c>
      <c r="G4914" s="214" t="s">
        <v>1</v>
      </c>
      <c r="H4914" s="5" t="s">
        <v>78</v>
      </c>
      <c r="I4914" s="109" t="s">
        <v>3374</v>
      </c>
      <c r="J4914" s="109" t="s">
        <v>3433</v>
      </c>
      <c r="K4914" s="109" t="s">
        <v>3437</v>
      </c>
      <c r="L4914" s="109" t="s">
        <v>3434</v>
      </c>
      <c r="M4914" s="5" t="s">
        <v>3439</v>
      </c>
      <c r="N4914" s="5" t="s">
        <v>3440</v>
      </c>
      <c r="O4914" s="5" t="s">
        <v>3441</v>
      </c>
      <c r="P4914" s="5" t="s">
        <v>3438</v>
      </c>
      <c r="Q4914" s="162" t="s">
        <v>3302</v>
      </c>
    </row>
    <row r="4915" spans="1:17" x14ac:dyDescent="0.25">
      <c r="A4915" s="213"/>
      <c r="B4915" s="213"/>
      <c r="C4915" s="213"/>
      <c r="D4915" s="213"/>
      <c r="E4915" s="213"/>
      <c r="F4915" s="213"/>
      <c r="G4915" s="215"/>
      <c r="H4915" s="18" t="s">
        <v>1</v>
      </c>
      <c r="I4915" s="110">
        <v>1</v>
      </c>
      <c r="J4915" s="110">
        <v>2</v>
      </c>
      <c r="K4915" s="110">
        <v>20</v>
      </c>
      <c r="L4915" s="110" t="s">
        <v>3402</v>
      </c>
      <c r="M4915" s="12">
        <v>5</v>
      </c>
      <c r="N4915" s="12">
        <v>6</v>
      </c>
      <c r="O4915" s="12">
        <v>7</v>
      </c>
      <c r="P4915" s="12" t="s">
        <v>3303</v>
      </c>
      <c r="Q4915" s="110">
        <v>9</v>
      </c>
    </row>
    <row r="4916" spans="1:17" x14ac:dyDescent="0.25">
      <c r="A4916" s="213"/>
      <c r="B4916" s="213"/>
      <c r="C4916" s="213"/>
      <c r="D4916" s="213"/>
      <c r="E4916" s="213"/>
      <c r="F4916" s="213"/>
      <c r="G4916" s="215"/>
      <c r="H4916" s="19" t="s">
        <v>1061</v>
      </c>
      <c r="I4916" s="186">
        <f t="shared" ref="I4916:L4916" si="4005">SUM(I4912)</f>
        <v>1202555</v>
      </c>
      <c r="J4916" s="186">
        <f t="shared" ref="J4916" si="4006">SUM(J4912)</f>
        <v>1207684</v>
      </c>
      <c r="K4916" s="186">
        <f t="shared" ref="K4916" si="4007">SUM(K4912)</f>
        <v>1035315</v>
      </c>
      <c r="L4916" s="186">
        <f t="shared" si="4005"/>
        <v>172269</v>
      </c>
      <c r="M4916" s="20">
        <f t="shared" ref="M4916:O4916" si="4008">SUM(M4912)</f>
        <v>114810</v>
      </c>
      <c r="N4916" s="20">
        <f t="shared" si="4008"/>
        <v>55241</v>
      </c>
      <c r="O4916" s="20">
        <f t="shared" si="4008"/>
        <v>2218</v>
      </c>
      <c r="P4916" s="20">
        <f>K4916+L4916</f>
        <v>1207584</v>
      </c>
      <c r="Q4916" s="186">
        <f>IF(J4916=0,"-",P4916/J4916*100)</f>
        <v>99.991719688262819</v>
      </c>
    </row>
    <row r="4917" spans="1:17" x14ac:dyDescent="0.25">
      <c r="A4917" s="213"/>
      <c r="B4917" s="213"/>
      <c r="C4917" s="213"/>
      <c r="D4917" s="213"/>
      <c r="E4917" s="213"/>
      <c r="F4917" s="213"/>
      <c r="G4917" s="215"/>
      <c r="H4917" s="21" t="s">
        <v>80</v>
      </c>
      <c r="I4917" s="186">
        <f t="shared" ref="I4917:L4917" si="4009">SUM(I4916)</f>
        <v>1202555</v>
      </c>
      <c r="J4917" s="186">
        <f t="shared" ref="J4917" si="4010">SUM(J4916)</f>
        <v>1207684</v>
      </c>
      <c r="K4917" s="186">
        <f t="shared" ref="K4917" si="4011">SUM(K4916)</f>
        <v>1035315</v>
      </c>
      <c r="L4917" s="186">
        <f t="shared" si="4009"/>
        <v>172269</v>
      </c>
      <c r="M4917" s="20">
        <f t="shared" ref="M4917:O4917" si="4012">SUM(M4916)</f>
        <v>114810</v>
      </c>
      <c r="N4917" s="20">
        <f t="shared" si="4012"/>
        <v>55241</v>
      </c>
      <c r="O4917" s="20">
        <f t="shared" si="4012"/>
        <v>2218</v>
      </c>
      <c r="P4917" s="20">
        <f>K4917+L4917</f>
        <v>1207584</v>
      </c>
      <c r="Q4917" s="186">
        <f>IF(J4917=0,"-",P4917/J4917*100)</f>
        <v>99.991719688262819</v>
      </c>
    </row>
    <row r="4918" spans="1:17" x14ac:dyDescent="0.25">
      <c r="A4918" s="216"/>
      <c r="B4918" s="216"/>
      <c r="C4918" s="216"/>
      <c r="D4918" s="216"/>
      <c r="E4918" s="216"/>
      <c r="F4918" s="216"/>
      <c r="G4918" s="217"/>
      <c r="J4918" s="178">
        <v>0</v>
      </c>
      <c r="K4918" s="178">
        <v>0</v>
      </c>
      <c r="L4918" s="178">
        <f>M4918+N4918+O4918</f>
        <v>0</v>
      </c>
      <c r="P4918">
        <f>K4918+L4918</f>
        <v>0</v>
      </c>
      <c r="Q4918" s="160" t="str">
        <f>IF(J4918=0,"-",P4918/J4918*100)</f>
        <v>-</v>
      </c>
    </row>
    <row r="4919" spans="1:17" ht="15.75" thickBot="1" x14ac:dyDescent="0.3">
      <c r="A4919" s="16" t="s">
        <v>1</v>
      </c>
      <c r="B4919" s="16" t="s">
        <v>1</v>
      </c>
      <c r="C4919" s="16" t="s">
        <v>1</v>
      </c>
      <c r="D4919" s="16" t="s">
        <v>1</v>
      </c>
      <c r="E4919" s="16" t="s">
        <v>1</v>
      </c>
      <c r="F4919" s="16" t="s">
        <v>1</v>
      </c>
      <c r="G4919" s="16" t="s">
        <v>1</v>
      </c>
      <c r="H4919" s="22" t="s">
        <v>1</v>
      </c>
      <c r="I4919" s="187"/>
      <c r="J4919" s="187"/>
      <c r="K4919" s="187"/>
      <c r="L4919" s="187"/>
      <c r="M4919" s="22"/>
      <c r="N4919" s="22"/>
      <c r="O4919" s="22"/>
      <c r="P4919" s="22"/>
      <c r="Q4919" s="166"/>
    </row>
    <row r="4920" spans="1:17" ht="45.75" thickBot="1" x14ac:dyDescent="0.3">
      <c r="A4920" s="5" t="s">
        <v>4</v>
      </c>
      <c r="B4920" s="5" t="s">
        <v>5</v>
      </c>
      <c r="C4920" s="5" t="s">
        <v>6</v>
      </c>
      <c r="D4920" s="6" t="s">
        <v>1</v>
      </c>
      <c r="E4920" s="5" t="s">
        <v>7</v>
      </c>
      <c r="F4920" s="5" t="s">
        <v>8</v>
      </c>
      <c r="G4920" s="5" t="s">
        <v>9</v>
      </c>
      <c r="H4920" s="5" t="s">
        <v>10</v>
      </c>
      <c r="I4920" s="109" t="s">
        <v>3374</v>
      </c>
      <c r="J4920" s="109" t="s">
        <v>3433</v>
      </c>
      <c r="K4920" s="109" t="s">
        <v>3437</v>
      </c>
      <c r="L4920" s="109" t="s">
        <v>3434</v>
      </c>
      <c r="M4920" s="5" t="s">
        <v>3439</v>
      </c>
      <c r="N4920" s="5" t="s">
        <v>3440</v>
      </c>
      <c r="O4920" s="5" t="s">
        <v>3441</v>
      </c>
      <c r="P4920" s="5" t="s">
        <v>3438</v>
      </c>
      <c r="Q4920" s="162" t="s">
        <v>3302</v>
      </c>
    </row>
    <row r="4921" spans="1:17" x14ac:dyDescent="0.25">
      <c r="A4921" s="7" t="s">
        <v>1</v>
      </c>
      <c r="B4921" s="7" t="s">
        <v>1</v>
      </c>
      <c r="C4921" s="7" t="s">
        <v>1</v>
      </c>
      <c r="D4921" s="8" t="s">
        <v>1</v>
      </c>
      <c r="E4921" s="8" t="s">
        <v>1</v>
      </c>
      <c r="F4921" s="9" t="s">
        <v>1</v>
      </c>
      <c r="G4921" s="10" t="s">
        <v>1</v>
      </c>
      <c r="H4921" s="11" t="s">
        <v>1</v>
      </c>
      <c r="I4921" s="110">
        <v>1</v>
      </c>
      <c r="J4921" s="110">
        <v>2</v>
      </c>
      <c r="K4921" s="110">
        <v>20</v>
      </c>
      <c r="L4921" s="110" t="s">
        <v>3402</v>
      </c>
      <c r="M4921" s="12">
        <v>5</v>
      </c>
      <c r="N4921" s="12">
        <v>6</v>
      </c>
      <c r="O4921" s="12">
        <v>7</v>
      </c>
      <c r="P4921" s="12" t="s">
        <v>3303</v>
      </c>
      <c r="Q4921" s="110">
        <v>9</v>
      </c>
    </row>
    <row r="4922" spans="1:17" x14ac:dyDescent="0.25">
      <c r="A4922" s="1" t="s">
        <v>969</v>
      </c>
      <c r="B4922" s="1" t="s">
        <v>94</v>
      </c>
      <c r="C4922" s="4" t="s">
        <v>1149</v>
      </c>
      <c r="D4922" s="4" t="s">
        <v>1921</v>
      </c>
      <c r="E4922" s="2" t="s">
        <v>1</v>
      </c>
      <c r="F4922" s="2" t="s">
        <v>1</v>
      </c>
      <c r="G4922" s="2" t="s">
        <v>1</v>
      </c>
      <c r="H4922" s="2" t="s">
        <v>1922</v>
      </c>
      <c r="I4922" s="183">
        <v>0</v>
      </c>
      <c r="J4922" s="183"/>
      <c r="K4922" s="183"/>
      <c r="L4922" s="183"/>
      <c r="M4922" s="3"/>
      <c r="N4922" s="3"/>
      <c r="O4922" s="3"/>
      <c r="P4922" s="3"/>
      <c r="Q4922" s="161"/>
    </row>
    <row r="4923" spans="1:17" ht="33.75" x14ac:dyDescent="0.25">
      <c r="A4923" s="1" t="s">
        <v>1</v>
      </c>
      <c r="B4923" s="1" t="s">
        <v>1</v>
      </c>
      <c r="C4923" s="1" t="s">
        <v>1</v>
      </c>
      <c r="D4923" s="2" t="s">
        <v>1</v>
      </c>
      <c r="E4923" s="2" t="s">
        <v>1</v>
      </c>
      <c r="F4923" s="2" t="s">
        <v>1</v>
      </c>
      <c r="G4923" s="2" t="s">
        <v>1</v>
      </c>
      <c r="H4923" s="13" t="s">
        <v>14</v>
      </c>
      <c r="I4923" s="184">
        <f t="shared" ref="I4923:L4923" si="4013">SUM(I4924,I4932,I4934)</f>
        <v>3290941</v>
      </c>
      <c r="J4923" s="184">
        <f t="shared" ref="J4923" si="4014">SUM(J4924,J4932,J4934)</f>
        <v>3197693</v>
      </c>
      <c r="K4923" s="184">
        <f t="shared" ref="K4923" si="4015">SUM(K4924,K4932,K4934)</f>
        <v>2577542</v>
      </c>
      <c r="L4923" s="184">
        <f t="shared" si="4013"/>
        <v>620151</v>
      </c>
      <c r="M4923" s="14">
        <f t="shared" ref="M4923:O4923" si="4016">SUM(M4924,M4932,M4934)</f>
        <v>261150</v>
      </c>
      <c r="N4923" s="14">
        <f t="shared" si="4016"/>
        <v>274841</v>
      </c>
      <c r="O4923" s="14">
        <f t="shared" si="4016"/>
        <v>84160</v>
      </c>
      <c r="P4923" s="14">
        <f t="shared" ref="P4923:P4951" si="4017">K4923+L4923</f>
        <v>3197693</v>
      </c>
      <c r="Q4923" s="184">
        <f t="shared" ref="Q4923:Q4951" si="4018">IF(J4923=0,"-",P4923/J4923*100)</f>
        <v>100</v>
      </c>
    </row>
    <row r="4924" spans="1:17" x14ac:dyDescent="0.25">
      <c r="A4924" s="4" t="s">
        <v>969</v>
      </c>
      <c r="B4924" s="4" t="s">
        <v>94</v>
      </c>
      <c r="C4924" s="4" t="s">
        <v>1149</v>
      </c>
      <c r="D4924" s="4" t="s">
        <v>1921</v>
      </c>
      <c r="E4924" s="2" t="s">
        <v>15</v>
      </c>
      <c r="F4924" s="2" t="s">
        <v>1</v>
      </c>
      <c r="G4924" s="2" t="s">
        <v>1</v>
      </c>
      <c r="H4924" s="2" t="s">
        <v>16</v>
      </c>
      <c r="I4924" s="185">
        <f t="shared" ref="I4924:L4924" si="4019">SUM(I4925,I4926)</f>
        <v>2765906</v>
      </c>
      <c r="J4924" s="185">
        <f t="shared" ref="J4924" si="4020">SUM(J4925,J4926)</f>
        <v>2761058</v>
      </c>
      <c r="K4924" s="185">
        <f t="shared" ref="K4924" si="4021">SUM(K4925,K4926)</f>
        <v>2252352</v>
      </c>
      <c r="L4924" s="185">
        <f t="shared" si="4019"/>
        <v>508706</v>
      </c>
      <c r="M4924" s="15">
        <f t="shared" ref="M4924:O4924" si="4022">SUM(M4925,M4926)</f>
        <v>218500</v>
      </c>
      <c r="N4924" s="15">
        <f t="shared" si="4022"/>
        <v>230850</v>
      </c>
      <c r="O4924" s="15">
        <f t="shared" si="4022"/>
        <v>59356</v>
      </c>
      <c r="P4924" s="15">
        <f t="shared" si="4017"/>
        <v>2761058</v>
      </c>
      <c r="Q4924" s="185">
        <f t="shared" si="4018"/>
        <v>100</v>
      </c>
    </row>
    <row r="4925" spans="1:17" x14ac:dyDescent="0.25">
      <c r="A4925" s="4" t="s">
        <v>969</v>
      </c>
      <c r="B4925" s="4" t="s">
        <v>94</v>
      </c>
      <c r="C4925" s="4" t="s">
        <v>1149</v>
      </c>
      <c r="D4925" s="4" t="s">
        <v>1921</v>
      </c>
      <c r="E4925" s="3" t="s">
        <v>18</v>
      </c>
      <c r="F4925" s="4"/>
      <c r="G4925" s="16" t="s">
        <v>1018</v>
      </c>
      <c r="H4925" s="16" t="s">
        <v>17</v>
      </c>
      <c r="I4925" s="183">
        <v>2423856</v>
      </c>
      <c r="J4925" s="183">
        <v>2423856</v>
      </c>
      <c r="K4925" s="183">
        <v>1952000</v>
      </c>
      <c r="L4925" s="183">
        <f>M4925+N4925+O4925</f>
        <v>471856</v>
      </c>
      <c r="M4925" s="17">
        <v>210000</v>
      </c>
      <c r="N4925" s="17">
        <v>210000</v>
      </c>
      <c r="O4925" s="17">
        <v>51856</v>
      </c>
      <c r="P4925" s="17">
        <f t="shared" si="4017"/>
        <v>2423856</v>
      </c>
      <c r="Q4925" s="183">
        <f t="shared" si="4018"/>
        <v>100</v>
      </c>
    </row>
    <row r="4926" spans="1:17" x14ac:dyDescent="0.25">
      <c r="A4926" s="1" t="s">
        <v>969</v>
      </c>
      <c r="B4926" s="1" t="s">
        <v>94</v>
      </c>
      <c r="C4926" s="1" t="s">
        <v>1149</v>
      </c>
      <c r="D4926" s="1" t="s">
        <v>1921</v>
      </c>
      <c r="E4926" s="1" t="s">
        <v>20</v>
      </c>
      <c r="F4926" s="4" t="s">
        <v>1</v>
      </c>
      <c r="G4926" s="16" t="s">
        <v>1</v>
      </c>
      <c r="H4926" s="2" t="s">
        <v>21</v>
      </c>
      <c r="I4926" s="185">
        <f t="shared" ref="I4926:O4926" si="4023">SUM(I4927:I4931)</f>
        <v>342050</v>
      </c>
      <c r="J4926" s="185">
        <f t="shared" si="4023"/>
        <v>337202</v>
      </c>
      <c r="K4926" s="185">
        <f t="shared" si="4023"/>
        <v>300352</v>
      </c>
      <c r="L4926" s="185">
        <f t="shared" si="4023"/>
        <v>36850</v>
      </c>
      <c r="M4926" s="15">
        <f t="shared" si="4023"/>
        <v>8500</v>
      </c>
      <c r="N4926" s="15">
        <f t="shared" si="4023"/>
        <v>20850</v>
      </c>
      <c r="O4926" s="15">
        <f t="shared" si="4023"/>
        <v>7500</v>
      </c>
      <c r="P4926" s="15">
        <f t="shared" si="4017"/>
        <v>337202</v>
      </c>
      <c r="Q4926" s="185">
        <f t="shared" si="4018"/>
        <v>100</v>
      </c>
    </row>
    <row r="4927" spans="1:17" x14ac:dyDescent="0.25">
      <c r="A4927" s="4" t="s">
        <v>969</v>
      </c>
      <c r="B4927" s="4" t="s">
        <v>94</v>
      </c>
      <c r="C4927" s="4" t="s">
        <v>1149</v>
      </c>
      <c r="D4927" s="4" t="s">
        <v>1921</v>
      </c>
      <c r="E4927" s="3" t="s">
        <v>22</v>
      </c>
      <c r="F4927" s="4" t="s">
        <v>1923</v>
      </c>
      <c r="G4927" s="16" t="s">
        <v>1018</v>
      </c>
      <c r="H4927" s="16" t="s">
        <v>86</v>
      </c>
      <c r="I4927" s="183">
        <v>43700</v>
      </c>
      <c r="J4927" s="183">
        <v>43700</v>
      </c>
      <c r="K4927" s="183">
        <v>38550</v>
      </c>
      <c r="L4927" s="183">
        <f>M4927+N4927+O4927</f>
        <v>5150</v>
      </c>
      <c r="M4927" s="17">
        <v>2500</v>
      </c>
      <c r="N4927" s="17">
        <v>2650</v>
      </c>
      <c r="O4927" s="17">
        <v>0</v>
      </c>
      <c r="P4927" s="17">
        <f t="shared" si="4017"/>
        <v>43700</v>
      </c>
      <c r="Q4927" s="183">
        <f t="shared" si="4018"/>
        <v>100</v>
      </c>
    </row>
    <row r="4928" spans="1:17" x14ac:dyDescent="0.25">
      <c r="A4928" s="4" t="s">
        <v>969</v>
      </c>
      <c r="B4928" s="4" t="s">
        <v>94</v>
      </c>
      <c r="C4928" s="4" t="s">
        <v>1149</v>
      </c>
      <c r="D4928" s="4" t="s">
        <v>1921</v>
      </c>
      <c r="E4928" s="3" t="s">
        <v>22</v>
      </c>
      <c r="F4928" s="4" t="s">
        <v>1924</v>
      </c>
      <c r="G4928" s="16" t="s">
        <v>1018</v>
      </c>
      <c r="H4928" s="16" t="s">
        <v>26</v>
      </c>
      <c r="I4928" s="183">
        <v>205000</v>
      </c>
      <c r="J4928" s="183">
        <v>205000</v>
      </c>
      <c r="K4928" s="183">
        <v>180800</v>
      </c>
      <c r="L4928" s="183">
        <f>M4928+N4928+O4928</f>
        <v>24200</v>
      </c>
      <c r="M4928" s="17">
        <v>6000</v>
      </c>
      <c r="N4928" s="17">
        <v>18200</v>
      </c>
      <c r="O4928" s="17">
        <v>0</v>
      </c>
      <c r="P4928" s="17">
        <f t="shared" si="4017"/>
        <v>205000</v>
      </c>
      <c r="Q4928" s="183">
        <f t="shared" si="4018"/>
        <v>100</v>
      </c>
    </row>
    <row r="4929" spans="1:17" x14ac:dyDescent="0.25">
      <c r="A4929" s="4" t="s">
        <v>969</v>
      </c>
      <c r="B4929" s="4" t="s">
        <v>94</v>
      </c>
      <c r="C4929" s="4" t="s">
        <v>1149</v>
      </c>
      <c r="D4929" s="4" t="s">
        <v>1921</v>
      </c>
      <c r="E4929" s="3" t="s">
        <v>22</v>
      </c>
      <c r="F4929" s="4" t="s">
        <v>1925</v>
      </c>
      <c r="G4929" s="16" t="s">
        <v>1018</v>
      </c>
      <c r="H4929" s="16" t="s">
        <v>28</v>
      </c>
      <c r="I4929" s="183">
        <v>48750</v>
      </c>
      <c r="J4929" s="183">
        <v>50502</v>
      </c>
      <c r="K4929" s="183">
        <v>50502</v>
      </c>
      <c r="L4929" s="183">
        <f>M4929+N4929+O4929</f>
        <v>0</v>
      </c>
      <c r="M4929" s="17">
        <v>0</v>
      </c>
      <c r="N4929" s="17">
        <v>0</v>
      </c>
      <c r="O4929" s="17">
        <v>0</v>
      </c>
      <c r="P4929" s="17">
        <f t="shared" si="4017"/>
        <v>50502</v>
      </c>
      <c r="Q4929" s="183">
        <f t="shared" si="4018"/>
        <v>100</v>
      </c>
    </row>
    <row r="4930" spans="1:17" x14ac:dyDescent="0.25">
      <c r="A4930" s="4" t="s">
        <v>969</v>
      </c>
      <c r="B4930" s="4" t="s">
        <v>94</v>
      </c>
      <c r="C4930" s="4" t="s">
        <v>1149</v>
      </c>
      <c r="D4930" s="4" t="s">
        <v>1921</v>
      </c>
      <c r="E4930" s="3" t="s">
        <v>22</v>
      </c>
      <c r="F4930" s="4" t="s">
        <v>1926</v>
      </c>
      <c r="G4930" s="16" t="s">
        <v>1018</v>
      </c>
      <c r="H4930" s="16" t="s">
        <v>24</v>
      </c>
      <c r="I4930" s="183">
        <v>6600</v>
      </c>
      <c r="J4930" s="183">
        <v>0</v>
      </c>
      <c r="K4930" s="183">
        <v>0</v>
      </c>
      <c r="L4930" s="183">
        <f>M4930+N4930+O4930</f>
        <v>0</v>
      </c>
      <c r="M4930" s="17"/>
      <c r="N4930" s="17"/>
      <c r="O4930" s="17"/>
      <c r="P4930" s="17">
        <f t="shared" si="4017"/>
        <v>0</v>
      </c>
      <c r="Q4930" s="161" t="str">
        <f t="shared" si="4018"/>
        <v>-</v>
      </c>
    </row>
    <row r="4931" spans="1:17" x14ac:dyDescent="0.25">
      <c r="A4931" s="4" t="s">
        <v>969</v>
      </c>
      <c r="B4931" s="4" t="s">
        <v>94</v>
      </c>
      <c r="C4931" s="4" t="s">
        <v>1149</v>
      </c>
      <c r="D4931" s="4" t="s">
        <v>1921</v>
      </c>
      <c r="E4931" s="3" t="s">
        <v>22</v>
      </c>
      <c r="F4931" s="4" t="s">
        <v>1927</v>
      </c>
      <c r="G4931" s="16" t="s">
        <v>1018</v>
      </c>
      <c r="H4931" s="16" t="s">
        <v>30</v>
      </c>
      <c r="I4931" s="183">
        <v>38000</v>
      </c>
      <c r="J4931" s="183">
        <v>38000</v>
      </c>
      <c r="K4931" s="183">
        <v>30500</v>
      </c>
      <c r="L4931" s="183">
        <f>M4931+N4931+O4931</f>
        <v>7500</v>
      </c>
      <c r="M4931" s="17"/>
      <c r="N4931" s="17"/>
      <c r="O4931" s="17">
        <v>7500</v>
      </c>
      <c r="P4931" s="17">
        <f t="shared" si="4017"/>
        <v>38000</v>
      </c>
      <c r="Q4931" s="183">
        <f t="shared" si="4018"/>
        <v>100</v>
      </c>
    </row>
    <row r="4932" spans="1:17" x14ac:dyDescent="0.25">
      <c r="A4932" s="4" t="s">
        <v>969</v>
      </c>
      <c r="B4932" s="4" t="s">
        <v>94</v>
      </c>
      <c r="C4932" s="4" t="s">
        <v>1149</v>
      </c>
      <c r="D4932" s="4" t="s">
        <v>1921</v>
      </c>
      <c r="E4932" s="2" t="s">
        <v>31</v>
      </c>
      <c r="F4932" s="2" t="s">
        <v>1</v>
      </c>
      <c r="G4932" s="2" t="s">
        <v>1</v>
      </c>
      <c r="H4932" s="2" t="s">
        <v>32</v>
      </c>
      <c r="I4932" s="185">
        <f t="shared" ref="I4932:O4932" si="4024">SUM(I4933)</f>
        <v>254504</v>
      </c>
      <c r="J4932" s="185">
        <f t="shared" si="4024"/>
        <v>254504</v>
      </c>
      <c r="K4932" s="185">
        <f t="shared" si="4024"/>
        <v>202500</v>
      </c>
      <c r="L4932" s="185">
        <f t="shared" si="4024"/>
        <v>52004</v>
      </c>
      <c r="M4932" s="15">
        <f t="shared" si="4024"/>
        <v>23500</v>
      </c>
      <c r="N4932" s="15">
        <f t="shared" si="4024"/>
        <v>23500</v>
      </c>
      <c r="O4932" s="15">
        <f t="shared" si="4024"/>
        <v>5004</v>
      </c>
      <c r="P4932" s="15">
        <f t="shared" si="4017"/>
        <v>254504</v>
      </c>
      <c r="Q4932" s="185">
        <f t="shared" si="4018"/>
        <v>100</v>
      </c>
    </row>
    <row r="4933" spans="1:17" x14ac:dyDescent="0.25">
      <c r="A4933" s="4" t="s">
        <v>969</v>
      </c>
      <c r="B4933" s="4" t="s">
        <v>94</v>
      </c>
      <c r="C4933" s="4" t="s">
        <v>1149</v>
      </c>
      <c r="D4933" s="4" t="s">
        <v>1921</v>
      </c>
      <c r="E4933" s="3" t="s">
        <v>34</v>
      </c>
      <c r="F4933" s="4"/>
      <c r="G4933" s="16" t="s">
        <v>1018</v>
      </c>
      <c r="H4933" s="16" t="s">
        <v>33</v>
      </c>
      <c r="I4933" s="183">
        <v>254504</v>
      </c>
      <c r="J4933" s="183">
        <v>254504</v>
      </c>
      <c r="K4933" s="183">
        <v>202500</v>
      </c>
      <c r="L4933" s="183">
        <f>M4933+N4933+O4933</f>
        <v>52004</v>
      </c>
      <c r="M4933" s="17">
        <v>23500</v>
      </c>
      <c r="N4933" s="17">
        <v>23500</v>
      </c>
      <c r="O4933" s="17">
        <v>5004</v>
      </c>
      <c r="P4933" s="17">
        <f t="shared" si="4017"/>
        <v>254504</v>
      </c>
      <c r="Q4933" s="183">
        <f t="shared" si="4018"/>
        <v>100</v>
      </c>
    </row>
    <row r="4934" spans="1:17" x14ac:dyDescent="0.25">
      <c r="A4934" s="4" t="s">
        <v>969</v>
      </c>
      <c r="B4934" s="4" t="s">
        <v>94</v>
      </c>
      <c r="C4934" s="4" t="s">
        <v>1149</v>
      </c>
      <c r="D4934" s="4" t="s">
        <v>1921</v>
      </c>
      <c r="E4934" s="2" t="s">
        <v>35</v>
      </c>
      <c r="F4934" s="2" t="s">
        <v>1</v>
      </c>
      <c r="G4934" s="2" t="s">
        <v>1</v>
      </c>
      <c r="H4934" s="2" t="s">
        <v>36</v>
      </c>
      <c r="I4934" s="185">
        <f t="shared" ref="I4934:O4934" si="4025">SUM(I4935:I4943)</f>
        <v>270531</v>
      </c>
      <c r="J4934" s="185">
        <f t="shared" si="4025"/>
        <v>182131</v>
      </c>
      <c r="K4934" s="185">
        <f t="shared" si="4025"/>
        <v>122690</v>
      </c>
      <c r="L4934" s="185">
        <f t="shared" si="4025"/>
        <v>59441</v>
      </c>
      <c r="M4934" s="15">
        <f t="shared" si="4025"/>
        <v>19150</v>
      </c>
      <c r="N4934" s="15">
        <f t="shared" si="4025"/>
        <v>20491</v>
      </c>
      <c r="O4934" s="15">
        <f t="shared" si="4025"/>
        <v>19800</v>
      </c>
      <c r="P4934" s="15">
        <f t="shared" si="4017"/>
        <v>182131</v>
      </c>
      <c r="Q4934" s="185">
        <f t="shared" si="4018"/>
        <v>100</v>
      </c>
    </row>
    <row r="4935" spans="1:17" x14ac:dyDescent="0.25">
      <c r="A4935" s="4" t="s">
        <v>969</v>
      </c>
      <c r="B4935" s="4" t="s">
        <v>94</v>
      </c>
      <c r="C4935" s="4" t="s">
        <v>1149</v>
      </c>
      <c r="D4935" s="4" t="s">
        <v>1921</v>
      </c>
      <c r="E4935" s="3" t="s">
        <v>39</v>
      </c>
      <c r="F4935" s="4"/>
      <c r="G4935" s="16" t="s">
        <v>1018</v>
      </c>
      <c r="H4935" s="16" t="s">
        <v>38</v>
      </c>
      <c r="I4935" s="183">
        <v>10000</v>
      </c>
      <c r="J4935" s="183">
        <v>11015</v>
      </c>
      <c r="K4935" s="183">
        <v>11015</v>
      </c>
      <c r="L4935" s="183">
        <f t="shared" ref="L4935:L4942" si="4026">M4935+N4935+O4935</f>
        <v>0</v>
      </c>
      <c r="M4935" s="17">
        <v>0</v>
      </c>
      <c r="N4935" s="17">
        <v>0</v>
      </c>
      <c r="O4935" s="17">
        <v>0</v>
      </c>
      <c r="P4935" s="17">
        <f t="shared" si="4017"/>
        <v>11015</v>
      </c>
      <c r="Q4935" s="183">
        <f t="shared" si="4018"/>
        <v>100</v>
      </c>
    </row>
    <row r="4936" spans="1:17" x14ac:dyDescent="0.25">
      <c r="A4936" s="4" t="s">
        <v>969</v>
      </c>
      <c r="B4936" s="4" t="s">
        <v>94</v>
      </c>
      <c r="C4936" s="4" t="s">
        <v>1149</v>
      </c>
      <c r="D4936" s="4" t="s">
        <v>1921</v>
      </c>
      <c r="E4936" s="3" t="s">
        <v>197</v>
      </c>
      <c r="F4936" s="4"/>
      <c r="G4936" s="16" t="s">
        <v>1018</v>
      </c>
      <c r="H4936" s="16" t="s">
        <v>196</v>
      </c>
      <c r="I4936" s="183">
        <v>93000</v>
      </c>
      <c r="J4936" s="183">
        <v>93000</v>
      </c>
      <c r="K4936" s="183">
        <v>51000</v>
      </c>
      <c r="L4936" s="183">
        <f t="shared" si="4026"/>
        <v>42000</v>
      </c>
      <c r="M4936" s="17">
        <v>12000</v>
      </c>
      <c r="N4936" s="17">
        <v>15000</v>
      </c>
      <c r="O4936" s="17">
        <v>15000</v>
      </c>
      <c r="P4936" s="17">
        <f t="shared" si="4017"/>
        <v>93000</v>
      </c>
      <c r="Q4936" s="183">
        <f t="shared" si="4018"/>
        <v>100</v>
      </c>
    </row>
    <row r="4937" spans="1:17" x14ac:dyDescent="0.25">
      <c r="A4937" s="4" t="s">
        <v>969</v>
      </c>
      <c r="B4937" s="4" t="s">
        <v>94</v>
      </c>
      <c r="C4937" s="4" t="s">
        <v>1149</v>
      </c>
      <c r="D4937" s="4" t="s">
        <v>1921</v>
      </c>
      <c r="E4937" s="3" t="s">
        <v>200</v>
      </c>
      <c r="F4937" s="4"/>
      <c r="G4937" s="16" t="s">
        <v>1018</v>
      </c>
      <c r="H4937" s="16" t="s">
        <v>199</v>
      </c>
      <c r="I4937" s="183">
        <v>24500</v>
      </c>
      <c r="J4937" s="183">
        <v>24500</v>
      </c>
      <c r="K4937" s="183">
        <v>17950</v>
      </c>
      <c r="L4937" s="183">
        <f t="shared" si="4026"/>
        <v>6550</v>
      </c>
      <c r="M4937" s="17">
        <v>2050</v>
      </c>
      <c r="N4937" s="17">
        <v>2050</v>
      </c>
      <c r="O4937" s="17">
        <v>2450</v>
      </c>
      <c r="P4937" s="17">
        <f t="shared" si="4017"/>
        <v>24500</v>
      </c>
      <c r="Q4937" s="183">
        <f t="shared" si="4018"/>
        <v>100</v>
      </c>
    </row>
    <row r="4938" spans="1:17" x14ac:dyDescent="0.25">
      <c r="A4938" s="4" t="s">
        <v>969</v>
      </c>
      <c r="B4938" s="4" t="s">
        <v>94</v>
      </c>
      <c r="C4938" s="4" t="s">
        <v>1149</v>
      </c>
      <c r="D4938" s="4" t="s">
        <v>1921</v>
      </c>
      <c r="E4938" s="3" t="s">
        <v>203</v>
      </c>
      <c r="F4938" s="4"/>
      <c r="G4938" s="16" t="s">
        <v>1018</v>
      </c>
      <c r="H4938" s="16" t="s">
        <v>202</v>
      </c>
      <c r="I4938" s="183">
        <v>38000</v>
      </c>
      <c r="J4938" s="183">
        <v>20000</v>
      </c>
      <c r="K4938" s="183">
        <v>14550</v>
      </c>
      <c r="L4938" s="183">
        <f t="shared" si="4026"/>
        <v>5450</v>
      </c>
      <c r="M4938" s="17">
        <v>2150</v>
      </c>
      <c r="N4938" s="17">
        <v>1650</v>
      </c>
      <c r="O4938" s="17">
        <v>1650</v>
      </c>
      <c r="P4938" s="17">
        <f t="shared" si="4017"/>
        <v>20000</v>
      </c>
      <c r="Q4938" s="183">
        <f t="shared" si="4018"/>
        <v>100</v>
      </c>
    </row>
    <row r="4939" spans="1:17" x14ac:dyDescent="0.25">
      <c r="A4939" s="4" t="s">
        <v>969</v>
      </c>
      <c r="B4939" s="4" t="s">
        <v>94</v>
      </c>
      <c r="C4939" s="4" t="s">
        <v>1149</v>
      </c>
      <c r="D4939" s="4" t="s">
        <v>1921</v>
      </c>
      <c r="E4939" s="3" t="s">
        <v>206</v>
      </c>
      <c r="F4939" s="4"/>
      <c r="G4939" s="16" t="s">
        <v>1018</v>
      </c>
      <c r="H4939" s="16" t="s">
        <v>205</v>
      </c>
      <c r="I4939" s="183">
        <v>2000</v>
      </c>
      <c r="J4939" s="183">
        <v>100</v>
      </c>
      <c r="K4939" s="183">
        <v>100</v>
      </c>
      <c r="L4939" s="183">
        <f t="shared" si="4026"/>
        <v>0</v>
      </c>
      <c r="M4939" s="17">
        <v>0</v>
      </c>
      <c r="N4939" s="17">
        <v>0</v>
      </c>
      <c r="O4939" s="17">
        <v>0</v>
      </c>
      <c r="P4939" s="17">
        <f t="shared" si="4017"/>
        <v>100</v>
      </c>
      <c r="Q4939" s="183">
        <f t="shared" si="4018"/>
        <v>100</v>
      </c>
    </row>
    <row r="4940" spans="1:17" x14ac:dyDescent="0.25">
      <c r="A4940" s="4" t="s">
        <v>969</v>
      </c>
      <c r="B4940" s="4" t="s">
        <v>94</v>
      </c>
      <c r="C4940" s="4" t="s">
        <v>1149</v>
      </c>
      <c r="D4940" s="4" t="s">
        <v>1921</v>
      </c>
      <c r="E4940" s="3" t="s">
        <v>209</v>
      </c>
      <c r="F4940" s="4"/>
      <c r="G4940" s="16" t="s">
        <v>1018</v>
      </c>
      <c r="H4940" s="16" t="s">
        <v>208</v>
      </c>
      <c r="I4940" s="183">
        <v>5500</v>
      </c>
      <c r="J4940" s="183">
        <v>1000</v>
      </c>
      <c r="K4940" s="183">
        <v>1000</v>
      </c>
      <c r="L4940" s="183">
        <f t="shared" si="4026"/>
        <v>0</v>
      </c>
      <c r="M4940" s="17">
        <v>0</v>
      </c>
      <c r="N4940" s="17">
        <v>0</v>
      </c>
      <c r="O4940" s="17">
        <v>0</v>
      </c>
      <c r="P4940" s="17">
        <f t="shared" si="4017"/>
        <v>1000</v>
      </c>
      <c r="Q4940" s="183">
        <f t="shared" si="4018"/>
        <v>100</v>
      </c>
    </row>
    <row r="4941" spans="1:17" x14ac:dyDescent="0.25">
      <c r="A4941" s="4" t="s">
        <v>969</v>
      </c>
      <c r="B4941" s="4" t="s">
        <v>94</v>
      </c>
      <c r="C4941" s="4" t="s">
        <v>1149</v>
      </c>
      <c r="D4941" s="4" t="s">
        <v>1921</v>
      </c>
      <c r="E4941" s="3" t="s">
        <v>212</v>
      </c>
      <c r="F4941" s="4"/>
      <c r="G4941" s="16" t="s">
        <v>1018</v>
      </c>
      <c r="H4941" s="16" t="s">
        <v>211</v>
      </c>
      <c r="I4941" s="183">
        <v>19000</v>
      </c>
      <c r="J4941" s="183">
        <v>1000</v>
      </c>
      <c r="K4941" s="183">
        <v>800</v>
      </c>
      <c r="L4941" s="183">
        <f t="shared" si="4026"/>
        <v>200</v>
      </c>
      <c r="M4941" s="17">
        <v>200</v>
      </c>
      <c r="N4941" s="17">
        <v>0</v>
      </c>
      <c r="O4941" s="17">
        <v>0</v>
      </c>
      <c r="P4941" s="17">
        <f t="shared" si="4017"/>
        <v>1000</v>
      </c>
      <c r="Q4941" s="183">
        <f t="shared" si="4018"/>
        <v>100</v>
      </c>
    </row>
    <row r="4942" spans="1:17" x14ac:dyDescent="0.25">
      <c r="A4942" s="4" t="s">
        <v>969</v>
      </c>
      <c r="B4942" s="4" t="s">
        <v>94</v>
      </c>
      <c r="C4942" s="4" t="s">
        <v>1149</v>
      </c>
      <c r="D4942" s="4" t="s">
        <v>1921</v>
      </c>
      <c r="E4942" s="3" t="s">
        <v>215</v>
      </c>
      <c r="F4942" s="4"/>
      <c r="G4942" s="16" t="s">
        <v>1018</v>
      </c>
      <c r="H4942" s="16" t="s">
        <v>214</v>
      </c>
      <c r="I4942" s="183">
        <v>3400</v>
      </c>
      <c r="J4942" s="183">
        <v>0</v>
      </c>
      <c r="K4942" s="183">
        <v>0</v>
      </c>
      <c r="L4942" s="183">
        <f t="shared" si="4026"/>
        <v>0</v>
      </c>
      <c r="M4942" s="17">
        <v>0</v>
      </c>
      <c r="N4942" s="17">
        <v>0</v>
      </c>
      <c r="O4942" s="17">
        <v>0</v>
      </c>
      <c r="P4942" s="17">
        <f t="shared" si="4017"/>
        <v>0</v>
      </c>
      <c r="Q4942" s="161" t="str">
        <f t="shared" si="4018"/>
        <v>-</v>
      </c>
    </row>
    <row r="4943" spans="1:17" x14ac:dyDescent="0.25">
      <c r="A4943" s="1" t="s">
        <v>969</v>
      </c>
      <c r="B4943" s="1" t="s">
        <v>94</v>
      </c>
      <c r="C4943" s="1" t="s">
        <v>1149</v>
      </c>
      <c r="D4943" s="1" t="s">
        <v>1921</v>
      </c>
      <c r="E4943" s="1" t="s">
        <v>40</v>
      </c>
      <c r="F4943" s="4" t="s">
        <v>1</v>
      </c>
      <c r="G4943" s="16" t="s">
        <v>1</v>
      </c>
      <c r="H4943" s="2" t="s">
        <v>41</v>
      </c>
      <c r="I4943" s="185">
        <f t="shared" ref="I4943:O4943" si="4027">SUM(I4944:I4946)</f>
        <v>75131</v>
      </c>
      <c r="J4943" s="185">
        <f t="shared" si="4027"/>
        <v>31516</v>
      </c>
      <c r="K4943" s="185">
        <f t="shared" si="4027"/>
        <v>26275</v>
      </c>
      <c r="L4943" s="185">
        <f t="shared" si="4027"/>
        <v>5241</v>
      </c>
      <c r="M4943" s="15">
        <f t="shared" si="4027"/>
        <v>2750</v>
      </c>
      <c r="N4943" s="15">
        <f t="shared" si="4027"/>
        <v>1791</v>
      </c>
      <c r="O4943" s="15">
        <f t="shared" si="4027"/>
        <v>700</v>
      </c>
      <c r="P4943" s="15">
        <f t="shared" si="4017"/>
        <v>31516</v>
      </c>
      <c r="Q4943" s="185">
        <f t="shared" si="4018"/>
        <v>100</v>
      </c>
    </row>
    <row r="4944" spans="1:17" x14ac:dyDescent="0.25">
      <c r="A4944" s="4" t="s">
        <v>969</v>
      </c>
      <c r="B4944" s="4" t="s">
        <v>94</v>
      </c>
      <c r="C4944" s="4" t="s">
        <v>1149</v>
      </c>
      <c r="D4944" s="4" t="s">
        <v>1921</v>
      </c>
      <c r="E4944" s="3" t="s">
        <v>42</v>
      </c>
      <c r="F4944" s="4"/>
      <c r="G4944" s="16" t="s">
        <v>1018</v>
      </c>
      <c r="H4944" s="16" t="s">
        <v>41</v>
      </c>
      <c r="I4944" s="183">
        <v>55700</v>
      </c>
      <c r="J4944" s="183">
        <v>12085</v>
      </c>
      <c r="K4944" s="183">
        <v>10735</v>
      </c>
      <c r="L4944" s="183">
        <f>M4944+N4944+O4944</f>
        <v>1350</v>
      </c>
      <c r="M4944" s="17">
        <v>1000</v>
      </c>
      <c r="N4944" s="17">
        <v>350</v>
      </c>
      <c r="O4944" s="17">
        <v>0</v>
      </c>
      <c r="P4944" s="17">
        <f t="shared" si="4017"/>
        <v>12085</v>
      </c>
      <c r="Q4944" s="183">
        <f t="shared" si="4018"/>
        <v>100</v>
      </c>
    </row>
    <row r="4945" spans="1:17" ht="22.5" x14ac:dyDescent="0.25">
      <c r="A4945" s="4" t="s">
        <v>969</v>
      </c>
      <c r="B4945" s="4" t="s">
        <v>94</v>
      </c>
      <c r="C4945" s="4" t="s">
        <v>1149</v>
      </c>
      <c r="D4945" s="4" t="s">
        <v>1921</v>
      </c>
      <c r="E4945" s="3" t="s">
        <v>42</v>
      </c>
      <c r="F4945" s="4" t="s">
        <v>1928</v>
      </c>
      <c r="G4945" s="16" t="s">
        <v>1018</v>
      </c>
      <c r="H4945" s="16" t="s">
        <v>50</v>
      </c>
      <c r="I4945" s="183">
        <v>7731</v>
      </c>
      <c r="J4945" s="183">
        <v>7731</v>
      </c>
      <c r="K4945" s="183">
        <v>6540</v>
      </c>
      <c r="L4945" s="183">
        <f>M4945+N4945+O4945</f>
        <v>1191</v>
      </c>
      <c r="M4945" s="17">
        <v>750</v>
      </c>
      <c r="N4945" s="17">
        <v>441</v>
      </c>
      <c r="O4945" s="17">
        <v>0</v>
      </c>
      <c r="P4945" s="17">
        <f t="shared" si="4017"/>
        <v>7731</v>
      </c>
      <c r="Q4945" s="183">
        <f t="shared" si="4018"/>
        <v>100</v>
      </c>
    </row>
    <row r="4946" spans="1:17" ht="22.5" x14ac:dyDescent="0.25">
      <c r="A4946" s="4" t="s">
        <v>969</v>
      </c>
      <c r="B4946" s="4" t="s">
        <v>94</v>
      </c>
      <c r="C4946" s="4" t="s">
        <v>1149</v>
      </c>
      <c r="D4946" s="4" t="s">
        <v>1921</v>
      </c>
      <c r="E4946" s="3" t="s">
        <v>42</v>
      </c>
      <c r="F4946" s="4" t="s">
        <v>1929</v>
      </c>
      <c r="G4946" s="16" t="s">
        <v>1018</v>
      </c>
      <c r="H4946" s="16" t="s">
        <v>56</v>
      </c>
      <c r="I4946" s="183">
        <v>11700</v>
      </c>
      <c r="J4946" s="183">
        <v>11700</v>
      </c>
      <c r="K4946" s="183">
        <v>9000</v>
      </c>
      <c r="L4946" s="183">
        <f>M4946+N4946+O4946</f>
        <v>2700</v>
      </c>
      <c r="M4946" s="17">
        <v>1000</v>
      </c>
      <c r="N4946" s="17">
        <v>1000</v>
      </c>
      <c r="O4946" s="17">
        <v>700</v>
      </c>
      <c r="P4946" s="17">
        <f t="shared" si="4017"/>
        <v>11700</v>
      </c>
      <c r="Q4946" s="183">
        <f t="shared" si="4018"/>
        <v>100</v>
      </c>
    </row>
    <row r="4947" spans="1:17" ht="22.5" x14ac:dyDescent="0.25">
      <c r="A4947" s="1" t="s">
        <v>1</v>
      </c>
      <c r="B4947" s="1" t="s">
        <v>1</v>
      </c>
      <c r="C4947" s="1" t="s">
        <v>1</v>
      </c>
      <c r="D4947" s="2" t="s">
        <v>1</v>
      </c>
      <c r="E4947" s="2" t="s">
        <v>1</v>
      </c>
      <c r="F4947" s="2" t="s">
        <v>1</v>
      </c>
      <c r="G4947" s="2" t="s">
        <v>1</v>
      </c>
      <c r="H4947" s="13" t="s">
        <v>70</v>
      </c>
      <c r="I4947" s="184">
        <f t="shared" ref="I4947:O4947" si="4028">SUM(I4948)</f>
        <v>122000</v>
      </c>
      <c r="J4947" s="184">
        <f t="shared" si="4028"/>
        <v>87000</v>
      </c>
      <c r="K4947" s="184">
        <f t="shared" si="4028"/>
        <v>50750</v>
      </c>
      <c r="L4947" s="184">
        <f t="shared" si="4028"/>
        <v>36250</v>
      </c>
      <c r="M4947" s="14">
        <f t="shared" si="4028"/>
        <v>36250</v>
      </c>
      <c r="N4947" s="14">
        <f t="shared" si="4028"/>
        <v>0</v>
      </c>
      <c r="O4947" s="14">
        <f t="shared" si="4028"/>
        <v>0</v>
      </c>
      <c r="P4947" s="14">
        <f t="shared" si="4017"/>
        <v>87000</v>
      </c>
      <c r="Q4947" s="184">
        <f t="shared" si="4018"/>
        <v>100</v>
      </c>
    </row>
    <row r="4948" spans="1:17" x14ac:dyDescent="0.25">
      <c r="A4948" s="4" t="s">
        <v>969</v>
      </c>
      <c r="B4948" s="4" t="s">
        <v>94</v>
      </c>
      <c r="C4948" s="4" t="s">
        <v>1149</v>
      </c>
      <c r="D4948" s="4" t="s">
        <v>1921</v>
      </c>
      <c r="E4948" s="2" t="s">
        <v>71</v>
      </c>
      <c r="F4948" s="2" t="s">
        <v>1</v>
      </c>
      <c r="G4948" s="2" t="s">
        <v>1</v>
      </c>
      <c r="H4948" s="2" t="s">
        <v>72</v>
      </c>
      <c r="I4948" s="185">
        <f t="shared" ref="I4948:L4948" si="4029">SUM(I4949:I4950)</f>
        <v>122000</v>
      </c>
      <c r="J4948" s="185">
        <f t="shared" ref="J4948" si="4030">SUM(J4949:J4950)</f>
        <v>87000</v>
      </c>
      <c r="K4948" s="185">
        <f t="shared" ref="K4948" si="4031">SUM(K4949:K4950)</f>
        <v>50750</v>
      </c>
      <c r="L4948" s="185">
        <f t="shared" si="4029"/>
        <v>36250</v>
      </c>
      <c r="M4948" s="15">
        <f t="shared" ref="M4948:O4948" si="4032">SUM(M4949:M4950)</f>
        <v>36250</v>
      </c>
      <c r="N4948" s="15">
        <f t="shared" si="4032"/>
        <v>0</v>
      </c>
      <c r="O4948" s="15">
        <f t="shared" si="4032"/>
        <v>0</v>
      </c>
      <c r="P4948" s="15">
        <f t="shared" si="4017"/>
        <v>87000</v>
      </c>
      <c r="Q4948" s="185">
        <f t="shared" si="4018"/>
        <v>100</v>
      </c>
    </row>
    <row r="4949" spans="1:17" x14ac:dyDescent="0.25">
      <c r="A4949" s="4" t="s">
        <v>969</v>
      </c>
      <c r="B4949" s="4" t="s">
        <v>94</v>
      </c>
      <c r="C4949" s="4" t="s">
        <v>1149</v>
      </c>
      <c r="D4949" s="4" t="s">
        <v>1921</v>
      </c>
      <c r="E4949" s="3" t="s">
        <v>75</v>
      </c>
      <c r="F4949" s="4"/>
      <c r="G4949" s="16" t="s">
        <v>1018</v>
      </c>
      <c r="H4949" s="16" t="s">
        <v>74</v>
      </c>
      <c r="I4949" s="183">
        <v>56000</v>
      </c>
      <c r="J4949" s="183">
        <v>27000</v>
      </c>
      <c r="K4949" s="183">
        <v>15750</v>
      </c>
      <c r="L4949" s="183">
        <f>M4949+N4949+O4949</f>
        <v>11250</v>
      </c>
      <c r="M4949" s="17">
        <v>11250</v>
      </c>
      <c r="N4949" s="17">
        <v>0</v>
      </c>
      <c r="O4949" s="17">
        <v>0</v>
      </c>
      <c r="P4949" s="17">
        <f t="shared" si="4017"/>
        <v>27000</v>
      </c>
      <c r="Q4949" s="183">
        <f t="shared" si="4018"/>
        <v>100</v>
      </c>
    </row>
    <row r="4950" spans="1:17" x14ac:dyDescent="0.25">
      <c r="A4950" s="4" t="s">
        <v>969</v>
      </c>
      <c r="B4950" s="4" t="s">
        <v>94</v>
      </c>
      <c r="C4950" s="4" t="s">
        <v>1149</v>
      </c>
      <c r="D4950" s="4" t="s">
        <v>1921</v>
      </c>
      <c r="E4950" s="3" t="s">
        <v>341</v>
      </c>
      <c r="F4950" s="4"/>
      <c r="G4950" s="16" t="s">
        <v>1018</v>
      </c>
      <c r="H4950" s="16" t="s">
        <v>340</v>
      </c>
      <c r="I4950" s="183">
        <v>66000</v>
      </c>
      <c r="J4950" s="183">
        <v>60000</v>
      </c>
      <c r="K4950" s="183">
        <v>35000</v>
      </c>
      <c r="L4950" s="183">
        <f>M4950+N4950+O4950</f>
        <v>25000</v>
      </c>
      <c r="M4950" s="17">
        <v>25000</v>
      </c>
      <c r="N4950" s="17">
        <v>0</v>
      </c>
      <c r="O4950" s="17">
        <v>0</v>
      </c>
      <c r="P4950" s="17">
        <f t="shared" si="4017"/>
        <v>60000</v>
      </c>
      <c r="Q4950" s="183">
        <f t="shared" si="4018"/>
        <v>100</v>
      </c>
    </row>
    <row r="4951" spans="1:17" x14ac:dyDescent="0.25">
      <c r="A4951" s="16" t="s">
        <v>1</v>
      </c>
      <c r="B4951" s="16" t="s">
        <v>1</v>
      </c>
      <c r="C4951" s="16" t="s">
        <v>1</v>
      </c>
      <c r="D4951" s="16" t="s">
        <v>1</v>
      </c>
      <c r="E4951" s="16" t="s">
        <v>1</v>
      </c>
      <c r="F4951" s="16" t="s">
        <v>1</v>
      </c>
      <c r="G4951" s="16" t="s">
        <v>1</v>
      </c>
      <c r="H4951" s="13" t="s">
        <v>1930</v>
      </c>
      <c r="I4951" s="184">
        <f t="shared" ref="I4951:O4951" si="4033">SUM(I4923,I4947)</f>
        <v>3412941</v>
      </c>
      <c r="J4951" s="184">
        <f t="shared" si="4033"/>
        <v>3284693</v>
      </c>
      <c r="K4951" s="184">
        <f t="shared" si="4033"/>
        <v>2628292</v>
      </c>
      <c r="L4951" s="184">
        <f t="shared" si="4033"/>
        <v>656401</v>
      </c>
      <c r="M4951" s="14">
        <f t="shared" si="4033"/>
        <v>297400</v>
      </c>
      <c r="N4951" s="14">
        <f t="shared" si="4033"/>
        <v>274841</v>
      </c>
      <c r="O4951" s="14">
        <f t="shared" si="4033"/>
        <v>84160</v>
      </c>
      <c r="P4951" s="14">
        <f t="shared" si="4017"/>
        <v>3284693</v>
      </c>
      <c r="Q4951" s="184">
        <f t="shared" si="4018"/>
        <v>100</v>
      </c>
    </row>
    <row r="4952" spans="1:17" ht="15.75" thickBot="1" x14ac:dyDescent="0.3">
      <c r="A4952" s="16" t="s">
        <v>1</v>
      </c>
      <c r="B4952" s="16" t="s">
        <v>1</v>
      </c>
      <c r="C4952" s="16" t="s">
        <v>1</v>
      </c>
      <c r="D4952" s="16" t="s">
        <v>1</v>
      </c>
      <c r="E4952" s="16" t="s">
        <v>1</v>
      </c>
      <c r="F4952" s="16" t="s">
        <v>1</v>
      </c>
      <c r="G4952" s="16" t="s">
        <v>1</v>
      </c>
      <c r="H4952" s="2" t="s">
        <v>77</v>
      </c>
      <c r="I4952" s="185">
        <v>75</v>
      </c>
      <c r="J4952" s="185">
        <v>75</v>
      </c>
      <c r="K4952" s="185"/>
      <c r="L4952" s="185"/>
      <c r="M4952" s="15"/>
      <c r="N4952" s="15"/>
      <c r="O4952" s="15"/>
      <c r="P4952" s="15"/>
      <c r="Q4952" s="164"/>
    </row>
    <row r="4953" spans="1:17" ht="45.75" thickBot="1" x14ac:dyDescent="0.3">
      <c r="A4953" s="212" t="s">
        <v>1</v>
      </c>
      <c r="B4953" s="212" t="s">
        <v>1</v>
      </c>
      <c r="C4953" s="212" t="s">
        <v>1</v>
      </c>
      <c r="D4953" s="212" t="s">
        <v>1</v>
      </c>
      <c r="E4953" s="212" t="s">
        <v>1</v>
      </c>
      <c r="F4953" s="212" t="s">
        <v>1</v>
      </c>
      <c r="G4953" s="214" t="s">
        <v>1</v>
      </c>
      <c r="H4953" s="5" t="s">
        <v>78</v>
      </c>
      <c r="I4953" s="109" t="s">
        <v>3374</v>
      </c>
      <c r="J4953" s="109" t="s">
        <v>3433</v>
      </c>
      <c r="K4953" s="109" t="s">
        <v>3437</v>
      </c>
      <c r="L4953" s="109" t="s">
        <v>3434</v>
      </c>
      <c r="M4953" s="5" t="s">
        <v>3439</v>
      </c>
      <c r="N4953" s="5" t="s">
        <v>3440</v>
      </c>
      <c r="O4953" s="5" t="s">
        <v>3441</v>
      </c>
      <c r="P4953" s="5" t="s">
        <v>3438</v>
      </c>
      <c r="Q4953" s="162" t="s">
        <v>3302</v>
      </c>
    </row>
    <row r="4954" spans="1:17" x14ac:dyDescent="0.25">
      <c r="A4954" s="213"/>
      <c r="B4954" s="213"/>
      <c r="C4954" s="213"/>
      <c r="D4954" s="213"/>
      <c r="E4954" s="213"/>
      <c r="F4954" s="213"/>
      <c r="G4954" s="215"/>
      <c r="H4954" s="18" t="s">
        <v>1</v>
      </c>
      <c r="I4954" s="110">
        <v>1</v>
      </c>
      <c r="J4954" s="110">
        <v>2</v>
      </c>
      <c r="K4954" s="110">
        <v>20</v>
      </c>
      <c r="L4954" s="110" t="s">
        <v>3402</v>
      </c>
      <c r="M4954" s="12">
        <v>5</v>
      </c>
      <c r="N4954" s="12">
        <v>6</v>
      </c>
      <c r="O4954" s="12">
        <v>7</v>
      </c>
      <c r="P4954" s="12" t="s">
        <v>3303</v>
      </c>
      <c r="Q4954" s="110">
        <v>9</v>
      </c>
    </row>
    <row r="4955" spans="1:17" x14ac:dyDescent="0.25">
      <c r="A4955" s="213"/>
      <c r="B4955" s="213"/>
      <c r="C4955" s="213"/>
      <c r="D4955" s="213"/>
      <c r="E4955" s="213"/>
      <c r="F4955" s="213"/>
      <c r="G4955" s="215"/>
      <c r="H4955" s="19" t="s">
        <v>1061</v>
      </c>
      <c r="I4955" s="186">
        <f t="shared" ref="I4955:L4955" si="4034">SUM(I4951)</f>
        <v>3412941</v>
      </c>
      <c r="J4955" s="186">
        <f t="shared" ref="J4955" si="4035">SUM(J4951)</f>
        <v>3284693</v>
      </c>
      <c r="K4955" s="186">
        <f t="shared" ref="K4955" si="4036">SUM(K4951)</f>
        <v>2628292</v>
      </c>
      <c r="L4955" s="186">
        <f t="shared" si="4034"/>
        <v>656401</v>
      </c>
      <c r="M4955" s="20">
        <f t="shared" ref="M4955:O4955" si="4037">SUM(M4951)</f>
        <v>297400</v>
      </c>
      <c r="N4955" s="20">
        <f t="shared" si="4037"/>
        <v>274841</v>
      </c>
      <c r="O4955" s="20">
        <f t="shared" si="4037"/>
        <v>84160</v>
      </c>
      <c r="P4955" s="20">
        <f>K4955+L4955</f>
        <v>3284693</v>
      </c>
      <c r="Q4955" s="186">
        <f>IF(J4955=0,"-",P4955/J4955*100)</f>
        <v>100</v>
      </c>
    </row>
    <row r="4956" spans="1:17" x14ac:dyDescent="0.25">
      <c r="A4956" s="213"/>
      <c r="B4956" s="213"/>
      <c r="C4956" s="213"/>
      <c r="D4956" s="213"/>
      <c r="E4956" s="213"/>
      <c r="F4956" s="213"/>
      <c r="G4956" s="215"/>
      <c r="H4956" s="21" t="s">
        <v>80</v>
      </c>
      <c r="I4956" s="186">
        <f t="shared" ref="I4956:L4956" si="4038">SUM(I4955)</f>
        <v>3412941</v>
      </c>
      <c r="J4956" s="186">
        <f t="shared" ref="J4956" si="4039">SUM(J4955)</f>
        <v>3284693</v>
      </c>
      <c r="K4956" s="186">
        <f t="shared" ref="K4956" si="4040">SUM(K4955)</f>
        <v>2628292</v>
      </c>
      <c r="L4956" s="186">
        <f t="shared" si="4038"/>
        <v>656401</v>
      </c>
      <c r="M4956" s="20">
        <f t="shared" ref="M4956:O4956" si="4041">SUM(M4955)</f>
        <v>297400</v>
      </c>
      <c r="N4956" s="20">
        <f t="shared" si="4041"/>
        <v>274841</v>
      </c>
      <c r="O4956" s="20">
        <f t="shared" si="4041"/>
        <v>84160</v>
      </c>
      <c r="P4956" s="20">
        <f>K4956+L4956</f>
        <v>3284693</v>
      </c>
      <c r="Q4956" s="186">
        <f>IF(J4956=0,"-",P4956/J4956*100)</f>
        <v>100</v>
      </c>
    </row>
    <row r="4957" spans="1:17" x14ac:dyDescent="0.25">
      <c r="A4957" s="216"/>
      <c r="B4957" s="216"/>
      <c r="C4957" s="216"/>
      <c r="D4957" s="216"/>
      <c r="E4957" s="216"/>
      <c r="F4957" s="216"/>
      <c r="G4957" s="217"/>
      <c r="J4957" s="178">
        <v>0</v>
      </c>
      <c r="K4957" s="178">
        <v>0</v>
      </c>
      <c r="L4957" s="178">
        <f>M4957+N4957+O4957</f>
        <v>0</v>
      </c>
      <c r="P4957">
        <f>K4957+L4957</f>
        <v>0</v>
      </c>
      <c r="Q4957" s="160" t="str">
        <f>IF(J4957=0,"-",P4957/J4957*100)</f>
        <v>-</v>
      </c>
    </row>
    <row r="4958" spans="1:17" ht="15.75" thickBot="1" x14ac:dyDescent="0.3">
      <c r="A4958" s="16" t="s">
        <v>1</v>
      </c>
      <c r="B4958" s="16" t="s">
        <v>1</v>
      </c>
      <c r="C4958" s="16" t="s">
        <v>1</v>
      </c>
      <c r="D4958" s="16" t="s">
        <v>1</v>
      </c>
      <c r="E4958" s="16" t="s">
        <v>1</v>
      </c>
      <c r="F4958" s="16" t="s">
        <v>1</v>
      </c>
      <c r="G4958" s="16" t="s">
        <v>1</v>
      </c>
      <c r="H4958" s="22" t="s">
        <v>1</v>
      </c>
      <c r="I4958" s="187"/>
      <c r="J4958" s="187"/>
      <c r="K4958" s="187"/>
      <c r="L4958" s="187"/>
      <c r="M4958" s="22"/>
      <c r="N4958" s="22"/>
      <c r="O4958" s="22"/>
      <c r="P4958" s="22"/>
      <c r="Q4958" s="166"/>
    </row>
    <row r="4959" spans="1:17" ht="45.75" thickBot="1" x14ac:dyDescent="0.3">
      <c r="A4959" s="5" t="s">
        <v>4</v>
      </c>
      <c r="B4959" s="5" t="s">
        <v>5</v>
      </c>
      <c r="C4959" s="5" t="s">
        <v>6</v>
      </c>
      <c r="D4959" s="6" t="s">
        <v>1</v>
      </c>
      <c r="E4959" s="5" t="s">
        <v>7</v>
      </c>
      <c r="F4959" s="5" t="s">
        <v>8</v>
      </c>
      <c r="G4959" s="5" t="s">
        <v>9</v>
      </c>
      <c r="H4959" s="5" t="s">
        <v>10</v>
      </c>
      <c r="I4959" s="109" t="s">
        <v>3374</v>
      </c>
      <c r="J4959" s="109" t="s">
        <v>3433</v>
      </c>
      <c r="K4959" s="109" t="s">
        <v>3437</v>
      </c>
      <c r="L4959" s="109" t="s">
        <v>3434</v>
      </c>
      <c r="M4959" s="5" t="s">
        <v>3439</v>
      </c>
      <c r="N4959" s="5" t="s">
        <v>3440</v>
      </c>
      <c r="O4959" s="5" t="s">
        <v>3441</v>
      </c>
      <c r="P4959" s="5" t="s">
        <v>3438</v>
      </c>
      <c r="Q4959" s="162" t="s">
        <v>3302</v>
      </c>
    </row>
    <row r="4960" spans="1:17" x14ac:dyDescent="0.25">
      <c r="A4960" s="7" t="s">
        <v>1</v>
      </c>
      <c r="B4960" s="7" t="s">
        <v>1</v>
      </c>
      <c r="C4960" s="7" t="s">
        <v>1</v>
      </c>
      <c r="D4960" s="8" t="s">
        <v>1</v>
      </c>
      <c r="E4960" s="8" t="s">
        <v>1</v>
      </c>
      <c r="F4960" s="9" t="s">
        <v>1</v>
      </c>
      <c r="G4960" s="10" t="s">
        <v>1</v>
      </c>
      <c r="H4960" s="11" t="s">
        <v>1</v>
      </c>
      <c r="I4960" s="110">
        <v>1</v>
      </c>
      <c r="J4960" s="110">
        <v>2</v>
      </c>
      <c r="K4960" s="110">
        <v>20</v>
      </c>
      <c r="L4960" s="110" t="s">
        <v>3402</v>
      </c>
      <c r="M4960" s="12">
        <v>5</v>
      </c>
      <c r="N4960" s="12">
        <v>6</v>
      </c>
      <c r="O4960" s="12">
        <v>7</v>
      </c>
      <c r="P4960" s="12" t="s">
        <v>3303</v>
      </c>
      <c r="Q4960" s="110">
        <v>9</v>
      </c>
    </row>
    <row r="4961" spans="1:17" x14ac:dyDescent="0.25">
      <c r="A4961" s="1" t="s">
        <v>969</v>
      </c>
      <c r="B4961" s="1" t="s">
        <v>94</v>
      </c>
      <c r="C4961" s="4" t="s">
        <v>1160</v>
      </c>
      <c r="D4961" s="4" t="s">
        <v>1931</v>
      </c>
      <c r="E4961" s="2" t="s">
        <v>1</v>
      </c>
      <c r="F4961" s="2" t="s">
        <v>1</v>
      </c>
      <c r="G4961" s="2" t="s">
        <v>1</v>
      </c>
      <c r="H4961" s="2" t="s">
        <v>1932</v>
      </c>
      <c r="I4961" s="183">
        <v>0</v>
      </c>
      <c r="J4961" s="183"/>
      <c r="K4961" s="183"/>
      <c r="L4961" s="183"/>
      <c r="M4961" s="3"/>
      <c r="N4961" s="3"/>
      <c r="O4961" s="3"/>
      <c r="P4961" s="3"/>
      <c r="Q4961" s="161"/>
    </row>
    <row r="4962" spans="1:17" ht="33.75" x14ac:dyDescent="0.25">
      <c r="A4962" s="1" t="s">
        <v>1</v>
      </c>
      <c r="B4962" s="1" t="s">
        <v>1</v>
      </c>
      <c r="C4962" s="1" t="s">
        <v>1</v>
      </c>
      <c r="D4962" s="2" t="s">
        <v>1</v>
      </c>
      <c r="E4962" s="2" t="s">
        <v>1</v>
      </c>
      <c r="F4962" s="2" t="s">
        <v>1</v>
      </c>
      <c r="G4962" s="2" t="s">
        <v>1</v>
      </c>
      <c r="H4962" s="13" t="s">
        <v>14</v>
      </c>
      <c r="I4962" s="184">
        <f t="shared" ref="I4962:L4962" si="4042">SUM(I4963,I4971,I4973)</f>
        <v>2401893</v>
      </c>
      <c r="J4962" s="184">
        <f t="shared" ref="J4962" si="4043">SUM(J4963,J4971,J4973)</f>
        <v>2411493</v>
      </c>
      <c r="K4962" s="184">
        <f t="shared" ref="K4962" si="4044">SUM(K4963,K4971,K4973)</f>
        <v>1949534</v>
      </c>
      <c r="L4962" s="184">
        <f t="shared" si="4042"/>
        <v>461959</v>
      </c>
      <c r="M4962" s="14">
        <f t="shared" ref="M4962:O4962" si="4045">SUM(M4963,M4971,M4973)</f>
        <v>250459</v>
      </c>
      <c r="N4962" s="14">
        <f t="shared" si="4045"/>
        <v>196554</v>
      </c>
      <c r="O4962" s="14">
        <f t="shared" si="4045"/>
        <v>14946</v>
      </c>
      <c r="P4962" s="14">
        <f t="shared" ref="P4962:P4984" si="4046">K4962+L4962</f>
        <v>2411493</v>
      </c>
      <c r="Q4962" s="184">
        <f t="shared" ref="Q4962:Q4984" si="4047">IF(J4962=0,"-",P4962/J4962*100)</f>
        <v>100</v>
      </c>
    </row>
    <row r="4963" spans="1:17" x14ac:dyDescent="0.25">
      <c r="A4963" s="4" t="s">
        <v>969</v>
      </c>
      <c r="B4963" s="4" t="s">
        <v>94</v>
      </c>
      <c r="C4963" s="4" t="s">
        <v>1160</v>
      </c>
      <c r="D4963" s="4" t="s">
        <v>1931</v>
      </c>
      <c r="E4963" s="2" t="s">
        <v>15</v>
      </c>
      <c r="F4963" s="2" t="s">
        <v>1</v>
      </c>
      <c r="G4963" s="2" t="s">
        <v>1</v>
      </c>
      <c r="H4963" s="2" t="s">
        <v>16</v>
      </c>
      <c r="I4963" s="185">
        <f t="shared" ref="I4963:L4963" si="4048">SUM(I4964,I4965)</f>
        <v>2064636</v>
      </c>
      <c r="J4963" s="185">
        <f t="shared" ref="J4963" si="4049">SUM(J4964,J4965)</f>
        <v>2064636</v>
      </c>
      <c r="K4963" s="185">
        <f t="shared" ref="K4963" si="4050">SUM(K4964,K4965)</f>
        <v>1660499</v>
      </c>
      <c r="L4963" s="185">
        <f t="shared" si="4048"/>
        <v>404137</v>
      </c>
      <c r="M4963" s="15">
        <f t="shared" ref="M4963:O4963" si="4051">SUM(M4964,M4965)</f>
        <v>219181</v>
      </c>
      <c r="N4963" s="15">
        <f t="shared" si="4051"/>
        <v>173680</v>
      </c>
      <c r="O4963" s="15">
        <f t="shared" si="4051"/>
        <v>11276</v>
      </c>
      <c r="P4963" s="15">
        <f t="shared" si="4046"/>
        <v>2064636</v>
      </c>
      <c r="Q4963" s="185">
        <f t="shared" si="4047"/>
        <v>100</v>
      </c>
    </row>
    <row r="4964" spans="1:17" x14ac:dyDescent="0.25">
      <c r="A4964" s="4" t="s">
        <v>969</v>
      </c>
      <c r="B4964" s="4" t="s">
        <v>94</v>
      </c>
      <c r="C4964" s="4" t="s">
        <v>1160</v>
      </c>
      <c r="D4964" s="4" t="s">
        <v>1931</v>
      </c>
      <c r="E4964" s="3" t="s">
        <v>18</v>
      </c>
      <c r="F4964" s="4"/>
      <c r="G4964" s="16" t="s">
        <v>1018</v>
      </c>
      <c r="H4964" s="16" t="s">
        <v>17</v>
      </c>
      <c r="I4964" s="183">
        <v>1775910</v>
      </c>
      <c r="J4964" s="183">
        <v>1775910</v>
      </c>
      <c r="K4964" s="183">
        <v>1451000</v>
      </c>
      <c r="L4964" s="183">
        <f>M4964+N4964+O4964</f>
        <v>324910</v>
      </c>
      <c r="M4964" s="17">
        <v>194000</v>
      </c>
      <c r="N4964" s="17">
        <v>130910</v>
      </c>
      <c r="O4964" s="17"/>
      <c r="P4964" s="17">
        <f t="shared" si="4046"/>
        <v>1775910</v>
      </c>
      <c r="Q4964" s="183">
        <f t="shared" si="4047"/>
        <v>100</v>
      </c>
    </row>
    <row r="4965" spans="1:17" x14ac:dyDescent="0.25">
      <c r="A4965" s="1" t="s">
        <v>969</v>
      </c>
      <c r="B4965" s="1" t="s">
        <v>94</v>
      </c>
      <c r="C4965" s="1" t="s">
        <v>1160</v>
      </c>
      <c r="D4965" s="1" t="s">
        <v>1931</v>
      </c>
      <c r="E4965" s="1" t="s">
        <v>20</v>
      </c>
      <c r="F4965" s="4" t="s">
        <v>1</v>
      </c>
      <c r="G4965" s="16" t="s">
        <v>1</v>
      </c>
      <c r="H4965" s="2" t="s">
        <v>21</v>
      </c>
      <c r="I4965" s="185">
        <f t="shared" ref="I4965:O4965" si="4052">SUM(I4966:I4970)</f>
        <v>288726</v>
      </c>
      <c r="J4965" s="185">
        <f t="shared" si="4052"/>
        <v>288726</v>
      </c>
      <c r="K4965" s="185">
        <f t="shared" si="4052"/>
        <v>209499</v>
      </c>
      <c r="L4965" s="185">
        <f t="shared" si="4052"/>
        <v>79227</v>
      </c>
      <c r="M4965" s="15">
        <f t="shared" si="4052"/>
        <v>25181</v>
      </c>
      <c r="N4965" s="15">
        <f t="shared" si="4052"/>
        <v>42770</v>
      </c>
      <c r="O4965" s="15">
        <f t="shared" si="4052"/>
        <v>11276</v>
      </c>
      <c r="P4965" s="15">
        <f t="shared" si="4046"/>
        <v>288726</v>
      </c>
      <c r="Q4965" s="185">
        <f t="shared" si="4047"/>
        <v>100</v>
      </c>
    </row>
    <row r="4966" spans="1:17" x14ac:dyDescent="0.25">
      <c r="A4966" s="4" t="s">
        <v>969</v>
      </c>
      <c r="B4966" s="4" t="s">
        <v>94</v>
      </c>
      <c r="C4966" s="4" t="s">
        <v>1160</v>
      </c>
      <c r="D4966" s="4" t="s">
        <v>1931</v>
      </c>
      <c r="E4966" s="3" t="s">
        <v>22</v>
      </c>
      <c r="F4966" s="4" t="s">
        <v>1933</v>
      </c>
      <c r="G4966" s="16" t="s">
        <v>1018</v>
      </c>
      <c r="H4966" s="16" t="s">
        <v>86</v>
      </c>
      <c r="I4966" s="183">
        <v>31306</v>
      </c>
      <c r="J4966" s="183">
        <v>31306</v>
      </c>
      <c r="K4966" s="183">
        <v>21750</v>
      </c>
      <c r="L4966" s="183">
        <f>M4966+N4966+O4966</f>
        <v>9556</v>
      </c>
      <c r="M4966" s="17">
        <v>2000</v>
      </c>
      <c r="N4966" s="17">
        <v>3000</v>
      </c>
      <c r="O4966" s="17">
        <v>4556</v>
      </c>
      <c r="P4966" s="17">
        <f t="shared" si="4046"/>
        <v>31306</v>
      </c>
      <c r="Q4966" s="183">
        <f t="shared" si="4047"/>
        <v>100</v>
      </c>
    </row>
    <row r="4967" spans="1:17" x14ac:dyDescent="0.25">
      <c r="A4967" s="4" t="s">
        <v>969</v>
      </c>
      <c r="B4967" s="4" t="s">
        <v>94</v>
      </c>
      <c r="C4967" s="4" t="s">
        <v>1160</v>
      </c>
      <c r="D4967" s="4" t="s">
        <v>1931</v>
      </c>
      <c r="E4967" s="3" t="s">
        <v>22</v>
      </c>
      <c r="F4967" s="4" t="s">
        <v>1934</v>
      </c>
      <c r="G4967" s="16" t="s">
        <v>1018</v>
      </c>
      <c r="H4967" s="16" t="s">
        <v>26</v>
      </c>
      <c r="I4967" s="183">
        <v>181500</v>
      </c>
      <c r="J4967" s="183">
        <v>181500</v>
      </c>
      <c r="K4967" s="183">
        <v>124730</v>
      </c>
      <c r="L4967" s="183">
        <f>M4967+N4967+O4967</f>
        <v>56770</v>
      </c>
      <c r="M4967" s="17">
        <v>17000</v>
      </c>
      <c r="N4967" s="17">
        <v>39770</v>
      </c>
      <c r="O4967" s="17"/>
      <c r="P4967" s="17">
        <f t="shared" si="4046"/>
        <v>181500</v>
      </c>
      <c r="Q4967" s="183">
        <f t="shared" si="4047"/>
        <v>100</v>
      </c>
    </row>
    <row r="4968" spans="1:17" x14ac:dyDescent="0.25">
      <c r="A4968" s="4" t="s">
        <v>969</v>
      </c>
      <c r="B4968" s="4" t="s">
        <v>94</v>
      </c>
      <c r="C4968" s="4" t="s">
        <v>1160</v>
      </c>
      <c r="D4968" s="4" t="s">
        <v>1931</v>
      </c>
      <c r="E4968" s="3" t="s">
        <v>22</v>
      </c>
      <c r="F4968" s="4" t="s">
        <v>1935</v>
      </c>
      <c r="G4968" s="16" t="s">
        <v>1018</v>
      </c>
      <c r="H4968" s="16" t="s">
        <v>28</v>
      </c>
      <c r="I4968" s="183">
        <v>38350</v>
      </c>
      <c r="J4968" s="183">
        <v>38350</v>
      </c>
      <c r="K4968" s="183">
        <v>35219</v>
      </c>
      <c r="L4968" s="183">
        <f>M4968+N4968+O4968</f>
        <v>3131</v>
      </c>
      <c r="M4968" s="17">
        <v>3131</v>
      </c>
      <c r="N4968" s="17"/>
      <c r="O4968" s="17"/>
      <c r="P4968" s="17">
        <f t="shared" si="4046"/>
        <v>38350</v>
      </c>
      <c r="Q4968" s="183">
        <f t="shared" si="4047"/>
        <v>100</v>
      </c>
    </row>
    <row r="4969" spans="1:17" x14ac:dyDescent="0.25">
      <c r="A4969" s="4" t="s">
        <v>969</v>
      </c>
      <c r="B4969" s="4" t="s">
        <v>94</v>
      </c>
      <c r="C4969" s="4" t="s">
        <v>1160</v>
      </c>
      <c r="D4969" s="4" t="s">
        <v>1931</v>
      </c>
      <c r="E4969" s="3" t="s">
        <v>22</v>
      </c>
      <c r="F4969" s="4" t="s">
        <v>1936</v>
      </c>
      <c r="G4969" s="16" t="s">
        <v>1018</v>
      </c>
      <c r="H4969" s="16" t="s">
        <v>24</v>
      </c>
      <c r="I4969" s="183">
        <v>22220</v>
      </c>
      <c r="J4969" s="183">
        <v>22220</v>
      </c>
      <c r="K4969" s="183">
        <v>15500</v>
      </c>
      <c r="L4969" s="183">
        <f>M4969+N4969+O4969</f>
        <v>6720</v>
      </c>
      <c r="M4969" s="17"/>
      <c r="N4969" s="17"/>
      <c r="O4969" s="17">
        <v>6720</v>
      </c>
      <c r="P4969" s="17">
        <f t="shared" si="4046"/>
        <v>22220</v>
      </c>
      <c r="Q4969" s="183">
        <f t="shared" si="4047"/>
        <v>100</v>
      </c>
    </row>
    <row r="4970" spans="1:17" x14ac:dyDescent="0.25">
      <c r="A4970" s="4" t="s">
        <v>969</v>
      </c>
      <c r="B4970" s="4" t="s">
        <v>94</v>
      </c>
      <c r="C4970" s="4" t="s">
        <v>1160</v>
      </c>
      <c r="D4970" s="4" t="s">
        <v>1931</v>
      </c>
      <c r="E4970" s="3" t="s">
        <v>22</v>
      </c>
      <c r="F4970" s="4" t="s">
        <v>1937</v>
      </c>
      <c r="G4970" s="16" t="s">
        <v>1018</v>
      </c>
      <c r="H4970" s="16" t="s">
        <v>30</v>
      </c>
      <c r="I4970" s="183">
        <v>15350</v>
      </c>
      <c r="J4970" s="183">
        <v>15350</v>
      </c>
      <c r="K4970" s="183">
        <v>12300</v>
      </c>
      <c r="L4970" s="183">
        <f>M4970+N4970+O4970</f>
        <v>3050</v>
      </c>
      <c r="M4970" s="17">
        <v>3050</v>
      </c>
      <c r="N4970" s="17"/>
      <c r="O4970" s="17"/>
      <c r="P4970" s="17">
        <f t="shared" si="4046"/>
        <v>15350</v>
      </c>
      <c r="Q4970" s="183">
        <f t="shared" si="4047"/>
        <v>100</v>
      </c>
    </row>
    <row r="4971" spans="1:17" x14ac:dyDescent="0.25">
      <c r="A4971" s="4" t="s">
        <v>969</v>
      </c>
      <c r="B4971" s="4" t="s">
        <v>94</v>
      </c>
      <c r="C4971" s="4" t="s">
        <v>1160</v>
      </c>
      <c r="D4971" s="4" t="s">
        <v>1931</v>
      </c>
      <c r="E4971" s="2" t="s">
        <v>31</v>
      </c>
      <c r="F4971" s="2" t="s">
        <v>1</v>
      </c>
      <c r="G4971" s="2" t="s">
        <v>1</v>
      </c>
      <c r="H4971" s="2" t="s">
        <v>32</v>
      </c>
      <c r="I4971" s="185">
        <f t="shared" ref="I4971:O4971" si="4053">SUM(I4972)</f>
        <v>186471</v>
      </c>
      <c r="J4971" s="185">
        <f t="shared" si="4053"/>
        <v>186471</v>
      </c>
      <c r="K4971" s="185">
        <f t="shared" si="4053"/>
        <v>151155</v>
      </c>
      <c r="L4971" s="185">
        <f t="shared" si="4053"/>
        <v>35316</v>
      </c>
      <c r="M4971" s="15">
        <f t="shared" si="4053"/>
        <v>20370</v>
      </c>
      <c r="N4971" s="15">
        <f t="shared" si="4053"/>
        <v>14946</v>
      </c>
      <c r="O4971" s="15">
        <f t="shared" si="4053"/>
        <v>0</v>
      </c>
      <c r="P4971" s="15">
        <f t="shared" si="4046"/>
        <v>186471</v>
      </c>
      <c r="Q4971" s="185">
        <f t="shared" si="4047"/>
        <v>100</v>
      </c>
    </row>
    <row r="4972" spans="1:17" x14ac:dyDescent="0.25">
      <c r="A4972" s="4" t="s">
        <v>969</v>
      </c>
      <c r="B4972" s="4" t="s">
        <v>94</v>
      </c>
      <c r="C4972" s="4" t="s">
        <v>1160</v>
      </c>
      <c r="D4972" s="4" t="s">
        <v>1931</v>
      </c>
      <c r="E4972" s="3" t="s">
        <v>34</v>
      </c>
      <c r="F4972" s="4"/>
      <c r="G4972" s="16" t="s">
        <v>1018</v>
      </c>
      <c r="H4972" s="16" t="s">
        <v>33</v>
      </c>
      <c r="I4972" s="183">
        <v>186471</v>
      </c>
      <c r="J4972" s="183">
        <v>186471</v>
      </c>
      <c r="K4972" s="183">
        <v>151155</v>
      </c>
      <c r="L4972" s="183">
        <f>M4972+N4972+O4972</f>
        <v>35316</v>
      </c>
      <c r="M4972" s="17">
        <v>20370</v>
      </c>
      <c r="N4972" s="17">
        <v>14946</v>
      </c>
      <c r="O4972" s="17"/>
      <c r="P4972" s="17">
        <f t="shared" si="4046"/>
        <v>186471</v>
      </c>
      <c r="Q4972" s="183">
        <f t="shared" si="4047"/>
        <v>100</v>
      </c>
    </row>
    <row r="4973" spans="1:17" x14ac:dyDescent="0.25">
      <c r="A4973" s="4" t="s">
        <v>969</v>
      </c>
      <c r="B4973" s="4" t="s">
        <v>94</v>
      </c>
      <c r="C4973" s="4" t="s">
        <v>1160</v>
      </c>
      <c r="D4973" s="4" t="s">
        <v>1931</v>
      </c>
      <c r="E4973" s="2" t="s">
        <v>35</v>
      </c>
      <c r="F4973" s="2" t="s">
        <v>1</v>
      </c>
      <c r="G4973" s="2" t="s">
        <v>1</v>
      </c>
      <c r="H4973" s="2" t="s">
        <v>36</v>
      </c>
      <c r="I4973" s="185">
        <f t="shared" ref="I4973:O4973" si="4054">SUM(I4974:I4981)</f>
        <v>150786</v>
      </c>
      <c r="J4973" s="185">
        <f t="shared" si="4054"/>
        <v>160386</v>
      </c>
      <c r="K4973" s="185">
        <f t="shared" si="4054"/>
        <v>137880</v>
      </c>
      <c r="L4973" s="185">
        <f t="shared" si="4054"/>
        <v>22506</v>
      </c>
      <c r="M4973" s="15">
        <f t="shared" si="4054"/>
        <v>10908</v>
      </c>
      <c r="N4973" s="15">
        <f t="shared" si="4054"/>
        <v>7928</v>
      </c>
      <c r="O4973" s="15">
        <f t="shared" si="4054"/>
        <v>3670</v>
      </c>
      <c r="P4973" s="15">
        <f t="shared" si="4046"/>
        <v>160386</v>
      </c>
      <c r="Q4973" s="185">
        <f t="shared" si="4047"/>
        <v>100</v>
      </c>
    </row>
    <row r="4974" spans="1:17" x14ac:dyDescent="0.25">
      <c r="A4974" s="4" t="s">
        <v>969</v>
      </c>
      <c r="B4974" s="4" t="s">
        <v>94</v>
      </c>
      <c r="C4974" s="4" t="s">
        <v>1160</v>
      </c>
      <c r="D4974" s="4" t="s">
        <v>1931</v>
      </c>
      <c r="E4974" s="3" t="s">
        <v>39</v>
      </c>
      <c r="F4974" s="4"/>
      <c r="G4974" s="16" t="s">
        <v>1018</v>
      </c>
      <c r="H4974" s="16" t="s">
        <v>38</v>
      </c>
      <c r="I4974" s="183">
        <v>10000</v>
      </c>
      <c r="J4974" s="183">
        <v>13600</v>
      </c>
      <c r="K4974" s="183">
        <v>13600</v>
      </c>
      <c r="L4974" s="183">
        <f t="shared" ref="L4974:L4980" si="4055">M4974+N4974+O4974</f>
        <v>0</v>
      </c>
      <c r="M4974" s="17"/>
      <c r="N4974" s="17"/>
      <c r="O4974" s="17"/>
      <c r="P4974" s="17">
        <f t="shared" si="4046"/>
        <v>13600</v>
      </c>
      <c r="Q4974" s="183">
        <f t="shared" si="4047"/>
        <v>100</v>
      </c>
    </row>
    <row r="4975" spans="1:17" x14ac:dyDescent="0.25">
      <c r="A4975" s="4" t="s">
        <v>969</v>
      </c>
      <c r="B4975" s="4" t="s">
        <v>94</v>
      </c>
      <c r="C4975" s="4" t="s">
        <v>1160</v>
      </c>
      <c r="D4975" s="4" t="s">
        <v>1931</v>
      </c>
      <c r="E4975" s="3" t="s">
        <v>197</v>
      </c>
      <c r="F4975" s="4"/>
      <c r="G4975" s="16" t="s">
        <v>1018</v>
      </c>
      <c r="H4975" s="16" t="s">
        <v>196</v>
      </c>
      <c r="I4975" s="183">
        <v>17000</v>
      </c>
      <c r="J4975" s="183">
        <v>17000</v>
      </c>
      <c r="K4975" s="183">
        <v>17000</v>
      </c>
      <c r="L4975" s="183">
        <f t="shared" si="4055"/>
        <v>0</v>
      </c>
      <c r="M4975" s="17"/>
      <c r="N4975" s="17"/>
      <c r="O4975" s="17"/>
      <c r="P4975" s="17">
        <f t="shared" si="4046"/>
        <v>17000</v>
      </c>
      <c r="Q4975" s="183">
        <f t="shared" si="4047"/>
        <v>100</v>
      </c>
    </row>
    <row r="4976" spans="1:17" x14ac:dyDescent="0.25">
      <c r="A4976" s="4" t="s">
        <v>969</v>
      </c>
      <c r="B4976" s="4" t="s">
        <v>94</v>
      </c>
      <c r="C4976" s="4" t="s">
        <v>1160</v>
      </c>
      <c r="D4976" s="4" t="s">
        <v>1931</v>
      </c>
      <c r="E4976" s="3" t="s">
        <v>200</v>
      </c>
      <c r="F4976" s="4"/>
      <c r="G4976" s="16" t="s">
        <v>1018</v>
      </c>
      <c r="H4976" s="16" t="s">
        <v>199</v>
      </c>
      <c r="I4976" s="183">
        <v>7883</v>
      </c>
      <c r="J4976" s="183">
        <v>7883</v>
      </c>
      <c r="K4976" s="183">
        <v>5300</v>
      </c>
      <c r="L4976" s="183">
        <f t="shared" si="4055"/>
        <v>2583</v>
      </c>
      <c r="M4976" s="17">
        <v>2583</v>
      </c>
      <c r="N4976" s="17"/>
      <c r="O4976" s="17"/>
      <c r="P4976" s="17">
        <f t="shared" si="4046"/>
        <v>7883</v>
      </c>
      <c r="Q4976" s="183">
        <f t="shared" si="4047"/>
        <v>100</v>
      </c>
    </row>
    <row r="4977" spans="1:17" x14ac:dyDescent="0.25">
      <c r="A4977" s="4" t="s">
        <v>969</v>
      </c>
      <c r="B4977" s="4" t="s">
        <v>94</v>
      </c>
      <c r="C4977" s="4" t="s">
        <v>1160</v>
      </c>
      <c r="D4977" s="4" t="s">
        <v>1931</v>
      </c>
      <c r="E4977" s="3" t="s">
        <v>203</v>
      </c>
      <c r="F4977" s="4"/>
      <c r="G4977" s="16" t="s">
        <v>1018</v>
      </c>
      <c r="H4977" s="16" t="s">
        <v>202</v>
      </c>
      <c r="I4977" s="183">
        <v>14300</v>
      </c>
      <c r="J4977" s="183">
        <v>14300</v>
      </c>
      <c r="K4977" s="183">
        <v>14300</v>
      </c>
      <c r="L4977" s="183">
        <f t="shared" si="4055"/>
        <v>0</v>
      </c>
      <c r="M4977" s="17"/>
      <c r="N4977" s="17"/>
      <c r="O4977" s="17"/>
      <c r="P4977" s="17">
        <f t="shared" si="4046"/>
        <v>14300</v>
      </c>
      <c r="Q4977" s="183">
        <f t="shared" si="4047"/>
        <v>100</v>
      </c>
    </row>
    <row r="4978" spans="1:17" x14ac:dyDescent="0.25">
      <c r="A4978" s="4" t="s">
        <v>969</v>
      </c>
      <c r="B4978" s="4" t="s">
        <v>94</v>
      </c>
      <c r="C4978" s="4" t="s">
        <v>1160</v>
      </c>
      <c r="D4978" s="4" t="s">
        <v>1931</v>
      </c>
      <c r="E4978" s="3" t="s">
        <v>209</v>
      </c>
      <c r="F4978" s="4"/>
      <c r="G4978" s="16" t="s">
        <v>1018</v>
      </c>
      <c r="H4978" s="16" t="s">
        <v>208</v>
      </c>
      <c r="I4978" s="183">
        <v>7700</v>
      </c>
      <c r="J4978" s="183">
        <v>7700</v>
      </c>
      <c r="K4978" s="183">
        <v>4600</v>
      </c>
      <c r="L4978" s="183">
        <f t="shared" si="4055"/>
        <v>3100</v>
      </c>
      <c r="M4978" s="17">
        <v>3100</v>
      </c>
      <c r="N4978" s="17"/>
      <c r="O4978" s="17"/>
      <c r="P4978" s="17">
        <f t="shared" si="4046"/>
        <v>7700</v>
      </c>
      <c r="Q4978" s="183">
        <f t="shared" si="4047"/>
        <v>100</v>
      </c>
    </row>
    <row r="4979" spans="1:17" x14ac:dyDescent="0.25">
      <c r="A4979" s="4" t="s">
        <v>969</v>
      </c>
      <c r="B4979" s="4" t="s">
        <v>94</v>
      </c>
      <c r="C4979" s="4" t="s">
        <v>1160</v>
      </c>
      <c r="D4979" s="4" t="s">
        <v>1931</v>
      </c>
      <c r="E4979" s="3" t="s">
        <v>212</v>
      </c>
      <c r="F4979" s="4"/>
      <c r="G4979" s="16" t="s">
        <v>1018</v>
      </c>
      <c r="H4979" s="16" t="s">
        <v>211</v>
      </c>
      <c r="I4979" s="183">
        <v>13400</v>
      </c>
      <c r="J4979" s="183">
        <v>13400</v>
      </c>
      <c r="K4979" s="183">
        <v>13400</v>
      </c>
      <c r="L4979" s="183">
        <f t="shared" si="4055"/>
        <v>0</v>
      </c>
      <c r="M4979" s="17"/>
      <c r="N4979" s="17"/>
      <c r="O4979" s="17"/>
      <c r="P4979" s="17">
        <f t="shared" si="4046"/>
        <v>13400</v>
      </c>
      <c r="Q4979" s="183">
        <f t="shared" si="4047"/>
        <v>100</v>
      </c>
    </row>
    <row r="4980" spans="1:17" x14ac:dyDescent="0.25">
      <c r="A4980" s="4" t="s">
        <v>969</v>
      </c>
      <c r="B4980" s="4" t="s">
        <v>94</v>
      </c>
      <c r="C4980" s="4" t="s">
        <v>1160</v>
      </c>
      <c r="D4980" s="4" t="s">
        <v>1931</v>
      </c>
      <c r="E4980" s="3" t="s">
        <v>215</v>
      </c>
      <c r="F4980" s="4"/>
      <c r="G4980" s="16" t="s">
        <v>1018</v>
      </c>
      <c r="H4980" s="16" t="s">
        <v>214</v>
      </c>
      <c r="I4980" s="183">
        <v>0</v>
      </c>
      <c r="J4980" s="183">
        <v>0</v>
      </c>
      <c r="K4980" s="183">
        <v>0</v>
      </c>
      <c r="L4980" s="183">
        <f t="shared" si="4055"/>
        <v>0</v>
      </c>
      <c r="M4980" s="17"/>
      <c r="N4980" s="17"/>
      <c r="O4980" s="17"/>
      <c r="P4980" s="17">
        <f t="shared" si="4046"/>
        <v>0</v>
      </c>
      <c r="Q4980" s="161" t="str">
        <f t="shared" si="4047"/>
        <v>-</v>
      </c>
    </row>
    <row r="4981" spans="1:17" x14ac:dyDescent="0.25">
      <c r="A4981" s="1" t="s">
        <v>969</v>
      </c>
      <c r="B4981" s="1" t="s">
        <v>94</v>
      </c>
      <c r="C4981" s="1" t="s">
        <v>1160</v>
      </c>
      <c r="D4981" s="1" t="s">
        <v>1931</v>
      </c>
      <c r="E4981" s="1" t="s">
        <v>40</v>
      </c>
      <c r="F4981" s="4" t="s">
        <v>1</v>
      </c>
      <c r="G4981" s="16" t="s">
        <v>1</v>
      </c>
      <c r="H4981" s="2" t="s">
        <v>41</v>
      </c>
      <c r="I4981" s="185">
        <f t="shared" ref="I4981:O4981" si="4056">SUM(I4982:I4984)</f>
        <v>80503</v>
      </c>
      <c r="J4981" s="185">
        <f t="shared" si="4056"/>
        <v>86503</v>
      </c>
      <c r="K4981" s="185">
        <f t="shared" si="4056"/>
        <v>69680</v>
      </c>
      <c r="L4981" s="185">
        <f t="shared" si="4056"/>
        <v>16823</v>
      </c>
      <c r="M4981" s="15">
        <f t="shared" si="4056"/>
        <v>5225</v>
      </c>
      <c r="N4981" s="15">
        <f t="shared" si="4056"/>
        <v>7928</v>
      </c>
      <c r="O4981" s="15">
        <f t="shared" si="4056"/>
        <v>3670</v>
      </c>
      <c r="P4981" s="15">
        <f t="shared" si="4046"/>
        <v>86503</v>
      </c>
      <c r="Q4981" s="185">
        <f t="shared" si="4047"/>
        <v>100</v>
      </c>
    </row>
    <row r="4982" spans="1:17" x14ac:dyDescent="0.25">
      <c r="A4982" s="4" t="s">
        <v>969</v>
      </c>
      <c r="B4982" s="4" t="s">
        <v>94</v>
      </c>
      <c r="C4982" s="4" t="s">
        <v>1160</v>
      </c>
      <c r="D4982" s="4" t="s">
        <v>1931</v>
      </c>
      <c r="E4982" s="3" t="s">
        <v>42</v>
      </c>
      <c r="F4982" s="4"/>
      <c r="G4982" s="16" t="s">
        <v>1018</v>
      </c>
      <c r="H4982" s="16" t="s">
        <v>41</v>
      </c>
      <c r="I4982" s="183">
        <v>67168</v>
      </c>
      <c r="J4982" s="183">
        <v>73168</v>
      </c>
      <c r="K4982" s="183">
        <v>57980</v>
      </c>
      <c r="L4982" s="183">
        <f>M4982+N4982+O4982</f>
        <v>15188</v>
      </c>
      <c r="M4982" s="17">
        <v>4260</v>
      </c>
      <c r="N4982" s="17">
        <v>7258</v>
      </c>
      <c r="O4982" s="17">
        <v>3670</v>
      </c>
      <c r="P4982" s="17">
        <f t="shared" si="4046"/>
        <v>73168</v>
      </c>
      <c r="Q4982" s="183">
        <f t="shared" si="4047"/>
        <v>100</v>
      </c>
    </row>
    <row r="4983" spans="1:17" ht="22.5" x14ac:dyDescent="0.25">
      <c r="A4983" s="4" t="s">
        <v>969</v>
      </c>
      <c r="B4983" s="4" t="s">
        <v>94</v>
      </c>
      <c r="C4983" s="4" t="s">
        <v>1160</v>
      </c>
      <c r="D4983" s="4" t="s">
        <v>1931</v>
      </c>
      <c r="E4983" s="3" t="s">
        <v>42</v>
      </c>
      <c r="F4983" s="4" t="s">
        <v>1938</v>
      </c>
      <c r="G4983" s="16" t="s">
        <v>1018</v>
      </c>
      <c r="H4983" s="16" t="s">
        <v>50</v>
      </c>
      <c r="I4983" s="183">
        <v>5665</v>
      </c>
      <c r="J4983" s="183">
        <v>5665</v>
      </c>
      <c r="K4983" s="183">
        <v>5400</v>
      </c>
      <c r="L4983" s="183">
        <f>M4983+N4983+O4983</f>
        <v>265</v>
      </c>
      <c r="M4983" s="17">
        <v>265</v>
      </c>
      <c r="N4983" s="17"/>
      <c r="O4983" s="17"/>
      <c r="P4983" s="17">
        <f t="shared" si="4046"/>
        <v>5665</v>
      </c>
      <c r="Q4983" s="183">
        <f t="shared" si="4047"/>
        <v>100</v>
      </c>
    </row>
    <row r="4984" spans="1:17" ht="22.5" x14ac:dyDescent="0.25">
      <c r="A4984" s="4" t="s">
        <v>969</v>
      </c>
      <c r="B4984" s="4" t="s">
        <v>94</v>
      </c>
      <c r="C4984" s="4" t="s">
        <v>1160</v>
      </c>
      <c r="D4984" s="4" t="s">
        <v>1931</v>
      </c>
      <c r="E4984" s="3" t="s">
        <v>42</v>
      </c>
      <c r="F4984" s="4" t="s">
        <v>1939</v>
      </c>
      <c r="G4984" s="16" t="s">
        <v>1018</v>
      </c>
      <c r="H4984" s="16" t="s">
        <v>56</v>
      </c>
      <c r="I4984" s="183">
        <v>7670</v>
      </c>
      <c r="J4984" s="183">
        <v>7670</v>
      </c>
      <c r="K4984" s="183">
        <v>6300</v>
      </c>
      <c r="L4984" s="183">
        <f>M4984+N4984+O4984</f>
        <v>1370</v>
      </c>
      <c r="M4984" s="17">
        <v>700</v>
      </c>
      <c r="N4984" s="17">
        <v>670</v>
      </c>
      <c r="O4984" s="17"/>
      <c r="P4984" s="17">
        <f t="shared" si="4046"/>
        <v>7670</v>
      </c>
      <c r="Q4984" s="183">
        <f t="shared" si="4047"/>
        <v>100</v>
      </c>
    </row>
    <row r="4985" spans="1:17" ht="22.5" x14ac:dyDescent="0.25">
      <c r="A4985" s="1" t="s">
        <v>1</v>
      </c>
      <c r="B4985" s="1" t="s">
        <v>1</v>
      </c>
      <c r="C4985" s="1" t="s">
        <v>1</v>
      </c>
      <c r="D4985" s="111" t="s">
        <v>1</v>
      </c>
      <c r="E4985" s="111" t="s">
        <v>1</v>
      </c>
      <c r="F4985" s="111" t="s">
        <v>1</v>
      </c>
      <c r="G4985" s="2" t="s">
        <v>1</v>
      </c>
      <c r="H4985" s="13" t="s">
        <v>57</v>
      </c>
      <c r="I4985" s="183"/>
      <c r="J4985" s="183">
        <v>27780</v>
      </c>
      <c r="K4985" s="183">
        <v>27780</v>
      </c>
      <c r="L4985" s="183"/>
      <c r="M4985" s="17"/>
      <c r="N4985" s="17"/>
      <c r="O4985" s="17"/>
      <c r="P4985" s="17"/>
      <c r="Q4985" s="161"/>
    </row>
    <row r="4986" spans="1:17" x14ac:dyDescent="0.25">
      <c r="A4986" s="4" t="s">
        <v>969</v>
      </c>
      <c r="B4986" s="4" t="s">
        <v>94</v>
      </c>
      <c r="C4986" s="4" t="s">
        <v>1160</v>
      </c>
      <c r="D4986" s="112" t="s">
        <v>1931</v>
      </c>
      <c r="E4986" s="111" t="s">
        <v>58</v>
      </c>
      <c r="F4986" s="111" t="s">
        <v>1</v>
      </c>
      <c r="G4986" s="2" t="s">
        <v>1</v>
      </c>
      <c r="H4986" s="2" t="s">
        <v>59</v>
      </c>
      <c r="I4986" s="183"/>
      <c r="J4986" s="183">
        <v>27780</v>
      </c>
      <c r="K4986" s="183">
        <v>27780</v>
      </c>
      <c r="L4986" s="183"/>
      <c r="M4986" s="17"/>
      <c r="N4986" s="17"/>
      <c r="O4986" s="17"/>
      <c r="P4986" s="17"/>
      <c r="Q4986" s="161"/>
    </row>
    <row r="4987" spans="1:17" x14ac:dyDescent="0.25">
      <c r="A4987" s="4" t="s">
        <v>969</v>
      </c>
      <c r="B4987" s="4" t="s">
        <v>94</v>
      </c>
      <c r="C4987" s="4" t="s">
        <v>1160</v>
      </c>
      <c r="D4987" s="112" t="s">
        <v>1931</v>
      </c>
      <c r="E4987" s="116">
        <v>6148</v>
      </c>
      <c r="F4987" s="112"/>
      <c r="G4987" s="117" t="s">
        <v>3392</v>
      </c>
      <c r="H4987" s="16" t="s">
        <v>68</v>
      </c>
      <c r="I4987" s="183"/>
      <c r="J4987" s="183">
        <v>27780</v>
      </c>
      <c r="K4987" s="183">
        <v>27780</v>
      </c>
      <c r="L4987" s="183"/>
      <c r="M4987" s="17"/>
      <c r="N4987" s="17"/>
      <c r="O4987" s="17"/>
      <c r="P4987" s="17"/>
      <c r="Q4987" s="161"/>
    </row>
    <row r="4988" spans="1:17" ht="22.5" x14ac:dyDescent="0.25">
      <c r="A4988" s="1" t="s">
        <v>1</v>
      </c>
      <c r="B4988" s="1" t="s">
        <v>1</v>
      </c>
      <c r="C4988" s="1" t="s">
        <v>1</v>
      </c>
      <c r="D4988" s="2" t="s">
        <v>1</v>
      </c>
      <c r="E4988" s="2" t="s">
        <v>1</v>
      </c>
      <c r="F4988" s="2" t="s">
        <v>1</v>
      </c>
      <c r="G4988" s="2" t="s">
        <v>1</v>
      </c>
      <c r="H4988" s="13" t="s">
        <v>70</v>
      </c>
      <c r="I4988" s="184">
        <f t="shared" ref="I4988:O4988" si="4057">SUM(I4989)</f>
        <v>102000</v>
      </c>
      <c r="J4988" s="184">
        <f t="shared" si="4057"/>
        <v>102000</v>
      </c>
      <c r="K4988" s="184">
        <f t="shared" si="4057"/>
        <v>102000</v>
      </c>
      <c r="L4988" s="184">
        <f t="shared" si="4057"/>
        <v>0</v>
      </c>
      <c r="M4988" s="14">
        <f t="shared" si="4057"/>
        <v>0</v>
      </c>
      <c r="N4988" s="14">
        <f t="shared" si="4057"/>
        <v>0</v>
      </c>
      <c r="O4988" s="14">
        <f t="shared" si="4057"/>
        <v>0</v>
      </c>
      <c r="P4988" s="14">
        <f>K4988+L4988</f>
        <v>102000</v>
      </c>
      <c r="Q4988" s="184">
        <f>IF(J4988=0,"-",P4988/J4988*100)</f>
        <v>100</v>
      </c>
    </row>
    <row r="4989" spans="1:17" x14ac:dyDescent="0.25">
      <c r="A4989" s="4" t="s">
        <v>969</v>
      </c>
      <c r="B4989" s="4" t="s">
        <v>94</v>
      </c>
      <c r="C4989" s="4" t="s">
        <v>1160</v>
      </c>
      <c r="D4989" s="4" t="s">
        <v>1931</v>
      </c>
      <c r="E4989" s="2" t="s">
        <v>71</v>
      </c>
      <c r="F4989" s="2" t="s">
        <v>1</v>
      </c>
      <c r="G4989" s="2" t="s">
        <v>1</v>
      </c>
      <c r="H4989" s="2" t="s">
        <v>72</v>
      </c>
      <c r="I4989" s="185">
        <f t="shared" ref="I4989:L4989" si="4058">SUM(I4990:I4991)</f>
        <v>102000</v>
      </c>
      <c r="J4989" s="185">
        <f t="shared" ref="J4989" si="4059">SUM(J4990:J4991)</f>
        <v>102000</v>
      </c>
      <c r="K4989" s="185">
        <f t="shared" ref="K4989" si="4060">SUM(K4990:K4991)</f>
        <v>102000</v>
      </c>
      <c r="L4989" s="185">
        <f t="shared" si="4058"/>
        <v>0</v>
      </c>
      <c r="M4989" s="15">
        <f t="shared" ref="M4989:O4989" si="4061">SUM(M4990:M4991)</f>
        <v>0</v>
      </c>
      <c r="N4989" s="15">
        <f t="shared" si="4061"/>
        <v>0</v>
      </c>
      <c r="O4989" s="15">
        <f t="shared" si="4061"/>
        <v>0</v>
      </c>
      <c r="P4989" s="15">
        <f>K4989+L4989</f>
        <v>102000</v>
      </c>
      <c r="Q4989" s="185">
        <f>IF(J4989=0,"-",P4989/J4989*100)</f>
        <v>100</v>
      </c>
    </row>
    <row r="4990" spans="1:17" x14ac:dyDescent="0.25">
      <c r="A4990" s="4" t="s">
        <v>969</v>
      </c>
      <c r="B4990" s="4" t="s">
        <v>94</v>
      </c>
      <c r="C4990" s="4" t="s">
        <v>1160</v>
      </c>
      <c r="D4990" s="4" t="s">
        <v>1931</v>
      </c>
      <c r="E4990" s="3" t="s">
        <v>75</v>
      </c>
      <c r="F4990" s="4"/>
      <c r="G4990" s="16" t="s">
        <v>1018</v>
      </c>
      <c r="H4990" s="16" t="s">
        <v>74</v>
      </c>
      <c r="I4990" s="183">
        <v>62000</v>
      </c>
      <c r="J4990" s="183">
        <v>62000</v>
      </c>
      <c r="K4990" s="183">
        <v>62000</v>
      </c>
      <c r="L4990" s="183">
        <f>M4990+N4990+O4990</f>
        <v>0</v>
      </c>
      <c r="M4990" s="17"/>
      <c r="N4990" s="17"/>
      <c r="O4990" s="17"/>
      <c r="P4990" s="17">
        <f>K4990+L4990</f>
        <v>62000</v>
      </c>
      <c r="Q4990" s="183">
        <f>IF(J4990=0,"-",P4990/J4990*100)</f>
        <v>100</v>
      </c>
    </row>
    <row r="4991" spans="1:17" x14ac:dyDescent="0.25">
      <c r="A4991" s="4" t="s">
        <v>969</v>
      </c>
      <c r="B4991" s="4" t="s">
        <v>94</v>
      </c>
      <c r="C4991" s="4" t="s">
        <v>1160</v>
      </c>
      <c r="D4991" s="4" t="s">
        <v>1931</v>
      </c>
      <c r="E4991" s="3" t="s">
        <v>341</v>
      </c>
      <c r="F4991" s="4"/>
      <c r="G4991" s="16" t="s">
        <v>1018</v>
      </c>
      <c r="H4991" s="16" t="s">
        <v>340</v>
      </c>
      <c r="I4991" s="183">
        <v>40000</v>
      </c>
      <c r="J4991" s="183">
        <v>40000</v>
      </c>
      <c r="K4991" s="183">
        <v>40000</v>
      </c>
      <c r="L4991" s="183">
        <f>M4991+N4991+O4991</f>
        <v>0</v>
      </c>
      <c r="M4991" s="17"/>
      <c r="N4991" s="17"/>
      <c r="O4991" s="17"/>
      <c r="P4991" s="17">
        <f>K4991+L4991</f>
        <v>40000</v>
      </c>
      <c r="Q4991" s="183">
        <f>IF(J4991=0,"-",P4991/J4991*100)</f>
        <v>100</v>
      </c>
    </row>
    <row r="4992" spans="1:17" x14ac:dyDescent="0.25">
      <c r="A4992" s="16" t="s">
        <v>1</v>
      </c>
      <c r="B4992" s="16" t="s">
        <v>1</v>
      </c>
      <c r="C4992" s="16" t="s">
        <v>1</v>
      </c>
      <c r="D4992" s="16" t="s">
        <v>1</v>
      </c>
      <c r="E4992" s="16" t="s">
        <v>1</v>
      </c>
      <c r="F4992" s="16" t="s">
        <v>1</v>
      </c>
      <c r="G4992" s="16" t="s">
        <v>1</v>
      </c>
      <c r="H4992" s="13" t="s">
        <v>1940</v>
      </c>
      <c r="I4992" s="184">
        <f>SUM(I4962,I4988)</f>
        <v>2503893</v>
      </c>
      <c r="J4992" s="184">
        <f>SUM(J4962,J4988)</f>
        <v>2513493</v>
      </c>
      <c r="K4992" s="184">
        <f>SUM(K4962,K4988)</f>
        <v>2051534</v>
      </c>
      <c r="L4992" s="184">
        <f>SUM(L4962,L4988)</f>
        <v>461959</v>
      </c>
      <c r="M4992" s="14">
        <f t="shared" ref="M4992:O4992" si="4062">SUM(M4962,M4988)</f>
        <v>250459</v>
      </c>
      <c r="N4992" s="14">
        <f t="shared" si="4062"/>
        <v>196554</v>
      </c>
      <c r="O4992" s="14">
        <f t="shared" si="4062"/>
        <v>14946</v>
      </c>
      <c r="P4992" s="14">
        <f>K4992+L4992</f>
        <v>2513493</v>
      </c>
      <c r="Q4992" s="184">
        <f>IF(J4992=0,"-",P4992/J4992*100)</f>
        <v>100</v>
      </c>
    </row>
    <row r="4993" spans="1:17" ht="15.75" thickBot="1" x14ac:dyDescent="0.3">
      <c r="A4993" s="16" t="s">
        <v>1</v>
      </c>
      <c r="B4993" s="16" t="s">
        <v>1</v>
      </c>
      <c r="C4993" s="16" t="s">
        <v>1</v>
      </c>
      <c r="D4993" s="16" t="s">
        <v>1</v>
      </c>
      <c r="E4993" s="16" t="s">
        <v>1</v>
      </c>
      <c r="F4993" s="16" t="s">
        <v>1</v>
      </c>
      <c r="G4993" s="16" t="s">
        <v>1</v>
      </c>
      <c r="H4993" s="2" t="s">
        <v>77</v>
      </c>
      <c r="I4993" s="185">
        <v>52</v>
      </c>
      <c r="J4993" s="185">
        <v>52</v>
      </c>
      <c r="K4993" s="185"/>
      <c r="L4993" s="185"/>
      <c r="M4993" s="15"/>
      <c r="N4993" s="15"/>
      <c r="O4993" s="15"/>
      <c r="P4993" s="15"/>
      <c r="Q4993" s="164"/>
    </row>
    <row r="4994" spans="1:17" ht="45.75" thickBot="1" x14ac:dyDescent="0.3">
      <c r="A4994" s="212" t="s">
        <v>1</v>
      </c>
      <c r="B4994" s="212" t="s">
        <v>1</v>
      </c>
      <c r="C4994" s="212" t="s">
        <v>1</v>
      </c>
      <c r="D4994" s="212" t="s">
        <v>1</v>
      </c>
      <c r="E4994" s="212" t="s">
        <v>1</v>
      </c>
      <c r="F4994" s="212" t="s">
        <v>1</v>
      </c>
      <c r="G4994" s="214" t="s">
        <v>1</v>
      </c>
      <c r="H4994" s="5" t="s">
        <v>78</v>
      </c>
      <c r="I4994" s="109" t="s">
        <v>3374</v>
      </c>
      <c r="J4994" s="109" t="s">
        <v>3433</v>
      </c>
      <c r="K4994" s="109" t="s">
        <v>3437</v>
      </c>
      <c r="L4994" s="109" t="s">
        <v>3434</v>
      </c>
      <c r="M4994" s="5" t="s">
        <v>3439</v>
      </c>
      <c r="N4994" s="5" t="s">
        <v>3440</v>
      </c>
      <c r="O4994" s="5" t="s">
        <v>3441</v>
      </c>
      <c r="P4994" s="5" t="s">
        <v>3438</v>
      </c>
      <c r="Q4994" s="162" t="s">
        <v>3302</v>
      </c>
    </row>
    <row r="4995" spans="1:17" x14ac:dyDescent="0.25">
      <c r="A4995" s="213"/>
      <c r="B4995" s="213"/>
      <c r="C4995" s="213"/>
      <c r="D4995" s="213"/>
      <c r="E4995" s="213"/>
      <c r="F4995" s="213"/>
      <c r="G4995" s="215"/>
      <c r="H4995" s="18" t="s">
        <v>1</v>
      </c>
      <c r="I4995" s="110">
        <v>1</v>
      </c>
      <c r="J4995" s="110">
        <v>2</v>
      </c>
      <c r="K4995" s="110">
        <v>20</v>
      </c>
      <c r="L4995" s="110" t="s">
        <v>3402</v>
      </c>
      <c r="M4995" s="12">
        <v>5</v>
      </c>
      <c r="N4995" s="12">
        <v>6</v>
      </c>
      <c r="O4995" s="12">
        <v>7</v>
      </c>
      <c r="P4995" s="12" t="s">
        <v>3303</v>
      </c>
      <c r="Q4995" s="110">
        <v>9</v>
      </c>
    </row>
    <row r="4996" spans="1:17" x14ac:dyDescent="0.25">
      <c r="A4996" s="213"/>
      <c r="B4996" s="213"/>
      <c r="C4996" s="213"/>
      <c r="D4996" s="213"/>
      <c r="E4996" s="213"/>
      <c r="F4996" s="213"/>
      <c r="G4996" s="215"/>
      <c r="H4996" s="19" t="s">
        <v>1061</v>
      </c>
      <c r="I4996" s="186">
        <f t="shared" ref="I4996:L4996" si="4063">SUM(I4992)</f>
        <v>2503893</v>
      </c>
      <c r="J4996" s="186">
        <f t="shared" ref="J4996" si="4064">SUM(J4992)</f>
        <v>2513493</v>
      </c>
      <c r="K4996" s="186">
        <f t="shared" ref="K4996" si="4065">SUM(K4992)</f>
        <v>2051534</v>
      </c>
      <c r="L4996" s="186">
        <f t="shared" si="4063"/>
        <v>461959</v>
      </c>
      <c r="M4996" s="20">
        <f t="shared" ref="M4996:O4996" si="4066">SUM(M4992)</f>
        <v>250459</v>
      </c>
      <c r="N4996" s="20">
        <f t="shared" si="4066"/>
        <v>196554</v>
      </c>
      <c r="O4996" s="20">
        <f t="shared" si="4066"/>
        <v>14946</v>
      </c>
      <c r="P4996" s="20">
        <f>K4996+L4996</f>
        <v>2513493</v>
      </c>
      <c r="Q4996" s="186">
        <f>IF(J4996=0,"-",P4996/J4996*100)</f>
        <v>100</v>
      </c>
    </row>
    <row r="4997" spans="1:17" x14ac:dyDescent="0.25">
      <c r="A4997" s="213"/>
      <c r="B4997" s="213"/>
      <c r="C4997" s="213"/>
      <c r="D4997" s="213"/>
      <c r="E4997" s="213"/>
      <c r="F4997" s="213"/>
      <c r="G4997" s="215"/>
      <c r="H4997" s="21" t="s">
        <v>80</v>
      </c>
      <c r="I4997" s="186">
        <f t="shared" ref="I4997:L4997" si="4067">SUM(I4996)</f>
        <v>2503893</v>
      </c>
      <c r="J4997" s="186">
        <f t="shared" ref="J4997" si="4068">SUM(J4996)</f>
        <v>2513493</v>
      </c>
      <c r="K4997" s="186">
        <f t="shared" ref="K4997" si="4069">SUM(K4996)</f>
        <v>2051534</v>
      </c>
      <c r="L4997" s="186">
        <f t="shared" si="4067"/>
        <v>461959</v>
      </c>
      <c r="M4997" s="20">
        <f t="shared" ref="M4997:O4997" si="4070">SUM(M4996)</f>
        <v>250459</v>
      </c>
      <c r="N4997" s="20">
        <f t="shared" si="4070"/>
        <v>196554</v>
      </c>
      <c r="O4997" s="20">
        <f t="shared" si="4070"/>
        <v>14946</v>
      </c>
      <c r="P4997" s="20">
        <f>K4997+L4997</f>
        <v>2513493</v>
      </c>
      <c r="Q4997" s="186">
        <f>IF(J4997=0,"-",P4997/J4997*100)</f>
        <v>100</v>
      </c>
    </row>
    <row r="4998" spans="1:17" x14ac:dyDescent="0.25">
      <c r="A4998" s="216"/>
      <c r="B4998" s="216"/>
      <c r="C4998" s="216"/>
      <c r="D4998" s="216"/>
      <c r="E4998" s="216"/>
      <c r="F4998" s="216"/>
      <c r="G4998" s="217"/>
      <c r="J4998" s="178">
        <v>0</v>
      </c>
      <c r="K4998" s="178">
        <v>0</v>
      </c>
      <c r="L4998" s="178">
        <f>M4998+N4998+O4998</f>
        <v>0</v>
      </c>
      <c r="P4998">
        <f>K4998+L4998</f>
        <v>0</v>
      </c>
      <c r="Q4998" s="160" t="str">
        <f>IF(J4998=0,"-",P4998/J4998*100)</f>
        <v>-</v>
      </c>
    </row>
    <row r="4999" spans="1:17" ht="15.75" thickBot="1" x14ac:dyDescent="0.3">
      <c r="A4999" s="16" t="s">
        <v>1</v>
      </c>
      <c r="B4999" s="16" t="s">
        <v>1</v>
      </c>
      <c r="C4999" s="16" t="s">
        <v>1</v>
      </c>
      <c r="D4999" s="16" t="s">
        <v>1</v>
      </c>
      <c r="E4999" s="16" t="s">
        <v>1</v>
      </c>
      <c r="F4999" s="16" t="s">
        <v>1</v>
      </c>
      <c r="G4999" s="16" t="s">
        <v>1</v>
      </c>
      <c r="H4999" s="22" t="s">
        <v>1</v>
      </c>
      <c r="I4999" s="187"/>
      <c r="J4999" s="187"/>
      <c r="K4999" s="187"/>
      <c r="L4999" s="187"/>
      <c r="M4999" s="22"/>
      <c r="N4999" s="22"/>
      <c r="O4999" s="22"/>
      <c r="P4999" s="22"/>
      <c r="Q4999" s="166"/>
    </row>
    <row r="5000" spans="1:17" ht="45.75" thickBot="1" x14ac:dyDescent="0.3">
      <c r="A5000" s="5" t="s">
        <v>4</v>
      </c>
      <c r="B5000" s="5" t="s">
        <v>5</v>
      </c>
      <c r="C5000" s="5" t="s">
        <v>6</v>
      </c>
      <c r="D5000" s="6" t="s">
        <v>1</v>
      </c>
      <c r="E5000" s="5" t="s">
        <v>7</v>
      </c>
      <c r="F5000" s="5" t="s">
        <v>8</v>
      </c>
      <c r="G5000" s="5" t="s">
        <v>9</v>
      </c>
      <c r="H5000" s="5" t="s">
        <v>10</v>
      </c>
      <c r="I5000" s="109" t="s">
        <v>3374</v>
      </c>
      <c r="J5000" s="109" t="s">
        <v>3433</v>
      </c>
      <c r="K5000" s="109" t="s">
        <v>3437</v>
      </c>
      <c r="L5000" s="109" t="s">
        <v>3434</v>
      </c>
      <c r="M5000" s="5" t="s">
        <v>3439</v>
      </c>
      <c r="N5000" s="5" t="s">
        <v>3440</v>
      </c>
      <c r="O5000" s="5" t="s">
        <v>3441</v>
      </c>
      <c r="P5000" s="5" t="s">
        <v>3438</v>
      </c>
      <c r="Q5000" s="162" t="s">
        <v>3302</v>
      </c>
    </row>
    <row r="5001" spans="1:17" x14ac:dyDescent="0.25">
      <c r="A5001" s="7" t="s">
        <v>1</v>
      </c>
      <c r="B5001" s="7" t="s">
        <v>1</v>
      </c>
      <c r="C5001" s="7" t="s">
        <v>1</v>
      </c>
      <c r="D5001" s="8" t="s">
        <v>1</v>
      </c>
      <c r="E5001" s="8" t="s">
        <v>1</v>
      </c>
      <c r="F5001" s="9" t="s">
        <v>1</v>
      </c>
      <c r="G5001" s="10" t="s">
        <v>1</v>
      </c>
      <c r="H5001" s="11" t="s">
        <v>1</v>
      </c>
      <c r="I5001" s="110">
        <v>1</v>
      </c>
      <c r="J5001" s="110">
        <v>2</v>
      </c>
      <c r="K5001" s="110">
        <v>20</v>
      </c>
      <c r="L5001" s="110" t="s">
        <v>3402</v>
      </c>
      <c r="M5001" s="12">
        <v>5</v>
      </c>
      <c r="N5001" s="12">
        <v>6</v>
      </c>
      <c r="O5001" s="12">
        <v>7</v>
      </c>
      <c r="P5001" s="12" t="s">
        <v>3303</v>
      </c>
      <c r="Q5001" s="110">
        <v>9</v>
      </c>
    </row>
    <row r="5002" spans="1:17" x14ac:dyDescent="0.25">
      <c r="A5002" s="1" t="s">
        <v>969</v>
      </c>
      <c r="B5002" s="1" t="s">
        <v>94</v>
      </c>
      <c r="C5002" s="4" t="s">
        <v>1170</v>
      </c>
      <c r="D5002" s="4" t="s">
        <v>1941</v>
      </c>
      <c r="E5002" s="2" t="s">
        <v>1</v>
      </c>
      <c r="F5002" s="2" t="s">
        <v>1</v>
      </c>
      <c r="G5002" s="2" t="s">
        <v>1</v>
      </c>
      <c r="H5002" s="2" t="s">
        <v>1942</v>
      </c>
      <c r="I5002" s="183">
        <v>0</v>
      </c>
      <c r="J5002" s="183"/>
      <c r="K5002" s="183"/>
      <c r="L5002" s="183"/>
      <c r="M5002" s="3"/>
      <c r="N5002" s="3"/>
      <c r="O5002" s="3"/>
      <c r="P5002" s="3"/>
      <c r="Q5002" s="161"/>
    </row>
    <row r="5003" spans="1:17" ht="33.75" x14ac:dyDescent="0.25">
      <c r="A5003" s="1" t="s">
        <v>1</v>
      </c>
      <c r="B5003" s="1" t="s">
        <v>1</v>
      </c>
      <c r="C5003" s="1" t="s">
        <v>1</v>
      </c>
      <c r="D5003" s="2" t="s">
        <v>1</v>
      </c>
      <c r="E5003" s="2" t="s">
        <v>1</v>
      </c>
      <c r="F5003" s="2" t="s">
        <v>1</v>
      </c>
      <c r="G5003" s="2" t="s">
        <v>1</v>
      </c>
      <c r="H5003" s="13" t="s">
        <v>14</v>
      </c>
      <c r="I5003" s="184">
        <f t="shared" ref="I5003:L5003" si="4071">SUM(I5004,I5012,I5014)</f>
        <v>2020000</v>
      </c>
      <c r="J5003" s="184">
        <f t="shared" ref="J5003" si="4072">SUM(J5004,J5012,J5014)</f>
        <v>2014550</v>
      </c>
      <c r="K5003" s="184">
        <f t="shared" ref="K5003" si="4073">SUM(K5004,K5012,K5014)</f>
        <v>1606186</v>
      </c>
      <c r="L5003" s="184">
        <f t="shared" si="4071"/>
        <v>402761</v>
      </c>
      <c r="M5003" s="14">
        <f t="shared" ref="M5003:O5003" si="4074">SUM(M5004,M5012,M5014)</f>
        <v>158020</v>
      </c>
      <c r="N5003" s="14">
        <f t="shared" si="4074"/>
        <v>148600</v>
      </c>
      <c r="O5003" s="14">
        <f t="shared" si="4074"/>
        <v>96141</v>
      </c>
      <c r="P5003" s="14">
        <f t="shared" ref="P5003:P5037" si="4075">K5003+L5003</f>
        <v>2008947</v>
      </c>
      <c r="Q5003" s="184">
        <f t="shared" ref="Q5003:Q5037" si="4076">IF(J5003=0,"-",P5003/J5003*100)</f>
        <v>99.721873371224348</v>
      </c>
    </row>
    <row r="5004" spans="1:17" x14ac:dyDescent="0.25">
      <c r="A5004" s="4" t="s">
        <v>969</v>
      </c>
      <c r="B5004" s="4" t="s">
        <v>94</v>
      </c>
      <c r="C5004" s="4" t="s">
        <v>1170</v>
      </c>
      <c r="D5004" s="4" t="s">
        <v>1941</v>
      </c>
      <c r="E5004" s="2" t="s">
        <v>15</v>
      </c>
      <c r="F5004" s="2" t="s">
        <v>1</v>
      </c>
      <c r="G5004" s="2" t="s">
        <v>1</v>
      </c>
      <c r="H5004" s="2" t="s">
        <v>16</v>
      </c>
      <c r="I5004" s="185">
        <f t="shared" ref="I5004:L5004" si="4077">SUM(I5005,I5006)</f>
        <v>1723475</v>
      </c>
      <c r="J5004" s="185">
        <f t="shared" ref="J5004" si="4078">SUM(J5005,J5006)</f>
        <v>1723475</v>
      </c>
      <c r="K5004" s="185">
        <f t="shared" ref="K5004" si="4079">SUM(K5005,K5006)</f>
        <v>1361201</v>
      </c>
      <c r="L5004" s="185">
        <f t="shared" si="4077"/>
        <v>356671</v>
      </c>
      <c r="M5004" s="15">
        <f t="shared" ref="M5004:O5004" si="4080">SUM(M5005,M5006)</f>
        <v>136971</v>
      </c>
      <c r="N5004" s="15">
        <f t="shared" si="4080"/>
        <v>133000</v>
      </c>
      <c r="O5004" s="15">
        <f t="shared" si="4080"/>
        <v>86700</v>
      </c>
      <c r="P5004" s="15">
        <f t="shared" si="4075"/>
        <v>1717872</v>
      </c>
      <c r="Q5004" s="185">
        <f t="shared" si="4076"/>
        <v>99.674900999434286</v>
      </c>
    </row>
    <row r="5005" spans="1:17" x14ac:dyDescent="0.25">
      <c r="A5005" s="4" t="s">
        <v>969</v>
      </c>
      <c r="B5005" s="4" t="s">
        <v>94</v>
      </c>
      <c r="C5005" s="4" t="s">
        <v>1170</v>
      </c>
      <c r="D5005" s="4" t="s">
        <v>1941</v>
      </c>
      <c r="E5005" s="3" t="s">
        <v>18</v>
      </c>
      <c r="F5005" s="4"/>
      <c r="G5005" s="16" t="s">
        <v>1018</v>
      </c>
      <c r="H5005" s="16" t="s">
        <v>17</v>
      </c>
      <c r="I5005" s="183">
        <v>1520255</v>
      </c>
      <c r="J5005" s="183">
        <v>1520255</v>
      </c>
      <c r="K5005" s="183">
        <v>1179375</v>
      </c>
      <c r="L5005" s="183">
        <f>M5005+N5005+O5005</f>
        <v>340880</v>
      </c>
      <c r="M5005" s="17">
        <v>130000</v>
      </c>
      <c r="N5005" s="17">
        <v>130000</v>
      </c>
      <c r="O5005" s="17">
        <v>80880</v>
      </c>
      <c r="P5005" s="17">
        <f t="shared" si="4075"/>
        <v>1520255</v>
      </c>
      <c r="Q5005" s="183">
        <f t="shared" si="4076"/>
        <v>100</v>
      </c>
    </row>
    <row r="5006" spans="1:17" x14ac:dyDescent="0.25">
      <c r="A5006" s="1" t="s">
        <v>969</v>
      </c>
      <c r="B5006" s="1" t="s">
        <v>94</v>
      </c>
      <c r="C5006" s="1" t="s">
        <v>1170</v>
      </c>
      <c r="D5006" s="1" t="s">
        <v>1941</v>
      </c>
      <c r="E5006" s="1" t="s">
        <v>20</v>
      </c>
      <c r="F5006" s="4" t="s">
        <v>1</v>
      </c>
      <c r="G5006" s="16" t="s">
        <v>1</v>
      </c>
      <c r="H5006" s="2" t="s">
        <v>21</v>
      </c>
      <c r="I5006" s="185">
        <f t="shared" ref="I5006:O5006" si="4081">SUM(I5007:I5011)</f>
        <v>203220</v>
      </c>
      <c r="J5006" s="185">
        <f t="shared" si="4081"/>
        <v>203220</v>
      </c>
      <c r="K5006" s="185">
        <f t="shared" si="4081"/>
        <v>181826</v>
      </c>
      <c r="L5006" s="185">
        <f t="shared" si="4081"/>
        <v>15791</v>
      </c>
      <c r="M5006" s="15">
        <f t="shared" si="4081"/>
        <v>6971</v>
      </c>
      <c r="N5006" s="15">
        <f t="shared" si="4081"/>
        <v>3000</v>
      </c>
      <c r="O5006" s="15">
        <f t="shared" si="4081"/>
        <v>5820</v>
      </c>
      <c r="P5006" s="15">
        <f t="shared" si="4075"/>
        <v>197617</v>
      </c>
      <c r="Q5006" s="185">
        <f t="shared" si="4076"/>
        <v>97.242889479381958</v>
      </c>
    </row>
    <row r="5007" spans="1:17" x14ac:dyDescent="0.25">
      <c r="A5007" s="4" t="s">
        <v>969</v>
      </c>
      <c r="B5007" s="4" t="s">
        <v>94</v>
      </c>
      <c r="C5007" s="4" t="s">
        <v>1170</v>
      </c>
      <c r="D5007" s="4" t="s">
        <v>1941</v>
      </c>
      <c r="E5007" s="3" t="s">
        <v>22</v>
      </c>
      <c r="F5007" s="4" t="s">
        <v>1943</v>
      </c>
      <c r="G5007" s="16" t="s">
        <v>1018</v>
      </c>
      <c r="H5007" s="16" t="s">
        <v>86</v>
      </c>
      <c r="I5007" s="183">
        <v>31350</v>
      </c>
      <c r="J5007" s="183">
        <v>31350</v>
      </c>
      <c r="K5007" s="183">
        <v>19530</v>
      </c>
      <c r="L5007" s="183">
        <f>M5007+N5007+O5007</f>
        <v>11820</v>
      </c>
      <c r="M5007" s="17">
        <v>3000</v>
      </c>
      <c r="N5007" s="17">
        <v>3000</v>
      </c>
      <c r="O5007" s="17">
        <v>5820</v>
      </c>
      <c r="P5007" s="17">
        <f t="shared" si="4075"/>
        <v>31350</v>
      </c>
      <c r="Q5007" s="183">
        <f t="shared" si="4076"/>
        <v>100</v>
      </c>
    </row>
    <row r="5008" spans="1:17" x14ac:dyDescent="0.25">
      <c r="A5008" s="4" t="s">
        <v>969</v>
      </c>
      <c r="B5008" s="4" t="s">
        <v>94</v>
      </c>
      <c r="C5008" s="4" t="s">
        <v>1170</v>
      </c>
      <c r="D5008" s="4" t="s">
        <v>1941</v>
      </c>
      <c r="E5008" s="3" t="s">
        <v>22</v>
      </c>
      <c r="F5008" s="4" t="s">
        <v>1944</v>
      </c>
      <c r="G5008" s="16" t="s">
        <v>1018</v>
      </c>
      <c r="H5008" s="16" t="s">
        <v>26</v>
      </c>
      <c r="I5008" s="183">
        <v>109700</v>
      </c>
      <c r="J5008" s="183">
        <v>109700</v>
      </c>
      <c r="K5008" s="183">
        <v>105729</v>
      </c>
      <c r="L5008" s="183">
        <f>M5008+N5008+O5008</f>
        <v>3971</v>
      </c>
      <c r="M5008" s="17">
        <v>3971</v>
      </c>
      <c r="N5008" s="17">
        <v>0</v>
      </c>
      <c r="O5008" s="17">
        <v>0</v>
      </c>
      <c r="P5008" s="17">
        <f t="shared" si="4075"/>
        <v>109700</v>
      </c>
      <c r="Q5008" s="183">
        <f t="shared" si="4076"/>
        <v>100</v>
      </c>
    </row>
    <row r="5009" spans="1:17" x14ac:dyDescent="0.25">
      <c r="A5009" s="4" t="s">
        <v>969</v>
      </c>
      <c r="B5009" s="4" t="s">
        <v>94</v>
      </c>
      <c r="C5009" s="4" t="s">
        <v>1170</v>
      </c>
      <c r="D5009" s="4" t="s">
        <v>1941</v>
      </c>
      <c r="E5009" s="3" t="s">
        <v>22</v>
      </c>
      <c r="F5009" s="4" t="s">
        <v>1945</v>
      </c>
      <c r="G5009" s="16" t="s">
        <v>1018</v>
      </c>
      <c r="H5009" s="16" t="s">
        <v>28</v>
      </c>
      <c r="I5009" s="183">
        <v>36170</v>
      </c>
      <c r="J5009" s="183">
        <v>36170</v>
      </c>
      <c r="K5009" s="183">
        <v>30567</v>
      </c>
      <c r="L5009" s="183">
        <f>M5009+N5009+O5009</f>
        <v>0</v>
      </c>
      <c r="M5009" s="17">
        <v>0</v>
      </c>
      <c r="N5009" s="17">
        <v>0</v>
      </c>
      <c r="O5009" s="17">
        <v>0</v>
      </c>
      <c r="P5009" s="17">
        <f t="shared" si="4075"/>
        <v>30567</v>
      </c>
      <c r="Q5009" s="183">
        <f t="shared" si="4076"/>
        <v>84.509261819187174</v>
      </c>
    </row>
    <row r="5010" spans="1:17" x14ac:dyDescent="0.25">
      <c r="A5010" s="4" t="s">
        <v>969</v>
      </c>
      <c r="B5010" s="4" t="s">
        <v>94</v>
      </c>
      <c r="C5010" s="4" t="s">
        <v>1170</v>
      </c>
      <c r="D5010" s="4" t="s">
        <v>1941</v>
      </c>
      <c r="E5010" s="3" t="s">
        <v>22</v>
      </c>
      <c r="F5010" s="4" t="s">
        <v>1946</v>
      </c>
      <c r="G5010" s="16" t="s">
        <v>1018</v>
      </c>
      <c r="H5010" s="16" t="s">
        <v>24</v>
      </c>
      <c r="I5010" s="183">
        <v>0</v>
      </c>
      <c r="J5010" s="183">
        <v>0</v>
      </c>
      <c r="K5010" s="183">
        <v>0</v>
      </c>
      <c r="L5010" s="183">
        <f>M5010+N5010+O5010</f>
        <v>0</v>
      </c>
      <c r="M5010" s="17"/>
      <c r="N5010" s="17"/>
      <c r="O5010" s="17"/>
      <c r="P5010" s="17">
        <f t="shared" si="4075"/>
        <v>0</v>
      </c>
      <c r="Q5010" s="161" t="str">
        <f t="shared" si="4076"/>
        <v>-</v>
      </c>
    </row>
    <row r="5011" spans="1:17" x14ac:dyDescent="0.25">
      <c r="A5011" s="4" t="s">
        <v>969</v>
      </c>
      <c r="B5011" s="4" t="s">
        <v>94</v>
      </c>
      <c r="C5011" s="4" t="s">
        <v>1170</v>
      </c>
      <c r="D5011" s="4" t="s">
        <v>1941</v>
      </c>
      <c r="E5011" s="3" t="s">
        <v>22</v>
      </c>
      <c r="F5011" s="4" t="s">
        <v>1947</v>
      </c>
      <c r="G5011" s="16" t="s">
        <v>1018</v>
      </c>
      <c r="H5011" s="16" t="s">
        <v>30</v>
      </c>
      <c r="I5011" s="183">
        <v>26000</v>
      </c>
      <c r="J5011" s="183">
        <v>26000</v>
      </c>
      <c r="K5011" s="183">
        <v>26000</v>
      </c>
      <c r="L5011" s="183">
        <f>M5011+N5011+O5011</f>
        <v>0</v>
      </c>
      <c r="M5011" s="17"/>
      <c r="N5011" s="17"/>
      <c r="O5011" s="17"/>
      <c r="P5011" s="17">
        <f t="shared" si="4075"/>
        <v>26000</v>
      </c>
      <c r="Q5011" s="183">
        <f t="shared" si="4076"/>
        <v>100</v>
      </c>
    </row>
    <row r="5012" spans="1:17" x14ac:dyDescent="0.25">
      <c r="A5012" s="4" t="s">
        <v>969</v>
      </c>
      <c r="B5012" s="4" t="s">
        <v>94</v>
      </c>
      <c r="C5012" s="4" t="s">
        <v>1170</v>
      </c>
      <c r="D5012" s="4" t="s">
        <v>1941</v>
      </c>
      <c r="E5012" s="2" t="s">
        <v>31</v>
      </c>
      <c r="F5012" s="2" t="s">
        <v>1</v>
      </c>
      <c r="G5012" s="2" t="s">
        <v>1</v>
      </c>
      <c r="H5012" s="2" t="s">
        <v>32</v>
      </c>
      <c r="I5012" s="185">
        <f t="shared" ref="I5012:O5012" si="4082">SUM(I5013)</f>
        <v>159626</v>
      </c>
      <c r="J5012" s="185">
        <f t="shared" si="4082"/>
        <v>159626</v>
      </c>
      <c r="K5012" s="185">
        <f t="shared" si="4082"/>
        <v>124385</v>
      </c>
      <c r="L5012" s="185">
        <f t="shared" si="4082"/>
        <v>35241</v>
      </c>
      <c r="M5012" s="15">
        <f t="shared" si="4082"/>
        <v>14000</v>
      </c>
      <c r="N5012" s="15">
        <f t="shared" si="4082"/>
        <v>14000</v>
      </c>
      <c r="O5012" s="15">
        <f t="shared" si="4082"/>
        <v>7241</v>
      </c>
      <c r="P5012" s="15">
        <f t="shared" si="4075"/>
        <v>159626</v>
      </c>
      <c r="Q5012" s="185">
        <f t="shared" si="4076"/>
        <v>100</v>
      </c>
    </row>
    <row r="5013" spans="1:17" x14ac:dyDescent="0.25">
      <c r="A5013" s="4" t="s">
        <v>969</v>
      </c>
      <c r="B5013" s="4" t="s">
        <v>94</v>
      </c>
      <c r="C5013" s="4" t="s">
        <v>1170</v>
      </c>
      <c r="D5013" s="4" t="s">
        <v>1941</v>
      </c>
      <c r="E5013" s="3" t="s">
        <v>34</v>
      </c>
      <c r="F5013" s="4"/>
      <c r="G5013" s="16" t="s">
        <v>1018</v>
      </c>
      <c r="H5013" s="16" t="s">
        <v>33</v>
      </c>
      <c r="I5013" s="183">
        <v>159626</v>
      </c>
      <c r="J5013" s="183">
        <v>159626</v>
      </c>
      <c r="K5013" s="183">
        <v>124385</v>
      </c>
      <c r="L5013" s="183">
        <f>M5013+N5013+O5013</f>
        <v>35241</v>
      </c>
      <c r="M5013" s="17">
        <v>14000</v>
      </c>
      <c r="N5013" s="17">
        <v>14000</v>
      </c>
      <c r="O5013" s="17">
        <v>7241</v>
      </c>
      <c r="P5013" s="17">
        <f t="shared" si="4075"/>
        <v>159626</v>
      </c>
      <c r="Q5013" s="183">
        <f t="shared" si="4076"/>
        <v>100</v>
      </c>
    </row>
    <row r="5014" spans="1:17" x14ac:dyDescent="0.25">
      <c r="A5014" s="4" t="s">
        <v>969</v>
      </c>
      <c r="B5014" s="4" t="s">
        <v>94</v>
      </c>
      <c r="C5014" s="4" t="s">
        <v>1170</v>
      </c>
      <c r="D5014" s="4" t="s">
        <v>1941</v>
      </c>
      <c r="E5014" s="2" t="s">
        <v>35</v>
      </c>
      <c r="F5014" s="2" t="s">
        <v>1</v>
      </c>
      <c r="G5014" s="2" t="s">
        <v>1</v>
      </c>
      <c r="H5014" s="2" t="s">
        <v>36</v>
      </c>
      <c r="I5014" s="185">
        <f t="shared" ref="I5014:O5014" si="4083">SUM(I5015:I5023)</f>
        <v>136899</v>
      </c>
      <c r="J5014" s="185">
        <f t="shared" si="4083"/>
        <v>131449</v>
      </c>
      <c r="K5014" s="185">
        <f t="shared" si="4083"/>
        <v>120600</v>
      </c>
      <c r="L5014" s="185">
        <f t="shared" si="4083"/>
        <v>10849</v>
      </c>
      <c r="M5014" s="15">
        <f t="shared" si="4083"/>
        <v>7049</v>
      </c>
      <c r="N5014" s="15">
        <f t="shared" si="4083"/>
        <v>1600</v>
      </c>
      <c r="O5014" s="15">
        <f t="shared" si="4083"/>
        <v>2200</v>
      </c>
      <c r="P5014" s="15">
        <f t="shared" si="4075"/>
        <v>131449</v>
      </c>
      <c r="Q5014" s="185">
        <f t="shared" si="4076"/>
        <v>100</v>
      </c>
    </row>
    <row r="5015" spans="1:17" x14ac:dyDescent="0.25">
      <c r="A5015" s="4" t="s">
        <v>969</v>
      </c>
      <c r="B5015" s="4" t="s">
        <v>94</v>
      </c>
      <c r="C5015" s="4" t="s">
        <v>1170</v>
      </c>
      <c r="D5015" s="4" t="s">
        <v>1941</v>
      </c>
      <c r="E5015" s="3" t="s">
        <v>39</v>
      </c>
      <c r="F5015" s="4"/>
      <c r="G5015" s="16" t="s">
        <v>1018</v>
      </c>
      <c r="H5015" s="16" t="s">
        <v>38</v>
      </c>
      <c r="I5015" s="183">
        <v>5500</v>
      </c>
      <c r="J5015" s="183">
        <v>5500</v>
      </c>
      <c r="K5015" s="183">
        <v>5500</v>
      </c>
      <c r="L5015" s="183">
        <f t="shared" ref="L5015:L5022" si="4084">M5015+N5015+O5015</f>
        <v>0</v>
      </c>
      <c r="M5015" s="17">
        <v>0</v>
      </c>
      <c r="N5015" s="17">
        <v>0</v>
      </c>
      <c r="O5015" s="17">
        <v>0</v>
      </c>
      <c r="P5015" s="17">
        <f t="shared" si="4075"/>
        <v>5500</v>
      </c>
      <c r="Q5015" s="183">
        <f t="shared" si="4076"/>
        <v>100</v>
      </c>
    </row>
    <row r="5016" spans="1:17" x14ac:dyDescent="0.25">
      <c r="A5016" s="4" t="s">
        <v>969</v>
      </c>
      <c r="B5016" s="4" t="s">
        <v>94</v>
      </c>
      <c r="C5016" s="4" t="s">
        <v>1170</v>
      </c>
      <c r="D5016" s="4" t="s">
        <v>1941</v>
      </c>
      <c r="E5016" s="3" t="s">
        <v>197</v>
      </c>
      <c r="F5016" s="4"/>
      <c r="G5016" s="16" t="s">
        <v>1018</v>
      </c>
      <c r="H5016" s="16" t="s">
        <v>196</v>
      </c>
      <c r="I5016" s="183">
        <v>53000</v>
      </c>
      <c r="J5016" s="183">
        <v>53000</v>
      </c>
      <c r="K5016" s="183">
        <v>51000</v>
      </c>
      <c r="L5016" s="183">
        <f t="shared" si="4084"/>
        <v>2000</v>
      </c>
      <c r="M5016" s="17">
        <v>2000</v>
      </c>
      <c r="N5016" s="17">
        <v>0</v>
      </c>
      <c r="O5016" s="17">
        <v>0</v>
      </c>
      <c r="P5016" s="17">
        <f t="shared" si="4075"/>
        <v>53000</v>
      </c>
      <c r="Q5016" s="183">
        <f t="shared" si="4076"/>
        <v>100</v>
      </c>
    </row>
    <row r="5017" spans="1:17" x14ac:dyDescent="0.25">
      <c r="A5017" s="4" t="s">
        <v>969</v>
      </c>
      <c r="B5017" s="4" t="s">
        <v>94</v>
      </c>
      <c r="C5017" s="4" t="s">
        <v>1170</v>
      </c>
      <c r="D5017" s="4" t="s">
        <v>1941</v>
      </c>
      <c r="E5017" s="3" t="s">
        <v>200</v>
      </c>
      <c r="F5017" s="4"/>
      <c r="G5017" s="16" t="s">
        <v>1018</v>
      </c>
      <c r="H5017" s="16" t="s">
        <v>199</v>
      </c>
      <c r="I5017" s="183">
        <v>9500</v>
      </c>
      <c r="J5017" s="183">
        <v>9500</v>
      </c>
      <c r="K5017" s="183">
        <v>8400</v>
      </c>
      <c r="L5017" s="183">
        <f t="shared" si="4084"/>
        <v>1100</v>
      </c>
      <c r="M5017" s="17">
        <v>1100</v>
      </c>
      <c r="N5017" s="17">
        <v>0</v>
      </c>
      <c r="O5017" s="17">
        <v>0</v>
      </c>
      <c r="P5017" s="17">
        <f t="shared" si="4075"/>
        <v>9500</v>
      </c>
      <c r="Q5017" s="183">
        <f t="shared" si="4076"/>
        <v>100</v>
      </c>
    </row>
    <row r="5018" spans="1:17" x14ac:dyDescent="0.25">
      <c r="A5018" s="4" t="s">
        <v>969</v>
      </c>
      <c r="B5018" s="4" t="s">
        <v>94</v>
      </c>
      <c r="C5018" s="4" t="s">
        <v>1170</v>
      </c>
      <c r="D5018" s="4" t="s">
        <v>1941</v>
      </c>
      <c r="E5018" s="3" t="s">
        <v>203</v>
      </c>
      <c r="F5018" s="4"/>
      <c r="G5018" s="16" t="s">
        <v>1018</v>
      </c>
      <c r="H5018" s="16" t="s">
        <v>202</v>
      </c>
      <c r="I5018" s="183">
        <v>28000</v>
      </c>
      <c r="J5018" s="183">
        <v>28000</v>
      </c>
      <c r="K5018" s="183">
        <v>24000</v>
      </c>
      <c r="L5018" s="183">
        <f t="shared" si="4084"/>
        <v>4000</v>
      </c>
      <c r="M5018" s="17">
        <v>2000</v>
      </c>
      <c r="N5018" s="17">
        <v>1000</v>
      </c>
      <c r="O5018" s="17">
        <v>1000</v>
      </c>
      <c r="P5018" s="17">
        <f t="shared" si="4075"/>
        <v>28000</v>
      </c>
      <c r="Q5018" s="183">
        <f t="shared" si="4076"/>
        <v>100</v>
      </c>
    </row>
    <row r="5019" spans="1:17" x14ac:dyDescent="0.25">
      <c r="A5019" s="4" t="s">
        <v>969</v>
      </c>
      <c r="B5019" s="4" t="s">
        <v>94</v>
      </c>
      <c r="C5019" s="4" t="s">
        <v>1170</v>
      </c>
      <c r="D5019" s="4" t="s">
        <v>1941</v>
      </c>
      <c r="E5019" s="3" t="s">
        <v>206</v>
      </c>
      <c r="F5019" s="4"/>
      <c r="G5019" s="16" t="s">
        <v>1018</v>
      </c>
      <c r="H5019" s="16" t="s">
        <v>205</v>
      </c>
      <c r="I5019" s="183">
        <v>100</v>
      </c>
      <c r="J5019" s="183">
        <v>100</v>
      </c>
      <c r="K5019" s="183">
        <v>100</v>
      </c>
      <c r="L5019" s="183">
        <f t="shared" si="4084"/>
        <v>0</v>
      </c>
      <c r="M5019" s="17">
        <v>0</v>
      </c>
      <c r="N5019" s="17">
        <v>0</v>
      </c>
      <c r="O5019" s="17">
        <v>0</v>
      </c>
      <c r="P5019" s="17">
        <f t="shared" si="4075"/>
        <v>100</v>
      </c>
      <c r="Q5019" s="183">
        <f t="shared" si="4076"/>
        <v>100</v>
      </c>
    </row>
    <row r="5020" spans="1:17" x14ac:dyDescent="0.25">
      <c r="A5020" s="4" t="s">
        <v>969</v>
      </c>
      <c r="B5020" s="4" t="s">
        <v>94</v>
      </c>
      <c r="C5020" s="4" t="s">
        <v>1170</v>
      </c>
      <c r="D5020" s="4" t="s">
        <v>1941</v>
      </c>
      <c r="E5020" s="3" t="s">
        <v>209</v>
      </c>
      <c r="F5020" s="4"/>
      <c r="G5020" s="16" t="s">
        <v>1018</v>
      </c>
      <c r="H5020" s="16" t="s">
        <v>208</v>
      </c>
      <c r="I5020" s="183">
        <v>6000</v>
      </c>
      <c r="J5020" s="183">
        <v>6000</v>
      </c>
      <c r="K5020" s="183">
        <v>3600</v>
      </c>
      <c r="L5020" s="183">
        <f t="shared" si="4084"/>
        <v>2400</v>
      </c>
      <c r="M5020" s="17">
        <v>600</v>
      </c>
      <c r="N5020" s="17">
        <v>600</v>
      </c>
      <c r="O5020" s="17">
        <v>1200</v>
      </c>
      <c r="P5020" s="17">
        <f t="shared" si="4075"/>
        <v>6000</v>
      </c>
      <c r="Q5020" s="183">
        <f t="shared" si="4076"/>
        <v>100</v>
      </c>
    </row>
    <row r="5021" spans="1:17" x14ac:dyDescent="0.25">
      <c r="A5021" s="4" t="s">
        <v>969</v>
      </c>
      <c r="B5021" s="4" t="s">
        <v>94</v>
      </c>
      <c r="C5021" s="4" t="s">
        <v>1170</v>
      </c>
      <c r="D5021" s="4" t="s">
        <v>1941</v>
      </c>
      <c r="E5021" s="3" t="s">
        <v>212</v>
      </c>
      <c r="F5021" s="4"/>
      <c r="G5021" s="16" t="s">
        <v>1018</v>
      </c>
      <c r="H5021" s="16" t="s">
        <v>211</v>
      </c>
      <c r="I5021" s="183">
        <v>9150</v>
      </c>
      <c r="J5021" s="183">
        <v>8700</v>
      </c>
      <c r="K5021" s="183">
        <v>8000</v>
      </c>
      <c r="L5021" s="183">
        <f t="shared" si="4084"/>
        <v>700</v>
      </c>
      <c r="M5021" s="17">
        <v>700</v>
      </c>
      <c r="N5021" s="17">
        <v>0</v>
      </c>
      <c r="O5021" s="17">
        <v>0</v>
      </c>
      <c r="P5021" s="17">
        <f t="shared" si="4075"/>
        <v>8700</v>
      </c>
      <c r="Q5021" s="183">
        <f t="shared" si="4076"/>
        <v>100</v>
      </c>
    </row>
    <row r="5022" spans="1:17" x14ac:dyDescent="0.25">
      <c r="A5022" s="4" t="s">
        <v>969</v>
      </c>
      <c r="B5022" s="4" t="s">
        <v>94</v>
      </c>
      <c r="C5022" s="4" t="s">
        <v>1170</v>
      </c>
      <c r="D5022" s="4" t="s">
        <v>1941</v>
      </c>
      <c r="E5022" s="3" t="s">
        <v>215</v>
      </c>
      <c r="F5022" s="4"/>
      <c r="G5022" s="16" t="s">
        <v>1018</v>
      </c>
      <c r="H5022" s="16" t="s">
        <v>214</v>
      </c>
      <c r="I5022" s="183">
        <v>0</v>
      </c>
      <c r="J5022" s="183">
        <v>0</v>
      </c>
      <c r="K5022" s="183">
        <v>0</v>
      </c>
      <c r="L5022" s="183">
        <f t="shared" si="4084"/>
        <v>0</v>
      </c>
      <c r="M5022" s="17">
        <v>0</v>
      </c>
      <c r="N5022" s="17">
        <v>0</v>
      </c>
      <c r="O5022" s="17">
        <v>0</v>
      </c>
      <c r="P5022" s="17">
        <f t="shared" si="4075"/>
        <v>0</v>
      </c>
      <c r="Q5022" s="161" t="str">
        <f t="shared" si="4076"/>
        <v>-</v>
      </c>
    </row>
    <row r="5023" spans="1:17" x14ac:dyDescent="0.25">
      <c r="A5023" s="1" t="s">
        <v>969</v>
      </c>
      <c r="B5023" s="1" t="s">
        <v>94</v>
      </c>
      <c r="C5023" s="1" t="s">
        <v>1170</v>
      </c>
      <c r="D5023" s="1" t="s">
        <v>1941</v>
      </c>
      <c r="E5023" s="1" t="s">
        <v>40</v>
      </c>
      <c r="F5023" s="4" t="s">
        <v>1</v>
      </c>
      <c r="G5023" s="16" t="s">
        <v>1</v>
      </c>
      <c r="H5023" s="2" t="s">
        <v>41</v>
      </c>
      <c r="I5023" s="185">
        <f t="shared" ref="I5023:O5023" si="4085">SUM(I5024:I5026)</f>
        <v>25649</v>
      </c>
      <c r="J5023" s="185">
        <f t="shared" si="4085"/>
        <v>20649</v>
      </c>
      <c r="K5023" s="185">
        <f t="shared" si="4085"/>
        <v>20000</v>
      </c>
      <c r="L5023" s="185">
        <f t="shared" si="4085"/>
        <v>649</v>
      </c>
      <c r="M5023" s="15">
        <f t="shared" si="4085"/>
        <v>649</v>
      </c>
      <c r="N5023" s="15">
        <f t="shared" si="4085"/>
        <v>0</v>
      </c>
      <c r="O5023" s="15">
        <f t="shared" si="4085"/>
        <v>0</v>
      </c>
      <c r="P5023" s="15">
        <f t="shared" si="4075"/>
        <v>20649</v>
      </c>
      <c r="Q5023" s="185">
        <f t="shared" si="4076"/>
        <v>100</v>
      </c>
    </row>
    <row r="5024" spans="1:17" x14ac:dyDescent="0.25">
      <c r="A5024" s="4" t="s">
        <v>969</v>
      </c>
      <c r="B5024" s="4" t="s">
        <v>94</v>
      </c>
      <c r="C5024" s="4" t="s">
        <v>1170</v>
      </c>
      <c r="D5024" s="4" t="s">
        <v>1941</v>
      </c>
      <c r="E5024" s="3" t="s">
        <v>42</v>
      </c>
      <c r="F5024" s="4"/>
      <c r="G5024" s="16" t="s">
        <v>1018</v>
      </c>
      <c r="H5024" s="16" t="s">
        <v>41</v>
      </c>
      <c r="I5024" s="183">
        <v>15500</v>
      </c>
      <c r="J5024" s="183">
        <v>10500</v>
      </c>
      <c r="K5024" s="183">
        <v>10500</v>
      </c>
      <c r="L5024" s="183">
        <f>M5024+N5024+O5024</f>
        <v>0</v>
      </c>
      <c r="M5024" s="17">
        <v>0</v>
      </c>
      <c r="N5024" s="17">
        <v>0</v>
      </c>
      <c r="O5024" s="17">
        <v>0</v>
      </c>
      <c r="P5024" s="17">
        <f t="shared" si="4075"/>
        <v>10500</v>
      </c>
      <c r="Q5024" s="183">
        <f t="shared" si="4076"/>
        <v>100</v>
      </c>
    </row>
    <row r="5025" spans="1:17" ht="22.5" x14ac:dyDescent="0.25">
      <c r="A5025" s="4" t="s">
        <v>969</v>
      </c>
      <c r="B5025" s="4" t="s">
        <v>94</v>
      </c>
      <c r="C5025" s="4" t="s">
        <v>1170</v>
      </c>
      <c r="D5025" s="4" t="s">
        <v>1941</v>
      </c>
      <c r="E5025" s="3" t="s">
        <v>42</v>
      </c>
      <c r="F5025" s="4" t="s">
        <v>1948</v>
      </c>
      <c r="G5025" s="16" t="s">
        <v>1018</v>
      </c>
      <c r="H5025" s="16" t="s">
        <v>50</v>
      </c>
      <c r="I5025" s="183">
        <v>4849</v>
      </c>
      <c r="J5025" s="183">
        <v>4849</v>
      </c>
      <c r="K5025" s="183">
        <v>4200</v>
      </c>
      <c r="L5025" s="183">
        <f>M5025+N5025+O5025</f>
        <v>649</v>
      </c>
      <c r="M5025" s="17">
        <v>649</v>
      </c>
      <c r="N5025" s="17">
        <v>0</v>
      </c>
      <c r="O5025" s="17">
        <v>0</v>
      </c>
      <c r="P5025" s="17">
        <f t="shared" si="4075"/>
        <v>4849</v>
      </c>
      <c r="Q5025" s="183">
        <f t="shared" si="4076"/>
        <v>100</v>
      </c>
    </row>
    <row r="5026" spans="1:17" ht="22.5" x14ac:dyDescent="0.25">
      <c r="A5026" s="4" t="s">
        <v>969</v>
      </c>
      <c r="B5026" s="4" t="s">
        <v>94</v>
      </c>
      <c r="C5026" s="4" t="s">
        <v>1170</v>
      </c>
      <c r="D5026" s="4" t="s">
        <v>1941</v>
      </c>
      <c r="E5026" s="3" t="s">
        <v>42</v>
      </c>
      <c r="F5026" s="4" t="s">
        <v>1949</v>
      </c>
      <c r="G5026" s="16" t="s">
        <v>1018</v>
      </c>
      <c r="H5026" s="16" t="s">
        <v>56</v>
      </c>
      <c r="I5026" s="183">
        <v>5300</v>
      </c>
      <c r="J5026" s="183">
        <v>5300</v>
      </c>
      <c r="K5026" s="183">
        <v>5300</v>
      </c>
      <c r="L5026" s="183">
        <f>M5026+N5026+O5026</f>
        <v>0</v>
      </c>
      <c r="M5026" s="17">
        <v>0</v>
      </c>
      <c r="N5026" s="17">
        <v>0</v>
      </c>
      <c r="O5026" s="17">
        <v>0</v>
      </c>
      <c r="P5026" s="17">
        <f t="shared" si="4075"/>
        <v>5300</v>
      </c>
      <c r="Q5026" s="183">
        <f t="shared" si="4076"/>
        <v>100</v>
      </c>
    </row>
    <row r="5027" spans="1:17" ht="22.5" x14ac:dyDescent="0.25">
      <c r="A5027" s="1" t="s">
        <v>1</v>
      </c>
      <c r="B5027" s="1" t="s">
        <v>1</v>
      </c>
      <c r="C5027" s="1" t="s">
        <v>1</v>
      </c>
      <c r="D5027" s="2" t="s">
        <v>1</v>
      </c>
      <c r="E5027" s="2" t="s">
        <v>1</v>
      </c>
      <c r="F5027" s="2" t="s">
        <v>1</v>
      </c>
      <c r="G5027" s="2" t="s">
        <v>1</v>
      </c>
      <c r="H5027" s="13" t="s">
        <v>57</v>
      </c>
      <c r="I5027" s="184">
        <f t="shared" ref="I5027:O5027" si="4086">SUM(I5028)</f>
        <v>800</v>
      </c>
      <c r="J5027" s="184">
        <f t="shared" si="4086"/>
        <v>68720</v>
      </c>
      <c r="K5027" s="184">
        <f t="shared" si="4086"/>
        <v>68520</v>
      </c>
      <c r="L5027" s="184">
        <f t="shared" si="4086"/>
        <v>0</v>
      </c>
      <c r="M5027" s="14">
        <f t="shared" si="4086"/>
        <v>0</v>
      </c>
      <c r="N5027" s="14">
        <f t="shared" si="4086"/>
        <v>0</v>
      </c>
      <c r="O5027" s="14">
        <f t="shared" si="4086"/>
        <v>0</v>
      </c>
      <c r="P5027" s="14">
        <f t="shared" si="4075"/>
        <v>68520</v>
      </c>
      <c r="Q5027" s="184">
        <f t="shared" si="4076"/>
        <v>99.708963911525032</v>
      </c>
    </row>
    <row r="5028" spans="1:17" x14ac:dyDescent="0.25">
      <c r="A5028" s="4" t="s">
        <v>969</v>
      </c>
      <c r="B5028" s="4" t="s">
        <v>94</v>
      </c>
      <c r="C5028" s="4" t="s">
        <v>1170</v>
      </c>
      <c r="D5028" s="4" t="s">
        <v>1941</v>
      </c>
      <c r="E5028" s="2" t="s">
        <v>58</v>
      </c>
      <c r="F5028" s="2" t="s">
        <v>1</v>
      </c>
      <c r="G5028" s="2" t="s">
        <v>1</v>
      </c>
      <c r="H5028" s="2" t="s">
        <v>59</v>
      </c>
      <c r="I5028" s="185">
        <f t="shared" ref="I5028:L5028" si="4087">SUM(I5029:I5030)</f>
        <v>800</v>
      </c>
      <c r="J5028" s="185">
        <f t="shared" ref="J5028" si="4088">SUM(J5029:J5030)</f>
        <v>68720</v>
      </c>
      <c r="K5028" s="185">
        <f t="shared" ref="K5028" si="4089">SUM(K5029:K5030)</f>
        <v>68520</v>
      </c>
      <c r="L5028" s="185">
        <f t="shared" si="4087"/>
        <v>0</v>
      </c>
      <c r="M5028" s="15">
        <f t="shared" ref="M5028:O5028" si="4090">SUM(M5029:M5030)</f>
        <v>0</v>
      </c>
      <c r="N5028" s="15">
        <f t="shared" si="4090"/>
        <v>0</v>
      </c>
      <c r="O5028" s="15">
        <f t="shared" si="4090"/>
        <v>0</v>
      </c>
      <c r="P5028" s="15">
        <f t="shared" si="4075"/>
        <v>68520</v>
      </c>
      <c r="Q5028" s="185">
        <f t="shared" si="4076"/>
        <v>99.708963911525032</v>
      </c>
    </row>
    <row r="5029" spans="1:17" x14ac:dyDescent="0.25">
      <c r="A5029" s="4" t="s">
        <v>969</v>
      </c>
      <c r="B5029" s="4" t="s">
        <v>94</v>
      </c>
      <c r="C5029" s="4" t="s">
        <v>1170</v>
      </c>
      <c r="D5029" s="4" t="s">
        <v>1941</v>
      </c>
      <c r="E5029" s="3" t="s">
        <v>105</v>
      </c>
      <c r="F5029" s="4"/>
      <c r="G5029" s="16" t="s">
        <v>1018</v>
      </c>
      <c r="H5029" s="16" t="s">
        <v>104</v>
      </c>
      <c r="I5029" s="183">
        <v>600</v>
      </c>
      <c r="J5029" s="183">
        <v>0</v>
      </c>
      <c r="K5029" s="183">
        <v>0</v>
      </c>
      <c r="L5029" s="183">
        <f>M5029+N5029+O5029</f>
        <v>0</v>
      </c>
      <c r="M5029" s="17"/>
      <c r="N5029" s="17"/>
      <c r="O5029" s="17"/>
      <c r="P5029" s="17">
        <f t="shared" si="4075"/>
        <v>0</v>
      </c>
      <c r="Q5029" s="161" t="str">
        <f t="shared" si="4076"/>
        <v>-</v>
      </c>
    </row>
    <row r="5030" spans="1:17" x14ac:dyDescent="0.25">
      <c r="A5030" s="1" t="s">
        <v>969</v>
      </c>
      <c r="B5030" s="1" t="s">
        <v>94</v>
      </c>
      <c r="C5030" s="1" t="s">
        <v>1170</v>
      </c>
      <c r="D5030" s="1" t="s">
        <v>1941</v>
      </c>
      <c r="E5030" s="1" t="s">
        <v>67</v>
      </c>
      <c r="F5030" s="4" t="s">
        <v>1</v>
      </c>
      <c r="G5030" s="16" t="s">
        <v>1</v>
      </c>
      <c r="H5030" s="2" t="s">
        <v>68</v>
      </c>
      <c r="I5030" s="185">
        <f t="shared" ref="I5030:O5030" si="4091">SUM(I5031:I5032)</f>
        <v>200</v>
      </c>
      <c r="J5030" s="185">
        <f t="shared" si="4091"/>
        <v>68720</v>
      </c>
      <c r="K5030" s="185">
        <f t="shared" si="4091"/>
        <v>68520</v>
      </c>
      <c r="L5030" s="185">
        <f t="shared" si="4091"/>
        <v>0</v>
      </c>
      <c r="M5030" s="15">
        <f t="shared" si="4091"/>
        <v>0</v>
      </c>
      <c r="N5030" s="15">
        <f t="shared" si="4091"/>
        <v>0</v>
      </c>
      <c r="O5030" s="15">
        <f t="shared" si="4091"/>
        <v>0</v>
      </c>
      <c r="P5030" s="15">
        <f t="shared" si="4075"/>
        <v>68520</v>
      </c>
      <c r="Q5030" s="185">
        <f t="shared" si="4076"/>
        <v>99.708963911525032</v>
      </c>
    </row>
    <row r="5031" spans="1:17" x14ac:dyDescent="0.25">
      <c r="A5031" s="4" t="s">
        <v>969</v>
      </c>
      <c r="B5031" s="4" t="s">
        <v>94</v>
      </c>
      <c r="C5031" s="4" t="s">
        <v>1170</v>
      </c>
      <c r="D5031" s="4" t="s">
        <v>1941</v>
      </c>
      <c r="E5031" s="3" t="s">
        <v>69</v>
      </c>
      <c r="F5031" s="4"/>
      <c r="G5031" s="16" t="s">
        <v>1018</v>
      </c>
      <c r="H5031" s="16" t="s">
        <v>68</v>
      </c>
      <c r="I5031" s="183">
        <v>100</v>
      </c>
      <c r="J5031" s="183">
        <v>100</v>
      </c>
      <c r="K5031" s="183">
        <v>0</v>
      </c>
      <c r="L5031" s="183">
        <f>M5031+N5031+O5031</f>
        <v>0</v>
      </c>
      <c r="M5031" s="17"/>
      <c r="N5031" s="17"/>
      <c r="O5031" s="17"/>
      <c r="P5031" s="17">
        <f t="shared" si="4075"/>
        <v>0</v>
      </c>
      <c r="Q5031" s="183">
        <f t="shared" si="4076"/>
        <v>0</v>
      </c>
    </row>
    <row r="5032" spans="1:17" ht="22.5" x14ac:dyDescent="0.25">
      <c r="A5032" s="4" t="s">
        <v>969</v>
      </c>
      <c r="B5032" s="4" t="s">
        <v>94</v>
      </c>
      <c r="C5032" s="4" t="s">
        <v>1170</v>
      </c>
      <c r="D5032" s="4" t="s">
        <v>1941</v>
      </c>
      <c r="E5032" s="3" t="s">
        <v>69</v>
      </c>
      <c r="F5032" s="4" t="s">
        <v>1950</v>
      </c>
      <c r="G5032" s="16" t="s">
        <v>1018</v>
      </c>
      <c r="H5032" s="16" t="s">
        <v>418</v>
      </c>
      <c r="I5032" s="183">
        <v>100</v>
      </c>
      <c r="J5032" s="183">
        <v>68620</v>
      </c>
      <c r="K5032" s="183">
        <v>68520</v>
      </c>
      <c r="L5032" s="183">
        <f>M5032+N5032+O5032</f>
        <v>0</v>
      </c>
      <c r="M5032" s="17"/>
      <c r="N5032" s="17"/>
      <c r="O5032" s="17"/>
      <c r="P5032" s="17">
        <f t="shared" si="4075"/>
        <v>68520</v>
      </c>
      <c r="Q5032" s="183">
        <f t="shared" si="4076"/>
        <v>99.854269892159721</v>
      </c>
    </row>
    <row r="5033" spans="1:17" ht="22.5" x14ac:dyDescent="0.25">
      <c r="A5033" s="1" t="s">
        <v>1</v>
      </c>
      <c r="B5033" s="1" t="s">
        <v>1</v>
      </c>
      <c r="C5033" s="1" t="s">
        <v>1</v>
      </c>
      <c r="D5033" s="2" t="s">
        <v>1</v>
      </c>
      <c r="E5033" s="2" t="s">
        <v>1</v>
      </c>
      <c r="F5033" s="2" t="s">
        <v>1</v>
      </c>
      <c r="G5033" s="2" t="s">
        <v>1</v>
      </c>
      <c r="H5033" s="13" t="s">
        <v>70</v>
      </c>
      <c r="I5033" s="184">
        <f t="shared" ref="I5033:O5033" si="4092">SUM(I5034)</f>
        <v>32000</v>
      </c>
      <c r="J5033" s="184">
        <f t="shared" si="4092"/>
        <v>32000</v>
      </c>
      <c r="K5033" s="184">
        <f t="shared" si="4092"/>
        <v>32000</v>
      </c>
      <c r="L5033" s="184">
        <f t="shared" si="4092"/>
        <v>0</v>
      </c>
      <c r="M5033" s="14">
        <f t="shared" si="4092"/>
        <v>0</v>
      </c>
      <c r="N5033" s="14">
        <f t="shared" si="4092"/>
        <v>0</v>
      </c>
      <c r="O5033" s="14">
        <f t="shared" si="4092"/>
        <v>0</v>
      </c>
      <c r="P5033" s="14">
        <f t="shared" si="4075"/>
        <v>32000</v>
      </c>
      <c r="Q5033" s="184">
        <f t="shared" si="4076"/>
        <v>100</v>
      </c>
    </row>
    <row r="5034" spans="1:17" x14ac:dyDescent="0.25">
      <c r="A5034" s="4" t="s">
        <v>969</v>
      </c>
      <c r="B5034" s="4" t="s">
        <v>94</v>
      </c>
      <c r="C5034" s="4" t="s">
        <v>1170</v>
      </c>
      <c r="D5034" s="4" t="s">
        <v>1941</v>
      </c>
      <c r="E5034" s="2" t="s">
        <v>71</v>
      </c>
      <c r="F5034" s="2" t="s">
        <v>1</v>
      </c>
      <c r="G5034" s="2" t="s">
        <v>1</v>
      </c>
      <c r="H5034" s="2" t="s">
        <v>72</v>
      </c>
      <c r="I5034" s="185">
        <f t="shared" ref="I5034:L5034" si="4093">SUM(I5035:I5036)</f>
        <v>32000</v>
      </c>
      <c r="J5034" s="185">
        <f t="shared" ref="J5034" si="4094">SUM(J5035:J5036)</f>
        <v>32000</v>
      </c>
      <c r="K5034" s="185">
        <f t="shared" ref="K5034" si="4095">SUM(K5035:K5036)</f>
        <v>32000</v>
      </c>
      <c r="L5034" s="185">
        <f t="shared" si="4093"/>
        <v>0</v>
      </c>
      <c r="M5034" s="15">
        <f t="shared" ref="M5034:O5034" si="4096">SUM(M5035:M5036)</f>
        <v>0</v>
      </c>
      <c r="N5034" s="15">
        <f t="shared" si="4096"/>
        <v>0</v>
      </c>
      <c r="O5034" s="15">
        <f t="shared" si="4096"/>
        <v>0</v>
      </c>
      <c r="P5034" s="15">
        <f t="shared" si="4075"/>
        <v>32000</v>
      </c>
      <c r="Q5034" s="185">
        <f t="shared" si="4076"/>
        <v>100</v>
      </c>
    </row>
    <row r="5035" spans="1:17" x14ac:dyDescent="0.25">
      <c r="A5035" s="4" t="s">
        <v>969</v>
      </c>
      <c r="B5035" s="4" t="s">
        <v>94</v>
      </c>
      <c r="C5035" s="4" t="s">
        <v>1170</v>
      </c>
      <c r="D5035" s="4" t="s">
        <v>1941</v>
      </c>
      <c r="E5035" s="3" t="s">
        <v>75</v>
      </c>
      <c r="F5035" s="4"/>
      <c r="G5035" s="16" t="s">
        <v>1018</v>
      </c>
      <c r="H5035" s="16" t="s">
        <v>74</v>
      </c>
      <c r="I5035" s="183">
        <v>12000</v>
      </c>
      <c r="J5035" s="183">
        <v>12000</v>
      </c>
      <c r="K5035" s="183">
        <v>12000</v>
      </c>
      <c r="L5035" s="183">
        <f>M5035+N5035+O5035</f>
        <v>0</v>
      </c>
      <c r="M5035" s="17"/>
      <c r="N5035" s="17"/>
      <c r="O5035" s="17"/>
      <c r="P5035" s="17">
        <f t="shared" si="4075"/>
        <v>12000</v>
      </c>
      <c r="Q5035" s="183">
        <f t="shared" si="4076"/>
        <v>100</v>
      </c>
    </row>
    <row r="5036" spans="1:17" x14ac:dyDescent="0.25">
      <c r="A5036" s="4" t="s">
        <v>969</v>
      </c>
      <c r="B5036" s="4" t="s">
        <v>94</v>
      </c>
      <c r="C5036" s="4" t="s">
        <v>1170</v>
      </c>
      <c r="D5036" s="4" t="s">
        <v>1941</v>
      </c>
      <c r="E5036" s="3" t="s">
        <v>341</v>
      </c>
      <c r="F5036" s="4"/>
      <c r="G5036" s="16" t="s">
        <v>1018</v>
      </c>
      <c r="H5036" s="16" t="s">
        <v>340</v>
      </c>
      <c r="I5036" s="183">
        <v>20000</v>
      </c>
      <c r="J5036" s="183">
        <v>20000</v>
      </c>
      <c r="K5036" s="183">
        <v>20000</v>
      </c>
      <c r="L5036" s="183">
        <f>M5036+N5036+O5036</f>
        <v>0</v>
      </c>
      <c r="M5036" s="17"/>
      <c r="N5036" s="17"/>
      <c r="O5036" s="17"/>
      <c r="P5036" s="17">
        <f t="shared" si="4075"/>
        <v>20000</v>
      </c>
      <c r="Q5036" s="183">
        <f t="shared" si="4076"/>
        <v>100</v>
      </c>
    </row>
    <row r="5037" spans="1:17" x14ac:dyDescent="0.25">
      <c r="A5037" s="16" t="s">
        <v>1</v>
      </c>
      <c r="B5037" s="16" t="s">
        <v>1</v>
      </c>
      <c r="C5037" s="16" t="s">
        <v>1</v>
      </c>
      <c r="D5037" s="16" t="s">
        <v>1</v>
      </c>
      <c r="E5037" s="16" t="s">
        <v>1</v>
      </c>
      <c r="F5037" s="16" t="s">
        <v>1</v>
      </c>
      <c r="G5037" s="16" t="s">
        <v>1</v>
      </c>
      <c r="H5037" s="13" t="s">
        <v>1951</v>
      </c>
      <c r="I5037" s="184">
        <f t="shared" ref="I5037:O5037" si="4097">SUM(I5003,I5027,I5033)</f>
        <v>2052800</v>
      </c>
      <c r="J5037" s="184">
        <f t="shared" si="4097"/>
        <v>2115270</v>
      </c>
      <c r="K5037" s="184">
        <f t="shared" si="4097"/>
        <v>1706706</v>
      </c>
      <c r="L5037" s="184">
        <f t="shared" si="4097"/>
        <v>402761</v>
      </c>
      <c r="M5037" s="14">
        <f t="shared" si="4097"/>
        <v>158020</v>
      </c>
      <c r="N5037" s="14">
        <f t="shared" si="4097"/>
        <v>148600</v>
      </c>
      <c r="O5037" s="14">
        <f t="shared" si="4097"/>
        <v>96141</v>
      </c>
      <c r="P5037" s="14">
        <f t="shared" si="4075"/>
        <v>2109467</v>
      </c>
      <c r="Q5037" s="184">
        <f t="shared" si="4076"/>
        <v>99.72566149947761</v>
      </c>
    </row>
    <row r="5038" spans="1:17" ht="15.75" thickBot="1" x14ac:dyDescent="0.3">
      <c r="A5038" s="16" t="s">
        <v>1</v>
      </c>
      <c r="B5038" s="16" t="s">
        <v>1</v>
      </c>
      <c r="C5038" s="16" t="s">
        <v>1</v>
      </c>
      <c r="D5038" s="16" t="s">
        <v>1</v>
      </c>
      <c r="E5038" s="16" t="s">
        <v>1</v>
      </c>
      <c r="F5038" s="16" t="s">
        <v>1</v>
      </c>
      <c r="G5038" s="16" t="s">
        <v>1</v>
      </c>
      <c r="H5038" s="2" t="s">
        <v>77</v>
      </c>
      <c r="I5038" s="185">
        <v>45</v>
      </c>
      <c r="J5038" s="185">
        <v>45</v>
      </c>
      <c r="K5038" s="185"/>
      <c r="L5038" s="185"/>
      <c r="M5038" s="15"/>
      <c r="N5038" s="15"/>
      <c r="O5038" s="15"/>
      <c r="P5038" s="15"/>
      <c r="Q5038" s="164"/>
    </row>
    <row r="5039" spans="1:17" ht="45.75" thickBot="1" x14ac:dyDescent="0.3">
      <c r="A5039" s="212" t="s">
        <v>1</v>
      </c>
      <c r="B5039" s="212" t="s">
        <v>1</v>
      </c>
      <c r="C5039" s="212" t="s">
        <v>1</v>
      </c>
      <c r="D5039" s="212" t="s">
        <v>1</v>
      </c>
      <c r="E5039" s="212" t="s">
        <v>1</v>
      </c>
      <c r="F5039" s="212" t="s">
        <v>1</v>
      </c>
      <c r="G5039" s="214" t="s">
        <v>1</v>
      </c>
      <c r="H5039" s="5" t="s">
        <v>78</v>
      </c>
      <c r="I5039" s="109" t="s">
        <v>3374</v>
      </c>
      <c r="J5039" s="109" t="s">
        <v>3433</v>
      </c>
      <c r="K5039" s="109" t="s">
        <v>3437</v>
      </c>
      <c r="L5039" s="109" t="s">
        <v>3434</v>
      </c>
      <c r="M5039" s="5" t="s">
        <v>3439</v>
      </c>
      <c r="N5039" s="5" t="s">
        <v>3440</v>
      </c>
      <c r="O5039" s="5" t="s">
        <v>3441</v>
      </c>
      <c r="P5039" s="5" t="s">
        <v>3438</v>
      </c>
      <c r="Q5039" s="162" t="s">
        <v>3302</v>
      </c>
    </row>
    <row r="5040" spans="1:17" x14ac:dyDescent="0.25">
      <c r="A5040" s="213"/>
      <c r="B5040" s="213"/>
      <c r="C5040" s="213"/>
      <c r="D5040" s="213"/>
      <c r="E5040" s="213"/>
      <c r="F5040" s="213"/>
      <c r="G5040" s="215"/>
      <c r="H5040" s="18" t="s">
        <v>1</v>
      </c>
      <c r="I5040" s="110">
        <v>1</v>
      </c>
      <c r="J5040" s="110">
        <v>2</v>
      </c>
      <c r="K5040" s="110">
        <v>20</v>
      </c>
      <c r="L5040" s="110" t="s">
        <v>3402</v>
      </c>
      <c r="M5040" s="12">
        <v>5</v>
      </c>
      <c r="N5040" s="12">
        <v>6</v>
      </c>
      <c r="O5040" s="12">
        <v>7</v>
      </c>
      <c r="P5040" s="12" t="s">
        <v>3303</v>
      </c>
      <c r="Q5040" s="110">
        <v>9</v>
      </c>
    </row>
    <row r="5041" spans="1:17" x14ac:dyDescent="0.25">
      <c r="A5041" s="213"/>
      <c r="B5041" s="213"/>
      <c r="C5041" s="213"/>
      <c r="D5041" s="213"/>
      <c r="E5041" s="213"/>
      <c r="F5041" s="213"/>
      <c r="G5041" s="215"/>
      <c r="H5041" s="19" t="s">
        <v>1061</v>
      </c>
      <c r="I5041" s="186">
        <f t="shared" ref="I5041:L5041" si="4098">SUM(I5037)</f>
        <v>2052800</v>
      </c>
      <c r="J5041" s="186">
        <f t="shared" ref="J5041" si="4099">SUM(J5037)</f>
        <v>2115270</v>
      </c>
      <c r="K5041" s="186">
        <f t="shared" ref="K5041" si="4100">SUM(K5037)</f>
        <v>1706706</v>
      </c>
      <c r="L5041" s="186">
        <f t="shared" si="4098"/>
        <v>402761</v>
      </c>
      <c r="M5041" s="20">
        <f t="shared" ref="M5041:O5041" si="4101">SUM(M5037)</f>
        <v>158020</v>
      </c>
      <c r="N5041" s="20">
        <f t="shared" si="4101"/>
        <v>148600</v>
      </c>
      <c r="O5041" s="20">
        <f t="shared" si="4101"/>
        <v>96141</v>
      </c>
      <c r="P5041" s="20">
        <f>K5041+L5041</f>
        <v>2109467</v>
      </c>
      <c r="Q5041" s="186">
        <f>IF(J5041=0,"-",P5041/J5041*100)</f>
        <v>99.72566149947761</v>
      </c>
    </row>
    <row r="5042" spans="1:17" x14ac:dyDescent="0.25">
      <c r="A5042" s="213"/>
      <c r="B5042" s="213"/>
      <c r="C5042" s="213"/>
      <c r="D5042" s="213"/>
      <c r="E5042" s="213"/>
      <c r="F5042" s="213"/>
      <c r="G5042" s="215"/>
      <c r="H5042" s="21" t="s">
        <v>80</v>
      </c>
      <c r="I5042" s="186">
        <f t="shared" ref="I5042:L5042" si="4102">SUM(I5041)</f>
        <v>2052800</v>
      </c>
      <c r="J5042" s="186">
        <f t="shared" ref="J5042" si="4103">SUM(J5041)</f>
        <v>2115270</v>
      </c>
      <c r="K5042" s="186">
        <f t="shared" ref="K5042" si="4104">SUM(K5041)</f>
        <v>1706706</v>
      </c>
      <c r="L5042" s="186">
        <f t="shared" si="4102"/>
        <v>402761</v>
      </c>
      <c r="M5042" s="20">
        <f t="shared" ref="M5042:O5042" si="4105">SUM(M5041)</f>
        <v>158020</v>
      </c>
      <c r="N5042" s="20">
        <f t="shared" si="4105"/>
        <v>148600</v>
      </c>
      <c r="O5042" s="20">
        <f t="shared" si="4105"/>
        <v>96141</v>
      </c>
      <c r="P5042" s="20">
        <f>K5042+L5042</f>
        <v>2109467</v>
      </c>
      <c r="Q5042" s="186">
        <f>IF(J5042=0,"-",P5042/J5042*100)</f>
        <v>99.72566149947761</v>
      </c>
    </row>
    <row r="5043" spans="1:17" x14ac:dyDescent="0.25">
      <c r="A5043" s="216"/>
      <c r="B5043" s="216"/>
      <c r="C5043" s="216"/>
      <c r="D5043" s="216"/>
      <c r="E5043" s="216"/>
      <c r="F5043" s="216"/>
      <c r="G5043" s="217"/>
      <c r="J5043" s="178">
        <v>0</v>
      </c>
      <c r="K5043" s="178">
        <v>0</v>
      </c>
      <c r="L5043" s="178">
        <f>M5043+N5043+O5043</f>
        <v>0</v>
      </c>
      <c r="P5043">
        <f>K5043+L5043</f>
        <v>0</v>
      </c>
      <c r="Q5043" s="160" t="str">
        <f>IF(J5043=0,"-",P5043/J5043*100)</f>
        <v>-</v>
      </c>
    </row>
    <row r="5044" spans="1:17" ht="15.75" thickBot="1" x14ac:dyDescent="0.3">
      <c r="A5044" s="16" t="s">
        <v>1</v>
      </c>
      <c r="B5044" s="16" t="s">
        <v>1</v>
      </c>
      <c r="C5044" s="16" t="s">
        <v>1</v>
      </c>
      <c r="D5044" s="16" t="s">
        <v>1</v>
      </c>
      <c r="E5044" s="16" t="s">
        <v>1</v>
      </c>
      <c r="F5044" s="16" t="s">
        <v>1</v>
      </c>
      <c r="G5044" s="16" t="s">
        <v>1</v>
      </c>
      <c r="H5044" s="22" t="s">
        <v>1</v>
      </c>
      <c r="I5044" s="187"/>
      <c r="J5044" s="187"/>
      <c r="K5044" s="187"/>
      <c r="L5044" s="187"/>
      <c r="M5044" s="22"/>
      <c r="N5044" s="22"/>
      <c r="O5044" s="22"/>
      <c r="P5044" s="22"/>
      <c r="Q5044" s="166"/>
    </row>
    <row r="5045" spans="1:17" ht="45.75" thickBot="1" x14ac:dyDescent="0.3">
      <c r="A5045" s="5" t="s">
        <v>4</v>
      </c>
      <c r="B5045" s="5" t="s">
        <v>5</v>
      </c>
      <c r="C5045" s="5" t="s">
        <v>6</v>
      </c>
      <c r="D5045" s="6" t="s">
        <v>1</v>
      </c>
      <c r="E5045" s="5" t="s">
        <v>7</v>
      </c>
      <c r="F5045" s="5" t="s">
        <v>8</v>
      </c>
      <c r="G5045" s="5" t="s">
        <v>9</v>
      </c>
      <c r="H5045" s="5" t="s">
        <v>10</v>
      </c>
      <c r="I5045" s="109" t="s">
        <v>3374</v>
      </c>
      <c r="J5045" s="109" t="s">
        <v>3433</v>
      </c>
      <c r="K5045" s="109" t="s">
        <v>3437</v>
      </c>
      <c r="L5045" s="109" t="s">
        <v>3434</v>
      </c>
      <c r="M5045" s="5" t="s">
        <v>3439</v>
      </c>
      <c r="N5045" s="5" t="s">
        <v>3440</v>
      </c>
      <c r="O5045" s="5" t="s">
        <v>3441</v>
      </c>
      <c r="P5045" s="5" t="s">
        <v>3438</v>
      </c>
      <c r="Q5045" s="162" t="s">
        <v>3302</v>
      </c>
    </row>
    <row r="5046" spans="1:17" x14ac:dyDescent="0.25">
      <c r="A5046" s="7" t="s">
        <v>1</v>
      </c>
      <c r="B5046" s="7" t="s">
        <v>1</v>
      </c>
      <c r="C5046" s="7" t="s">
        <v>1</v>
      </c>
      <c r="D5046" s="8" t="s">
        <v>1</v>
      </c>
      <c r="E5046" s="8" t="s">
        <v>1</v>
      </c>
      <c r="F5046" s="9" t="s">
        <v>1</v>
      </c>
      <c r="G5046" s="10" t="s">
        <v>1</v>
      </c>
      <c r="H5046" s="11" t="s">
        <v>1</v>
      </c>
      <c r="I5046" s="110">
        <v>1</v>
      </c>
      <c r="J5046" s="110">
        <v>2</v>
      </c>
      <c r="K5046" s="110">
        <v>20</v>
      </c>
      <c r="L5046" s="110" t="s">
        <v>3402</v>
      </c>
      <c r="M5046" s="12">
        <v>5</v>
      </c>
      <c r="N5046" s="12">
        <v>6</v>
      </c>
      <c r="O5046" s="12">
        <v>7</v>
      </c>
      <c r="P5046" s="12" t="s">
        <v>3303</v>
      </c>
      <c r="Q5046" s="110">
        <v>9</v>
      </c>
    </row>
    <row r="5047" spans="1:17" x14ac:dyDescent="0.25">
      <c r="A5047" s="1" t="s">
        <v>969</v>
      </c>
      <c r="B5047" s="1" t="s">
        <v>94</v>
      </c>
      <c r="C5047" s="4" t="s">
        <v>1181</v>
      </c>
      <c r="D5047" s="4" t="s">
        <v>1952</v>
      </c>
      <c r="E5047" s="2" t="s">
        <v>1</v>
      </c>
      <c r="F5047" s="2" t="s">
        <v>1</v>
      </c>
      <c r="G5047" s="2" t="s">
        <v>1</v>
      </c>
      <c r="H5047" s="2" t="s">
        <v>1953</v>
      </c>
      <c r="I5047" s="183">
        <v>0</v>
      </c>
      <c r="J5047" s="183"/>
      <c r="K5047" s="183"/>
      <c r="L5047" s="183"/>
      <c r="M5047" s="3"/>
      <c r="N5047" s="3"/>
      <c r="O5047" s="3"/>
      <c r="P5047" s="3"/>
      <c r="Q5047" s="161"/>
    </row>
    <row r="5048" spans="1:17" ht="33.75" x14ac:dyDescent="0.25">
      <c r="A5048" s="1" t="s">
        <v>1</v>
      </c>
      <c r="B5048" s="1" t="s">
        <v>1</v>
      </c>
      <c r="C5048" s="1" t="s">
        <v>1</v>
      </c>
      <c r="D5048" s="2" t="s">
        <v>1</v>
      </c>
      <c r="E5048" s="2" t="s">
        <v>1</v>
      </c>
      <c r="F5048" s="2" t="s">
        <v>1</v>
      </c>
      <c r="G5048" s="2" t="s">
        <v>1</v>
      </c>
      <c r="H5048" s="13" t="s">
        <v>14</v>
      </c>
      <c r="I5048" s="184">
        <f t="shared" ref="I5048:L5048" si="4106">SUM(I5049,I5057,I5059)</f>
        <v>2956011</v>
      </c>
      <c r="J5048" s="184">
        <f t="shared" ref="J5048" si="4107">SUM(J5049,J5057,J5059)</f>
        <v>2865211</v>
      </c>
      <c r="K5048" s="184">
        <f t="shared" ref="K5048" si="4108">SUM(K5049,K5057,K5059)</f>
        <v>2267847</v>
      </c>
      <c r="L5048" s="184">
        <f t="shared" si="4106"/>
        <v>595454</v>
      </c>
      <c r="M5048" s="14">
        <f t="shared" ref="M5048:O5048" si="4109">SUM(M5049,M5057,M5059)</f>
        <v>230960</v>
      </c>
      <c r="N5048" s="14">
        <f t="shared" si="4109"/>
        <v>218130</v>
      </c>
      <c r="O5048" s="14">
        <f t="shared" si="4109"/>
        <v>146364</v>
      </c>
      <c r="P5048" s="14">
        <f t="shared" ref="P5048:P5078" si="4110">K5048+L5048</f>
        <v>2863301</v>
      </c>
      <c r="Q5048" s="184">
        <f t="shared" ref="Q5048:Q5078" si="4111">IF(J5048=0,"-",P5048/J5048*100)</f>
        <v>99.93333824280306</v>
      </c>
    </row>
    <row r="5049" spans="1:17" x14ac:dyDescent="0.25">
      <c r="A5049" s="4" t="s">
        <v>969</v>
      </c>
      <c r="B5049" s="4" t="s">
        <v>94</v>
      </c>
      <c r="C5049" s="4" t="s">
        <v>1181</v>
      </c>
      <c r="D5049" s="4" t="s">
        <v>1952</v>
      </c>
      <c r="E5049" s="2" t="s">
        <v>15</v>
      </c>
      <c r="F5049" s="2" t="s">
        <v>1</v>
      </c>
      <c r="G5049" s="2" t="s">
        <v>1</v>
      </c>
      <c r="H5049" s="2" t="s">
        <v>16</v>
      </c>
      <c r="I5049" s="185">
        <f t="shared" ref="I5049:L5049" si="4112">SUM(I5050,I5051)</f>
        <v>2500219</v>
      </c>
      <c r="J5049" s="185">
        <f t="shared" ref="J5049" si="4113">SUM(J5050,J5051)</f>
        <v>2508447</v>
      </c>
      <c r="K5049" s="185">
        <f t="shared" ref="K5049" si="4114">SUM(K5050,K5051)</f>
        <v>1987186</v>
      </c>
      <c r="L5049" s="185">
        <f t="shared" si="4112"/>
        <v>521261</v>
      </c>
      <c r="M5049" s="15">
        <f t="shared" ref="M5049:O5049" si="4115">SUM(M5050,M5051)</f>
        <v>202900</v>
      </c>
      <c r="N5049" s="15">
        <f t="shared" si="4115"/>
        <v>191352</v>
      </c>
      <c r="O5049" s="15">
        <f t="shared" si="4115"/>
        <v>127009</v>
      </c>
      <c r="P5049" s="15">
        <f t="shared" si="4110"/>
        <v>2508447</v>
      </c>
      <c r="Q5049" s="185">
        <f t="shared" si="4111"/>
        <v>100</v>
      </c>
    </row>
    <row r="5050" spans="1:17" x14ac:dyDescent="0.25">
      <c r="A5050" s="4" t="s">
        <v>969</v>
      </c>
      <c r="B5050" s="4" t="s">
        <v>94</v>
      </c>
      <c r="C5050" s="4" t="s">
        <v>1181</v>
      </c>
      <c r="D5050" s="4" t="s">
        <v>1952</v>
      </c>
      <c r="E5050" s="3" t="s">
        <v>18</v>
      </c>
      <c r="F5050" s="4"/>
      <c r="G5050" s="16" t="s">
        <v>1018</v>
      </c>
      <c r="H5050" s="16" t="s">
        <v>17</v>
      </c>
      <c r="I5050" s="183">
        <v>2235558</v>
      </c>
      <c r="J5050" s="183">
        <v>2235558</v>
      </c>
      <c r="K5050" s="183">
        <v>1736503</v>
      </c>
      <c r="L5050" s="183">
        <f>M5050+N5050+O5050</f>
        <v>499055</v>
      </c>
      <c r="M5050" s="17">
        <v>186300</v>
      </c>
      <c r="N5050" s="17">
        <v>186300</v>
      </c>
      <c r="O5050" s="17">
        <v>126455</v>
      </c>
      <c r="P5050" s="17">
        <f t="shared" si="4110"/>
        <v>2235558</v>
      </c>
      <c r="Q5050" s="183">
        <f t="shared" si="4111"/>
        <v>100</v>
      </c>
    </row>
    <row r="5051" spans="1:17" x14ac:dyDescent="0.25">
      <c r="A5051" s="1" t="s">
        <v>969</v>
      </c>
      <c r="B5051" s="1" t="s">
        <v>94</v>
      </c>
      <c r="C5051" s="1" t="s">
        <v>1181</v>
      </c>
      <c r="D5051" s="1" t="s">
        <v>1952</v>
      </c>
      <c r="E5051" s="1" t="s">
        <v>20</v>
      </c>
      <c r="F5051" s="4" t="s">
        <v>1</v>
      </c>
      <c r="G5051" s="16" t="s">
        <v>1</v>
      </c>
      <c r="H5051" s="2" t="s">
        <v>21</v>
      </c>
      <c r="I5051" s="185">
        <f t="shared" ref="I5051:O5051" si="4116">SUM(I5052:I5056)</f>
        <v>264661</v>
      </c>
      <c r="J5051" s="185">
        <f t="shared" si="4116"/>
        <v>272889</v>
      </c>
      <c r="K5051" s="185">
        <f t="shared" si="4116"/>
        <v>250683</v>
      </c>
      <c r="L5051" s="185">
        <f t="shared" si="4116"/>
        <v>22206</v>
      </c>
      <c r="M5051" s="15">
        <f t="shared" si="4116"/>
        <v>16600</v>
      </c>
      <c r="N5051" s="15">
        <f t="shared" si="4116"/>
        <v>5052</v>
      </c>
      <c r="O5051" s="15">
        <f t="shared" si="4116"/>
        <v>554</v>
      </c>
      <c r="P5051" s="15">
        <f t="shared" si="4110"/>
        <v>272889</v>
      </c>
      <c r="Q5051" s="185">
        <f t="shared" si="4111"/>
        <v>100</v>
      </c>
    </row>
    <row r="5052" spans="1:17" x14ac:dyDescent="0.25">
      <c r="A5052" s="4" t="s">
        <v>969</v>
      </c>
      <c r="B5052" s="4" t="s">
        <v>94</v>
      </c>
      <c r="C5052" s="4" t="s">
        <v>1181</v>
      </c>
      <c r="D5052" s="4" t="s">
        <v>1952</v>
      </c>
      <c r="E5052" s="3" t="s">
        <v>22</v>
      </c>
      <c r="F5052" s="4" t="s">
        <v>1954</v>
      </c>
      <c r="G5052" s="16" t="s">
        <v>1018</v>
      </c>
      <c r="H5052" s="16" t="s">
        <v>86</v>
      </c>
      <c r="I5052" s="183">
        <v>38000</v>
      </c>
      <c r="J5052" s="183">
        <v>38000</v>
      </c>
      <c r="K5052" s="183">
        <v>31246</v>
      </c>
      <c r="L5052" s="183">
        <f>M5052+N5052+O5052</f>
        <v>6754</v>
      </c>
      <c r="M5052" s="17">
        <v>3100</v>
      </c>
      <c r="N5052" s="17">
        <v>3100</v>
      </c>
      <c r="O5052" s="17">
        <v>554</v>
      </c>
      <c r="P5052" s="17">
        <f t="shared" si="4110"/>
        <v>38000</v>
      </c>
      <c r="Q5052" s="183">
        <f t="shared" si="4111"/>
        <v>100</v>
      </c>
    </row>
    <row r="5053" spans="1:17" x14ac:dyDescent="0.25">
      <c r="A5053" s="4" t="s">
        <v>969</v>
      </c>
      <c r="B5053" s="4" t="s">
        <v>94</v>
      </c>
      <c r="C5053" s="4" t="s">
        <v>1181</v>
      </c>
      <c r="D5053" s="4" t="s">
        <v>1952</v>
      </c>
      <c r="E5053" s="3" t="s">
        <v>22</v>
      </c>
      <c r="F5053" s="4" t="s">
        <v>1955</v>
      </c>
      <c r="G5053" s="16" t="s">
        <v>1018</v>
      </c>
      <c r="H5053" s="16" t="s">
        <v>26</v>
      </c>
      <c r="I5053" s="183">
        <v>162000</v>
      </c>
      <c r="J5053" s="183">
        <v>162000</v>
      </c>
      <c r="K5053" s="183">
        <v>146548</v>
      </c>
      <c r="L5053" s="183">
        <f>M5053+N5053+O5053</f>
        <v>15452</v>
      </c>
      <c r="M5053" s="17">
        <v>13500</v>
      </c>
      <c r="N5053" s="17">
        <v>1952</v>
      </c>
      <c r="O5053" s="17"/>
      <c r="P5053" s="17">
        <f t="shared" si="4110"/>
        <v>162000</v>
      </c>
      <c r="Q5053" s="183">
        <f t="shared" si="4111"/>
        <v>100</v>
      </c>
    </row>
    <row r="5054" spans="1:17" x14ac:dyDescent="0.25">
      <c r="A5054" s="4" t="s">
        <v>969</v>
      </c>
      <c r="B5054" s="4" t="s">
        <v>94</v>
      </c>
      <c r="C5054" s="4" t="s">
        <v>1181</v>
      </c>
      <c r="D5054" s="4" t="s">
        <v>1952</v>
      </c>
      <c r="E5054" s="3" t="s">
        <v>22</v>
      </c>
      <c r="F5054" s="4" t="s">
        <v>1956</v>
      </c>
      <c r="G5054" s="16" t="s">
        <v>1018</v>
      </c>
      <c r="H5054" s="16" t="s">
        <v>28</v>
      </c>
      <c r="I5054" s="183">
        <v>44986</v>
      </c>
      <c r="J5054" s="183">
        <v>45186</v>
      </c>
      <c r="K5054" s="183">
        <v>45186</v>
      </c>
      <c r="L5054" s="183">
        <f>M5054+N5054+O5054</f>
        <v>0</v>
      </c>
      <c r="M5054" s="17">
        <v>0</v>
      </c>
      <c r="N5054" s="17">
        <v>0</v>
      </c>
      <c r="O5054" s="17">
        <v>0</v>
      </c>
      <c r="P5054" s="17">
        <f t="shared" si="4110"/>
        <v>45186</v>
      </c>
      <c r="Q5054" s="183">
        <f t="shared" si="4111"/>
        <v>100</v>
      </c>
    </row>
    <row r="5055" spans="1:17" x14ac:dyDescent="0.25">
      <c r="A5055" s="4" t="s">
        <v>969</v>
      </c>
      <c r="B5055" s="4" t="s">
        <v>94</v>
      </c>
      <c r="C5055" s="4" t="s">
        <v>1181</v>
      </c>
      <c r="D5055" s="4" t="s">
        <v>1952</v>
      </c>
      <c r="E5055" s="3" t="s">
        <v>22</v>
      </c>
      <c r="F5055" s="4" t="s">
        <v>1957</v>
      </c>
      <c r="G5055" s="16" t="s">
        <v>1018</v>
      </c>
      <c r="H5055" s="16" t="s">
        <v>24</v>
      </c>
      <c r="I5055" s="183">
        <v>9375</v>
      </c>
      <c r="J5055" s="183">
        <v>17403</v>
      </c>
      <c r="K5055" s="183">
        <v>17403</v>
      </c>
      <c r="L5055" s="183">
        <f>M5055+N5055+O5055</f>
        <v>0</v>
      </c>
      <c r="M5055" s="17"/>
      <c r="N5055" s="17"/>
      <c r="O5055" s="17"/>
      <c r="P5055" s="17">
        <f t="shared" si="4110"/>
        <v>17403</v>
      </c>
      <c r="Q5055" s="183">
        <f t="shared" si="4111"/>
        <v>100</v>
      </c>
    </row>
    <row r="5056" spans="1:17" x14ac:dyDescent="0.25">
      <c r="A5056" s="4" t="s">
        <v>969</v>
      </c>
      <c r="B5056" s="4" t="s">
        <v>94</v>
      </c>
      <c r="C5056" s="4" t="s">
        <v>1181</v>
      </c>
      <c r="D5056" s="4" t="s">
        <v>1952</v>
      </c>
      <c r="E5056" s="3" t="s">
        <v>22</v>
      </c>
      <c r="F5056" s="4" t="s">
        <v>1958</v>
      </c>
      <c r="G5056" s="16" t="s">
        <v>1018</v>
      </c>
      <c r="H5056" s="16" t="s">
        <v>30</v>
      </c>
      <c r="I5056" s="183">
        <v>10300</v>
      </c>
      <c r="J5056" s="183">
        <v>10300</v>
      </c>
      <c r="K5056" s="183">
        <v>10300</v>
      </c>
      <c r="L5056" s="183">
        <f>M5056+N5056+O5056</f>
        <v>0</v>
      </c>
      <c r="M5056" s="17"/>
      <c r="N5056" s="17"/>
      <c r="O5056" s="17"/>
      <c r="P5056" s="17">
        <f t="shared" si="4110"/>
        <v>10300</v>
      </c>
      <c r="Q5056" s="183">
        <f t="shared" si="4111"/>
        <v>100</v>
      </c>
    </row>
    <row r="5057" spans="1:17" x14ac:dyDescent="0.25">
      <c r="A5057" s="4" t="s">
        <v>969</v>
      </c>
      <c r="B5057" s="4" t="s">
        <v>94</v>
      </c>
      <c r="C5057" s="4" t="s">
        <v>1181</v>
      </c>
      <c r="D5057" s="4" t="s">
        <v>1952</v>
      </c>
      <c r="E5057" s="2" t="s">
        <v>31</v>
      </c>
      <c r="F5057" s="2" t="s">
        <v>1</v>
      </c>
      <c r="G5057" s="2" t="s">
        <v>1</v>
      </c>
      <c r="H5057" s="2" t="s">
        <v>32</v>
      </c>
      <c r="I5057" s="185">
        <f t="shared" ref="I5057:O5057" si="4117">SUM(I5058)</f>
        <v>234733</v>
      </c>
      <c r="J5057" s="185">
        <f t="shared" si="4117"/>
        <v>234733</v>
      </c>
      <c r="K5057" s="185">
        <f t="shared" si="4117"/>
        <v>181483</v>
      </c>
      <c r="L5057" s="185">
        <f t="shared" si="4117"/>
        <v>53250</v>
      </c>
      <c r="M5057" s="15">
        <f t="shared" si="4117"/>
        <v>19700</v>
      </c>
      <c r="N5057" s="15">
        <f t="shared" si="4117"/>
        <v>19700</v>
      </c>
      <c r="O5057" s="15">
        <f t="shared" si="4117"/>
        <v>13850</v>
      </c>
      <c r="P5057" s="15">
        <f t="shared" si="4110"/>
        <v>234733</v>
      </c>
      <c r="Q5057" s="185">
        <f t="shared" si="4111"/>
        <v>100</v>
      </c>
    </row>
    <row r="5058" spans="1:17" x14ac:dyDescent="0.25">
      <c r="A5058" s="4" t="s">
        <v>969</v>
      </c>
      <c r="B5058" s="4" t="s">
        <v>94</v>
      </c>
      <c r="C5058" s="4" t="s">
        <v>1181</v>
      </c>
      <c r="D5058" s="4" t="s">
        <v>1952</v>
      </c>
      <c r="E5058" s="3" t="s">
        <v>34</v>
      </c>
      <c r="F5058" s="4"/>
      <c r="G5058" s="16" t="s">
        <v>1018</v>
      </c>
      <c r="H5058" s="16" t="s">
        <v>33</v>
      </c>
      <c r="I5058" s="183">
        <v>234733</v>
      </c>
      <c r="J5058" s="183">
        <v>234733</v>
      </c>
      <c r="K5058" s="183">
        <v>181483</v>
      </c>
      <c r="L5058" s="183">
        <f>M5058+N5058+O5058</f>
        <v>53250</v>
      </c>
      <c r="M5058" s="17">
        <v>19700</v>
      </c>
      <c r="N5058" s="17">
        <v>19700</v>
      </c>
      <c r="O5058" s="17">
        <v>13850</v>
      </c>
      <c r="P5058" s="17">
        <f t="shared" si="4110"/>
        <v>234733</v>
      </c>
      <c r="Q5058" s="183">
        <f t="shared" si="4111"/>
        <v>100</v>
      </c>
    </row>
    <row r="5059" spans="1:17" x14ac:dyDescent="0.25">
      <c r="A5059" s="4" t="s">
        <v>969</v>
      </c>
      <c r="B5059" s="4" t="s">
        <v>94</v>
      </c>
      <c r="C5059" s="4" t="s">
        <v>1181</v>
      </c>
      <c r="D5059" s="4" t="s">
        <v>1952</v>
      </c>
      <c r="E5059" s="2" t="s">
        <v>35</v>
      </c>
      <c r="F5059" s="2" t="s">
        <v>1</v>
      </c>
      <c r="G5059" s="2" t="s">
        <v>1</v>
      </c>
      <c r="H5059" s="2" t="s">
        <v>36</v>
      </c>
      <c r="I5059" s="185">
        <f t="shared" ref="I5059:O5059" si="4118">SUM(I5060:I5067)</f>
        <v>221059</v>
      </c>
      <c r="J5059" s="185">
        <f t="shared" si="4118"/>
        <v>122031</v>
      </c>
      <c r="K5059" s="185">
        <f t="shared" si="4118"/>
        <v>99178</v>
      </c>
      <c r="L5059" s="185">
        <f t="shared" si="4118"/>
        <v>20943</v>
      </c>
      <c r="M5059" s="15">
        <f t="shared" si="4118"/>
        <v>8360</v>
      </c>
      <c r="N5059" s="15">
        <f t="shared" si="4118"/>
        <v>7078</v>
      </c>
      <c r="O5059" s="15">
        <f t="shared" si="4118"/>
        <v>5505</v>
      </c>
      <c r="P5059" s="15">
        <f t="shared" si="4110"/>
        <v>120121</v>
      </c>
      <c r="Q5059" s="185">
        <f t="shared" si="4111"/>
        <v>98.434823938179633</v>
      </c>
    </row>
    <row r="5060" spans="1:17" x14ac:dyDescent="0.25">
      <c r="A5060" s="4" t="s">
        <v>969</v>
      </c>
      <c r="B5060" s="4" t="s">
        <v>94</v>
      </c>
      <c r="C5060" s="4" t="s">
        <v>1181</v>
      </c>
      <c r="D5060" s="4" t="s">
        <v>1952</v>
      </c>
      <c r="E5060" s="3" t="s">
        <v>39</v>
      </c>
      <c r="F5060" s="4"/>
      <c r="G5060" s="16" t="s">
        <v>1018</v>
      </c>
      <c r="H5060" s="16" t="s">
        <v>38</v>
      </c>
      <c r="I5060" s="183">
        <v>3600</v>
      </c>
      <c r="J5060" s="183">
        <v>8260</v>
      </c>
      <c r="K5060" s="183">
        <v>8260</v>
      </c>
      <c r="L5060" s="183">
        <f t="shared" ref="L5060:L5066" si="4119">M5060+N5060+O5060</f>
        <v>0</v>
      </c>
      <c r="M5060" s="17">
        <v>0</v>
      </c>
      <c r="N5060" s="17">
        <v>0</v>
      </c>
      <c r="O5060" s="17">
        <v>0</v>
      </c>
      <c r="P5060" s="17">
        <f t="shared" si="4110"/>
        <v>8260</v>
      </c>
      <c r="Q5060" s="183">
        <f t="shared" si="4111"/>
        <v>100</v>
      </c>
    </row>
    <row r="5061" spans="1:17" x14ac:dyDescent="0.25">
      <c r="A5061" s="4" t="s">
        <v>969</v>
      </c>
      <c r="B5061" s="4" t="s">
        <v>94</v>
      </c>
      <c r="C5061" s="4" t="s">
        <v>1181</v>
      </c>
      <c r="D5061" s="4" t="s">
        <v>1952</v>
      </c>
      <c r="E5061" s="3" t="s">
        <v>197</v>
      </c>
      <c r="F5061" s="4"/>
      <c r="G5061" s="16" t="s">
        <v>1018</v>
      </c>
      <c r="H5061" s="16" t="s">
        <v>196</v>
      </c>
      <c r="I5061" s="183">
        <v>32228</v>
      </c>
      <c r="J5061" s="183">
        <v>32228</v>
      </c>
      <c r="K5061" s="183">
        <v>23200</v>
      </c>
      <c r="L5061" s="183">
        <f t="shared" si="4119"/>
        <v>8028</v>
      </c>
      <c r="M5061" s="17">
        <v>2800</v>
      </c>
      <c r="N5061" s="17">
        <v>2628</v>
      </c>
      <c r="O5061" s="17">
        <v>2600</v>
      </c>
      <c r="P5061" s="17">
        <f t="shared" si="4110"/>
        <v>31228</v>
      </c>
      <c r="Q5061" s="183">
        <f t="shared" si="4111"/>
        <v>96.897108104753627</v>
      </c>
    </row>
    <row r="5062" spans="1:17" x14ac:dyDescent="0.25">
      <c r="A5062" s="4" t="s">
        <v>969</v>
      </c>
      <c r="B5062" s="4" t="s">
        <v>94</v>
      </c>
      <c r="C5062" s="4" t="s">
        <v>1181</v>
      </c>
      <c r="D5062" s="4" t="s">
        <v>1952</v>
      </c>
      <c r="E5062" s="3" t="s">
        <v>200</v>
      </c>
      <c r="F5062" s="4"/>
      <c r="G5062" s="16" t="s">
        <v>1018</v>
      </c>
      <c r="H5062" s="16" t="s">
        <v>199</v>
      </c>
      <c r="I5062" s="183">
        <v>13600</v>
      </c>
      <c r="J5062" s="183">
        <v>13600</v>
      </c>
      <c r="K5062" s="183">
        <v>10000</v>
      </c>
      <c r="L5062" s="183">
        <f t="shared" si="4119"/>
        <v>3300</v>
      </c>
      <c r="M5062" s="17">
        <v>1100</v>
      </c>
      <c r="N5062" s="17">
        <v>1100</v>
      </c>
      <c r="O5062" s="17">
        <v>1100</v>
      </c>
      <c r="P5062" s="17">
        <f t="shared" si="4110"/>
        <v>13300</v>
      </c>
      <c r="Q5062" s="183">
        <f t="shared" si="4111"/>
        <v>97.794117647058826</v>
      </c>
    </row>
    <row r="5063" spans="1:17" x14ac:dyDescent="0.25">
      <c r="A5063" s="4" t="s">
        <v>969</v>
      </c>
      <c r="B5063" s="4" t="s">
        <v>94</v>
      </c>
      <c r="C5063" s="4" t="s">
        <v>1181</v>
      </c>
      <c r="D5063" s="4" t="s">
        <v>1952</v>
      </c>
      <c r="E5063" s="3" t="s">
        <v>203</v>
      </c>
      <c r="F5063" s="4"/>
      <c r="G5063" s="16" t="s">
        <v>1018</v>
      </c>
      <c r="H5063" s="16" t="s">
        <v>202</v>
      </c>
      <c r="I5063" s="183">
        <v>36000</v>
      </c>
      <c r="J5063" s="183">
        <v>25340</v>
      </c>
      <c r="K5063" s="183">
        <v>21500</v>
      </c>
      <c r="L5063" s="183">
        <f t="shared" si="4119"/>
        <v>3840</v>
      </c>
      <c r="M5063" s="17">
        <v>2500</v>
      </c>
      <c r="N5063" s="17">
        <v>1340</v>
      </c>
      <c r="O5063" s="17"/>
      <c r="P5063" s="17">
        <f t="shared" si="4110"/>
        <v>25340</v>
      </c>
      <c r="Q5063" s="183">
        <f t="shared" si="4111"/>
        <v>100</v>
      </c>
    </row>
    <row r="5064" spans="1:17" x14ac:dyDescent="0.25">
      <c r="A5064" s="4" t="s">
        <v>969</v>
      </c>
      <c r="B5064" s="4" t="s">
        <v>94</v>
      </c>
      <c r="C5064" s="4" t="s">
        <v>1181</v>
      </c>
      <c r="D5064" s="4" t="s">
        <v>1952</v>
      </c>
      <c r="E5064" s="3" t="s">
        <v>206</v>
      </c>
      <c r="F5064" s="4"/>
      <c r="G5064" s="16" t="s">
        <v>1018</v>
      </c>
      <c r="H5064" s="16" t="s">
        <v>205</v>
      </c>
      <c r="I5064" s="183">
        <v>0</v>
      </c>
      <c r="J5064" s="183">
        <v>0</v>
      </c>
      <c r="K5064" s="183">
        <v>0</v>
      </c>
      <c r="L5064" s="183">
        <f t="shared" si="4119"/>
        <v>0</v>
      </c>
      <c r="M5064" s="17">
        <v>0</v>
      </c>
      <c r="N5064" s="17">
        <v>0</v>
      </c>
      <c r="O5064" s="17">
        <v>0</v>
      </c>
      <c r="P5064" s="17">
        <f t="shared" si="4110"/>
        <v>0</v>
      </c>
      <c r="Q5064" s="161" t="str">
        <f t="shared" si="4111"/>
        <v>-</v>
      </c>
    </row>
    <row r="5065" spans="1:17" x14ac:dyDescent="0.25">
      <c r="A5065" s="4" t="s">
        <v>969</v>
      </c>
      <c r="B5065" s="4" t="s">
        <v>94</v>
      </c>
      <c r="C5065" s="4" t="s">
        <v>1181</v>
      </c>
      <c r="D5065" s="4" t="s">
        <v>1952</v>
      </c>
      <c r="E5065" s="3" t="s">
        <v>212</v>
      </c>
      <c r="F5065" s="4"/>
      <c r="G5065" s="16" t="s">
        <v>1018</v>
      </c>
      <c r="H5065" s="16" t="s">
        <v>211</v>
      </c>
      <c r="I5065" s="183">
        <v>11500</v>
      </c>
      <c r="J5065" s="183">
        <v>11500</v>
      </c>
      <c r="K5065" s="183">
        <v>8050</v>
      </c>
      <c r="L5065" s="183">
        <f t="shared" si="4119"/>
        <v>2950</v>
      </c>
      <c r="M5065" s="17">
        <v>950</v>
      </c>
      <c r="N5065" s="17">
        <v>1000</v>
      </c>
      <c r="O5065" s="17">
        <v>1000</v>
      </c>
      <c r="P5065" s="17">
        <f t="shared" si="4110"/>
        <v>11000</v>
      </c>
      <c r="Q5065" s="183">
        <f t="shared" si="4111"/>
        <v>95.652173913043484</v>
      </c>
    </row>
    <row r="5066" spans="1:17" x14ac:dyDescent="0.25">
      <c r="A5066" s="4" t="s">
        <v>969</v>
      </c>
      <c r="B5066" s="4" t="s">
        <v>94</v>
      </c>
      <c r="C5066" s="4" t="s">
        <v>1181</v>
      </c>
      <c r="D5066" s="4" t="s">
        <v>1952</v>
      </c>
      <c r="E5066" s="3" t="s">
        <v>215</v>
      </c>
      <c r="F5066" s="4"/>
      <c r="G5066" s="16" t="s">
        <v>1018</v>
      </c>
      <c r="H5066" s="16" t="s">
        <v>214</v>
      </c>
      <c r="I5066" s="183">
        <v>5300</v>
      </c>
      <c r="J5066" s="183">
        <v>2000</v>
      </c>
      <c r="K5066" s="183">
        <v>1380</v>
      </c>
      <c r="L5066" s="183">
        <f t="shared" si="4119"/>
        <v>510</v>
      </c>
      <c r="M5066" s="17">
        <v>160</v>
      </c>
      <c r="N5066" s="17">
        <v>160</v>
      </c>
      <c r="O5066" s="17">
        <v>190</v>
      </c>
      <c r="P5066" s="17">
        <f t="shared" si="4110"/>
        <v>1890</v>
      </c>
      <c r="Q5066" s="183">
        <f t="shared" si="4111"/>
        <v>94.5</v>
      </c>
    </row>
    <row r="5067" spans="1:17" x14ac:dyDescent="0.25">
      <c r="A5067" s="1" t="s">
        <v>969</v>
      </c>
      <c r="B5067" s="1" t="s">
        <v>94</v>
      </c>
      <c r="C5067" s="1" t="s">
        <v>1181</v>
      </c>
      <c r="D5067" s="1" t="s">
        <v>1952</v>
      </c>
      <c r="E5067" s="1" t="s">
        <v>40</v>
      </c>
      <c r="F5067" s="4" t="s">
        <v>1</v>
      </c>
      <c r="G5067" s="16" t="s">
        <v>1</v>
      </c>
      <c r="H5067" s="2" t="s">
        <v>41</v>
      </c>
      <c r="I5067" s="185">
        <f t="shared" ref="I5067:O5067" si="4120">SUM(I5068:I5070)</f>
        <v>118831</v>
      </c>
      <c r="J5067" s="185">
        <f t="shared" si="4120"/>
        <v>29103</v>
      </c>
      <c r="K5067" s="185">
        <f t="shared" si="4120"/>
        <v>26788</v>
      </c>
      <c r="L5067" s="185">
        <f t="shared" si="4120"/>
        <v>2315</v>
      </c>
      <c r="M5067" s="15">
        <f t="shared" si="4120"/>
        <v>850</v>
      </c>
      <c r="N5067" s="15">
        <f t="shared" si="4120"/>
        <v>850</v>
      </c>
      <c r="O5067" s="15">
        <f t="shared" si="4120"/>
        <v>615</v>
      </c>
      <c r="P5067" s="15">
        <f t="shared" si="4110"/>
        <v>29103</v>
      </c>
      <c r="Q5067" s="185">
        <f t="shared" si="4111"/>
        <v>100</v>
      </c>
    </row>
    <row r="5068" spans="1:17" x14ac:dyDescent="0.25">
      <c r="A5068" s="4" t="s">
        <v>969</v>
      </c>
      <c r="B5068" s="4" t="s">
        <v>94</v>
      </c>
      <c r="C5068" s="4" t="s">
        <v>1181</v>
      </c>
      <c r="D5068" s="4" t="s">
        <v>1952</v>
      </c>
      <c r="E5068" s="3" t="s">
        <v>42</v>
      </c>
      <c r="F5068" s="4"/>
      <c r="G5068" s="16" t="s">
        <v>1018</v>
      </c>
      <c r="H5068" s="16" t="s">
        <v>41</v>
      </c>
      <c r="I5068" s="183">
        <v>108700</v>
      </c>
      <c r="J5068" s="183">
        <v>18972</v>
      </c>
      <c r="K5068" s="183">
        <v>18972</v>
      </c>
      <c r="L5068" s="183">
        <f>M5068+N5068+O5068</f>
        <v>0</v>
      </c>
      <c r="M5068" s="17"/>
      <c r="N5068" s="17"/>
      <c r="O5068" s="17"/>
      <c r="P5068" s="17">
        <f t="shared" si="4110"/>
        <v>18972</v>
      </c>
      <c r="Q5068" s="183">
        <f t="shared" si="4111"/>
        <v>100</v>
      </c>
    </row>
    <row r="5069" spans="1:17" ht="22.5" x14ac:dyDescent="0.25">
      <c r="A5069" s="4" t="s">
        <v>969</v>
      </c>
      <c r="B5069" s="4" t="s">
        <v>94</v>
      </c>
      <c r="C5069" s="4" t="s">
        <v>1181</v>
      </c>
      <c r="D5069" s="4" t="s">
        <v>1952</v>
      </c>
      <c r="E5069" s="3" t="s">
        <v>42</v>
      </c>
      <c r="F5069" s="4" t="s">
        <v>1959</v>
      </c>
      <c r="G5069" s="16" t="s">
        <v>1018</v>
      </c>
      <c r="H5069" s="16" t="s">
        <v>50</v>
      </c>
      <c r="I5069" s="183">
        <v>7131</v>
      </c>
      <c r="J5069" s="183">
        <v>7131</v>
      </c>
      <c r="K5069" s="183">
        <v>5566</v>
      </c>
      <c r="L5069" s="183">
        <f>M5069+N5069+O5069</f>
        <v>1565</v>
      </c>
      <c r="M5069" s="17">
        <v>600</v>
      </c>
      <c r="N5069" s="17">
        <v>600</v>
      </c>
      <c r="O5069" s="17">
        <v>365</v>
      </c>
      <c r="P5069" s="17">
        <f t="shared" si="4110"/>
        <v>7131</v>
      </c>
      <c r="Q5069" s="183">
        <f t="shared" si="4111"/>
        <v>100</v>
      </c>
    </row>
    <row r="5070" spans="1:17" ht="22.5" x14ac:dyDescent="0.25">
      <c r="A5070" s="4" t="s">
        <v>969</v>
      </c>
      <c r="B5070" s="4" t="s">
        <v>94</v>
      </c>
      <c r="C5070" s="4" t="s">
        <v>1181</v>
      </c>
      <c r="D5070" s="4" t="s">
        <v>1952</v>
      </c>
      <c r="E5070" s="3" t="s">
        <v>42</v>
      </c>
      <c r="F5070" s="4" t="s">
        <v>1960</v>
      </c>
      <c r="G5070" s="16" t="s">
        <v>1018</v>
      </c>
      <c r="H5070" s="16" t="s">
        <v>56</v>
      </c>
      <c r="I5070" s="183">
        <v>3000</v>
      </c>
      <c r="J5070" s="183">
        <v>3000</v>
      </c>
      <c r="K5070" s="183">
        <v>2250</v>
      </c>
      <c r="L5070" s="183">
        <f>M5070+N5070+O5070</f>
        <v>750</v>
      </c>
      <c r="M5070" s="17">
        <v>250</v>
      </c>
      <c r="N5070" s="17">
        <v>250</v>
      </c>
      <c r="O5070" s="17">
        <v>250</v>
      </c>
      <c r="P5070" s="17">
        <f t="shared" si="4110"/>
        <v>3000</v>
      </c>
      <c r="Q5070" s="183">
        <f t="shared" si="4111"/>
        <v>100</v>
      </c>
    </row>
    <row r="5071" spans="1:17" ht="22.5" x14ac:dyDescent="0.25">
      <c r="A5071" s="1" t="s">
        <v>1</v>
      </c>
      <c r="B5071" s="1" t="s">
        <v>1</v>
      </c>
      <c r="C5071" s="1" t="s">
        <v>1</v>
      </c>
      <c r="D5071" s="2" t="s">
        <v>1</v>
      </c>
      <c r="E5071" s="2" t="s">
        <v>1</v>
      </c>
      <c r="F5071" s="2" t="s">
        <v>1</v>
      </c>
      <c r="G5071" s="2" t="s">
        <v>1</v>
      </c>
      <c r="H5071" s="13" t="s">
        <v>57</v>
      </c>
      <c r="I5071" s="184">
        <f t="shared" ref="I5071:O5072" si="4121">SUM(I5072)</f>
        <v>0</v>
      </c>
      <c r="J5071" s="184">
        <f t="shared" si="4121"/>
        <v>184120</v>
      </c>
      <c r="K5071" s="184">
        <f t="shared" si="4121"/>
        <v>184120</v>
      </c>
      <c r="L5071" s="184">
        <f t="shared" si="4121"/>
        <v>0</v>
      </c>
      <c r="M5071" s="14">
        <f t="shared" si="4121"/>
        <v>0</v>
      </c>
      <c r="N5071" s="14">
        <f t="shared" si="4121"/>
        <v>0</v>
      </c>
      <c r="O5071" s="14">
        <f t="shared" si="4121"/>
        <v>0</v>
      </c>
      <c r="P5071" s="14">
        <f t="shared" si="4110"/>
        <v>184120</v>
      </c>
      <c r="Q5071" s="184">
        <f t="shared" si="4111"/>
        <v>100</v>
      </c>
    </row>
    <row r="5072" spans="1:17" x14ac:dyDescent="0.25">
      <c r="A5072" s="4" t="s">
        <v>969</v>
      </c>
      <c r="B5072" s="4" t="s">
        <v>94</v>
      </c>
      <c r="C5072" s="4" t="s">
        <v>1181</v>
      </c>
      <c r="D5072" s="4" t="s">
        <v>1952</v>
      </c>
      <c r="E5072" s="2" t="s">
        <v>58</v>
      </c>
      <c r="F5072" s="2" t="s">
        <v>1</v>
      </c>
      <c r="G5072" s="2" t="s">
        <v>1</v>
      </c>
      <c r="H5072" s="2" t="s">
        <v>59</v>
      </c>
      <c r="I5072" s="185">
        <f t="shared" si="4121"/>
        <v>0</v>
      </c>
      <c r="J5072" s="185">
        <f t="shared" si="4121"/>
        <v>184120</v>
      </c>
      <c r="K5072" s="185">
        <f t="shared" si="4121"/>
        <v>184120</v>
      </c>
      <c r="L5072" s="185">
        <f t="shared" si="4121"/>
        <v>0</v>
      </c>
      <c r="M5072" s="15">
        <f t="shared" si="4121"/>
        <v>0</v>
      </c>
      <c r="N5072" s="15">
        <f t="shared" si="4121"/>
        <v>0</v>
      </c>
      <c r="O5072" s="15">
        <f t="shared" si="4121"/>
        <v>0</v>
      </c>
      <c r="P5072" s="15">
        <f t="shared" si="4110"/>
        <v>184120</v>
      </c>
      <c r="Q5072" s="185">
        <f t="shared" si="4111"/>
        <v>100</v>
      </c>
    </row>
    <row r="5073" spans="1:17" x14ac:dyDescent="0.25">
      <c r="A5073" s="4" t="s">
        <v>969</v>
      </c>
      <c r="B5073" s="4" t="s">
        <v>94</v>
      </c>
      <c r="C5073" s="4" t="s">
        <v>1181</v>
      </c>
      <c r="D5073" s="4" t="s">
        <v>1952</v>
      </c>
      <c r="E5073" s="3" t="s">
        <v>69</v>
      </c>
      <c r="F5073" s="4"/>
      <c r="G5073" s="16" t="s">
        <v>1018</v>
      </c>
      <c r="H5073" s="16" t="s">
        <v>68</v>
      </c>
      <c r="I5073" s="183">
        <v>0</v>
      </c>
      <c r="J5073" s="183">
        <v>184120</v>
      </c>
      <c r="K5073" s="183">
        <v>184120</v>
      </c>
      <c r="L5073" s="183">
        <f>M5073+N5073+O5073</f>
        <v>0</v>
      </c>
      <c r="M5073" s="17"/>
      <c r="N5073" s="17"/>
      <c r="O5073" s="17"/>
      <c r="P5073" s="17">
        <f t="shared" si="4110"/>
        <v>184120</v>
      </c>
      <c r="Q5073" s="183">
        <f t="shared" si="4111"/>
        <v>100</v>
      </c>
    </row>
    <row r="5074" spans="1:17" ht="22.5" x14ac:dyDescent="0.25">
      <c r="A5074" s="1" t="s">
        <v>1</v>
      </c>
      <c r="B5074" s="1" t="s">
        <v>1</v>
      </c>
      <c r="C5074" s="1" t="s">
        <v>1</v>
      </c>
      <c r="D5074" s="2" t="s">
        <v>1</v>
      </c>
      <c r="E5074" s="2" t="s">
        <v>1</v>
      </c>
      <c r="F5074" s="2" t="s">
        <v>1</v>
      </c>
      <c r="G5074" s="2" t="s">
        <v>1</v>
      </c>
      <c r="H5074" s="13" t="s">
        <v>70</v>
      </c>
      <c r="I5074" s="184">
        <f t="shared" ref="I5074:O5074" si="4122">SUM(I5075)</f>
        <v>75000</v>
      </c>
      <c r="J5074" s="184">
        <f t="shared" si="4122"/>
        <v>55000</v>
      </c>
      <c r="K5074" s="184">
        <f t="shared" si="4122"/>
        <v>55000</v>
      </c>
      <c r="L5074" s="184">
        <f t="shared" si="4122"/>
        <v>0</v>
      </c>
      <c r="M5074" s="14">
        <f t="shared" si="4122"/>
        <v>0</v>
      </c>
      <c r="N5074" s="14">
        <f t="shared" si="4122"/>
        <v>0</v>
      </c>
      <c r="O5074" s="14">
        <f t="shared" si="4122"/>
        <v>0</v>
      </c>
      <c r="P5074" s="14">
        <f t="shared" si="4110"/>
        <v>55000</v>
      </c>
      <c r="Q5074" s="184">
        <f t="shared" si="4111"/>
        <v>100</v>
      </c>
    </row>
    <row r="5075" spans="1:17" x14ac:dyDescent="0.25">
      <c r="A5075" s="4" t="s">
        <v>969</v>
      </c>
      <c r="B5075" s="4" t="s">
        <v>94</v>
      </c>
      <c r="C5075" s="4" t="s">
        <v>1181</v>
      </c>
      <c r="D5075" s="4" t="s">
        <v>1952</v>
      </c>
      <c r="E5075" s="2" t="s">
        <v>71</v>
      </c>
      <c r="F5075" s="2" t="s">
        <v>1</v>
      </c>
      <c r="G5075" s="2" t="s">
        <v>1</v>
      </c>
      <c r="H5075" s="2" t="s">
        <v>72</v>
      </c>
      <c r="I5075" s="185">
        <f t="shared" ref="I5075:L5075" si="4123">SUM(I5076:I5077)</f>
        <v>75000</v>
      </c>
      <c r="J5075" s="185">
        <f t="shared" ref="J5075" si="4124">SUM(J5076:J5077)</f>
        <v>55000</v>
      </c>
      <c r="K5075" s="185">
        <f t="shared" ref="K5075" si="4125">SUM(K5076:K5077)</f>
        <v>55000</v>
      </c>
      <c r="L5075" s="185">
        <f t="shared" si="4123"/>
        <v>0</v>
      </c>
      <c r="M5075" s="15">
        <f t="shared" ref="M5075:O5075" si="4126">SUM(M5076:M5077)</f>
        <v>0</v>
      </c>
      <c r="N5075" s="15">
        <f t="shared" si="4126"/>
        <v>0</v>
      </c>
      <c r="O5075" s="15">
        <f t="shared" si="4126"/>
        <v>0</v>
      </c>
      <c r="P5075" s="15">
        <f t="shared" si="4110"/>
        <v>55000</v>
      </c>
      <c r="Q5075" s="185">
        <f t="shared" si="4111"/>
        <v>100</v>
      </c>
    </row>
    <row r="5076" spans="1:17" x14ac:dyDescent="0.25">
      <c r="A5076" s="4" t="s">
        <v>969</v>
      </c>
      <c r="B5076" s="4" t="s">
        <v>94</v>
      </c>
      <c r="C5076" s="4" t="s">
        <v>1181</v>
      </c>
      <c r="D5076" s="4" t="s">
        <v>1952</v>
      </c>
      <c r="E5076" s="3" t="s">
        <v>75</v>
      </c>
      <c r="F5076" s="4"/>
      <c r="G5076" s="16" t="s">
        <v>1018</v>
      </c>
      <c r="H5076" s="16" t="s">
        <v>74</v>
      </c>
      <c r="I5076" s="183">
        <v>35000</v>
      </c>
      <c r="J5076" s="183">
        <v>15000</v>
      </c>
      <c r="K5076" s="183">
        <v>15000</v>
      </c>
      <c r="L5076" s="183">
        <f>M5076+N5076+O5076</f>
        <v>0</v>
      </c>
      <c r="M5076" s="17"/>
      <c r="N5076" s="17"/>
      <c r="O5076" s="17"/>
      <c r="P5076" s="17">
        <f t="shared" si="4110"/>
        <v>15000</v>
      </c>
      <c r="Q5076" s="183">
        <f t="shared" si="4111"/>
        <v>100</v>
      </c>
    </row>
    <row r="5077" spans="1:17" x14ac:dyDescent="0.25">
      <c r="A5077" s="4" t="s">
        <v>969</v>
      </c>
      <c r="B5077" s="4" t="s">
        <v>94</v>
      </c>
      <c r="C5077" s="4" t="s">
        <v>1181</v>
      </c>
      <c r="D5077" s="4" t="s">
        <v>1952</v>
      </c>
      <c r="E5077" s="3" t="s">
        <v>341</v>
      </c>
      <c r="F5077" s="4"/>
      <c r="G5077" s="16" t="s">
        <v>1018</v>
      </c>
      <c r="H5077" s="16" t="s">
        <v>340</v>
      </c>
      <c r="I5077" s="183">
        <v>40000</v>
      </c>
      <c r="J5077" s="183">
        <v>40000</v>
      </c>
      <c r="K5077" s="183">
        <v>40000</v>
      </c>
      <c r="L5077" s="183">
        <f>M5077+N5077+O5077</f>
        <v>0</v>
      </c>
      <c r="M5077" s="17"/>
      <c r="N5077" s="17"/>
      <c r="O5077" s="17"/>
      <c r="P5077" s="17">
        <f t="shared" si="4110"/>
        <v>40000</v>
      </c>
      <c r="Q5077" s="183">
        <f t="shared" si="4111"/>
        <v>100</v>
      </c>
    </row>
    <row r="5078" spans="1:17" x14ac:dyDescent="0.25">
      <c r="A5078" s="16" t="s">
        <v>1</v>
      </c>
      <c r="B5078" s="16" t="s">
        <v>1</v>
      </c>
      <c r="C5078" s="16" t="s">
        <v>1</v>
      </c>
      <c r="D5078" s="16" t="s">
        <v>1</v>
      </c>
      <c r="E5078" s="16" t="s">
        <v>1</v>
      </c>
      <c r="F5078" s="16" t="s">
        <v>1</v>
      </c>
      <c r="G5078" s="16" t="s">
        <v>1</v>
      </c>
      <c r="H5078" s="13" t="s">
        <v>1961</v>
      </c>
      <c r="I5078" s="184">
        <f t="shared" ref="I5078:O5078" si="4127">SUM(I5048,I5071,I5074)</f>
        <v>3031011</v>
      </c>
      <c r="J5078" s="184">
        <f t="shared" si="4127"/>
        <v>3104331</v>
      </c>
      <c r="K5078" s="184">
        <f t="shared" si="4127"/>
        <v>2506967</v>
      </c>
      <c r="L5078" s="184">
        <f t="shared" si="4127"/>
        <v>595454</v>
      </c>
      <c r="M5078" s="14">
        <f t="shared" si="4127"/>
        <v>230960</v>
      </c>
      <c r="N5078" s="14">
        <f t="shared" si="4127"/>
        <v>218130</v>
      </c>
      <c r="O5078" s="14">
        <f t="shared" si="4127"/>
        <v>146364</v>
      </c>
      <c r="P5078" s="14">
        <f t="shared" si="4110"/>
        <v>3102421</v>
      </c>
      <c r="Q5078" s="184">
        <f t="shared" si="4111"/>
        <v>99.938473055869366</v>
      </c>
    </row>
    <row r="5079" spans="1:17" ht="15.75" thickBot="1" x14ac:dyDescent="0.3">
      <c r="A5079" s="16" t="s">
        <v>1</v>
      </c>
      <c r="B5079" s="16" t="s">
        <v>1</v>
      </c>
      <c r="C5079" s="16" t="s">
        <v>1</v>
      </c>
      <c r="D5079" s="16" t="s">
        <v>1</v>
      </c>
      <c r="E5079" s="16" t="s">
        <v>1</v>
      </c>
      <c r="F5079" s="16" t="s">
        <v>1</v>
      </c>
      <c r="G5079" s="16" t="s">
        <v>1</v>
      </c>
      <c r="H5079" s="2" t="s">
        <v>77</v>
      </c>
      <c r="I5079" s="185">
        <v>81</v>
      </c>
      <c r="J5079" s="185">
        <v>81</v>
      </c>
      <c r="K5079" s="185"/>
      <c r="L5079" s="185"/>
      <c r="M5079" s="15"/>
      <c r="N5079" s="15"/>
      <c r="O5079" s="15"/>
      <c r="P5079" s="15"/>
      <c r="Q5079" s="164"/>
    </row>
    <row r="5080" spans="1:17" ht="45.75" thickBot="1" x14ac:dyDescent="0.3">
      <c r="A5080" s="212" t="s">
        <v>1</v>
      </c>
      <c r="B5080" s="212" t="s">
        <v>1</v>
      </c>
      <c r="C5080" s="212" t="s">
        <v>1</v>
      </c>
      <c r="D5080" s="212" t="s">
        <v>1</v>
      </c>
      <c r="E5080" s="212" t="s">
        <v>1</v>
      </c>
      <c r="F5080" s="212" t="s">
        <v>1</v>
      </c>
      <c r="G5080" s="214" t="s">
        <v>1</v>
      </c>
      <c r="H5080" s="5" t="s">
        <v>78</v>
      </c>
      <c r="I5080" s="109" t="s">
        <v>3374</v>
      </c>
      <c r="J5080" s="109" t="s">
        <v>3433</v>
      </c>
      <c r="K5080" s="109" t="s">
        <v>3437</v>
      </c>
      <c r="L5080" s="109" t="s">
        <v>3434</v>
      </c>
      <c r="M5080" s="5" t="s">
        <v>3439</v>
      </c>
      <c r="N5080" s="5" t="s">
        <v>3440</v>
      </c>
      <c r="O5080" s="5" t="s">
        <v>3441</v>
      </c>
      <c r="P5080" s="5" t="s">
        <v>3438</v>
      </c>
      <c r="Q5080" s="162" t="s">
        <v>3302</v>
      </c>
    </row>
    <row r="5081" spans="1:17" x14ac:dyDescent="0.25">
      <c r="A5081" s="213"/>
      <c r="B5081" s="213"/>
      <c r="C5081" s="213"/>
      <c r="D5081" s="213"/>
      <c r="E5081" s="213"/>
      <c r="F5081" s="213"/>
      <c r="G5081" s="215"/>
      <c r="H5081" s="18" t="s">
        <v>1</v>
      </c>
      <c r="I5081" s="110">
        <v>1</v>
      </c>
      <c r="J5081" s="110">
        <v>2</v>
      </c>
      <c r="K5081" s="110">
        <v>20</v>
      </c>
      <c r="L5081" s="110" t="s">
        <v>3402</v>
      </c>
      <c r="M5081" s="12">
        <v>5</v>
      </c>
      <c r="N5081" s="12">
        <v>6</v>
      </c>
      <c r="O5081" s="12">
        <v>7</v>
      </c>
      <c r="P5081" s="12" t="s">
        <v>3303</v>
      </c>
      <c r="Q5081" s="110">
        <v>9</v>
      </c>
    </row>
    <row r="5082" spans="1:17" x14ac:dyDescent="0.25">
      <c r="A5082" s="213"/>
      <c r="B5082" s="213"/>
      <c r="C5082" s="213"/>
      <c r="D5082" s="213"/>
      <c r="E5082" s="213"/>
      <c r="F5082" s="213"/>
      <c r="G5082" s="215"/>
      <c r="H5082" s="19" t="s">
        <v>1061</v>
      </c>
      <c r="I5082" s="186">
        <f t="shared" ref="I5082:L5082" si="4128">SUM(I5078)</f>
        <v>3031011</v>
      </c>
      <c r="J5082" s="186">
        <f t="shared" ref="J5082" si="4129">SUM(J5078)</f>
        <v>3104331</v>
      </c>
      <c r="K5082" s="186">
        <f t="shared" ref="K5082" si="4130">SUM(K5078)</f>
        <v>2506967</v>
      </c>
      <c r="L5082" s="186">
        <f t="shared" si="4128"/>
        <v>595454</v>
      </c>
      <c r="M5082" s="20">
        <f t="shared" ref="M5082:O5082" si="4131">SUM(M5078)</f>
        <v>230960</v>
      </c>
      <c r="N5082" s="20">
        <f t="shared" si="4131"/>
        <v>218130</v>
      </c>
      <c r="O5082" s="20">
        <f t="shared" si="4131"/>
        <v>146364</v>
      </c>
      <c r="P5082" s="20">
        <f>K5082+L5082</f>
        <v>3102421</v>
      </c>
      <c r="Q5082" s="186">
        <f>IF(J5082=0,"-",P5082/J5082*100)</f>
        <v>99.938473055869366</v>
      </c>
    </row>
    <row r="5083" spans="1:17" x14ac:dyDescent="0.25">
      <c r="A5083" s="213"/>
      <c r="B5083" s="213"/>
      <c r="C5083" s="213"/>
      <c r="D5083" s="213"/>
      <c r="E5083" s="213"/>
      <c r="F5083" s="213"/>
      <c r="G5083" s="215"/>
      <c r="H5083" s="21" t="s">
        <v>80</v>
      </c>
      <c r="I5083" s="186">
        <f t="shared" ref="I5083:L5083" si="4132">SUM(I5082)</f>
        <v>3031011</v>
      </c>
      <c r="J5083" s="186">
        <f t="shared" ref="J5083" si="4133">SUM(J5082)</f>
        <v>3104331</v>
      </c>
      <c r="K5083" s="186">
        <f t="shared" ref="K5083" si="4134">SUM(K5082)</f>
        <v>2506967</v>
      </c>
      <c r="L5083" s="186">
        <f t="shared" si="4132"/>
        <v>595454</v>
      </c>
      <c r="M5083" s="20">
        <f t="shared" ref="M5083:O5083" si="4135">SUM(M5082)</f>
        <v>230960</v>
      </c>
      <c r="N5083" s="20">
        <f t="shared" si="4135"/>
        <v>218130</v>
      </c>
      <c r="O5083" s="20">
        <f t="shared" si="4135"/>
        <v>146364</v>
      </c>
      <c r="P5083" s="20">
        <f>K5083+L5083</f>
        <v>3102421</v>
      </c>
      <c r="Q5083" s="186">
        <f>IF(J5083=0,"-",P5083/J5083*100)</f>
        <v>99.938473055869366</v>
      </c>
    </row>
    <row r="5084" spans="1:17" x14ac:dyDescent="0.25">
      <c r="A5084" s="216"/>
      <c r="B5084" s="216"/>
      <c r="C5084" s="216"/>
      <c r="D5084" s="216"/>
      <c r="E5084" s="216"/>
      <c r="F5084" s="216"/>
      <c r="G5084" s="217"/>
      <c r="J5084" s="178">
        <v>0</v>
      </c>
      <c r="K5084" s="178">
        <v>0</v>
      </c>
      <c r="L5084" s="178">
        <f>M5084+N5084+O5084</f>
        <v>0</v>
      </c>
      <c r="P5084">
        <f>K5084+L5084</f>
        <v>0</v>
      </c>
      <c r="Q5084" s="160" t="str">
        <f>IF(J5084=0,"-",P5084/J5084*100)</f>
        <v>-</v>
      </c>
    </row>
    <row r="5085" spans="1:17" ht="15.75" thickBot="1" x14ac:dyDescent="0.3">
      <c r="A5085" s="16" t="s">
        <v>1</v>
      </c>
      <c r="B5085" s="16" t="s">
        <v>1</v>
      </c>
      <c r="C5085" s="16" t="s">
        <v>1</v>
      </c>
      <c r="D5085" s="16" t="s">
        <v>1</v>
      </c>
      <c r="E5085" s="16" t="s">
        <v>1</v>
      </c>
      <c r="F5085" s="16" t="s">
        <v>1</v>
      </c>
      <c r="G5085" s="16" t="s">
        <v>1</v>
      </c>
      <c r="H5085" s="22" t="s">
        <v>1</v>
      </c>
      <c r="I5085" s="187"/>
      <c r="J5085" s="187"/>
      <c r="K5085" s="187"/>
      <c r="L5085" s="187"/>
      <c r="M5085" s="22"/>
      <c r="N5085" s="22"/>
      <c r="O5085" s="22"/>
      <c r="P5085" s="22"/>
      <c r="Q5085" s="166"/>
    </row>
    <row r="5086" spans="1:17" ht="45.75" thickBot="1" x14ac:dyDescent="0.3">
      <c r="A5086" s="5" t="s">
        <v>4</v>
      </c>
      <c r="B5086" s="5" t="s">
        <v>5</v>
      </c>
      <c r="C5086" s="5" t="s">
        <v>6</v>
      </c>
      <c r="D5086" s="6" t="s">
        <v>1</v>
      </c>
      <c r="E5086" s="5" t="s">
        <v>7</v>
      </c>
      <c r="F5086" s="5" t="s">
        <v>8</v>
      </c>
      <c r="G5086" s="5" t="s">
        <v>9</v>
      </c>
      <c r="H5086" s="5" t="s">
        <v>10</v>
      </c>
      <c r="I5086" s="109" t="s">
        <v>3374</v>
      </c>
      <c r="J5086" s="109" t="s">
        <v>3433</v>
      </c>
      <c r="K5086" s="109" t="s">
        <v>3437</v>
      </c>
      <c r="L5086" s="109" t="s">
        <v>3434</v>
      </c>
      <c r="M5086" s="5" t="s">
        <v>3439</v>
      </c>
      <c r="N5086" s="5" t="s">
        <v>3440</v>
      </c>
      <c r="O5086" s="5" t="s">
        <v>3441</v>
      </c>
      <c r="P5086" s="5" t="s">
        <v>3438</v>
      </c>
      <c r="Q5086" s="162" t="s">
        <v>3302</v>
      </c>
    </row>
    <row r="5087" spans="1:17" x14ac:dyDescent="0.25">
      <c r="A5087" s="7" t="s">
        <v>1</v>
      </c>
      <c r="B5087" s="7" t="s">
        <v>1</v>
      </c>
      <c r="C5087" s="7" t="s">
        <v>1</v>
      </c>
      <c r="D5087" s="8" t="s">
        <v>1</v>
      </c>
      <c r="E5087" s="8" t="s">
        <v>1</v>
      </c>
      <c r="F5087" s="9" t="s">
        <v>1</v>
      </c>
      <c r="G5087" s="10" t="s">
        <v>1</v>
      </c>
      <c r="H5087" s="11" t="s">
        <v>1</v>
      </c>
      <c r="I5087" s="110">
        <v>1</v>
      </c>
      <c r="J5087" s="110">
        <v>2</v>
      </c>
      <c r="K5087" s="110">
        <v>20</v>
      </c>
      <c r="L5087" s="110" t="s">
        <v>3402</v>
      </c>
      <c r="M5087" s="12">
        <v>5</v>
      </c>
      <c r="N5087" s="12">
        <v>6</v>
      </c>
      <c r="O5087" s="12">
        <v>7</v>
      </c>
      <c r="P5087" s="12" t="s">
        <v>3303</v>
      </c>
      <c r="Q5087" s="110">
        <v>9</v>
      </c>
    </row>
    <row r="5088" spans="1:17" x14ac:dyDescent="0.25">
      <c r="A5088" s="1" t="s">
        <v>969</v>
      </c>
      <c r="B5088" s="1" t="s">
        <v>94</v>
      </c>
      <c r="C5088" s="4" t="s">
        <v>1192</v>
      </c>
      <c r="D5088" s="4" t="s">
        <v>1962</v>
      </c>
      <c r="E5088" s="2" t="s">
        <v>1</v>
      </c>
      <c r="F5088" s="2" t="s">
        <v>1</v>
      </c>
      <c r="G5088" s="2" t="s">
        <v>1</v>
      </c>
      <c r="H5088" s="2" t="s">
        <v>1963</v>
      </c>
      <c r="I5088" s="183">
        <v>0</v>
      </c>
      <c r="J5088" s="183"/>
      <c r="K5088" s="183"/>
      <c r="L5088" s="183"/>
      <c r="M5088" s="3"/>
      <c r="N5088" s="3"/>
      <c r="O5088" s="3"/>
      <c r="P5088" s="3"/>
      <c r="Q5088" s="161"/>
    </row>
    <row r="5089" spans="1:17" ht="33.75" x14ac:dyDescent="0.25">
      <c r="A5089" s="1" t="s">
        <v>1</v>
      </c>
      <c r="B5089" s="1" t="s">
        <v>1</v>
      </c>
      <c r="C5089" s="1" t="s">
        <v>1</v>
      </c>
      <c r="D5089" s="2" t="s">
        <v>1</v>
      </c>
      <c r="E5089" s="2" t="s">
        <v>1</v>
      </c>
      <c r="F5089" s="2" t="s">
        <v>1</v>
      </c>
      <c r="G5089" s="2" t="s">
        <v>1</v>
      </c>
      <c r="H5089" s="13" t="s">
        <v>14</v>
      </c>
      <c r="I5089" s="184">
        <f t="shared" ref="I5089:L5089" si="4136">SUM(I5090,I5098,I5100)</f>
        <v>3467635</v>
      </c>
      <c r="J5089" s="184">
        <f t="shared" ref="J5089" si="4137">SUM(J5090,J5098,J5100)</f>
        <v>3423435</v>
      </c>
      <c r="K5089" s="184">
        <f t="shared" ref="K5089" si="4138">SUM(K5090,K5098,K5100)</f>
        <v>2710098</v>
      </c>
      <c r="L5089" s="184">
        <f t="shared" si="4136"/>
        <v>690825</v>
      </c>
      <c r="M5089" s="14">
        <f t="shared" ref="M5089:O5089" si="4139">SUM(M5090,M5098,M5100)</f>
        <v>276150</v>
      </c>
      <c r="N5089" s="14">
        <f t="shared" si="4139"/>
        <v>264240</v>
      </c>
      <c r="O5089" s="14">
        <f t="shared" si="4139"/>
        <v>150435</v>
      </c>
      <c r="P5089" s="14">
        <f t="shared" ref="P5089:P5119" si="4140">K5089+L5089</f>
        <v>3400923</v>
      </c>
      <c r="Q5089" s="184">
        <f t="shared" ref="Q5089:Q5119" si="4141">IF(J5089=0,"-",P5089/J5089*100)</f>
        <v>99.342414855255029</v>
      </c>
    </row>
    <row r="5090" spans="1:17" x14ac:dyDescent="0.25">
      <c r="A5090" s="4" t="s">
        <v>969</v>
      </c>
      <c r="B5090" s="4" t="s">
        <v>94</v>
      </c>
      <c r="C5090" s="4" t="s">
        <v>1192</v>
      </c>
      <c r="D5090" s="4" t="s">
        <v>1962</v>
      </c>
      <c r="E5090" s="2" t="s">
        <v>15</v>
      </c>
      <c r="F5090" s="2" t="s">
        <v>1</v>
      </c>
      <c r="G5090" s="2" t="s">
        <v>1</v>
      </c>
      <c r="H5090" s="2" t="s">
        <v>16</v>
      </c>
      <c r="I5090" s="185">
        <f t="shared" ref="I5090:L5090" si="4142">SUM(I5091,I5092)</f>
        <v>2968365</v>
      </c>
      <c r="J5090" s="185">
        <f t="shared" ref="J5090" si="4143">SUM(J5091,J5092)</f>
        <v>2968365</v>
      </c>
      <c r="K5090" s="185">
        <f t="shared" ref="K5090" si="4144">SUM(K5091,K5092)</f>
        <v>2365688</v>
      </c>
      <c r="L5090" s="185">
        <f t="shared" si="4142"/>
        <v>580165</v>
      </c>
      <c r="M5090" s="15">
        <f t="shared" ref="M5090:O5090" si="4145">SUM(M5091,M5092)</f>
        <v>234400</v>
      </c>
      <c r="N5090" s="15">
        <f t="shared" si="4145"/>
        <v>217400</v>
      </c>
      <c r="O5090" s="15">
        <f t="shared" si="4145"/>
        <v>128365</v>
      </c>
      <c r="P5090" s="15">
        <f t="shared" si="4140"/>
        <v>2945853</v>
      </c>
      <c r="Q5090" s="185">
        <f t="shared" si="4141"/>
        <v>99.241602700476534</v>
      </c>
    </row>
    <row r="5091" spans="1:17" x14ac:dyDescent="0.25">
      <c r="A5091" s="4" t="s">
        <v>969</v>
      </c>
      <c r="B5091" s="4" t="s">
        <v>94</v>
      </c>
      <c r="C5091" s="4" t="s">
        <v>1192</v>
      </c>
      <c r="D5091" s="4" t="s">
        <v>1962</v>
      </c>
      <c r="E5091" s="3" t="s">
        <v>18</v>
      </c>
      <c r="F5091" s="4"/>
      <c r="G5091" s="16" t="s">
        <v>1018</v>
      </c>
      <c r="H5091" s="16" t="s">
        <v>17</v>
      </c>
      <c r="I5091" s="183">
        <v>2629365</v>
      </c>
      <c r="J5091" s="183">
        <v>2629365</v>
      </c>
      <c r="K5091" s="183">
        <v>2100000</v>
      </c>
      <c r="L5091" s="183">
        <f>M5091+N5091+O5091</f>
        <v>529365</v>
      </c>
      <c r="M5091" s="17">
        <v>210000</v>
      </c>
      <c r="N5091" s="17">
        <v>200000</v>
      </c>
      <c r="O5091" s="17">
        <v>119365</v>
      </c>
      <c r="P5091" s="17">
        <f t="shared" si="4140"/>
        <v>2629365</v>
      </c>
      <c r="Q5091" s="183">
        <f t="shared" si="4141"/>
        <v>100</v>
      </c>
    </row>
    <row r="5092" spans="1:17" x14ac:dyDescent="0.25">
      <c r="A5092" s="1" t="s">
        <v>969</v>
      </c>
      <c r="B5092" s="1" t="s">
        <v>94</v>
      </c>
      <c r="C5092" s="1" t="s">
        <v>1192</v>
      </c>
      <c r="D5092" s="1" t="s">
        <v>1962</v>
      </c>
      <c r="E5092" s="1" t="s">
        <v>20</v>
      </c>
      <c r="F5092" s="4" t="s">
        <v>1</v>
      </c>
      <c r="G5092" s="16" t="s">
        <v>1</v>
      </c>
      <c r="H5092" s="2" t="s">
        <v>21</v>
      </c>
      <c r="I5092" s="185">
        <f t="shared" ref="I5092:O5092" si="4146">SUM(I5093:I5097)</f>
        <v>339000</v>
      </c>
      <c r="J5092" s="185">
        <f t="shared" si="4146"/>
        <v>339000</v>
      </c>
      <c r="K5092" s="185">
        <f t="shared" si="4146"/>
        <v>265688</v>
      </c>
      <c r="L5092" s="185">
        <f t="shared" si="4146"/>
        <v>50800</v>
      </c>
      <c r="M5092" s="15">
        <f t="shared" si="4146"/>
        <v>24400</v>
      </c>
      <c r="N5092" s="15">
        <f t="shared" si="4146"/>
        <v>17400</v>
      </c>
      <c r="O5092" s="15">
        <f t="shared" si="4146"/>
        <v>9000</v>
      </c>
      <c r="P5092" s="15">
        <f t="shared" si="4140"/>
        <v>316488</v>
      </c>
      <c r="Q5092" s="185">
        <f t="shared" si="4141"/>
        <v>93.359292035398227</v>
      </c>
    </row>
    <row r="5093" spans="1:17" x14ac:dyDescent="0.25">
      <c r="A5093" s="4" t="s">
        <v>969</v>
      </c>
      <c r="B5093" s="4" t="s">
        <v>94</v>
      </c>
      <c r="C5093" s="4" t="s">
        <v>1192</v>
      </c>
      <c r="D5093" s="4" t="s">
        <v>1962</v>
      </c>
      <c r="E5093" s="3" t="s">
        <v>22</v>
      </c>
      <c r="F5093" s="4" t="s">
        <v>1964</v>
      </c>
      <c r="G5093" s="16" t="s">
        <v>1018</v>
      </c>
      <c r="H5093" s="16" t="s">
        <v>86</v>
      </c>
      <c r="I5093" s="183">
        <v>54000</v>
      </c>
      <c r="J5093" s="183">
        <v>54000</v>
      </c>
      <c r="K5093" s="183">
        <v>36200</v>
      </c>
      <c r="L5093" s="183">
        <f>M5093+N5093+O5093</f>
        <v>17800</v>
      </c>
      <c r="M5093" s="17">
        <v>4400</v>
      </c>
      <c r="N5093" s="17">
        <v>4400</v>
      </c>
      <c r="O5093" s="17">
        <v>9000</v>
      </c>
      <c r="P5093" s="17">
        <f t="shared" si="4140"/>
        <v>54000</v>
      </c>
      <c r="Q5093" s="183">
        <f t="shared" si="4141"/>
        <v>100</v>
      </c>
    </row>
    <row r="5094" spans="1:17" x14ac:dyDescent="0.25">
      <c r="A5094" s="4" t="s">
        <v>969</v>
      </c>
      <c r="B5094" s="4" t="s">
        <v>94</v>
      </c>
      <c r="C5094" s="4" t="s">
        <v>1192</v>
      </c>
      <c r="D5094" s="4" t="s">
        <v>1962</v>
      </c>
      <c r="E5094" s="3" t="s">
        <v>22</v>
      </c>
      <c r="F5094" s="4" t="s">
        <v>1965</v>
      </c>
      <c r="G5094" s="16" t="s">
        <v>1018</v>
      </c>
      <c r="H5094" s="16" t="s">
        <v>26</v>
      </c>
      <c r="I5094" s="183">
        <v>195000</v>
      </c>
      <c r="J5094" s="183">
        <v>195000</v>
      </c>
      <c r="K5094" s="183">
        <v>162000</v>
      </c>
      <c r="L5094" s="183">
        <f>M5094+N5094+O5094</f>
        <v>33000</v>
      </c>
      <c r="M5094" s="17">
        <v>20000</v>
      </c>
      <c r="N5094" s="17">
        <v>13000</v>
      </c>
      <c r="O5094" s="17">
        <v>0</v>
      </c>
      <c r="P5094" s="17">
        <f t="shared" si="4140"/>
        <v>195000</v>
      </c>
      <c r="Q5094" s="183">
        <f t="shared" si="4141"/>
        <v>100</v>
      </c>
    </row>
    <row r="5095" spans="1:17" x14ac:dyDescent="0.25">
      <c r="A5095" s="4" t="s">
        <v>969</v>
      </c>
      <c r="B5095" s="4" t="s">
        <v>94</v>
      </c>
      <c r="C5095" s="4" t="s">
        <v>1192</v>
      </c>
      <c r="D5095" s="4" t="s">
        <v>1962</v>
      </c>
      <c r="E5095" s="3" t="s">
        <v>22</v>
      </c>
      <c r="F5095" s="4" t="s">
        <v>1966</v>
      </c>
      <c r="G5095" s="16" t="s">
        <v>1018</v>
      </c>
      <c r="H5095" s="16" t="s">
        <v>28</v>
      </c>
      <c r="I5095" s="183">
        <v>50000</v>
      </c>
      <c r="J5095" s="183">
        <v>50000</v>
      </c>
      <c r="K5095" s="183">
        <v>49838</v>
      </c>
      <c r="L5095" s="183">
        <f>M5095+N5095+O5095</f>
        <v>0</v>
      </c>
      <c r="M5095" s="17">
        <v>0</v>
      </c>
      <c r="N5095" s="17">
        <v>0</v>
      </c>
      <c r="O5095" s="17"/>
      <c r="P5095" s="17">
        <f t="shared" si="4140"/>
        <v>49838</v>
      </c>
      <c r="Q5095" s="183">
        <f t="shared" si="4141"/>
        <v>99.676000000000002</v>
      </c>
    </row>
    <row r="5096" spans="1:17" x14ac:dyDescent="0.25">
      <c r="A5096" s="4" t="s">
        <v>969</v>
      </c>
      <c r="B5096" s="4" t="s">
        <v>94</v>
      </c>
      <c r="C5096" s="4" t="s">
        <v>1192</v>
      </c>
      <c r="D5096" s="4" t="s">
        <v>1962</v>
      </c>
      <c r="E5096" s="3" t="s">
        <v>22</v>
      </c>
      <c r="F5096" s="4" t="s">
        <v>1967</v>
      </c>
      <c r="G5096" s="16" t="s">
        <v>1018</v>
      </c>
      <c r="H5096" s="16" t="s">
        <v>24</v>
      </c>
      <c r="I5096" s="183">
        <v>0</v>
      </c>
      <c r="J5096" s="183">
        <v>0</v>
      </c>
      <c r="K5096" s="183">
        <v>0</v>
      </c>
      <c r="L5096" s="183">
        <f>M5096+N5096+O5096</f>
        <v>0</v>
      </c>
      <c r="M5096" s="17"/>
      <c r="N5096" s="17"/>
      <c r="O5096" s="17"/>
      <c r="P5096" s="17">
        <f t="shared" si="4140"/>
        <v>0</v>
      </c>
      <c r="Q5096" s="161" t="str">
        <f t="shared" si="4141"/>
        <v>-</v>
      </c>
    </row>
    <row r="5097" spans="1:17" x14ac:dyDescent="0.25">
      <c r="A5097" s="4" t="s">
        <v>969</v>
      </c>
      <c r="B5097" s="4" t="s">
        <v>94</v>
      </c>
      <c r="C5097" s="4" t="s">
        <v>1192</v>
      </c>
      <c r="D5097" s="4" t="s">
        <v>1962</v>
      </c>
      <c r="E5097" s="3" t="s">
        <v>22</v>
      </c>
      <c r="F5097" s="4" t="s">
        <v>1968</v>
      </c>
      <c r="G5097" s="16" t="s">
        <v>1018</v>
      </c>
      <c r="H5097" s="16" t="s">
        <v>30</v>
      </c>
      <c r="I5097" s="183">
        <v>40000</v>
      </c>
      <c r="J5097" s="183">
        <v>40000</v>
      </c>
      <c r="K5097" s="183">
        <v>17650</v>
      </c>
      <c r="L5097" s="183">
        <f>M5097+N5097+O5097</f>
        <v>0</v>
      </c>
      <c r="M5097" s="17"/>
      <c r="N5097" s="17"/>
      <c r="O5097" s="17"/>
      <c r="P5097" s="17">
        <f t="shared" si="4140"/>
        <v>17650</v>
      </c>
      <c r="Q5097" s="183">
        <f t="shared" si="4141"/>
        <v>44.125</v>
      </c>
    </row>
    <row r="5098" spans="1:17" x14ac:dyDescent="0.25">
      <c r="A5098" s="4" t="s">
        <v>969</v>
      </c>
      <c r="B5098" s="4" t="s">
        <v>94</v>
      </c>
      <c r="C5098" s="4" t="s">
        <v>1192</v>
      </c>
      <c r="D5098" s="4" t="s">
        <v>1962</v>
      </c>
      <c r="E5098" s="2" t="s">
        <v>31</v>
      </c>
      <c r="F5098" s="2" t="s">
        <v>1</v>
      </c>
      <c r="G5098" s="2" t="s">
        <v>1</v>
      </c>
      <c r="H5098" s="2" t="s">
        <v>32</v>
      </c>
      <c r="I5098" s="185">
        <f t="shared" ref="I5098:O5098" si="4147">SUM(I5099)</f>
        <v>276083</v>
      </c>
      <c r="J5098" s="185">
        <f t="shared" si="4147"/>
        <v>276083</v>
      </c>
      <c r="K5098" s="185">
        <f t="shared" si="4147"/>
        <v>217000</v>
      </c>
      <c r="L5098" s="185">
        <f t="shared" si="4147"/>
        <v>59083</v>
      </c>
      <c r="M5098" s="15">
        <f t="shared" si="4147"/>
        <v>25000</v>
      </c>
      <c r="N5098" s="15">
        <f t="shared" si="4147"/>
        <v>25000</v>
      </c>
      <c r="O5098" s="15">
        <f t="shared" si="4147"/>
        <v>9083</v>
      </c>
      <c r="P5098" s="15">
        <f t="shared" si="4140"/>
        <v>276083</v>
      </c>
      <c r="Q5098" s="185">
        <f t="shared" si="4141"/>
        <v>100</v>
      </c>
    </row>
    <row r="5099" spans="1:17" x14ac:dyDescent="0.25">
      <c r="A5099" s="4" t="s">
        <v>969</v>
      </c>
      <c r="B5099" s="4" t="s">
        <v>94</v>
      </c>
      <c r="C5099" s="4" t="s">
        <v>1192</v>
      </c>
      <c r="D5099" s="4" t="s">
        <v>1962</v>
      </c>
      <c r="E5099" s="3" t="s">
        <v>34</v>
      </c>
      <c r="F5099" s="4"/>
      <c r="G5099" s="16" t="s">
        <v>1018</v>
      </c>
      <c r="H5099" s="16" t="s">
        <v>33</v>
      </c>
      <c r="I5099" s="183">
        <v>276083</v>
      </c>
      <c r="J5099" s="183">
        <v>276083</v>
      </c>
      <c r="K5099" s="183">
        <v>217000</v>
      </c>
      <c r="L5099" s="183">
        <f>M5099+N5099+O5099</f>
        <v>59083</v>
      </c>
      <c r="M5099" s="17">
        <v>25000</v>
      </c>
      <c r="N5099" s="17">
        <v>25000</v>
      </c>
      <c r="O5099" s="17">
        <v>9083</v>
      </c>
      <c r="P5099" s="17">
        <f t="shared" si="4140"/>
        <v>276083</v>
      </c>
      <c r="Q5099" s="183">
        <f t="shared" si="4141"/>
        <v>100</v>
      </c>
    </row>
    <row r="5100" spans="1:17" x14ac:dyDescent="0.25">
      <c r="A5100" s="4" t="s">
        <v>969</v>
      </c>
      <c r="B5100" s="4" t="s">
        <v>94</v>
      </c>
      <c r="C5100" s="4" t="s">
        <v>1192</v>
      </c>
      <c r="D5100" s="4" t="s">
        <v>1962</v>
      </c>
      <c r="E5100" s="2" t="s">
        <v>35</v>
      </c>
      <c r="F5100" s="2" t="s">
        <v>1</v>
      </c>
      <c r="G5100" s="2" t="s">
        <v>1</v>
      </c>
      <c r="H5100" s="2" t="s">
        <v>36</v>
      </c>
      <c r="I5100" s="185">
        <f t="shared" ref="I5100:O5100" si="4148">SUM(I5101:I5108)</f>
        <v>223187</v>
      </c>
      <c r="J5100" s="185">
        <f t="shared" si="4148"/>
        <v>178987</v>
      </c>
      <c r="K5100" s="185">
        <f t="shared" si="4148"/>
        <v>127410</v>
      </c>
      <c r="L5100" s="185">
        <f t="shared" si="4148"/>
        <v>51577</v>
      </c>
      <c r="M5100" s="15">
        <f t="shared" si="4148"/>
        <v>16750</v>
      </c>
      <c r="N5100" s="15">
        <f t="shared" si="4148"/>
        <v>21840</v>
      </c>
      <c r="O5100" s="15">
        <f t="shared" si="4148"/>
        <v>12987</v>
      </c>
      <c r="P5100" s="15">
        <f t="shared" si="4140"/>
        <v>178987</v>
      </c>
      <c r="Q5100" s="185">
        <f t="shared" si="4141"/>
        <v>100</v>
      </c>
    </row>
    <row r="5101" spans="1:17" x14ac:dyDescent="0.25">
      <c r="A5101" s="4" t="s">
        <v>969</v>
      </c>
      <c r="B5101" s="4" t="s">
        <v>94</v>
      </c>
      <c r="C5101" s="4" t="s">
        <v>1192</v>
      </c>
      <c r="D5101" s="4" t="s">
        <v>1962</v>
      </c>
      <c r="E5101" s="3" t="s">
        <v>39</v>
      </c>
      <c r="F5101" s="4"/>
      <c r="G5101" s="16" t="s">
        <v>1018</v>
      </c>
      <c r="H5101" s="16" t="s">
        <v>38</v>
      </c>
      <c r="I5101" s="183">
        <v>8200</v>
      </c>
      <c r="J5101" s="183">
        <v>9750</v>
      </c>
      <c r="K5101" s="183">
        <v>9750</v>
      </c>
      <c r="L5101" s="183">
        <f t="shared" ref="L5101:L5107" si="4149">M5101+N5101+O5101</f>
        <v>0</v>
      </c>
      <c r="M5101" s="17">
        <v>0</v>
      </c>
      <c r="N5101" s="17">
        <v>0</v>
      </c>
      <c r="O5101" s="17">
        <v>0</v>
      </c>
      <c r="P5101" s="17">
        <f t="shared" si="4140"/>
        <v>9750</v>
      </c>
      <c r="Q5101" s="183">
        <f t="shared" si="4141"/>
        <v>100</v>
      </c>
    </row>
    <row r="5102" spans="1:17" x14ac:dyDescent="0.25">
      <c r="A5102" s="4" t="s">
        <v>969</v>
      </c>
      <c r="B5102" s="4" t="s">
        <v>94</v>
      </c>
      <c r="C5102" s="4" t="s">
        <v>1192</v>
      </c>
      <c r="D5102" s="4" t="s">
        <v>1962</v>
      </c>
      <c r="E5102" s="3" t="s">
        <v>197</v>
      </c>
      <c r="F5102" s="4"/>
      <c r="G5102" s="16" t="s">
        <v>1018</v>
      </c>
      <c r="H5102" s="16" t="s">
        <v>196</v>
      </c>
      <c r="I5102" s="183">
        <v>44000</v>
      </c>
      <c r="J5102" s="183">
        <v>43000</v>
      </c>
      <c r="K5102" s="183">
        <v>25000</v>
      </c>
      <c r="L5102" s="183">
        <f t="shared" si="4149"/>
        <v>18000</v>
      </c>
      <c r="M5102" s="17">
        <v>0</v>
      </c>
      <c r="N5102" s="17">
        <v>10000</v>
      </c>
      <c r="O5102" s="17">
        <v>8000</v>
      </c>
      <c r="P5102" s="17">
        <f t="shared" si="4140"/>
        <v>43000</v>
      </c>
      <c r="Q5102" s="183">
        <f t="shared" si="4141"/>
        <v>100</v>
      </c>
    </row>
    <row r="5103" spans="1:17" x14ac:dyDescent="0.25">
      <c r="A5103" s="4" t="s">
        <v>969</v>
      </c>
      <c r="B5103" s="4" t="s">
        <v>94</v>
      </c>
      <c r="C5103" s="4" t="s">
        <v>1192</v>
      </c>
      <c r="D5103" s="4" t="s">
        <v>1962</v>
      </c>
      <c r="E5103" s="3" t="s">
        <v>200</v>
      </c>
      <c r="F5103" s="4"/>
      <c r="G5103" s="16" t="s">
        <v>1018</v>
      </c>
      <c r="H5103" s="16" t="s">
        <v>199</v>
      </c>
      <c r="I5103" s="183">
        <v>18000</v>
      </c>
      <c r="J5103" s="183">
        <v>17000</v>
      </c>
      <c r="K5103" s="183">
        <v>11700</v>
      </c>
      <c r="L5103" s="183">
        <f t="shared" si="4149"/>
        <v>5300</v>
      </c>
      <c r="M5103" s="17">
        <v>1300</v>
      </c>
      <c r="N5103" s="17">
        <v>1300</v>
      </c>
      <c r="O5103" s="17">
        <v>2700</v>
      </c>
      <c r="P5103" s="17">
        <f t="shared" si="4140"/>
        <v>17000</v>
      </c>
      <c r="Q5103" s="183">
        <f t="shared" si="4141"/>
        <v>100</v>
      </c>
    </row>
    <row r="5104" spans="1:17" x14ac:dyDescent="0.25">
      <c r="A5104" s="4" t="s">
        <v>969</v>
      </c>
      <c r="B5104" s="4" t="s">
        <v>94</v>
      </c>
      <c r="C5104" s="4" t="s">
        <v>1192</v>
      </c>
      <c r="D5104" s="4" t="s">
        <v>1962</v>
      </c>
      <c r="E5104" s="3" t="s">
        <v>203</v>
      </c>
      <c r="F5104" s="4"/>
      <c r="G5104" s="16" t="s">
        <v>1018</v>
      </c>
      <c r="H5104" s="16" t="s">
        <v>202</v>
      </c>
      <c r="I5104" s="183">
        <v>53000</v>
      </c>
      <c r="J5104" s="183">
        <v>40000</v>
      </c>
      <c r="K5104" s="183">
        <v>25000</v>
      </c>
      <c r="L5104" s="183">
        <f t="shared" si="4149"/>
        <v>15000</v>
      </c>
      <c r="M5104" s="17">
        <v>7000</v>
      </c>
      <c r="N5104" s="17">
        <v>7000</v>
      </c>
      <c r="O5104" s="17">
        <v>1000</v>
      </c>
      <c r="P5104" s="17">
        <f t="shared" si="4140"/>
        <v>40000</v>
      </c>
      <c r="Q5104" s="183">
        <f t="shared" si="4141"/>
        <v>100</v>
      </c>
    </row>
    <row r="5105" spans="1:17" x14ac:dyDescent="0.25">
      <c r="A5105" s="4" t="s">
        <v>969</v>
      </c>
      <c r="B5105" s="4" t="s">
        <v>94</v>
      </c>
      <c r="C5105" s="4" t="s">
        <v>1192</v>
      </c>
      <c r="D5105" s="4" t="s">
        <v>1962</v>
      </c>
      <c r="E5105" s="3" t="s">
        <v>206</v>
      </c>
      <c r="F5105" s="4"/>
      <c r="G5105" s="16" t="s">
        <v>1018</v>
      </c>
      <c r="H5105" s="16" t="s">
        <v>205</v>
      </c>
      <c r="I5105" s="183">
        <v>5000</v>
      </c>
      <c r="J5105" s="183">
        <v>2250</v>
      </c>
      <c r="K5105" s="183">
        <v>2250</v>
      </c>
      <c r="L5105" s="183">
        <f t="shared" si="4149"/>
        <v>0</v>
      </c>
      <c r="M5105" s="17">
        <v>0</v>
      </c>
      <c r="N5105" s="17">
        <v>0</v>
      </c>
      <c r="O5105" s="17">
        <v>0</v>
      </c>
      <c r="P5105" s="17">
        <f t="shared" si="4140"/>
        <v>2250</v>
      </c>
      <c r="Q5105" s="183">
        <f t="shared" si="4141"/>
        <v>100</v>
      </c>
    </row>
    <row r="5106" spans="1:17" x14ac:dyDescent="0.25">
      <c r="A5106" s="4" t="s">
        <v>969</v>
      </c>
      <c r="B5106" s="4" t="s">
        <v>94</v>
      </c>
      <c r="C5106" s="4" t="s">
        <v>1192</v>
      </c>
      <c r="D5106" s="4" t="s">
        <v>1962</v>
      </c>
      <c r="E5106" s="3" t="s">
        <v>212</v>
      </c>
      <c r="F5106" s="4"/>
      <c r="G5106" s="16" t="s">
        <v>1018</v>
      </c>
      <c r="H5106" s="16" t="s">
        <v>211</v>
      </c>
      <c r="I5106" s="183">
        <v>23000</v>
      </c>
      <c r="J5106" s="183">
        <v>15000</v>
      </c>
      <c r="K5106" s="183">
        <v>10500</v>
      </c>
      <c r="L5106" s="183">
        <f t="shared" si="4149"/>
        <v>4500</v>
      </c>
      <c r="M5106" s="17">
        <v>2500</v>
      </c>
      <c r="N5106" s="17">
        <v>1000</v>
      </c>
      <c r="O5106" s="17">
        <v>1000</v>
      </c>
      <c r="P5106" s="17">
        <f t="shared" si="4140"/>
        <v>15000</v>
      </c>
      <c r="Q5106" s="183">
        <f t="shared" si="4141"/>
        <v>100</v>
      </c>
    </row>
    <row r="5107" spans="1:17" x14ac:dyDescent="0.25">
      <c r="A5107" s="4" t="s">
        <v>969</v>
      </c>
      <c r="B5107" s="4" t="s">
        <v>94</v>
      </c>
      <c r="C5107" s="4" t="s">
        <v>1192</v>
      </c>
      <c r="D5107" s="4" t="s">
        <v>1962</v>
      </c>
      <c r="E5107" s="3" t="s">
        <v>215</v>
      </c>
      <c r="F5107" s="4"/>
      <c r="G5107" s="16" t="s">
        <v>1018</v>
      </c>
      <c r="H5107" s="16" t="s">
        <v>214</v>
      </c>
      <c r="I5107" s="183">
        <v>0</v>
      </c>
      <c r="J5107" s="183">
        <v>0</v>
      </c>
      <c r="K5107" s="183">
        <v>0</v>
      </c>
      <c r="L5107" s="183">
        <f t="shared" si="4149"/>
        <v>0</v>
      </c>
      <c r="M5107" s="17">
        <v>0</v>
      </c>
      <c r="N5107" s="17">
        <v>0</v>
      </c>
      <c r="O5107" s="17">
        <v>0</v>
      </c>
      <c r="P5107" s="17">
        <f t="shared" si="4140"/>
        <v>0</v>
      </c>
      <c r="Q5107" s="161" t="str">
        <f t="shared" si="4141"/>
        <v>-</v>
      </c>
    </row>
    <row r="5108" spans="1:17" x14ac:dyDescent="0.25">
      <c r="A5108" s="1" t="s">
        <v>969</v>
      </c>
      <c r="B5108" s="1" t="s">
        <v>94</v>
      </c>
      <c r="C5108" s="1" t="s">
        <v>1192</v>
      </c>
      <c r="D5108" s="1" t="s">
        <v>1962</v>
      </c>
      <c r="E5108" s="1" t="s">
        <v>40</v>
      </c>
      <c r="F5108" s="4" t="s">
        <v>1</v>
      </c>
      <c r="G5108" s="16" t="s">
        <v>1</v>
      </c>
      <c r="H5108" s="2" t="s">
        <v>41</v>
      </c>
      <c r="I5108" s="185">
        <f t="shared" ref="I5108:O5108" si="4150">SUM(I5109:I5111)</f>
        <v>71987</v>
      </c>
      <c r="J5108" s="185">
        <f t="shared" si="4150"/>
        <v>51987</v>
      </c>
      <c r="K5108" s="185">
        <f t="shared" si="4150"/>
        <v>43210</v>
      </c>
      <c r="L5108" s="185">
        <f t="shared" si="4150"/>
        <v>8777</v>
      </c>
      <c r="M5108" s="15">
        <f t="shared" si="4150"/>
        <v>5950</v>
      </c>
      <c r="N5108" s="15">
        <f t="shared" si="4150"/>
        <v>2540</v>
      </c>
      <c r="O5108" s="15">
        <f t="shared" si="4150"/>
        <v>287</v>
      </c>
      <c r="P5108" s="15">
        <f t="shared" si="4140"/>
        <v>51987</v>
      </c>
      <c r="Q5108" s="185">
        <f t="shared" si="4141"/>
        <v>100</v>
      </c>
    </row>
    <row r="5109" spans="1:17" x14ac:dyDescent="0.25">
      <c r="A5109" s="4" t="s">
        <v>969</v>
      </c>
      <c r="B5109" s="4" t="s">
        <v>94</v>
      </c>
      <c r="C5109" s="4" t="s">
        <v>1192</v>
      </c>
      <c r="D5109" s="4" t="s">
        <v>1962</v>
      </c>
      <c r="E5109" s="3" t="s">
        <v>42</v>
      </c>
      <c r="F5109" s="4"/>
      <c r="G5109" s="16" t="s">
        <v>1018</v>
      </c>
      <c r="H5109" s="16" t="s">
        <v>41</v>
      </c>
      <c r="I5109" s="183">
        <v>45000</v>
      </c>
      <c r="J5109" s="183">
        <v>25000</v>
      </c>
      <c r="K5109" s="183">
        <v>21500</v>
      </c>
      <c r="L5109" s="183">
        <f>M5109+N5109+O5109</f>
        <v>3500</v>
      </c>
      <c r="M5109" s="17">
        <v>3500</v>
      </c>
      <c r="N5109" s="17">
        <v>0</v>
      </c>
      <c r="O5109" s="17">
        <v>0</v>
      </c>
      <c r="P5109" s="17">
        <f t="shared" si="4140"/>
        <v>25000</v>
      </c>
      <c r="Q5109" s="183">
        <f t="shared" si="4141"/>
        <v>100</v>
      </c>
    </row>
    <row r="5110" spans="1:17" ht="22.5" x14ac:dyDescent="0.25">
      <c r="A5110" s="4" t="s">
        <v>969</v>
      </c>
      <c r="B5110" s="4" t="s">
        <v>94</v>
      </c>
      <c r="C5110" s="4" t="s">
        <v>1192</v>
      </c>
      <c r="D5110" s="4" t="s">
        <v>1962</v>
      </c>
      <c r="E5110" s="3" t="s">
        <v>42</v>
      </c>
      <c r="F5110" s="4" t="s">
        <v>1969</v>
      </c>
      <c r="G5110" s="16" t="s">
        <v>1018</v>
      </c>
      <c r="H5110" s="16" t="s">
        <v>50</v>
      </c>
      <c r="I5110" s="183">
        <v>8387</v>
      </c>
      <c r="J5110" s="183">
        <v>8387</v>
      </c>
      <c r="K5110" s="183">
        <v>6600</v>
      </c>
      <c r="L5110" s="183">
        <f>M5110+N5110+O5110</f>
        <v>1787</v>
      </c>
      <c r="M5110" s="17">
        <v>750</v>
      </c>
      <c r="N5110" s="17">
        <v>750</v>
      </c>
      <c r="O5110" s="17">
        <v>287</v>
      </c>
      <c r="P5110" s="17">
        <f t="shared" si="4140"/>
        <v>8387</v>
      </c>
      <c r="Q5110" s="183">
        <f t="shared" si="4141"/>
        <v>100</v>
      </c>
    </row>
    <row r="5111" spans="1:17" ht="22.5" x14ac:dyDescent="0.25">
      <c r="A5111" s="4" t="s">
        <v>969</v>
      </c>
      <c r="B5111" s="4" t="s">
        <v>94</v>
      </c>
      <c r="C5111" s="4" t="s">
        <v>1192</v>
      </c>
      <c r="D5111" s="4" t="s">
        <v>1962</v>
      </c>
      <c r="E5111" s="3" t="s">
        <v>42</v>
      </c>
      <c r="F5111" s="4" t="s">
        <v>1970</v>
      </c>
      <c r="G5111" s="16" t="s">
        <v>1018</v>
      </c>
      <c r="H5111" s="16" t="s">
        <v>56</v>
      </c>
      <c r="I5111" s="183">
        <v>18600</v>
      </c>
      <c r="J5111" s="183">
        <v>18600</v>
      </c>
      <c r="K5111" s="183">
        <v>15110</v>
      </c>
      <c r="L5111" s="183">
        <f>M5111+N5111+O5111</f>
        <v>3490</v>
      </c>
      <c r="M5111" s="17">
        <v>1700</v>
      </c>
      <c r="N5111" s="17">
        <v>1790</v>
      </c>
      <c r="O5111" s="17">
        <v>0</v>
      </c>
      <c r="P5111" s="17">
        <f t="shared" si="4140"/>
        <v>18600</v>
      </c>
      <c r="Q5111" s="183">
        <f t="shared" si="4141"/>
        <v>100</v>
      </c>
    </row>
    <row r="5112" spans="1:17" ht="22.5" x14ac:dyDescent="0.25">
      <c r="A5112" s="1" t="s">
        <v>1</v>
      </c>
      <c r="B5112" s="1" t="s">
        <v>1</v>
      </c>
      <c r="C5112" s="1" t="s">
        <v>1</v>
      </c>
      <c r="D5112" s="2" t="s">
        <v>1</v>
      </c>
      <c r="E5112" s="2" t="s">
        <v>1</v>
      </c>
      <c r="F5112" s="2" t="s">
        <v>1</v>
      </c>
      <c r="G5112" s="2" t="s">
        <v>1</v>
      </c>
      <c r="H5112" s="13" t="s">
        <v>57</v>
      </c>
      <c r="I5112" s="184">
        <f t="shared" ref="I5112:O5113" si="4151">SUM(I5113)</f>
        <v>100</v>
      </c>
      <c r="J5112" s="184">
        <f t="shared" si="4151"/>
        <v>49210</v>
      </c>
      <c r="K5112" s="184">
        <f t="shared" si="4151"/>
        <v>49110</v>
      </c>
      <c r="L5112" s="184">
        <f t="shared" si="4151"/>
        <v>0</v>
      </c>
      <c r="M5112" s="14">
        <f t="shared" si="4151"/>
        <v>0</v>
      </c>
      <c r="N5112" s="14">
        <f t="shared" si="4151"/>
        <v>0</v>
      </c>
      <c r="O5112" s="14">
        <f t="shared" si="4151"/>
        <v>0</v>
      </c>
      <c r="P5112" s="14">
        <f t="shared" si="4140"/>
        <v>49110</v>
      </c>
      <c r="Q5112" s="184">
        <f t="shared" si="4141"/>
        <v>99.796789270473482</v>
      </c>
    </row>
    <row r="5113" spans="1:17" x14ac:dyDescent="0.25">
      <c r="A5113" s="4" t="s">
        <v>969</v>
      </c>
      <c r="B5113" s="4" t="s">
        <v>94</v>
      </c>
      <c r="C5113" s="4" t="s">
        <v>1192</v>
      </c>
      <c r="D5113" s="4" t="s">
        <v>1962</v>
      </c>
      <c r="E5113" s="2" t="s">
        <v>58</v>
      </c>
      <c r="F5113" s="2" t="s">
        <v>1</v>
      </c>
      <c r="G5113" s="2" t="s">
        <v>1</v>
      </c>
      <c r="H5113" s="2" t="s">
        <v>59</v>
      </c>
      <c r="I5113" s="185">
        <f t="shared" si="4151"/>
        <v>100</v>
      </c>
      <c r="J5113" s="185">
        <f t="shared" si="4151"/>
        <v>49210</v>
      </c>
      <c r="K5113" s="185">
        <f t="shared" si="4151"/>
        <v>49110</v>
      </c>
      <c r="L5113" s="185">
        <f t="shared" si="4151"/>
        <v>0</v>
      </c>
      <c r="M5113" s="15">
        <f t="shared" si="4151"/>
        <v>0</v>
      </c>
      <c r="N5113" s="15">
        <f t="shared" si="4151"/>
        <v>0</v>
      </c>
      <c r="O5113" s="15">
        <f t="shared" si="4151"/>
        <v>0</v>
      </c>
      <c r="P5113" s="15">
        <f t="shared" si="4140"/>
        <v>49110</v>
      </c>
      <c r="Q5113" s="185">
        <f t="shared" si="4141"/>
        <v>99.796789270473482</v>
      </c>
    </row>
    <row r="5114" spans="1:17" x14ac:dyDescent="0.25">
      <c r="A5114" s="4" t="s">
        <v>969</v>
      </c>
      <c r="B5114" s="4" t="s">
        <v>94</v>
      </c>
      <c r="C5114" s="4" t="s">
        <v>1192</v>
      </c>
      <c r="D5114" s="4" t="s">
        <v>1962</v>
      </c>
      <c r="E5114" s="3" t="s">
        <v>69</v>
      </c>
      <c r="F5114" s="4"/>
      <c r="G5114" s="16" t="s">
        <v>1018</v>
      </c>
      <c r="H5114" s="16" t="s">
        <v>68</v>
      </c>
      <c r="I5114" s="183">
        <v>100</v>
      </c>
      <c r="J5114" s="183">
        <v>49210</v>
      </c>
      <c r="K5114" s="183">
        <v>49110</v>
      </c>
      <c r="L5114" s="183">
        <f>M5114+N5114+O5114</f>
        <v>0</v>
      </c>
      <c r="M5114" s="17"/>
      <c r="N5114" s="17"/>
      <c r="O5114" s="17"/>
      <c r="P5114" s="17">
        <f t="shared" si="4140"/>
        <v>49110</v>
      </c>
      <c r="Q5114" s="183">
        <f t="shared" si="4141"/>
        <v>99.796789270473482</v>
      </c>
    </row>
    <row r="5115" spans="1:17" ht="22.5" x14ac:dyDescent="0.25">
      <c r="A5115" s="1" t="s">
        <v>1</v>
      </c>
      <c r="B5115" s="1" t="s">
        <v>1</v>
      </c>
      <c r="C5115" s="1" t="s">
        <v>1</v>
      </c>
      <c r="D5115" s="2" t="s">
        <v>1</v>
      </c>
      <c r="E5115" s="2" t="s">
        <v>1</v>
      </c>
      <c r="F5115" s="2" t="s">
        <v>1</v>
      </c>
      <c r="G5115" s="2" t="s">
        <v>1</v>
      </c>
      <c r="H5115" s="13" t="s">
        <v>70</v>
      </c>
      <c r="I5115" s="184">
        <f t="shared" ref="I5115:O5115" si="4152">SUM(I5116)</f>
        <v>75700</v>
      </c>
      <c r="J5115" s="184">
        <f t="shared" si="4152"/>
        <v>59900</v>
      </c>
      <c r="K5115" s="184">
        <f t="shared" si="4152"/>
        <v>59900</v>
      </c>
      <c r="L5115" s="184">
        <f t="shared" si="4152"/>
        <v>0</v>
      </c>
      <c r="M5115" s="14">
        <f t="shared" si="4152"/>
        <v>0</v>
      </c>
      <c r="N5115" s="14">
        <f t="shared" si="4152"/>
        <v>0</v>
      </c>
      <c r="O5115" s="14">
        <f t="shared" si="4152"/>
        <v>0</v>
      </c>
      <c r="P5115" s="14">
        <f t="shared" si="4140"/>
        <v>59900</v>
      </c>
      <c r="Q5115" s="184">
        <f t="shared" si="4141"/>
        <v>100</v>
      </c>
    </row>
    <row r="5116" spans="1:17" x14ac:dyDescent="0.25">
      <c r="A5116" s="4" t="s">
        <v>969</v>
      </c>
      <c r="B5116" s="4" t="s">
        <v>94</v>
      </c>
      <c r="C5116" s="4" t="s">
        <v>1192</v>
      </c>
      <c r="D5116" s="4" t="s">
        <v>1962</v>
      </c>
      <c r="E5116" s="2" t="s">
        <v>71</v>
      </c>
      <c r="F5116" s="2" t="s">
        <v>1</v>
      </c>
      <c r="G5116" s="2" t="s">
        <v>1</v>
      </c>
      <c r="H5116" s="2" t="s">
        <v>72</v>
      </c>
      <c r="I5116" s="185">
        <f t="shared" ref="I5116:L5116" si="4153">SUM(I5117:I5118)</f>
        <v>75700</v>
      </c>
      <c r="J5116" s="185">
        <f t="shared" ref="J5116" si="4154">SUM(J5117:J5118)</f>
        <v>59900</v>
      </c>
      <c r="K5116" s="185">
        <f t="shared" ref="K5116" si="4155">SUM(K5117:K5118)</f>
        <v>59900</v>
      </c>
      <c r="L5116" s="185">
        <f t="shared" si="4153"/>
        <v>0</v>
      </c>
      <c r="M5116" s="15">
        <f t="shared" ref="M5116:O5116" si="4156">SUM(M5117:M5118)</f>
        <v>0</v>
      </c>
      <c r="N5116" s="15">
        <f t="shared" si="4156"/>
        <v>0</v>
      </c>
      <c r="O5116" s="15">
        <f t="shared" si="4156"/>
        <v>0</v>
      </c>
      <c r="P5116" s="15">
        <f t="shared" si="4140"/>
        <v>59900</v>
      </c>
      <c r="Q5116" s="185">
        <f t="shared" si="4141"/>
        <v>100</v>
      </c>
    </row>
    <row r="5117" spans="1:17" x14ac:dyDescent="0.25">
      <c r="A5117" s="4" t="s">
        <v>969</v>
      </c>
      <c r="B5117" s="4" t="s">
        <v>94</v>
      </c>
      <c r="C5117" s="4" t="s">
        <v>1192</v>
      </c>
      <c r="D5117" s="4" t="s">
        <v>1962</v>
      </c>
      <c r="E5117" s="3" t="s">
        <v>75</v>
      </c>
      <c r="F5117" s="4"/>
      <c r="G5117" s="16" t="s">
        <v>1018</v>
      </c>
      <c r="H5117" s="16" t="s">
        <v>74</v>
      </c>
      <c r="I5117" s="183">
        <v>31900</v>
      </c>
      <c r="J5117" s="183">
        <v>19900</v>
      </c>
      <c r="K5117" s="183">
        <v>19900</v>
      </c>
      <c r="L5117" s="183">
        <f>M5117+N5117+O5117</f>
        <v>0</v>
      </c>
      <c r="M5117" s="17"/>
      <c r="N5117" s="17"/>
      <c r="O5117" s="17">
        <v>0</v>
      </c>
      <c r="P5117" s="17">
        <f t="shared" si="4140"/>
        <v>19900</v>
      </c>
      <c r="Q5117" s="183">
        <f t="shared" si="4141"/>
        <v>100</v>
      </c>
    </row>
    <row r="5118" spans="1:17" x14ac:dyDescent="0.25">
      <c r="A5118" s="4" t="s">
        <v>969</v>
      </c>
      <c r="B5118" s="4" t="s">
        <v>94</v>
      </c>
      <c r="C5118" s="4" t="s">
        <v>1192</v>
      </c>
      <c r="D5118" s="4" t="s">
        <v>1962</v>
      </c>
      <c r="E5118" s="3" t="s">
        <v>341</v>
      </c>
      <c r="F5118" s="4"/>
      <c r="G5118" s="16" t="s">
        <v>1018</v>
      </c>
      <c r="H5118" s="16" t="s">
        <v>340</v>
      </c>
      <c r="I5118" s="183">
        <v>43800</v>
      </c>
      <c r="J5118" s="183">
        <v>40000</v>
      </c>
      <c r="K5118" s="183">
        <v>40000</v>
      </c>
      <c r="L5118" s="183">
        <f>M5118+N5118+O5118</f>
        <v>0</v>
      </c>
      <c r="M5118" s="17"/>
      <c r="N5118" s="17"/>
      <c r="O5118" s="17"/>
      <c r="P5118" s="17">
        <f t="shared" si="4140"/>
        <v>40000</v>
      </c>
      <c r="Q5118" s="183">
        <f t="shared" si="4141"/>
        <v>100</v>
      </c>
    </row>
    <row r="5119" spans="1:17" x14ac:dyDescent="0.25">
      <c r="A5119" s="16" t="s">
        <v>1</v>
      </c>
      <c r="B5119" s="16" t="s">
        <v>1</v>
      </c>
      <c r="C5119" s="16" t="s">
        <v>1</v>
      </c>
      <c r="D5119" s="16" t="s">
        <v>1</v>
      </c>
      <c r="E5119" s="16" t="s">
        <v>1</v>
      </c>
      <c r="F5119" s="16" t="s">
        <v>1</v>
      </c>
      <c r="G5119" s="16" t="s">
        <v>1</v>
      </c>
      <c r="H5119" s="13" t="s">
        <v>1971</v>
      </c>
      <c r="I5119" s="184">
        <f t="shared" ref="I5119:O5119" si="4157">SUM(I5089,I5112,I5115)</f>
        <v>3543435</v>
      </c>
      <c r="J5119" s="184">
        <f t="shared" si="4157"/>
        <v>3532545</v>
      </c>
      <c r="K5119" s="184">
        <f t="shared" si="4157"/>
        <v>2819108</v>
      </c>
      <c r="L5119" s="184">
        <f t="shared" si="4157"/>
        <v>690825</v>
      </c>
      <c r="M5119" s="14">
        <f t="shared" si="4157"/>
        <v>276150</v>
      </c>
      <c r="N5119" s="14">
        <f t="shared" si="4157"/>
        <v>264240</v>
      </c>
      <c r="O5119" s="14">
        <f t="shared" si="4157"/>
        <v>150435</v>
      </c>
      <c r="P5119" s="14">
        <f t="shared" si="4140"/>
        <v>3509933</v>
      </c>
      <c r="Q5119" s="184">
        <f t="shared" si="4141"/>
        <v>99.359894919951472</v>
      </c>
    </row>
    <row r="5120" spans="1:17" ht="15.75" thickBot="1" x14ac:dyDescent="0.3">
      <c r="A5120" s="16" t="s">
        <v>1</v>
      </c>
      <c r="B5120" s="16" t="s">
        <v>1</v>
      </c>
      <c r="C5120" s="16" t="s">
        <v>1</v>
      </c>
      <c r="D5120" s="16" t="s">
        <v>1</v>
      </c>
      <c r="E5120" s="16" t="s">
        <v>1</v>
      </c>
      <c r="F5120" s="16" t="s">
        <v>1</v>
      </c>
      <c r="G5120" s="16" t="s">
        <v>1</v>
      </c>
      <c r="H5120" s="2" t="s">
        <v>77</v>
      </c>
      <c r="I5120" s="185">
        <v>77</v>
      </c>
      <c r="J5120" s="185">
        <v>77</v>
      </c>
      <c r="K5120" s="185"/>
      <c r="L5120" s="185"/>
      <c r="M5120" s="15"/>
      <c r="N5120" s="15"/>
      <c r="O5120" s="15"/>
      <c r="P5120" s="15"/>
      <c r="Q5120" s="164"/>
    </row>
    <row r="5121" spans="1:17" ht="45.75" thickBot="1" x14ac:dyDescent="0.3">
      <c r="A5121" s="212" t="s">
        <v>1</v>
      </c>
      <c r="B5121" s="212" t="s">
        <v>1</v>
      </c>
      <c r="C5121" s="212" t="s">
        <v>1</v>
      </c>
      <c r="D5121" s="212" t="s">
        <v>1</v>
      </c>
      <c r="E5121" s="212" t="s">
        <v>1</v>
      </c>
      <c r="F5121" s="212" t="s">
        <v>1</v>
      </c>
      <c r="G5121" s="214" t="s">
        <v>1</v>
      </c>
      <c r="H5121" s="5" t="s">
        <v>78</v>
      </c>
      <c r="I5121" s="109" t="s">
        <v>3374</v>
      </c>
      <c r="J5121" s="109" t="s">
        <v>3433</v>
      </c>
      <c r="K5121" s="109" t="s">
        <v>3437</v>
      </c>
      <c r="L5121" s="109" t="s">
        <v>3434</v>
      </c>
      <c r="M5121" s="5" t="s">
        <v>3439</v>
      </c>
      <c r="N5121" s="5" t="s">
        <v>3440</v>
      </c>
      <c r="O5121" s="5" t="s">
        <v>3441</v>
      </c>
      <c r="P5121" s="5" t="s">
        <v>3438</v>
      </c>
      <c r="Q5121" s="162" t="s">
        <v>3302</v>
      </c>
    </row>
    <row r="5122" spans="1:17" x14ac:dyDescent="0.25">
      <c r="A5122" s="213"/>
      <c r="B5122" s="213"/>
      <c r="C5122" s="213"/>
      <c r="D5122" s="213"/>
      <c r="E5122" s="213"/>
      <c r="F5122" s="213"/>
      <c r="G5122" s="215"/>
      <c r="H5122" s="18" t="s">
        <v>1</v>
      </c>
      <c r="I5122" s="110">
        <v>1</v>
      </c>
      <c r="J5122" s="110">
        <v>2</v>
      </c>
      <c r="K5122" s="110">
        <v>20</v>
      </c>
      <c r="L5122" s="110" t="s">
        <v>3402</v>
      </c>
      <c r="M5122" s="12">
        <v>5</v>
      </c>
      <c r="N5122" s="12">
        <v>6</v>
      </c>
      <c r="O5122" s="12">
        <v>7</v>
      </c>
      <c r="P5122" s="12" t="s">
        <v>3303</v>
      </c>
      <c r="Q5122" s="110">
        <v>9</v>
      </c>
    </row>
    <row r="5123" spans="1:17" x14ac:dyDescent="0.25">
      <c r="A5123" s="213"/>
      <c r="B5123" s="213"/>
      <c r="C5123" s="213"/>
      <c r="D5123" s="213"/>
      <c r="E5123" s="213"/>
      <c r="F5123" s="213"/>
      <c r="G5123" s="215"/>
      <c r="H5123" s="19" t="s">
        <v>1061</v>
      </c>
      <c r="I5123" s="186">
        <f t="shared" ref="I5123:L5123" si="4158">SUM(I5119)</f>
        <v>3543435</v>
      </c>
      <c r="J5123" s="186">
        <f t="shared" ref="J5123" si="4159">SUM(J5119)</f>
        <v>3532545</v>
      </c>
      <c r="K5123" s="186">
        <f t="shared" ref="K5123" si="4160">SUM(K5119)</f>
        <v>2819108</v>
      </c>
      <c r="L5123" s="186">
        <f t="shared" si="4158"/>
        <v>690825</v>
      </c>
      <c r="M5123" s="20">
        <f t="shared" ref="M5123:O5123" si="4161">SUM(M5119)</f>
        <v>276150</v>
      </c>
      <c r="N5123" s="20">
        <f t="shared" si="4161"/>
        <v>264240</v>
      </c>
      <c r="O5123" s="20">
        <f t="shared" si="4161"/>
        <v>150435</v>
      </c>
      <c r="P5123" s="20">
        <f>K5123+L5123</f>
        <v>3509933</v>
      </c>
      <c r="Q5123" s="186">
        <f>IF(J5123=0,"-",P5123/J5123*100)</f>
        <v>99.359894919951472</v>
      </c>
    </row>
    <row r="5124" spans="1:17" x14ac:dyDescent="0.25">
      <c r="A5124" s="213"/>
      <c r="B5124" s="213"/>
      <c r="C5124" s="213"/>
      <c r="D5124" s="213"/>
      <c r="E5124" s="213"/>
      <c r="F5124" s="213"/>
      <c r="G5124" s="215"/>
      <c r="H5124" s="21" t="s">
        <v>80</v>
      </c>
      <c r="I5124" s="186">
        <f t="shared" ref="I5124:L5124" si="4162">SUM(I5123)</f>
        <v>3543435</v>
      </c>
      <c r="J5124" s="186">
        <f t="shared" ref="J5124" si="4163">SUM(J5123)</f>
        <v>3532545</v>
      </c>
      <c r="K5124" s="186">
        <f t="shared" ref="K5124" si="4164">SUM(K5123)</f>
        <v>2819108</v>
      </c>
      <c r="L5124" s="186">
        <f t="shared" si="4162"/>
        <v>690825</v>
      </c>
      <c r="M5124" s="20">
        <f t="shared" ref="M5124:O5124" si="4165">SUM(M5123)</f>
        <v>276150</v>
      </c>
      <c r="N5124" s="20">
        <f t="shared" si="4165"/>
        <v>264240</v>
      </c>
      <c r="O5124" s="20">
        <f t="shared" si="4165"/>
        <v>150435</v>
      </c>
      <c r="P5124" s="20">
        <f>K5124+L5124</f>
        <v>3509933</v>
      </c>
      <c r="Q5124" s="186">
        <f>IF(J5124=0,"-",P5124/J5124*100)</f>
        <v>99.359894919951472</v>
      </c>
    </row>
    <row r="5125" spans="1:17" x14ac:dyDescent="0.25">
      <c r="A5125" s="216"/>
      <c r="B5125" s="216"/>
      <c r="C5125" s="216"/>
      <c r="D5125" s="216"/>
      <c r="E5125" s="216"/>
      <c r="F5125" s="216"/>
      <c r="G5125" s="217"/>
      <c r="J5125" s="178">
        <v>0</v>
      </c>
      <c r="K5125" s="178">
        <v>0</v>
      </c>
      <c r="L5125" s="178">
        <f>M5125+N5125+O5125</f>
        <v>0</v>
      </c>
      <c r="P5125">
        <f>K5125+L5125</f>
        <v>0</v>
      </c>
      <c r="Q5125" s="160" t="str">
        <f>IF(J5125=0,"-",P5125/J5125*100)</f>
        <v>-</v>
      </c>
    </row>
    <row r="5126" spans="1:17" ht="15.75" thickBot="1" x14ac:dyDescent="0.3">
      <c r="A5126" s="16" t="s">
        <v>1</v>
      </c>
      <c r="B5126" s="16" t="s">
        <v>1</v>
      </c>
      <c r="C5126" s="16" t="s">
        <v>1</v>
      </c>
      <c r="D5126" s="16" t="s">
        <v>1</v>
      </c>
      <c r="E5126" s="16" t="s">
        <v>1</v>
      </c>
      <c r="F5126" s="16" t="s">
        <v>1</v>
      </c>
      <c r="G5126" s="16" t="s">
        <v>1</v>
      </c>
      <c r="H5126" s="22" t="s">
        <v>1</v>
      </c>
      <c r="I5126" s="187"/>
      <c r="J5126" s="187"/>
      <c r="K5126" s="187"/>
      <c r="L5126" s="187"/>
      <c r="M5126" s="22"/>
      <c r="N5126" s="22"/>
      <c r="O5126" s="22"/>
      <c r="P5126" s="22"/>
      <c r="Q5126" s="166"/>
    </row>
    <row r="5127" spans="1:17" ht="45.75" thickBot="1" x14ac:dyDescent="0.3">
      <c r="A5127" s="5" t="s">
        <v>4</v>
      </c>
      <c r="B5127" s="5" t="s">
        <v>5</v>
      </c>
      <c r="C5127" s="5" t="s">
        <v>6</v>
      </c>
      <c r="D5127" s="6" t="s">
        <v>1</v>
      </c>
      <c r="E5127" s="5" t="s">
        <v>7</v>
      </c>
      <c r="F5127" s="5" t="s">
        <v>8</v>
      </c>
      <c r="G5127" s="5" t="s">
        <v>9</v>
      </c>
      <c r="H5127" s="5" t="s">
        <v>10</v>
      </c>
      <c r="I5127" s="109" t="s">
        <v>3374</v>
      </c>
      <c r="J5127" s="109" t="s">
        <v>3433</v>
      </c>
      <c r="K5127" s="109" t="s">
        <v>3437</v>
      </c>
      <c r="L5127" s="109" t="s">
        <v>3434</v>
      </c>
      <c r="M5127" s="5" t="s">
        <v>3439</v>
      </c>
      <c r="N5127" s="5" t="s">
        <v>3440</v>
      </c>
      <c r="O5127" s="5" t="s">
        <v>3441</v>
      </c>
      <c r="P5127" s="5" t="s">
        <v>3438</v>
      </c>
      <c r="Q5127" s="162" t="s">
        <v>3302</v>
      </c>
    </row>
    <row r="5128" spans="1:17" x14ac:dyDescent="0.25">
      <c r="A5128" s="7" t="s">
        <v>1</v>
      </c>
      <c r="B5128" s="7" t="s">
        <v>1</v>
      </c>
      <c r="C5128" s="7" t="s">
        <v>1</v>
      </c>
      <c r="D5128" s="8" t="s">
        <v>1</v>
      </c>
      <c r="E5128" s="8" t="s">
        <v>1</v>
      </c>
      <c r="F5128" s="9" t="s">
        <v>1</v>
      </c>
      <c r="G5128" s="10" t="s">
        <v>1</v>
      </c>
      <c r="H5128" s="11" t="s">
        <v>1</v>
      </c>
      <c r="I5128" s="110">
        <v>1</v>
      </c>
      <c r="J5128" s="110">
        <v>2</v>
      </c>
      <c r="K5128" s="110">
        <v>20</v>
      </c>
      <c r="L5128" s="110" t="s">
        <v>3402</v>
      </c>
      <c r="M5128" s="12">
        <v>5</v>
      </c>
      <c r="N5128" s="12">
        <v>6</v>
      </c>
      <c r="O5128" s="12">
        <v>7</v>
      </c>
      <c r="P5128" s="12" t="s">
        <v>3303</v>
      </c>
      <c r="Q5128" s="110">
        <v>9</v>
      </c>
    </row>
    <row r="5129" spans="1:17" x14ac:dyDescent="0.25">
      <c r="A5129" s="1" t="s">
        <v>969</v>
      </c>
      <c r="B5129" s="1" t="s">
        <v>94</v>
      </c>
      <c r="C5129" s="4" t="s">
        <v>1203</v>
      </c>
      <c r="D5129" s="4" t="s">
        <v>1972</v>
      </c>
      <c r="E5129" s="2" t="s">
        <v>1</v>
      </c>
      <c r="F5129" s="2" t="s">
        <v>1</v>
      </c>
      <c r="G5129" s="2" t="s">
        <v>1</v>
      </c>
      <c r="H5129" s="2" t="s">
        <v>1973</v>
      </c>
      <c r="I5129" s="183">
        <v>0</v>
      </c>
      <c r="J5129" s="183"/>
      <c r="K5129" s="183"/>
      <c r="L5129" s="183"/>
      <c r="M5129" s="3"/>
      <c r="N5129" s="3"/>
      <c r="O5129" s="3"/>
      <c r="P5129" s="3"/>
      <c r="Q5129" s="161"/>
    </row>
    <row r="5130" spans="1:17" ht="33.75" x14ac:dyDescent="0.25">
      <c r="A5130" s="1" t="s">
        <v>1</v>
      </c>
      <c r="B5130" s="1" t="s">
        <v>1</v>
      </c>
      <c r="C5130" s="1" t="s">
        <v>1</v>
      </c>
      <c r="D5130" s="2" t="s">
        <v>1</v>
      </c>
      <c r="E5130" s="2" t="s">
        <v>1</v>
      </c>
      <c r="F5130" s="2" t="s">
        <v>1</v>
      </c>
      <c r="G5130" s="2" t="s">
        <v>1</v>
      </c>
      <c r="H5130" s="13" t="s">
        <v>14</v>
      </c>
      <c r="I5130" s="184">
        <f t="shared" ref="I5130:L5130" si="4166">SUM(I5131,I5139,I5141)</f>
        <v>2452328</v>
      </c>
      <c r="J5130" s="184">
        <f t="shared" ref="J5130" si="4167">SUM(J5131,J5139,J5141)</f>
        <v>2372347</v>
      </c>
      <c r="K5130" s="184">
        <f t="shared" ref="K5130" si="4168">SUM(K5131,K5139,K5141)</f>
        <v>1906519</v>
      </c>
      <c r="L5130" s="184">
        <f t="shared" si="4166"/>
        <v>392828</v>
      </c>
      <c r="M5130" s="14">
        <f t="shared" ref="M5130:O5130" si="4169">SUM(M5131,M5139,M5141)</f>
        <v>205926</v>
      </c>
      <c r="N5130" s="14">
        <f t="shared" si="4169"/>
        <v>186902</v>
      </c>
      <c r="O5130" s="14">
        <f t="shared" si="4169"/>
        <v>0</v>
      </c>
      <c r="P5130" s="14">
        <f t="shared" ref="P5130:P5161" si="4170">K5130+L5130</f>
        <v>2299347</v>
      </c>
      <c r="Q5130" s="184">
        <f t="shared" ref="Q5130:Q5161" si="4171">IF(J5130=0,"-",P5130/J5130*100)</f>
        <v>96.922878482785194</v>
      </c>
    </row>
    <row r="5131" spans="1:17" x14ac:dyDescent="0.25">
      <c r="A5131" s="4" t="s">
        <v>969</v>
      </c>
      <c r="B5131" s="4" t="s">
        <v>94</v>
      </c>
      <c r="C5131" s="4" t="s">
        <v>1203</v>
      </c>
      <c r="D5131" s="4" t="s">
        <v>1972</v>
      </c>
      <c r="E5131" s="2" t="s">
        <v>15</v>
      </c>
      <c r="F5131" s="2" t="s">
        <v>1</v>
      </c>
      <c r="G5131" s="2" t="s">
        <v>1</v>
      </c>
      <c r="H5131" s="2" t="s">
        <v>16</v>
      </c>
      <c r="I5131" s="185">
        <f t="shared" ref="I5131:L5131" si="4172">SUM(I5132,I5133)</f>
        <v>2026861</v>
      </c>
      <c r="J5131" s="185">
        <f t="shared" ref="J5131" si="4173">SUM(J5132,J5133)</f>
        <v>2028380</v>
      </c>
      <c r="K5131" s="185">
        <f t="shared" ref="K5131" si="4174">SUM(K5132,K5133)</f>
        <v>1602219</v>
      </c>
      <c r="L5131" s="185">
        <f t="shared" si="4172"/>
        <v>366161</v>
      </c>
      <c r="M5131" s="15">
        <f t="shared" ref="M5131:O5131" si="4175">SUM(M5132,M5133)</f>
        <v>185042</v>
      </c>
      <c r="N5131" s="15">
        <f t="shared" si="4175"/>
        <v>181119</v>
      </c>
      <c r="O5131" s="15">
        <f t="shared" si="4175"/>
        <v>0</v>
      </c>
      <c r="P5131" s="15">
        <f t="shared" si="4170"/>
        <v>1968380</v>
      </c>
      <c r="Q5131" s="185">
        <f t="shared" si="4171"/>
        <v>97.041974383498157</v>
      </c>
    </row>
    <row r="5132" spans="1:17" x14ac:dyDescent="0.25">
      <c r="A5132" s="4" t="s">
        <v>969</v>
      </c>
      <c r="B5132" s="4" t="s">
        <v>94</v>
      </c>
      <c r="C5132" s="4" t="s">
        <v>1203</v>
      </c>
      <c r="D5132" s="4" t="s">
        <v>1972</v>
      </c>
      <c r="E5132" s="3" t="s">
        <v>18</v>
      </c>
      <c r="F5132" s="4"/>
      <c r="G5132" s="16" t="s">
        <v>1018</v>
      </c>
      <c r="H5132" s="16" t="s">
        <v>17</v>
      </c>
      <c r="I5132" s="183">
        <v>1807462</v>
      </c>
      <c r="J5132" s="183">
        <v>1807462</v>
      </c>
      <c r="K5132" s="183">
        <v>1386000</v>
      </c>
      <c r="L5132" s="183">
        <f>M5132+N5132+O5132</f>
        <v>361462</v>
      </c>
      <c r="M5132" s="17">
        <v>181462</v>
      </c>
      <c r="N5132" s="17">
        <v>180000</v>
      </c>
      <c r="O5132" s="17">
        <v>0</v>
      </c>
      <c r="P5132" s="17">
        <f t="shared" si="4170"/>
        <v>1747462</v>
      </c>
      <c r="Q5132" s="183">
        <f t="shared" si="4171"/>
        <v>96.680428136248509</v>
      </c>
    </row>
    <row r="5133" spans="1:17" x14ac:dyDescent="0.25">
      <c r="A5133" s="1" t="s">
        <v>969</v>
      </c>
      <c r="B5133" s="1" t="s">
        <v>94</v>
      </c>
      <c r="C5133" s="1" t="s">
        <v>1203</v>
      </c>
      <c r="D5133" s="1" t="s">
        <v>1972</v>
      </c>
      <c r="E5133" s="1" t="s">
        <v>20</v>
      </c>
      <c r="F5133" s="4" t="s">
        <v>1</v>
      </c>
      <c r="G5133" s="16" t="s">
        <v>1</v>
      </c>
      <c r="H5133" s="2" t="s">
        <v>21</v>
      </c>
      <c r="I5133" s="185">
        <f t="shared" ref="I5133:O5133" si="4176">SUM(I5134:I5138)</f>
        <v>219399</v>
      </c>
      <c r="J5133" s="185">
        <f t="shared" si="4176"/>
        <v>220918</v>
      </c>
      <c r="K5133" s="185">
        <f t="shared" si="4176"/>
        <v>216219</v>
      </c>
      <c r="L5133" s="185">
        <f t="shared" si="4176"/>
        <v>4699</v>
      </c>
      <c r="M5133" s="15">
        <f t="shared" si="4176"/>
        <v>3580</v>
      </c>
      <c r="N5133" s="15">
        <f t="shared" si="4176"/>
        <v>1119</v>
      </c>
      <c r="O5133" s="15">
        <f t="shared" si="4176"/>
        <v>0</v>
      </c>
      <c r="P5133" s="15">
        <f t="shared" si="4170"/>
        <v>220918</v>
      </c>
      <c r="Q5133" s="185">
        <f t="shared" si="4171"/>
        <v>100</v>
      </c>
    </row>
    <row r="5134" spans="1:17" x14ac:dyDescent="0.25">
      <c r="A5134" s="4" t="s">
        <v>969</v>
      </c>
      <c r="B5134" s="4" t="s">
        <v>94</v>
      </c>
      <c r="C5134" s="4" t="s">
        <v>1203</v>
      </c>
      <c r="D5134" s="4" t="s">
        <v>1972</v>
      </c>
      <c r="E5134" s="3" t="s">
        <v>22</v>
      </c>
      <c r="F5134" s="4" t="s">
        <v>1974</v>
      </c>
      <c r="G5134" s="16" t="s">
        <v>1018</v>
      </c>
      <c r="H5134" s="16" t="s">
        <v>86</v>
      </c>
      <c r="I5134" s="183">
        <v>31119</v>
      </c>
      <c r="J5134" s="183">
        <v>31119</v>
      </c>
      <c r="K5134" s="183">
        <v>27000</v>
      </c>
      <c r="L5134" s="183">
        <f>M5134+N5134+O5134</f>
        <v>4119</v>
      </c>
      <c r="M5134" s="17">
        <v>3000</v>
      </c>
      <c r="N5134" s="17">
        <v>1119</v>
      </c>
      <c r="O5134" s="17">
        <v>0</v>
      </c>
      <c r="P5134" s="17">
        <f t="shared" si="4170"/>
        <v>31119</v>
      </c>
      <c r="Q5134" s="183">
        <f t="shared" si="4171"/>
        <v>100</v>
      </c>
    </row>
    <row r="5135" spans="1:17" x14ac:dyDescent="0.25">
      <c r="A5135" s="4" t="s">
        <v>969</v>
      </c>
      <c r="B5135" s="4" t="s">
        <v>94</v>
      </c>
      <c r="C5135" s="4" t="s">
        <v>1203</v>
      </c>
      <c r="D5135" s="4" t="s">
        <v>1972</v>
      </c>
      <c r="E5135" s="3" t="s">
        <v>22</v>
      </c>
      <c r="F5135" s="4" t="s">
        <v>1975</v>
      </c>
      <c r="G5135" s="16" t="s">
        <v>1018</v>
      </c>
      <c r="H5135" s="16" t="s">
        <v>26</v>
      </c>
      <c r="I5135" s="183">
        <v>138580</v>
      </c>
      <c r="J5135" s="183">
        <v>138580</v>
      </c>
      <c r="K5135" s="183">
        <v>138000</v>
      </c>
      <c r="L5135" s="183">
        <f>M5135+N5135+O5135</f>
        <v>580</v>
      </c>
      <c r="M5135" s="17">
        <v>580</v>
      </c>
      <c r="N5135" s="17">
        <v>0</v>
      </c>
      <c r="O5135" s="17">
        <v>0</v>
      </c>
      <c r="P5135" s="17">
        <f t="shared" si="4170"/>
        <v>138580</v>
      </c>
      <c r="Q5135" s="183">
        <f t="shared" si="4171"/>
        <v>100</v>
      </c>
    </row>
    <row r="5136" spans="1:17" x14ac:dyDescent="0.25">
      <c r="A5136" s="4" t="s">
        <v>969</v>
      </c>
      <c r="B5136" s="4" t="s">
        <v>94</v>
      </c>
      <c r="C5136" s="4" t="s">
        <v>1203</v>
      </c>
      <c r="D5136" s="4" t="s">
        <v>1972</v>
      </c>
      <c r="E5136" s="3" t="s">
        <v>22</v>
      </c>
      <c r="F5136" s="4" t="s">
        <v>1976</v>
      </c>
      <c r="G5136" s="16" t="s">
        <v>1018</v>
      </c>
      <c r="H5136" s="16" t="s">
        <v>28</v>
      </c>
      <c r="I5136" s="183">
        <v>33700</v>
      </c>
      <c r="J5136" s="183">
        <v>35219</v>
      </c>
      <c r="K5136" s="183">
        <v>35219</v>
      </c>
      <c r="L5136" s="183">
        <f>M5136+N5136+O5136</f>
        <v>0</v>
      </c>
      <c r="M5136" s="17">
        <v>0</v>
      </c>
      <c r="N5136" s="17">
        <v>0</v>
      </c>
      <c r="O5136" s="17">
        <v>0</v>
      </c>
      <c r="P5136" s="17">
        <f t="shared" si="4170"/>
        <v>35219</v>
      </c>
      <c r="Q5136" s="183">
        <f t="shared" si="4171"/>
        <v>100</v>
      </c>
    </row>
    <row r="5137" spans="1:17" x14ac:dyDescent="0.25">
      <c r="A5137" s="4" t="s">
        <v>969</v>
      </c>
      <c r="B5137" s="4" t="s">
        <v>94</v>
      </c>
      <c r="C5137" s="4" t="s">
        <v>1203</v>
      </c>
      <c r="D5137" s="4" t="s">
        <v>1972</v>
      </c>
      <c r="E5137" s="3" t="s">
        <v>22</v>
      </c>
      <c r="F5137" s="4" t="s">
        <v>1977</v>
      </c>
      <c r="G5137" s="16" t="s">
        <v>1018</v>
      </c>
      <c r="H5137" s="16" t="s">
        <v>24</v>
      </c>
      <c r="I5137" s="183">
        <v>6000</v>
      </c>
      <c r="J5137" s="183">
        <v>6000</v>
      </c>
      <c r="K5137" s="183">
        <v>6000</v>
      </c>
      <c r="L5137" s="183">
        <f>M5137+N5137+O5137</f>
        <v>0</v>
      </c>
      <c r="M5137" s="17"/>
      <c r="N5137" s="17"/>
      <c r="O5137" s="17"/>
      <c r="P5137" s="17">
        <f t="shared" si="4170"/>
        <v>6000</v>
      </c>
      <c r="Q5137" s="183">
        <f t="shared" si="4171"/>
        <v>100</v>
      </c>
    </row>
    <row r="5138" spans="1:17" x14ac:dyDescent="0.25">
      <c r="A5138" s="4" t="s">
        <v>969</v>
      </c>
      <c r="B5138" s="4" t="s">
        <v>94</v>
      </c>
      <c r="C5138" s="4" t="s">
        <v>1203</v>
      </c>
      <c r="D5138" s="4" t="s">
        <v>1972</v>
      </c>
      <c r="E5138" s="3" t="s">
        <v>22</v>
      </c>
      <c r="F5138" s="4" t="s">
        <v>1978</v>
      </c>
      <c r="G5138" s="16" t="s">
        <v>1018</v>
      </c>
      <c r="H5138" s="16" t="s">
        <v>30</v>
      </c>
      <c r="I5138" s="183">
        <v>10000</v>
      </c>
      <c r="J5138" s="183">
        <v>10000</v>
      </c>
      <c r="K5138" s="183">
        <v>10000</v>
      </c>
      <c r="L5138" s="183">
        <f>M5138+N5138+O5138</f>
        <v>0</v>
      </c>
      <c r="M5138" s="17"/>
      <c r="N5138" s="17"/>
      <c r="O5138" s="17"/>
      <c r="P5138" s="17">
        <f t="shared" si="4170"/>
        <v>10000</v>
      </c>
      <c r="Q5138" s="183">
        <f t="shared" si="4171"/>
        <v>100</v>
      </c>
    </row>
    <row r="5139" spans="1:17" x14ac:dyDescent="0.25">
      <c r="A5139" s="4" t="s">
        <v>969</v>
      </c>
      <c r="B5139" s="4" t="s">
        <v>94</v>
      </c>
      <c r="C5139" s="4" t="s">
        <v>1203</v>
      </c>
      <c r="D5139" s="4" t="s">
        <v>1972</v>
      </c>
      <c r="E5139" s="2" t="s">
        <v>31</v>
      </c>
      <c r="F5139" s="2" t="s">
        <v>1</v>
      </c>
      <c r="G5139" s="2" t="s">
        <v>1</v>
      </c>
      <c r="H5139" s="2" t="s">
        <v>32</v>
      </c>
      <c r="I5139" s="185">
        <f t="shared" ref="I5139:O5139" si="4177">SUM(I5140)</f>
        <v>189783</v>
      </c>
      <c r="J5139" s="185">
        <f t="shared" si="4177"/>
        <v>189783</v>
      </c>
      <c r="K5139" s="185">
        <f t="shared" si="4177"/>
        <v>153000</v>
      </c>
      <c r="L5139" s="185">
        <f t="shared" si="4177"/>
        <v>25783</v>
      </c>
      <c r="M5139" s="15">
        <f t="shared" si="4177"/>
        <v>20000</v>
      </c>
      <c r="N5139" s="15">
        <f t="shared" si="4177"/>
        <v>5783</v>
      </c>
      <c r="O5139" s="15">
        <f t="shared" si="4177"/>
        <v>0</v>
      </c>
      <c r="P5139" s="15">
        <f t="shared" si="4170"/>
        <v>178783</v>
      </c>
      <c r="Q5139" s="185">
        <f t="shared" si="4171"/>
        <v>94.203906566973856</v>
      </c>
    </row>
    <row r="5140" spans="1:17" x14ac:dyDescent="0.25">
      <c r="A5140" s="4" t="s">
        <v>969</v>
      </c>
      <c r="B5140" s="4" t="s">
        <v>94</v>
      </c>
      <c r="C5140" s="4" t="s">
        <v>1203</v>
      </c>
      <c r="D5140" s="4" t="s">
        <v>1972</v>
      </c>
      <c r="E5140" s="3" t="s">
        <v>34</v>
      </c>
      <c r="F5140" s="4"/>
      <c r="G5140" s="16" t="s">
        <v>1018</v>
      </c>
      <c r="H5140" s="16" t="s">
        <v>33</v>
      </c>
      <c r="I5140" s="183">
        <v>189783</v>
      </c>
      <c r="J5140" s="183">
        <v>189783</v>
      </c>
      <c r="K5140" s="183">
        <v>153000</v>
      </c>
      <c r="L5140" s="183">
        <f>M5140+N5140+O5140</f>
        <v>25783</v>
      </c>
      <c r="M5140" s="17">
        <v>20000</v>
      </c>
      <c r="N5140" s="17">
        <v>5783</v>
      </c>
      <c r="O5140" s="17">
        <v>0</v>
      </c>
      <c r="P5140" s="17">
        <f t="shared" si="4170"/>
        <v>178783</v>
      </c>
      <c r="Q5140" s="183">
        <f t="shared" si="4171"/>
        <v>94.203906566973856</v>
      </c>
    </row>
    <row r="5141" spans="1:17" x14ac:dyDescent="0.25">
      <c r="A5141" s="4" t="s">
        <v>969</v>
      </c>
      <c r="B5141" s="4" t="s">
        <v>94</v>
      </c>
      <c r="C5141" s="4" t="s">
        <v>1203</v>
      </c>
      <c r="D5141" s="4" t="s">
        <v>1972</v>
      </c>
      <c r="E5141" s="2" t="s">
        <v>35</v>
      </c>
      <c r="F5141" s="2" t="s">
        <v>1</v>
      </c>
      <c r="G5141" s="2" t="s">
        <v>1</v>
      </c>
      <c r="H5141" s="2" t="s">
        <v>36</v>
      </c>
      <c r="I5141" s="185">
        <f t="shared" ref="I5141:O5141" si="4178">SUM(I5142:I5150)</f>
        <v>235684</v>
      </c>
      <c r="J5141" s="185">
        <f t="shared" si="4178"/>
        <v>154184</v>
      </c>
      <c r="K5141" s="185">
        <f t="shared" si="4178"/>
        <v>151300</v>
      </c>
      <c r="L5141" s="185">
        <f t="shared" si="4178"/>
        <v>884</v>
      </c>
      <c r="M5141" s="15">
        <f t="shared" si="4178"/>
        <v>884</v>
      </c>
      <c r="N5141" s="15">
        <f t="shared" si="4178"/>
        <v>0</v>
      </c>
      <c r="O5141" s="15">
        <f t="shared" si="4178"/>
        <v>0</v>
      </c>
      <c r="P5141" s="15">
        <f t="shared" si="4170"/>
        <v>152184</v>
      </c>
      <c r="Q5141" s="185">
        <f t="shared" si="4171"/>
        <v>98.702848544596065</v>
      </c>
    </row>
    <row r="5142" spans="1:17" x14ac:dyDescent="0.25">
      <c r="A5142" s="4" t="s">
        <v>969</v>
      </c>
      <c r="B5142" s="4" t="s">
        <v>94</v>
      </c>
      <c r="C5142" s="4" t="s">
        <v>1203</v>
      </c>
      <c r="D5142" s="4" t="s">
        <v>1972</v>
      </c>
      <c r="E5142" s="3" t="s">
        <v>39</v>
      </c>
      <c r="F5142" s="4"/>
      <c r="G5142" s="16" t="s">
        <v>1018</v>
      </c>
      <c r="H5142" s="16" t="s">
        <v>38</v>
      </c>
      <c r="I5142" s="183">
        <v>7100</v>
      </c>
      <c r="J5142" s="183">
        <v>100</v>
      </c>
      <c r="K5142" s="183">
        <v>100</v>
      </c>
      <c r="L5142" s="183">
        <f t="shared" ref="L5142:L5149" si="4179">M5142+N5142+O5142</f>
        <v>0</v>
      </c>
      <c r="M5142" s="17">
        <v>0</v>
      </c>
      <c r="N5142" s="17">
        <v>0</v>
      </c>
      <c r="O5142" s="17">
        <v>0</v>
      </c>
      <c r="P5142" s="17">
        <f t="shared" si="4170"/>
        <v>100</v>
      </c>
      <c r="Q5142" s="183">
        <f t="shared" si="4171"/>
        <v>100</v>
      </c>
    </row>
    <row r="5143" spans="1:17" x14ac:dyDescent="0.25">
      <c r="A5143" s="4" t="s">
        <v>969</v>
      </c>
      <c r="B5143" s="4" t="s">
        <v>94</v>
      </c>
      <c r="C5143" s="4" t="s">
        <v>1203</v>
      </c>
      <c r="D5143" s="4" t="s">
        <v>1972</v>
      </c>
      <c r="E5143" s="3" t="s">
        <v>197</v>
      </c>
      <c r="F5143" s="4"/>
      <c r="G5143" s="16" t="s">
        <v>1018</v>
      </c>
      <c r="H5143" s="16" t="s">
        <v>196</v>
      </c>
      <c r="I5143" s="183">
        <v>79000</v>
      </c>
      <c r="J5143" s="183">
        <v>60000</v>
      </c>
      <c r="K5143" s="183">
        <v>60000</v>
      </c>
      <c r="L5143" s="183">
        <f t="shared" si="4179"/>
        <v>0</v>
      </c>
      <c r="M5143" s="17">
        <v>0</v>
      </c>
      <c r="N5143" s="17">
        <v>0</v>
      </c>
      <c r="O5143" s="17">
        <v>0</v>
      </c>
      <c r="P5143" s="17">
        <f t="shared" si="4170"/>
        <v>60000</v>
      </c>
      <c r="Q5143" s="183">
        <f t="shared" si="4171"/>
        <v>100</v>
      </c>
    </row>
    <row r="5144" spans="1:17" x14ac:dyDescent="0.25">
      <c r="A5144" s="4" t="s">
        <v>969</v>
      </c>
      <c r="B5144" s="4" t="s">
        <v>94</v>
      </c>
      <c r="C5144" s="4" t="s">
        <v>1203</v>
      </c>
      <c r="D5144" s="4" t="s">
        <v>1972</v>
      </c>
      <c r="E5144" s="3" t="s">
        <v>200</v>
      </c>
      <c r="F5144" s="4"/>
      <c r="G5144" s="16" t="s">
        <v>1018</v>
      </c>
      <c r="H5144" s="16" t="s">
        <v>199</v>
      </c>
      <c r="I5144" s="183">
        <v>7500</v>
      </c>
      <c r="J5144" s="183">
        <v>5000</v>
      </c>
      <c r="K5144" s="183">
        <v>4500</v>
      </c>
      <c r="L5144" s="183">
        <f t="shared" si="4179"/>
        <v>0</v>
      </c>
      <c r="M5144" s="17">
        <v>0</v>
      </c>
      <c r="N5144" s="17">
        <v>0</v>
      </c>
      <c r="O5144" s="17">
        <v>0</v>
      </c>
      <c r="P5144" s="17">
        <f t="shared" si="4170"/>
        <v>4500</v>
      </c>
      <c r="Q5144" s="183">
        <f t="shared" si="4171"/>
        <v>90</v>
      </c>
    </row>
    <row r="5145" spans="1:17" x14ac:dyDescent="0.25">
      <c r="A5145" s="4" t="s">
        <v>969</v>
      </c>
      <c r="B5145" s="4" t="s">
        <v>94</v>
      </c>
      <c r="C5145" s="4" t="s">
        <v>1203</v>
      </c>
      <c r="D5145" s="4" t="s">
        <v>1972</v>
      </c>
      <c r="E5145" s="3" t="s">
        <v>203</v>
      </c>
      <c r="F5145" s="4"/>
      <c r="G5145" s="16" t="s">
        <v>1018</v>
      </c>
      <c r="H5145" s="16" t="s">
        <v>202</v>
      </c>
      <c r="I5145" s="183">
        <v>51000</v>
      </c>
      <c r="J5145" s="183">
        <v>46000</v>
      </c>
      <c r="K5145" s="183">
        <v>46000</v>
      </c>
      <c r="L5145" s="183">
        <f t="shared" si="4179"/>
        <v>0</v>
      </c>
      <c r="M5145" s="17">
        <v>0</v>
      </c>
      <c r="N5145" s="17">
        <v>0</v>
      </c>
      <c r="O5145" s="17">
        <v>0</v>
      </c>
      <c r="P5145" s="17">
        <f t="shared" si="4170"/>
        <v>46000</v>
      </c>
      <c r="Q5145" s="183">
        <f t="shared" si="4171"/>
        <v>100</v>
      </c>
    </row>
    <row r="5146" spans="1:17" x14ac:dyDescent="0.25">
      <c r="A5146" s="4" t="s">
        <v>969</v>
      </c>
      <c r="B5146" s="4" t="s">
        <v>94</v>
      </c>
      <c r="C5146" s="4" t="s">
        <v>1203</v>
      </c>
      <c r="D5146" s="4" t="s">
        <v>1972</v>
      </c>
      <c r="E5146" s="3" t="s">
        <v>206</v>
      </c>
      <c r="F5146" s="4"/>
      <c r="G5146" s="16" t="s">
        <v>1018</v>
      </c>
      <c r="H5146" s="16" t="s">
        <v>205</v>
      </c>
      <c r="I5146" s="183">
        <v>4100</v>
      </c>
      <c r="J5146" s="183">
        <v>100</v>
      </c>
      <c r="K5146" s="183">
        <v>100</v>
      </c>
      <c r="L5146" s="183">
        <f t="shared" si="4179"/>
        <v>0</v>
      </c>
      <c r="M5146" s="17">
        <v>0</v>
      </c>
      <c r="N5146" s="17">
        <v>0</v>
      </c>
      <c r="O5146" s="17">
        <v>0</v>
      </c>
      <c r="P5146" s="17">
        <f t="shared" si="4170"/>
        <v>100</v>
      </c>
      <c r="Q5146" s="183">
        <f t="shared" si="4171"/>
        <v>100</v>
      </c>
    </row>
    <row r="5147" spans="1:17" x14ac:dyDescent="0.25">
      <c r="A5147" s="4" t="s">
        <v>969</v>
      </c>
      <c r="B5147" s="4" t="s">
        <v>94</v>
      </c>
      <c r="C5147" s="4" t="s">
        <v>1203</v>
      </c>
      <c r="D5147" s="4" t="s">
        <v>1972</v>
      </c>
      <c r="E5147" s="3" t="s">
        <v>209</v>
      </c>
      <c r="F5147" s="4"/>
      <c r="G5147" s="16" t="s">
        <v>1018</v>
      </c>
      <c r="H5147" s="16" t="s">
        <v>208</v>
      </c>
      <c r="I5147" s="183">
        <v>20000</v>
      </c>
      <c r="J5147" s="183">
        <v>19000</v>
      </c>
      <c r="K5147" s="183">
        <v>17500</v>
      </c>
      <c r="L5147" s="183">
        <f t="shared" si="4179"/>
        <v>0</v>
      </c>
      <c r="M5147" s="17">
        <v>0</v>
      </c>
      <c r="N5147" s="17">
        <v>0</v>
      </c>
      <c r="O5147" s="17">
        <v>0</v>
      </c>
      <c r="P5147" s="17">
        <f t="shared" si="4170"/>
        <v>17500</v>
      </c>
      <c r="Q5147" s="183">
        <f t="shared" si="4171"/>
        <v>92.10526315789474</v>
      </c>
    </row>
    <row r="5148" spans="1:17" x14ac:dyDescent="0.25">
      <c r="A5148" s="4" t="s">
        <v>969</v>
      </c>
      <c r="B5148" s="4" t="s">
        <v>94</v>
      </c>
      <c r="C5148" s="4" t="s">
        <v>1203</v>
      </c>
      <c r="D5148" s="4" t="s">
        <v>1972</v>
      </c>
      <c r="E5148" s="3" t="s">
        <v>212</v>
      </c>
      <c r="F5148" s="4"/>
      <c r="G5148" s="16" t="s">
        <v>1018</v>
      </c>
      <c r="H5148" s="16" t="s">
        <v>211</v>
      </c>
      <c r="I5148" s="183">
        <v>14000</v>
      </c>
      <c r="J5148" s="183">
        <v>7000</v>
      </c>
      <c r="K5148" s="183">
        <v>7000</v>
      </c>
      <c r="L5148" s="183">
        <f t="shared" si="4179"/>
        <v>0</v>
      </c>
      <c r="M5148" s="17">
        <v>0</v>
      </c>
      <c r="N5148" s="17">
        <v>0</v>
      </c>
      <c r="O5148" s="17">
        <v>0</v>
      </c>
      <c r="P5148" s="17">
        <f t="shared" si="4170"/>
        <v>7000</v>
      </c>
      <c r="Q5148" s="183">
        <f t="shared" si="4171"/>
        <v>100</v>
      </c>
    </row>
    <row r="5149" spans="1:17" x14ac:dyDescent="0.25">
      <c r="A5149" s="4" t="s">
        <v>969</v>
      </c>
      <c r="B5149" s="4" t="s">
        <v>94</v>
      </c>
      <c r="C5149" s="4" t="s">
        <v>1203</v>
      </c>
      <c r="D5149" s="4" t="s">
        <v>1972</v>
      </c>
      <c r="E5149" s="3" t="s">
        <v>215</v>
      </c>
      <c r="F5149" s="4"/>
      <c r="G5149" s="16" t="s">
        <v>1018</v>
      </c>
      <c r="H5149" s="16" t="s">
        <v>214</v>
      </c>
      <c r="I5149" s="183">
        <v>0</v>
      </c>
      <c r="J5149" s="183">
        <v>0</v>
      </c>
      <c r="K5149" s="183">
        <v>0</v>
      </c>
      <c r="L5149" s="183">
        <f t="shared" si="4179"/>
        <v>0</v>
      </c>
      <c r="M5149" s="17"/>
      <c r="N5149" s="17"/>
      <c r="O5149" s="17"/>
      <c r="P5149" s="17">
        <f t="shared" si="4170"/>
        <v>0</v>
      </c>
      <c r="Q5149" s="161" t="str">
        <f t="shared" si="4171"/>
        <v>-</v>
      </c>
    </row>
    <row r="5150" spans="1:17" x14ac:dyDescent="0.25">
      <c r="A5150" s="1" t="s">
        <v>969</v>
      </c>
      <c r="B5150" s="1" t="s">
        <v>94</v>
      </c>
      <c r="C5150" s="1" t="s">
        <v>1203</v>
      </c>
      <c r="D5150" s="1" t="s">
        <v>1972</v>
      </c>
      <c r="E5150" s="1" t="s">
        <v>40</v>
      </c>
      <c r="F5150" s="4" t="s">
        <v>1</v>
      </c>
      <c r="G5150" s="16" t="s">
        <v>1</v>
      </c>
      <c r="H5150" s="2" t="s">
        <v>41</v>
      </c>
      <c r="I5150" s="185">
        <f t="shared" ref="I5150:O5150" si="4180">SUM(I5151:I5153)</f>
        <v>52984</v>
      </c>
      <c r="J5150" s="185">
        <f t="shared" si="4180"/>
        <v>16984</v>
      </c>
      <c r="K5150" s="185">
        <f t="shared" si="4180"/>
        <v>16100</v>
      </c>
      <c r="L5150" s="185">
        <f t="shared" si="4180"/>
        <v>884</v>
      </c>
      <c r="M5150" s="15">
        <f t="shared" si="4180"/>
        <v>884</v>
      </c>
      <c r="N5150" s="15">
        <f t="shared" si="4180"/>
        <v>0</v>
      </c>
      <c r="O5150" s="15">
        <f t="shared" si="4180"/>
        <v>0</v>
      </c>
      <c r="P5150" s="15">
        <f t="shared" si="4170"/>
        <v>16984</v>
      </c>
      <c r="Q5150" s="185">
        <f t="shared" si="4171"/>
        <v>100</v>
      </c>
    </row>
    <row r="5151" spans="1:17" x14ac:dyDescent="0.25">
      <c r="A5151" s="4" t="s">
        <v>969</v>
      </c>
      <c r="B5151" s="4" t="s">
        <v>94</v>
      </c>
      <c r="C5151" s="4" t="s">
        <v>1203</v>
      </c>
      <c r="D5151" s="4" t="s">
        <v>1972</v>
      </c>
      <c r="E5151" s="3" t="s">
        <v>42</v>
      </c>
      <c r="F5151" s="4"/>
      <c r="G5151" s="16" t="s">
        <v>1018</v>
      </c>
      <c r="H5151" s="16" t="s">
        <v>41</v>
      </c>
      <c r="I5151" s="183">
        <v>41000</v>
      </c>
      <c r="J5151" s="183">
        <v>5000</v>
      </c>
      <c r="K5151" s="183">
        <v>5000</v>
      </c>
      <c r="L5151" s="183">
        <f>M5151+N5151+O5151</f>
        <v>0</v>
      </c>
      <c r="M5151" s="17">
        <v>0</v>
      </c>
      <c r="N5151" s="17">
        <v>0</v>
      </c>
      <c r="O5151" s="17">
        <v>0</v>
      </c>
      <c r="P5151" s="17">
        <f t="shared" si="4170"/>
        <v>5000</v>
      </c>
      <c r="Q5151" s="183">
        <f t="shared" si="4171"/>
        <v>100</v>
      </c>
    </row>
    <row r="5152" spans="1:17" ht="22.5" x14ac:dyDescent="0.25">
      <c r="A5152" s="4" t="s">
        <v>969</v>
      </c>
      <c r="B5152" s="4" t="s">
        <v>94</v>
      </c>
      <c r="C5152" s="4" t="s">
        <v>1203</v>
      </c>
      <c r="D5152" s="4" t="s">
        <v>1972</v>
      </c>
      <c r="E5152" s="3" t="s">
        <v>42</v>
      </c>
      <c r="F5152" s="4" t="s">
        <v>1979</v>
      </c>
      <c r="G5152" s="16" t="s">
        <v>1018</v>
      </c>
      <c r="H5152" s="16" t="s">
        <v>50</v>
      </c>
      <c r="I5152" s="183">
        <v>5766</v>
      </c>
      <c r="J5152" s="183">
        <v>5766</v>
      </c>
      <c r="K5152" s="183">
        <v>5100</v>
      </c>
      <c r="L5152" s="183">
        <f>M5152+N5152+O5152</f>
        <v>666</v>
      </c>
      <c r="M5152" s="17">
        <v>666</v>
      </c>
      <c r="N5152" s="17">
        <v>0</v>
      </c>
      <c r="O5152" s="17">
        <v>0</v>
      </c>
      <c r="P5152" s="17">
        <f t="shared" si="4170"/>
        <v>5766</v>
      </c>
      <c r="Q5152" s="183">
        <f t="shared" si="4171"/>
        <v>100</v>
      </c>
    </row>
    <row r="5153" spans="1:17" ht="22.5" x14ac:dyDescent="0.25">
      <c r="A5153" s="4" t="s">
        <v>969</v>
      </c>
      <c r="B5153" s="4" t="s">
        <v>94</v>
      </c>
      <c r="C5153" s="4" t="s">
        <v>1203</v>
      </c>
      <c r="D5153" s="4" t="s">
        <v>1972</v>
      </c>
      <c r="E5153" s="3" t="s">
        <v>42</v>
      </c>
      <c r="F5153" s="4" t="s">
        <v>1980</v>
      </c>
      <c r="G5153" s="16" t="s">
        <v>1018</v>
      </c>
      <c r="H5153" s="16" t="s">
        <v>56</v>
      </c>
      <c r="I5153" s="183">
        <v>6218</v>
      </c>
      <c r="J5153" s="183">
        <v>6218</v>
      </c>
      <c r="K5153" s="183">
        <v>6000</v>
      </c>
      <c r="L5153" s="183">
        <f>M5153+N5153+O5153</f>
        <v>218</v>
      </c>
      <c r="M5153" s="17">
        <v>218</v>
      </c>
      <c r="N5153" s="17">
        <v>0</v>
      </c>
      <c r="O5153" s="17">
        <v>0</v>
      </c>
      <c r="P5153" s="17">
        <f t="shared" si="4170"/>
        <v>6218</v>
      </c>
      <c r="Q5153" s="183">
        <f t="shared" si="4171"/>
        <v>100</v>
      </c>
    </row>
    <row r="5154" spans="1:17" ht="22.5" x14ac:dyDescent="0.25">
      <c r="A5154" s="1" t="s">
        <v>1</v>
      </c>
      <c r="B5154" s="1" t="s">
        <v>1</v>
      </c>
      <c r="C5154" s="1" t="s">
        <v>1</v>
      </c>
      <c r="D5154" s="2" t="s">
        <v>1</v>
      </c>
      <c r="E5154" s="2" t="s">
        <v>1</v>
      </c>
      <c r="F5154" s="2" t="s">
        <v>1</v>
      </c>
      <c r="G5154" s="2" t="s">
        <v>1</v>
      </c>
      <c r="H5154" s="13" t="s">
        <v>57</v>
      </c>
      <c r="I5154" s="184">
        <f t="shared" ref="I5154:O5155" si="4181">SUM(I5155)</f>
        <v>100</v>
      </c>
      <c r="J5154" s="184">
        <f t="shared" si="4181"/>
        <v>49750</v>
      </c>
      <c r="K5154" s="184">
        <f t="shared" si="4181"/>
        <v>49650</v>
      </c>
      <c r="L5154" s="184">
        <f t="shared" si="4181"/>
        <v>0</v>
      </c>
      <c r="M5154" s="14">
        <f t="shared" si="4181"/>
        <v>0</v>
      </c>
      <c r="N5154" s="14">
        <f t="shared" si="4181"/>
        <v>0</v>
      </c>
      <c r="O5154" s="14">
        <f t="shared" si="4181"/>
        <v>0</v>
      </c>
      <c r="P5154" s="14">
        <f t="shared" si="4170"/>
        <v>49650</v>
      </c>
      <c r="Q5154" s="184">
        <f t="shared" si="4171"/>
        <v>99.798994974874361</v>
      </c>
    </row>
    <row r="5155" spans="1:17" x14ac:dyDescent="0.25">
      <c r="A5155" s="4" t="s">
        <v>969</v>
      </c>
      <c r="B5155" s="4" t="s">
        <v>94</v>
      </c>
      <c r="C5155" s="4" t="s">
        <v>1203</v>
      </c>
      <c r="D5155" s="4" t="s">
        <v>1972</v>
      </c>
      <c r="E5155" s="2" t="s">
        <v>58</v>
      </c>
      <c r="F5155" s="2" t="s">
        <v>1</v>
      </c>
      <c r="G5155" s="2" t="s">
        <v>1</v>
      </c>
      <c r="H5155" s="2" t="s">
        <v>59</v>
      </c>
      <c r="I5155" s="185">
        <f t="shared" si="4181"/>
        <v>100</v>
      </c>
      <c r="J5155" s="185">
        <f t="shared" si="4181"/>
        <v>49750</v>
      </c>
      <c r="K5155" s="185">
        <f t="shared" si="4181"/>
        <v>49650</v>
      </c>
      <c r="L5155" s="185">
        <f t="shared" si="4181"/>
        <v>0</v>
      </c>
      <c r="M5155" s="15">
        <f t="shared" si="4181"/>
        <v>0</v>
      </c>
      <c r="N5155" s="15">
        <f t="shared" si="4181"/>
        <v>0</v>
      </c>
      <c r="O5155" s="15">
        <f t="shared" si="4181"/>
        <v>0</v>
      </c>
      <c r="P5155" s="15">
        <f t="shared" si="4170"/>
        <v>49650</v>
      </c>
      <c r="Q5155" s="185">
        <f t="shared" si="4171"/>
        <v>99.798994974874361</v>
      </c>
    </row>
    <row r="5156" spans="1:17" x14ac:dyDescent="0.25">
      <c r="A5156" s="4" t="s">
        <v>969</v>
      </c>
      <c r="B5156" s="4" t="s">
        <v>94</v>
      </c>
      <c r="C5156" s="4" t="s">
        <v>1203</v>
      </c>
      <c r="D5156" s="4" t="s">
        <v>1972</v>
      </c>
      <c r="E5156" s="3" t="s">
        <v>69</v>
      </c>
      <c r="F5156" s="4"/>
      <c r="G5156" s="16" t="s">
        <v>1018</v>
      </c>
      <c r="H5156" s="16" t="s">
        <v>68</v>
      </c>
      <c r="I5156" s="183">
        <v>100</v>
      </c>
      <c r="J5156" s="183">
        <v>49750</v>
      </c>
      <c r="K5156" s="183">
        <v>49650</v>
      </c>
      <c r="L5156" s="183">
        <f>M5156+N5156+O5156</f>
        <v>0</v>
      </c>
      <c r="M5156" s="17"/>
      <c r="N5156" s="17"/>
      <c r="O5156" s="17"/>
      <c r="P5156" s="17">
        <f t="shared" si="4170"/>
        <v>49650</v>
      </c>
      <c r="Q5156" s="183">
        <f t="shared" si="4171"/>
        <v>99.798994974874361</v>
      </c>
    </row>
    <row r="5157" spans="1:17" ht="22.5" x14ac:dyDescent="0.25">
      <c r="A5157" s="1" t="s">
        <v>1</v>
      </c>
      <c r="B5157" s="1" t="s">
        <v>1</v>
      </c>
      <c r="C5157" s="1" t="s">
        <v>1</v>
      </c>
      <c r="D5157" s="2" t="s">
        <v>1</v>
      </c>
      <c r="E5157" s="2" t="s">
        <v>1</v>
      </c>
      <c r="F5157" s="2" t="s">
        <v>1</v>
      </c>
      <c r="G5157" s="2" t="s">
        <v>1</v>
      </c>
      <c r="H5157" s="13" t="s">
        <v>70</v>
      </c>
      <c r="I5157" s="184">
        <f t="shared" ref="I5157:O5157" si="4182">SUM(I5158)</f>
        <v>74000</v>
      </c>
      <c r="J5157" s="184">
        <f t="shared" si="4182"/>
        <v>59000</v>
      </c>
      <c r="K5157" s="184">
        <f t="shared" si="4182"/>
        <v>59000</v>
      </c>
      <c r="L5157" s="184">
        <f t="shared" si="4182"/>
        <v>0</v>
      </c>
      <c r="M5157" s="14">
        <f t="shared" si="4182"/>
        <v>0</v>
      </c>
      <c r="N5157" s="14">
        <f t="shared" si="4182"/>
        <v>0</v>
      </c>
      <c r="O5157" s="14">
        <f t="shared" si="4182"/>
        <v>0</v>
      </c>
      <c r="P5157" s="14">
        <f t="shared" si="4170"/>
        <v>59000</v>
      </c>
      <c r="Q5157" s="184">
        <f t="shared" si="4171"/>
        <v>100</v>
      </c>
    </row>
    <row r="5158" spans="1:17" x14ac:dyDescent="0.25">
      <c r="A5158" s="4" t="s">
        <v>969</v>
      </c>
      <c r="B5158" s="4" t="s">
        <v>94</v>
      </c>
      <c r="C5158" s="4" t="s">
        <v>1203</v>
      </c>
      <c r="D5158" s="4" t="s">
        <v>1972</v>
      </c>
      <c r="E5158" s="2" t="s">
        <v>71</v>
      </c>
      <c r="F5158" s="2" t="s">
        <v>1</v>
      </c>
      <c r="G5158" s="2" t="s">
        <v>1</v>
      </c>
      <c r="H5158" s="2" t="s">
        <v>72</v>
      </c>
      <c r="I5158" s="185">
        <f t="shared" ref="I5158:L5158" si="4183">SUM(I5159:I5160)</f>
        <v>74000</v>
      </c>
      <c r="J5158" s="185">
        <f t="shared" ref="J5158" si="4184">SUM(J5159:J5160)</f>
        <v>59000</v>
      </c>
      <c r="K5158" s="185">
        <f t="shared" ref="K5158" si="4185">SUM(K5159:K5160)</f>
        <v>59000</v>
      </c>
      <c r="L5158" s="185">
        <f t="shared" si="4183"/>
        <v>0</v>
      </c>
      <c r="M5158" s="15">
        <f t="shared" ref="M5158:O5158" si="4186">SUM(M5159:M5160)</f>
        <v>0</v>
      </c>
      <c r="N5158" s="15">
        <f t="shared" si="4186"/>
        <v>0</v>
      </c>
      <c r="O5158" s="15">
        <f t="shared" si="4186"/>
        <v>0</v>
      </c>
      <c r="P5158" s="15">
        <f t="shared" si="4170"/>
        <v>59000</v>
      </c>
      <c r="Q5158" s="185">
        <f t="shared" si="4171"/>
        <v>100</v>
      </c>
    </row>
    <row r="5159" spans="1:17" x14ac:dyDescent="0.25">
      <c r="A5159" s="4" t="s">
        <v>969</v>
      </c>
      <c r="B5159" s="4" t="s">
        <v>94</v>
      </c>
      <c r="C5159" s="4" t="s">
        <v>1203</v>
      </c>
      <c r="D5159" s="4" t="s">
        <v>1972</v>
      </c>
      <c r="E5159" s="3" t="s">
        <v>75</v>
      </c>
      <c r="F5159" s="4"/>
      <c r="G5159" s="16" t="s">
        <v>1018</v>
      </c>
      <c r="H5159" s="16" t="s">
        <v>74</v>
      </c>
      <c r="I5159" s="183">
        <v>38000</v>
      </c>
      <c r="J5159" s="183">
        <v>23000</v>
      </c>
      <c r="K5159" s="183">
        <v>23000</v>
      </c>
      <c r="L5159" s="183">
        <f>M5159+N5159+O5159</f>
        <v>0</v>
      </c>
      <c r="M5159" s="17"/>
      <c r="N5159" s="17"/>
      <c r="O5159" s="17"/>
      <c r="P5159" s="17">
        <f t="shared" si="4170"/>
        <v>23000</v>
      </c>
      <c r="Q5159" s="183">
        <f t="shared" si="4171"/>
        <v>100</v>
      </c>
    </row>
    <row r="5160" spans="1:17" x14ac:dyDescent="0.25">
      <c r="A5160" s="4" t="s">
        <v>969</v>
      </c>
      <c r="B5160" s="4" t="s">
        <v>94</v>
      </c>
      <c r="C5160" s="4" t="s">
        <v>1203</v>
      </c>
      <c r="D5160" s="4" t="s">
        <v>1972</v>
      </c>
      <c r="E5160" s="3" t="s">
        <v>341</v>
      </c>
      <c r="F5160" s="4"/>
      <c r="G5160" s="16" t="s">
        <v>1018</v>
      </c>
      <c r="H5160" s="16" t="s">
        <v>340</v>
      </c>
      <c r="I5160" s="183">
        <v>36000</v>
      </c>
      <c r="J5160" s="183">
        <v>36000</v>
      </c>
      <c r="K5160" s="183">
        <v>36000</v>
      </c>
      <c r="L5160" s="183">
        <f>M5160+N5160+O5160</f>
        <v>0</v>
      </c>
      <c r="M5160" s="17"/>
      <c r="N5160" s="17"/>
      <c r="O5160" s="17"/>
      <c r="P5160" s="17">
        <f t="shared" si="4170"/>
        <v>36000</v>
      </c>
      <c r="Q5160" s="183">
        <f t="shared" si="4171"/>
        <v>100</v>
      </c>
    </row>
    <row r="5161" spans="1:17" x14ac:dyDescent="0.25">
      <c r="A5161" s="16" t="s">
        <v>1</v>
      </c>
      <c r="B5161" s="16" t="s">
        <v>1</v>
      </c>
      <c r="C5161" s="16" t="s">
        <v>1</v>
      </c>
      <c r="D5161" s="16" t="s">
        <v>1</v>
      </c>
      <c r="E5161" s="16" t="s">
        <v>1</v>
      </c>
      <c r="F5161" s="16" t="s">
        <v>1</v>
      </c>
      <c r="G5161" s="16" t="s">
        <v>1</v>
      </c>
      <c r="H5161" s="13" t="s">
        <v>1981</v>
      </c>
      <c r="I5161" s="184">
        <f t="shared" ref="I5161:O5161" si="4187">SUM(I5130,I5154,I5157)</f>
        <v>2526428</v>
      </c>
      <c r="J5161" s="184">
        <f t="shared" si="4187"/>
        <v>2481097</v>
      </c>
      <c r="K5161" s="184">
        <f t="shared" si="4187"/>
        <v>2015169</v>
      </c>
      <c r="L5161" s="184">
        <f t="shared" si="4187"/>
        <v>392828</v>
      </c>
      <c r="M5161" s="14">
        <f t="shared" si="4187"/>
        <v>205926</v>
      </c>
      <c r="N5161" s="14">
        <f t="shared" si="4187"/>
        <v>186902</v>
      </c>
      <c r="O5161" s="14">
        <f t="shared" si="4187"/>
        <v>0</v>
      </c>
      <c r="P5161" s="14">
        <f t="shared" si="4170"/>
        <v>2407997</v>
      </c>
      <c r="Q5161" s="184">
        <f t="shared" si="4171"/>
        <v>97.053722607378916</v>
      </c>
    </row>
    <row r="5162" spans="1:17" ht="15.75" thickBot="1" x14ac:dyDescent="0.3">
      <c r="A5162" s="16" t="s">
        <v>1</v>
      </c>
      <c r="B5162" s="16" t="s">
        <v>1</v>
      </c>
      <c r="C5162" s="16" t="s">
        <v>1</v>
      </c>
      <c r="D5162" s="16" t="s">
        <v>1</v>
      </c>
      <c r="E5162" s="16" t="s">
        <v>1</v>
      </c>
      <c r="F5162" s="16" t="s">
        <v>1</v>
      </c>
      <c r="G5162" s="16" t="s">
        <v>1</v>
      </c>
      <c r="H5162" s="2" t="s">
        <v>77</v>
      </c>
      <c r="I5162" s="185">
        <v>58</v>
      </c>
      <c r="J5162" s="185">
        <v>58</v>
      </c>
      <c r="K5162" s="185"/>
      <c r="L5162" s="185"/>
      <c r="M5162" s="15"/>
      <c r="N5162" s="15"/>
      <c r="O5162" s="15"/>
      <c r="P5162" s="15"/>
      <c r="Q5162" s="164"/>
    </row>
    <row r="5163" spans="1:17" ht="45.75" thickBot="1" x14ac:dyDescent="0.3">
      <c r="A5163" s="212" t="s">
        <v>1</v>
      </c>
      <c r="B5163" s="212" t="s">
        <v>1</v>
      </c>
      <c r="C5163" s="212" t="s">
        <v>1</v>
      </c>
      <c r="D5163" s="212" t="s">
        <v>1</v>
      </c>
      <c r="E5163" s="212" t="s">
        <v>1</v>
      </c>
      <c r="F5163" s="212" t="s">
        <v>1</v>
      </c>
      <c r="G5163" s="214" t="s">
        <v>1</v>
      </c>
      <c r="H5163" s="5" t="s">
        <v>78</v>
      </c>
      <c r="I5163" s="109" t="s">
        <v>3374</v>
      </c>
      <c r="J5163" s="109" t="s">
        <v>3433</v>
      </c>
      <c r="K5163" s="109" t="s">
        <v>3437</v>
      </c>
      <c r="L5163" s="109" t="s">
        <v>3434</v>
      </c>
      <c r="M5163" s="5" t="s">
        <v>3439</v>
      </c>
      <c r="N5163" s="5" t="s">
        <v>3440</v>
      </c>
      <c r="O5163" s="5" t="s">
        <v>3441</v>
      </c>
      <c r="P5163" s="5" t="s">
        <v>3438</v>
      </c>
      <c r="Q5163" s="162" t="s">
        <v>3302</v>
      </c>
    </row>
    <row r="5164" spans="1:17" x14ac:dyDescent="0.25">
      <c r="A5164" s="213"/>
      <c r="B5164" s="213"/>
      <c r="C5164" s="213"/>
      <c r="D5164" s="213"/>
      <c r="E5164" s="213"/>
      <c r="F5164" s="213"/>
      <c r="G5164" s="215"/>
      <c r="H5164" s="18" t="s">
        <v>1</v>
      </c>
      <c r="I5164" s="110">
        <v>1</v>
      </c>
      <c r="J5164" s="110">
        <v>2</v>
      </c>
      <c r="K5164" s="110">
        <v>20</v>
      </c>
      <c r="L5164" s="110" t="s">
        <v>3402</v>
      </c>
      <c r="M5164" s="12">
        <v>5</v>
      </c>
      <c r="N5164" s="12">
        <v>6</v>
      </c>
      <c r="O5164" s="12">
        <v>7</v>
      </c>
      <c r="P5164" s="12" t="s">
        <v>3303</v>
      </c>
      <c r="Q5164" s="110">
        <v>9</v>
      </c>
    </row>
    <row r="5165" spans="1:17" x14ac:dyDescent="0.25">
      <c r="A5165" s="213"/>
      <c r="B5165" s="213"/>
      <c r="C5165" s="213"/>
      <c r="D5165" s="213"/>
      <c r="E5165" s="213"/>
      <c r="F5165" s="213"/>
      <c r="G5165" s="215"/>
      <c r="H5165" s="19" t="s">
        <v>1061</v>
      </c>
      <c r="I5165" s="186">
        <f t="shared" ref="I5165:L5165" si="4188">SUM(I5161)</f>
        <v>2526428</v>
      </c>
      <c r="J5165" s="186">
        <f t="shared" ref="J5165" si="4189">SUM(J5161)</f>
        <v>2481097</v>
      </c>
      <c r="K5165" s="186">
        <f t="shared" ref="K5165" si="4190">SUM(K5161)</f>
        <v>2015169</v>
      </c>
      <c r="L5165" s="186">
        <f t="shared" si="4188"/>
        <v>392828</v>
      </c>
      <c r="M5165" s="20">
        <f t="shared" ref="M5165:O5165" si="4191">SUM(M5161)</f>
        <v>205926</v>
      </c>
      <c r="N5165" s="20">
        <f t="shared" si="4191"/>
        <v>186902</v>
      </c>
      <c r="O5165" s="20">
        <f t="shared" si="4191"/>
        <v>0</v>
      </c>
      <c r="P5165" s="20">
        <f>K5165+L5165</f>
        <v>2407997</v>
      </c>
      <c r="Q5165" s="186">
        <f>IF(J5165=0,"-",P5165/J5165*100)</f>
        <v>97.053722607378916</v>
      </c>
    </row>
    <row r="5166" spans="1:17" x14ac:dyDescent="0.25">
      <c r="A5166" s="213"/>
      <c r="B5166" s="213"/>
      <c r="C5166" s="213"/>
      <c r="D5166" s="213"/>
      <c r="E5166" s="213"/>
      <c r="F5166" s="213"/>
      <c r="G5166" s="215"/>
      <c r="H5166" s="21" t="s">
        <v>80</v>
      </c>
      <c r="I5166" s="186">
        <f t="shared" ref="I5166:L5166" si="4192">SUM(I5165)</f>
        <v>2526428</v>
      </c>
      <c r="J5166" s="186">
        <f t="shared" ref="J5166" si="4193">SUM(J5165)</f>
        <v>2481097</v>
      </c>
      <c r="K5166" s="186">
        <f t="shared" ref="K5166" si="4194">SUM(K5165)</f>
        <v>2015169</v>
      </c>
      <c r="L5166" s="186">
        <f t="shared" si="4192"/>
        <v>392828</v>
      </c>
      <c r="M5166" s="20">
        <f t="shared" ref="M5166:O5166" si="4195">SUM(M5165)</f>
        <v>205926</v>
      </c>
      <c r="N5166" s="20">
        <f t="shared" si="4195"/>
        <v>186902</v>
      </c>
      <c r="O5166" s="20">
        <f t="shared" si="4195"/>
        <v>0</v>
      </c>
      <c r="P5166" s="20">
        <f>K5166+L5166</f>
        <v>2407997</v>
      </c>
      <c r="Q5166" s="186">
        <f>IF(J5166=0,"-",P5166/J5166*100)</f>
        <v>97.053722607378916</v>
      </c>
    </row>
    <row r="5167" spans="1:17" x14ac:dyDescent="0.25">
      <c r="A5167" s="216"/>
      <c r="B5167" s="216"/>
      <c r="C5167" s="216"/>
      <c r="D5167" s="216"/>
      <c r="E5167" s="216"/>
      <c r="F5167" s="216"/>
      <c r="G5167" s="217"/>
      <c r="J5167" s="178">
        <v>0</v>
      </c>
      <c r="K5167" s="178">
        <v>0</v>
      </c>
      <c r="L5167" s="178">
        <f>M5167+N5167+O5167</f>
        <v>0</v>
      </c>
      <c r="P5167">
        <f>K5167+L5167</f>
        <v>0</v>
      </c>
      <c r="Q5167" s="160" t="str">
        <f>IF(J5167=0,"-",P5167/J5167*100)</f>
        <v>-</v>
      </c>
    </row>
    <row r="5168" spans="1:17" ht="15.75" thickBot="1" x14ac:dyDescent="0.3">
      <c r="A5168" s="16" t="s">
        <v>1</v>
      </c>
      <c r="B5168" s="16" t="s">
        <v>1</v>
      </c>
      <c r="C5168" s="16" t="s">
        <v>1</v>
      </c>
      <c r="D5168" s="16" t="s">
        <v>1</v>
      </c>
      <c r="E5168" s="16" t="s">
        <v>1</v>
      </c>
      <c r="F5168" s="16" t="s">
        <v>1</v>
      </c>
      <c r="G5168" s="16" t="s">
        <v>1</v>
      </c>
      <c r="H5168" s="22" t="s">
        <v>1</v>
      </c>
      <c r="I5168" s="187"/>
      <c r="J5168" s="187"/>
      <c r="K5168" s="187"/>
      <c r="L5168" s="187"/>
      <c r="M5168" s="22"/>
      <c r="N5168" s="22"/>
      <c r="O5168" s="22"/>
      <c r="P5168" s="22"/>
      <c r="Q5168" s="166"/>
    </row>
    <row r="5169" spans="1:17" ht="45.75" thickBot="1" x14ac:dyDescent="0.3">
      <c r="A5169" s="5" t="s">
        <v>4</v>
      </c>
      <c r="B5169" s="5" t="s">
        <v>5</v>
      </c>
      <c r="C5169" s="5" t="s">
        <v>6</v>
      </c>
      <c r="D5169" s="6" t="s">
        <v>1</v>
      </c>
      <c r="E5169" s="5" t="s">
        <v>7</v>
      </c>
      <c r="F5169" s="5" t="s">
        <v>8</v>
      </c>
      <c r="G5169" s="5" t="s">
        <v>9</v>
      </c>
      <c r="H5169" s="5" t="s">
        <v>10</v>
      </c>
      <c r="I5169" s="109" t="s">
        <v>3374</v>
      </c>
      <c r="J5169" s="109" t="s">
        <v>3433</v>
      </c>
      <c r="K5169" s="109" t="s">
        <v>3437</v>
      </c>
      <c r="L5169" s="109" t="s">
        <v>3434</v>
      </c>
      <c r="M5169" s="5" t="s">
        <v>3439</v>
      </c>
      <c r="N5169" s="5" t="s">
        <v>3440</v>
      </c>
      <c r="O5169" s="5" t="s">
        <v>3441</v>
      </c>
      <c r="P5169" s="5" t="s">
        <v>3438</v>
      </c>
      <c r="Q5169" s="162" t="s">
        <v>3302</v>
      </c>
    </row>
    <row r="5170" spans="1:17" x14ac:dyDescent="0.25">
      <c r="A5170" s="7" t="s">
        <v>1</v>
      </c>
      <c r="B5170" s="7" t="s">
        <v>1</v>
      </c>
      <c r="C5170" s="7" t="s">
        <v>1</v>
      </c>
      <c r="D5170" s="8" t="s">
        <v>1</v>
      </c>
      <c r="E5170" s="8" t="s">
        <v>1</v>
      </c>
      <c r="F5170" s="9" t="s">
        <v>1</v>
      </c>
      <c r="G5170" s="10" t="s">
        <v>1</v>
      </c>
      <c r="H5170" s="11" t="s">
        <v>1</v>
      </c>
      <c r="I5170" s="110">
        <v>1</v>
      </c>
      <c r="J5170" s="110">
        <v>2</v>
      </c>
      <c r="K5170" s="110">
        <v>20</v>
      </c>
      <c r="L5170" s="110" t="s">
        <v>3402</v>
      </c>
      <c r="M5170" s="12">
        <v>5</v>
      </c>
      <c r="N5170" s="12">
        <v>6</v>
      </c>
      <c r="O5170" s="12">
        <v>7</v>
      </c>
      <c r="P5170" s="12" t="s">
        <v>3303</v>
      </c>
      <c r="Q5170" s="110">
        <v>9</v>
      </c>
    </row>
    <row r="5171" spans="1:17" x14ac:dyDescent="0.25">
      <c r="A5171" s="1" t="s">
        <v>969</v>
      </c>
      <c r="B5171" s="1" t="s">
        <v>94</v>
      </c>
      <c r="C5171" s="4" t="s">
        <v>1214</v>
      </c>
      <c r="D5171" s="4" t="s">
        <v>1982</v>
      </c>
      <c r="E5171" s="2" t="s">
        <v>1</v>
      </c>
      <c r="F5171" s="2" t="s">
        <v>1</v>
      </c>
      <c r="G5171" s="2" t="s">
        <v>1</v>
      </c>
      <c r="H5171" s="2" t="s">
        <v>1983</v>
      </c>
      <c r="I5171" s="183">
        <v>0</v>
      </c>
      <c r="J5171" s="183"/>
      <c r="K5171" s="183"/>
      <c r="L5171" s="183"/>
      <c r="M5171" s="3"/>
      <c r="N5171" s="3"/>
      <c r="O5171" s="3"/>
      <c r="P5171" s="3"/>
      <c r="Q5171" s="161"/>
    </row>
    <row r="5172" spans="1:17" ht="33.75" x14ac:dyDescent="0.25">
      <c r="A5172" s="1" t="s">
        <v>1</v>
      </c>
      <c r="B5172" s="1" t="s">
        <v>1</v>
      </c>
      <c r="C5172" s="1" t="s">
        <v>1</v>
      </c>
      <c r="D5172" s="2" t="s">
        <v>1</v>
      </c>
      <c r="E5172" s="2" t="s">
        <v>1</v>
      </c>
      <c r="F5172" s="2" t="s">
        <v>1</v>
      </c>
      <c r="G5172" s="2" t="s">
        <v>1</v>
      </c>
      <c r="H5172" s="13" t="s">
        <v>14</v>
      </c>
      <c r="I5172" s="184">
        <f t="shared" ref="I5172:L5172" si="4196">SUM(I5173,I5181,I5183)</f>
        <v>1231318</v>
      </c>
      <c r="J5172" s="184">
        <f t="shared" ref="J5172" si="4197">SUM(J5173,J5181,J5183)</f>
        <v>1236882</v>
      </c>
      <c r="K5172" s="184">
        <f t="shared" ref="K5172" si="4198">SUM(K5173,K5181,K5183)</f>
        <v>981488</v>
      </c>
      <c r="L5172" s="184">
        <f t="shared" si="4196"/>
        <v>255394</v>
      </c>
      <c r="M5172" s="14">
        <f t="shared" ref="M5172:O5172" si="4199">SUM(M5173,M5181,M5183)</f>
        <v>120918</v>
      </c>
      <c r="N5172" s="14">
        <f t="shared" si="4199"/>
        <v>113781</v>
      </c>
      <c r="O5172" s="14">
        <f t="shared" si="4199"/>
        <v>20695</v>
      </c>
      <c r="P5172" s="14">
        <f t="shared" ref="P5172:P5202" si="4200">K5172+L5172</f>
        <v>1236882</v>
      </c>
      <c r="Q5172" s="184">
        <f t="shared" ref="Q5172:Q5202" si="4201">IF(J5172=0,"-",P5172/J5172*100)</f>
        <v>100</v>
      </c>
    </row>
    <row r="5173" spans="1:17" x14ac:dyDescent="0.25">
      <c r="A5173" s="4" t="s">
        <v>969</v>
      </c>
      <c r="B5173" s="4" t="s">
        <v>94</v>
      </c>
      <c r="C5173" s="4" t="s">
        <v>1214</v>
      </c>
      <c r="D5173" s="4" t="s">
        <v>1982</v>
      </c>
      <c r="E5173" s="2" t="s">
        <v>15</v>
      </c>
      <c r="F5173" s="2" t="s">
        <v>1</v>
      </c>
      <c r="G5173" s="2" t="s">
        <v>1</v>
      </c>
      <c r="H5173" s="2" t="s">
        <v>16</v>
      </c>
      <c r="I5173" s="185">
        <f t="shared" ref="I5173:L5173" si="4202">SUM(I5174,I5175)</f>
        <v>1054686</v>
      </c>
      <c r="J5173" s="185">
        <f t="shared" ref="J5173" si="4203">SUM(J5174,J5175)</f>
        <v>1060250</v>
      </c>
      <c r="K5173" s="185">
        <f t="shared" ref="K5173" si="4204">SUM(K5174,K5175)</f>
        <v>846781</v>
      </c>
      <c r="L5173" s="185">
        <f t="shared" si="4202"/>
        <v>213469</v>
      </c>
      <c r="M5173" s="15">
        <f t="shared" ref="M5173:O5173" si="4205">SUM(M5174,M5175)</f>
        <v>100000</v>
      </c>
      <c r="N5173" s="15">
        <f t="shared" si="4205"/>
        <v>96582</v>
      </c>
      <c r="O5173" s="15">
        <f t="shared" si="4205"/>
        <v>16887</v>
      </c>
      <c r="P5173" s="15">
        <f t="shared" si="4200"/>
        <v>1060250</v>
      </c>
      <c r="Q5173" s="185">
        <f t="shared" si="4201"/>
        <v>100</v>
      </c>
    </row>
    <row r="5174" spans="1:17" x14ac:dyDescent="0.25">
      <c r="A5174" s="4" t="s">
        <v>969</v>
      </c>
      <c r="B5174" s="4" t="s">
        <v>94</v>
      </c>
      <c r="C5174" s="4" t="s">
        <v>1214</v>
      </c>
      <c r="D5174" s="4" t="s">
        <v>1982</v>
      </c>
      <c r="E5174" s="3" t="s">
        <v>18</v>
      </c>
      <c r="F5174" s="4"/>
      <c r="G5174" s="16" t="s">
        <v>1018</v>
      </c>
      <c r="H5174" s="16" t="s">
        <v>17</v>
      </c>
      <c r="I5174" s="183">
        <v>943486</v>
      </c>
      <c r="J5174" s="183">
        <v>943486</v>
      </c>
      <c r="K5174" s="183">
        <v>747500</v>
      </c>
      <c r="L5174" s="183">
        <f>M5174+N5174+O5174</f>
        <v>195986</v>
      </c>
      <c r="M5174" s="17">
        <v>90000</v>
      </c>
      <c r="N5174" s="17">
        <v>90000</v>
      </c>
      <c r="O5174" s="17">
        <v>15986</v>
      </c>
      <c r="P5174" s="17">
        <f t="shared" si="4200"/>
        <v>943486</v>
      </c>
      <c r="Q5174" s="183">
        <f t="shared" si="4201"/>
        <v>100</v>
      </c>
    </row>
    <row r="5175" spans="1:17" x14ac:dyDescent="0.25">
      <c r="A5175" s="1" t="s">
        <v>969</v>
      </c>
      <c r="B5175" s="1" t="s">
        <v>94</v>
      </c>
      <c r="C5175" s="1" t="s">
        <v>1214</v>
      </c>
      <c r="D5175" s="1" t="s">
        <v>1982</v>
      </c>
      <c r="E5175" s="1" t="s">
        <v>20</v>
      </c>
      <c r="F5175" s="4" t="s">
        <v>1</v>
      </c>
      <c r="G5175" s="16" t="s">
        <v>1</v>
      </c>
      <c r="H5175" s="2" t="s">
        <v>21</v>
      </c>
      <c r="I5175" s="185">
        <f t="shared" ref="I5175:O5175" si="4206">SUM(I5176:I5180)</f>
        <v>111200</v>
      </c>
      <c r="J5175" s="185">
        <f t="shared" si="4206"/>
        <v>116764</v>
      </c>
      <c r="K5175" s="185">
        <f t="shared" si="4206"/>
        <v>99281</v>
      </c>
      <c r="L5175" s="185">
        <f t="shared" si="4206"/>
        <v>17483</v>
      </c>
      <c r="M5175" s="15">
        <f t="shared" si="4206"/>
        <v>10000</v>
      </c>
      <c r="N5175" s="15">
        <f t="shared" si="4206"/>
        <v>6582</v>
      </c>
      <c r="O5175" s="15">
        <f t="shared" si="4206"/>
        <v>901</v>
      </c>
      <c r="P5175" s="15">
        <f t="shared" si="4200"/>
        <v>116764</v>
      </c>
      <c r="Q5175" s="185">
        <f t="shared" si="4201"/>
        <v>100</v>
      </c>
    </row>
    <row r="5176" spans="1:17" x14ac:dyDescent="0.25">
      <c r="A5176" s="4" t="s">
        <v>969</v>
      </c>
      <c r="B5176" s="4" t="s">
        <v>94</v>
      </c>
      <c r="C5176" s="4" t="s">
        <v>1214</v>
      </c>
      <c r="D5176" s="4" t="s">
        <v>1982</v>
      </c>
      <c r="E5176" s="3" t="s">
        <v>22</v>
      </c>
      <c r="F5176" s="4" t="s">
        <v>1984</v>
      </c>
      <c r="G5176" s="16" t="s">
        <v>1018</v>
      </c>
      <c r="H5176" s="16" t="s">
        <v>86</v>
      </c>
      <c r="I5176" s="183">
        <v>16000</v>
      </c>
      <c r="J5176" s="183">
        <v>16000</v>
      </c>
      <c r="K5176" s="183">
        <v>11099</v>
      </c>
      <c r="L5176" s="183">
        <f>M5176+N5176+O5176</f>
        <v>4901</v>
      </c>
      <c r="M5176" s="17">
        <v>2000</v>
      </c>
      <c r="N5176" s="17">
        <v>2000</v>
      </c>
      <c r="O5176" s="17">
        <v>901</v>
      </c>
      <c r="P5176" s="17">
        <f t="shared" si="4200"/>
        <v>16000</v>
      </c>
      <c r="Q5176" s="183">
        <f t="shared" si="4201"/>
        <v>100</v>
      </c>
    </row>
    <row r="5177" spans="1:17" x14ac:dyDescent="0.25">
      <c r="A5177" s="4" t="s">
        <v>969</v>
      </c>
      <c r="B5177" s="4" t="s">
        <v>94</v>
      </c>
      <c r="C5177" s="4" t="s">
        <v>1214</v>
      </c>
      <c r="D5177" s="4" t="s">
        <v>1982</v>
      </c>
      <c r="E5177" s="3" t="s">
        <v>22</v>
      </c>
      <c r="F5177" s="4" t="s">
        <v>1985</v>
      </c>
      <c r="G5177" s="16" t="s">
        <v>1018</v>
      </c>
      <c r="H5177" s="16" t="s">
        <v>26</v>
      </c>
      <c r="I5177" s="183">
        <v>72500</v>
      </c>
      <c r="J5177" s="183">
        <v>72500</v>
      </c>
      <c r="K5177" s="183">
        <v>59918</v>
      </c>
      <c r="L5177" s="183">
        <f>M5177+N5177+O5177</f>
        <v>12582</v>
      </c>
      <c r="M5177" s="17">
        <v>8000</v>
      </c>
      <c r="N5177" s="17">
        <v>4582</v>
      </c>
      <c r="O5177" s="17"/>
      <c r="P5177" s="17">
        <f t="shared" si="4200"/>
        <v>72500</v>
      </c>
      <c r="Q5177" s="183">
        <f t="shared" si="4201"/>
        <v>100</v>
      </c>
    </row>
    <row r="5178" spans="1:17" x14ac:dyDescent="0.25">
      <c r="A5178" s="4" t="s">
        <v>969</v>
      </c>
      <c r="B5178" s="4" t="s">
        <v>94</v>
      </c>
      <c r="C5178" s="4" t="s">
        <v>1214</v>
      </c>
      <c r="D5178" s="4" t="s">
        <v>1982</v>
      </c>
      <c r="E5178" s="3" t="s">
        <v>22</v>
      </c>
      <c r="F5178" s="4" t="s">
        <v>1986</v>
      </c>
      <c r="G5178" s="16" t="s">
        <v>1018</v>
      </c>
      <c r="H5178" s="16" t="s">
        <v>28</v>
      </c>
      <c r="I5178" s="183">
        <v>15700</v>
      </c>
      <c r="J5178" s="183">
        <v>21264</v>
      </c>
      <c r="K5178" s="183">
        <v>21264</v>
      </c>
      <c r="L5178" s="183">
        <f>M5178+N5178+O5178</f>
        <v>0</v>
      </c>
      <c r="M5178" s="17"/>
      <c r="N5178" s="17"/>
      <c r="O5178" s="17"/>
      <c r="P5178" s="17">
        <f t="shared" si="4200"/>
        <v>21264</v>
      </c>
      <c r="Q5178" s="183">
        <f t="shared" si="4201"/>
        <v>100</v>
      </c>
    </row>
    <row r="5179" spans="1:17" x14ac:dyDescent="0.25">
      <c r="A5179" s="4" t="s">
        <v>969</v>
      </c>
      <c r="B5179" s="4" t="s">
        <v>94</v>
      </c>
      <c r="C5179" s="4" t="s">
        <v>1214</v>
      </c>
      <c r="D5179" s="4" t="s">
        <v>1982</v>
      </c>
      <c r="E5179" s="3" t="s">
        <v>22</v>
      </c>
      <c r="F5179" s="4" t="s">
        <v>1987</v>
      </c>
      <c r="G5179" s="16" t="s">
        <v>1018</v>
      </c>
      <c r="H5179" s="16" t="s">
        <v>24</v>
      </c>
      <c r="I5179" s="183">
        <v>0</v>
      </c>
      <c r="J5179" s="183">
        <v>0</v>
      </c>
      <c r="K5179" s="183">
        <v>0</v>
      </c>
      <c r="L5179" s="183">
        <f>M5179+N5179+O5179</f>
        <v>0</v>
      </c>
      <c r="M5179" s="17"/>
      <c r="N5179" s="17"/>
      <c r="O5179" s="17"/>
      <c r="P5179" s="17">
        <f t="shared" si="4200"/>
        <v>0</v>
      </c>
      <c r="Q5179" s="161" t="str">
        <f t="shared" si="4201"/>
        <v>-</v>
      </c>
    </row>
    <row r="5180" spans="1:17" x14ac:dyDescent="0.25">
      <c r="A5180" s="4" t="s">
        <v>969</v>
      </c>
      <c r="B5180" s="4" t="s">
        <v>94</v>
      </c>
      <c r="C5180" s="4" t="s">
        <v>1214</v>
      </c>
      <c r="D5180" s="4" t="s">
        <v>1982</v>
      </c>
      <c r="E5180" s="3" t="s">
        <v>22</v>
      </c>
      <c r="F5180" s="4" t="s">
        <v>1988</v>
      </c>
      <c r="G5180" s="16" t="s">
        <v>1018</v>
      </c>
      <c r="H5180" s="16" t="s">
        <v>30</v>
      </c>
      <c r="I5180" s="183">
        <v>7000</v>
      </c>
      <c r="J5180" s="183">
        <v>7000</v>
      </c>
      <c r="K5180" s="183">
        <v>7000</v>
      </c>
      <c r="L5180" s="183">
        <f>M5180+N5180+O5180</f>
        <v>0</v>
      </c>
      <c r="M5180" s="17"/>
      <c r="N5180" s="17"/>
      <c r="O5180" s="17"/>
      <c r="P5180" s="17">
        <f t="shared" si="4200"/>
        <v>7000</v>
      </c>
      <c r="Q5180" s="183">
        <f t="shared" si="4201"/>
        <v>100</v>
      </c>
    </row>
    <row r="5181" spans="1:17" x14ac:dyDescent="0.25">
      <c r="A5181" s="4" t="s">
        <v>969</v>
      </c>
      <c r="B5181" s="4" t="s">
        <v>94</v>
      </c>
      <c r="C5181" s="4" t="s">
        <v>1214</v>
      </c>
      <c r="D5181" s="4" t="s">
        <v>1982</v>
      </c>
      <c r="E5181" s="2" t="s">
        <v>31</v>
      </c>
      <c r="F5181" s="2" t="s">
        <v>1</v>
      </c>
      <c r="G5181" s="2" t="s">
        <v>1</v>
      </c>
      <c r="H5181" s="2" t="s">
        <v>32</v>
      </c>
      <c r="I5181" s="185">
        <f t="shared" ref="I5181:O5181" si="4207">SUM(I5182)</f>
        <v>99065</v>
      </c>
      <c r="J5181" s="185">
        <f t="shared" si="4207"/>
        <v>99065</v>
      </c>
      <c r="K5181" s="185">
        <f t="shared" si="4207"/>
        <v>78488</v>
      </c>
      <c r="L5181" s="185">
        <f t="shared" si="4207"/>
        <v>20577</v>
      </c>
      <c r="M5181" s="15">
        <f t="shared" si="4207"/>
        <v>9000</v>
      </c>
      <c r="N5181" s="15">
        <f t="shared" si="4207"/>
        <v>9000</v>
      </c>
      <c r="O5181" s="15">
        <f t="shared" si="4207"/>
        <v>2577</v>
      </c>
      <c r="P5181" s="15">
        <f t="shared" si="4200"/>
        <v>99065</v>
      </c>
      <c r="Q5181" s="185">
        <f t="shared" si="4201"/>
        <v>100</v>
      </c>
    </row>
    <row r="5182" spans="1:17" x14ac:dyDescent="0.25">
      <c r="A5182" s="4" t="s">
        <v>969</v>
      </c>
      <c r="B5182" s="4" t="s">
        <v>94</v>
      </c>
      <c r="C5182" s="4" t="s">
        <v>1214</v>
      </c>
      <c r="D5182" s="4" t="s">
        <v>1982</v>
      </c>
      <c r="E5182" s="3" t="s">
        <v>34</v>
      </c>
      <c r="F5182" s="4"/>
      <c r="G5182" s="16" t="s">
        <v>1018</v>
      </c>
      <c r="H5182" s="16" t="s">
        <v>33</v>
      </c>
      <c r="I5182" s="183">
        <v>99065</v>
      </c>
      <c r="J5182" s="183">
        <v>99065</v>
      </c>
      <c r="K5182" s="183">
        <v>78488</v>
      </c>
      <c r="L5182" s="183">
        <f>M5182+N5182+O5182</f>
        <v>20577</v>
      </c>
      <c r="M5182" s="17">
        <v>9000</v>
      </c>
      <c r="N5182" s="17">
        <v>9000</v>
      </c>
      <c r="O5182" s="17">
        <v>2577</v>
      </c>
      <c r="P5182" s="17">
        <f t="shared" si="4200"/>
        <v>99065</v>
      </c>
      <c r="Q5182" s="183">
        <f t="shared" si="4201"/>
        <v>100</v>
      </c>
    </row>
    <row r="5183" spans="1:17" x14ac:dyDescent="0.25">
      <c r="A5183" s="4" t="s">
        <v>969</v>
      </c>
      <c r="B5183" s="4" t="s">
        <v>94</v>
      </c>
      <c r="C5183" s="4" t="s">
        <v>1214</v>
      </c>
      <c r="D5183" s="4" t="s">
        <v>1982</v>
      </c>
      <c r="E5183" s="2" t="s">
        <v>35</v>
      </c>
      <c r="F5183" s="2" t="s">
        <v>1</v>
      </c>
      <c r="G5183" s="2" t="s">
        <v>1</v>
      </c>
      <c r="H5183" s="2" t="s">
        <v>36</v>
      </c>
      <c r="I5183" s="185">
        <f t="shared" ref="I5183:O5183" si="4208">SUM(I5184:I5191)</f>
        <v>77567</v>
      </c>
      <c r="J5183" s="185">
        <f t="shared" si="4208"/>
        <v>77567</v>
      </c>
      <c r="K5183" s="185">
        <f t="shared" si="4208"/>
        <v>56219</v>
      </c>
      <c r="L5183" s="185">
        <f t="shared" si="4208"/>
        <v>21348</v>
      </c>
      <c r="M5183" s="15">
        <f t="shared" si="4208"/>
        <v>11918</v>
      </c>
      <c r="N5183" s="15">
        <f t="shared" si="4208"/>
        <v>8199</v>
      </c>
      <c r="O5183" s="15">
        <f t="shared" si="4208"/>
        <v>1231</v>
      </c>
      <c r="P5183" s="15">
        <f t="shared" si="4200"/>
        <v>77567</v>
      </c>
      <c r="Q5183" s="185">
        <f t="shared" si="4201"/>
        <v>100</v>
      </c>
    </row>
    <row r="5184" spans="1:17" x14ac:dyDescent="0.25">
      <c r="A5184" s="4" t="s">
        <v>969</v>
      </c>
      <c r="B5184" s="4" t="s">
        <v>94</v>
      </c>
      <c r="C5184" s="4" t="s">
        <v>1214</v>
      </c>
      <c r="D5184" s="4" t="s">
        <v>1982</v>
      </c>
      <c r="E5184" s="3" t="s">
        <v>39</v>
      </c>
      <c r="F5184" s="4"/>
      <c r="G5184" s="16" t="s">
        <v>1018</v>
      </c>
      <c r="H5184" s="16" t="s">
        <v>38</v>
      </c>
      <c r="I5184" s="183">
        <v>200</v>
      </c>
      <c r="J5184" s="183">
        <v>200</v>
      </c>
      <c r="K5184" s="183">
        <v>200</v>
      </c>
      <c r="L5184" s="183">
        <f t="shared" ref="L5184:L5190" si="4209">M5184+N5184+O5184</f>
        <v>0</v>
      </c>
      <c r="M5184" s="17"/>
      <c r="N5184" s="17"/>
      <c r="O5184" s="17"/>
      <c r="P5184" s="17">
        <f t="shared" si="4200"/>
        <v>200</v>
      </c>
      <c r="Q5184" s="183">
        <f t="shared" si="4201"/>
        <v>100</v>
      </c>
    </row>
    <row r="5185" spans="1:17" x14ac:dyDescent="0.25">
      <c r="A5185" s="4" t="s">
        <v>969</v>
      </c>
      <c r="B5185" s="4" t="s">
        <v>94</v>
      </c>
      <c r="C5185" s="4" t="s">
        <v>1214</v>
      </c>
      <c r="D5185" s="4" t="s">
        <v>1982</v>
      </c>
      <c r="E5185" s="3" t="s">
        <v>197</v>
      </c>
      <c r="F5185" s="4"/>
      <c r="G5185" s="16" t="s">
        <v>1018</v>
      </c>
      <c r="H5185" s="16" t="s">
        <v>196</v>
      </c>
      <c r="I5185" s="183">
        <v>37950</v>
      </c>
      <c r="J5185" s="183">
        <v>37950</v>
      </c>
      <c r="K5185" s="183">
        <v>30950</v>
      </c>
      <c r="L5185" s="183">
        <f t="shared" si="4209"/>
        <v>7000</v>
      </c>
      <c r="M5185" s="17">
        <v>4500</v>
      </c>
      <c r="N5185" s="17">
        <v>2500</v>
      </c>
      <c r="O5185" s="17"/>
      <c r="P5185" s="17">
        <f t="shared" si="4200"/>
        <v>37950</v>
      </c>
      <c r="Q5185" s="183">
        <f t="shared" si="4201"/>
        <v>100</v>
      </c>
    </row>
    <row r="5186" spans="1:17" x14ac:dyDescent="0.25">
      <c r="A5186" s="4" t="s">
        <v>969</v>
      </c>
      <c r="B5186" s="4" t="s">
        <v>94</v>
      </c>
      <c r="C5186" s="4" t="s">
        <v>1214</v>
      </c>
      <c r="D5186" s="4" t="s">
        <v>1982</v>
      </c>
      <c r="E5186" s="3" t="s">
        <v>200</v>
      </c>
      <c r="F5186" s="4"/>
      <c r="G5186" s="16" t="s">
        <v>1018</v>
      </c>
      <c r="H5186" s="16" t="s">
        <v>199</v>
      </c>
      <c r="I5186" s="183">
        <v>4000</v>
      </c>
      <c r="J5186" s="183">
        <v>4000</v>
      </c>
      <c r="K5186" s="183">
        <v>3300</v>
      </c>
      <c r="L5186" s="183">
        <f t="shared" si="4209"/>
        <v>700</v>
      </c>
      <c r="M5186" s="17">
        <v>700</v>
      </c>
      <c r="N5186" s="17"/>
      <c r="O5186" s="17"/>
      <c r="P5186" s="17">
        <f t="shared" si="4200"/>
        <v>4000</v>
      </c>
      <c r="Q5186" s="183">
        <f t="shared" si="4201"/>
        <v>100</v>
      </c>
    </row>
    <row r="5187" spans="1:17" x14ac:dyDescent="0.25">
      <c r="A5187" s="4" t="s">
        <v>969</v>
      </c>
      <c r="B5187" s="4" t="s">
        <v>94</v>
      </c>
      <c r="C5187" s="4" t="s">
        <v>1214</v>
      </c>
      <c r="D5187" s="4" t="s">
        <v>1982</v>
      </c>
      <c r="E5187" s="3" t="s">
        <v>203</v>
      </c>
      <c r="F5187" s="4"/>
      <c r="G5187" s="16" t="s">
        <v>1018</v>
      </c>
      <c r="H5187" s="16" t="s">
        <v>202</v>
      </c>
      <c r="I5187" s="183">
        <v>12000</v>
      </c>
      <c r="J5187" s="183">
        <v>12000</v>
      </c>
      <c r="K5187" s="183">
        <v>6300</v>
      </c>
      <c r="L5187" s="183">
        <f t="shared" si="4209"/>
        <v>5700</v>
      </c>
      <c r="M5187" s="17">
        <v>2500</v>
      </c>
      <c r="N5187" s="17">
        <v>2500</v>
      </c>
      <c r="O5187" s="17">
        <v>700</v>
      </c>
      <c r="P5187" s="17">
        <f t="shared" si="4200"/>
        <v>12000</v>
      </c>
      <c r="Q5187" s="183">
        <f t="shared" si="4201"/>
        <v>100</v>
      </c>
    </row>
    <row r="5188" spans="1:17" x14ac:dyDescent="0.25">
      <c r="A5188" s="4" t="s">
        <v>969</v>
      </c>
      <c r="B5188" s="4" t="s">
        <v>94</v>
      </c>
      <c r="C5188" s="4" t="s">
        <v>1214</v>
      </c>
      <c r="D5188" s="4" t="s">
        <v>1982</v>
      </c>
      <c r="E5188" s="3" t="s">
        <v>206</v>
      </c>
      <c r="F5188" s="4"/>
      <c r="G5188" s="16" t="s">
        <v>1018</v>
      </c>
      <c r="H5188" s="16" t="s">
        <v>205</v>
      </c>
      <c r="I5188" s="183">
        <v>100</v>
      </c>
      <c r="J5188" s="183">
        <v>100</v>
      </c>
      <c r="K5188" s="183">
        <v>100</v>
      </c>
      <c r="L5188" s="183">
        <f t="shared" si="4209"/>
        <v>0</v>
      </c>
      <c r="M5188" s="17"/>
      <c r="N5188" s="17"/>
      <c r="O5188" s="17"/>
      <c r="P5188" s="17">
        <f t="shared" si="4200"/>
        <v>100</v>
      </c>
      <c r="Q5188" s="183">
        <f t="shared" si="4201"/>
        <v>100</v>
      </c>
    </row>
    <row r="5189" spans="1:17" x14ac:dyDescent="0.25">
      <c r="A5189" s="4" t="s">
        <v>969</v>
      </c>
      <c r="B5189" s="4" t="s">
        <v>94</v>
      </c>
      <c r="C5189" s="4" t="s">
        <v>1214</v>
      </c>
      <c r="D5189" s="4" t="s">
        <v>1982</v>
      </c>
      <c r="E5189" s="3" t="s">
        <v>212</v>
      </c>
      <c r="F5189" s="4"/>
      <c r="G5189" s="16" t="s">
        <v>1018</v>
      </c>
      <c r="H5189" s="16" t="s">
        <v>211</v>
      </c>
      <c r="I5189" s="183">
        <v>2000</v>
      </c>
      <c r="J5189" s="183">
        <v>2000</v>
      </c>
      <c r="K5189" s="183">
        <v>1601</v>
      </c>
      <c r="L5189" s="183">
        <f t="shared" si="4209"/>
        <v>399</v>
      </c>
      <c r="M5189" s="17">
        <v>399</v>
      </c>
      <c r="N5189" s="17"/>
      <c r="O5189" s="17"/>
      <c r="P5189" s="17">
        <f t="shared" si="4200"/>
        <v>2000</v>
      </c>
      <c r="Q5189" s="183">
        <f t="shared" si="4201"/>
        <v>100</v>
      </c>
    </row>
    <row r="5190" spans="1:17" x14ac:dyDescent="0.25">
      <c r="A5190" s="4" t="s">
        <v>969</v>
      </c>
      <c r="B5190" s="4" t="s">
        <v>94</v>
      </c>
      <c r="C5190" s="4" t="s">
        <v>1214</v>
      </c>
      <c r="D5190" s="4" t="s">
        <v>1982</v>
      </c>
      <c r="E5190" s="3" t="s">
        <v>215</v>
      </c>
      <c r="F5190" s="4"/>
      <c r="G5190" s="16" t="s">
        <v>1018</v>
      </c>
      <c r="H5190" s="16" t="s">
        <v>214</v>
      </c>
      <c r="I5190" s="183">
        <v>0</v>
      </c>
      <c r="J5190" s="183">
        <v>0</v>
      </c>
      <c r="K5190" s="183">
        <v>0</v>
      </c>
      <c r="L5190" s="183">
        <f t="shared" si="4209"/>
        <v>0</v>
      </c>
      <c r="M5190" s="17"/>
      <c r="N5190" s="17"/>
      <c r="O5190" s="17"/>
      <c r="P5190" s="17">
        <f t="shared" si="4200"/>
        <v>0</v>
      </c>
      <c r="Q5190" s="161" t="str">
        <f t="shared" si="4201"/>
        <v>-</v>
      </c>
    </row>
    <row r="5191" spans="1:17" x14ac:dyDescent="0.25">
      <c r="A5191" s="1" t="s">
        <v>969</v>
      </c>
      <c r="B5191" s="1" t="s">
        <v>94</v>
      </c>
      <c r="C5191" s="1" t="s">
        <v>1214</v>
      </c>
      <c r="D5191" s="1" t="s">
        <v>1982</v>
      </c>
      <c r="E5191" s="1" t="s">
        <v>40</v>
      </c>
      <c r="F5191" s="4" t="s">
        <v>1</v>
      </c>
      <c r="G5191" s="16" t="s">
        <v>1</v>
      </c>
      <c r="H5191" s="2" t="s">
        <v>41</v>
      </c>
      <c r="I5191" s="185">
        <f t="shared" ref="I5191:O5191" si="4210">SUM(I5192:I5194)</f>
        <v>21317</v>
      </c>
      <c r="J5191" s="185">
        <f t="shared" si="4210"/>
        <v>21317</v>
      </c>
      <c r="K5191" s="185">
        <f t="shared" si="4210"/>
        <v>13768</v>
      </c>
      <c r="L5191" s="185">
        <f t="shared" si="4210"/>
        <v>7549</v>
      </c>
      <c r="M5191" s="15">
        <f t="shared" si="4210"/>
        <v>3819</v>
      </c>
      <c r="N5191" s="15">
        <f t="shared" si="4210"/>
        <v>3199</v>
      </c>
      <c r="O5191" s="15">
        <f t="shared" si="4210"/>
        <v>531</v>
      </c>
      <c r="P5191" s="15">
        <f t="shared" si="4200"/>
        <v>21317</v>
      </c>
      <c r="Q5191" s="185">
        <f t="shared" si="4201"/>
        <v>100</v>
      </c>
    </row>
    <row r="5192" spans="1:17" x14ac:dyDescent="0.25">
      <c r="A5192" s="4" t="s">
        <v>969</v>
      </c>
      <c r="B5192" s="4" t="s">
        <v>94</v>
      </c>
      <c r="C5192" s="4" t="s">
        <v>1214</v>
      </c>
      <c r="D5192" s="4" t="s">
        <v>1982</v>
      </c>
      <c r="E5192" s="3" t="s">
        <v>42</v>
      </c>
      <c r="F5192" s="4"/>
      <c r="G5192" s="16" t="s">
        <v>1018</v>
      </c>
      <c r="H5192" s="16" t="s">
        <v>41</v>
      </c>
      <c r="I5192" s="183">
        <v>15108</v>
      </c>
      <c r="J5192" s="183">
        <v>15108</v>
      </c>
      <c r="K5192" s="183">
        <v>8577</v>
      </c>
      <c r="L5192" s="183">
        <f>M5192+N5192+O5192</f>
        <v>6531</v>
      </c>
      <c r="M5192" s="17">
        <v>3000</v>
      </c>
      <c r="N5192" s="17">
        <v>3000</v>
      </c>
      <c r="O5192" s="17">
        <v>531</v>
      </c>
      <c r="P5192" s="17">
        <f t="shared" si="4200"/>
        <v>15108</v>
      </c>
      <c r="Q5192" s="183">
        <f t="shared" si="4201"/>
        <v>100</v>
      </c>
    </row>
    <row r="5193" spans="1:17" ht="22.5" x14ac:dyDescent="0.25">
      <c r="A5193" s="4" t="s">
        <v>969</v>
      </c>
      <c r="B5193" s="4" t="s">
        <v>94</v>
      </c>
      <c r="C5193" s="4" t="s">
        <v>1214</v>
      </c>
      <c r="D5193" s="4" t="s">
        <v>1982</v>
      </c>
      <c r="E5193" s="3" t="s">
        <v>42</v>
      </c>
      <c r="F5193" s="4" t="s">
        <v>1989</v>
      </c>
      <c r="G5193" s="16" t="s">
        <v>1018</v>
      </c>
      <c r="H5193" s="16" t="s">
        <v>50</v>
      </c>
      <c r="I5193" s="183">
        <v>3009</v>
      </c>
      <c r="J5193" s="183">
        <v>3009</v>
      </c>
      <c r="K5193" s="183">
        <v>2590</v>
      </c>
      <c r="L5193" s="183">
        <f>M5193+N5193+O5193</f>
        <v>419</v>
      </c>
      <c r="M5193" s="17">
        <v>419</v>
      </c>
      <c r="N5193" s="17"/>
      <c r="O5193" s="17"/>
      <c r="P5193" s="17">
        <f t="shared" si="4200"/>
        <v>3009</v>
      </c>
      <c r="Q5193" s="183">
        <f t="shared" si="4201"/>
        <v>100</v>
      </c>
    </row>
    <row r="5194" spans="1:17" ht="22.5" x14ac:dyDescent="0.25">
      <c r="A5194" s="4" t="s">
        <v>969</v>
      </c>
      <c r="B5194" s="4" t="s">
        <v>94</v>
      </c>
      <c r="C5194" s="4" t="s">
        <v>1214</v>
      </c>
      <c r="D5194" s="4" t="s">
        <v>1982</v>
      </c>
      <c r="E5194" s="3" t="s">
        <v>42</v>
      </c>
      <c r="F5194" s="4" t="s">
        <v>1990</v>
      </c>
      <c r="G5194" s="16" t="s">
        <v>1018</v>
      </c>
      <c r="H5194" s="16" t="s">
        <v>56</v>
      </c>
      <c r="I5194" s="183">
        <v>3200</v>
      </c>
      <c r="J5194" s="183">
        <v>3200</v>
      </c>
      <c r="K5194" s="183">
        <v>2601</v>
      </c>
      <c r="L5194" s="183">
        <f>M5194+N5194+O5194</f>
        <v>599</v>
      </c>
      <c r="M5194" s="17">
        <v>400</v>
      </c>
      <c r="N5194" s="17">
        <v>199</v>
      </c>
      <c r="O5194" s="17"/>
      <c r="P5194" s="17">
        <f t="shared" si="4200"/>
        <v>3200</v>
      </c>
      <c r="Q5194" s="183">
        <f t="shared" si="4201"/>
        <v>100</v>
      </c>
    </row>
    <row r="5195" spans="1:17" ht="22.5" x14ac:dyDescent="0.25">
      <c r="A5195" s="1" t="s">
        <v>1</v>
      </c>
      <c r="B5195" s="1" t="s">
        <v>1</v>
      </c>
      <c r="C5195" s="1" t="s">
        <v>1</v>
      </c>
      <c r="D5195" s="2" t="s">
        <v>1</v>
      </c>
      <c r="E5195" s="2" t="s">
        <v>1</v>
      </c>
      <c r="F5195" s="2" t="s">
        <v>1</v>
      </c>
      <c r="G5195" s="2" t="s">
        <v>1</v>
      </c>
      <c r="H5195" s="13" t="s">
        <v>57</v>
      </c>
      <c r="I5195" s="184">
        <f t="shared" ref="I5195:O5196" si="4211">SUM(I5196)</f>
        <v>100</v>
      </c>
      <c r="J5195" s="184">
        <f t="shared" si="4211"/>
        <v>100</v>
      </c>
      <c r="K5195" s="184">
        <f t="shared" si="4211"/>
        <v>0</v>
      </c>
      <c r="L5195" s="184">
        <f t="shared" si="4211"/>
        <v>0</v>
      </c>
      <c r="M5195" s="14">
        <f t="shared" si="4211"/>
        <v>0</v>
      </c>
      <c r="N5195" s="14">
        <f t="shared" si="4211"/>
        <v>0</v>
      </c>
      <c r="O5195" s="14">
        <f t="shared" si="4211"/>
        <v>0</v>
      </c>
      <c r="P5195" s="14">
        <f t="shared" si="4200"/>
        <v>0</v>
      </c>
      <c r="Q5195" s="184">
        <f t="shared" si="4201"/>
        <v>0</v>
      </c>
    </row>
    <row r="5196" spans="1:17" x14ac:dyDescent="0.25">
      <c r="A5196" s="4" t="s">
        <v>969</v>
      </c>
      <c r="B5196" s="4" t="s">
        <v>94</v>
      </c>
      <c r="C5196" s="4" t="s">
        <v>1214</v>
      </c>
      <c r="D5196" s="4" t="s">
        <v>1982</v>
      </c>
      <c r="E5196" s="2" t="s">
        <v>58</v>
      </c>
      <c r="F5196" s="2" t="s">
        <v>1</v>
      </c>
      <c r="G5196" s="2" t="s">
        <v>1</v>
      </c>
      <c r="H5196" s="2" t="s">
        <v>59</v>
      </c>
      <c r="I5196" s="185">
        <f t="shared" si="4211"/>
        <v>100</v>
      </c>
      <c r="J5196" s="185">
        <f t="shared" si="4211"/>
        <v>100</v>
      </c>
      <c r="K5196" s="185">
        <f t="shared" si="4211"/>
        <v>0</v>
      </c>
      <c r="L5196" s="185">
        <f t="shared" si="4211"/>
        <v>0</v>
      </c>
      <c r="M5196" s="15">
        <f t="shared" si="4211"/>
        <v>0</v>
      </c>
      <c r="N5196" s="15">
        <f t="shared" si="4211"/>
        <v>0</v>
      </c>
      <c r="O5196" s="15">
        <f t="shared" si="4211"/>
        <v>0</v>
      </c>
      <c r="P5196" s="15">
        <f t="shared" si="4200"/>
        <v>0</v>
      </c>
      <c r="Q5196" s="185">
        <f t="shared" si="4201"/>
        <v>0</v>
      </c>
    </row>
    <row r="5197" spans="1:17" x14ac:dyDescent="0.25">
      <c r="A5197" s="4" t="s">
        <v>969</v>
      </c>
      <c r="B5197" s="4" t="s">
        <v>94</v>
      </c>
      <c r="C5197" s="4" t="s">
        <v>1214</v>
      </c>
      <c r="D5197" s="4" t="s">
        <v>1982</v>
      </c>
      <c r="E5197" s="3" t="s">
        <v>69</v>
      </c>
      <c r="F5197" s="4"/>
      <c r="G5197" s="16" t="s">
        <v>1018</v>
      </c>
      <c r="H5197" s="16" t="s">
        <v>68</v>
      </c>
      <c r="I5197" s="183">
        <v>100</v>
      </c>
      <c r="J5197" s="183">
        <v>100</v>
      </c>
      <c r="K5197" s="183">
        <v>0</v>
      </c>
      <c r="L5197" s="183">
        <f>M5197+N5197+O5197</f>
        <v>0</v>
      </c>
      <c r="M5197" s="17">
        <v>0</v>
      </c>
      <c r="N5197" s="17">
        <v>0</v>
      </c>
      <c r="O5197" s="17">
        <v>0</v>
      </c>
      <c r="P5197" s="17">
        <f t="shared" si="4200"/>
        <v>0</v>
      </c>
      <c r="Q5197" s="183">
        <f t="shared" si="4201"/>
        <v>0</v>
      </c>
    </row>
    <row r="5198" spans="1:17" ht="22.5" x14ac:dyDescent="0.25">
      <c r="A5198" s="1" t="s">
        <v>1</v>
      </c>
      <c r="B5198" s="1" t="s">
        <v>1</v>
      </c>
      <c r="C5198" s="1" t="s">
        <v>1</v>
      </c>
      <c r="D5198" s="2" t="s">
        <v>1</v>
      </c>
      <c r="E5198" s="2" t="s">
        <v>1</v>
      </c>
      <c r="F5198" s="2" t="s">
        <v>1</v>
      </c>
      <c r="G5198" s="2" t="s">
        <v>1</v>
      </c>
      <c r="H5198" s="13" t="s">
        <v>70</v>
      </c>
      <c r="I5198" s="184">
        <f t="shared" ref="I5198:O5198" si="4212">SUM(I5199)</f>
        <v>15000</v>
      </c>
      <c r="J5198" s="184">
        <f t="shared" si="4212"/>
        <v>14000</v>
      </c>
      <c r="K5198" s="184">
        <f t="shared" si="4212"/>
        <v>14000</v>
      </c>
      <c r="L5198" s="184">
        <f t="shared" si="4212"/>
        <v>0</v>
      </c>
      <c r="M5198" s="14">
        <f t="shared" si="4212"/>
        <v>0</v>
      </c>
      <c r="N5198" s="14">
        <f t="shared" si="4212"/>
        <v>0</v>
      </c>
      <c r="O5198" s="14">
        <f t="shared" si="4212"/>
        <v>0</v>
      </c>
      <c r="P5198" s="14">
        <f t="shared" si="4200"/>
        <v>14000</v>
      </c>
      <c r="Q5198" s="184">
        <f t="shared" si="4201"/>
        <v>100</v>
      </c>
    </row>
    <row r="5199" spans="1:17" x14ac:dyDescent="0.25">
      <c r="A5199" s="4" t="s">
        <v>969</v>
      </c>
      <c r="B5199" s="4" t="s">
        <v>94</v>
      </c>
      <c r="C5199" s="4" t="s">
        <v>1214</v>
      </c>
      <c r="D5199" s="4" t="s">
        <v>1982</v>
      </c>
      <c r="E5199" s="2" t="s">
        <v>71</v>
      </c>
      <c r="F5199" s="2" t="s">
        <v>1</v>
      </c>
      <c r="G5199" s="2" t="s">
        <v>1</v>
      </c>
      <c r="H5199" s="2" t="s">
        <v>72</v>
      </c>
      <c r="I5199" s="185">
        <f t="shared" ref="I5199:L5199" si="4213">SUM(I5200:I5201)</f>
        <v>15000</v>
      </c>
      <c r="J5199" s="185">
        <f t="shared" ref="J5199" si="4214">SUM(J5200:J5201)</f>
        <v>14000</v>
      </c>
      <c r="K5199" s="185">
        <f t="shared" ref="K5199" si="4215">SUM(K5200:K5201)</f>
        <v>14000</v>
      </c>
      <c r="L5199" s="185">
        <f t="shared" si="4213"/>
        <v>0</v>
      </c>
      <c r="M5199" s="15">
        <f t="shared" ref="M5199:O5199" si="4216">SUM(M5200:M5201)</f>
        <v>0</v>
      </c>
      <c r="N5199" s="15">
        <f t="shared" si="4216"/>
        <v>0</v>
      </c>
      <c r="O5199" s="15">
        <f t="shared" si="4216"/>
        <v>0</v>
      </c>
      <c r="P5199" s="15">
        <f t="shared" si="4200"/>
        <v>14000</v>
      </c>
      <c r="Q5199" s="185">
        <f t="shared" si="4201"/>
        <v>100</v>
      </c>
    </row>
    <row r="5200" spans="1:17" x14ac:dyDescent="0.25">
      <c r="A5200" s="4" t="s">
        <v>969</v>
      </c>
      <c r="B5200" s="4" t="s">
        <v>94</v>
      </c>
      <c r="C5200" s="4" t="s">
        <v>1214</v>
      </c>
      <c r="D5200" s="4" t="s">
        <v>1982</v>
      </c>
      <c r="E5200" s="3" t="s">
        <v>75</v>
      </c>
      <c r="F5200" s="4"/>
      <c r="G5200" s="16" t="s">
        <v>1018</v>
      </c>
      <c r="H5200" s="16" t="s">
        <v>74</v>
      </c>
      <c r="I5200" s="183">
        <v>8000</v>
      </c>
      <c r="J5200" s="183">
        <v>7000</v>
      </c>
      <c r="K5200" s="183">
        <v>7000</v>
      </c>
      <c r="L5200" s="183">
        <f>M5200+N5200+O5200</f>
        <v>0</v>
      </c>
      <c r="M5200" s="17"/>
      <c r="N5200" s="17"/>
      <c r="O5200" s="17"/>
      <c r="P5200" s="17">
        <f t="shared" si="4200"/>
        <v>7000</v>
      </c>
      <c r="Q5200" s="183">
        <f t="shared" si="4201"/>
        <v>100</v>
      </c>
    </row>
    <row r="5201" spans="1:17" x14ac:dyDescent="0.25">
      <c r="A5201" s="4" t="s">
        <v>969</v>
      </c>
      <c r="B5201" s="4" t="s">
        <v>94</v>
      </c>
      <c r="C5201" s="4" t="s">
        <v>1214</v>
      </c>
      <c r="D5201" s="4" t="s">
        <v>1982</v>
      </c>
      <c r="E5201" s="3" t="s">
        <v>341</v>
      </c>
      <c r="F5201" s="4"/>
      <c r="G5201" s="16" t="s">
        <v>1018</v>
      </c>
      <c r="H5201" s="16" t="s">
        <v>340</v>
      </c>
      <c r="I5201" s="183">
        <v>7000</v>
      </c>
      <c r="J5201" s="183">
        <v>7000</v>
      </c>
      <c r="K5201" s="183">
        <v>7000</v>
      </c>
      <c r="L5201" s="183">
        <f>M5201+N5201+O5201</f>
        <v>0</v>
      </c>
      <c r="M5201" s="17"/>
      <c r="N5201" s="17"/>
      <c r="O5201" s="17"/>
      <c r="P5201" s="17">
        <f t="shared" si="4200"/>
        <v>7000</v>
      </c>
      <c r="Q5201" s="183">
        <f t="shared" si="4201"/>
        <v>100</v>
      </c>
    </row>
    <row r="5202" spans="1:17" ht="22.5" x14ac:dyDescent="0.25">
      <c r="A5202" s="16" t="s">
        <v>1</v>
      </c>
      <c r="B5202" s="16" t="s">
        <v>1</v>
      </c>
      <c r="C5202" s="16" t="s">
        <v>1</v>
      </c>
      <c r="D5202" s="16" t="s">
        <v>1</v>
      </c>
      <c r="E5202" s="16" t="s">
        <v>1</v>
      </c>
      <c r="F5202" s="16" t="s">
        <v>1</v>
      </c>
      <c r="G5202" s="16" t="s">
        <v>1</v>
      </c>
      <c r="H5202" s="13" t="s">
        <v>1991</v>
      </c>
      <c r="I5202" s="184">
        <f t="shared" ref="I5202:O5202" si="4217">SUM(I5172,I5195,I5198)</f>
        <v>1246418</v>
      </c>
      <c r="J5202" s="184">
        <f t="shared" si="4217"/>
        <v>1250982</v>
      </c>
      <c r="K5202" s="184">
        <f t="shared" si="4217"/>
        <v>995488</v>
      </c>
      <c r="L5202" s="184">
        <f t="shared" si="4217"/>
        <v>255394</v>
      </c>
      <c r="M5202" s="14">
        <f t="shared" si="4217"/>
        <v>120918</v>
      </c>
      <c r="N5202" s="14">
        <f t="shared" si="4217"/>
        <v>113781</v>
      </c>
      <c r="O5202" s="14">
        <f t="shared" si="4217"/>
        <v>20695</v>
      </c>
      <c r="P5202" s="14">
        <f t="shared" si="4200"/>
        <v>1250882</v>
      </c>
      <c r="Q5202" s="184">
        <f t="shared" si="4201"/>
        <v>99.992006279866544</v>
      </c>
    </row>
    <row r="5203" spans="1:17" ht="15.75" thickBot="1" x14ac:dyDescent="0.3">
      <c r="A5203" s="16" t="s">
        <v>1</v>
      </c>
      <c r="B5203" s="16" t="s">
        <v>1</v>
      </c>
      <c r="C5203" s="16" t="s">
        <v>1</v>
      </c>
      <c r="D5203" s="16" t="s">
        <v>1</v>
      </c>
      <c r="E5203" s="16" t="s">
        <v>1</v>
      </c>
      <c r="F5203" s="16" t="s">
        <v>1</v>
      </c>
      <c r="G5203" s="16" t="s">
        <v>1</v>
      </c>
      <c r="H5203" s="2" t="s">
        <v>77</v>
      </c>
      <c r="I5203" s="185">
        <v>31</v>
      </c>
      <c r="J5203" s="185">
        <v>31</v>
      </c>
      <c r="K5203" s="185"/>
      <c r="L5203" s="185"/>
      <c r="M5203" s="15"/>
      <c r="N5203" s="15"/>
      <c r="O5203" s="15"/>
      <c r="P5203" s="15"/>
      <c r="Q5203" s="164"/>
    </row>
    <row r="5204" spans="1:17" ht="45.75" thickBot="1" x14ac:dyDescent="0.3">
      <c r="A5204" s="212" t="s">
        <v>1</v>
      </c>
      <c r="B5204" s="212" t="s">
        <v>1</v>
      </c>
      <c r="C5204" s="212" t="s">
        <v>1</v>
      </c>
      <c r="D5204" s="212" t="s">
        <v>1</v>
      </c>
      <c r="E5204" s="212" t="s">
        <v>1</v>
      </c>
      <c r="F5204" s="212" t="s">
        <v>1</v>
      </c>
      <c r="G5204" s="214" t="s">
        <v>1</v>
      </c>
      <c r="H5204" s="5" t="s">
        <v>78</v>
      </c>
      <c r="I5204" s="109" t="s">
        <v>3374</v>
      </c>
      <c r="J5204" s="109" t="s">
        <v>3433</v>
      </c>
      <c r="K5204" s="109" t="s">
        <v>3437</v>
      </c>
      <c r="L5204" s="109" t="s">
        <v>3434</v>
      </c>
      <c r="M5204" s="5" t="s">
        <v>3439</v>
      </c>
      <c r="N5204" s="5" t="s">
        <v>3440</v>
      </c>
      <c r="O5204" s="5" t="s">
        <v>3441</v>
      </c>
      <c r="P5204" s="5" t="s">
        <v>3438</v>
      </c>
      <c r="Q5204" s="162" t="s">
        <v>3302</v>
      </c>
    </row>
    <row r="5205" spans="1:17" x14ac:dyDescent="0.25">
      <c r="A5205" s="213"/>
      <c r="B5205" s="213"/>
      <c r="C5205" s="213"/>
      <c r="D5205" s="213"/>
      <c r="E5205" s="213"/>
      <c r="F5205" s="213"/>
      <c r="G5205" s="215"/>
      <c r="H5205" s="18" t="s">
        <v>1</v>
      </c>
      <c r="I5205" s="110">
        <v>1</v>
      </c>
      <c r="J5205" s="110">
        <v>2</v>
      </c>
      <c r="K5205" s="110">
        <v>20</v>
      </c>
      <c r="L5205" s="110" t="s">
        <v>3402</v>
      </c>
      <c r="M5205" s="12">
        <v>5</v>
      </c>
      <c r="N5205" s="12">
        <v>6</v>
      </c>
      <c r="O5205" s="12">
        <v>7</v>
      </c>
      <c r="P5205" s="12" t="s">
        <v>3303</v>
      </c>
      <c r="Q5205" s="110">
        <v>9</v>
      </c>
    </row>
    <row r="5206" spans="1:17" x14ac:dyDescent="0.25">
      <c r="A5206" s="213"/>
      <c r="B5206" s="213"/>
      <c r="C5206" s="213"/>
      <c r="D5206" s="213"/>
      <c r="E5206" s="213"/>
      <c r="F5206" s="213"/>
      <c r="G5206" s="215"/>
      <c r="H5206" s="19" t="s">
        <v>1061</v>
      </c>
      <c r="I5206" s="186">
        <f t="shared" ref="I5206:L5206" si="4218">SUM(I5202)</f>
        <v>1246418</v>
      </c>
      <c r="J5206" s="186">
        <f t="shared" ref="J5206" si="4219">SUM(J5202)</f>
        <v>1250982</v>
      </c>
      <c r="K5206" s="186">
        <f t="shared" ref="K5206" si="4220">SUM(K5202)</f>
        <v>995488</v>
      </c>
      <c r="L5206" s="186">
        <f t="shared" si="4218"/>
        <v>255394</v>
      </c>
      <c r="M5206" s="20">
        <f t="shared" ref="M5206:O5206" si="4221">SUM(M5202)</f>
        <v>120918</v>
      </c>
      <c r="N5206" s="20">
        <f t="shared" si="4221"/>
        <v>113781</v>
      </c>
      <c r="O5206" s="20">
        <f t="shared" si="4221"/>
        <v>20695</v>
      </c>
      <c r="P5206" s="20">
        <f>K5206+L5206</f>
        <v>1250882</v>
      </c>
      <c r="Q5206" s="186">
        <f>IF(J5206=0,"-",P5206/J5206*100)</f>
        <v>99.992006279866544</v>
      </c>
    </row>
    <row r="5207" spans="1:17" x14ac:dyDescent="0.25">
      <c r="A5207" s="213"/>
      <c r="B5207" s="213"/>
      <c r="C5207" s="213"/>
      <c r="D5207" s="213"/>
      <c r="E5207" s="213"/>
      <c r="F5207" s="213"/>
      <c r="G5207" s="215"/>
      <c r="H5207" s="21" t="s">
        <v>80</v>
      </c>
      <c r="I5207" s="186">
        <f t="shared" ref="I5207:L5207" si="4222">SUM(I5206)</f>
        <v>1246418</v>
      </c>
      <c r="J5207" s="186">
        <f t="shared" ref="J5207" si="4223">SUM(J5206)</f>
        <v>1250982</v>
      </c>
      <c r="K5207" s="186">
        <f t="shared" ref="K5207" si="4224">SUM(K5206)</f>
        <v>995488</v>
      </c>
      <c r="L5207" s="186">
        <f t="shared" si="4222"/>
        <v>255394</v>
      </c>
      <c r="M5207" s="20">
        <f t="shared" ref="M5207:O5207" si="4225">SUM(M5206)</f>
        <v>120918</v>
      </c>
      <c r="N5207" s="20">
        <f t="shared" si="4225"/>
        <v>113781</v>
      </c>
      <c r="O5207" s="20">
        <f t="shared" si="4225"/>
        <v>20695</v>
      </c>
      <c r="P5207" s="20">
        <f>K5207+L5207</f>
        <v>1250882</v>
      </c>
      <c r="Q5207" s="186">
        <f>IF(J5207=0,"-",P5207/J5207*100)</f>
        <v>99.992006279866544</v>
      </c>
    </row>
    <row r="5208" spans="1:17" x14ac:dyDescent="0.25">
      <c r="A5208" s="216"/>
      <c r="B5208" s="216"/>
      <c r="C5208" s="216"/>
      <c r="D5208" s="216"/>
      <c r="E5208" s="216"/>
      <c r="F5208" s="216"/>
      <c r="G5208" s="217"/>
      <c r="J5208" s="178">
        <v>0</v>
      </c>
      <c r="K5208" s="178">
        <v>0</v>
      </c>
      <c r="L5208" s="178">
        <f>M5208+N5208+O5208</f>
        <v>0</v>
      </c>
      <c r="P5208">
        <f>K5208+L5208</f>
        <v>0</v>
      </c>
      <c r="Q5208" s="160" t="str">
        <f>IF(J5208=0,"-",P5208/J5208*100)</f>
        <v>-</v>
      </c>
    </row>
    <row r="5209" spans="1:17" ht="15.75" thickBot="1" x14ac:dyDescent="0.3">
      <c r="A5209" s="16" t="s">
        <v>1</v>
      </c>
      <c r="B5209" s="16" t="s">
        <v>1</v>
      </c>
      <c r="C5209" s="16" t="s">
        <v>1</v>
      </c>
      <c r="D5209" s="16" t="s">
        <v>1</v>
      </c>
      <c r="E5209" s="16" t="s">
        <v>1</v>
      </c>
      <c r="F5209" s="16" t="s">
        <v>1</v>
      </c>
      <c r="G5209" s="16" t="s">
        <v>1</v>
      </c>
      <c r="H5209" s="22" t="s">
        <v>1</v>
      </c>
      <c r="I5209" s="187"/>
      <c r="J5209" s="187"/>
      <c r="K5209" s="187"/>
      <c r="L5209" s="187"/>
      <c r="M5209" s="22"/>
      <c r="N5209" s="22"/>
      <c r="O5209" s="22"/>
      <c r="P5209" s="22"/>
      <c r="Q5209" s="166"/>
    </row>
    <row r="5210" spans="1:17" ht="45.75" thickBot="1" x14ac:dyDescent="0.3">
      <c r="A5210" s="5" t="s">
        <v>4</v>
      </c>
      <c r="B5210" s="5" t="s">
        <v>5</v>
      </c>
      <c r="C5210" s="5" t="s">
        <v>6</v>
      </c>
      <c r="D5210" s="6" t="s">
        <v>1</v>
      </c>
      <c r="E5210" s="5" t="s">
        <v>7</v>
      </c>
      <c r="F5210" s="5" t="s">
        <v>8</v>
      </c>
      <c r="G5210" s="5" t="s">
        <v>9</v>
      </c>
      <c r="H5210" s="5" t="s">
        <v>10</v>
      </c>
      <c r="I5210" s="109" t="s">
        <v>3374</v>
      </c>
      <c r="J5210" s="109" t="s">
        <v>3433</v>
      </c>
      <c r="K5210" s="109" t="s">
        <v>3437</v>
      </c>
      <c r="L5210" s="109" t="s">
        <v>3434</v>
      </c>
      <c r="M5210" s="5" t="s">
        <v>3439</v>
      </c>
      <c r="N5210" s="5" t="s">
        <v>3440</v>
      </c>
      <c r="O5210" s="5" t="s">
        <v>3441</v>
      </c>
      <c r="P5210" s="5" t="s">
        <v>3438</v>
      </c>
      <c r="Q5210" s="162" t="s">
        <v>3302</v>
      </c>
    </row>
    <row r="5211" spans="1:17" x14ac:dyDescent="0.25">
      <c r="A5211" s="7" t="s">
        <v>1</v>
      </c>
      <c r="B5211" s="7" t="s">
        <v>1</v>
      </c>
      <c r="C5211" s="7" t="s">
        <v>1</v>
      </c>
      <c r="D5211" s="8" t="s">
        <v>1</v>
      </c>
      <c r="E5211" s="8" t="s">
        <v>1</v>
      </c>
      <c r="F5211" s="9" t="s">
        <v>1</v>
      </c>
      <c r="G5211" s="10" t="s">
        <v>1</v>
      </c>
      <c r="H5211" s="11" t="s">
        <v>1</v>
      </c>
      <c r="I5211" s="110">
        <v>1</v>
      </c>
      <c r="J5211" s="110">
        <v>2</v>
      </c>
      <c r="K5211" s="110">
        <v>20</v>
      </c>
      <c r="L5211" s="110" t="s">
        <v>3402</v>
      </c>
      <c r="M5211" s="12">
        <v>5</v>
      </c>
      <c r="N5211" s="12">
        <v>6</v>
      </c>
      <c r="O5211" s="12">
        <v>7</v>
      </c>
      <c r="P5211" s="12" t="s">
        <v>3303</v>
      </c>
      <c r="Q5211" s="110">
        <v>9</v>
      </c>
    </row>
    <row r="5212" spans="1:17" x14ac:dyDescent="0.25">
      <c r="A5212" s="1" t="s">
        <v>969</v>
      </c>
      <c r="B5212" s="1" t="s">
        <v>94</v>
      </c>
      <c r="C5212" s="4" t="s">
        <v>1225</v>
      </c>
      <c r="D5212" s="4" t="s">
        <v>1992</v>
      </c>
      <c r="E5212" s="2" t="s">
        <v>1</v>
      </c>
      <c r="F5212" s="2" t="s">
        <v>1</v>
      </c>
      <c r="G5212" s="2" t="s">
        <v>1</v>
      </c>
      <c r="H5212" s="2" t="s">
        <v>1993</v>
      </c>
      <c r="I5212" s="183">
        <v>0</v>
      </c>
      <c r="J5212" s="183"/>
      <c r="K5212" s="183"/>
      <c r="L5212" s="183"/>
      <c r="M5212" s="3"/>
      <c r="N5212" s="3"/>
      <c r="O5212" s="3"/>
      <c r="P5212" s="3"/>
      <c r="Q5212" s="161"/>
    </row>
    <row r="5213" spans="1:17" ht="33.75" x14ac:dyDescent="0.25">
      <c r="A5213" s="1" t="s">
        <v>1</v>
      </c>
      <c r="B5213" s="1" t="s">
        <v>1</v>
      </c>
      <c r="C5213" s="1" t="s">
        <v>1</v>
      </c>
      <c r="D5213" s="2" t="s">
        <v>1</v>
      </c>
      <c r="E5213" s="2" t="s">
        <v>1</v>
      </c>
      <c r="F5213" s="2" t="s">
        <v>1</v>
      </c>
      <c r="G5213" s="2" t="s">
        <v>1</v>
      </c>
      <c r="H5213" s="13" t="s">
        <v>14</v>
      </c>
      <c r="I5213" s="184">
        <f t="shared" ref="I5213:L5213" si="4226">SUM(I5214,I5222,I5224)</f>
        <v>2962151</v>
      </c>
      <c r="J5213" s="184">
        <f t="shared" ref="J5213" si="4227">SUM(J5214,J5222,J5224)</f>
        <v>2933344</v>
      </c>
      <c r="K5213" s="184">
        <f t="shared" ref="K5213" si="4228">SUM(K5214,K5222,K5224)</f>
        <v>2346541</v>
      </c>
      <c r="L5213" s="184">
        <f t="shared" si="4226"/>
        <v>586803</v>
      </c>
      <c r="M5213" s="14">
        <f t="shared" ref="M5213:O5213" si="4229">SUM(M5214,M5222,M5224)</f>
        <v>239040</v>
      </c>
      <c r="N5213" s="14">
        <f t="shared" si="4229"/>
        <v>231316</v>
      </c>
      <c r="O5213" s="14">
        <f t="shared" si="4229"/>
        <v>116447</v>
      </c>
      <c r="P5213" s="14">
        <f t="shared" ref="P5213:P5242" si="4230">K5213+L5213</f>
        <v>2933344</v>
      </c>
      <c r="Q5213" s="184">
        <f t="shared" ref="Q5213:Q5242" si="4231">IF(J5213=0,"-",P5213/J5213*100)</f>
        <v>100</v>
      </c>
    </row>
    <row r="5214" spans="1:17" x14ac:dyDescent="0.25">
      <c r="A5214" s="4" t="s">
        <v>969</v>
      </c>
      <c r="B5214" s="4" t="s">
        <v>94</v>
      </c>
      <c r="C5214" s="4" t="s">
        <v>1225</v>
      </c>
      <c r="D5214" s="4" t="s">
        <v>1992</v>
      </c>
      <c r="E5214" s="2" t="s">
        <v>15</v>
      </c>
      <c r="F5214" s="2" t="s">
        <v>1</v>
      </c>
      <c r="G5214" s="2" t="s">
        <v>1</v>
      </c>
      <c r="H5214" s="2" t="s">
        <v>16</v>
      </c>
      <c r="I5214" s="185">
        <f t="shared" ref="I5214:L5214" si="4232">SUM(I5215,I5216)</f>
        <v>2523613</v>
      </c>
      <c r="J5214" s="185">
        <f t="shared" ref="J5214" si="4233">SUM(J5215,J5216)</f>
        <v>2526366</v>
      </c>
      <c r="K5214" s="185">
        <f t="shared" ref="K5214" si="4234">SUM(K5215,K5216)</f>
        <v>2011253</v>
      </c>
      <c r="L5214" s="185">
        <f t="shared" si="4232"/>
        <v>515113</v>
      </c>
      <c r="M5214" s="15">
        <f t="shared" ref="M5214:O5214" si="4235">SUM(M5215,M5216)</f>
        <v>209000</v>
      </c>
      <c r="N5214" s="15">
        <f t="shared" si="4235"/>
        <v>203000</v>
      </c>
      <c r="O5214" s="15">
        <f t="shared" si="4235"/>
        <v>103113</v>
      </c>
      <c r="P5214" s="15">
        <f t="shared" si="4230"/>
        <v>2526366</v>
      </c>
      <c r="Q5214" s="185">
        <f t="shared" si="4231"/>
        <v>100</v>
      </c>
    </row>
    <row r="5215" spans="1:17" x14ac:dyDescent="0.25">
      <c r="A5215" s="4" t="s">
        <v>969</v>
      </c>
      <c r="B5215" s="4" t="s">
        <v>94</v>
      </c>
      <c r="C5215" s="4" t="s">
        <v>1225</v>
      </c>
      <c r="D5215" s="4" t="s">
        <v>1992</v>
      </c>
      <c r="E5215" s="3" t="s">
        <v>18</v>
      </c>
      <c r="F5215" s="4"/>
      <c r="G5215" s="16" t="s">
        <v>1018</v>
      </c>
      <c r="H5215" s="16" t="s">
        <v>17</v>
      </c>
      <c r="I5215" s="183">
        <v>2262113</v>
      </c>
      <c r="J5215" s="183">
        <v>2262113</v>
      </c>
      <c r="K5215" s="183">
        <v>1760000</v>
      </c>
      <c r="L5215" s="183">
        <f>M5215+N5215+O5215</f>
        <v>502113</v>
      </c>
      <c r="M5215" s="17">
        <v>200000</v>
      </c>
      <c r="N5215" s="17">
        <v>200000</v>
      </c>
      <c r="O5215" s="17">
        <v>102113</v>
      </c>
      <c r="P5215" s="17">
        <f t="shared" si="4230"/>
        <v>2262113</v>
      </c>
      <c r="Q5215" s="183">
        <f t="shared" si="4231"/>
        <v>100</v>
      </c>
    </row>
    <row r="5216" spans="1:17" x14ac:dyDescent="0.25">
      <c r="A5216" s="1" t="s">
        <v>969</v>
      </c>
      <c r="B5216" s="1" t="s">
        <v>94</v>
      </c>
      <c r="C5216" s="1" t="s">
        <v>1225</v>
      </c>
      <c r="D5216" s="1" t="s">
        <v>1992</v>
      </c>
      <c r="E5216" s="1" t="s">
        <v>20</v>
      </c>
      <c r="F5216" s="4" t="s">
        <v>1</v>
      </c>
      <c r="G5216" s="16" t="s">
        <v>1</v>
      </c>
      <c r="H5216" s="2" t="s">
        <v>21</v>
      </c>
      <c r="I5216" s="185">
        <f t="shared" ref="I5216:O5216" si="4236">SUM(I5217:I5221)</f>
        <v>261500</v>
      </c>
      <c r="J5216" s="185">
        <f t="shared" si="4236"/>
        <v>264253</v>
      </c>
      <c r="K5216" s="185">
        <f t="shared" si="4236"/>
        <v>251253</v>
      </c>
      <c r="L5216" s="185">
        <f t="shared" si="4236"/>
        <v>13000</v>
      </c>
      <c r="M5216" s="15">
        <f t="shared" si="4236"/>
        <v>9000</v>
      </c>
      <c r="N5216" s="15">
        <f t="shared" si="4236"/>
        <v>3000</v>
      </c>
      <c r="O5216" s="15">
        <f t="shared" si="4236"/>
        <v>1000</v>
      </c>
      <c r="P5216" s="15">
        <f t="shared" si="4230"/>
        <v>264253</v>
      </c>
      <c r="Q5216" s="185">
        <f t="shared" si="4231"/>
        <v>100</v>
      </c>
    </row>
    <row r="5217" spans="1:17" x14ac:dyDescent="0.25">
      <c r="A5217" s="4" t="s">
        <v>969</v>
      </c>
      <c r="B5217" s="4" t="s">
        <v>94</v>
      </c>
      <c r="C5217" s="4" t="s">
        <v>1225</v>
      </c>
      <c r="D5217" s="4" t="s">
        <v>1992</v>
      </c>
      <c r="E5217" s="3" t="s">
        <v>22</v>
      </c>
      <c r="F5217" s="4" t="s">
        <v>1994</v>
      </c>
      <c r="G5217" s="16" t="s">
        <v>1018</v>
      </c>
      <c r="H5217" s="16" t="s">
        <v>86</v>
      </c>
      <c r="I5217" s="183">
        <v>42000</v>
      </c>
      <c r="J5217" s="183">
        <v>42000</v>
      </c>
      <c r="K5217" s="183">
        <v>35000</v>
      </c>
      <c r="L5217" s="183">
        <f>M5217+N5217+O5217</f>
        <v>7000</v>
      </c>
      <c r="M5217" s="17">
        <v>3000</v>
      </c>
      <c r="N5217" s="17">
        <v>3000</v>
      </c>
      <c r="O5217" s="17">
        <v>1000</v>
      </c>
      <c r="P5217" s="17">
        <f t="shared" si="4230"/>
        <v>42000</v>
      </c>
      <c r="Q5217" s="183">
        <f t="shared" si="4231"/>
        <v>100</v>
      </c>
    </row>
    <row r="5218" spans="1:17" x14ac:dyDescent="0.25">
      <c r="A5218" s="4" t="s">
        <v>969</v>
      </c>
      <c r="B5218" s="4" t="s">
        <v>94</v>
      </c>
      <c r="C5218" s="4" t="s">
        <v>1225</v>
      </c>
      <c r="D5218" s="4" t="s">
        <v>1992</v>
      </c>
      <c r="E5218" s="3" t="s">
        <v>22</v>
      </c>
      <c r="F5218" s="4" t="s">
        <v>1995</v>
      </c>
      <c r="G5218" s="16" t="s">
        <v>1018</v>
      </c>
      <c r="H5218" s="16" t="s">
        <v>26</v>
      </c>
      <c r="I5218" s="183">
        <v>154000</v>
      </c>
      <c r="J5218" s="183">
        <v>154000</v>
      </c>
      <c r="K5218" s="183">
        <v>148000</v>
      </c>
      <c r="L5218" s="183">
        <f>M5218+N5218+O5218</f>
        <v>6000</v>
      </c>
      <c r="M5218" s="17">
        <v>6000</v>
      </c>
      <c r="N5218" s="17"/>
      <c r="O5218" s="17"/>
      <c r="P5218" s="17">
        <f t="shared" si="4230"/>
        <v>154000</v>
      </c>
      <c r="Q5218" s="183">
        <f t="shared" si="4231"/>
        <v>100</v>
      </c>
    </row>
    <row r="5219" spans="1:17" x14ac:dyDescent="0.25">
      <c r="A5219" s="4" t="s">
        <v>969</v>
      </c>
      <c r="B5219" s="4" t="s">
        <v>94</v>
      </c>
      <c r="C5219" s="4" t="s">
        <v>1225</v>
      </c>
      <c r="D5219" s="4" t="s">
        <v>1992</v>
      </c>
      <c r="E5219" s="3" t="s">
        <v>22</v>
      </c>
      <c r="F5219" s="4" t="s">
        <v>1996</v>
      </c>
      <c r="G5219" s="16" t="s">
        <v>1018</v>
      </c>
      <c r="H5219" s="16" t="s">
        <v>28</v>
      </c>
      <c r="I5219" s="183">
        <v>42000</v>
      </c>
      <c r="J5219" s="183">
        <v>43858</v>
      </c>
      <c r="K5219" s="183">
        <v>43858</v>
      </c>
      <c r="L5219" s="183">
        <f>M5219+N5219+O5219</f>
        <v>0</v>
      </c>
      <c r="M5219" s="17"/>
      <c r="N5219" s="17"/>
      <c r="O5219" s="17"/>
      <c r="P5219" s="17">
        <f t="shared" si="4230"/>
        <v>43858</v>
      </c>
      <c r="Q5219" s="183">
        <f t="shared" si="4231"/>
        <v>100</v>
      </c>
    </row>
    <row r="5220" spans="1:17" x14ac:dyDescent="0.25">
      <c r="A5220" s="4" t="s">
        <v>969</v>
      </c>
      <c r="B5220" s="4" t="s">
        <v>94</v>
      </c>
      <c r="C5220" s="4" t="s">
        <v>1225</v>
      </c>
      <c r="D5220" s="4" t="s">
        <v>1992</v>
      </c>
      <c r="E5220" s="3" t="s">
        <v>22</v>
      </c>
      <c r="F5220" s="4" t="s">
        <v>1997</v>
      </c>
      <c r="G5220" s="16" t="s">
        <v>1018</v>
      </c>
      <c r="H5220" s="16" t="s">
        <v>24</v>
      </c>
      <c r="I5220" s="183">
        <v>13500</v>
      </c>
      <c r="J5220" s="183">
        <v>14395</v>
      </c>
      <c r="K5220" s="183">
        <v>14395</v>
      </c>
      <c r="L5220" s="183">
        <f>M5220+N5220+O5220</f>
        <v>0</v>
      </c>
      <c r="M5220" s="17"/>
      <c r="N5220" s="17"/>
      <c r="O5220" s="17"/>
      <c r="P5220" s="17">
        <f t="shared" si="4230"/>
        <v>14395</v>
      </c>
      <c r="Q5220" s="183">
        <f t="shared" si="4231"/>
        <v>100</v>
      </c>
    </row>
    <row r="5221" spans="1:17" x14ac:dyDescent="0.25">
      <c r="A5221" s="4" t="s">
        <v>969</v>
      </c>
      <c r="B5221" s="4" t="s">
        <v>94</v>
      </c>
      <c r="C5221" s="4" t="s">
        <v>1225</v>
      </c>
      <c r="D5221" s="4" t="s">
        <v>1992</v>
      </c>
      <c r="E5221" s="3" t="s">
        <v>22</v>
      </c>
      <c r="F5221" s="4" t="s">
        <v>1998</v>
      </c>
      <c r="G5221" s="16" t="s">
        <v>1018</v>
      </c>
      <c r="H5221" s="16" t="s">
        <v>30</v>
      </c>
      <c r="I5221" s="183">
        <v>10000</v>
      </c>
      <c r="J5221" s="183">
        <v>10000</v>
      </c>
      <c r="K5221" s="183">
        <v>10000</v>
      </c>
      <c r="L5221" s="183">
        <f>M5221+N5221+O5221</f>
        <v>0</v>
      </c>
      <c r="M5221" s="17"/>
      <c r="N5221" s="17"/>
      <c r="O5221" s="17"/>
      <c r="P5221" s="17">
        <f t="shared" si="4230"/>
        <v>10000</v>
      </c>
      <c r="Q5221" s="183">
        <f t="shared" si="4231"/>
        <v>100</v>
      </c>
    </row>
    <row r="5222" spans="1:17" x14ac:dyDescent="0.25">
      <c r="A5222" s="4" t="s">
        <v>969</v>
      </c>
      <c r="B5222" s="4" t="s">
        <v>94</v>
      </c>
      <c r="C5222" s="4" t="s">
        <v>1225</v>
      </c>
      <c r="D5222" s="4" t="s">
        <v>1992</v>
      </c>
      <c r="E5222" s="2" t="s">
        <v>31</v>
      </c>
      <c r="F5222" s="2" t="s">
        <v>1</v>
      </c>
      <c r="G5222" s="2" t="s">
        <v>1</v>
      </c>
      <c r="H5222" s="2" t="s">
        <v>32</v>
      </c>
      <c r="I5222" s="185">
        <f t="shared" ref="I5222:O5222" si="4237">SUM(I5223)</f>
        <v>237522</v>
      </c>
      <c r="J5222" s="185">
        <f t="shared" si="4237"/>
        <v>237522</v>
      </c>
      <c r="K5222" s="185">
        <f t="shared" si="4237"/>
        <v>183188</v>
      </c>
      <c r="L5222" s="185">
        <f t="shared" si="4237"/>
        <v>54334</v>
      </c>
      <c r="M5222" s="15">
        <f t="shared" si="4237"/>
        <v>22000</v>
      </c>
      <c r="N5222" s="15">
        <f t="shared" si="4237"/>
        <v>22000</v>
      </c>
      <c r="O5222" s="15">
        <f t="shared" si="4237"/>
        <v>10334</v>
      </c>
      <c r="P5222" s="15">
        <f t="shared" si="4230"/>
        <v>237522</v>
      </c>
      <c r="Q5222" s="185">
        <f t="shared" si="4231"/>
        <v>100</v>
      </c>
    </row>
    <row r="5223" spans="1:17" x14ac:dyDescent="0.25">
      <c r="A5223" s="4" t="s">
        <v>969</v>
      </c>
      <c r="B5223" s="4" t="s">
        <v>94</v>
      </c>
      <c r="C5223" s="4" t="s">
        <v>1225</v>
      </c>
      <c r="D5223" s="4" t="s">
        <v>1992</v>
      </c>
      <c r="E5223" s="3" t="s">
        <v>34</v>
      </c>
      <c r="F5223" s="4"/>
      <c r="G5223" s="16" t="s">
        <v>1018</v>
      </c>
      <c r="H5223" s="16" t="s">
        <v>33</v>
      </c>
      <c r="I5223" s="183">
        <v>237522</v>
      </c>
      <c r="J5223" s="183">
        <v>237522</v>
      </c>
      <c r="K5223" s="183">
        <v>183188</v>
      </c>
      <c r="L5223" s="183">
        <f>M5223+N5223+O5223</f>
        <v>54334</v>
      </c>
      <c r="M5223" s="17">
        <v>22000</v>
      </c>
      <c r="N5223" s="17">
        <v>22000</v>
      </c>
      <c r="O5223" s="17">
        <v>10334</v>
      </c>
      <c r="P5223" s="17">
        <f t="shared" si="4230"/>
        <v>237522</v>
      </c>
      <c r="Q5223" s="183">
        <f t="shared" si="4231"/>
        <v>100</v>
      </c>
    </row>
    <row r="5224" spans="1:17" x14ac:dyDescent="0.25">
      <c r="A5224" s="4" t="s">
        <v>969</v>
      </c>
      <c r="B5224" s="4" t="s">
        <v>94</v>
      </c>
      <c r="C5224" s="4" t="s">
        <v>1225</v>
      </c>
      <c r="D5224" s="4" t="s">
        <v>1992</v>
      </c>
      <c r="E5224" s="2" t="s">
        <v>35</v>
      </c>
      <c r="F5224" s="2" t="s">
        <v>1</v>
      </c>
      <c r="G5224" s="2" t="s">
        <v>1</v>
      </c>
      <c r="H5224" s="2" t="s">
        <v>36</v>
      </c>
      <c r="I5224" s="185">
        <f t="shared" ref="I5224:O5224" si="4238">SUM(I5225:I5231)</f>
        <v>201016</v>
      </c>
      <c r="J5224" s="185">
        <f t="shared" si="4238"/>
        <v>169456</v>
      </c>
      <c r="K5224" s="185">
        <f t="shared" si="4238"/>
        <v>152100</v>
      </c>
      <c r="L5224" s="185">
        <f t="shared" si="4238"/>
        <v>17356</v>
      </c>
      <c r="M5224" s="15">
        <f t="shared" si="4238"/>
        <v>8040</v>
      </c>
      <c r="N5224" s="15">
        <f t="shared" si="4238"/>
        <v>6316</v>
      </c>
      <c r="O5224" s="15">
        <f t="shared" si="4238"/>
        <v>3000</v>
      </c>
      <c r="P5224" s="15">
        <f t="shared" si="4230"/>
        <v>169456</v>
      </c>
      <c r="Q5224" s="185">
        <f t="shared" si="4231"/>
        <v>100</v>
      </c>
    </row>
    <row r="5225" spans="1:17" x14ac:dyDescent="0.25">
      <c r="A5225" s="4" t="s">
        <v>969</v>
      </c>
      <c r="B5225" s="4" t="s">
        <v>94</v>
      </c>
      <c r="C5225" s="4" t="s">
        <v>1225</v>
      </c>
      <c r="D5225" s="4" t="s">
        <v>1992</v>
      </c>
      <c r="E5225" s="3" t="s">
        <v>39</v>
      </c>
      <c r="F5225" s="4"/>
      <c r="G5225" s="16" t="s">
        <v>1018</v>
      </c>
      <c r="H5225" s="16" t="s">
        <v>38</v>
      </c>
      <c r="I5225" s="183">
        <v>11000</v>
      </c>
      <c r="J5225" s="183">
        <v>7000</v>
      </c>
      <c r="K5225" s="183">
        <v>7000</v>
      </c>
      <c r="L5225" s="183">
        <f t="shared" ref="L5225:L5230" si="4239">M5225+N5225+O5225</f>
        <v>0</v>
      </c>
      <c r="M5225" s="17"/>
      <c r="N5225" s="17"/>
      <c r="O5225" s="17"/>
      <c r="P5225" s="17">
        <f t="shared" si="4230"/>
        <v>7000</v>
      </c>
      <c r="Q5225" s="183">
        <f t="shared" si="4231"/>
        <v>100</v>
      </c>
    </row>
    <row r="5226" spans="1:17" x14ac:dyDescent="0.25">
      <c r="A5226" s="4" t="s">
        <v>969</v>
      </c>
      <c r="B5226" s="4" t="s">
        <v>94</v>
      </c>
      <c r="C5226" s="4" t="s">
        <v>1225</v>
      </c>
      <c r="D5226" s="4" t="s">
        <v>1992</v>
      </c>
      <c r="E5226" s="3" t="s">
        <v>197</v>
      </c>
      <c r="F5226" s="4"/>
      <c r="G5226" s="16" t="s">
        <v>1018</v>
      </c>
      <c r="H5226" s="16" t="s">
        <v>196</v>
      </c>
      <c r="I5226" s="183">
        <v>81500</v>
      </c>
      <c r="J5226" s="183">
        <v>81500</v>
      </c>
      <c r="K5226" s="183">
        <v>73000</v>
      </c>
      <c r="L5226" s="183">
        <f t="shared" si="4239"/>
        <v>8500</v>
      </c>
      <c r="M5226" s="17">
        <v>3000</v>
      </c>
      <c r="N5226" s="17">
        <v>4000</v>
      </c>
      <c r="O5226" s="17">
        <v>1500</v>
      </c>
      <c r="P5226" s="17">
        <f t="shared" si="4230"/>
        <v>81500</v>
      </c>
      <c r="Q5226" s="183">
        <f t="shared" si="4231"/>
        <v>100</v>
      </c>
    </row>
    <row r="5227" spans="1:17" x14ac:dyDescent="0.25">
      <c r="A5227" s="4" t="s">
        <v>969</v>
      </c>
      <c r="B5227" s="4" t="s">
        <v>94</v>
      </c>
      <c r="C5227" s="4" t="s">
        <v>1225</v>
      </c>
      <c r="D5227" s="4" t="s">
        <v>1992</v>
      </c>
      <c r="E5227" s="3" t="s">
        <v>200</v>
      </c>
      <c r="F5227" s="4"/>
      <c r="G5227" s="16" t="s">
        <v>1018</v>
      </c>
      <c r="H5227" s="16" t="s">
        <v>199</v>
      </c>
      <c r="I5227" s="183">
        <v>18000</v>
      </c>
      <c r="J5227" s="183">
        <v>18000</v>
      </c>
      <c r="K5227" s="183">
        <v>14900</v>
      </c>
      <c r="L5227" s="183">
        <f t="shared" si="4239"/>
        <v>3100</v>
      </c>
      <c r="M5227" s="17">
        <v>1000</v>
      </c>
      <c r="N5227" s="17">
        <v>1100</v>
      </c>
      <c r="O5227" s="17">
        <v>1000</v>
      </c>
      <c r="P5227" s="17">
        <f t="shared" si="4230"/>
        <v>18000</v>
      </c>
      <c r="Q5227" s="183">
        <f t="shared" si="4231"/>
        <v>100</v>
      </c>
    </row>
    <row r="5228" spans="1:17" x14ac:dyDescent="0.25">
      <c r="A5228" s="4" t="s">
        <v>969</v>
      </c>
      <c r="B5228" s="4" t="s">
        <v>94</v>
      </c>
      <c r="C5228" s="4" t="s">
        <v>1225</v>
      </c>
      <c r="D5228" s="4" t="s">
        <v>1992</v>
      </c>
      <c r="E5228" s="3" t="s">
        <v>203</v>
      </c>
      <c r="F5228" s="4"/>
      <c r="G5228" s="16" t="s">
        <v>1018</v>
      </c>
      <c r="H5228" s="16" t="s">
        <v>202</v>
      </c>
      <c r="I5228" s="183">
        <v>23000</v>
      </c>
      <c r="J5228" s="183">
        <v>18440</v>
      </c>
      <c r="K5228" s="183">
        <v>16900</v>
      </c>
      <c r="L5228" s="183">
        <f t="shared" si="4239"/>
        <v>1540</v>
      </c>
      <c r="M5228" s="17">
        <v>1540</v>
      </c>
      <c r="N5228" s="17"/>
      <c r="O5228" s="17"/>
      <c r="P5228" s="17">
        <f t="shared" si="4230"/>
        <v>18440</v>
      </c>
      <c r="Q5228" s="183">
        <f t="shared" si="4231"/>
        <v>100</v>
      </c>
    </row>
    <row r="5229" spans="1:17" x14ac:dyDescent="0.25">
      <c r="A5229" s="4" t="s">
        <v>969</v>
      </c>
      <c r="B5229" s="4" t="s">
        <v>94</v>
      </c>
      <c r="C5229" s="4" t="s">
        <v>1225</v>
      </c>
      <c r="D5229" s="4" t="s">
        <v>1992</v>
      </c>
      <c r="E5229" s="3" t="s">
        <v>206</v>
      </c>
      <c r="F5229" s="4"/>
      <c r="G5229" s="16" t="s">
        <v>1018</v>
      </c>
      <c r="H5229" s="16" t="s">
        <v>205</v>
      </c>
      <c r="I5229" s="183">
        <v>300</v>
      </c>
      <c r="J5229" s="183">
        <v>300</v>
      </c>
      <c r="K5229" s="183">
        <v>300</v>
      </c>
      <c r="L5229" s="183">
        <f t="shared" si="4239"/>
        <v>0</v>
      </c>
      <c r="M5229" s="17"/>
      <c r="N5229" s="17"/>
      <c r="O5229" s="17"/>
      <c r="P5229" s="17">
        <f t="shared" si="4230"/>
        <v>300</v>
      </c>
      <c r="Q5229" s="183">
        <f t="shared" si="4231"/>
        <v>100</v>
      </c>
    </row>
    <row r="5230" spans="1:17" x14ac:dyDescent="0.25">
      <c r="A5230" s="4" t="s">
        <v>969</v>
      </c>
      <c r="B5230" s="4" t="s">
        <v>94</v>
      </c>
      <c r="C5230" s="4" t="s">
        <v>1225</v>
      </c>
      <c r="D5230" s="4" t="s">
        <v>1992</v>
      </c>
      <c r="E5230" s="3" t="s">
        <v>212</v>
      </c>
      <c r="F5230" s="4"/>
      <c r="G5230" s="16" t="s">
        <v>1018</v>
      </c>
      <c r="H5230" s="16" t="s">
        <v>211</v>
      </c>
      <c r="I5230" s="183">
        <v>14000</v>
      </c>
      <c r="J5230" s="183">
        <v>11000</v>
      </c>
      <c r="K5230" s="183">
        <v>9500</v>
      </c>
      <c r="L5230" s="183">
        <f t="shared" si="4239"/>
        <v>1500</v>
      </c>
      <c r="M5230" s="17">
        <v>1000</v>
      </c>
      <c r="N5230" s="17">
        <v>500</v>
      </c>
      <c r="O5230" s="17"/>
      <c r="P5230" s="17">
        <f t="shared" si="4230"/>
        <v>11000</v>
      </c>
      <c r="Q5230" s="183">
        <f t="shared" si="4231"/>
        <v>100</v>
      </c>
    </row>
    <row r="5231" spans="1:17" x14ac:dyDescent="0.25">
      <c r="A5231" s="1" t="s">
        <v>969</v>
      </c>
      <c r="B5231" s="1" t="s">
        <v>94</v>
      </c>
      <c r="C5231" s="1" t="s">
        <v>1225</v>
      </c>
      <c r="D5231" s="1" t="s">
        <v>1992</v>
      </c>
      <c r="E5231" s="1" t="s">
        <v>40</v>
      </c>
      <c r="F5231" s="4" t="s">
        <v>1</v>
      </c>
      <c r="G5231" s="16" t="s">
        <v>1</v>
      </c>
      <c r="H5231" s="2" t="s">
        <v>41</v>
      </c>
      <c r="I5231" s="185">
        <f t="shared" ref="I5231:O5231" si="4240">SUM(I5232:I5234)</f>
        <v>53216</v>
      </c>
      <c r="J5231" s="185">
        <f t="shared" si="4240"/>
        <v>33216</v>
      </c>
      <c r="K5231" s="185">
        <f t="shared" si="4240"/>
        <v>30500</v>
      </c>
      <c r="L5231" s="185">
        <f t="shared" si="4240"/>
        <v>2716</v>
      </c>
      <c r="M5231" s="15">
        <f t="shared" si="4240"/>
        <v>1500</v>
      </c>
      <c r="N5231" s="15">
        <f t="shared" si="4240"/>
        <v>716</v>
      </c>
      <c r="O5231" s="15">
        <f t="shared" si="4240"/>
        <v>500</v>
      </c>
      <c r="P5231" s="15">
        <f t="shared" si="4230"/>
        <v>33216</v>
      </c>
      <c r="Q5231" s="185">
        <f t="shared" si="4231"/>
        <v>100</v>
      </c>
    </row>
    <row r="5232" spans="1:17" x14ac:dyDescent="0.25">
      <c r="A5232" s="4" t="s">
        <v>969</v>
      </c>
      <c r="B5232" s="4" t="s">
        <v>94</v>
      </c>
      <c r="C5232" s="4" t="s">
        <v>1225</v>
      </c>
      <c r="D5232" s="4" t="s">
        <v>1992</v>
      </c>
      <c r="E5232" s="3" t="s">
        <v>42</v>
      </c>
      <c r="F5232" s="4"/>
      <c r="G5232" s="16" t="s">
        <v>1018</v>
      </c>
      <c r="H5232" s="16" t="s">
        <v>41</v>
      </c>
      <c r="I5232" s="183">
        <v>44000</v>
      </c>
      <c r="J5232" s="183">
        <v>24000</v>
      </c>
      <c r="K5232" s="183">
        <v>24000</v>
      </c>
      <c r="L5232" s="183">
        <f>M5232+N5232+O5232</f>
        <v>0</v>
      </c>
      <c r="M5232" s="17"/>
      <c r="N5232" s="17"/>
      <c r="O5232" s="17"/>
      <c r="P5232" s="17">
        <f t="shared" si="4230"/>
        <v>24000</v>
      </c>
      <c r="Q5232" s="183">
        <f t="shared" si="4231"/>
        <v>100</v>
      </c>
    </row>
    <row r="5233" spans="1:17" ht="22.5" x14ac:dyDescent="0.25">
      <c r="A5233" s="4" t="s">
        <v>969</v>
      </c>
      <c r="B5233" s="4" t="s">
        <v>94</v>
      </c>
      <c r="C5233" s="4" t="s">
        <v>1225</v>
      </c>
      <c r="D5233" s="4" t="s">
        <v>1992</v>
      </c>
      <c r="E5233" s="3" t="s">
        <v>42</v>
      </c>
      <c r="F5233" s="4" t="s">
        <v>1999</v>
      </c>
      <c r="G5233" s="16" t="s">
        <v>1018</v>
      </c>
      <c r="H5233" s="16" t="s">
        <v>50</v>
      </c>
      <c r="I5233" s="183">
        <v>7216</v>
      </c>
      <c r="J5233" s="183">
        <v>7216</v>
      </c>
      <c r="K5233" s="183">
        <v>6500</v>
      </c>
      <c r="L5233" s="183">
        <f>M5233+N5233+O5233</f>
        <v>716</v>
      </c>
      <c r="M5233" s="17">
        <v>500</v>
      </c>
      <c r="N5233" s="17">
        <v>216</v>
      </c>
      <c r="O5233" s="17"/>
      <c r="P5233" s="17">
        <f t="shared" si="4230"/>
        <v>7216</v>
      </c>
      <c r="Q5233" s="183">
        <f t="shared" si="4231"/>
        <v>100</v>
      </c>
    </row>
    <row r="5234" spans="1:17" ht="22.5" x14ac:dyDescent="0.25">
      <c r="A5234" s="4" t="s">
        <v>969</v>
      </c>
      <c r="B5234" s="4" t="s">
        <v>94</v>
      </c>
      <c r="C5234" s="4" t="s">
        <v>1225</v>
      </c>
      <c r="D5234" s="4" t="s">
        <v>1992</v>
      </c>
      <c r="E5234" s="3" t="s">
        <v>42</v>
      </c>
      <c r="F5234" s="4" t="s">
        <v>2000</v>
      </c>
      <c r="G5234" s="16" t="s">
        <v>1018</v>
      </c>
      <c r="H5234" s="16" t="s">
        <v>56</v>
      </c>
      <c r="I5234" s="183">
        <v>2000</v>
      </c>
      <c r="J5234" s="183">
        <v>2000</v>
      </c>
      <c r="K5234" s="183">
        <v>0</v>
      </c>
      <c r="L5234" s="183">
        <f>M5234+N5234+O5234</f>
        <v>2000</v>
      </c>
      <c r="M5234" s="17">
        <v>1000</v>
      </c>
      <c r="N5234" s="17">
        <v>500</v>
      </c>
      <c r="O5234" s="17">
        <v>500</v>
      </c>
      <c r="P5234" s="17">
        <f t="shared" si="4230"/>
        <v>2000</v>
      </c>
      <c r="Q5234" s="183">
        <f t="shared" si="4231"/>
        <v>100</v>
      </c>
    </row>
    <row r="5235" spans="1:17" ht="22.5" x14ac:dyDescent="0.25">
      <c r="A5235" s="1" t="s">
        <v>1</v>
      </c>
      <c r="B5235" s="1" t="s">
        <v>1</v>
      </c>
      <c r="C5235" s="1" t="s">
        <v>1</v>
      </c>
      <c r="D5235" s="2" t="s">
        <v>1</v>
      </c>
      <c r="E5235" s="2" t="s">
        <v>1</v>
      </c>
      <c r="F5235" s="2" t="s">
        <v>1</v>
      </c>
      <c r="G5235" s="2" t="s">
        <v>1</v>
      </c>
      <c r="H5235" s="13" t="s">
        <v>57</v>
      </c>
      <c r="I5235" s="184">
        <f t="shared" ref="I5235:O5236" si="4241">SUM(I5236)</f>
        <v>100</v>
      </c>
      <c r="J5235" s="184">
        <f t="shared" si="4241"/>
        <v>41150</v>
      </c>
      <c r="K5235" s="184">
        <f t="shared" si="4241"/>
        <v>41050</v>
      </c>
      <c r="L5235" s="184">
        <f t="shared" si="4241"/>
        <v>0</v>
      </c>
      <c r="M5235" s="14">
        <f t="shared" si="4241"/>
        <v>0</v>
      </c>
      <c r="N5235" s="14">
        <f t="shared" si="4241"/>
        <v>0</v>
      </c>
      <c r="O5235" s="14">
        <f t="shared" si="4241"/>
        <v>0</v>
      </c>
      <c r="P5235" s="14">
        <f t="shared" si="4230"/>
        <v>41050</v>
      </c>
      <c r="Q5235" s="184">
        <f t="shared" si="4231"/>
        <v>99.756986634264891</v>
      </c>
    </row>
    <row r="5236" spans="1:17" x14ac:dyDescent="0.25">
      <c r="A5236" s="4" t="s">
        <v>969</v>
      </c>
      <c r="B5236" s="4" t="s">
        <v>94</v>
      </c>
      <c r="C5236" s="4" t="s">
        <v>1225</v>
      </c>
      <c r="D5236" s="4" t="s">
        <v>1992</v>
      </c>
      <c r="E5236" s="2" t="s">
        <v>58</v>
      </c>
      <c r="F5236" s="2" t="s">
        <v>1</v>
      </c>
      <c r="G5236" s="2" t="s">
        <v>1</v>
      </c>
      <c r="H5236" s="2" t="s">
        <v>59</v>
      </c>
      <c r="I5236" s="185">
        <f t="shared" si="4241"/>
        <v>100</v>
      </c>
      <c r="J5236" s="185">
        <f t="shared" si="4241"/>
        <v>41150</v>
      </c>
      <c r="K5236" s="185">
        <f t="shared" si="4241"/>
        <v>41050</v>
      </c>
      <c r="L5236" s="185">
        <f t="shared" si="4241"/>
        <v>0</v>
      </c>
      <c r="M5236" s="15">
        <f t="shared" si="4241"/>
        <v>0</v>
      </c>
      <c r="N5236" s="15">
        <f t="shared" si="4241"/>
        <v>0</v>
      </c>
      <c r="O5236" s="15">
        <f t="shared" si="4241"/>
        <v>0</v>
      </c>
      <c r="P5236" s="15">
        <f t="shared" si="4230"/>
        <v>41050</v>
      </c>
      <c r="Q5236" s="185">
        <f t="shared" si="4231"/>
        <v>99.756986634264891</v>
      </c>
    </row>
    <row r="5237" spans="1:17" x14ac:dyDescent="0.25">
      <c r="A5237" s="4" t="s">
        <v>969</v>
      </c>
      <c r="B5237" s="4" t="s">
        <v>94</v>
      </c>
      <c r="C5237" s="4" t="s">
        <v>1225</v>
      </c>
      <c r="D5237" s="4" t="s">
        <v>1992</v>
      </c>
      <c r="E5237" s="3" t="s">
        <v>69</v>
      </c>
      <c r="F5237" s="4"/>
      <c r="G5237" s="16" t="s">
        <v>1018</v>
      </c>
      <c r="H5237" s="16" t="s">
        <v>68</v>
      </c>
      <c r="I5237" s="183">
        <v>100</v>
      </c>
      <c r="J5237" s="183">
        <v>41150</v>
      </c>
      <c r="K5237" s="183">
        <v>41050</v>
      </c>
      <c r="L5237" s="183">
        <f>M5237+N5237+O5237</f>
        <v>0</v>
      </c>
      <c r="M5237" s="17"/>
      <c r="N5237" s="17"/>
      <c r="O5237" s="17"/>
      <c r="P5237" s="17">
        <f t="shared" si="4230"/>
        <v>41050</v>
      </c>
      <c r="Q5237" s="183">
        <f t="shared" si="4231"/>
        <v>99.756986634264891</v>
      </c>
    </row>
    <row r="5238" spans="1:17" ht="22.5" x14ac:dyDescent="0.25">
      <c r="A5238" s="1" t="s">
        <v>1</v>
      </c>
      <c r="B5238" s="1" t="s">
        <v>1</v>
      </c>
      <c r="C5238" s="1" t="s">
        <v>1</v>
      </c>
      <c r="D5238" s="2" t="s">
        <v>1</v>
      </c>
      <c r="E5238" s="2" t="s">
        <v>1</v>
      </c>
      <c r="F5238" s="2" t="s">
        <v>1</v>
      </c>
      <c r="G5238" s="2" t="s">
        <v>1</v>
      </c>
      <c r="H5238" s="13" t="s">
        <v>70</v>
      </c>
      <c r="I5238" s="184">
        <f t="shared" ref="I5238:O5238" si="4242">SUM(I5239)</f>
        <v>52000</v>
      </c>
      <c r="J5238" s="184">
        <f t="shared" si="4242"/>
        <v>42000</v>
      </c>
      <c r="K5238" s="184">
        <f t="shared" si="4242"/>
        <v>42000</v>
      </c>
      <c r="L5238" s="184">
        <f t="shared" si="4242"/>
        <v>0</v>
      </c>
      <c r="M5238" s="14">
        <f t="shared" si="4242"/>
        <v>0</v>
      </c>
      <c r="N5238" s="14">
        <f t="shared" si="4242"/>
        <v>0</v>
      </c>
      <c r="O5238" s="14">
        <f t="shared" si="4242"/>
        <v>0</v>
      </c>
      <c r="P5238" s="14">
        <f t="shared" si="4230"/>
        <v>42000</v>
      </c>
      <c r="Q5238" s="184">
        <f t="shared" si="4231"/>
        <v>100</v>
      </c>
    </row>
    <row r="5239" spans="1:17" x14ac:dyDescent="0.25">
      <c r="A5239" s="4" t="s">
        <v>969</v>
      </c>
      <c r="B5239" s="4" t="s">
        <v>94</v>
      </c>
      <c r="C5239" s="4" t="s">
        <v>1225</v>
      </c>
      <c r="D5239" s="4" t="s">
        <v>1992</v>
      </c>
      <c r="E5239" s="2" t="s">
        <v>71</v>
      </c>
      <c r="F5239" s="2" t="s">
        <v>1</v>
      </c>
      <c r="G5239" s="2" t="s">
        <v>1</v>
      </c>
      <c r="H5239" s="2" t="s">
        <v>72</v>
      </c>
      <c r="I5239" s="185">
        <f t="shared" ref="I5239:L5239" si="4243">SUM(I5240:I5241)</f>
        <v>52000</v>
      </c>
      <c r="J5239" s="185">
        <f t="shared" ref="J5239" si="4244">SUM(J5240:J5241)</f>
        <v>42000</v>
      </c>
      <c r="K5239" s="185">
        <f t="shared" ref="K5239" si="4245">SUM(K5240:K5241)</f>
        <v>42000</v>
      </c>
      <c r="L5239" s="185">
        <f t="shared" si="4243"/>
        <v>0</v>
      </c>
      <c r="M5239" s="15">
        <f t="shared" ref="M5239:O5239" si="4246">SUM(M5240:M5241)</f>
        <v>0</v>
      </c>
      <c r="N5239" s="15">
        <f t="shared" si="4246"/>
        <v>0</v>
      </c>
      <c r="O5239" s="15">
        <f t="shared" si="4246"/>
        <v>0</v>
      </c>
      <c r="P5239" s="15">
        <f t="shared" si="4230"/>
        <v>42000</v>
      </c>
      <c r="Q5239" s="185">
        <f t="shared" si="4231"/>
        <v>100</v>
      </c>
    </row>
    <row r="5240" spans="1:17" x14ac:dyDescent="0.25">
      <c r="A5240" s="4" t="s">
        <v>969</v>
      </c>
      <c r="B5240" s="4" t="s">
        <v>94</v>
      </c>
      <c r="C5240" s="4" t="s">
        <v>1225</v>
      </c>
      <c r="D5240" s="4" t="s">
        <v>1992</v>
      </c>
      <c r="E5240" s="3" t="s">
        <v>75</v>
      </c>
      <c r="F5240" s="4"/>
      <c r="G5240" s="16" t="s">
        <v>1018</v>
      </c>
      <c r="H5240" s="16" t="s">
        <v>74</v>
      </c>
      <c r="I5240" s="183">
        <v>22000</v>
      </c>
      <c r="J5240" s="183">
        <v>12000</v>
      </c>
      <c r="K5240" s="183">
        <v>12000</v>
      </c>
      <c r="L5240" s="183">
        <f>M5240+N5240+O5240</f>
        <v>0</v>
      </c>
      <c r="M5240" s="17"/>
      <c r="N5240" s="17"/>
      <c r="O5240" s="17"/>
      <c r="P5240" s="17">
        <f t="shared" si="4230"/>
        <v>12000</v>
      </c>
      <c r="Q5240" s="183">
        <f t="shared" si="4231"/>
        <v>100</v>
      </c>
    </row>
    <row r="5241" spans="1:17" x14ac:dyDescent="0.25">
      <c r="A5241" s="4" t="s">
        <v>969</v>
      </c>
      <c r="B5241" s="4" t="s">
        <v>94</v>
      </c>
      <c r="C5241" s="4" t="s">
        <v>1225</v>
      </c>
      <c r="D5241" s="4" t="s">
        <v>1992</v>
      </c>
      <c r="E5241" s="3" t="s">
        <v>341</v>
      </c>
      <c r="F5241" s="4"/>
      <c r="G5241" s="16" t="s">
        <v>1018</v>
      </c>
      <c r="H5241" s="16" t="s">
        <v>340</v>
      </c>
      <c r="I5241" s="183">
        <v>30000</v>
      </c>
      <c r="J5241" s="183">
        <v>30000</v>
      </c>
      <c r="K5241" s="183">
        <v>30000</v>
      </c>
      <c r="L5241" s="183">
        <f>M5241+N5241+O5241</f>
        <v>0</v>
      </c>
      <c r="M5241" s="17"/>
      <c r="N5241" s="17"/>
      <c r="O5241" s="17"/>
      <c r="P5241" s="17">
        <f t="shared" si="4230"/>
        <v>30000</v>
      </c>
      <c r="Q5241" s="183">
        <f t="shared" si="4231"/>
        <v>100</v>
      </c>
    </row>
    <row r="5242" spans="1:17" x14ac:dyDescent="0.25">
      <c r="A5242" s="16" t="s">
        <v>1</v>
      </c>
      <c r="B5242" s="16" t="s">
        <v>1</v>
      </c>
      <c r="C5242" s="16" t="s">
        <v>1</v>
      </c>
      <c r="D5242" s="16" t="s">
        <v>1</v>
      </c>
      <c r="E5242" s="16" t="s">
        <v>1</v>
      </c>
      <c r="F5242" s="16" t="s">
        <v>1</v>
      </c>
      <c r="G5242" s="16" t="s">
        <v>1</v>
      </c>
      <c r="H5242" s="13" t="s">
        <v>2001</v>
      </c>
      <c r="I5242" s="184">
        <f t="shared" ref="I5242:O5242" si="4247">SUM(I5213,I5235,I5238)</f>
        <v>3014251</v>
      </c>
      <c r="J5242" s="184">
        <f t="shared" si="4247"/>
        <v>3016494</v>
      </c>
      <c r="K5242" s="184">
        <f t="shared" si="4247"/>
        <v>2429591</v>
      </c>
      <c r="L5242" s="184">
        <f t="shared" si="4247"/>
        <v>586803</v>
      </c>
      <c r="M5242" s="14">
        <f t="shared" si="4247"/>
        <v>239040</v>
      </c>
      <c r="N5242" s="14">
        <f t="shared" si="4247"/>
        <v>231316</v>
      </c>
      <c r="O5242" s="14">
        <f t="shared" si="4247"/>
        <v>116447</v>
      </c>
      <c r="P5242" s="14">
        <f t="shared" si="4230"/>
        <v>3016394</v>
      </c>
      <c r="Q5242" s="184">
        <f t="shared" si="4231"/>
        <v>99.996684893124268</v>
      </c>
    </row>
    <row r="5243" spans="1:17" ht="15.75" thickBot="1" x14ac:dyDescent="0.3">
      <c r="A5243" s="16" t="s">
        <v>1</v>
      </c>
      <c r="B5243" s="16" t="s">
        <v>1</v>
      </c>
      <c r="C5243" s="16" t="s">
        <v>1</v>
      </c>
      <c r="D5243" s="16" t="s">
        <v>1</v>
      </c>
      <c r="E5243" s="16" t="s">
        <v>1</v>
      </c>
      <c r="F5243" s="16" t="s">
        <v>1</v>
      </c>
      <c r="G5243" s="16" t="s">
        <v>1</v>
      </c>
      <c r="H5243" s="2" t="s">
        <v>77</v>
      </c>
      <c r="I5243" s="185">
        <v>64</v>
      </c>
      <c r="J5243" s="185">
        <v>64</v>
      </c>
      <c r="K5243" s="185"/>
      <c r="L5243" s="185"/>
      <c r="M5243" s="15"/>
      <c r="N5243" s="15"/>
      <c r="O5243" s="15"/>
      <c r="P5243" s="15"/>
      <c r="Q5243" s="164"/>
    </row>
    <row r="5244" spans="1:17" ht="45.75" thickBot="1" x14ac:dyDescent="0.3">
      <c r="A5244" s="212" t="s">
        <v>1</v>
      </c>
      <c r="B5244" s="212" t="s">
        <v>1</v>
      </c>
      <c r="C5244" s="212" t="s">
        <v>1</v>
      </c>
      <c r="D5244" s="212" t="s">
        <v>1</v>
      </c>
      <c r="E5244" s="212" t="s">
        <v>1</v>
      </c>
      <c r="F5244" s="212" t="s">
        <v>1</v>
      </c>
      <c r="G5244" s="214" t="s">
        <v>1</v>
      </c>
      <c r="H5244" s="5" t="s">
        <v>78</v>
      </c>
      <c r="I5244" s="109" t="s">
        <v>3374</v>
      </c>
      <c r="J5244" s="109" t="s">
        <v>3433</v>
      </c>
      <c r="K5244" s="109" t="s">
        <v>3437</v>
      </c>
      <c r="L5244" s="109" t="s">
        <v>3434</v>
      </c>
      <c r="M5244" s="5" t="s">
        <v>3439</v>
      </c>
      <c r="N5244" s="5" t="s">
        <v>3440</v>
      </c>
      <c r="O5244" s="5" t="s">
        <v>3441</v>
      </c>
      <c r="P5244" s="5" t="s">
        <v>3438</v>
      </c>
      <c r="Q5244" s="162" t="s">
        <v>3302</v>
      </c>
    </row>
    <row r="5245" spans="1:17" x14ac:dyDescent="0.25">
      <c r="A5245" s="213"/>
      <c r="B5245" s="213"/>
      <c r="C5245" s="213"/>
      <c r="D5245" s="213"/>
      <c r="E5245" s="213"/>
      <c r="F5245" s="213"/>
      <c r="G5245" s="215"/>
      <c r="H5245" s="18" t="s">
        <v>1</v>
      </c>
      <c r="I5245" s="110">
        <v>1</v>
      </c>
      <c r="J5245" s="110">
        <v>2</v>
      </c>
      <c r="K5245" s="110">
        <v>20</v>
      </c>
      <c r="L5245" s="110" t="s">
        <v>3402</v>
      </c>
      <c r="M5245" s="12">
        <v>5</v>
      </c>
      <c r="N5245" s="12">
        <v>6</v>
      </c>
      <c r="O5245" s="12">
        <v>7</v>
      </c>
      <c r="P5245" s="12" t="s">
        <v>3303</v>
      </c>
      <c r="Q5245" s="110">
        <v>9</v>
      </c>
    </row>
    <row r="5246" spans="1:17" x14ac:dyDescent="0.25">
      <c r="A5246" s="213"/>
      <c r="B5246" s="213"/>
      <c r="C5246" s="213"/>
      <c r="D5246" s="213"/>
      <c r="E5246" s="213"/>
      <c r="F5246" s="213"/>
      <c r="G5246" s="215"/>
      <c r="H5246" s="19" t="s">
        <v>1061</v>
      </c>
      <c r="I5246" s="186">
        <f t="shared" ref="I5246:L5246" si="4248">SUM(I5242)</f>
        <v>3014251</v>
      </c>
      <c r="J5246" s="186">
        <f t="shared" ref="J5246" si="4249">SUM(J5242)</f>
        <v>3016494</v>
      </c>
      <c r="K5246" s="186">
        <f t="shared" ref="K5246" si="4250">SUM(K5242)</f>
        <v>2429591</v>
      </c>
      <c r="L5246" s="186">
        <f t="shared" si="4248"/>
        <v>586803</v>
      </c>
      <c r="M5246" s="20">
        <f t="shared" ref="M5246:O5246" si="4251">SUM(M5242)</f>
        <v>239040</v>
      </c>
      <c r="N5246" s="20">
        <f t="shared" si="4251"/>
        <v>231316</v>
      </c>
      <c r="O5246" s="20">
        <f t="shared" si="4251"/>
        <v>116447</v>
      </c>
      <c r="P5246" s="20">
        <f>K5246+L5246</f>
        <v>3016394</v>
      </c>
      <c r="Q5246" s="186">
        <f>IF(J5246=0,"-",P5246/J5246*100)</f>
        <v>99.996684893124268</v>
      </c>
    </row>
    <row r="5247" spans="1:17" x14ac:dyDescent="0.25">
      <c r="A5247" s="213"/>
      <c r="B5247" s="213"/>
      <c r="C5247" s="213"/>
      <c r="D5247" s="213"/>
      <c r="E5247" s="213"/>
      <c r="F5247" s="213"/>
      <c r="G5247" s="215"/>
      <c r="H5247" s="21" t="s">
        <v>80</v>
      </c>
      <c r="I5247" s="186">
        <f t="shared" ref="I5247:L5247" si="4252">SUM(I5246)</f>
        <v>3014251</v>
      </c>
      <c r="J5247" s="186">
        <f t="shared" ref="J5247" si="4253">SUM(J5246)</f>
        <v>3016494</v>
      </c>
      <c r="K5247" s="186">
        <f t="shared" ref="K5247" si="4254">SUM(K5246)</f>
        <v>2429591</v>
      </c>
      <c r="L5247" s="186">
        <f t="shared" si="4252"/>
        <v>586803</v>
      </c>
      <c r="M5247" s="20">
        <f t="shared" ref="M5247:O5247" si="4255">SUM(M5246)</f>
        <v>239040</v>
      </c>
      <c r="N5247" s="20">
        <f t="shared" si="4255"/>
        <v>231316</v>
      </c>
      <c r="O5247" s="20">
        <f t="shared" si="4255"/>
        <v>116447</v>
      </c>
      <c r="P5247" s="20">
        <f>K5247+L5247</f>
        <v>3016394</v>
      </c>
      <c r="Q5247" s="186">
        <f>IF(J5247=0,"-",P5247/J5247*100)</f>
        <v>99.996684893124268</v>
      </c>
    </row>
    <row r="5248" spans="1:17" x14ac:dyDescent="0.25">
      <c r="A5248" s="216"/>
      <c r="B5248" s="216"/>
      <c r="C5248" s="216"/>
      <c r="D5248" s="216"/>
      <c r="E5248" s="216"/>
      <c r="F5248" s="216"/>
      <c r="G5248" s="217"/>
      <c r="J5248" s="178">
        <v>0</v>
      </c>
      <c r="K5248" s="178">
        <v>0</v>
      </c>
      <c r="L5248" s="178">
        <f>M5248+N5248+O5248</f>
        <v>0</v>
      </c>
      <c r="P5248">
        <f>K5248+L5248</f>
        <v>0</v>
      </c>
      <c r="Q5248" s="160" t="str">
        <f>IF(J5248=0,"-",P5248/J5248*100)</f>
        <v>-</v>
      </c>
    </row>
    <row r="5249" spans="1:17" ht="15.75" thickBot="1" x14ac:dyDescent="0.3">
      <c r="A5249" s="16" t="s">
        <v>1</v>
      </c>
      <c r="B5249" s="16" t="s">
        <v>1</v>
      </c>
      <c r="C5249" s="16" t="s">
        <v>1</v>
      </c>
      <c r="D5249" s="16" t="s">
        <v>1</v>
      </c>
      <c r="E5249" s="16" t="s">
        <v>1</v>
      </c>
      <c r="F5249" s="16" t="s">
        <v>1</v>
      </c>
      <c r="G5249" s="16" t="s">
        <v>1</v>
      </c>
      <c r="H5249" s="22" t="s">
        <v>1</v>
      </c>
      <c r="I5249" s="187"/>
      <c r="J5249" s="187"/>
      <c r="K5249" s="187"/>
      <c r="L5249" s="187"/>
      <c r="M5249" s="22"/>
      <c r="N5249" s="22"/>
      <c r="O5249" s="22"/>
      <c r="P5249" s="22"/>
      <c r="Q5249" s="166"/>
    </row>
    <row r="5250" spans="1:17" ht="45.75" thickBot="1" x14ac:dyDescent="0.3">
      <c r="A5250" s="5" t="s">
        <v>4</v>
      </c>
      <c r="B5250" s="5" t="s">
        <v>5</v>
      </c>
      <c r="C5250" s="5" t="s">
        <v>6</v>
      </c>
      <c r="D5250" s="6" t="s">
        <v>1</v>
      </c>
      <c r="E5250" s="5" t="s">
        <v>7</v>
      </c>
      <c r="F5250" s="5" t="s">
        <v>8</v>
      </c>
      <c r="G5250" s="5" t="s">
        <v>9</v>
      </c>
      <c r="H5250" s="5" t="s">
        <v>10</v>
      </c>
      <c r="I5250" s="109" t="s">
        <v>3374</v>
      </c>
      <c r="J5250" s="109" t="s">
        <v>3433</v>
      </c>
      <c r="K5250" s="109" t="s">
        <v>3437</v>
      </c>
      <c r="L5250" s="109" t="s">
        <v>3434</v>
      </c>
      <c r="M5250" s="5" t="s">
        <v>3439</v>
      </c>
      <c r="N5250" s="5" t="s">
        <v>3440</v>
      </c>
      <c r="O5250" s="5" t="s">
        <v>3441</v>
      </c>
      <c r="P5250" s="5" t="s">
        <v>3438</v>
      </c>
      <c r="Q5250" s="162" t="s">
        <v>3302</v>
      </c>
    </row>
    <row r="5251" spans="1:17" x14ac:dyDescent="0.25">
      <c r="A5251" s="7" t="s">
        <v>1</v>
      </c>
      <c r="B5251" s="7" t="s">
        <v>1</v>
      </c>
      <c r="C5251" s="7" t="s">
        <v>1</v>
      </c>
      <c r="D5251" s="8" t="s">
        <v>1</v>
      </c>
      <c r="E5251" s="8" t="s">
        <v>1</v>
      </c>
      <c r="F5251" s="9" t="s">
        <v>1</v>
      </c>
      <c r="G5251" s="10" t="s">
        <v>1</v>
      </c>
      <c r="H5251" s="11" t="s">
        <v>1</v>
      </c>
      <c r="I5251" s="110">
        <v>1</v>
      </c>
      <c r="J5251" s="110">
        <v>2</v>
      </c>
      <c r="K5251" s="110">
        <v>20</v>
      </c>
      <c r="L5251" s="110" t="s">
        <v>3402</v>
      </c>
      <c r="M5251" s="12">
        <v>5</v>
      </c>
      <c r="N5251" s="12">
        <v>6</v>
      </c>
      <c r="O5251" s="12">
        <v>7</v>
      </c>
      <c r="P5251" s="12" t="s">
        <v>3303</v>
      </c>
      <c r="Q5251" s="110">
        <v>9</v>
      </c>
    </row>
    <row r="5252" spans="1:17" x14ac:dyDescent="0.25">
      <c r="A5252" s="1" t="s">
        <v>969</v>
      </c>
      <c r="B5252" s="1" t="s">
        <v>94</v>
      </c>
      <c r="C5252" s="4" t="s">
        <v>1236</v>
      </c>
      <c r="D5252" s="4" t="s">
        <v>2002</v>
      </c>
      <c r="E5252" s="2" t="s">
        <v>1</v>
      </c>
      <c r="F5252" s="2" t="s">
        <v>1</v>
      </c>
      <c r="G5252" s="2" t="s">
        <v>1</v>
      </c>
      <c r="H5252" s="2" t="s">
        <v>2003</v>
      </c>
      <c r="I5252" s="183">
        <v>0</v>
      </c>
      <c r="J5252" s="183"/>
      <c r="K5252" s="183"/>
      <c r="L5252" s="183"/>
      <c r="M5252" s="3"/>
      <c r="N5252" s="3"/>
      <c r="O5252" s="3"/>
      <c r="P5252" s="3"/>
      <c r="Q5252" s="161"/>
    </row>
    <row r="5253" spans="1:17" ht="33.75" x14ac:dyDescent="0.25">
      <c r="A5253" s="1" t="s">
        <v>1</v>
      </c>
      <c r="B5253" s="1" t="s">
        <v>1</v>
      </c>
      <c r="C5253" s="1" t="s">
        <v>1</v>
      </c>
      <c r="D5253" s="2" t="s">
        <v>1</v>
      </c>
      <c r="E5253" s="2" t="s">
        <v>1</v>
      </c>
      <c r="F5253" s="2" t="s">
        <v>1</v>
      </c>
      <c r="G5253" s="2" t="s">
        <v>1</v>
      </c>
      <c r="H5253" s="13" t="s">
        <v>14</v>
      </c>
      <c r="I5253" s="184">
        <f t="shared" ref="I5253:L5253" si="4256">SUM(I5254,I5262,I5264)</f>
        <v>2826635</v>
      </c>
      <c r="J5253" s="184">
        <f t="shared" ref="J5253" si="4257">SUM(J5254,J5262,J5264)</f>
        <v>2781841</v>
      </c>
      <c r="K5253" s="184">
        <f t="shared" ref="K5253" si="4258">SUM(K5254,K5262,K5264)</f>
        <v>2198606</v>
      </c>
      <c r="L5253" s="184">
        <f t="shared" si="4256"/>
        <v>583235</v>
      </c>
      <c r="M5253" s="14">
        <f t="shared" ref="M5253:O5253" si="4259">SUM(M5254,M5262,M5264)</f>
        <v>224500</v>
      </c>
      <c r="N5253" s="14">
        <f t="shared" si="4259"/>
        <v>242200</v>
      </c>
      <c r="O5253" s="14">
        <f t="shared" si="4259"/>
        <v>116535</v>
      </c>
      <c r="P5253" s="14">
        <f t="shared" ref="P5253:P5283" si="4260">K5253+L5253</f>
        <v>2781841</v>
      </c>
      <c r="Q5253" s="184">
        <f t="shared" ref="Q5253:Q5283" si="4261">IF(J5253=0,"-",P5253/J5253*100)</f>
        <v>100</v>
      </c>
    </row>
    <row r="5254" spans="1:17" x14ac:dyDescent="0.25">
      <c r="A5254" s="4" t="s">
        <v>969</v>
      </c>
      <c r="B5254" s="4" t="s">
        <v>94</v>
      </c>
      <c r="C5254" s="4" t="s">
        <v>1236</v>
      </c>
      <c r="D5254" s="4" t="s">
        <v>2002</v>
      </c>
      <c r="E5254" s="2" t="s">
        <v>15</v>
      </c>
      <c r="F5254" s="2" t="s">
        <v>1</v>
      </c>
      <c r="G5254" s="2" t="s">
        <v>1</v>
      </c>
      <c r="H5254" s="2" t="s">
        <v>16</v>
      </c>
      <c r="I5254" s="185">
        <f t="shared" ref="I5254:L5254" si="4262">SUM(I5255,I5256)</f>
        <v>2389178</v>
      </c>
      <c r="J5254" s="185">
        <f t="shared" ref="J5254" si="4263">SUM(J5255,J5256)</f>
        <v>2398384</v>
      </c>
      <c r="K5254" s="185">
        <f t="shared" ref="K5254" si="4264">SUM(K5255,K5256)</f>
        <v>1898406</v>
      </c>
      <c r="L5254" s="185">
        <f t="shared" si="4262"/>
        <v>499978</v>
      </c>
      <c r="M5254" s="15">
        <f t="shared" ref="M5254:O5254" si="4265">SUM(M5255,M5256)</f>
        <v>199000</v>
      </c>
      <c r="N5254" s="15">
        <f t="shared" si="4265"/>
        <v>212000</v>
      </c>
      <c r="O5254" s="15">
        <f t="shared" si="4265"/>
        <v>88978</v>
      </c>
      <c r="P5254" s="15">
        <f t="shared" si="4260"/>
        <v>2398384</v>
      </c>
      <c r="Q5254" s="185">
        <f t="shared" si="4261"/>
        <v>100</v>
      </c>
    </row>
    <row r="5255" spans="1:17" x14ac:dyDescent="0.25">
      <c r="A5255" s="4" t="s">
        <v>969</v>
      </c>
      <c r="B5255" s="4" t="s">
        <v>94</v>
      </c>
      <c r="C5255" s="4" t="s">
        <v>1236</v>
      </c>
      <c r="D5255" s="4" t="s">
        <v>2002</v>
      </c>
      <c r="E5255" s="3" t="s">
        <v>18</v>
      </c>
      <c r="F5255" s="4"/>
      <c r="G5255" s="16" t="s">
        <v>1018</v>
      </c>
      <c r="H5255" s="16" t="s">
        <v>17</v>
      </c>
      <c r="I5255" s="183">
        <v>2108878</v>
      </c>
      <c r="J5255" s="183">
        <v>2108878</v>
      </c>
      <c r="K5255" s="183">
        <v>1635000</v>
      </c>
      <c r="L5255" s="183">
        <f>M5255+N5255+O5255</f>
        <v>473878</v>
      </c>
      <c r="M5255" s="17">
        <v>195000</v>
      </c>
      <c r="N5255" s="17">
        <v>195000</v>
      </c>
      <c r="O5255" s="17">
        <v>83878</v>
      </c>
      <c r="P5255" s="17">
        <f t="shared" si="4260"/>
        <v>2108878</v>
      </c>
      <c r="Q5255" s="183">
        <f t="shared" si="4261"/>
        <v>100</v>
      </c>
    </row>
    <row r="5256" spans="1:17" x14ac:dyDescent="0.25">
      <c r="A5256" s="1" t="s">
        <v>969</v>
      </c>
      <c r="B5256" s="1" t="s">
        <v>94</v>
      </c>
      <c r="C5256" s="1" t="s">
        <v>1236</v>
      </c>
      <c r="D5256" s="1" t="s">
        <v>2002</v>
      </c>
      <c r="E5256" s="1" t="s">
        <v>20</v>
      </c>
      <c r="F5256" s="4" t="s">
        <v>1</v>
      </c>
      <c r="G5256" s="16" t="s">
        <v>1</v>
      </c>
      <c r="H5256" s="2" t="s">
        <v>21</v>
      </c>
      <c r="I5256" s="185">
        <f t="shared" ref="I5256:O5256" si="4266">SUM(I5257:I5261)</f>
        <v>280300</v>
      </c>
      <c r="J5256" s="185">
        <f t="shared" si="4266"/>
        <v>289506</v>
      </c>
      <c r="K5256" s="185">
        <f t="shared" si="4266"/>
        <v>263406</v>
      </c>
      <c r="L5256" s="185">
        <f t="shared" si="4266"/>
        <v>26100</v>
      </c>
      <c r="M5256" s="15">
        <f t="shared" si="4266"/>
        <v>4000</v>
      </c>
      <c r="N5256" s="15">
        <f t="shared" si="4266"/>
        <v>17000</v>
      </c>
      <c r="O5256" s="15">
        <f t="shared" si="4266"/>
        <v>5100</v>
      </c>
      <c r="P5256" s="15">
        <f t="shared" si="4260"/>
        <v>289506</v>
      </c>
      <c r="Q5256" s="185">
        <f t="shared" si="4261"/>
        <v>100</v>
      </c>
    </row>
    <row r="5257" spans="1:17" x14ac:dyDescent="0.25">
      <c r="A5257" s="4" t="s">
        <v>969</v>
      </c>
      <c r="B5257" s="4" t="s">
        <v>94</v>
      </c>
      <c r="C5257" s="4" t="s">
        <v>1236</v>
      </c>
      <c r="D5257" s="4" t="s">
        <v>2002</v>
      </c>
      <c r="E5257" s="3" t="s">
        <v>22</v>
      </c>
      <c r="F5257" s="4" t="s">
        <v>2004</v>
      </c>
      <c r="G5257" s="16" t="s">
        <v>1018</v>
      </c>
      <c r="H5257" s="16" t="s">
        <v>86</v>
      </c>
      <c r="I5257" s="183">
        <v>37000</v>
      </c>
      <c r="J5257" s="183">
        <v>37000</v>
      </c>
      <c r="K5257" s="183">
        <v>35000</v>
      </c>
      <c r="L5257" s="183">
        <f>M5257+N5257+O5257</f>
        <v>2000</v>
      </c>
      <c r="M5257" s="17">
        <v>0</v>
      </c>
      <c r="N5257" s="17">
        <v>0</v>
      </c>
      <c r="O5257" s="17">
        <v>2000</v>
      </c>
      <c r="P5257" s="17">
        <f t="shared" si="4260"/>
        <v>37000</v>
      </c>
      <c r="Q5257" s="183">
        <f t="shared" si="4261"/>
        <v>100</v>
      </c>
    </row>
    <row r="5258" spans="1:17" x14ac:dyDescent="0.25">
      <c r="A5258" s="4" t="s">
        <v>969</v>
      </c>
      <c r="B5258" s="4" t="s">
        <v>94</v>
      </c>
      <c r="C5258" s="4" t="s">
        <v>1236</v>
      </c>
      <c r="D5258" s="4" t="s">
        <v>2002</v>
      </c>
      <c r="E5258" s="3" t="s">
        <v>22</v>
      </c>
      <c r="F5258" s="4" t="s">
        <v>2005</v>
      </c>
      <c r="G5258" s="16" t="s">
        <v>1018</v>
      </c>
      <c r="H5258" s="16" t="s">
        <v>26</v>
      </c>
      <c r="I5258" s="183">
        <v>154900</v>
      </c>
      <c r="J5258" s="183">
        <v>154900</v>
      </c>
      <c r="K5258" s="183">
        <v>133000</v>
      </c>
      <c r="L5258" s="183">
        <f>M5258+N5258+O5258</f>
        <v>21900</v>
      </c>
      <c r="M5258" s="17">
        <v>4000</v>
      </c>
      <c r="N5258" s="17">
        <v>17000</v>
      </c>
      <c r="O5258" s="17">
        <v>900</v>
      </c>
      <c r="P5258" s="17">
        <f t="shared" si="4260"/>
        <v>154900</v>
      </c>
      <c r="Q5258" s="183">
        <f t="shared" si="4261"/>
        <v>100</v>
      </c>
    </row>
    <row r="5259" spans="1:17" x14ac:dyDescent="0.25">
      <c r="A5259" s="4" t="s">
        <v>969</v>
      </c>
      <c r="B5259" s="4" t="s">
        <v>94</v>
      </c>
      <c r="C5259" s="4" t="s">
        <v>1236</v>
      </c>
      <c r="D5259" s="4" t="s">
        <v>2002</v>
      </c>
      <c r="E5259" s="3" t="s">
        <v>22</v>
      </c>
      <c r="F5259" s="4" t="s">
        <v>2006</v>
      </c>
      <c r="G5259" s="16" t="s">
        <v>1018</v>
      </c>
      <c r="H5259" s="16" t="s">
        <v>28</v>
      </c>
      <c r="I5259" s="183">
        <v>30000</v>
      </c>
      <c r="J5259" s="183">
        <v>39206</v>
      </c>
      <c r="K5259" s="183">
        <v>39206</v>
      </c>
      <c r="L5259" s="183">
        <f>M5259+N5259+O5259</f>
        <v>0</v>
      </c>
      <c r="M5259" s="17">
        <v>0</v>
      </c>
      <c r="N5259" s="17">
        <v>0</v>
      </c>
      <c r="O5259" s="17">
        <v>0</v>
      </c>
      <c r="P5259" s="17">
        <f t="shared" si="4260"/>
        <v>39206</v>
      </c>
      <c r="Q5259" s="183">
        <f t="shared" si="4261"/>
        <v>100</v>
      </c>
    </row>
    <row r="5260" spans="1:17" x14ac:dyDescent="0.25">
      <c r="A5260" s="4" t="s">
        <v>969</v>
      </c>
      <c r="B5260" s="4" t="s">
        <v>94</v>
      </c>
      <c r="C5260" s="4" t="s">
        <v>1236</v>
      </c>
      <c r="D5260" s="4" t="s">
        <v>2002</v>
      </c>
      <c r="E5260" s="3" t="s">
        <v>22</v>
      </c>
      <c r="F5260" s="4" t="s">
        <v>2007</v>
      </c>
      <c r="G5260" s="16" t="s">
        <v>1018</v>
      </c>
      <c r="H5260" s="16" t="s">
        <v>24</v>
      </c>
      <c r="I5260" s="183">
        <v>30400</v>
      </c>
      <c r="J5260" s="183">
        <v>30400</v>
      </c>
      <c r="K5260" s="183">
        <v>28200</v>
      </c>
      <c r="L5260" s="183">
        <f>M5260+N5260+O5260</f>
        <v>2200</v>
      </c>
      <c r="M5260" s="17"/>
      <c r="N5260" s="17"/>
      <c r="O5260" s="17">
        <v>2200</v>
      </c>
      <c r="P5260" s="17">
        <f t="shared" si="4260"/>
        <v>30400</v>
      </c>
      <c r="Q5260" s="183">
        <f t="shared" si="4261"/>
        <v>100</v>
      </c>
    </row>
    <row r="5261" spans="1:17" x14ac:dyDescent="0.25">
      <c r="A5261" s="4" t="s">
        <v>969</v>
      </c>
      <c r="B5261" s="4" t="s">
        <v>94</v>
      </c>
      <c r="C5261" s="4" t="s">
        <v>1236</v>
      </c>
      <c r="D5261" s="4" t="s">
        <v>2002</v>
      </c>
      <c r="E5261" s="3" t="s">
        <v>22</v>
      </c>
      <c r="F5261" s="4" t="s">
        <v>2008</v>
      </c>
      <c r="G5261" s="16" t="s">
        <v>1018</v>
      </c>
      <c r="H5261" s="16" t="s">
        <v>30</v>
      </c>
      <c r="I5261" s="183">
        <v>28000</v>
      </c>
      <c r="J5261" s="183">
        <v>28000</v>
      </c>
      <c r="K5261" s="183">
        <v>28000</v>
      </c>
      <c r="L5261" s="183">
        <f>M5261+N5261+O5261</f>
        <v>0</v>
      </c>
      <c r="M5261" s="17"/>
      <c r="N5261" s="17"/>
      <c r="O5261" s="17"/>
      <c r="P5261" s="17">
        <f t="shared" si="4260"/>
        <v>28000</v>
      </c>
      <c r="Q5261" s="183">
        <f t="shared" si="4261"/>
        <v>100</v>
      </c>
    </row>
    <row r="5262" spans="1:17" x14ac:dyDescent="0.25">
      <c r="A5262" s="4" t="s">
        <v>969</v>
      </c>
      <c r="B5262" s="4" t="s">
        <v>94</v>
      </c>
      <c r="C5262" s="4" t="s">
        <v>1236</v>
      </c>
      <c r="D5262" s="4" t="s">
        <v>2002</v>
      </c>
      <c r="E5262" s="2" t="s">
        <v>31</v>
      </c>
      <c r="F5262" s="2" t="s">
        <v>1</v>
      </c>
      <c r="G5262" s="2" t="s">
        <v>1</v>
      </c>
      <c r="H5262" s="2" t="s">
        <v>32</v>
      </c>
      <c r="I5262" s="185">
        <f t="shared" ref="I5262:O5262" si="4267">SUM(I5263)</f>
        <v>221431</v>
      </c>
      <c r="J5262" s="185">
        <f t="shared" si="4267"/>
        <v>221431</v>
      </c>
      <c r="K5262" s="185">
        <f t="shared" si="4267"/>
        <v>174000</v>
      </c>
      <c r="L5262" s="185">
        <f t="shared" si="4267"/>
        <v>47431</v>
      </c>
      <c r="M5262" s="15">
        <f t="shared" si="4267"/>
        <v>18000</v>
      </c>
      <c r="N5262" s="15">
        <f t="shared" si="4267"/>
        <v>20000</v>
      </c>
      <c r="O5262" s="15">
        <f t="shared" si="4267"/>
        <v>9431</v>
      </c>
      <c r="P5262" s="15">
        <f t="shared" si="4260"/>
        <v>221431</v>
      </c>
      <c r="Q5262" s="185">
        <f t="shared" si="4261"/>
        <v>100</v>
      </c>
    </row>
    <row r="5263" spans="1:17" x14ac:dyDescent="0.25">
      <c r="A5263" s="4" t="s">
        <v>969</v>
      </c>
      <c r="B5263" s="4" t="s">
        <v>94</v>
      </c>
      <c r="C5263" s="4" t="s">
        <v>1236</v>
      </c>
      <c r="D5263" s="4" t="s">
        <v>2002</v>
      </c>
      <c r="E5263" s="3" t="s">
        <v>34</v>
      </c>
      <c r="F5263" s="4"/>
      <c r="G5263" s="16" t="s">
        <v>1018</v>
      </c>
      <c r="H5263" s="16" t="s">
        <v>33</v>
      </c>
      <c r="I5263" s="183">
        <v>221431</v>
      </c>
      <c r="J5263" s="183">
        <v>221431</v>
      </c>
      <c r="K5263" s="183">
        <v>174000</v>
      </c>
      <c r="L5263" s="183">
        <f>M5263+N5263+O5263</f>
        <v>47431</v>
      </c>
      <c r="M5263" s="17">
        <v>18000</v>
      </c>
      <c r="N5263" s="17">
        <v>20000</v>
      </c>
      <c r="O5263" s="17">
        <v>9431</v>
      </c>
      <c r="P5263" s="17">
        <f t="shared" si="4260"/>
        <v>221431</v>
      </c>
      <c r="Q5263" s="183">
        <f t="shared" si="4261"/>
        <v>100</v>
      </c>
    </row>
    <row r="5264" spans="1:17" x14ac:dyDescent="0.25">
      <c r="A5264" s="4" t="s">
        <v>969</v>
      </c>
      <c r="B5264" s="4" t="s">
        <v>94</v>
      </c>
      <c r="C5264" s="4" t="s">
        <v>1236</v>
      </c>
      <c r="D5264" s="4" t="s">
        <v>2002</v>
      </c>
      <c r="E5264" s="2" t="s">
        <v>35</v>
      </c>
      <c r="F5264" s="2" t="s">
        <v>1</v>
      </c>
      <c r="G5264" s="2" t="s">
        <v>1</v>
      </c>
      <c r="H5264" s="2" t="s">
        <v>36</v>
      </c>
      <c r="I5264" s="185">
        <f t="shared" ref="I5264:O5264" si="4268">SUM(I5265:I5272)</f>
        <v>216026</v>
      </c>
      <c r="J5264" s="185">
        <f t="shared" si="4268"/>
        <v>162026</v>
      </c>
      <c r="K5264" s="185">
        <f t="shared" si="4268"/>
        <v>126200</v>
      </c>
      <c r="L5264" s="185">
        <f t="shared" si="4268"/>
        <v>35826</v>
      </c>
      <c r="M5264" s="15">
        <f t="shared" si="4268"/>
        <v>7500</v>
      </c>
      <c r="N5264" s="15">
        <f t="shared" si="4268"/>
        <v>10200</v>
      </c>
      <c r="O5264" s="15">
        <f t="shared" si="4268"/>
        <v>18126</v>
      </c>
      <c r="P5264" s="15">
        <f t="shared" si="4260"/>
        <v>162026</v>
      </c>
      <c r="Q5264" s="185">
        <f t="shared" si="4261"/>
        <v>100</v>
      </c>
    </row>
    <row r="5265" spans="1:17" x14ac:dyDescent="0.25">
      <c r="A5265" s="4" t="s">
        <v>969</v>
      </c>
      <c r="B5265" s="4" t="s">
        <v>94</v>
      </c>
      <c r="C5265" s="4" t="s">
        <v>1236</v>
      </c>
      <c r="D5265" s="4" t="s">
        <v>2002</v>
      </c>
      <c r="E5265" s="3" t="s">
        <v>39</v>
      </c>
      <c r="F5265" s="4"/>
      <c r="G5265" s="16" t="s">
        <v>1018</v>
      </c>
      <c r="H5265" s="16" t="s">
        <v>38</v>
      </c>
      <c r="I5265" s="183">
        <v>2100</v>
      </c>
      <c r="J5265" s="183">
        <v>100</v>
      </c>
      <c r="K5265" s="183">
        <v>100</v>
      </c>
      <c r="L5265" s="183">
        <f t="shared" ref="L5265:L5271" si="4269">M5265+N5265+O5265</f>
        <v>0</v>
      </c>
      <c r="M5265" s="17">
        <v>0</v>
      </c>
      <c r="N5265" s="17">
        <v>0</v>
      </c>
      <c r="O5265" s="17">
        <v>0</v>
      </c>
      <c r="P5265" s="17">
        <f t="shared" si="4260"/>
        <v>100</v>
      </c>
      <c r="Q5265" s="183">
        <f t="shared" si="4261"/>
        <v>100</v>
      </c>
    </row>
    <row r="5266" spans="1:17" x14ac:dyDescent="0.25">
      <c r="A5266" s="4" t="s">
        <v>969</v>
      </c>
      <c r="B5266" s="4" t="s">
        <v>94</v>
      </c>
      <c r="C5266" s="4" t="s">
        <v>1236</v>
      </c>
      <c r="D5266" s="4" t="s">
        <v>2002</v>
      </c>
      <c r="E5266" s="3" t="s">
        <v>197</v>
      </c>
      <c r="F5266" s="4"/>
      <c r="G5266" s="16" t="s">
        <v>1018</v>
      </c>
      <c r="H5266" s="16" t="s">
        <v>196</v>
      </c>
      <c r="I5266" s="183">
        <v>61000</v>
      </c>
      <c r="J5266" s="183">
        <v>61000</v>
      </c>
      <c r="K5266" s="183">
        <v>45000</v>
      </c>
      <c r="L5266" s="183">
        <f t="shared" si="4269"/>
        <v>16000</v>
      </c>
      <c r="M5266" s="17">
        <v>3000</v>
      </c>
      <c r="N5266" s="17">
        <v>5000</v>
      </c>
      <c r="O5266" s="17">
        <v>8000</v>
      </c>
      <c r="P5266" s="17">
        <f t="shared" si="4260"/>
        <v>61000</v>
      </c>
      <c r="Q5266" s="183">
        <f t="shared" si="4261"/>
        <v>100</v>
      </c>
    </row>
    <row r="5267" spans="1:17" x14ac:dyDescent="0.25">
      <c r="A5267" s="4" t="s">
        <v>969</v>
      </c>
      <c r="B5267" s="4" t="s">
        <v>94</v>
      </c>
      <c r="C5267" s="4" t="s">
        <v>1236</v>
      </c>
      <c r="D5267" s="4" t="s">
        <v>2002</v>
      </c>
      <c r="E5267" s="3" t="s">
        <v>200</v>
      </c>
      <c r="F5267" s="4"/>
      <c r="G5267" s="16" t="s">
        <v>1018</v>
      </c>
      <c r="H5267" s="16" t="s">
        <v>199</v>
      </c>
      <c r="I5267" s="183">
        <v>16000</v>
      </c>
      <c r="J5267" s="183">
        <v>16000</v>
      </c>
      <c r="K5267" s="183">
        <v>13000</v>
      </c>
      <c r="L5267" s="183">
        <f t="shared" si="4269"/>
        <v>3000</v>
      </c>
      <c r="M5267" s="17">
        <v>1000</v>
      </c>
      <c r="N5267" s="17">
        <v>1000</v>
      </c>
      <c r="O5267" s="17">
        <v>1000</v>
      </c>
      <c r="P5267" s="17">
        <f t="shared" si="4260"/>
        <v>16000</v>
      </c>
      <c r="Q5267" s="183">
        <f t="shared" si="4261"/>
        <v>100</v>
      </c>
    </row>
    <row r="5268" spans="1:17" x14ac:dyDescent="0.25">
      <c r="A5268" s="4" t="s">
        <v>969</v>
      </c>
      <c r="B5268" s="4" t="s">
        <v>94</v>
      </c>
      <c r="C5268" s="4" t="s">
        <v>1236</v>
      </c>
      <c r="D5268" s="4" t="s">
        <v>2002</v>
      </c>
      <c r="E5268" s="3" t="s">
        <v>203</v>
      </c>
      <c r="F5268" s="4"/>
      <c r="G5268" s="16" t="s">
        <v>1018</v>
      </c>
      <c r="H5268" s="16" t="s">
        <v>202</v>
      </c>
      <c r="I5268" s="183">
        <v>41000</v>
      </c>
      <c r="J5268" s="183">
        <v>32000</v>
      </c>
      <c r="K5268" s="183">
        <v>22000</v>
      </c>
      <c r="L5268" s="183">
        <f t="shared" si="4269"/>
        <v>10000</v>
      </c>
      <c r="M5268" s="17">
        <v>2500</v>
      </c>
      <c r="N5268" s="17">
        <v>2500</v>
      </c>
      <c r="O5268" s="17">
        <v>5000</v>
      </c>
      <c r="P5268" s="17">
        <f t="shared" si="4260"/>
        <v>32000</v>
      </c>
      <c r="Q5268" s="183">
        <f t="shared" si="4261"/>
        <v>100</v>
      </c>
    </row>
    <row r="5269" spans="1:17" x14ac:dyDescent="0.25">
      <c r="A5269" s="4" t="s">
        <v>969</v>
      </c>
      <c r="B5269" s="4" t="s">
        <v>94</v>
      </c>
      <c r="C5269" s="4" t="s">
        <v>1236</v>
      </c>
      <c r="D5269" s="4" t="s">
        <v>2002</v>
      </c>
      <c r="E5269" s="3" t="s">
        <v>206</v>
      </c>
      <c r="F5269" s="4"/>
      <c r="G5269" s="16" t="s">
        <v>1018</v>
      </c>
      <c r="H5269" s="16" t="s">
        <v>205</v>
      </c>
      <c r="I5269" s="183">
        <v>100</v>
      </c>
      <c r="J5269" s="183">
        <v>100</v>
      </c>
      <c r="K5269" s="183">
        <v>100</v>
      </c>
      <c r="L5269" s="183">
        <f t="shared" si="4269"/>
        <v>0</v>
      </c>
      <c r="M5269" s="17">
        <v>0</v>
      </c>
      <c r="N5269" s="17">
        <v>0</v>
      </c>
      <c r="O5269" s="17">
        <v>0</v>
      </c>
      <c r="P5269" s="17">
        <f t="shared" si="4260"/>
        <v>100</v>
      </c>
      <c r="Q5269" s="183">
        <f t="shared" si="4261"/>
        <v>100</v>
      </c>
    </row>
    <row r="5270" spans="1:17" x14ac:dyDescent="0.25">
      <c r="A5270" s="4" t="s">
        <v>969</v>
      </c>
      <c r="B5270" s="4" t="s">
        <v>94</v>
      </c>
      <c r="C5270" s="4" t="s">
        <v>1236</v>
      </c>
      <c r="D5270" s="4" t="s">
        <v>2002</v>
      </c>
      <c r="E5270" s="3" t="s">
        <v>212</v>
      </c>
      <c r="F5270" s="4"/>
      <c r="G5270" s="16" t="s">
        <v>1018</v>
      </c>
      <c r="H5270" s="16" t="s">
        <v>211</v>
      </c>
      <c r="I5270" s="183">
        <v>13000</v>
      </c>
      <c r="J5270" s="183">
        <v>7000</v>
      </c>
      <c r="K5270" s="183">
        <v>7000</v>
      </c>
      <c r="L5270" s="183">
        <f t="shared" si="4269"/>
        <v>0</v>
      </c>
      <c r="M5270" s="17">
        <v>0</v>
      </c>
      <c r="N5270" s="17">
        <v>0</v>
      </c>
      <c r="O5270" s="17">
        <v>0</v>
      </c>
      <c r="P5270" s="17">
        <f t="shared" si="4260"/>
        <v>7000</v>
      </c>
      <c r="Q5270" s="183">
        <f t="shared" si="4261"/>
        <v>100</v>
      </c>
    </row>
    <row r="5271" spans="1:17" x14ac:dyDescent="0.25">
      <c r="A5271" s="4" t="s">
        <v>969</v>
      </c>
      <c r="B5271" s="4" t="s">
        <v>94</v>
      </c>
      <c r="C5271" s="4" t="s">
        <v>1236</v>
      </c>
      <c r="D5271" s="4" t="s">
        <v>2002</v>
      </c>
      <c r="E5271" s="3" t="s">
        <v>215</v>
      </c>
      <c r="F5271" s="4"/>
      <c r="G5271" s="16" t="s">
        <v>1018</v>
      </c>
      <c r="H5271" s="16" t="s">
        <v>214</v>
      </c>
      <c r="I5271" s="183">
        <v>0</v>
      </c>
      <c r="J5271" s="183">
        <v>0</v>
      </c>
      <c r="K5271" s="183">
        <v>0</v>
      </c>
      <c r="L5271" s="183">
        <f t="shared" si="4269"/>
        <v>0</v>
      </c>
      <c r="M5271" s="17">
        <v>0</v>
      </c>
      <c r="N5271" s="17">
        <v>0</v>
      </c>
      <c r="O5271" s="17">
        <v>0</v>
      </c>
      <c r="P5271" s="17">
        <f t="shared" si="4260"/>
        <v>0</v>
      </c>
      <c r="Q5271" s="161" t="str">
        <f t="shared" si="4261"/>
        <v>-</v>
      </c>
    </row>
    <row r="5272" spans="1:17" x14ac:dyDescent="0.25">
      <c r="A5272" s="1" t="s">
        <v>969</v>
      </c>
      <c r="B5272" s="1" t="s">
        <v>94</v>
      </c>
      <c r="C5272" s="1" t="s">
        <v>1236</v>
      </c>
      <c r="D5272" s="1" t="s">
        <v>2002</v>
      </c>
      <c r="E5272" s="1" t="s">
        <v>40</v>
      </c>
      <c r="F5272" s="4" t="s">
        <v>1</v>
      </c>
      <c r="G5272" s="16" t="s">
        <v>1</v>
      </c>
      <c r="H5272" s="2" t="s">
        <v>41</v>
      </c>
      <c r="I5272" s="185">
        <f t="shared" ref="I5272:O5272" si="4270">SUM(I5273:I5275)</f>
        <v>82826</v>
      </c>
      <c r="J5272" s="185">
        <f t="shared" si="4270"/>
        <v>45826</v>
      </c>
      <c r="K5272" s="185">
        <f t="shared" si="4270"/>
        <v>39000</v>
      </c>
      <c r="L5272" s="185">
        <f t="shared" si="4270"/>
        <v>6826</v>
      </c>
      <c r="M5272" s="15">
        <f t="shared" si="4270"/>
        <v>1000</v>
      </c>
      <c r="N5272" s="15">
        <f t="shared" si="4270"/>
        <v>1700</v>
      </c>
      <c r="O5272" s="15">
        <f t="shared" si="4270"/>
        <v>4126</v>
      </c>
      <c r="P5272" s="15">
        <f t="shared" si="4260"/>
        <v>45826</v>
      </c>
      <c r="Q5272" s="185">
        <f t="shared" si="4261"/>
        <v>100</v>
      </c>
    </row>
    <row r="5273" spans="1:17" x14ac:dyDescent="0.25">
      <c r="A5273" s="4" t="s">
        <v>969</v>
      </c>
      <c r="B5273" s="4" t="s">
        <v>94</v>
      </c>
      <c r="C5273" s="4" t="s">
        <v>1236</v>
      </c>
      <c r="D5273" s="4" t="s">
        <v>2002</v>
      </c>
      <c r="E5273" s="3" t="s">
        <v>42</v>
      </c>
      <c r="F5273" s="4"/>
      <c r="G5273" s="16" t="s">
        <v>1018</v>
      </c>
      <c r="H5273" s="16" t="s">
        <v>41</v>
      </c>
      <c r="I5273" s="183">
        <v>76000</v>
      </c>
      <c r="J5273" s="183">
        <v>39000</v>
      </c>
      <c r="K5273" s="183">
        <v>33000</v>
      </c>
      <c r="L5273" s="183">
        <f>M5273+N5273+O5273</f>
        <v>6000</v>
      </c>
      <c r="M5273" s="17">
        <v>1000</v>
      </c>
      <c r="N5273" s="17">
        <v>1000</v>
      </c>
      <c r="O5273" s="17">
        <v>4000</v>
      </c>
      <c r="P5273" s="17">
        <f t="shared" si="4260"/>
        <v>39000</v>
      </c>
      <c r="Q5273" s="183">
        <f t="shared" si="4261"/>
        <v>100</v>
      </c>
    </row>
    <row r="5274" spans="1:17" ht="22.5" x14ac:dyDescent="0.25">
      <c r="A5274" s="4" t="s">
        <v>969</v>
      </c>
      <c r="B5274" s="4" t="s">
        <v>94</v>
      </c>
      <c r="C5274" s="4" t="s">
        <v>1236</v>
      </c>
      <c r="D5274" s="4" t="s">
        <v>2002</v>
      </c>
      <c r="E5274" s="3" t="s">
        <v>42</v>
      </c>
      <c r="F5274" s="4" t="s">
        <v>2009</v>
      </c>
      <c r="G5274" s="16" t="s">
        <v>1018</v>
      </c>
      <c r="H5274" s="16" t="s">
        <v>50</v>
      </c>
      <c r="I5274" s="183">
        <v>6726</v>
      </c>
      <c r="J5274" s="183">
        <v>6726</v>
      </c>
      <c r="K5274" s="183">
        <v>6000</v>
      </c>
      <c r="L5274" s="183">
        <f>M5274+N5274+O5274</f>
        <v>726</v>
      </c>
      <c r="M5274" s="17">
        <v>0</v>
      </c>
      <c r="N5274" s="17">
        <v>700</v>
      </c>
      <c r="O5274" s="17">
        <v>26</v>
      </c>
      <c r="P5274" s="17">
        <f t="shared" si="4260"/>
        <v>6726</v>
      </c>
      <c r="Q5274" s="183">
        <f t="shared" si="4261"/>
        <v>100</v>
      </c>
    </row>
    <row r="5275" spans="1:17" ht="22.5" x14ac:dyDescent="0.25">
      <c r="A5275" s="4" t="s">
        <v>969</v>
      </c>
      <c r="B5275" s="4" t="s">
        <v>94</v>
      </c>
      <c r="C5275" s="4" t="s">
        <v>1236</v>
      </c>
      <c r="D5275" s="4" t="s">
        <v>2002</v>
      </c>
      <c r="E5275" s="3" t="s">
        <v>42</v>
      </c>
      <c r="F5275" s="4" t="s">
        <v>2010</v>
      </c>
      <c r="G5275" s="16" t="s">
        <v>1018</v>
      </c>
      <c r="H5275" s="16" t="s">
        <v>56</v>
      </c>
      <c r="I5275" s="183">
        <v>100</v>
      </c>
      <c r="J5275" s="183">
        <v>100</v>
      </c>
      <c r="K5275" s="183">
        <v>0</v>
      </c>
      <c r="L5275" s="183">
        <f>M5275+N5275+O5275</f>
        <v>100</v>
      </c>
      <c r="M5275" s="17"/>
      <c r="N5275" s="17"/>
      <c r="O5275" s="17">
        <v>100</v>
      </c>
      <c r="P5275" s="17">
        <f t="shared" si="4260"/>
        <v>100</v>
      </c>
      <c r="Q5275" s="183">
        <f t="shared" si="4261"/>
        <v>100</v>
      </c>
    </row>
    <row r="5276" spans="1:17" ht="22.5" x14ac:dyDescent="0.25">
      <c r="A5276" s="1" t="s">
        <v>1</v>
      </c>
      <c r="B5276" s="1" t="s">
        <v>1</v>
      </c>
      <c r="C5276" s="1" t="s">
        <v>1</v>
      </c>
      <c r="D5276" s="2" t="s">
        <v>1</v>
      </c>
      <c r="E5276" s="2" t="s">
        <v>1</v>
      </c>
      <c r="F5276" s="2" t="s">
        <v>1</v>
      </c>
      <c r="G5276" s="2" t="s">
        <v>1</v>
      </c>
      <c r="H5276" s="13" t="s">
        <v>57</v>
      </c>
      <c r="I5276" s="184">
        <f t="shared" ref="I5276:O5277" si="4271">SUM(I5277)</f>
        <v>100</v>
      </c>
      <c r="J5276" s="184">
        <f t="shared" si="4271"/>
        <v>31750</v>
      </c>
      <c r="K5276" s="184">
        <f t="shared" si="4271"/>
        <v>31650</v>
      </c>
      <c r="L5276" s="184">
        <f t="shared" si="4271"/>
        <v>0</v>
      </c>
      <c r="M5276" s="14">
        <f t="shared" si="4271"/>
        <v>0</v>
      </c>
      <c r="N5276" s="14">
        <f t="shared" si="4271"/>
        <v>0</v>
      </c>
      <c r="O5276" s="14">
        <f t="shared" si="4271"/>
        <v>0</v>
      </c>
      <c r="P5276" s="14">
        <f t="shared" si="4260"/>
        <v>31650</v>
      </c>
      <c r="Q5276" s="184">
        <f t="shared" si="4261"/>
        <v>99.685039370078741</v>
      </c>
    </row>
    <row r="5277" spans="1:17" x14ac:dyDescent="0.25">
      <c r="A5277" s="4" t="s">
        <v>969</v>
      </c>
      <c r="B5277" s="4" t="s">
        <v>94</v>
      </c>
      <c r="C5277" s="4" t="s">
        <v>1236</v>
      </c>
      <c r="D5277" s="4" t="s">
        <v>2002</v>
      </c>
      <c r="E5277" s="2" t="s">
        <v>58</v>
      </c>
      <c r="F5277" s="2" t="s">
        <v>1</v>
      </c>
      <c r="G5277" s="2" t="s">
        <v>1</v>
      </c>
      <c r="H5277" s="2" t="s">
        <v>59</v>
      </c>
      <c r="I5277" s="185">
        <f t="shared" si="4271"/>
        <v>100</v>
      </c>
      <c r="J5277" s="185">
        <f t="shared" si="4271"/>
        <v>31750</v>
      </c>
      <c r="K5277" s="185">
        <f t="shared" si="4271"/>
        <v>31650</v>
      </c>
      <c r="L5277" s="185">
        <f t="shared" si="4271"/>
        <v>0</v>
      </c>
      <c r="M5277" s="15">
        <f t="shared" si="4271"/>
        <v>0</v>
      </c>
      <c r="N5277" s="15">
        <f t="shared" si="4271"/>
        <v>0</v>
      </c>
      <c r="O5277" s="15">
        <f t="shared" si="4271"/>
        <v>0</v>
      </c>
      <c r="P5277" s="15">
        <f t="shared" si="4260"/>
        <v>31650</v>
      </c>
      <c r="Q5277" s="185">
        <f t="shared" si="4261"/>
        <v>99.685039370078741</v>
      </c>
    </row>
    <row r="5278" spans="1:17" x14ac:dyDescent="0.25">
      <c r="A5278" s="4" t="s">
        <v>969</v>
      </c>
      <c r="B5278" s="4" t="s">
        <v>94</v>
      </c>
      <c r="C5278" s="4" t="s">
        <v>1236</v>
      </c>
      <c r="D5278" s="4" t="s">
        <v>2002</v>
      </c>
      <c r="E5278" s="3" t="s">
        <v>69</v>
      </c>
      <c r="F5278" s="4"/>
      <c r="G5278" s="16" t="s">
        <v>1018</v>
      </c>
      <c r="H5278" s="16" t="s">
        <v>68</v>
      </c>
      <c r="I5278" s="183">
        <v>100</v>
      </c>
      <c r="J5278" s="183">
        <v>31750</v>
      </c>
      <c r="K5278" s="183">
        <v>31650</v>
      </c>
      <c r="L5278" s="183">
        <f>M5278+N5278+O5278</f>
        <v>0</v>
      </c>
      <c r="M5278" s="17">
        <v>0</v>
      </c>
      <c r="N5278" s="17">
        <v>0</v>
      </c>
      <c r="O5278" s="17">
        <v>0</v>
      </c>
      <c r="P5278" s="17">
        <f t="shared" si="4260"/>
        <v>31650</v>
      </c>
      <c r="Q5278" s="183">
        <f t="shared" si="4261"/>
        <v>99.685039370078741</v>
      </c>
    </row>
    <row r="5279" spans="1:17" ht="22.5" x14ac:dyDescent="0.25">
      <c r="A5279" s="1" t="s">
        <v>1</v>
      </c>
      <c r="B5279" s="1" t="s">
        <v>1</v>
      </c>
      <c r="C5279" s="1" t="s">
        <v>1</v>
      </c>
      <c r="D5279" s="2" t="s">
        <v>1</v>
      </c>
      <c r="E5279" s="2" t="s">
        <v>1</v>
      </c>
      <c r="F5279" s="2" t="s">
        <v>1</v>
      </c>
      <c r="G5279" s="2" t="s">
        <v>1</v>
      </c>
      <c r="H5279" s="13" t="s">
        <v>70</v>
      </c>
      <c r="I5279" s="184">
        <f t="shared" ref="I5279:O5279" si="4272">SUM(I5280)</f>
        <v>74000</v>
      </c>
      <c r="J5279" s="184">
        <f t="shared" si="4272"/>
        <v>35000</v>
      </c>
      <c r="K5279" s="184">
        <f t="shared" si="4272"/>
        <v>30400</v>
      </c>
      <c r="L5279" s="184">
        <f t="shared" si="4272"/>
        <v>4600</v>
      </c>
      <c r="M5279" s="14">
        <f t="shared" si="4272"/>
        <v>2600</v>
      </c>
      <c r="N5279" s="14">
        <f t="shared" si="4272"/>
        <v>0</v>
      </c>
      <c r="O5279" s="14">
        <f t="shared" si="4272"/>
        <v>2000</v>
      </c>
      <c r="P5279" s="14">
        <f t="shared" si="4260"/>
        <v>35000</v>
      </c>
      <c r="Q5279" s="184">
        <f t="shared" si="4261"/>
        <v>100</v>
      </c>
    </row>
    <row r="5280" spans="1:17" x14ac:dyDescent="0.25">
      <c r="A5280" s="4" t="s">
        <v>969</v>
      </c>
      <c r="B5280" s="4" t="s">
        <v>94</v>
      </c>
      <c r="C5280" s="4" t="s">
        <v>1236</v>
      </c>
      <c r="D5280" s="4" t="s">
        <v>2002</v>
      </c>
      <c r="E5280" s="2" t="s">
        <v>71</v>
      </c>
      <c r="F5280" s="2" t="s">
        <v>1</v>
      </c>
      <c r="G5280" s="2" t="s">
        <v>1</v>
      </c>
      <c r="H5280" s="2" t="s">
        <v>72</v>
      </c>
      <c r="I5280" s="185">
        <f t="shared" ref="I5280:L5280" si="4273">SUM(I5281:I5282)</f>
        <v>74000</v>
      </c>
      <c r="J5280" s="185">
        <f t="shared" ref="J5280" si="4274">SUM(J5281:J5282)</f>
        <v>35000</v>
      </c>
      <c r="K5280" s="185">
        <f t="shared" ref="K5280" si="4275">SUM(K5281:K5282)</f>
        <v>30400</v>
      </c>
      <c r="L5280" s="185">
        <f t="shared" si="4273"/>
        <v>4600</v>
      </c>
      <c r="M5280" s="15">
        <f t="shared" ref="M5280:O5280" si="4276">SUM(M5281:M5282)</f>
        <v>2600</v>
      </c>
      <c r="N5280" s="15">
        <f t="shared" si="4276"/>
        <v>0</v>
      </c>
      <c r="O5280" s="15">
        <f t="shared" si="4276"/>
        <v>2000</v>
      </c>
      <c r="P5280" s="15">
        <f t="shared" si="4260"/>
        <v>35000</v>
      </c>
      <c r="Q5280" s="185">
        <f t="shared" si="4261"/>
        <v>100</v>
      </c>
    </row>
    <row r="5281" spans="1:17" x14ac:dyDescent="0.25">
      <c r="A5281" s="4" t="s">
        <v>969</v>
      </c>
      <c r="B5281" s="4" t="s">
        <v>94</v>
      </c>
      <c r="C5281" s="4" t="s">
        <v>1236</v>
      </c>
      <c r="D5281" s="4" t="s">
        <v>2002</v>
      </c>
      <c r="E5281" s="3" t="s">
        <v>75</v>
      </c>
      <c r="F5281" s="4"/>
      <c r="G5281" s="16" t="s">
        <v>1018</v>
      </c>
      <c r="H5281" s="16" t="s">
        <v>74</v>
      </c>
      <c r="I5281" s="183">
        <v>25000</v>
      </c>
      <c r="J5281" s="183">
        <v>15000</v>
      </c>
      <c r="K5281" s="183">
        <v>10600</v>
      </c>
      <c r="L5281" s="183">
        <f>M5281+N5281+O5281</f>
        <v>4400</v>
      </c>
      <c r="M5281" s="17">
        <v>2400</v>
      </c>
      <c r="N5281" s="17">
        <v>0</v>
      </c>
      <c r="O5281" s="17">
        <v>2000</v>
      </c>
      <c r="P5281" s="17">
        <f t="shared" si="4260"/>
        <v>15000</v>
      </c>
      <c r="Q5281" s="183">
        <f t="shared" si="4261"/>
        <v>100</v>
      </c>
    </row>
    <row r="5282" spans="1:17" x14ac:dyDescent="0.25">
      <c r="A5282" s="4" t="s">
        <v>969</v>
      </c>
      <c r="B5282" s="4" t="s">
        <v>94</v>
      </c>
      <c r="C5282" s="4" t="s">
        <v>1236</v>
      </c>
      <c r="D5282" s="4" t="s">
        <v>2002</v>
      </c>
      <c r="E5282" s="3" t="s">
        <v>341</v>
      </c>
      <c r="F5282" s="4"/>
      <c r="G5282" s="16" t="s">
        <v>1018</v>
      </c>
      <c r="H5282" s="16" t="s">
        <v>340</v>
      </c>
      <c r="I5282" s="183">
        <v>49000</v>
      </c>
      <c r="J5282" s="183">
        <v>20000</v>
      </c>
      <c r="K5282" s="183">
        <v>19800</v>
      </c>
      <c r="L5282" s="183">
        <f>M5282+N5282+O5282</f>
        <v>200</v>
      </c>
      <c r="M5282" s="17">
        <v>200</v>
      </c>
      <c r="N5282" s="17"/>
      <c r="O5282" s="17"/>
      <c r="P5282" s="17">
        <f t="shared" si="4260"/>
        <v>20000</v>
      </c>
      <c r="Q5282" s="183">
        <f t="shared" si="4261"/>
        <v>100</v>
      </c>
    </row>
    <row r="5283" spans="1:17" x14ac:dyDescent="0.25">
      <c r="A5283" s="16" t="s">
        <v>1</v>
      </c>
      <c r="B5283" s="16" t="s">
        <v>1</v>
      </c>
      <c r="C5283" s="16" t="s">
        <v>1</v>
      </c>
      <c r="D5283" s="16" t="s">
        <v>1</v>
      </c>
      <c r="E5283" s="16" t="s">
        <v>1</v>
      </c>
      <c r="F5283" s="16" t="s">
        <v>1</v>
      </c>
      <c r="G5283" s="16" t="s">
        <v>1</v>
      </c>
      <c r="H5283" s="13" t="s">
        <v>2011</v>
      </c>
      <c r="I5283" s="184">
        <f t="shared" ref="I5283:O5283" si="4277">SUM(I5253,I5276,I5279)</f>
        <v>2900735</v>
      </c>
      <c r="J5283" s="184">
        <f t="shared" si="4277"/>
        <v>2848591</v>
      </c>
      <c r="K5283" s="184">
        <f t="shared" si="4277"/>
        <v>2260656</v>
      </c>
      <c r="L5283" s="184">
        <f t="shared" si="4277"/>
        <v>587835</v>
      </c>
      <c r="M5283" s="14">
        <f t="shared" si="4277"/>
        <v>227100</v>
      </c>
      <c r="N5283" s="14">
        <f t="shared" si="4277"/>
        <v>242200</v>
      </c>
      <c r="O5283" s="14">
        <f t="shared" si="4277"/>
        <v>118535</v>
      </c>
      <c r="P5283" s="14">
        <f t="shared" si="4260"/>
        <v>2848491</v>
      </c>
      <c r="Q5283" s="184">
        <f t="shared" si="4261"/>
        <v>99.99648949252456</v>
      </c>
    </row>
    <row r="5284" spans="1:17" ht="15.75" thickBot="1" x14ac:dyDescent="0.3">
      <c r="A5284" s="16" t="s">
        <v>1</v>
      </c>
      <c r="B5284" s="16" t="s">
        <v>1</v>
      </c>
      <c r="C5284" s="16" t="s">
        <v>1</v>
      </c>
      <c r="D5284" s="16" t="s">
        <v>1</v>
      </c>
      <c r="E5284" s="16" t="s">
        <v>1</v>
      </c>
      <c r="F5284" s="16" t="s">
        <v>1</v>
      </c>
      <c r="G5284" s="16" t="s">
        <v>1</v>
      </c>
      <c r="H5284" s="2" t="s">
        <v>77</v>
      </c>
      <c r="I5284" s="185">
        <v>60</v>
      </c>
      <c r="J5284" s="185">
        <v>60</v>
      </c>
      <c r="K5284" s="185"/>
      <c r="L5284" s="185"/>
      <c r="M5284" s="15"/>
      <c r="N5284" s="15"/>
      <c r="O5284" s="15"/>
      <c r="P5284" s="15"/>
      <c r="Q5284" s="164"/>
    </row>
    <row r="5285" spans="1:17" ht="45.75" thickBot="1" x14ac:dyDescent="0.3">
      <c r="A5285" s="212" t="s">
        <v>1</v>
      </c>
      <c r="B5285" s="212" t="s">
        <v>1</v>
      </c>
      <c r="C5285" s="212" t="s">
        <v>1</v>
      </c>
      <c r="D5285" s="212" t="s">
        <v>1</v>
      </c>
      <c r="E5285" s="212" t="s">
        <v>1</v>
      </c>
      <c r="F5285" s="212" t="s">
        <v>1</v>
      </c>
      <c r="G5285" s="214" t="s">
        <v>1</v>
      </c>
      <c r="H5285" s="5" t="s">
        <v>78</v>
      </c>
      <c r="I5285" s="109" t="s">
        <v>3374</v>
      </c>
      <c r="J5285" s="109" t="s">
        <v>3433</v>
      </c>
      <c r="K5285" s="109" t="s">
        <v>3437</v>
      </c>
      <c r="L5285" s="109" t="s">
        <v>3434</v>
      </c>
      <c r="M5285" s="5" t="s">
        <v>3439</v>
      </c>
      <c r="N5285" s="5" t="s">
        <v>3440</v>
      </c>
      <c r="O5285" s="5" t="s">
        <v>3441</v>
      </c>
      <c r="P5285" s="5" t="s">
        <v>3438</v>
      </c>
      <c r="Q5285" s="162" t="s">
        <v>3302</v>
      </c>
    </row>
    <row r="5286" spans="1:17" x14ac:dyDescent="0.25">
      <c r="A5286" s="213"/>
      <c r="B5286" s="213"/>
      <c r="C5286" s="213"/>
      <c r="D5286" s="213"/>
      <c r="E5286" s="213"/>
      <c r="F5286" s="213"/>
      <c r="G5286" s="215"/>
      <c r="H5286" s="18" t="s">
        <v>1</v>
      </c>
      <c r="I5286" s="110">
        <v>1</v>
      </c>
      <c r="J5286" s="110">
        <v>2</v>
      </c>
      <c r="K5286" s="110">
        <v>20</v>
      </c>
      <c r="L5286" s="110" t="s">
        <v>3402</v>
      </c>
      <c r="M5286" s="12">
        <v>5</v>
      </c>
      <c r="N5286" s="12">
        <v>6</v>
      </c>
      <c r="O5286" s="12">
        <v>7</v>
      </c>
      <c r="P5286" s="12" t="s">
        <v>3303</v>
      </c>
      <c r="Q5286" s="110">
        <v>9</v>
      </c>
    </row>
    <row r="5287" spans="1:17" x14ac:dyDescent="0.25">
      <c r="A5287" s="213"/>
      <c r="B5287" s="213"/>
      <c r="C5287" s="213"/>
      <c r="D5287" s="213"/>
      <c r="E5287" s="213"/>
      <c r="F5287" s="213"/>
      <c r="G5287" s="215"/>
      <c r="H5287" s="19" t="s">
        <v>1061</v>
      </c>
      <c r="I5287" s="186">
        <f t="shared" ref="I5287:L5287" si="4278">SUM(I5283)</f>
        <v>2900735</v>
      </c>
      <c r="J5287" s="186">
        <f t="shared" ref="J5287" si="4279">SUM(J5283)</f>
        <v>2848591</v>
      </c>
      <c r="K5287" s="186">
        <f t="shared" ref="K5287" si="4280">SUM(K5283)</f>
        <v>2260656</v>
      </c>
      <c r="L5287" s="186">
        <f t="shared" si="4278"/>
        <v>587835</v>
      </c>
      <c r="M5287" s="20">
        <f t="shared" ref="M5287:O5287" si="4281">SUM(M5283)</f>
        <v>227100</v>
      </c>
      <c r="N5287" s="20">
        <f t="shared" si="4281"/>
        <v>242200</v>
      </c>
      <c r="O5287" s="20">
        <f t="shared" si="4281"/>
        <v>118535</v>
      </c>
      <c r="P5287" s="20">
        <f>K5287+L5287</f>
        <v>2848491</v>
      </c>
      <c r="Q5287" s="186">
        <f>IF(J5287=0,"-",P5287/J5287*100)</f>
        <v>99.99648949252456</v>
      </c>
    </row>
    <row r="5288" spans="1:17" x14ac:dyDescent="0.25">
      <c r="A5288" s="213"/>
      <c r="B5288" s="213"/>
      <c r="C5288" s="213"/>
      <c r="D5288" s="213"/>
      <c r="E5288" s="213"/>
      <c r="F5288" s="213"/>
      <c r="G5288" s="215"/>
      <c r="H5288" s="21" t="s">
        <v>80</v>
      </c>
      <c r="I5288" s="186">
        <f t="shared" ref="I5288:L5288" si="4282">SUM(I5287)</f>
        <v>2900735</v>
      </c>
      <c r="J5288" s="186">
        <f t="shared" ref="J5288" si="4283">SUM(J5287)</f>
        <v>2848591</v>
      </c>
      <c r="K5288" s="186">
        <f t="shared" ref="K5288" si="4284">SUM(K5287)</f>
        <v>2260656</v>
      </c>
      <c r="L5288" s="186">
        <f t="shared" si="4282"/>
        <v>587835</v>
      </c>
      <c r="M5288" s="20">
        <f t="shared" ref="M5288:O5288" si="4285">SUM(M5287)</f>
        <v>227100</v>
      </c>
      <c r="N5288" s="20">
        <f t="shared" si="4285"/>
        <v>242200</v>
      </c>
      <c r="O5288" s="20">
        <f t="shared" si="4285"/>
        <v>118535</v>
      </c>
      <c r="P5288" s="20">
        <f>K5288+L5288</f>
        <v>2848491</v>
      </c>
      <c r="Q5288" s="186">
        <f>IF(J5288=0,"-",P5288/J5288*100)</f>
        <v>99.99648949252456</v>
      </c>
    </row>
    <row r="5289" spans="1:17" x14ac:dyDescent="0.25">
      <c r="A5289" s="216"/>
      <c r="B5289" s="216"/>
      <c r="C5289" s="216"/>
      <c r="D5289" s="216"/>
      <c r="E5289" s="216"/>
      <c r="F5289" s="216"/>
      <c r="G5289" s="217"/>
      <c r="J5289" s="178">
        <v>0</v>
      </c>
      <c r="K5289" s="178">
        <v>0</v>
      </c>
      <c r="L5289" s="178">
        <f>M5289+N5289+O5289</f>
        <v>0</v>
      </c>
      <c r="P5289">
        <f>K5289+L5289</f>
        <v>0</v>
      </c>
      <c r="Q5289" s="160" t="str">
        <f>IF(J5289=0,"-",P5289/J5289*100)</f>
        <v>-</v>
      </c>
    </row>
    <row r="5290" spans="1:17" ht="15.75" thickBot="1" x14ac:dyDescent="0.3">
      <c r="A5290" s="16" t="s">
        <v>1</v>
      </c>
      <c r="B5290" s="16" t="s">
        <v>1</v>
      </c>
      <c r="C5290" s="16" t="s">
        <v>1</v>
      </c>
      <c r="D5290" s="16" t="s">
        <v>1</v>
      </c>
      <c r="E5290" s="16" t="s">
        <v>1</v>
      </c>
      <c r="F5290" s="16" t="s">
        <v>1</v>
      </c>
      <c r="G5290" s="16" t="s">
        <v>1</v>
      </c>
      <c r="H5290" s="22" t="s">
        <v>1</v>
      </c>
      <c r="I5290" s="187"/>
      <c r="J5290" s="187"/>
      <c r="K5290" s="187"/>
      <c r="L5290" s="187"/>
      <c r="M5290" s="22"/>
      <c r="N5290" s="22"/>
      <c r="O5290" s="22"/>
      <c r="P5290" s="22"/>
      <c r="Q5290" s="166"/>
    </row>
    <row r="5291" spans="1:17" ht="45.75" thickBot="1" x14ac:dyDescent="0.3">
      <c r="A5291" s="5" t="s">
        <v>4</v>
      </c>
      <c r="B5291" s="5" t="s">
        <v>5</v>
      </c>
      <c r="C5291" s="5" t="s">
        <v>6</v>
      </c>
      <c r="D5291" s="6" t="s">
        <v>1</v>
      </c>
      <c r="E5291" s="5" t="s">
        <v>7</v>
      </c>
      <c r="F5291" s="5" t="s">
        <v>8</v>
      </c>
      <c r="G5291" s="5" t="s">
        <v>9</v>
      </c>
      <c r="H5291" s="5" t="s">
        <v>10</v>
      </c>
      <c r="I5291" s="109" t="s">
        <v>3374</v>
      </c>
      <c r="J5291" s="109" t="s">
        <v>3433</v>
      </c>
      <c r="K5291" s="109" t="s">
        <v>3437</v>
      </c>
      <c r="L5291" s="109" t="s">
        <v>3434</v>
      </c>
      <c r="M5291" s="5" t="s">
        <v>3439</v>
      </c>
      <c r="N5291" s="5" t="s">
        <v>3440</v>
      </c>
      <c r="O5291" s="5" t="s">
        <v>3441</v>
      </c>
      <c r="P5291" s="5" t="s">
        <v>3438</v>
      </c>
      <c r="Q5291" s="162" t="s">
        <v>3302</v>
      </c>
    </row>
    <row r="5292" spans="1:17" x14ac:dyDescent="0.25">
      <c r="A5292" s="7" t="s">
        <v>1</v>
      </c>
      <c r="B5292" s="7" t="s">
        <v>1</v>
      </c>
      <c r="C5292" s="7" t="s">
        <v>1</v>
      </c>
      <c r="D5292" s="8" t="s">
        <v>1</v>
      </c>
      <c r="E5292" s="8" t="s">
        <v>1</v>
      </c>
      <c r="F5292" s="9" t="s">
        <v>1</v>
      </c>
      <c r="G5292" s="10" t="s">
        <v>1</v>
      </c>
      <c r="H5292" s="11" t="s">
        <v>1</v>
      </c>
      <c r="I5292" s="110">
        <v>1</v>
      </c>
      <c r="J5292" s="110">
        <v>2</v>
      </c>
      <c r="K5292" s="110">
        <v>20</v>
      </c>
      <c r="L5292" s="110" t="s">
        <v>3402</v>
      </c>
      <c r="M5292" s="12">
        <v>5</v>
      </c>
      <c r="N5292" s="12">
        <v>6</v>
      </c>
      <c r="O5292" s="12">
        <v>7</v>
      </c>
      <c r="P5292" s="12" t="s">
        <v>3303</v>
      </c>
      <c r="Q5292" s="110">
        <v>9</v>
      </c>
    </row>
    <row r="5293" spans="1:17" x14ac:dyDescent="0.25">
      <c r="A5293" s="1" t="s">
        <v>969</v>
      </c>
      <c r="B5293" s="1" t="s">
        <v>94</v>
      </c>
      <c r="C5293" s="4" t="s">
        <v>1247</v>
      </c>
      <c r="D5293" s="4" t="s">
        <v>2012</v>
      </c>
      <c r="E5293" s="2" t="s">
        <v>1</v>
      </c>
      <c r="F5293" s="2" t="s">
        <v>1</v>
      </c>
      <c r="G5293" s="2" t="s">
        <v>1</v>
      </c>
      <c r="H5293" s="2" t="s">
        <v>2013</v>
      </c>
      <c r="I5293" s="183">
        <v>0</v>
      </c>
      <c r="J5293" s="183"/>
      <c r="K5293" s="183"/>
      <c r="L5293" s="183"/>
      <c r="M5293" s="3"/>
      <c r="N5293" s="3"/>
      <c r="O5293" s="3"/>
      <c r="P5293" s="3"/>
      <c r="Q5293" s="161"/>
    </row>
    <row r="5294" spans="1:17" ht="33.75" x14ac:dyDescent="0.25">
      <c r="A5294" s="1" t="s">
        <v>1</v>
      </c>
      <c r="B5294" s="1" t="s">
        <v>1</v>
      </c>
      <c r="C5294" s="1" t="s">
        <v>1</v>
      </c>
      <c r="D5294" s="2" t="s">
        <v>1</v>
      </c>
      <c r="E5294" s="2" t="s">
        <v>1</v>
      </c>
      <c r="F5294" s="2" t="s">
        <v>1</v>
      </c>
      <c r="G5294" s="2" t="s">
        <v>1</v>
      </c>
      <c r="H5294" s="13" t="s">
        <v>14</v>
      </c>
      <c r="I5294" s="184">
        <f t="shared" ref="I5294:L5294" si="4286">SUM(I5295,I5303,I5305)</f>
        <v>2689363</v>
      </c>
      <c r="J5294" s="184">
        <f t="shared" ref="J5294" si="4287">SUM(J5295,J5303,J5305)</f>
        <v>2636227</v>
      </c>
      <c r="K5294" s="184">
        <f t="shared" ref="K5294" si="4288">SUM(K5295,K5303,K5305)</f>
        <v>2158677</v>
      </c>
      <c r="L5294" s="184">
        <f t="shared" si="4286"/>
        <v>453000</v>
      </c>
      <c r="M5294" s="14">
        <f t="shared" ref="M5294:O5294" si="4289">SUM(M5295,M5303,M5305)</f>
        <v>185140</v>
      </c>
      <c r="N5294" s="14">
        <f t="shared" si="4289"/>
        <v>188062</v>
      </c>
      <c r="O5294" s="14">
        <f t="shared" si="4289"/>
        <v>79798</v>
      </c>
      <c r="P5294" s="14">
        <f t="shared" ref="P5294:P5323" si="4290">K5294+L5294</f>
        <v>2611677</v>
      </c>
      <c r="Q5294" s="184">
        <f t="shared" ref="Q5294:Q5323" si="4291">IF(J5294=0,"-",P5294/J5294*100)</f>
        <v>99.068744838741125</v>
      </c>
    </row>
    <row r="5295" spans="1:17" x14ac:dyDescent="0.25">
      <c r="A5295" s="4" t="s">
        <v>969</v>
      </c>
      <c r="B5295" s="4" t="s">
        <v>94</v>
      </c>
      <c r="C5295" s="4" t="s">
        <v>1247</v>
      </c>
      <c r="D5295" s="4" t="s">
        <v>2012</v>
      </c>
      <c r="E5295" s="2" t="s">
        <v>15</v>
      </c>
      <c r="F5295" s="2" t="s">
        <v>1</v>
      </c>
      <c r="G5295" s="2" t="s">
        <v>1</v>
      </c>
      <c r="H5295" s="2" t="s">
        <v>16</v>
      </c>
      <c r="I5295" s="185">
        <f t="shared" ref="I5295:L5295" si="4292">SUM(I5296,I5297)</f>
        <v>2243323</v>
      </c>
      <c r="J5295" s="185">
        <f t="shared" ref="J5295" si="4293">SUM(J5296,J5297)</f>
        <v>2248187</v>
      </c>
      <c r="K5295" s="185">
        <f t="shared" ref="K5295" si="4294">SUM(K5296,K5297)</f>
        <v>1854164</v>
      </c>
      <c r="L5295" s="185">
        <f t="shared" si="4292"/>
        <v>375423</v>
      </c>
      <c r="M5295" s="15">
        <f t="shared" ref="M5295:O5295" si="4295">SUM(M5296,M5297)</f>
        <v>155500</v>
      </c>
      <c r="N5295" s="15">
        <f t="shared" si="4295"/>
        <v>156500</v>
      </c>
      <c r="O5295" s="15">
        <f t="shared" si="4295"/>
        <v>63423</v>
      </c>
      <c r="P5295" s="15">
        <f t="shared" si="4290"/>
        <v>2229587</v>
      </c>
      <c r="Q5295" s="185">
        <f t="shared" si="4291"/>
        <v>99.172666686534527</v>
      </c>
    </row>
    <row r="5296" spans="1:17" x14ac:dyDescent="0.25">
      <c r="A5296" s="4" t="s">
        <v>969</v>
      </c>
      <c r="B5296" s="4" t="s">
        <v>94</v>
      </c>
      <c r="C5296" s="4" t="s">
        <v>1247</v>
      </c>
      <c r="D5296" s="4" t="s">
        <v>2012</v>
      </c>
      <c r="E5296" s="3" t="s">
        <v>18</v>
      </c>
      <c r="F5296" s="4"/>
      <c r="G5296" s="16" t="s">
        <v>1018</v>
      </c>
      <c r="H5296" s="16" t="s">
        <v>17</v>
      </c>
      <c r="I5296" s="183">
        <v>1980223</v>
      </c>
      <c r="J5296" s="183">
        <v>1980223</v>
      </c>
      <c r="K5296" s="183">
        <v>1640000</v>
      </c>
      <c r="L5296" s="183">
        <f>M5296+N5296+O5296</f>
        <v>340223</v>
      </c>
      <c r="M5296" s="17">
        <v>140000</v>
      </c>
      <c r="N5296" s="17">
        <v>140000</v>
      </c>
      <c r="O5296" s="17">
        <v>60223</v>
      </c>
      <c r="P5296" s="17">
        <f t="shared" si="4290"/>
        <v>1980223</v>
      </c>
      <c r="Q5296" s="183">
        <f t="shared" si="4291"/>
        <v>100</v>
      </c>
    </row>
    <row r="5297" spans="1:17" x14ac:dyDescent="0.25">
      <c r="A5297" s="1" t="s">
        <v>969</v>
      </c>
      <c r="B5297" s="1" t="s">
        <v>94</v>
      </c>
      <c r="C5297" s="1" t="s">
        <v>1247</v>
      </c>
      <c r="D5297" s="1" t="s">
        <v>2012</v>
      </c>
      <c r="E5297" s="1" t="s">
        <v>20</v>
      </c>
      <c r="F5297" s="4" t="s">
        <v>1</v>
      </c>
      <c r="G5297" s="16" t="s">
        <v>1</v>
      </c>
      <c r="H5297" s="2" t="s">
        <v>21</v>
      </c>
      <c r="I5297" s="185">
        <f t="shared" ref="I5297:O5297" si="4296">SUM(I5298:I5302)</f>
        <v>263100</v>
      </c>
      <c r="J5297" s="185">
        <f t="shared" si="4296"/>
        <v>267964</v>
      </c>
      <c r="K5297" s="185">
        <f t="shared" si="4296"/>
        <v>214164</v>
      </c>
      <c r="L5297" s="185">
        <f t="shared" si="4296"/>
        <v>35200</v>
      </c>
      <c r="M5297" s="15">
        <f t="shared" si="4296"/>
        <v>15500</v>
      </c>
      <c r="N5297" s="15">
        <f t="shared" si="4296"/>
        <v>16500</v>
      </c>
      <c r="O5297" s="15">
        <f t="shared" si="4296"/>
        <v>3200</v>
      </c>
      <c r="P5297" s="15">
        <f t="shared" si="4290"/>
        <v>249364</v>
      </c>
      <c r="Q5297" s="185">
        <f t="shared" si="4291"/>
        <v>93.058769088385006</v>
      </c>
    </row>
    <row r="5298" spans="1:17" x14ac:dyDescent="0.25">
      <c r="A5298" s="4" t="s">
        <v>969</v>
      </c>
      <c r="B5298" s="4" t="s">
        <v>94</v>
      </c>
      <c r="C5298" s="4" t="s">
        <v>1247</v>
      </c>
      <c r="D5298" s="4" t="s">
        <v>2012</v>
      </c>
      <c r="E5298" s="3" t="s">
        <v>22</v>
      </c>
      <c r="F5298" s="4" t="s">
        <v>2014</v>
      </c>
      <c r="G5298" s="16" t="s">
        <v>1018</v>
      </c>
      <c r="H5298" s="16" t="s">
        <v>86</v>
      </c>
      <c r="I5298" s="183">
        <v>40100</v>
      </c>
      <c r="J5298" s="183">
        <v>40100</v>
      </c>
      <c r="K5298" s="183">
        <v>29900</v>
      </c>
      <c r="L5298" s="183">
        <f>M5298+N5298+O5298</f>
        <v>10200</v>
      </c>
      <c r="M5298" s="17">
        <v>3500</v>
      </c>
      <c r="N5298" s="17">
        <v>3500</v>
      </c>
      <c r="O5298" s="17">
        <v>3200</v>
      </c>
      <c r="P5298" s="17">
        <f t="shared" si="4290"/>
        <v>40100</v>
      </c>
      <c r="Q5298" s="183">
        <f t="shared" si="4291"/>
        <v>100</v>
      </c>
    </row>
    <row r="5299" spans="1:17" x14ac:dyDescent="0.25">
      <c r="A5299" s="4" t="s">
        <v>969</v>
      </c>
      <c r="B5299" s="4" t="s">
        <v>94</v>
      </c>
      <c r="C5299" s="4" t="s">
        <v>1247</v>
      </c>
      <c r="D5299" s="4" t="s">
        <v>2012</v>
      </c>
      <c r="E5299" s="3" t="s">
        <v>22</v>
      </c>
      <c r="F5299" s="4" t="s">
        <v>2015</v>
      </c>
      <c r="G5299" s="16" t="s">
        <v>1018</v>
      </c>
      <c r="H5299" s="16" t="s">
        <v>26</v>
      </c>
      <c r="I5299" s="183">
        <v>155000</v>
      </c>
      <c r="J5299" s="183">
        <v>155000</v>
      </c>
      <c r="K5299" s="183">
        <v>130000</v>
      </c>
      <c r="L5299" s="183">
        <f>M5299+N5299+O5299</f>
        <v>25000</v>
      </c>
      <c r="M5299" s="17">
        <v>12000</v>
      </c>
      <c r="N5299" s="17">
        <v>13000</v>
      </c>
      <c r="O5299" s="17">
        <v>0</v>
      </c>
      <c r="P5299" s="17">
        <f t="shared" si="4290"/>
        <v>155000</v>
      </c>
      <c r="Q5299" s="183">
        <f t="shared" si="4291"/>
        <v>100</v>
      </c>
    </row>
    <row r="5300" spans="1:17" x14ac:dyDescent="0.25">
      <c r="A5300" s="4" t="s">
        <v>969</v>
      </c>
      <c r="B5300" s="4" t="s">
        <v>94</v>
      </c>
      <c r="C5300" s="4" t="s">
        <v>1247</v>
      </c>
      <c r="D5300" s="4" t="s">
        <v>2012</v>
      </c>
      <c r="E5300" s="3" t="s">
        <v>22</v>
      </c>
      <c r="F5300" s="4" t="s">
        <v>2016</v>
      </c>
      <c r="G5300" s="16" t="s">
        <v>1018</v>
      </c>
      <c r="H5300" s="16" t="s">
        <v>28</v>
      </c>
      <c r="I5300" s="183">
        <v>37000</v>
      </c>
      <c r="J5300" s="183">
        <v>41864</v>
      </c>
      <c r="K5300" s="183">
        <v>41864</v>
      </c>
      <c r="L5300" s="183">
        <f>M5300+N5300+O5300</f>
        <v>0</v>
      </c>
      <c r="M5300" s="17"/>
      <c r="N5300" s="17"/>
      <c r="O5300" s="17">
        <v>0</v>
      </c>
      <c r="P5300" s="17">
        <f t="shared" si="4290"/>
        <v>41864</v>
      </c>
      <c r="Q5300" s="183">
        <f t="shared" si="4291"/>
        <v>100</v>
      </c>
    </row>
    <row r="5301" spans="1:17" x14ac:dyDescent="0.25">
      <c r="A5301" s="4" t="s">
        <v>969</v>
      </c>
      <c r="B5301" s="4" t="s">
        <v>94</v>
      </c>
      <c r="C5301" s="4" t="s">
        <v>1247</v>
      </c>
      <c r="D5301" s="4" t="s">
        <v>2012</v>
      </c>
      <c r="E5301" s="3" t="s">
        <v>22</v>
      </c>
      <c r="F5301" s="4" t="s">
        <v>2017</v>
      </c>
      <c r="G5301" s="16" t="s">
        <v>1018</v>
      </c>
      <c r="H5301" s="16" t="s">
        <v>24</v>
      </c>
      <c r="I5301" s="183">
        <v>18000</v>
      </c>
      <c r="J5301" s="183">
        <v>18000</v>
      </c>
      <c r="K5301" s="183">
        <v>6700</v>
      </c>
      <c r="L5301" s="183">
        <f>M5301+N5301+O5301</f>
        <v>0</v>
      </c>
      <c r="M5301" s="17"/>
      <c r="N5301" s="17"/>
      <c r="O5301" s="17"/>
      <c r="P5301" s="17">
        <f t="shared" si="4290"/>
        <v>6700</v>
      </c>
      <c r="Q5301" s="183">
        <f t="shared" si="4291"/>
        <v>37.222222222222221</v>
      </c>
    </row>
    <row r="5302" spans="1:17" x14ac:dyDescent="0.25">
      <c r="A5302" s="4" t="s">
        <v>969</v>
      </c>
      <c r="B5302" s="4" t="s">
        <v>94</v>
      </c>
      <c r="C5302" s="4" t="s">
        <v>1247</v>
      </c>
      <c r="D5302" s="4" t="s">
        <v>2012</v>
      </c>
      <c r="E5302" s="3" t="s">
        <v>22</v>
      </c>
      <c r="F5302" s="4" t="s">
        <v>2018</v>
      </c>
      <c r="G5302" s="16" t="s">
        <v>1018</v>
      </c>
      <c r="H5302" s="16" t="s">
        <v>30</v>
      </c>
      <c r="I5302" s="183">
        <v>13000</v>
      </c>
      <c r="J5302" s="183">
        <v>13000</v>
      </c>
      <c r="K5302" s="183">
        <v>5700</v>
      </c>
      <c r="L5302" s="183">
        <f>M5302+N5302+O5302</f>
        <v>0</v>
      </c>
      <c r="M5302" s="17"/>
      <c r="N5302" s="17"/>
      <c r="O5302" s="17"/>
      <c r="P5302" s="17">
        <f t="shared" si="4290"/>
        <v>5700</v>
      </c>
      <c r="Q5302" s="183">
        <f t="shared" si="4291"/>
        <v>43.846153846153847</v>
      </c>
    </row>
    <row r="5303" spans="1:17" x14ac:dyDescent="0.25">
      <c r="A5303" s="4" t="s">
        <v>969</v>
      </c>
      <c r="B5303" s="4" t="s">
        <v>94</v>
      </c>
      <c r="C5303" s="4" t="s">
        <v>1247</v>
      </c>
      <c r="D5303" s="4" t="s">
        <v>2012</v>
      </c>
      <c r="E5303" s="2" t="s">
        <v>31</v>
      </c>
      <c r="F5303" s="2" t="s">
        <v>1</v>
      </c>
      <c r="G5303" s="2" t="s">
        <v>1</v>
      </c>
      <c r="H5303" s="2" t="s">
        <v>32</v>
      </c>
      <c r="I5303" s="185">
        <f t="shared" ref="I5303:O5303" si="4297">SUM(I5304)</f>
        <v>207923</v>
      </c>
      <c r="J5303" s="185">
        <f t="shared" si="4297"/>
        <v>207923</v>
      </c>
      <c r="K5303" s="185">
        <f t="shared" si="4297"/>
        <v>171000</v>
      </c>
      <c r="L5303" s="185">
        <f t="shared" si="4297"/>
        <v>36923</v>
      </c>
      <c r="M5303" s="15">
        <f t="shared" si="4297"/>
        <v>18000</v>
      </c>
      <c r="N5303" s="15">
        <f t="shared" si="4297"/>
        <v>18923</v>
      </c>
      <c r="O5303" s="15">
        <f t="shared" si="4297"/>
        <v>0</v>
      </c>
      <c r="P5303" s="15">
        <f t="shared" si="4290"/>
        <v>207923</v>
      </c>
      <c r="Q5303" s="185">
        <f t="shared" si="4291"/>
        <v>100</v>
      </c>
    </row>
    <row r="5304" spans="1:17" x14ac:dyDescent="0.25">
      <c r="A5304" s="4" t="s">
        <v>969</v>
      </c>
      <c r="B5304" s="4" t="s">
        <v>94</v>
      </c>
      <c r="C5304" s="4" t="s">
        <v>1247</v>
      </c>
      <c r="D5304" s="4" t="s">
        <v>2012</v>
      </c>
      <c r="E5304" s="3" t="s">
        <v>34</v>
      </c>
      <c r="F5304" s="4"/>
      <c r="G5304" s="16" t="s">
        <v>1018</v>
      </c>
      <c r="H5304" s="16" t="s">
        <v>33</v>
      </c>
      <c r="I5304" s="183">
        <v>207923</v>
      </c>
      <c r="J5304" s="183">
        <v>207923</v>
      </c>
      <c r="K5304" s="183">
        <v>171000</v>
      </c>
      <c r="L5304" s="183">
        <f>M5304+N5304+O5304</f>
        <v>36923</v>
      </c>
      <c r="M5304" s="17">
        <v>18000</v>
      </c>
      <c r="N5304" s="17">
        <v>18923</v>
      </c>
      <c r="O5304" s="17">
        <v>0</v>
      </c>
      <c r="P5304" s="17">
        <f t="shared" si="4290"/>
        <v>207923</v>
      </c>
      <c r="Q5304" s="183">
        <f t="shared" si="4291"/>
        <v>100</v>
      </c>
    </row>
    <row r="5305" spans="1:17" x14ac:dyDescent="0.25">
      <c r="A5305" s="4" t="s">
        <v>969</v>
      </c>
      <c r="B5305" s="4" t="s">
        <v>94</v>
      </c>
      <c r="C5305" s="4" t="s">
        <v>1247</v>
      </c>
      <c r="D5305" s="4" t="s">
        <v>2012</v>
      </c>
      <c r="E5305" s="2" t="s">
        <v>35</v>
      </c>
      <c r="F5305" s="2" t="s">
        <v>1</v>
      </c>
      <c r="G5305" s="2" t="s">
        <v>1</v>
      </c>
      <c r="H5305" s="2" t="s">
        <v>36</v>
      </c>
      <c r="I5305" s="185">
        <f t="shared" ref="I5305:O5305" si="4298">SUM(I5306:I5312)</f>
        <v>238117</v>
      </c>
      <c r="J5305" s="185">
        <f t="shared" si="4298"/>
        <v>180117</v>
      </c>
      <c r="K5305" s="185">
        <f t="shared" si="4298"/>
        <v>133513</v>
      </c>
      <c r="L5305" s="185">
        <f t="shared" si="4298"/>
        <v>40654</v>
      </c>
      <c r="M5305" s="15">
        <f t="shared" si="4298"/>
        <v>11640</v>
      </c>
      <c r="N5305" s="15">
        <f t="shared" si="4298"/>
        <v>12639</v>
      </c>
      <c r="O5305" s="15">
        <f t="shared" si="4298"/>
        <v>16375</v>
      </c>
      <c r="P5305" s="15">
        <f t="shared" si="4290"/>
        <v>174167</v>
      </c>
      <c r="Q5305" s="185">
        <f t="shared" si="4291"/>
        <v>96.696591659865533</v>
      </c>
    </row>
    <row r="5306" spans="1:17" x14ac:dyDescent="0.25">
      <c r="A5306" s="4" t="s">
        <v>969</v>
      </c>
      <c r="B5306" s="4" t="s">
        <v>94</v>
      </c>
      <c r="C5306" s="4" t="s">
        <v>1247</v>
      </c>
      <c r="D5306" s="4" t="s">
        <v>2012</v>
      </c>
      <c r="E5306" s="3" t="s">
        <v>39</v>
      </c>
      <c r="F5306" s="4"/>
      <c r="G5306" s="16" t="s">
        <v>1018</v>
      </c>
      <c r="H5306" s="16" t="s">
        <v>38</v>
      </c>
      <c r="I5306" s="183">
        <v>13000</v>
      </c>
      <c r="J5306" s="183">
        <v>3000</v>
      </c>
      <c r="K5306" s="183">
        <v>1750</v>
      </c>
      <c r="L5306" s="183">
        <f t="shared" ref="L5306:L5311" si="4299">M5306+N5306+O5306</f>
        <v>1250</v>
      </c>
      <c r="M5306" s="17">
        <v>417</v>
      </c>
      <c r="N5306" s="17">
        <v>417</v>
      </c>
      <c r="O5306" s="17">
        <v>416</v>
      </c>
      <c r="P5306" s="17">
        <f t="shared" si="4290"/>
        <v>3000</v>
      </c>
      <c r="Q5306" s="183">
        <f t="shared" si="4291"/>
        <v>100</v>
      </c>
    </row>
    <row r="5307" spans="1:17" x14ac:dyDescent="0.25">
      <c r="A5307" s="4" t="s">
        <v>969</v>
      </c>
      <c r="B5307" s="4" t="s">
        <v>94</v>
      </c>
      <c r="C5307" s="4" t="s">
        <v>1247</v>
      </c>
      <c r="D5307" s="4" t="s">
        <v>2012</v>
      </c>
      <c r="E5307" s="3" t="s">
        <v>197</v>
      </c>
      <c r="F5307" s="4"/>
      <c r="G5307" s="16" t="s">
        <v>1018</v>
      </c>
      <c r="H5307" s="16" t="s">
        <v>196</v>
      </c>
      <c r="I5307" s="183">
        <v>67400</v>
      </c>
      <c r="J5307" s="183">
        <v>67400</v>
      </c>
      <c r="K5307" s="183">
        <v>54400</v>
      </c>
      <c r="L5307" s="183">
        <f t="shared" si="4299"/>
        <v>13000</v>
      </c>
      <c r="M5307" s="17">
        <v>2000</v>
      </c>
      <c r="N5307" s="17">
        <v>3000</v>
      </c>
      <c r="O5307" s="17">
        <v>8000</v>
      </c>
      <c r="P5307" s="17">
        <f t="shared" si="4290"/>
        <v>67400</v>
      </c>
      <c r="Q5307" s="183">
        <f t="shared" si="4291"/>
        <v>100</v>
      </c>
    </row>
    <row r="5308" spans="1:17" x14ac:dyDescent="0.25">
      <c r="A5308" s="4" t="s">
        <v>969</v>
      </c>
      <c r="B5308" s="4" t="s">
        <v>94</v>
      </c>
      <c r="C5308" s="4" t="s">
        <v>1247</v>
      </c>
      <c r="D5308" s="4" t="s">
        <v>2012</v>
      </c>
      <c r="E5308" s="3" t="s">
        <v>200</v>
      </c>
      <c r="F5308" s="4"/>
      <c r="G5308" s="16" t="s">
        <v>1018</v>
      </c>
      <c r="H5308" s="16" t="s">
        <v>199</v>
      </c>
      <c r="I5308" s="183">
        <v>16300</v>
      </c>
      <c r="J5308" s="183">
        <v>15300</v>
      </c>
      <c r="K5308" s="183">
        <v>10725</v>
      </c>
      <c r="L5308" s="183">
        <f t="shared" si="4299"/>
        <v>4575</v>
      </c>
      <c r="M5308" s="17">
        <v>1525</v>
      </c>
      <c r="N5308" s="17">
        <v>1525</v>
      </c>
      <c r="O5308" s="17">
        <v>1525</v>
      </c>
      <c r="P5308" s="17">
        <f t="shared" si="4290"/>
        <v>15300</v>
      </c>
      <c r="Q5308" s="183">
        <f t="shared" si="4291"/>
        <v>100</v>
      </c>
    </row>
    <row r="5309" spans="1:17" x14ac:dyDescent="0.25">
      <c r="A5309" s="4" t="s">
        <v>969</v>
      </c>
      <c r="B5309" s="4" t="s">
        <v>94</v>
      </c>
      <c r="C5309" s="4" t="s">
        <v>1247</v>
      </c>
      <c r="D5309" s="4" t="s">
        <v>2012</v>
      </c>
      <c r="E5309" s="3" t="s">
        <v>203</v>
      </c>
      <c r="F5309" s="4"/>
      <c r="G5309" s="16" t="s">
        <v>1018</v>
      </c>
      <c r="H5309" s="16" t="s">
        <v>202</v>
      </c>
      <c r="I5309" s="183">
        <v>60000</v>
      </c>
      <c r="J5309" s="183">
        <v>50000</v>
      </c>
      <c r="K5309" s="183">
        <v>35167</v>
      </c>
      <c r="L5309" s="183">
        <f t="shared" si="4299"/>
        <v>8883</v>
      </c>
      <c r="M5309" s="17">
        <v>3000</v>
      </c>
      <c r="N5309" s="17">
        <v>3000</v>
      </c>
      <c r="O5309" s="17">
        <v>2883</v>
      </c>
      <c r="P5309" s="17">
        <f t="shared" si="4290"/>
        <v>44050</v>
      </c>
      <c r="Q5309" s="183">
        <f t="shared" si="4291"/>
        <v>88.1</v>
      </c>
    </row>
    <row r="5310" spans="1:17" x14ac:dyDescent="0.25">
      <c r="A5310" s="4" t="s">
        <v>969</v>
      </c>
      <c r="B5310" s="4" t="s">
        <v>94</v>
      </c>
      <c r="C5310" s="4" t="s">
        <v>1247</v>
      </c>
      <c r="D5310" s="4" t="s">
        <v>2012</v>
      </c>
      <c r="E5310" s="3" t="s">
        <v>212</v>
      </c>
      <c r="F5310" s="4"/>
      <c r="G5310" s="16" t="s">
        <v>1018</v>
      </c>
      <c r="H5310" s="16" t="s">
        <v>211</v>
      </c>
      <c r="I5310" s="183">
        <v>24000</v>
      </c>
      <c r="J5310" s="183">
        <v>11000</v>
      </c>
      <c r="K5310" s="183">
        <v>7417</v>
      </c>
      <c r="L5310" s="183">
        <f t="shared" si="4299"/>
        <v>3583</v>
      </c>
      <c r="M5310" s="17">
        <v>1195</v>
      </c>
      <c r="N5310" s="17">
        <v>1194</v>
      </c>
      <c r="O5310" s="17">
        <v>1194</v>
      </c>
      <c r="P5310" s="17">
        <f t="shared" si="4290"/>
        <v>11000</v>
      </c>
      <c r="Q5310" s="183">
        <f t="shared" si="4291"/>
        <v>100</v>
      </c>
    </row>
    <row r="5311" spans="1:17" x14ac:dyDescent="0.25">
      <c r="A5311" s="4" t="s">
        <v>969</v>
      </c>
      <c r="B5311" s="4" t="s">
        <v>94</v>
      </c>
      <c r="C5311" s="4" t="s">
        <v>1247</v>
      </c>
      <c r="D5311" s="4" t="s">
        <v>2012</v>
      </c>
      <c r="E5311" s="3" t="s">
        <v>215</v>
      </c>
      <c r="F5311" s="4"/>
      <c r="G5311" s="16" t="s">
        <v>1018</v>
      </c>
      <c r="H5311" s="16" t="s">
        <v>214</v>
      </c>
      <c r="I5311" s="183">
        <v>4000</v>
      </c>
      <c r="J5311" s="183">
        <v>0</v>
      </c>
      <c r="K5311" s="183">
        <v>0</v>
      </c>
      <c r="L5311" s="183">
        <f t="shared" si="4299"/>
        <v>0</v>
      </c>
      <c r="M5311" s="17"/>
      <c r="N5311" s="17"/>
      <c r="O5311" s="17"/>
      <c r="P5311" s="17">
        <f t="shared" si="4290"/>
        <v>0</v>
      </c>
      <c r="Q5311" s="161" t="str">
        <f t="shared" si="4291"/>
        <v>-</v>
      </c>
    </row>
    <row r="5312" spans="1:17" x14ac:dyDescent="0.25">
      <c r="A5312" s="1" t="s">
        <v>969</v>
      </c>
      <c r="B5312" s="1" t="s">
        <v>94</v>
      </c>
      <c r="C5312" s="1" t="s">
        <v>1247</v>
      </c>
      <c r="D5312" s="1" t="s">
        <v>2012</v>
      </c>
      <c r="E5312" s="1" t="s">
        <v>40</v>
      </c>
      <c r="F5312" s="4" t="s">
        <v>1</v>
      </c>
      <c r="G5312" s="16" t="s">
        <v>1</v>
      </c>
      <c r="H5312" s="2" t="s">
        <v>41</v>
      </c>
      <c r="I5312" s="185">
        <f t="shared" ref="I5312:O5312" si="4300">SUM(I5313:I5315)</f>
        <v>53417</v>
      </c>
      <c r="J5312" s="185">
        <f t="shared" si="4300"/>
        <v>33417</v>
      </c>
      <c r="K5312" s="185">
        <f t="shared" si="4300"/>
        <v>24054</v>
      </c>
      <c r="L5312" s="185">
        <f t="shared" si="4300"/>
        <v>9363</v>
      </c>
      <c r="M5312" s="15">
        <f t="shared" si="4300"/>
        <v>3503</v>
      </c>
      <c r="N5312" s="15">
        <f t="shared" si="4300"/>
        <v>3503</v>
      </c>
      <c r="O5312" s="15">
        <f t="shared" si="4300"/>
        <v>2357</v>
      </c>
      <c r="P5312" s="15">
        <f t="shared" si="4290"/>
        <v>33417</v>
      </c>
      <c r="Q5312" s="185">
        <f t="shared" si="4291"/>
        <v>100</v>
      </c>
    </row>
    <row r="5313" spans="1:17" x14ac:dyDescent="0.25">
      <c r="A5313" s="4" t="s">
        <v>969</v>
      </c>
      <c r="B5313" s="4" t="s">
        <v>94</v>
      </c>
      <c r="C5313" s="4" t="s">
        <v>1247</v>
      </c>
      <c r="D5313" s="4" t="s">
        <v>2012</v>
      </c>
      <c r="E5313" s="3" t="s">
        <v>42</v>
      </c>
      <c r="F5313" s="4"/>
      <c r="G5313" s="16" t="s">
        <v>1018</v>
      </c>
      <c r="H5313" s="16" t="s">
        <v>41</v>
      </c>
      <c r="I5313" s="183">
        <v>36100</v>
      </c>
      <c r="J5313" s="183">
        <v>16100</v>
      </c>
      <c r="K5313" s="183">
        <v>10392</v>
      </c>
      <c r="L5313" s="183">
        <f>M5313+N5313+O5313</f>
        <v>5708</v>
      </c>
      <c r="M5313" s="17">
        <v>1903</v>
      </c>
      <c r="N5313" s="17">
        <v>1903</v>
      </c>
      <c r="O5313" s="17">
        <v>1902</v>
      </c>
      <c r="P5313" s="17">
        <f t="shared" si="4290"/>
        <v>16100</v>
      </c>
      <c r="Q5313" s="183">
        <f t="shared" si="4291"/>
        <v>100</v>
      </c>
    </row>
    <row r="5314" spans="1:17" ht="22.5" x14ac:dyDescent="0.25">
      <c r="A5314" s="4" t="s">
        <v>969</v>
      </c>
      <c r="B5314" s="4" t="s">
        <v>94</v>
      </c>
      <c r="C5314" s="4" t="s">
        <v>1247</v>
      </c>
      <c r="D5314" s="4" t="s">
        <v>2012</v>
      </c>
      <c r="E5314" s="3" t="s">
        <v>42</v>
      </c>
      <c r="F5314" s="4" t="s">
        <v>2019</v>
      </c>
      <c r="G5314" s="16" t="s">
        <v>1018</v>
      </c>
      <c r="H5314" s="16" t="s">
        <v>50</v>
      </c>
      <c r="I5314" s="183">
        <v>6317</v>
      </c>
      <c r="J5314" s="183">
        <v>6317</v>
      </c>
      <c r="K5314" s="183">
        <v>4842</v>
      </c>
      <c r="L5314" s="183">
        <f>M5314+N5314+O5314</f>
        <v>1475</v>
      </c>
      <c r="M5314" s="17">
        <v>600</v>
      </c>
      <c r="N5314" s="17">
        <v>600</v>
      </c>
      <c r="O5314" s="17">
        <v>275</v>
      </c>
      <c r="P5314" s="17">
        <f t="shared" si="4290"/>
        <v>6317</v>
      </c>
      <c r="Q5314" s="183">
        <f t="shared" si="4291"/>
        <v>100</v>
      </c>
    </row>
    <row r="5315" spans="1:17" ht="22.5" x14ac:dyDescent="0.25">
      <c r="A5315" s="4" t="s">
        <v>969</v>
      </c>
      <c r="B5315" s="4" t="s">
        <v>94</v>
      </c>
      <c r="C5315" s="4" t="s">
        <v>1247</v>
      </c>
      <c r="D5315" s="4" t="s">
        <v>2012</v>
      </c>
      <c r="E5315" s="3" t="s">
        <v>42</v>
      </c>
      <c r="F5315" s="4" t="s">
        <v>2020</v>
      </c>
      <c r="G5315" s="16" t="s">
        <v>1018</v>
      </c>
      <c r="H5315" s="16" t="s">
        <v>56</v>
      </c>
      <c r="I5315" s="183">
        <v>11000</v>
      </c>
      <c r="J5315" s="183">
        <v>11000</v>
      </c>
      <c r="K5315" s="183">
        <v>8820</v>
      </c>
      <c r="L5315" s="183">
        <f>M5315+N5315+O5315</f>
        <v>2180</v>
      </c>
      <c r="M5315" s="17">
        <v>1000</v>
      </c>
      <c r="N5315" s="17">
        <v>1000</v>
      </c>
      <c r="O5315" s="17">
        <v>180</v>
      </c>
      <c r="P5315" s="17">
        <f t="shared" si="4290"/>
        <v>11000</v>
      </c>
      <c r="Q5315" s="183">
        <f t="shared" si="4291"/>
        <v>100</v>
      </c>
    </row>
    <row r="5316" spans="1:17" ht="22.5" x14ac:dyDescent="0.25">
      <c r="A5316" s="1" t="s">
        <v>1</v>
      </c>
      <c r="B5316" s="1" t="s">
        <v>1</v>
      </c>
      <c r="C5316" s="1" t="s">
        <v>1</v>
      </c>
      <c r="D5316" s="2" t="s">
        <v>1</v>
      </c>
      <c r="E5316" s="2" t="s">
        <v>1</v>
      </c>
      <c r="F5316" s="2" t="s">
        <v>1</v>
      </c>
      <c r="G5316" s="2" t="s">
        <v>1</v>
      </c>
      <c r="H5316" s="13" t="s">
        <v>57</v>
      </c>
      <c r="I5316" s="184">
        <f t="shared" ref="I5316:O5317" si="4301">SUM(I5317)</f>
        <v>100</v>
      </c>
      <c r="J5316" s="184">
        <f t="shared" si="4301"/>
        <v>18290</v>
      </c>
      <c r="K5316" s="184">
        <f t="shared" si="4301"/>
        <v>18190</v>
      </c>
      <c r="L5316" s="184">
        <f t="shared" si="4301"/>
        <v>0</v>
      </c>
      <c r="M5316" s="14">
        <f t="shared" si="4301"/>
        <v>0</v>
      </c>
      <c r="N5316" s="14">
        <f t="shared" si="4301"/>
        <v>0</v>
      </c>
      <c r="O5316" s="14">
        <f t="shared" si="4301"/>
        <v>0</v>
      </c>
      <c r="P5316" s="14">
        <f t="shared" si="4290"/>
        <v>18190</v>
      </c>
      <c r="Q5316" s="184">
        <f t="shared" si="4291"/>
        <v>99.453253143794413</v>
      </c>
    </row>
    <row r="5317" spans="1:17" x14ac:dyDescent="0.25">
      <c r="A5317" s="4" t="s">
        <v>969</v>
      </c>
      <c r="B5317" s="4" t="s">
        <v>94</v>
      </c>
      <c r="C5317" s="4" t="s">
        <v>1247</v>
      </c>
      <c r="D5317" s="4" t="s">
        <v>2012</v>
      </c>
      <c r="E5317" s="2" t="s">
        <v>58</v>
      </c>
      <c r="F5317" s="2" t="s">
        <v>1</v>
      </c>
      <c r="G5317" s="2" t="s">
        <v>1</v>
      </c>
      <c r="H5317" s="2" t="s">
        <v>59</v>
      </c>
      <c r="I5317" s="185">
        <f t="shared" si="4301"/>
        <v>100</v>
      </c>
      <c r="J5317" s="185">
        <f t="shared" si="4301"/>
        <v>18290</v>
      </c>
      <c r="K5317" s="185">
        <f t="shared" si="4301"/>
        <v>18190</v>
      </c>
      <c r="L5317" s="185">
        <f t="shared" si="4301"/>
        <v>0</v>
      </c>
      <c r="M5317" s="15">
        <f t="shared" si="4301"/>
        <v>0</v>
      </c>
      <c r="N5317" s="15">
        <f t="shared" si="4301"/>
        <v>0</v>
      </c>
      <c r="O5317" s="15">
        <f t="shared" si="4301"/>
        <v>0</v>
      </c>
      <c r="P5317" s="15">
        <f t="shared" si="4290"/>
        <v>18190</v>
      </c>
      <c r="Q5317" s="185">
        <f t="shared" si="4291"/>
        <v>99.453253143794413</v>
      </c>
    </row>
    <row r="5318" spans="1:17" x14ac:dyDescent="0.25">
      <c r="A5318" s="4" t="s">
        <v>969</v>
      </c>
      <c r="B5318" s="4" t="s">
        <v>94</v>
      </c>
      <c r="C5318" s="4" t="s">
        <v>1247</v>
      </c>
      <c r="D5318" s="4" t="s">
        <v>2012</v>
      </c>
      <c r="E5318" s="3" t="s">
        <v>69</v>
      </c>
      <c r="F5318" s="4"/>
      <c r="G5318" s="16" t="s">
        <v>1018</v>
      </c>
      <c r="H5318" s="16" t="s">
        <v>68</v>
      </c>
      <c r="I5318" s="183">
        <v>100</v>
      </c>
      <c r="J5318" s="183">
        <v>18290</v>
      </c>
      <c r="K5318" s="183">
        <v>18190</v>
      </c>
      <c r="L5318" s="183">
        <f>M5318+N5318+O5318</f>
        <v>0</v>
      </c>
      <c r="M5318" s="17"/>
      <c r="N5318" s="17"/>
      <c r="O5318" s="17"/>
      <c r="P5318" s="17">
        <f t="shared" si="4290"/>
        <v>18190</v>
      </c>
      <c r="Q5318" s="183">
        <f t="shared" si="4291"/>
        <v>99.453253143794413</v>
      </c>
    </row>
    <row r="5319" spans="1:17" ht="22.5" x14ac:dyDescent="0.25">
      <c r="A5319" s="1" t="s">
        <v>1</v>
      </c>
      <c r="B5319" s="1" t="s">
        <v>1</v>
      </c>
      <c r="C5319" s="1" t="s">
        <v>1</v>
      </c>
      <c r="D5319" s="2" t="s">
        <v>1</v>
      </c>
      <c r="E5319" s="2" t="s">
        <v>1</v>
      </c>
      <c r="F5319" s="2" t="s">
        <v>1</v>
      </c>
      <c r="G5319" s="2" t="s">
        <v>1</v>
      </c>
      <c r="H5319" s="13" t="s">
        <v>70</v>
      </c>
      <c r="I5319" s="184">
        <f t="shared" ref="I5319:O5319" si="4302">SUM(I5320)</f>
        <v>87000</v>
      </c>
      <c r="J5319" s="184">
        <f t="shared" si="4302"/>
        <v>65000</v>
      </c>
      <c r="K5319" s="184">
        <f t="shared" si="4302"/>
        <v>37917</v>
      </c>
      <c r="L5319" s="184">
        <f t="shared" si="4302"/>
        <v>27083</v>
      </c>
      <c r="M5319" s="14">
        <f t="shared" si="4302"/>
        <v>9028</v>
      </c>
      <c r="N5319" s="14">
        <f t="shared" si="4302"/>
        <v>9028</v>
      </c>
      <c r="O5319" s="14">
        <f t="shared" si="4302"/>
        <v>9027</v>
      </c>
      <c r="P5319" s="14">
        <f t="shared" si="4290"/>
        <v>65000</v>
      </c>
      <c r="Q5319" s="184">
        <f t="shared" si="4291"/>
        <v>100</v>
      </c>
    </row>
    <row r="5320" spans="1:17" x14ac:dyDescent="0.25">
      <c r="A5320" s="4" t="s">
        <v>969</v>
      </c>
      <c r="B5320" s="4" t="s">
        <v>94</v>
      </c>
      <c r="C5320" s="4" t="s">
        <v>1247</v>
      </c>
      <c r="D5320" s="4" t="s">
        <v>2012</v>
      </c>
      <c r="E5320" s="2" t="s">
        <v>71</v>
      </c>
      <c r="F5320" s="2" t="s">
        <v>1</v>
      </c>
      <c r="G5320" s="2" t="s">
        <v>1</v>
      </c>
      <c r="H5320" s="2" t="s">
        <v>72</v>
      </c>
      <c r="I5320" s="185">
        <f t="shared" ref="I5320:L5320" si="4303">SUM(I5321:I5322)</f>
        <v>87000</v>
      </c>
      <c r="J5320" s="185">
        <f t="shared" ref="J5320" si="4304">SUM(J5321:J5322)</f>
        <v>65000</v>
      </c>
      <c r="K5320" s="185">
        <f t="shared" ref="K5320" si="4305">SUM(K5321:K5322)</f>
        <v>37917</v>
      </c>
      <c r="L5320" s="185">
        <f t="shared" si="4303"/>
        <v>27083</v>
      </c>
      <c r="M5320" s="15">
        <f t="shared" ref="M5320:O5320" si="4306">SUM(M5321:M5322)</f>
        <v>9028</v>
      </c>
      <c r="N5320" s="15">
        <f t="shared" si="4306"/>
        <v>9028</v>
      </c>
      <c r="O5320" s="15">
        <f t="shared" si="4306"/>
        <v>9027</v>
      </c>
      <c r="P5320" s="15">
        <f t="shared" si="4290"/>
        <v>65000</v>
      </c>
      <c r="Q5320" s="185">
        <f t="shared" si="4291"/>
        <v>100</v>
      </c>
    </row>
    <row r="5321" spans="1:17" x14ac:dyDescent="0.25">
      <c r="A5321" s="4" t="s">
        <v>969</v>
      </c>
      <c r="B5321" s="4" t="s">
        <v>94</v>
      </c>
      <c r="C5321" s="4" t="s">
        <v>1247</v>
      </c>
      <c r="D5321" s="4" t="s">
        <v>2012</v>
      </c>
      <c r="E5321" s="3" t="s">
        <v>75</v>
      </c>
      <c r="F5321" s="4"/>
      <c r="G5321" s="16" t="s">
        <v>1018</v>
      </c>
      <c r="H5321" s="16" t="s">
        <v>74</v>
      </c>
      <c r="I5321" s="183">
        <v>57000</v>
      </c>
      <c r="J5321" s="183">
        <v>35000</v>
      </c>
      <c r="K5321" s="183">
        <v>20417</v>
      </c>
      <c r="L5321" s="183">
        <f>M5321+N5321+O5321</f>
        <v>14583</v>
      </c>
      <c r="M5321" s="17">
        <v>4861</v>
      </c>
      <c r="N5321" s="17">
        <v>4861</v>
      </c>
      <c r="O5321" s="17">
        <v>4861</v>
      </c>
      <c r="P5321" s="17">
        <f t="shared" si="4290"/>
        <v>35000</v>
      </c>
      <c r="Q5321" s="183">
        <f t="shared" si="4291"/>
        <v>100</v>
      </c>
    </row>
    <row r="5322" spans="1:17" x14ac:dyDescent="0.25">
      <c r="A5322" s="4" t="s">
        <v>969</v>
      </c>
      <c r="B5322" s="4" t="s">
        <v>94</v>
      </c>
      <c r="C5322" s="4" t="s">
        <v>1247</v>
      </c>
      <c r="D5322" s="4" t="s">
        <v>2012</v>
      </c>
      <c r="E5322" s="3" t="s">
        <v>341</v>
      </c>
      <c r="F5322" s="4"/>
      <c r="G5322" s="16" t="s">
        <v>1018</v>
      </c>
      <c r="H5322" s="16" t="s">
        <v>340</v>
      </c>
      <c r="I5322" s="183">
        <v>30000</v>
      </c>
      <c r="J5322" s="183">
        <v>30000</v>
      </c>
      <c r="K5322" s="183">
        <v>17500</v>
      </c>
      <c r="L5322" s="183">
        <f>M5322+N5322+O5322</f>
        <v>12500</v>
      </c>
      <c r="M5322" s="17">
        <v>4167</v>
      </c>
      <c r="N5322" s="17">
        <v>4167</v>
      </c>
      <c r="O5322" s="17">
        <v>4166</v>
      </c>
      <c r="P5322" s="17">
        <f t="shared" si="4290"/>
        <v>30000</v>
      </c>
      <c r="Q5322" s="183">
        <f t="shared" si="4291"/>
        <v>100</v>
      </c>
    </row>
    <row r="5323" spans="1:17" x14ac:dyDescent="0.25">
      <c r="A5323" s="16" t="s">
        <v>1</v>
      </c>
      <c r="B5323" s="16" t="s">
        <v>1</v>
      </c>
      <c r="C5323" s="16" t="s">
        <v>1</v>
      </c>
      <c r="D5323" s="16" t="s">
        <v>1</v>
      </c>
      <c r="E5323" s="16" t="s">
        <v>1</v>
      </c>
      <c r="F5323" s="16" t="s">
        <v>1</v>
      </c>
      <c r="G5323" s="16" t="s">
        <v>1</v>
      </c>
      <c r="H5323" s="13" t="s">
        <v>2021</v>
      </c>
      <c r="I5323" s="184">
        <f t="shared" ref="I5323:O5323" si="4307">SUM(I5294,I5316,I5319)</f>
        <v>2776463</v>
      </c>
      <c r="J5323" s="184">
        <f t="shared" si="4307"/>
        <v>2719517</v>
      </c>
      <c r="K5323" s="184">
        <f t="shared" si="4307"/>
        <v>2214784</v>
      </c>
      <c r="L5323" s="184">
        <f t="shared" si="4307"/>
        <v>480083</v>
      </c>
      <c r="M5323" s="14">
        <f t="shared" si="4307"/>
        <v>194168</v>
      </c>
      <c r="N5323" s="14">
        <f t="shared" si="4307"/>
        <v>197090</v>
      </c>
      <c r="O5323" s="14">
        <f t="shared" si="4307"/>
        <v>88825</v>
      </c>
      <c r="P5323" s="14">
        <f t="shared" si="4290"/>
        <v>2694867</v>
      </c>
      <c r="Q5323" s="184">
        <f t="shared" si="4291"/>
        <v>99.093589045407697</v>
      </c>
    </row>
    <row r="5324" spans="1:17" ht="15.75" thickBot="1" x14ac:dyDescent="0.3">
      <c r="A5324" s="16" t="s">
        <v>1</v>
      </c>
      <c r="B5324" s="16" t="s">
        <v>1</v>
      </c>
      <c r="C5324" s="16" t="s">
        <v>1</v>
      </c>
      <c r="D5324" s="16" t="s">
        <v>1</v>
      </c>
      <c r="E5324" s="16" t="s">
        <v>1</v>
      </c>
      <c r="F5324" s="16" t="s">
        <v>1</v>
      </c>
      <c r="G5324" s="16" t="s">
        <v>1</v>
      </c>
      <c r="H5324" s="2" t="s">
        <v>77</v>
      </c>
      <c r="I5324" s="185">
        <v>61</v>
      </c>
      <c r="J5324" s="185">
        <v>61</v>
      </c>
      <c r="K5324" s="185"/>
      <c r="L5324" s="185"/>
      <c r="M5324" s="15"/>
      <c r="N5324" s="15"/>
      <c r="O5324" s="15"/>
      <c r="P5324" s="15"/>
      <c r="Q5324" s="164"/>
    </row>
    <row r="5325" spans="1:17" ht="45.75" thickBot="1" x14ac:dyDescent="0.3">
      <c r="A5325" s="212" t="s">
        <v>1</v>
      </c>
      <c r="B5325" s="212" t="s">
        <v>1</v>
      </c>
      <c r="C5325" s="212" t="s">
        <v>1</v>
      </c>
      <c r="D5325" s="212" t="s">
        <v>1</v>
      </c>
      <c r="E5325" s="212" t="s">
        <v>1</v>
      </c>
      <c r="F5325" s="212" t="s">
        <v>1</v>
      </c>
      <c r="G5325" s="214" t="s">
        <v>1</v>
      </c>
      <c r="H5325" s="5" t="s">
        <v>78</v>
      </c>
      <c r="I5325" s="109" t="s">
        <v>3374</v>
      </c>
      <c r="J5325" s="109" t="s">
        <v>3433</v>
      </c>
      <c r="K5325" s="109" t="s">
        <v>3437</v>
      </c>
      <c r="L5325" s="109" t="s">
        <v>3434</v>
      </c>
      <c r="M5325" s="5" t="s">
        <v>3439</v>
      </c>
      <c r="N5325" s="5" t="s">
        <v>3440</v>
      </c>
      <c r="O5325" s="5" t="s">
        <v>3441</v>
      </c>
      <c r="P5325" s="5" t="s">
        <v>3438</v>
      </c>
      <c r="Q5325" s="162" t="s">
        <v>3302</v>
      </c>
    </row>
    <row r="5326" spans="1:17" x14ac:dyDescent="0.25">
      <c r="A5326" s="213"/>
      <c r="B5326" s="213"/>
      <c r="C5326" s="213"/>
      <c r="D5326" s="213"/>
      <c r="E5326" s="213"/>
      <c r="F5326" s="213"/>
      <c r="G5326" s="215"/>
      <c r="H5326" s="18" t="s">
        <v>1</v>
      </c>
      <c r="I5326" s="110">
        <v>1</v>
      </c>
      <c r="J5326" s="110">
        <v>2</v>
      </c>
      <c r="K5326" s="110">
        <v>20</v>
      </c>
      <c r="L5326" s="110" t="s">
        <v>3402</v>
      </c>
      <c r="M5326" s="12">
        <v>5</v>
      </c>
      <c r="N5326" s="12">
        <v>6</v>
      </c>
      <c r="O5326" s="12">
        <v>7</v>
      </c>
      <c r="P5326" s="12" t="s">
        <v>3303</v>
      </c>
      <c r="Q5326" s="110">
        <v>9</v>
      </c>
    </row>
    <row r="5327" spans="1:17" x14ac:dyDescent="0.25">
      <c r="A5327" s="213"/>
      <c r="B5327" s="213"/>
      <c r="C5327" s="213"/>
      <c r="D5327" s="213"/>
      <c r="E5327" s="213"/>
      <c r="F5327" s="213"/>
      <c r="G5327" s="215"/>
      <c r="H5327" s="19" t="s">
        <v>1061</v>
      </c>
      <c r="I5327" s="186">
        <f t="shared" ref="I5327:L5327" si="4308">SUM(I5323)</f>
        <v>2776463</v>
      </c>
      <c r="J5327" s="186">
        <f t="shared" ref="J5327" si="4309">SUM(J5323)</f>
        <v>2719517</v>
      </c>
      <c r="K5327" s="186">
        <f t="shared" ref="K5327" si="4310">SUM(K5323)</f>
        <v>2214784</v>
      </c>
      <c r="L5327" s="186">
        <f t="shared" si="4308"/>
        <v>480083</v>
      </c>
      <c r="M5327" s="20">
        <f t="shared" ref="M5327:O5327" si="4311">SUM(M5323)</f>
        <v>194168</v>
      </c>
      <c r="N5327" s="20">
        <f t="shared" si="4311"/>
        <v>197090</v>
      </c>
      <c r="O5327" s="20">
        <f t="shared" si="4311"/>
        <v>88825</v>
      </c>
      <c r="P5327" s="20">
        <f>K5327+L5327</f>
        <v>2694867</v>
      </c>
      <c r="Q5327" s="186">
        <f>IF(J5327=0,"-",P5327/J5327*100)</f>
        <v>99.093589045407697</v>
      </c>
    </row>
    <row r="5328" spans="1:17" x14ac:dyDescent="0.25">
      <c r="A5328" s="213"/>
      <c r="B5328" s="213"/>
      <c r="C5328" s="213"/>
      <c r="D5328" s="213"/>
      <c r="E5328" s="213"/>
      <c r="F5328" s="213"/>
      <c r="G5328" s="215"/>
      <c r="H5328" s="21" t="s">
        <v>80</v>
      </c>
      <c r="I5328" s="186">
        <f t="shared" ref="I5328:L5328" si="4312">SUM(I5327)</f>
        <v>2776463</v>
      </c>
      <c r="J5328" s="186">
        <f t="shared" ref="J5328" si="4313">SUM(J5327)</f>
        <v>2719517</v>
      </c>
      <c r="K5328" s="186">
        <f t="shared" ref="K5328" si="4314">SUM(K5327)</f>
        <v>2214784</v>
      </c>
      <c r="L5328" s="186">
        <f t="shared" si="4312"/>
        <v>480083</v>
      </c>
      <c r="M5328" s="20">
        <f t="shared" ref="M5328:O5328" si="4315">SUM(M5327)</f>
        <v>194168</v>
      </c>
      <c r="N5328" s="20">
        <f t="shared" si="4315"/>
        <v>197090</v>
      </c>
      <c r="O5328" s="20">
        <f t="shared" si="4315"/>
        <v>88825</v>
      </c>
      <c r="P5328" s="20">
        <f>K5328+L5328</f>
        <v>2694867</v>
      </c>
      <c r="Q5328" s="186">
        <f>IF(J5328=0,"-",P5328/J5328*100)</f>
        <v>99.093589045407697</v>
      </c>
    </row>
    <row r="5329" spans="1:17" x14ac:dyDescent="0.25">
      <c r="A5329" s="216"/>
      <c r="B5329" s="216"/>
      <c r="C5329" s="216"/>
      <c r="D5329" s="216"/>
      <c r="E5329" s="216"/>
      <c r="F5329" s="216"/>
      <c r="G5329" s="217"/>
      <c r="J5329" s="178">
        <v>0</v>
      </c>
      <c r="K5329" s="178">
        <v>0</v>
      </c>
      <c r="L5329" s="178">
        <f>M5329+N5329+O5329</f>
        <v>0</v>
      </c>
      <c r="P5329">
        <f>K5329+L5329</f>
        <v>0</v>
      </c>
      <c r="Q5329" s="160" t="str">
        <f>IF(J5329=0,"-",P5329/J5329*100)</f>
        <v>-</v>
      </c>
    </row>
    <row r="5330" spans="1:17" ht="15.75" thickBot="1" x14ac:dyDescent="0.3">
      <c r="A5330" s="16" t="s">
        <v>1</v>
      </c>
      <c r="B5330" s="16" t="s">
        <v>1</v>
      </c>
      <c r="C5330" s="16" t="s">
        <v>1</v>
      </c>
      <c r="D5330" s="16" t="s">
        <v>1</v>
      </c>
      <c r="E5330" s="16" t="s">
        <v>1</v>
      </c>
      <c r="F5330" s="16" t="s">
        <v>1</v>
      </c>
      <c r="G5330" s="16" t="s">
        <v>1</v>
      </c>
      <c r="H5330" s="22" t="s">
        <v>1</v>
      </c>
      <c r="I5330" s="187"/>
      <c r="J5330" s="187"/>
      <c r="K5330" s="187"/>
      <c r="L5330" s="187"/>
      <c r="M5330" s="22"/>
      <c r="N5330" s="22"/>
      <c r="O5330" s="22"/>
      <c r="P5330" s="22"/>
      <c r="Q5330" s="166"/>
    </row>
    <row r="5331" spans="1:17" ht="45.75" thickBot="1" x14ac:dyDescent="0.3">
      <c r="A5331" s="5" t="s">
        <v>4</v>
      </c>
      <c r="B5331" s="5" t="s">
        <v>5</v>
      </c>
      <c r="C5331" s="5" t="s">
        <v>6</v>
      </c>
      <c r="D5331" s="6" t="s">
        <v>1</v>
      </c>
      <c r="E5331" s="5" t="s">
        <v>7</v>
      </c>
      <c r="F5331" s="5" t="s">
        <v>8</v>
      </c>
      <c r="G5331" s="5" t="s">
        <v>9</v>
      </c>
      <c r="H5331" s="5" t="s">
        <v>10</v>
      </c>
      <c r="I5331" s="109" t="s">
        <v>3374</v>
      </c>
      <c r="J5331" s="109" t="s">
        <v>3433</v>
      </c>
      <c r="K5331" s="109" t="s">
        <v>3437</v>
      </c>
      <c r="L5331" s="109" t="s">
        <v>3434</v>
      </c>
      <c r="M5331" s="5" t="s">
        <v>3439</v>
      </c>
      <c r="N5331" s="5" t="s">
        <v>3440</v>
      </c>
      <c r="O5331" s="5" t="s">
        <v>3441</v>
      </c>
      <c r="P5331" s="5" t="s">
        <v>3438</v>
      </c>
      <c r="Q5331" s="162" t="s">
        <v>3302</v>
      </c>
    </row>
    <row r="5332" spans="1:17" x14ac:dyDescent="0.25">
      <c r="A5332" s="7" t="s">
        <v>1</v>
      </c>
      <c r="B5332" s="7" t="s">
        <v>1</v>
      </c>
      <c r="C5332" s="7" t="s">
        <v>1</v>
      </c>
      <c r="D5332" s="8" t="s">
        <v>1</v>
      </c>
      <c r="E5332" s="8" t="s">
        <v>1</v>
      </c>
      <c r="F5332" s="9" t="s">
        <v>1</v>
      </c>
      <c r="G5332" s="10" t="s">
        <v>1</v>
      </c>
      <c r="H5332" s="11" t="s">
        <v>1</v>
      </c>
      <c r="I5332" s="110">
        <v>1</v>
      </c>
      <c r="J5332" s="110">
        <v>2</v>
      </c>
      <c r="K5332" s="110">
        <v>20</v>
      </c>
      <c r="L5332" s="110" t="s">
        <v>3402</v>
      </c>
      <c r="M5332" s="12">
        <v>5</v>
      </c>
      <c r="N5332" s="12">
        <v>6</v>
      </c>
      <c r="O5332" s="12">
        <v>7</v>
      </c>
      <c r="P5332" s="12" t="s">
        <v>3303</v>
      </c>
      <c r="Q5332" s="110">
        <v>9</v>
      </c>
    </row>
    <row r="5333" spans="1:17" x14ac:dyDescent="0.25">
      <c r="A5333" s="1" t="s">
        <v>969</v>
      </c>
      <c r="B5333" s="1" t="s">
        <v>94</v>
      </c>
      <c r="C5333" s="4" t="s">
        <v>1258</v>
      </c>
      <c r="D5333" s="4" t="s">
        <v>2022</v>
      </c>
      <c r="E5333" s="2" t="s">
        <v>1</v>
      </c>
      <c r="F5333" s="2" t="s">
        <v>1</v>
      </c>
      <c r="G5333" s="2" t="s">
        <v>1</v>
      </c>
      <c r="H5333" s="2" t="s">
        <v>2023</v>
      </c>
      <c r="I5333" s="183">
        <v>0</v>
      </c>
      <c r="J5333" s="183"/>
      <c r="K5333" s="183"/>
      <c r="L5333" s="183"/>
      <c r="M5333" s="3"/>
      <c r="N5333" s="3"/>
      <c r="O5333" s="3"/>
      <c r="P5333" s="3"/>
      <c r="Q5333" s="161"/>
    </row>
    <row r="5334" spans="1:17" ht="33.75" x14ac:dyDescent="0.25">
      <c r="A5334" s="1" t="s">
        <v>1</v>
      </c>
      <c r="B5334" s="1" t="s">
        <v>1</v>
      </c>
      <c r="C5334" s="1" t="s">
        <v>1</v>
      </c>
      <c r="D5334" s="2" t="s">
        <v>1</v>
      </c>
      <c r="E5334" s="2" t="s">
        <v>1</v>
      </c>
      <c r="F5334" s="2" t="s">
        <v>1</v>
      </c>
      <c r="G5334" s="2" t="s">
        <v>1</v>
      </c>
      <c r="H5334" s="13" t="s">
        <v>14</v>
      </c>
      <c r="I5334" s="184">
        <f t="shared" ref="I5334:L5334" si="4316">SUM(I5335,I5343,I5345)</f>
        <v>2016658</v>
      </c>
      <c r="J5334" s="184">
        <f t="shared" ref="J5334" si="4317">SUM(J5335,J5343,J5345)</f>
        <v>1996787</v>
      </c>
      <c r="K5334" s="184">
        <f t="shared" ref="K5334" si="4318">SUM(K5335,K5343,K5345)</f>
        <v>1519787</v>
      </c>
      <c r="L5334" s="184">
        <f t="shared" si="4316"/>
        <v>477000</v>
      </c>
      <c r="M5334" s="14">
        <f t="shared" ref="M5334:O5334" si="4319">SUM(M5335,M5343,M5345)</f>
        <v>169325</v>
      </c>
      <c r="N5334" s="14">
        <f t="shared" si="4319"/>
        <v>171900</v>
      </c>
      <c r="O5334" s="14">
        <f t="shared" si="4319"/>
        <v>135775</v>
      </c>
      <c r="P5334" s="14">
        <f t="shared" ref="P5334:P5365" si="4320">K5334+L5334</f>
        <v>1996787</v>
      </c>
      <c r="Q5334" s="184">
        <f t="shared" ref="Q5334:Q5365" si="4321">IF(J5334=0,"-",P5334/J5334*100)</f>
        <v>100</v>
      </c>
    </row>
    <row r="5335" spans="1:17" x14ac:dyDescent="0.25">
      <c r="A5335" s="4" t="s">
        <v>969</v>
      </c>
      <c r="B5335" s="4" t="s">
        <v>94</v>
      </c>
      <c r="C5335" s="4" t="s">
        <v>1258</v>
      </c>
      <c r="D5335" s="4" t="s">
        <v>2022</v>
      </c>
      <c r="E5335" s="2" t="s">
        <v>15</v>
      </c>
      <c r="F5335" s="2" t="s">
        <v>1</v>
      </c>
      <c r="G5335" s="2" t="s">
        <v>1</v>
      </c>
      <c r="H5335" s="2" t="s">
        <v>16</v>
      </c>
      <c r="I5335" s="185">
        <f t="shared" ref="I5335:L5335" si="4322">SUM(I5336,I5337)</f>
        <v>1691825</v>
      </c>
      <c r="J5335" s="185">
        <f t="shared" ref="J5335" si="4323">SUM(J5336,J5337)</f>
        <v>1692054</v>
      </c>
      <c r="K5335" s="185">
        <f t="shared" ref="K5335" si="4324">SUM(K5336,K5337)</f>
        <v>1301685</v>
      </c>
      <c r="L5335" s="185">
        <f t="shared" si="4322"/>
        <v>390369</v>
      </c>
      <c r="M5335" s="15">
        <f t="shared" ref="M5335:O5335" si="4325">SUM(M5336,M5337)</f>
        <v>145480</v>
      </c>
      <c r="N5335" s="15">
        <f t="shared" si="4325"/>
        <v>141655</v>
      </c>
      <c r="O5335" s="15">
        <f t="shared" si="4325"/>
        <v>103234</v>
      </c>
      <c r="P5335" s="15">
        <f t="shared" si="4320"/>
        <v>1692054</v>
      </c>
      <c r="Q5335" s="185">
        <f t="shared" si="4321"/>
        <v>100</v>
      </c>
    </row>
    <row r="5336" spans="1:17" x14ac:dyDescent="0.25">
      <c r="A5336" s="4" t="s">
        <v>969</v>
      </c>
      <c r="B5336" s="4" t="s">
        <v>94</v>
      </c>
      <c r="C5336" s="4" t="s">
        <v>1258</v>
      </c>
      <c r="D5336" s="4" t="s">
        <v>2022</v>
      </c>
      <c r="E5336" s="3" t="s">
        <v>18</v>
      </c>
      <c r="F5336" s="4"/>
      <c r="G5336" s="16" t="s">
        <v>1018</v>
      </c>
      <c r="H5336" s="16" t="s">
        <v>17</v>
      </c>
      <c r="I5336" s="183">
        <v>1505071</v>
      </c>
      <c r="J5336" s="183">
        <v>1505071</v>
      </c>
      <c r="K5336" s="183">
        <v>1140433</v>
      </c>
      <c r="L5336" s="183">
        <f>M5336+N5336+O5336</f>
        <v>364638</v>
      </c>
      <c r="M5336" s="17">
        <v>130702</v>
      </c>
      <c r="N5336" s="17">
        <v>130702</v>
      </c>
      <c r="O5336" s="17">
        <v>103234</v>
      </c>
      <c r="P5336" s="17">
        <f t="shared" si="4320"/>
        <v>1505071</v>
      </c>
      <c r="Q5336" s="183">
        <f t="shared" si="4321"/>
        <v>100</v>
      </c>
    </row>
    <row r="5337" spans="1:17" x14ac:dyDescent="0.25">
      <c r="A5337" s="1" t="s">
        <v>969</v>
      </c>
      <c r="B5337" s="1" t="s">
        <v>94</v>
      </c>
      <c r="C5337" s="1" t="s">
        <v>1258</v>
      </c>
      <c r="D5337" s="1" t="s">
        <v>2022</v>
      </c>
      <c r="E5337" s="1" t="s">
        <v>20</v>
      </c>
      <c r="F5337" s="4" t="s">
        <v>1</v>
      </c>
      <c r="G5337" s="16" t="s">
        <v>1</v>
      </c>
      <c r="H5337" s="2" t="s">
        <v>21</v>
      </c>
      <c r="I5337" s="185">
        <f t="shared" ref="I5337:O5337" si="4326">SUM(I5338:I5342)</f>
        <v>186754</v>
      </c>
      <c r="J5337" s="185">
        <f t="shared" si="4326"/>
        <v>186983</v>
      </c>
      <c r="K5337" s="185">
        <f t="shared" si="4326"/>
        <v>161252</v>
      </c>
      <c r="L5337" s="185">
        <f t="shared" si="4326"/>
        <v>25731</v>
      </c>
      <c r="M5337" s="15">
        <f t="shared" si="4326"/>
        <v>14778</v>
      </c>
      <c r="N5337" s="15">
        <f t="shared" si="4326"/>
        <v>10953</v>
      </c>
      <c r="O5337" s="15">
        <f t="shared" si="4326"/>
        <v>0</v>
      </c>
      <c r="P5337" s="15">
        <f t="shared" si="4320"/>
        <v>186983</v>
      </c>
      <c r="Q5337" s="185">
        <f t="shared" si="4321"/>
        <v>100</v>
      </c>
    </row>
    <row r="5338" spans="1:17" x14ac:dyDescent="0.25">
      <c r="A5338" s="4" t="s">
        <v>969</v>
      </c>
      <c r="B5338" s="4" t="s">
        <v>94</v>
      </c>
      <c r="C5338" s="4" t="s">
        <v>1258</v>
      </c>
      <c r="D5338" s="4" t="s">
        <v>2022</v>
      </c>
      <c r="E5338" s="3" t="s">
        <v>22</v>
      </c>
      <c r="F5338" s="4" t="s">
        <v>2024</v>
      </c>
      <c r="G5338" s="16" t="s">
        <v>1018</v>
      </c>
      <c r="H5338" s="16" t="s">
        <v>86</v>
      </c>
      <c r="I5338" s="183">
        <v>28574</v>
      </c>
      <c r="J5338" s="183">
        <v>28574</v>
      </c>
      <c r="K5338" s="183">
        <v>23440</v>
      </c>
      <c r="L5338" s="183">
        <f>M5338+N5338+O5338</f>
        <v>5134</v>
      </c>
      <c r="M5338" s="17">
        <v>2869</v>
      </c>
      <c r="N5338" s="17">
        <v>2265</v>
      </c>
      <c r="O5338" s="17"/>
      <c r="P5338" s="17">
        <f t="shared" si="4320"/>
        <v>28574</v>
      </c>
      <c r="Q5338" s="183">
        <f t="shared" si="4321"/>
        <v>100</v>
      </c>
    </row>
    <row r="5339" spans="1:17" x14ac:dyDescent="0.25">
      <c r="A5339" s="4" t="s">
        <v>969</v>
      </c>
      <c r="B5339" s="4" t="s">
        <v>94</v>
      </c>
      <c r="C5339" s="4" t="s">
        <v>1258</v>
      </c>
      <c r="D5339" s="4" t="s">
        <v>2022</v>
      </c>
      <c r="E5339" s="3" t="s">
        <v>22</v>
      </c>
      <c r="F5339" s="4" t="s">
        <v>2025</v>
      </c>
      <c r="G5339" s="16" t="s">
        <v>1018</v>
      </c>
      <c r="H5339" s="16" t="s">
        <v>26</v>
      </c>
      <c r="I5339" s="183">
        <v>111500</v>
      </c>
      <c r="J5339" s="183">
        <v>111500</v>
      </c>
      <c r="K5339" s="183">
        <v>90903</v>
      </c>
      <c r="L5339" s="183">
        <f>M5339+N5339+O5339</f>
        <v>20597</v>
      </c>
      <c r="M5339" s="17">
        <v>11909</v>
      </c>
      <c r="N5339" s="17">
        <v>8688</v>
      </c>
      <c r="O5339" s="17">
        <v>0</v>
      </c>
      <c r="P5339" s="17">
        <f t="shared" si="4320"/>
        <v>111500</v>
      </c>
      <c r="Q5339" s="183">
        <f t="shared" si="4321"/>
        <v>100</v>
      </c>
    </row>
    <row r="5340" spans="1:17" x14ac:dyDescent="0.25">
      <c r="A5340" s="4" t="s">
        <v>969</v>
      </c>
      <c r="B5340" s="4" t="s">
        <v>94</v>
      </c>
      <c r="C5340" s="4" t="s">
        <v>1258</v>
      </c>
      <c r="D5340" s="4" t="s">
        <v>2022</v>
      </c>
      <c r="E5340" s="3" t="s">
        <v>22</v>
      </c>
      <c r="F5340" s="4" t="s">
        <v>2026</v>
      </c>
      <c r="G5340" s="16" t="s">
        <v>1018</v>
      </c>
      <c r="H5340" s="16" t="s">
        <v>28</v>
      </c>
      <c r="I5340" s="183">
        <v>27680</v>
      </c>
      <c r="J5340" s="183">
        <v>27909</v>
      </c>
      <c r="K5340" s="183">
        <v>27909</v>
      </c>
      <c r="L5340" s="183">
        <f>M5340+N5340+O5340</f>
        <v>0</v>
      </c>
      <c r="M5340" s="17"/>
      <c r="N5340" s="17"/>
      <c r="O5340" s="17"/>
      <c r="P5340" s="17">
        <f t="shared" si="4320"/>
        <v>27909</v>
      </c>
      <c r="Q5340" s="183">
        <f t="shared" si="4321"/>
        <v>100</v>
      </c>
    </row>
    <row r="5341" spans="1:17" x14ac:dyDescent="0.25">
      <c r="A5341" s="4" t="s">
        <v>969</v>
      </c>
      <c r="B5341" s="4" t="s">
        <v>94</v>
      </c>
      <c r="C5341" s="4" t="s">
        <v>1258</v>
      </c>
      <c r="D5341" s="4" t="s">
        <v>2022</v>
      </c>
      <c r="E5341" s="3" t="s">
        <v>22</v>
      </c>
      <c r="F5341" s="4" t="s">
        <v>2027</v>
      </c>
      <c r="G5341" s="16" t="s">
        <v>1018</v>
      </c>
      <c r="H5341" s="16" t="s">
        <v>24</v>
      </c>
      <c r="I5341" s="183">
        <v>0</v>
      </c>
      <c r="J5341" s="183">
        <v>0</v>
      </c>
      <c r="K5341" s="183">
        <v>0</v>
      </c>
      <c r="L5341" s="183">
        <f>M5341+N5341+O5341</f>
        <v>0</v>
      </c>
      <c r="M5341" s="17"/>
      <c r="N5341" s="17"/>
      <c r="O5341" s="17"/>
      <c r="P5341" s="17">
        <f t="shared" si="4320"/>
        <v>0</v>
      </c>
      <c r="Q5341" s="161" t="str">
        <f t="shared" si="4321"/>
        <v>-</v>
      </c>
    </row>
    <row r="5342" spans="1:17" x14ac:dyDescent="0.25">
      <c r="A5342" s="4" t="s">
        <v>969</v>
      </c>
      <c r="B5342" s="4" t="s">
        <v>94</v>
      </c>
      <c r="C5342" s="4" t="s">
        <v>1258</v>
      </c>
      <c r="D5342" s="4" t="s">
        <v>2022</v>
      </c>
      <c r="E5342" s="3" t="s">
        <v>22</v>
      </c>
      <c r="F5342" s="4" t="s">
        <v>2028</v>
      </c>
      <c r="G5342" s="16" t="s">
        <v>1018</v>
      </c>
      <c r="H5342" s="16" t="s">
        <v>30</v>
      </c>
      <c r="I5342" s="183">
        <v>19000</v>
      </c>
      <c r="J5342" s="183">
        <v>19000</v>
      </c>
      <c r="K5342" s="183">
        <v>19000</v>
      </c>
      <c r="L5342" s="183">
        <f>M5342+N5342+O5342</f>
        <v>0</v>
      </c>
      <c r="M5342" s="17"/>
      <c r="N5342" s="17"/>
      <c r="O5342" s="17"/>
      <c r="P5342" s="17">
        <f t="shared" si="4320"/>
        <v>19000</v>
      </c>
      <c r="Q5342" s="183">
        <f t="shared" si="4321"/>
        <v>100</v>
      </c>
    </row>
    <row r="5343" spans="1:17" x14ac:dyDescent="0.25">
      <c r="A5343" s="4" t="s">
        <v>969</v>
      </c>
      <c r="B5343" s="4" t="s">
        <v>94</v>
      </c>
      <c r="C5343" s="4" t="s">
        <v>1258</v>
      </c>
      <c r="D5343" s="4" t="s">
        <v>2022</v>
      </c>
      <c r="E5343" s="2" t="s">
        <v>31</v>
      </c>
      <c r="F5343" s="2" t="s">
        <v>1</v>
      </c>
      <c r="G5343" s="2" t="s">
        <v>1</v>
      </c>
      <c r="H5343" s="2" t="s">
        <v>32</v>
      </c>
      <c r="I5343" s="185">
        <f t="shared" ref="I5343:O5343" si="4327">SUM(I5344)</f>
        <v>158032</v>
      </c>
      <c r="J5343" s="185">
        <f t="shared" si="4327"/>
        <v>158032</v>
      </c>
      <c r="K5343" s="185">
        <f t="shared" si="4327"/>
        <v>118548</v>
      </c>
      <c r="L5343" s="185">
        <f t="shared" si="4327"/>
        <v>39484</v>
      </c>
      <c r="M5343" s="15">
        <f t="shared" si="4327"/>
        <v>13724</v>
      </c>
      <c r="N5343" s="15">
        <f t="shared" si="4327"/>
        <v>13724</v>
      </c>
      <c r="O5343" s="15">
        <f t="shared" si="4327"/>
        <v>12036</v>
      </c>
      <c r="P5343" s="15">
        <f t="shared" si="4320"/>
        <v>158032</v>
      </c>
      <c r="Q5343" s="185">
        <f t="shared" si="4321"/>
        <v>100</v>
      </c>
    </row>
    <row r="5344" spans="1:17" x14ac:dyDescent="0.25">
      <c r="A5344" s="4" t="s">
        <v>969</v>
      </c>
      <c r="B5344" s="4" t="s">
        <v>94</v>
      </c>
      <c r="C5344" s="4" t="s">
        <v>1258</v>
      </c>
      <c r="D5344" s="4" t="s">
        <v>2022</v>
      </c>
      <c r="E5344" s="3" t="s">
        <v>34</v>
      </c>
      <c r="F5344" s="4"/>
      <c r="G5344" s="16" t="s">
        <v>1018</v>
      </c>
      <c r="H5344" s="16" t="s">
        <v>33</v>
      </c>
      <c r="I5344" s="183">
        <v>158032</v>
      </c>
      <c r="J5344" s="183">
        <v>158032</v>
      </c>
      <c r="K5344" s="183">
        <v>118548</v>
      </c>
      <c r="L5344" s="183">
        <f>M5344+N5344+O5344</f>
        <v>39484</v>
      </c>
      <c r="M5344" s="17">
        <v>13724</v>
      </c>
      <c r="N5344" s="17">
        <v>13724</v>
      </c>
      <c r="O5344" s="17">
        <v>12036</v>
      </c>
      <c r="P5344" s="17">
        <f t="shared" si="4320"/>
        <v>158032</v>
      </c>
      <c r="Q5344" s="183">
        <f t="shared" si="4321"/>
        <v>100</v>
      </c>
    </row>
    <row r="5345" spans="1:17" x14ac:dyDescent="0.25">
      <c r="A5345" s="4" t="s">
        <v>969</v>
      </c>
      <c r="B5345" s="4" t="s">
        <v>94</v>
      </c>
      <c r="C5345" s="4" t="s">
        <v>1258</v>
      </c>
      <c r="D5345" s="4" t="s">
        <v>2022</v>
      </c>
      <c r="E5345" s="2" t="s">
        <v>35</v>
      </c>
      <c r="F5345" s="2" t="s">
        <v>1</v>
      </c>
      <c r="G5345" s="2" t="s">
        <v>1</v>
      </c>
      <c r="H5345" s="2" t="s">
        <v>36</v>
      </c>
      <c r="I5345" s="185">
        <f t="shared" ref="I5345:O5345" si="4328">SUM(I5346:I5353)</f>
        <v>166801</v>
      </c>
      <c r="J5345" s="185">
        <f t="shared" si="4328"/>
        <v>146701</v>
      </c>
      <c r="K5345" s="185">
        <f t="shared" si="4328"/>
        <v>99554</v>
      </c>
      <c r="L5345" s="185">
        <f t="shared" si="4328"/>
        <v>47147</v>
      </c>
      <c r="M5345" s="15">
        <f t="shared" si="4328"/>
        <v>10121</v>
      </c>
      <c r="N5345" s="15">
        <f t="shared" si="4328"/>
        <v>16521</v>
      </c>
      <c r="O5345" s="15">
        <f t="shared" si="4328"/>
        <v>20505</v>
      </c>
      <c r="P5345" s="15">
        <f t="shared" si="4320"/>
        <v>146701</v>
      </c>
      <c r="Q5345" s="185">
        <f t="shared" si="4321"/>
        <v>100</v>
      </c>
    </row>
    <row r="5346" spans="1:17" x14ac:dyDescent="0.25">
      <c r="A5346" s="4" t="s">
        <v>969</v>
      </c>
      <c r="B5346" s="4" t="s">
        <v>94</v>
      </c>
      <c r="C5346" s="4" t="s">
        <v>1258</v>
      </c>
      <c r="D5346" s="4" t="s">
        <v>2022</v>
      </c>
      <c r="E5346" s="3" t="s">
        <v>39</v>
      </c>
      <c r="F5346" s="4"/>
      <c r="G5346" s="16" t="s">
        <v>1018</v>
      </c>
      <c r="H5346" s="16" t="s">
        <v>38</v>
      </c>
      <c r="I5346" s="183">
        <v>2300</v>
      </c>
      <c r="J5346" s="183">
        <v>1000</v>
      </c>
      <c r="K5346" s="183">
        <v>1000</v>
      </c>
      <c r="L5346" s="183">
        <f t="shared" ref="L5346:L5352" si="4329">M5346+N5346+O5346</f>
        <v>0</v>
      </c>
      <c r="M5346" s="17">
        <v>0</v>
      </c>
      <c r="N5346" s="17">
        <v>0</v>
      </c>
      <c r="O5346" s="17">
        <v>0</v>
      </c>
      <c r="P5346" s="17">
        <f t="shared" si="4320"/>
        <v>1000</v>
      </c>
      <c r="Q5346" s="183">
        <f t="shared" si="4321"/>
        <v>100</v>
      </c>
    </row>
    <row r="5347" spans="1:17" x14ac:dyDescent="0.25">
      <c r="A5347" s="4" t="s">
        <v>969</v>
      </c>
      <c r="B5347" s="4" t="s">
        <v>94</v>
      </c>
      <c r="C5347" s="4" t="s">
        <v>1258</v>
      </c>
      <c r="D5347" s="4" t="s">
        <v>2022</v>
      </c>
      <c r="E5347" s="3" t="s">
        <v>197</v>
      </c>
      <c r="F5347" s="4"/>
      <c r="G5347" s="16" t="s">
        <v>1018</v>
      </c>
      <c r="H5347" s="16" t="s">
        <v>196</v>
      </c>
      <c r="I5347" s="183">
        <v>75000</v>
      </c>
      <c r="J5347" s="183">
        <v>75000</v>
      </c>
      <c r="K5347" s="183">
        <v>49500</v>
      </c>
      <c r="L5347" s="183">
        <f t="shared" si="4329"/>
        <v>25500</v>
      </c>
      <c r="M5347" s="17">
        <v>1500</v>
      </c>
      <c r="N5347" s="17">
        <v>10000</v>
      </c>
      <c r="O5347" s="17">
        <v>14000</v>
      </c>
      <c r="P5347" s="17">
        <f t="shared" si="4320"/>
        <v>75000</v>
      </c>
      <c r="Q5347" s="183">
        <f t="shared" si="4321"/>
        <v>100</v>
      </c>
    </row>
    <row r="5348" spans="1:17" x14ac:dyDescent="0.25">
      <c r="A5348" s="4" t="s">
        <v>969</v>
      </c>
      <c r="B5348" s="4" t="s">
        <v>94</v>
      </c>
      <c r="C5348" s="4" t="s">
        <v>1258</v>
      </c>
      <c r="D5348" s="4" t="s">
        <v>2022</v>
      </c>
      <c r="E5348" s="3" t="s">
        <v>200</v>
      </c>
      <c r="F5348" s="4"/>
      <c r="G5348" s="16" t="s">
        <v>1018</v>
      </c>
      <c r="H5348" s="16" t="s">
        <v>199</v>
      </c>
      <c r="I5348" s="183">
        <v>12000</v>
      </c>
      <c r="J5348" s="183">
        <v>12000</v>
      </c>
      <c r="K5348" s="183">
        <v>9000</v>
      </c>
      <c r="L5348" s="183">
        <f t="shared" si="4329"/>
        <v>3000</v>
      </c>
      <c r="M5348" s="17">
        <v>1000</v>
      </c>
      <c r="N5348" s="17">
        <v>1000</v>
      </c>
      <c r="O5348" s="17">
        <v>1000</v>
      </c>
      <c r="P5348" s="17">
        <f t="shared" si="4320"/>
        <v>12000</v>
      </c>
      <c r="Q5348" s="183">
        <f t="shared" si="4321"/>
        <v>100</v>
      </c>
    </row>
    <row r="5349" spans="1:17" x14ac:dyDescent="0.25">
      <c r="A5349" s="4" t="s">
        <v>969</v>
      </c>
      <c r="B5349" s="4" t="s">
        <v>94</v>
      </c>
      <c r="C5349" s="4" t="s">
        <v>1258</v>
      </c>
      <c r="D5349" s="4" t="s">
        <v>2022</v>
      </c>
      <c r="E5349" s="3" t="s">
        <v>203</v>
      </c>
      <c r="F5349" s="4"/>
      <c r="G5349" s="16" t="s">
        <v>1018</v>
      </c>
      <c r="H5349" s="16" t="s">
        <v>202</v>
      </c>
      <c r="I5349" s="183">
        <v>27500</v>
      </c>
      <c r="J5349" s="183">
        <v>24000</v>
      </c>
      <c r="K5349" s="183">
        <v>15000</v>
      </c>
      <c r="L5349" s="183">
        <f t="shared" si="4329"/>
        <v>9000</v>
      </c>
      <c r="M5349" s="17">
        <v>3000</v>
      </c>
      <c r="N5349" s="17">
        <v>3000</v>
      </c>
      <c r="O5349" s="17">
        <v>3000</v>
      </c>
      <c r="P5349" s="17">
        <f t="shared" si="4320"/>
        <v>24000</v>
      </c>
      <c r="Q5349" s="183">
        <f t="shared" si="4321"/>
        <v>100</v>
      </c>
    </row>
    <row r="5350" spans="1:17" x14ac:dyDescent="0.25">
      <c r="A5350" s="4" t="s">
        <v>969</v>
      </c>
      <c r="B5350" s="4" t="s">
        <v>94</v>
      </c>
      <c r="C5350" s="4" t="s">
        <v>1258</v>
      </c>
      <c r="D5350" s="4" t="s">
        <v>2022</v>
      </c>
      <c r="E5350" s="3" t="s">
        <v>206</v>
      </c>
      <c r="F5350" s="4"/>
      <c r="G5350" s="16" t="s">
        <v>1018</v>
      </c>
      <c r="H5350" s="16" t="s">
        <v>205</v>
      </c>
      <c r="I5350" s="183">
        <v>3500</v>
      </c>
      <c r="J5350" s="183">
        <v>1000</v>
      </c>
      <c r="K5350" s="183">
        <v>500</v>
      </c>
      <c r="L5350" s="183">
        <f t="shared" si="4329"/>
        <v>500</v>
      </c>
      <c r="M5350" s="17">
        <v>500</v>
      </c>
      <c r="N5350" s="17"/>
      <c r="O5350" s="17"/>
      <c r="P5350" s="17">
        <f t="shared" si="4320"/>
        <v>1000</v>
      </c>
      <c r="Q5350" s="183">
        <f t="shared" si="4321"/>
        <v>100</v>
      </c>
    </row>
    <row r="5351" spans="1:17" x14ac:dyDescent="0.25">
      <c r="A5351" s="4" t="s">
        <v>969</v>
      </c>
      <c r="B5351" s="4" t="s">
        <v>94</v>
      </c>
      <c r="C5351" s="4" t="s">
        <v>1258</v>
      </c>
      <c r="D5351" s="4" t="s">
        <v>2022</v>
      </c>
      <c r="E5351" s="3" t="s">
        <v>212</v>
      </c>
      <c r="F5351" s="4"/>
      <c r="G5351" s="16" t="s">
        <v>1018</v>
      </c>
      <c r="H5351" s="16" t="s">
        <v>211</v>
      </c>
      <c r="I5351" s="183">
        <v>13000</v>
      </c>
      <c r="J5351" s="183">
        <v>10000</v>
      </c>
      <c r="K5351" s="183">
        <v>7000</v>
      </c>
      <c r="L5351" s="183">
        <f t="shared" si="4329"/>
        <v>3000</v>
      </c>
      <c r="M5351" s="17">
        <v>1000</v>
      </c>
      <c r="N5351" s="17">
        <v>1000</v>
      </c>
      <c r="O5351" s="17">
        <v>1000</v>
      </c>
      <c r="P5351" s="17">
        <f t="shared" si="4320"/>
        <v>10000</v>
      </c>
      <c r="Q5351" s="183">
        <f t="shared" si="4321"/>
        <v>100</v>
      </c>
    </row>
    <row r="5352" spans="1:17" x14ac:dyDescent="0.25">
      <c r="A5352" s="4" t="s">
        <v>969</v>
      </c>
      <c r="B5352" s="4" t="s">
        <v>94</v>
      </c>
      <c r="C5352" s="4" t="s">
        <v>1258</v>
      </c>
      <c r="D5352" s="4" t="s">
        <v>2022</v>
      </c>
      <c r="E5352" s="3" t="s">
        <v>215</v>
      </c>
      <c r="F5352" s="4"/>
      <c r="G5352" s="16" t="s">
        <v>1018</v>
      </c>
      <c r="H5352" s="16" t="s">
        <v>214</v>
      </c>
      <c r="I5352" s="183">
        <v>1800</v>
      </c>
      <c r="J5352" s="183">
        <v>0</v>
      </c>
      <c r="K5352" s="183">
        <v>0</v>
      </c>
      <c r="L5352" s="183">
        <f t="shared" si="4329"/>
        <v>0</v>
      </c>
      <c r="M5352" s="17"/>
      <c r="N5352" s="17"/>
      <c r="O5352" s="17"/>
      <c r="P5352" s="17">
        <f t="shared" si="4320"/>
        <v>0</v>
      </c>
      <c r="Q5352" s="161" t="str">
        <f t="shared" si="4321"/>
        <v>-</v>
      </c>
    </row>
    <row r="5353" spans="1:17" x14ac:dyDescent="0.25">
      <c r="A5353" s="1" t="s">
        <v>969</v>
      </c>
      <c r="B5353" s="1" t="s">
        <v>94</v>
      </c>
      <c r="C5353" s="1" t="s">
        <v>1258</v>
      </c>
      <c r="D5353" s="1" t="s">
        <v>2022</v>
      </c>
      <c r="E5353" s="1" t="s">
        <v>40</v>
      </c>
      <c r="F5353" s="4" t="s">
        <v>1</v>
      </c>
      <c r="G5353" s="16" t="s">
        <v>1</v>
      </c>
      <c r="H5353" s="2" t="s">
        <v>41</v>
      </c>
      <c r="I5353" s="185">
        <f t="shared" ref="I5353:O5353" si="4330">SUM(I5354:I5356)</f>
        <v>31701</v>
      </c>
      <c r="J5353" s="185">
        <f t="shared" si="4330"/>
        <v>23701</v>
      </c>
      <c r="K5353" s="185">
        <f t="shared" si="4330"/>
        <v>17554</v>
      </c>
      <c r="L5353" s="185">
        <f t="shared" si="4330"/>
        <v>6147</v>
      </c>
      <c r="M5353" s="15">
        <f t="shared" si="4330"/>
        <v>3121</v>
      </c>
      <c r="N5353" s="15">
        <f t="shared" si="4330"/>
        <v>1521</v>
      </c>
      <c r="O5353" s="15">
        <f t="shared" si="4330"/>
        <v>1505</v>
      </c>
      <c r="P5353" s="15">
        <f t="shared" si="4320"/>
        <v>23701</v>
      </c>
      <c r="Q5353" s="185">
        <f t="shared" si="4321"/>
        <v>100</v>
      </c>
    </row>
    <row r="5354" spans="1:17" x14ac:dyDescent="0.25">
      <c r="A5354" s="4" t="s">
        <v>969</v>
      </c>
      <c r="B5354" s="4" t="s">
        <v>94</v>
      </c>
      <c r="C5354" s="4" t="s">
        <v>1258</v>
      </c>
      <c r="D5354" s="4" t="s">
        <v>2022</v>
      </c>
      <c r="E5354" s="3" t="s">
        <v>42</v>
      </c>
      <c r="F5354" s="4"/>
      <c r="G5354" s="16" t="s">
        <v>1018</v>
      </c>
      <c r="H5354" s="16" t="s">
        <v>41</v>
      </c>
      <c r="I5354" s="183">
        <v>23000</v>
      </c>
      <c r="J5354" s="183">
        <v>15000</v>
      </c>
      <c r="K5354" s="183">
        <v>11000</v>
      </c>
      <c r="L5354" s="183">
        <f>M5354+N5354+O5354</f>
        <v>4000</v>
      </c>
      <c r="M5354" s="17">
        <v>2400</v>
      </c>
      <c r="N5354" s="17">
        <v>800</v>
      </c>
      <c r="O5354" s="17">
        <v>800</v>
      </c>
      <c r="P5354" s="17">
        <f t="shared" si="4320"/>
        <v>15000</v>
      </c>
      <c r="Q5354" s="183">
        <f t="shared" si="4321"/>
        <v>100</v>
      </c>
    </row>
    <row r="5355" spans="1:17" ht="22.5" x14ac:dyDescent="0.25">
      <c r="A5355" s="4" t="s">
        <v>969</v>
      </c>
      <c r="B5355" s="4" t="s">
        <v>94</v>
      </c>
      <c r="C5355" s="4" t="s">
        <v>1258</v>
      </c>
      <c r="D5355" s="4" t="s">
        <v>2022</v>
      </c>
      <c r="E5355" s="3" t="s">
        <v>42</v>
      </c>
      <c r="F5355" s="4" t="s">
        <v>2029</v>
      </c>
      <c r="G5355" s="16" t="s">
        <v>1018</v>
      </c>
      <c r="H5355" s="16" t="s">
        <v>50</v>
      </c>
      <c r="I5355" s="183">
        <v>4801</v>
      </c>
      <c r="J5355" s="183">
        <v>4801</v>
      </c>
      <c r="K5355" s="183">
        <v>3629</v>
      </c>
      <c r="L5355" s="183">
        <f>M5355+N5355+O5355</f>
        <v>1172</v>
      </c>
      <c r="M5355" s="17">
        <v>396</v>
      </c>
      <c r="N5355" s="17">
        <v>396</v>
      </c>
      <c r="O5355" s="17">
        <v>380</v>
      </c>
      <c r="P5355" s="17">
        <f t="shared" si="4320"/>
        <v>4801</v>
      </c>
      <c r="Q5355" s="183">
        <f t="shared" si="4321"/>
        <v>100</v>
      </c>
    </row>
    <row r="5356" spans="1:17" ht="22.5" x14ac:dyDescent="0.25">
      <c r="A5356" s="4" t="s">
        <v>969</v>
      </c>
      <c r="B5356" s="4" t="s">
        <v>94</v>
      </c>
      <c r="C5356" s="4" t="s">
        <v>1258</v>
      </c>
      <c r="D5356" s="4" t="s">
        <v>2022</v>
      </c>
      <c r="E5356" s="3" t="s">
        <v>42</v>
      </c>
      <c r="F5356" s="4" t="s">
        <v>2030</v>
      </c>
      <c r="G5356" s="16" t="s">
        <v>1018</v>
      </c>
      <c r="H5356" s="16" t="s">
        <v>56</v>
      </c>
      <c r="I5356" s="183">
        <v>3900</v>
      </c>
      <c r="J5356" s="183">
        <v>3900</v>
      </c>
      <c r="K5356" s="183">
        <v>2925</v>
      </c>
      <c r="L5356" s="183">
        <f>M5356+N5356+O5356</f>
        <v>975</v>
      </c>
      <c r="M5356" s="17">
        <v>325</v>
      </c>
      <c r="N5356" s="17">
        <v>325</v>
      </c>
      <c r="O5356" s="17">
        <v>325</v>
      </c>
      <c r="P5356" s="17">
        <f t="shared" si="4320"/>
        <v>3900</v>
      </c>
      <c r="Q5356" s="183">
        <f t="shared" si="4321"/>
        <v>100</v>
      </c>
    </row>
    <row r="5357" spans="1:17" ht="22.5" x14ac:dyDescent="0.25">
      <c r="A5357" s="1" t="s">
        <v>1</v>
      </c>
      <c r="B5357" s="1" t="s">
        <v>1</v>
      </c>
      <c r="C5357" s="1" t="s">
        <v>1</v>
      </c>
      <c r="D5357" s="2" t="s">
        <v>1</v>
      </c>
      <c r="E5357" s="2" t="s">
        <v>1</v>
      </c>
      <c r="F5357" s="2" t="s">
        <v>1</v>
      </c>
      <c r="G5357" s="2" t="s">
        <v>1</v>
      </c>
      <c r="H5357" s="13" t="s">
        <v>57</v>
      </c>
      <c r="I5357" s="184">
        <f t="shared" ref="I5357:O5357" si="4331">SUM(I5358)</f>
        <v>13600</v>
      </c>
      <c r="J5357" s="184">
        <f t="shared" si="4331"/>
        <v>67880</v>
      </c>
      <c r="K5357" s="184">
        <f t="shared" si="4331"/>
        <v>64316</v>
      </c>
      <c r="L5357" s="184">
        <f t="shared" si="4331"/>
        <v>3312</v>
      </c>
      <c r="M5357" s="14">
        <f t="shared" si="4331"/>
        <v>1104</v>
      </c>
      <c r="N5357" s="14">
        <f t="shared" si="4331"/>
        <v>1104</v>
      </c>
      <c r="O5357" s="14">
        <f t="shared" si="4331"/>
        <v>1104</v>
      </c>
      <c r="P5357" s="14">
        <f t="shared" si="4320"/>
        <v>67628</v>
      </c>
      <c r="Q5357" s="184">
        <f t="shared" si="4321"/>
        <v>99.628756629345901</v>
      </c>
    </row>
    <row r="5358" spans="1:17" x14ac:dyDescent="0.25">
      <c r="A5358" s="4" t="s">
        <v>969</v>
      </c>
      <c r="B5358" s="4" t="s">
        <v>94</v>
      </c>
      <c r="C5358" s="4" t="s">
        <v>1258</v>
      </c>
      <c r="D5358" s="4" t="s">
        <v>2022</v>
      </c>
      <c r="E5358" s="2" t="s">
        <v>58</v>
      </c>
      <c r="F5358" s="2" t="s">
        <v>1</v>
      </c>
      <c r="G5358" s="2" t="s">
        <v>1</v>
      </c>
      <c r="H5358" s="2" t="s">
        <v>59</v>
      </c>
      <c r="I5358" s="185">
        <f t="shared" ref="I5358:L5358" si="4332">SUM(I5359:I5360)</f>
        <v>13600</v>
      </c>
      <c r="J5358" s="185">
        <f t="shared" ref="J5358" si="4333">SUM(J5359:J5360)</f>
        <v>67880</v>
      </c>
      <c r="K5358" s="185">
        <f t="shared" ref="K5358" si="4334">SUM(K5359:K5360)</f>
        <v>64316</v>
      </c>
      <c r="L5358" s="185">
        <f t="shared" si="4332"/>
        <v>3312</v>
      </c>
      <c r="M5358" s="15">
        <f t="shared" ref="M5358:O5358" si="4335">SUM(M5359:M5360)</f>
        <v>1104</v>
      </c>
      <c r="N5358" s="15">
        <f t="shared" si="4335"/>
        <v>1104</v>
      </c>
      <c r="O5358" s="15">
        <f t="shared" si="4335"/>
        <v>1104</v>
      </c>
      <c r="P5358" s="15">
        <f t="shared" si="4320"/>
        <v>67628</v>
      </c>
      <c r="Q5358" s="185">
        <f t="shared" si="4321"/>
        <v>99.628756629345901</v>
      </c>
    </row>
    <row r="5359" spans="1:17" x14ac:dyDescent="0.25">
      <c r="A5359" s="4" t="s">
        <v>969</v>
      </c>
      <c r="B5359" s="4" t="s">
        <v>94</v>
      </c>
      <c r="C5359" s="4" t="s">
        <v>1258</v>
      </c>
      <c r="D5359" s="4" t="s">
        <v>2022</v>
      </c>
      <c r="E5359" s="3" t="s">
        <v>105</v>
      </c>
      <c r="F5359" s="4"/>
      <c r="G5359" s="16" t="s">
        <v>1018</v>
      </c>
      <c r="H5359" s="16" t="s">
        <v>104</v>
      </c>
      <c r="I5359" s="183">
        <v>13500</v>
      </c>
      <c r="J5359" s="183">
        <v>13500</v>
      </c>
      <c r="K5359" s="183">
        <v>9936</v>
      </c>
      <c r="L5359" s="183">
        <f>M5359+N5359+O5359</f>
        <v>3312</v>
      </c>
      <c r="M5359" s="17">
        <v>1104</v>
      </c>
      <c r="N5359" s="17">
        <v>1104</v>
      </c>
      <c r="O5359" s="17">
        <v>1104</v>
      </c>
      <c r="P5359" s="17">
        <f t="shared" si="4320"/>
        <v>13248</v>
      </c>
      <c r="Q5359" s="183">
        <f t="shared" si="4321"/>
        <v>98.133333333333326</v>
      </c>
    </row>
    <row r="5360" spans="1:17" x14ac:dyDescent="0.25">
      <c r="A5360" s="4" t="s">
        <v>969</v>
      </c>
      <c r="B5360" s="4" t="s">
        <v>94</v>
      </c>
      <c r="C5360" s="4" t="s">
        <v>1258</v>
      </c>
      <c r="D5360" s="4" t="s">
        <v>2022</v>
      </c>
      <c r="E5360" s="3" t="s">
        <v>69</v>
      </c>
      <c r="F5360" s="4"/>
      <c r="G5360" s="16" t="s">
        <v>1018</v>
      </c>
      <c r="H5360" s="16" t="s">
        <v>68</v>
      </c>
      <c r="I5360" s="183">
        <v>100</v>
      </c>
      <c r="J5360" s="183">
        <v>54380</v>
      </c>
      <c r="K5360" s="183">
        <v>54380</v>
      </c>
      <c r="L5360" s="183">
        <f>M5360+N5360+O5360</f>
        <v>0</v>
      </c>
      <c r="M5360" s="17"/>
      <c r="N5360" s="17"/>
      <c r="O5360" s="17"/>
      <c r="P5360" s="17">
        <f t="shared" si="4320"/>
        <v>54380</v>
      </c>
      <c r="Q5360" s="183">
        <f t="shared" si="4321"/>
        <v>100</v>
      </c>
    </row>
    <row r="5361" spans="1:17" ht="22.5" x14ac:dyDescent="0.25">
      <c r="A5361" s="1" t="s">
        <v>1</v>
      </c>
      <c r="B5361" s="1" t="s">
        <v>1</v>
      </c>
      <c r="C5361" s="1" t="s">
        <v>1</v>
      </c>
      <c r="D5361" s="2" t="s">
        <v>1</v>
      </c>
      <c r="E5361" s="2" t="s">
        <v>1</v>
      </c>
      <c r="F5361" s="2" t="s">
        <v>1</v>
      </c>
      <c r="G5361" s="2" t="s">
        <v>1</v>
      </c>
      <c r="H5361" s="13" t="s">
        <v>70</v>
      </c>
      <c r="I5361" s="184">
        <f t="shared" ref="I5361:O5361" si="4336">SUM(I5362)</f>
        <v>66500</v>
      </c>
      <c r="J5361" s="184">
        <f t="shared" si="4336"/>
        <v>64000</v>
      </c>
      <c r="K5361" s="184">
        <f t="shared" si="4336"/>
        <v>33500</v>
      </c>
      <c r="L5361" s="184">
        <f t="shared" si="4336"/>
        <v>30500</v>
      </c>
      <c r="M5361" s="14">
        <f t="shared" si="4336"/>
        <v>15500</v>
      </c>
      <c r="N5361" s="14">
        <f t="shared" si="4336"/>
        <v>8000</v>
      </c>
      <c r="O5361" s="14">
        <f t="shared" si="4336"/>
        <v>7000</v>
      </c>
      <c r="P5361" s="14">
        <f t="shared" si="4320"/>
        <v>64000</v>
      </c>
      <c r="Q5361" s="184">
        <f t="shared" si="4321"/>
        <v>100</v>
      </c>
    </row>
    <row r="5362" spans="1:17" x14ac:dyDescent="0.25">
      <c r="A5362" s="4" t="s">
        <v>969</v>
      </c>
      <c r="B5362" s="4" t="s">
        <v>94</v>
      </c>
      <c r="C5362" s="4" t="s">
        <v>1258</v>
      </c>
      <c r="D5362" s="4" t="s">
        <v>2022</v>
      </c>
      <c r="E5362" s="2" t="s">
        <v>71</v>
      </c>
      <c r="F5362" s="2" t="s">
        <v>1</v>
      </c>
      <c r="G5362" s="2" t="s">
        <v>1</v>
      </c>
      <c r="H5362" s="2" t="s">
        <v>72</v>
      </c>
      <c r="I5362" s="185">
        <f t="shared" ref="I5362:L5362" si="4337">SUM(I5363:I5364)</f>
        <v>66500</v>
      </c>
      <c r="J5362" s="185">
        <f t="shared" ref="J5362" si="4338">SUM(J5363:J5364)</f>
        <v>64000</v>
      </c>
      <c r="K5362" s="185">
        <f t="shared" ref="K5362" si="4339">SUM(K5363:K5364)</f>
        <v>33500</v>
      </c>
      <c r="L5362" s="185">
        <f t="shared" si="4337"/>
        <v>30500</v>
      </c>
      <c r="M5362" s="15">
        <f t="shared" ref="M5362:O5362" si="4340">SUM(M5363:M5364)</f>
        <v>15500</v>
      </c>
      <c r="N5362" s="15">
        <f t="shared" si="4340"/>
        <v>8000</v>
      </c>
      <c r="O5362" s="15">
        <f t="shared" si="4340"/>
        <v>7000</v>
      </c>
      <c r="P5362" s="15">
        <f t="shared" si="4320"/>
        <v>64000</v>
      </c>
      <c r="Q5362" s="185">
        <f t="shared" si="4321"/>
        <v>100</v>
      </c>
    </row>
    <row r="5363" spans="1:17" x14ac:dyDescent="0.25">
      <c r="A5363" s="4" t="s">
        <v>969</v>
      </c>
      <c r="B5363" s="4" t="s">
        <v>94</v>
      </c>
      <c r="C5363" s="4" t="s">
        <v>1258</v>
      </c>
      <c r="D5363" s="4" t="s">
        <v>2022</v>
      </c>
      <c r="E5363" s="3" t="s">
        <v>75</v>
      </c>
      <c r="F5363" s="4"/>
      <c r="G5363" s="16" t="s">
        <v>1018</v>
      </c>
      <c r="H5363" s="16" t="s">
        <v>74</v>
      </c>
      <c r="I5363" s="183">
        <v>32500</v>
      </c>
      <c r="J5363" s="183">
        <v>30000</v>
      </c>
      <c r="K5363" s="183">
        <v>16500</v>
      </c>
      <c r="L5363" s="183">
        <f>M5363+N5363+O5363</f>
        <v>13500</v>
      </c>
      <c r="M5363" s="17">
        <v>6500</v>
      </c>
      <c r="N5363" s="17">
        <v>4000</v>
      </c>
      <c r="O5363" s="17">
        <v>3000</v>
      </c>
      <c r="P5363" s="17">
        <f t="shared" si="4320"/>
        <v>30000</v>
      </c>
      <c r="Q5363" s="183">
        <f t="shared" si="4321"/>
        <v>100</v>
      </c>
    </row>
    <row r="5364" spans="1:17" x14ac:dyDescent="0.25">
      <c r="A5364" s="4" t="s">
        <v>969</v>
      </c>
      <c r="B5364" s="4" t="s">
        <v>94</v>
      </c>
      <c r="C5364" s="4" t="s">
        <v>1258</v>
      </c>
      <c r="D5364" s="4" t="s">
        <v>2022</v>
      </c>
      <c r="E5364" s="3" t="s">
        <v>341</v>
      </c>
      <c r="F5364" s="4"/>
      <c r="G5364" s="16" t="s">
        <v>1018</v>
      </c>
      <c r="H5364" s="16" t="s">
        <v>340</v>
      </c>
      <c r="I5364" s="183">
        <v>34000</v>
      </c>
      <c r="J5364" s="183">
        <v>34000</v>
      </c>
      <c r="K5364" s="183">
        <v>17000</v>
      </c>
      <c r="L5364" s="183">
        <f>M5364+N5364+O5364</f>
        <v>17000</v>
      </c>
      <c r="M5364" s="17">
        <v>9000</v>
      </c>
      <c r="N5364" s="17">
        <v>4000</v>
      </c>
      <c r="O5364" s="17">
        <v>4000</v>
      </c>
      <c r="P5364" s="17">
        <f t="shared" si="4320"/>
        <v>34000</v>
      </c>
      <c r="Q5364" s="183">
        <f t="shared" si="4321"/>
        <v>100</v>
      </c>
    </row>
    <row r="5365" spans="1:17" x14ac:dyDescent="0.25">
      <c r="A5365" s="16" t="s">
        <v>1</v>
      </c>
      <c r="B5365" s="16" t="s">
        <v>1</v>
      </c>
      <c r="C5365" s="16" t="s">
        <v>1</v>
      </c>
      <c r="D5365" s="16" t="s">
        <v>1</v>
      </c>
      <c r="E5365" s="16" t="s">
        <v>1</v>
      </c>
      <c r="F5365" s="16" t="s">
        <v>1</v>
      </c>
      <c r="G5365" s="16" t="s">
        <v>1</v>
      </c>
      <c r="H5365" s="13" t="s">
        <v>2031</v>
      </c>
      <c r="I5365" s="184">
        <f t="shared" ref="I5365:O5365" si="4341">SUM(I5334,I5357,I5361)</f>
        <v>2096758</v>
      </c>
      <c r="J5365" s="184">
        <f t="shared" si="4341"/>
        <v>2128667</v>
      </c>
      <c r="K5365" s="184">
        <f t="shared" si="4341"/>
        <v>1617603</v>
      </c>
      <c r="L5365" s="184">
        <f t="shared" si="4341"/>
        <v>510812</v>
      </c>
      <c r="M5365" s="14">
        <f t="shared" si="4341"/>
        <v>185929</v>
      </c>
      <c r="N5365" s="14">
        <f t="shared" si="4341"/>
        <v>181004</v>
      </c>
      <c r="O5365" s="14">
        <f t="shared" si="4341"/>
        <v>143879</v>
      </c>
      <c r="P5365" s="14">
        <f t="shared" si="4320"/>
        <v>2128415</v>
      </c>
      <c r="Q5365" s="184">
        <f t="shared" si="4321"/>
        <v>99.988161605361483</v>
      </c>
    </row>
    <row r="5366" spans="1:17" ht="15.75" thickBot="1" x14ac:dyDescent="0.3">
      <c r="A5366" s="16" t="s">
        <v>1</v>
      </c>
      <c r="B5366" s="16" t="s">
        <v>1</v>
      </c>
      <c r="C5366" s="16" t="s">
        <v>1</v>
      </c>
      <c r="D5366" s="16" t="s">
        <v>1</v>
      </c>
      <c r="E5366" s="16" t="s">
        <v>1</v>
      </c>
      <c r="F5366" s="16" t="s">
        <v>1</v>
      </c>
      <c r="G5366" s="16" t="s">
        <v>1</v>
      </c>
      <c r="H5366" s="2" t="s">
        <v>77</v>
      </c>
      <c r="I5366" s="185">
        <v>45</v>
      </c>
      <c r="J5366" s="185">
        <v>45</v>
      </c>
      <c r="K5366" s="185"/>
      <c r="L5366" s="185"/>
      <c r="M5366" s="15"/>
      <c r="N5366" s="15"/>
      <c r="O5366" s="15"/>
      <c r="P5366" s="15"/>
      <c r="Q5366" s="164"/>
    </row>
    <row r="5367" spans="1:17" ht="45.75" thickBot="1" x14ac:dyDescent="0.3">
      <c r="A5367" s="212" t="s">
        <v>1</v>
      </c>
      <c r="B5367" s="212" t="s">
        <v>1</v>
      </c>
      <c r="C5367" s="212" t="s">
        <v>1</v>
      </c>
      <c r="D5367" s="212" t="s">
        <v>1</v>
      </c>
      <c r="E5367" s="212" t="s">
        <v>1</v>
      </c>
      <c r="F5367" s="212" t="s">
        <v>1</v>
      </c>
      <c r="G5367" s="214" t="s">
        <v>1</v>
      </c>
      <c r="H5367" s="5" t="s">
        <v>78</v>
      </c>
      <c r="I5367" s="109" t="s">
        <v>3374</v>
      </c>
      <c r="J5367" s="109" t="s">
        <v>3433</v>
      </c>
      <c r="K5367" s="109" t="s">
        <v>3437</v>
      </c>
      <c r="L5367" s="109" t="s">
        <v>3434</v>
      </c>
      <c r="M5367" s="5" t="s">
        <v>3439</v>
      </c>
      <c r="N5367" s="5" t="s">
        <v>3440</v>
      </c>
      <c r="O5367" s="5" t="s">
        <v>3441</v>
      </c>
      <c r="P5367" s="5" t="s">
        <v>3438</v>
      </c>
      <c r="Q5367" s="162" t="s">
        <v>3302</v>
      </c>
    </row>
    <row r="5368" spans="1:17" x14ac:dyDescent="0.25">
      <c r="A5368" s="213"/>
      <c r="B5368" s="213"/>
      <c r="C5368" s="213"/>
      <c r="D5368" s="213"/>
      <c r="E5368" s="213"/>
      <c r="F5368" s="213"/>
      <c r="G5368" s="215"/>
      <c r="H5368" s="18" t="s">
        <v>1</v>
      </c>
      <c r="I5368" s="110">
        <v>1</v>
      </c>
      <c r="J5368" s="110">
        <v>2</v>
      </c>
      <c r="K5368" s="110">
        <v>20</v>
      </c>
      <c r="L5368" s="110" t="s">
        <v>3402</v>
      </c>
      <c r="M5368" s="12">
        <v>5</v>
      </c>
      <c r="N5368" s="12">
        <v>6</v>
      </c>
      <c r="O5368" s="12">
        <v>7</v>
      </c>
      <c r="P5368" s="12" t="s">
        <v>3303</v>
      </c>
      <c r="Q5368" s="110">
        <v>9</v>
      </c>
    </row>
    <row r="5369" spans="1:17" x14ac:dyDescent="0.25">
      <c r="A5369" s="213"/>
      <c r="B5369" s="213"/>
      <c r="C5369" s="213"/>
      <c r="D5369" s="213"/>
      <c r="E5369" s="213"/>
      <c r="F5369" s="213"/>
      <c r="G5369" s="215"/>
      <c r="H5369" s="19" t="s">
        <v>1061</v>
      </c>
      <c r="I5369" s="186">
        <f t="shared" ref="I5369:L5369" si="4342">SUM(I5365)</f>
        <v>2096758</v>
      </c>
      <c r="J5369" s="186">
        <f t="shared" ref="J5369" si="4343">SUM(J5365)</f>
        <v>2128667</v>
      </c>
      <c r="K5369" s="186">
        <f t="shared" ref="K5369" si="4344">SUM(K5365)</f>
        <v>1617603</v>
      </c>
      <c r="L5369" s="186">
        <f t="shared" si="4342"/>
        <v>510812</v>
      </c>
      <c r="M5369" s="20">
        <f t="shared" ref="M5369:O5369" si="4345">SUM(M5365)</f>
        <v>185929</v>
      </c>
      <c r="N5369" s="20">
        <f t="shared" si="4345"/>
        <v>181004</v>
      </c>
      <c r="O5369" s="20">
        <f t="shared" si="4345"/>
        <v>143879</v>
      </c>
      <c r="P5369" s="20">
        <f>K5369+L5369</f>
        <v>2128415</v>
      </c>
      <c r="Q5369" s="186">
        <f>IF(J5369=0,"-",P5369/J5369*100)</f>
        <v>99.988161605361483</v>
      </c>
    </row>
    <row r="5370" spans="1:17" x14ac:dyDescent="0.25">
      <c r="A5370" s="213"/>
      <c r="B5370" s="213"/>
      <c r="C5370" s="213"/>
      <c r="D5370" s="213"/>
      <c r="E5370" s="213"/>
      <c r="F5370" s="213"/>
      <c r="G5370" s="215"/>
      <c r="H5370" s="21" t="s">
        <v>80</v>
      </c>
      <c r="I5370" s="186">
        <f t="shared" ref="I5370:L5370" si="4346">SUM(I5369)</f>
        <v>2096758</v>
      </c>
      <c r="J5370" s="186">
        <f t="shared" ref="J5370" si="4347">SUM(J5369)</f>
        <v>2128667</v>
      </c>
      <c r="K5370" s="186">
        <f t="shared" ref="K5370" si="4348">SUM(K5369)</f>
        <v>1617603</v>
      </c>
      <c r="L5370" s="186">
        <f t="shared" si="4346"/>
        <v>510812</v>
      </c>
      <c r="M5370" s="20">
        <f t="shared" ref="M5370:O5370" si="4349">SUM(M5369)</f>
        <v>185929</v>
      </c>
      <c r="N5370" s="20">
        <f t="shared" si="4349"/>
        <v>181004</v>
      </c>
      <c r="O5370" s="20">
        <f t="shared" si="4349"/>
        <v>143879</v>
      </c>
      <c r="P5370" s="20">
        <f>K5370+L5370</f>
        <v>2128415</v>
      </c>
      <c r="Q5370" s="186">
        <f>IF(J5370=0,"-",P5370/J5370*100)</f>
        <v>99.988161605361483</v>
      </c>
    </row>
    <row r="5371" spans="1:17" x14ac:dyDescent="0.25">
      <c r="A5371" s="216"/>
      <c r="B5371" s="216"/>
      <c r="C5371" s="216"/>
      <c r="D5371" s="216"/>
      <c r="E5371" s="216"/>
      <c r="F5371" s="216"/>
      <c r="G5371" s="217"/>
      <c r="J5371" s="178">
        <v>0</v>
      </c>
      <c r="K5371" s="178">
        <v>0</v>
      </c>
      <c r="L5371" s="178">
        <f>M5371+N5371+O5371</f>
        <v>0</v>
      </c>
      <c r="P5371">
        <f>K5371+L5371</f>
        <v>0</v>
      </c>
      <c r="Q5371" s="160" t="str">
        <f>IF(J5371=0,"-",P5371/J5371*100)</f>
        <v>-</v>
      </c>
    </row>
    <row r="5372" spans="1:17" ht="15.75" thickBot="1" x14ac:dyDescent="0.3">
      <c r="A5372" s="16" t="s">
        <v>1</v>
      </c>
      <c r="B5372" s="16" t="s">
        <v>1</v>
      </c>
      <c r="C5372" s="16" t="s">
        <v>1</v>
      </c>
      <c r="D5372" s="16" t="s">
        <v>1</v>
      </c>
      <c r="E5372" s="16" t="s">
        <v>1</v>
      </c>
      <c r="F5372" s="16" t="s">
        <v>1</v>
      </c>
      <c r="G5372" s="16" t="s">
        <v>1</v>
      </c>
      <c r="H5372" s="22" t="s">
        <v>1</v>
      </c>
      <c r="I5372" s="187"/>
      <c r="J5372" s="187"/>
      <c r="K5372" s="187"/>
      <c r="L5372" s="187"/>
      <c r="M5372" s="22"/>
      <c r="N5372" s="22"/>
      <c r="O5372" s="22"/>
      <c r="P5372" s="22"/>
      <c r="Q5372" s="166"/>
    </row>
    <row r="5373" spans="1:17" ht="45.75" thickBot="1" x14ac:dyDescent="0.3">
      <c r="A5373" s="5" t="s">
        <v>4</v>
      </c>
      <c r="B5373" s="5" t="s">
        <v>5</v>
      </c>
      <c r="C5373" s="5" t="s">
        <v>6</v>
      </c>
      <c r="D5373" s="6" t="s">
        <v>1</v>
      </c>
      <c r="E5373" s="5" t="s">
        <v>7</v>
      </c>
      <c r="F5373" s="5" t="s">
        <v>8</v>
      </c>
      <c r="G5373" s="5" t="s">
        <v>9</v>
      </c>
      <c r="H5373" s="5" t="s">
        <v>10</v>
      </c>
      <c r="I5373" s="109" t="s">
        <v>3374</v>
      </c>
      <c r="J5373" s="109" t="s">
        <v>3433</v>
      </c>
      <c r="K5373" s="109" t="s">
        <v>3437</v>
      </c>
      <c r="L5373" s="109" t="s">
        <v>3434</v>
      </c>
      <c r="M5373" s="5" t="s">
        <v>3439</v>
      </c>
      <c r="N5373" s="5" t="s">
        <v>3440</v>
      </c>
      <c r="O5373" s="5" t="s">
        <v>3441</v>
      </c>
      <c r="P5373" s="5" t="s">
        <v>3438</v>
      </c>
      <c r="Q5373" s="162" t="s">
        <v>3302</v>
      </c>
    </row>
    <row r="5374" spans="1:17" x14ac:dyDescent="0.25">
      <c r="A5374" s="7" t="s">
        <v>1</v>
      </c>
      <c r="B5374" s="7" t="s">
        <v>1</v>
      </c>
      <c r="C5374" s="7" t="s">
        <v>1</v>
      </c>
      <c r="D5374" s="8" t="s">
        <v>1</v>
      </c>
      <c r="E5374" s="8" t="s">
        <v>1</v>
      </c>
      <c r="F5374" s="9" t="s">
        <v>1</v>
      </c>
      <c r="G5374" s="10" t="s">
        <v>1</v>
      </c>
      <c r="H5374" s="11" t="s">
        <v>1</v>
      </c>
      <c r="I5374" s="110">
        <v>1</v>
      </c>
      <c r="J5374" s="110">
        <v>2</v>
      </c>
      <c r="K5374" s="110">
        <v>20</v>
      </c>
      <c r="L5374" s="110" t="s">
        <v>3402</v>
      </c>
      <c r="M5374" s="12">
        <v>5</v>
      </c>
      <c r="N5374" s="12">
        <v>6</v>
      </c>
      <c r="O5374" s="12">
        <v>7</v>
      </c>
      <c r="P5374" s="12" t="s">
        <v>3303</v>
      </c>
      <c r="Q5374" s="110">
        <v>9</v>
      </c>
    </row>
    <row r="5375" spans="1:17" x14ac:dyDescent="0.25">
      <c r="A5375" s="1" t="s">
        <v>969</v>
      </c>
      <c r="B5375" s="1" t="s">
        <v>94</v>
      </c>
      <c r="C5375" s="4" t="s">
        <v>1269</v>
      </c>
      <c r="D5375" s="4" t="s">
        <v>2032</v>
      </c>
      <c r="E5375" s="2" t="s">
        <v>1</v>
      </c>
      <c r="F5375" s="2" t="s">
        <v>1</v>
      </c>
      <c r="G5375" s="2" t="s">
        <v>1</v>
      </c>
      <c r="H5375" s="2" t="s">
        <v>2033</v>
      </c>
      <c r="I5375" s="183">
        <v>0</v>
      </c>
      <c r="J5375" s="183"/>
      <c r="K5375" s="183"/>
      <c r="L5375" s="183"/>
      <c r="M5375" s="3"/>
      <c r="N5375" s="3"/>
      <c r="O5375" s="3"/>
      <c r="P5375" s="3"/>
      <c r="Q5375" s="161"/>
    </row>
    <row r="5376" spans="1:17" ht="33.75" x14ac:dyDescent="0.25">
      <c r="A5376" s="1" t="s">
        <v>1</v>
      </c>
      <c r="B5376" s="1" t="s">
        <v>1</v>
      </c>
      <c r="C5376" s="1" t="s">
        <v>1</v>
      </c>
      <c r="D5376" s="2" t="s">
        <v>1</v>
      </c>
      <c r="E5376" s="2" t="s">
        <v>1</v>
      </c>
      <c r="F5376" s="2" t="s">
        <v>1</v>
      </c>
      <c r="G5376" s="2" t="s">
        <v>1</v>
      </c>
      <c r="H5376" s="13" t="s">
        <v>14</v>
      </c>
      <c r="I5376" s="184">
        <f t="shared" ref="I5376:L5376" si="4350">SUM(I5377,I5385,I5387)</f>
        <v>3024552</v>
      </c>
      <c r="J5376" s="184">
        <f t="shared" ref="J5376" si="4351">SUM(J5377,J5385,J5387)</f>
        <v>2940340</v>
      </c>
      <c r="K5376" s="184">
        <f t="shared" ref="K5376" si="4352">SUM(K5377,K5385,K5387)</f>
        <v>2491461</v>
      </c>
      <c r="L5376" s="184">
        <f t="shared" si="4350"/>
        <v>424483</v>
      </c>
      <c r="M5376" s="14">
        <f t="shared" ref="M5376:O5376" si="4353">SUM(M5377,M5385,M5387)</f>
        <v>214239</v>
      </c>
      <c r="N5376" s="14">
        <f t="shared" si="4353"/>
        <v>172254</v>
      </c>
      <c r="O5376" s="14">
        <f t="shared" si="4353"/>
        <v>37990</v>
      </c>
      <c r="P5376" s="14">
        <f t="shared" ref="P5376:P5398" si="4354">K5376+L5376</f>
        <v>2915944</v>
      </c>
      <c r="Q5376" s="184">
        <f t="shared" ref="Q5376:Q5398" si="4355">IF(J5376=0,"-",P5376/J5376*100)</f>
        <v>99.170300033329482</v>
      </c>
    </row>
    <row r="5377" spans="1:17" x14ac:dyDescent="0.25">
      <c r="A5377" s="4" t="s">
        <v>969</v>
      </c>
      <c r="B5377" s="4" t="s">
        <v>94</v>
      </c>
      <c r="C5377" s="4" t="s">
        <v>1269</v>
      </c>
      <c r="D5377" s="4" t="s">
        <v>2032</v>
      </c>
      <c r="E5377" s="2" t="s">
        <v>15</v>
      </c>
      <c r="F5377" s="2" t="s">
        <v>1</v>
      </c>
      <c r="G5377" s="2" t="s">
        <v>1</v>
      </c>
      <c r="H5377" s="2" t="s">
        <v>16</v>
      </c>
      <c r="I5377" s="185">
        <f t="shared" ref="I5377:L5377" si="4356">SUM(I5378,I5379)</f>
        <v>2478612</v>
      </c>
      <c r="J5377" s="185">
        <f t="shared" ref="J5377" si="4357">SUM(J5378,J5379)</f>
        <v>2492570</v>
      </c>
      <c r="K5377" s="185">
        <f t="shared" ref="K5377" si="4358">SUM(K5378,K5379)</f>
        <v>2121724</v>
      </c>
      <c r="L5377" s="185">
        <f t="shared" si="4356"/>
        <v>370846</v>
      </c>
      <c r="M5377" s="15">
        <f t="shared" ref="M5377:O5377" si="4359">SUM(M5378,M5379)</f>
        <v>204812</v>
      </c>
      <c r="N5377" s="15">
        <f t="shared" si="4359"/>
        <v>149965</v>
      </c>
      <c r="O5377" s="15">
        <f t="shared" si="4359"/>
        <v>16069</v>
      </c>
      <c r="P5377" s="15">
        <f t="shared" si="4354"/>
        <v>2492570</v>
      </c>
      <c r="Q5377" s="185">
        <f t="shared" si="4355"/>
        <v>100</v>
      </c>
    </row>
    <row r="5378" spans="1:17" x14ac:dyDescent="0.25">
      <c r="A5378" s="4" t="s">
        <v>969</v>
      </c>
      <c r="B5378" s="4" t="s">
        <v>94</v>
      </c>
      <c r="C5378" s="4" t="s">
        <v>1269</v>
      </c>
      <c r="D5378" s="4" t="s">
        <v>2032</v>
      </c>
      <c r="E5378" s="3" t="s">
        <v>18</v>
      </c>
      <c r="F5378" s="4"/>
      <c r="G5378" s="16" t="s">
        <v>1018</v>
      </c>
      <c r="H5378" s="16" t="s">
        <v>17</v>
      </c>
      <c r="I5378" s="183">
        <v>2173917</v>
      </c>
      <c r="J5378" s="183">
        <v>2173917</v>
      </c>
      <c r="K5378" s="183">
        <v>1853278</v>
      </c>
      <c r="L5378" s="183">
        <f>M5378+N5378+O5378</f>
        <v>320639</v>
      </c>
      <c r="M5378" s="17">
        <v>187743</v>
      </c>
      <c r="N5378" s="17">
        <v>132896</v>
      </c>
      <c r="O5378" s="17"/>
      <c r="P5378" s="17">
        <f t="shared" si="4354"/>
        <v>2173917</v>
      </c>
      <c r="Q5378" s="183">
        <f t="shared" si="4355"/>
        <v>100</v>
      </c>
    </row>
    <row r="5379" spans="1:17" x14ac:dyDescent="0.25">
      <c r="A5379" s="1" t="s">
        <v>969</v>
      </c>
      <c r="B5379" s="1" t="s">
        <v>94</v>
      </c>
      <c r="C5379" s="1" t="s">
        <v>1269</v>
      </c>
      <c r="D5379" s="1" t="s">
        <v>2032</v>
      </c>
      <c r="E5379" s="1" t="s">
        <v>20</v>
      </c>
      <c r="F5379" s="4" t="s">
        <v>1</v>
      </c>
      <c r="G5379" s="16" t="s">
        <v>1</v>
      </c>
      <c r="H5379" s="2" t="s">
        <v>21</v>
      </c>
      <c r="I5379" s="185">
        <f t="shared" ref="I5379:O5379" si="4360">SUM(I5380:I5384)</f>
        <v>304695</v>
      </c>
      <c r="J5379" s="185">
        <f t="shared" si="4360"/>
        <v>318653</v>
      </c>
      <c r="K5379" s="185">
        <f t="shared" si="4360"/>
        <v>268446</v>
      </c>
      <c r="L5379" s="185">
        <f t="shared" si="4360"/>
        <v>50207</v>
      </c>
      <c r="M5379" s="15">
        <f t="shared" si="4360"/>
        <v>17069</v>
      </c>
      <c r="N5379" s="15">
        <f t="shared" si="4360"/>
        <v>17069</v>
      </c>
      <c r="O5379" s="15">
        <f t="shared" si="4360"/>
        <v>16069</v>
      </c>
      <c r="P5379" s="15">
        <f t="shared" si="4354"/>
        <v>318653</v>
      </c>
      <c r="Q5379" s="185">
        <f t="shared" si="4355"/>
        <v>100</v>
      </c>
    </row>
    <row r="5380" spans="1:17" x14ac:dyDescent="0.25">
      <c r="A5380" s="4" t="s">
        <v>969</v>
      </c>
      <c r="B5380" s="4" t="s">
        <v>94</v>
      </c>
      <c r="C5380" s="4" t="s">
        <v>1269</v>
      </c>
      <c r="D5380" s="4" t="s">
        <v>2032</v>
      </c>
      <c r="E5380" s="3" t="s">
        <v>22</v>
      </c>
      <c r="F5380" s="4" t="s">
        <v>2034</v>
      </c>
      <c r="G5380" s="16" t="s">
        <v>1018</v>
      </c>
      <c r="H5380" s="16" t="s">
        <v>86</v>
      </c>
      <c r="I5380" s="183">
        <v>48500</v>
      </c>
      <c r="J5380" s="183">
        <v>48500</v>
      </c>
      <c r="K5380" s="183">
        <v>37111</v>
      </c>
      <c r="L5380" s="183">
        <f>M5380+N5380+O5380</f>
        <v>11389</v>
      </c>
      <c r="M5380" s="17">
        <v>3797</v>
      </c>
      <c r="N5380" s="17">
        <v>3797</v>
      </c>
      <c r="O5380" s="17">
        <v>3795</v>
      </c>
      <c r="P5380" s="17">
        <f t="shared" si="4354"/>
        <v>48500</v>
      </c>
      <c r="Q5380" s="183">
        <f t="shared" si="4355"/>
        <v>100</v>
      </c>
    </row>
    <row r="5381" spans="1:17" x14ac:dyDescent="0.25">
      <c r="A5381" s="4" t="s">
        <v>969</v>
      </c>
      <c r="B5381" s="4" t="s">
        <v>94</v>
      </c>
      <c r="C5381" s="4" t="s">
        <v>1269</v>
      </c>
      <c r="D5381" s="4" t="s">
        <v>2032</v>
      </c>
      <c r="E5381" s="3" t="s">
        <v>22</v>
      </c>
      <c r="F5381" s="4" t="s">
        <v>2035</v>
      </c>
      <c r="G5381" s="16" t="s">
        <v>1018</v>
      </c>
      <c r="H5381" s="16" t="s">
        <v>26</v>
      </c>
      <c r="I5381" s="183">
        <v>183900</v>
      </c>
      <c r="J5381" s="183">
        <v>183900</v>
      </c>
      <c r="K5381" s="183">
        <v>145082</v>
      </c>
      <c r="L5381" s="183">
        <f>M5381+N5381+O5381</f>
        <v>38818</v>
      </c>
      <c r="M5381" s="17">
        <v>13272</v>
      </c>
      <c r="N5381" s="17">
        <v>13272</v>
      </c>
      <c r="O5381" s="17">
        <v>12274</v>
      </c>
      <c r="P5381" s="17">
        <f t="shared" si="4354"/>
        <v>183900</v>
      </c>
      <c r="Q5381" s="183">
        <f t="shared" si="4355"/>
        <v>100</v>
      </c>
    </row>
    <row r="5382" spans="1:17" x14ac:dyDescent="0.25">
      <c r="A5382" s="4" t="s">
        <v>969</v>
      </c>
      <c r="B5382" s="4" t="s">
        <v>94</v>
      </c>
      <c r="C5382" s="4" t="s">
        <v>1269</v>
      </c>
      <c r="D5382" s="4" t="s">
        <v>2032</v>
      </c>
      <c r="E5382" s="3" t="s">
        <v>22</v>
      </c>
      <c r="F5382" s="4" t="s">
        <v>2036</v>
      </c>
      <c r="G5382" s="16" t="s">
        <v>1018</v>
      </c>
      <c r="H5382" s="16" t="s">
        <v>28</v>
      </c>
      <c r="I5382" s="183">
        <v>33892</v>
      </c>
      <c r="J5382" s="183">
        <v>47850</v>
      </c>
      <c r="K5382" s="183">
        <v>47850</v>
      </c>
      <c r="L5382" s="183">
        <f>M5382+N5382+O5382</f>
        <v>0</v>
      </c>
      <c r="M5382" s="17">
        <v>0</v>
      </c>
      <c r="N5382" s="17">
        <v>0</v>
      </c>
      <c r="O5382" s="17">
        <v>0</v>
      </c>
      <c r="P5382" s="17">
        <f t="shared" si="4354"/>
        <v>47850</v>
      </c>
      <c r="Q5382" s="183">
        <f t="shared" si="4355"/>
        <v>100</v>
      </c>
    </row>
    <row r="5383" spans="1:17" x14ac:dyDescent="0.25">
      <c r="A5383" s="4" t="s">
        <v>969</v>
      </c>
      <c r="B5383" s="4" t="s">
        <v>94</v>
      </c>
      <c r="C5383" s="4" t="s">
        <v>1269</v>
      </c>
      <c r="D5383" s="4" t="s">
        <v>2032</v>
      </c>
      <c r="E5383" s="3" t="s">
        <v>22</v>
      </c>
      <c r="F5383" s="4" t="s">
        <v>2037</v>
      </c>
      <c r="G5383" s="16" t="s">
        <v>1018</v>
      </c>
      <c r="H5383" s="16" t="s">
        <v>24</v>
      </c>
      <c r="I5383" s="183">
        <v>29403</v>
      </c>
      <c r="J5383" s="183">
        <v>29403</v>
      </c>
      <c r="K5383" s="183">
        <v>29403</v>
      </c>
      <c r="L5383" s="183">
        <f>M5383+N5383+O5383</f>
        <v>0</v>
      </c>
      <c r="M5383" s="17"/>
      <c r="N5383" s="17"/>
      <c r="O5383" s="17"/>
      <c r="P5383" s="17">
        <f t="shared" si="4354"/>
        <v>29403</v>
      </c>
      <c r="Q5383" s="183">
        <f t="shared" si="4355"/>
        <v>100</v>
      </c>
    </row>
    <row r="5384" spans="1:17" x14ac:dyDescent="0.25">
      <c r="A5384" s="4" t="s">
        <v>969</v>
      </c>
      <c r="B5384" s="4" t="s">
        <v>94</v>
      </c>
      <c r="C5384" s="4" t="s">
        <v>1269</v>
      </c>
      <c r="D5384" s="4" t="s">
        <v>2032</v>
      </c>
      <c r="E5384" s="3" t="s">
        <v>22</v>
      </c>
      <c r="F5384" s="4" t="s">
        <v>2038</v>
      </c>
      <c r="G5384" s="16" t="s">
        <v>1018</v>
      </c>
      <c r="H5384" s="16" t="s">
        <v>30</v>
      </c>
      <c r="I5384" s="183">
        <v>9000</v>
      </c>
      <c r="J5384" s="183">
        <v>9000</v>
      </c>
      <c r="K5384" s="183">
        <v>9000</v>
      </c>
      <c r="L5384" s="183">
        <f>M5384+N5384+O5384</f>
        <v>0</v>
      </c>
      <c r="M5384" s="17"/>
      <c r="N5384" s="17"/>
      <c r="O5384" s="17"/>
      <c r="P5384" s="17">
        <f t="shared" si="4354"/>
        <v>9000</v>
      </c>
      <c r="Q5384" s="183">
        <f t="shared" si="4355"/>
        <v>100</v>
      </c>
    </row>
    <row r="5385" spans="1:17" x14ac:dyDescent="0.25">
      <c r="A5385" s="4" t="s">
        <v>969</v>
      </c>
      <c r="B5385" s="4" t="s">
        <v>94</v>
      </c>
      <c r="C5385" s="4" t="s">
        <v>1269</v>
      </c>
      <c r="D5385" s="4" t="s">
        <v>2032</v>
      </c>
      <c r="E5385" s="2" t="s">
        <v>31</v>
      </c>
      <c r="F5385" s="2" t="s">
        <v>1</v>
      </c>
      <c r="G5385" s="2" t="s">
        <v>1</v>
      </c>
      <c r="H5385" s="2" t="s">
        <v>32</v>
      </c>
      <c r="I5385" s="185">
        <f t="shared" ref="I5385:O5385" si="4361">SUM(I5386)</f>
        <v>228261</v>
      </c>
      <c r="J5385" s="185">
        <f t="shared" si="4361"/>
        <v>228261</v>
      </c>
      <c r="K5385" s="185">
        <f t="shared" si="4361"/>
        <v>193833</v>
      </c>
      <c r="L5385" s="185">
        <f t="shared" si="4361"/>
        <v>33000</v>
      </c>
      <c r="M5385" s="15">
        <f t="shared" si="4361"/>
        <v>0</v>
      </c>
      <c r="N5385" s="15">
        <f t="shared" si="4361"/>
        <v>16500</v>
      </c>
      <c r="O5385" s="15">
        <f t="shared" si="4361"/>
        <v>16500</v>
      </c>
      <c r="P5385" s="15">
        <f t="shared" si="4354"/>
        <v>226833</v>
      </c>
      <c r="Q5385" s="185">
        <f t="shared" si="4355"/>
        <v>99.374400357485513</v>
      </c>
    </row>
    <row r="5386" spans="1:17" x14ac:dyDescent="0.25">
      <c r="A5386" s="4" t="s">
        <v>969</v>
      </c>
      <c r="B5386" s="4" t="s">
        <v>94</v>
      </c>
      <c r="C5386" s="4" t="s">
        <v>1269</v>
      </c>
      <c r="D5386" s="4" t="s">
        <v>2032</v>
      </c>
      <c r="E5386" s="3" t="s">
        <v>34</v>
      </c>
      <c r="F5386" s="4"/>
      <c r="G5386" s="16" t="s">
        <v>1018</v>
      </c>
      <c r="H5386" s="16" t="s">
        <v>33</v>
      </c>
      <c r="I5386" s="183">
        <v>228261</v>
      </c>
      <c r="J5386" s="183">
        <v>228261</v>
      </c>
      <c r="K5386" s="183">
        <v>193833</v>
      </c>
      <c r="L5386" s="183">
        <f>M5386+N5386+O5386</f>
        <v>33000</v>
      </c>
      <c r="M5386" s="17">
        <v>0</v>
      </c>
      <c r="N5386" s="17">
        <v>16500</v>
      </c>
      <c r="O5386" s="17">
        <v>16500</v>
      </c>
      <c r="P5386" s="17">
        <f t="shared" si="4354"/>
        <v>226833</v>
      </c>
      <c r="Q5386" s="183">
        <f t="shared" si="4355"/>
        <v>99.374400357485513</v>
      </c>
    </row>
    <row r="5387" spans="1:17" x14ac:dyDescent="0.25">
      <c r="A5387" s="4" t="s">
        <v>969</v>
      </c>
      <c r="B5387" s="4" t="s">
        <v>94</v>
      </c>
      <c r="C5387" s="4" t="s">
        <v>1269</v>
      </c>
      <c r="D5387" s="4" t="s">
        <v>2032</v>
      </c>
      <c r="E5387" s="2" t="s">
        <v>35</v>
      </c>
      <c r="F5387" s="2" t="s">
        <v>1</v>
      </c>
      <c r="G5387" s="2" t="s">
        <v>1</v>
      </c>
      <c r="H5387" s="2" t="s">
        <v>36</v>
      </c>
      <c r="I5387" s="185">
        <f t="shared" ref="I5387:O5387" si="4362">SUM(I5388:I5395)</f>
        <v>317679</v>
      </c>
      <c r="J5387" s="185">
        <f t="shared" si="4362"/>
        <v>219509</v>
      </c>
      <c r="K5387" s="185">
        <f t="shared" si="4362"/>
        <v>175904</v>
      </c>
      <c r="L5387" s="185">
        <f t="shared" si="4362"/>
        <v>20637</v>
      </c>
      <c r="M5387" s="15">
        <f t="shared" si="4362"/>
        <v>9427</v>
      </c>
      <c r="N5387" s="15">
        <f t="shared" si="4362"/>
        <v>5789</v>
      </c>
      <c r="O5387" s="15">
        <f t="shared" si="4362"/>
        <v>5421</v>
      </c>
      <c r="P5387" s="15">
        <f t="shared" si="4354"/>
        <v>196541</v>
      </c>
      <c r="Q5387" s="185">
        <f t="shared" si="4355"/>
        <v>89.536647700094292</v>
      </c>
    </row>
    <row r="5388" spans="1:17" x14ac:dyDescent="0.25">
      <c r="A5388" s="4" t="s">
        <v>969</v>
      </c>
      <c r="B5388" s="4" t="s">
        <v>94</v>
      </c>
      <c r="C5388" s="4" t="s">
        <v>1269</v>
      </c>
      <c r="D5388" s="4" t="s">
        <v>2032</v>
      </c>
      <c r="E5388" s="3" t="s">
        <v>39</v>
      </c>
      <c r="F5388" s="4"/>
      <c r="G5388" s="16" t="s">
        <v>1018</v>
      </c>
      <c r="H5388" s="16" t="s">
        <v>38</v>
      </c>
      <c r="I5388" s="183">
        <v>6000</v>
      </c>
      <c r="J5388" s="183">
        <v>0</v>
      </c>
      <c r="K5388" s="183">
        <v>0</v>
      </c>
      <c r="L5388" s="183">
        <f t="shared" ref="L5388:L5394" si="4363">M5388+N5388+O5388</f>
        <v>0</v>
      </c>
      <c r="M5388" s="17"/>
      <c r="N5388" s="17"/>
      <c r="O5388" s="17"/>
      <c r="P5388" s="17">
        <f t="shared" si="4354"/>
        <v>0</v>
      </c>
      <c r="Q5388" s="161" t="str">
        <f t="shared" si="4355"/>
        <v>-</v>
      </c>
    </row>
    <row r="5389" spans="1:17" x14ac:dyDescent="0.25">
      <c r="A5389" s="4" t="s">
        <v>969</v>
      </c>
      <c r="B5389" s="4" t="s">
        <v>94</v>
      </c>
      <c r="C5389" s="4" t="s">
        <v>1269</v>
      </c>
      <c r="D5389" s="4" t="s">
        <v>2032</v>
      </c>
      <c r="E5389" s="3" t="s">
        <v>197</v>
      </c>
      <c r="F5389" s="4"/>
      <c r="G5389" s="16" t="s">
        <v>1018</v>
      </c>
      <c r="H5389" s="16" t="s">
        <v>196</v>
      </c>
      <c r="I5389" s="183">
        <v>72025</v>
      </c>
      <c r="J5389" s="183">
        <v>68355</v>
      </c>
      <c r="K5389" s="183">
        <v>64390</v>
      </c>
      <c r="L5389" s="183">
        <f t="shared" si="4363"/>
        <v>2127</v>
      </c>
      <c r="M5389" s="17">
        <v>1127</v>
      </c>
      <c r="N5389" s="17">
        <v>500</v>
      </c>
      <c r="O5389" s="17">
        <v>500</v>
      </c>
      <c r="P5389" s="17">
        <f t="shared" si="4354"/>
        <v>66517</v>
      </c>
      <c r="Q5389" s="183">
        <f t="shared" si="4355"/>
        <v>97.3110964816034</v>
      </c>
    </row>
    <row r="5390" spans="1:17" x14ac:dyDescent="0.25">
      <c r="A5390" s="4" t="s">
        <v>969</v>
      </c>
      <c r="B5390" s="4" t="s">
        <v>94</v>
      </c>
      <c r="C5390" s="4" t="s">
        <v>1269</v>
      </c>
      <c r="D5390" s="4" t="s">
        <v>2032</v>
      </c>
      <c r="E5390" s="3" t="s">
        <v>200</v>
      </c>
      <c r="F5390" s="4"/>
      <c r="G5390" s="16" t="s">
        <v>1018</v>
      </c>
      <c r="H5390" s="16" t="s">
        <v>199</v>
      </c>
      <c r="I5390" s="183">
        <v>15644</v>
      </c>
      <c r="J5390" s="183">
        <v>13644</v>
      </c>
      <c r="K5390" s="183">
        <v>12239</v>
      </c>
      <c r="L5390" s="183">
        <f t="shared" si="4363"/>
        <v>280</v>
      </c>
      <c r="M5390" s="17">
        <v>280</v>
      </c>
      <c r="N5390" s="17">
        <v>0</v>
      </c>
      <c r="O5390" s="17">
        <v>0</v>
      </c>
      <c r="P5390" s="17">
        <f t="shared" si="4354"/>
        <v>12519</v>
      </c>
      <c r="Q5390" s="183">
        <f t="shared" si="4355"/>
        <v>91.754617414248017</v>
      </c>
    </row>
    <row r="5391" spans="1:17" x14ac:dyDescent="0.25">
      <c r="A5391" s="4" t="s">
        <v>969</v>
      </c>
      <c r="B5391" s="4" t="s">
        <v>94</v>
      </c>
      <c r="C5391" s="4" t="s">
        <v>1269</v>
      </c>
      <c r="D5391" s="4" t="s">
        <v>2032</v>
      </c>
      <c r="E5391" s="3" t="s">
        <v>203</v>
      </c>
      <c r="F5391" s="4"/>
      <c r="G5391" s="16" t="s">
        <v>1018</v>
      </c>
      <c r="H5391" s="16" t="s">
        <v>202</v>
      </c>
      <c r="I5391" s="183">
        <v>35000</v>
      </c>
      <c r="J5391" s="183">
        <v>35000</v>
      </c>
      <c r="K5391" s="183">
        <v>25750</v>
      </c>
      <c r="L5391" s="183">
        <f t="shared" si="4363"/>
        <v>3251</v>
      </c>
      <c r="M5391" s="17">
        <v>1251</v>
      </c>
      <c r="N5391" s="17">
        <v>1000</v>
      </c>
      <c r="O5391" s="17">
        <v>1000</v>
      </c>
      <c r="P5391" s="17">
        <f t="shared" si="4354"/>
        <v>29001</v>
      </c>
      <c r="Q5391" s="183">
        <f t="shared" si="4355"/>
        <v>82.86</v>
      </c>
    </row>
    <row r="5392" spans="1:17" x14ac:dyDescent="0.25">
      <c r="A5392" s="4" t="s">
        <v>969</v>
      </c>
      <c r="B5392" s="4" t="s">
        <v>94</v>
      </c>
      <c r="C5392" s="4" t="s">
        <v>1269</v>
      </c>
      <c r="D5392" s="4" t="s">
        <v>2032</v>
      </c>
      <c r="E5392" s="3" t="s">
        <v>206</v>
      </c>
      <c r="F5392" s="4"/>
      <c r="G5392" s="16" t="s">
        <v>1018</v>
      </c>
      <c r="H5392" s="16" t="s">
        <v>205</v>
      </c>
      <c r="I5392" s="183">
        <v>5143</v>
      </c>
      <c r="J5392" s="183">
        <v>2143</v>
      </c>
      <c r="K5392" s="183">
        <v>1793</v>
      </c>
      <c r="L5392" s="183">
        <f t="shared" si="4363"/>
        <v>142</v>
      </c>
      <c r="M5392" s="17">
        <v>82</v>
      </c>
      <c r="N5392" s="17">
        <v>30</v>
      </c>
      <c r="O5392" s="17">
        <v>30</v>
      </c>
      <c r="P5392" s="17">
        <f t="shared" si="4354"/>
        <v>1935</v>
      </c>
      <c r="Q5392" s="183">
        <f t="shared" si="4355"/>
        <v>90.293980401306584</v>
      </c>
    </row>
    <row r="5393" spans="1:17" x14ac:dyDescent="0.25">
      <c r="A5393" s="4" t="s">
        <v>969</v>
      </c>
      <c r="B5393" s="4" t="s">
        <v>94</v>
      </c>
      <c r="C5393" s="4" t="s">
        <v>1269</v>
      </c>
      <c r="D5393" s="4" t="s">
        <v>2032</v>
      </c>
      <c r="E5393" s="3" t="s">
        <v>212</v>
      </c>
      <c r="F5393" s="4"/>
      <c r="G5393" s="16" t="s">
        <v>1018</v>
      </c>
      <c r="H5393" s="16" t="s">
        <v>211</v>
      </c>
      <c r="I5393" s="183">
        <v>10085</v>
      </c>
      <c r="J5393" s="183">
        <v>6585</v>
      </c>
      <c r="K5393" s="183">
        <v>6066</v>
      </c>
      <c r="L5393" s="183">
        <f t="shared" si="4363"/>
        <v>223</v>
      </c>
      <c r="M5393" s="17">
        <v>123</v>
      </c>
      <c r="N5393" s="17">
        <v>50</v>
      </c>
      <c r="O5393" s="17">
        <v>50</v>
      </c>
      <c r="P5393" s="17">
        <f t="shared" si="4354"/>
        <v>6289</v>
      </c>
      <c r="Q5393" s="183">
        <f t="shared" si="4355"/>
        <v>95.504935459377378</v>
      </c>
    </row>
    <row r="5394" spans="1:17" x14ac:dyDescent="0.25">
      <c r="A5394" s="4" t="s">
        <v>969</v>
      </c>
      <c r="B5394" s="4" t="s">
        <v>94</v>
      </c>
      <c r="C5394" s="4" t="s">
        <v>1269</v>
      </c>
      <c r="D5394" s="4" t="s">
        <v>2032</v>
      </c>
      <c r="E5394" s="3" t="s">
        <v>215</v>
      </c>
      <c r="F5394" s="4"/>
      <c r="G5394" s="16" t="s">
        <v>1018</v>
      </c>
      <c r="H5394" s="16" t="s">
        <v>214</v>
      </c>
      <c r="I5394" s="183">
        <v>1500</v>
      </c>
      <c r="J5394" s="183">
        <v>1500</v>
      </c>
      <c r="K5394" s="183">
        <v>1080</v>
      </c>
      <c r="L5394" s="183">
        <f t="shared" si="4363"/>
        <v>204</v>
      </c>
      <c r="M5394" s="17">
        <v>104</v>
      </c>
      <c r="N5394" s="17">
        <v>50</v>
      </c>
      <c r="O5394" s="17">
        <v>50</v>
      </c>
      <c r="P5394" s="17">
        <f t="shared" si="4354"/>
        <v>1284</v>
      </c>
      <c r="Q5394" s="183">
        <f t="shared" si="4355"/>
        <v>85.6</v>
      </c>
    </row>
    <row r="5395" spans="1:17" x14ac:dyDescent="0.25">
      <c r="A5395" s="1" t="s">
        <v>969</v>
      </c>
      <c r="B5395" s="1" t="s">
        <v>94</v>
      </c>
      <c r="C5395" s="1" t="s">
        <v>1269</v>
      </c>
      <c r="D5395" s="1" t="s">
        <v>2032</v>
      </c>
      <c r="E5395" s="1" t="s">
        <v>40</v>
      </c>
      <c r="F5395" s="4" t="s">
        <v>1</v>
      </c>
      <c r="G5395" s="16" t="s">
        <v>1</v>
      </c>
      <c r="H5395" s="2" t="s">
        <v>41</v>
      </c>
      <c r="I5395" s="185">
        <f t="shared" ref="I5395:O5395" si="4364">SUM(I5396:I5398)</f>
        <v>172282</v>
      </c>
      <c r="J5395" s="185">
        <f t="shared" si="4364"/>
        <v>92282</v>
      </c>
      <c r="K5395" s="185">
        <f t="shared" si="4364"/>
        <v>64586</v>
      </c>
      <c r="L5395" s="185">
        <f t="shared" si="4364"/>
        <v>14410</v>
      </c>
      <c r="M5395" s="15">
        <f t="shared" si="4364"/>
        <v>6460</v>
      </c>
      <c r="N5395" s="15">
        <f t="shared" si="4364"/>
        <v>4159</v>
      </c>
      <c r="O5395" s="15">
        <f t="shared" si="4364"/>
        <v>3791</v>
      </c>
      <c r="P5395" s="15">
        <f t="shared" si="4354"/>
        <v>78996</v>
      </c>
      <c r="Q5395" s="185">
        <f t="shared" si="4355"/>
        <v>85.602826119936708</v>
      </c>
    </row>
    <row r="5396" spans="1:17" x14ac:dyDescent="0.25">
      <c r="A5396" s="4" t="s">
        <v>969</v>
      </c>
      <c r="B5396" s="4" t="s">
        <v>94</v>
      </c>
      <c r="C5396" s="4" t="s">
        <v>1269</v>
      </c>
      <c r="D5396" s="4" t="s">
        <v>2032</v>
      </c>
      <c r="E5396" s="3" t="s">
        <v>42</v>
      </c>
      <c r="F5396" s="4"/>
      <c r="G5396" s="16" t="s">
        <v>1018</v>
      </c>
      <c r="H5396" s="16" t="s">
        <v>41</v>
      </c>
      <c r="I5396" s="183">
        <v>161848</v>
      </c>
      <c r="J5396" s="183">
        <v>81848</v>
      </c>
      <c r="K5396" s="183">
        <v>55994</v>
      </c>
      <c r="L5396" s="183">
        <f>M5396+N5396+O5396</f>
        <v>12570</v>
      </c>
      <c r="M5396" s="17">
        <v>5570</v>
      </c>
      <c r="N5396" s="17">
        <v>3500</v>
      </c>
      <c r="O5396" s="17">
        <v>3500</v>
      </c>
      <c r="P5396" s="17">
        <f t="shared" si="4354"/>
        <v>68564</v>
      </c>
      <c r="Q5396" s="183">
        <f t="shared" si="4355"/>
        <v>83.769914964324116</v>
      </c>
    </row>
    <row r="5397" spans="1:17" ht="22.5" x14ac:dyDescent="0.25">
      <c r="A5397" s="4" t="s">
        <v>969</v>
      </c>
      <c r="B5397" s="4" t="s">
        <v>94</v>
      </c>
      <c r="C5397" s="4" t="s">
        <v>1269</v>
      </c>
      <c r="D5397" s="4" t="s">
        <v>2032</v>
      </c>
      <c r="E5397" s="3" t="s">
        <v>42</v>
      </c>
      <c r="F5397" s="4" t="s">
        <v>2039</v>
      </c>
      <c r="G5397" s="16" t="s">
        <v>1018</v>
      </c>
      <c r="H5397" s="16" t="s">
        <v>50</v>
      </c>
      <c r="I5397" s="183">
        <v>6934</v>
      </c>
      <c r="J5397" s="183">
        <v>6934</v>
      </c>
      <c r="K5397" s="183">
        <v>5967</v>
      </c>
      <c r="L5397" s="183">
        <f>M5397+N5397+O5397</f>
        <v>967</v>
      </c>
      <c r="M5397" s="17">
        <v>599</v>
      </c>
      <c r="N5397" s="17">
        <v>368</v>
      </c>
      <c r="O5397" s="17"/>
      <c r="P5397" s="17">
        <f t="shared" si="4354"/>
        <v>6934</v>
      </c>
      <c r="Q5397" s="183">
        <f t="shared" si="4355"/>
        <v>100</v>
      </c>
    </row>
    <row r="5398" spans="1:17" ht="22.5" x14ac:dyDescent="0.25">
      <c r="A5398" s="4" t="s">
        <v>969</v>
      </c>
      <c r="B5398" s="4" t="s">
        <v>94</v>
      </c>
      <c r="C5398" s="4" t="s">
        <v>1269</v>
      </c>
      <c r="D5398" s="4" t="s">
        <v>2032</v>
      </c>
      <c r="E5398" s="3" t="s">
        <v>42</v>
      </c>
      <c r="F5398" s="4" t="s">
        <v>2040</v>
      </c>
      <c r="G5398" s="16" t="s">
        <v>1018</v>
      </c>
      <c r="H5398" s="16" t="s">
        <v>56</v>
      </c>
      <c r="I5398" s="183">
        <v>3500</v>
      </c>
      <c r="J5398" s="183">
        <v>3500</v>
      </c>
      <c r="K5398" s="183">
        <v>2625</v>
      </c>
      <c r="L5398" s="183">
        <f>M5398+N5398+O5398</f>
        <v>873</v>
      </c>
      <c r="M5398" s="17">
        <v>291</v>
      </c>
      <c r="N5398" s="17">
        <v>291</v>
      </c>
      <c r="O5398" s="17">
        <v>291</v>
      </c>
      <c r="P5398" s="17">
        <f t="shared" si="4354"/>
        <v>3498</v>
      </c>
      <c r="Q5398" s="183">
        <f t="shared" si="4355"/>
        <v>99.94285714285715</v>
      </c>
    </row>
    <row r="5399" spans="1:17" ht="22.5" x14ac:dyDescent="0.25">
      <c r="A5399" s="1" t="s">
        <v>1</v>
      </c>
      <c r="B5399" s="1" t="s">
        <v>1</v>
      </c>
      <c r="C5399" s="1" t="s">
        <v>1</v>
      </c>
      <c r="D5399" s="111" t="s">
        <v>1</v>
      </c>
      <c r="E5399" s="111" t="s">
        <v>1</v>
      </c>
      <c r="F5399" s="111" t="s">
        <v>1</v>
      </c>
      <c r="G5399" s="2" t="s">
        <v>1</v>
      </c>
      <c r="H5399" s="13" t="s">
        <v>57</v>
      </c>
      <c r="I5399" s="183"/>
      <c r="J5399" s="183">
        <v>54280</v>
      </c>
      <c r="K5399" s="183">
        <v>54280</v>
      </c>
      <c r="L5399" s="183"/>
      <c r="M5399" s="17"/>
      <c r="N5399" s="17"/>
      <c r="O5399" s="17"/>
      <c r="P5399" s="17"/>
      <c r="Q5399" s="161"/>
    </row>
    <row r="5400" spans="1:17" x14ac:dyDescent="0.25">
      <c r="A5400" s="4" t="s">
        <v>969</v>
      </c>
      <c r="B5400" s="4" t="s">
        <v>94</v>
      </c>
      <c r="C5400" s="4" t="s">
        <v>1269</v>
      </c>
      <c r="D5400" s="112" t="s">
        <v>2032</v>
      </c>
      <c r="E5400" s="111" t="s">
        <v>58</v>
      </c>
      <c r="F5400" s="111" t="s">
        <v>1</v>
      </c>
      <c r="G5400" s="2" t="s">
        <v>1</v>
      </c>
      <c r="H5400" s="2" t="s">
        <v>59</v>
      </c>
      <c r="I5400" s="183"/>
      <c r="J5400" s="183">
        <v>54280</v>
      </c>
      <c r="K5400" s="183">
        <v>54280</v>
      </c>
      <c r="L5400" s="183"/>
      <c r="M5400" s="17"/>
      <c r="N5400" s="17"/>
      <c r="O5400" s="17"/>
      <c r="P5400" s="17"/>
      <c r="Q5400" s="161"/>
    </row>
    <row r="5401" spans="1:17" x14ac:dyDescent="0.25">
      <c r="A5401" s="4" t="s">
        <v>969</v>
      </c>
      <c r="B5401" s="4" t="s">
        <v>94</v>
      </c>
      <c r="C5401" s="4" t="s">
        <v>1269</v>
      </c>
      <c r="D5401" s="112" t="s">
        <v>2032</v>
      </c>
      <c r="E5401" s="116">
        <v>6148</v>
      </c>
      <c r="F5401" s="112"/>
      <c r="G5401" s="117" t="s">
        <v>3392</v>
      </c>
      <c r="H5401" s="16" t="s">
        <v>68</v>
      </c>
      <c r="I5401" s="183"/>
      <c r="J5401" s="183">
        <v>54280</v>
      </c>
      <c r="K5401" s="183">
        <v>54280</v>
      </c>
      <c r="L5401" s="183"/>
      <c r="M5401" s="17"/>
      <c r="N5401" s="17"/>
      <c r="O5401" s="17"/>
      <c r="P5401" s="17"/>
      <c r="Q5401" s="161"/>
    </row>
    <row r="5402" spans="1:17" ht="22.5" x14ac:dyDescent="0.25">
      <c r="A5402" s="1" t="s">
        <v>1</v>
      </c>
      <c r="B5402" s="1" t="s">
        <v>1</v>
      </c>
      <c r="C5402" s="1" t="s">
        <v>1</v>
      </c>
      <c r="D5402" s="2" t="s">
        <v>1</v>
      </c>
      <c r="E5402" s="2" t="s">
        <v>1</v>
      </c>
      <c r="F5402" s="2" t="s">
        <v>1</v>
      </c>
      <c r="G5402" s="2" t="s">
        <v>1</v>
      </c>
      <c r="H5402" s="13" t="s">
        <v>70</v>
      </c>
      <c r="I5402" s="184">
        <f t="shared" ref="I5402:O5402" si="4365">SUM(I5403)</f>
        <v>112000</v>
      </c>
      <c r="J5402" s="184">
        <f t="shared" si="4365"/>
        <v>62000</v>
      </c>
      <c r="K5402" s="184">
        <f t="shared" si="4365"/>
        <v>62000</v>
      </c>
      <c r="L5402" s="184">
        <f t="shared" si="4365"/>
        <v>0</v>
      </c>
      <c r="M5402" s="14">
        <f t="shared" si="4365"/>
        <v>0</v>
      </c>
      <c r="N5402" s="14">
        <f t="shared" si="4365"/>
        <v>0</v>
      </c>
      <c r="O5402" s="14">
        <f t="shared" si="4365"/>
        <v>0</v>
      </c>
      <c r="P5402" s="14">
        <f>K5402+L5402</f>
        <v>62000</v>
      </c>
      <c r="Q5402" s="184">
        <f>IF(J5402=0,"-",P5402/J5402*100)</f>
        <v>100</v>
      </c>
    </row>
    <row r="5403" spans="1:17" x14ac:dyDescent="0.25">
      <c r="A5403" s="4" t="s">
        <v>969</v>
      </c>
      <c r="B5403" s="4" t="s">
        <v>94</v>
      </c>
      <c r="C5403" s="4" t="s">
        <v>1269</v>
      </c>
      <c r="D5403" s="4" t="s">
        <v>2032</v>
      </c>
      <c r="E5403" s="2" t="s">
        <v>71</v>
      </c>
      <c r="F5403" s="2" t="s">
        <v>1</v>
      </c>
      <c r="G5403" s="2" t="s">
        <v>1</v>
      </c>
      <c r="H5403" s="2" t="s">
        <v>72</v>
      </c>
      <c r="I5403" s="185">
        <f t="shared" ref="I5403:L5403" si="4366">SUM(I5404:I5405)</f>
        <v>112000</v>
      </c>
      <c r="J5403" s="185">
        <f t="shared" ref="J5403" si="4367">SUM(J5404:J5405)</f>
        <v>62000</v>
      </c>
      <c r="K5403" s="185">
        <f t="shared" ref="K5403" si="4368">SUM(K5404:K5405)</f>
        <v>62000</v>
      </c>
      <c r="L5403" s="185">
        <f t="shared" si="4366"/>
        <v>0</v>
      </c>
      <c r="M5403" s="15">
        <f t="shared" ref="M5403:O5403" si="4369">SUM(M5404:M5405)</f>
        <v>0</v>
      </c>
      <c r="N5403" s="15">
        <f t="shared" si="4369"/>
        <v>0</v>
      </c>
      <c r="O5403" s="15">
        <f t="shared" si="4369"/>
        <v>0</v>
      </c>
      <c r="P5403" s="15">
        <f>K5403+L5403</f>
        <v>62000</v>
      </c>
      <c r="Q5403" s="185">
        <f>IF(J5403=0,"-",P5403/J5403*100)</f>
        <v>100</v>
      </c>
    </row>
    <row r="5404" spans="1:17" x14ac:dyDescent="0.25">
      <c r="A5404" s="4" t="s">
        <v>969</v>
      </c>
      <c r="B5404" s="4" t="s">
        <v>94</v>
      </c>
      <c r="C5404" s="4" t="s">
        <v>1269</v>
      </c>
      <c r="D5404" s="4" t="s">
        <v>2032</v>
      </c>
      <c r="E5404" s="3" t="s">
        <v>75</v>
      </c>
      <c r="F5404" s="4"/>
      <c r="G5404" s="16" t="s">
        <v>1018</v>
      </c>
      <c r="H5404" s="16" t="s">
        <v>74</v>
      </c>
      <c r="I5404" s="183">
        <v>62000</v>
      </c>
      <c r="J5404" s="183">
        <v>32000</v>
      </c>
      <c r="K5404" s="183">
        <v>32000</v>
      </c>
      <c r="L5404" s="183">
        <f>M5404+N5404+O5404</f>
        <v>0</v>
      </c>
      <c r="M5404" s="17"/>
      <c r="N5404" s="17"/>
      <c r="O5404" s="17"/>
      <c r="P5404" s="17">
        <f>K5404+L5404</f>
        <v>32000</v>
      </c>
      <c r="Q5404" s="183">
        <f>IF(J5404=0,"-",P5404/J5404*100)</f>
        <v>100</v>
      </c>
    </row>
    <row r="5405" spans="1:17" x14ac:dyDescent="0.25">
      <c r="A5405" s="4" t="s">
        <v>969</v>
      </c>
      <c r="B5405" s="4" t="s">
        <v>94</v>
      </c>
      <c r="C5405" s="4" t="s">
        <v>1269</v>
      </c>
      <c r="D5405" s="4" t="s">
        <v>2032</v>
      </c>
      <c r="E5405" s="3" t="s">
        <v>341</v>
      </c>
      <c r="F5405" s="4"/>
      <c r="G5405" s="16" t="s">
        <v>1018</v>
      </c>
      <c r="H5405" s="16" t="s">
        <v>340</v>
      </c>
      <c r="I5405" s="183">
        <v>50000</v>
      </c>
      <c r="J5405" s="183">
        <v>30000</v>
      </c>
      <c r="K5405" s="183">
        <v>30000</v>
      </c>
      <c r="L5405" s="183">
        <f>M5405+N5405+O5405</f>
        <v>0</v>
      </c>
      <c r="M5405" s="17"/>
      <c r="N5405" s="17"/>
      <c r="O5405" s="17"/>
      <c r="P5405" s="17">
        <f>K5405+L5405</f>
        <v>30000</v>
      </c>
      <c r="Q5405" s="183">
        <f>IF(J5405=0,"-",P5405/J5405*100)</f>
        <v>100</v>
      </c>
    </row>
    <row r="5406" spans="1:17" ht="22.5" x14ac:dyDescent="0.25">
      <c r="A5406" s="16" t="s">
        <v>1</v>
      </c>
      <c r="B5406" s="16" t="s">
        <v>1</v>
      </c>
      <c r="C5406" s="16" t="s">
        <v>1</v>
      </c>
      <c r="D5406" s="16" t="s">
        <v>1</v>
      </c>
      <c r="E5406" s="16" t="s">
        <v>1</v>
      </c>
      <c r="F5406" s="16" t="s">
        <v>1</v>
      </c>
      <c r="G5406" s="16" t="s">
        <v>1</v>
      </c>
      <c r="H5406" s="13" t="s">
        <v>2041</v>
      </c>
      <c r="I5406" s="184">
        <f>SUM(I5376,I5402)</f>
        <v>3136552</v>
      </c>
      <c r="J5406" s="184">
        <f>SUM(J5376,J5402)</f>
        <v>3002340</v>
      </c>
      <c r="K5406" s="184">
        <f>SUM(K5376,K5402)</f>
        <v>2553461</v>
      </c>
      <c r="L5406" s="184">
        <f>SUM(L5376,L5402)</f>
        <v>424483</v>
      </c>
      <c r="M5406" s="14">
        <f t="shared" ref="M5406:O5406" si="4370">SUM(M5376,M5402)</f>
        <v>214239</v>
      </c>
      <c r="N5406" s="14">
        <f t="shared" si="4370"/>
        <v>172254</v>
      </c>
      <c r="O5406" s="14">
        <f t="shared" si="4370"/>
        <v>37990</v>
      </c>
      <c r="P5406" s="14">
        <f>K5406+L5406</f>
        <v>2977944</v>
      </c>
      <c r="Q5406" s="184">
        <f>IF(J5406=0,"-",P5406/J5406*100)</f>
        <v>99.187433801634725</v>
      </c>
    </row>
    <row r="5407" spans="1:17" ht="15.75" thickBot="1" x14ac:dyDescent="0.3">
      <c r="A5407" s="16" t="s">
        <v>1</v>
      </c>
      <c r="B5407" s="16" t="s">
        <v>1</v>
      </c>
      <c r="C5407" s="16" t="s">
        <v>1</v>
      </c>
      <c r="D5407" s="16" t="s">
        <v>1</v>
      </c>
      <c r="E5407" s="16" t="s">
        <v>1</v>
      </c>
      <c r="F5407" s="16" t="s">
        <v>1</v>
      </c>
      <c r="G5407" s="16" t="s">
        <v>1</v>
      </c>
      <c r="H5407" s="2" t="s">
        <v>77</v>
      </c>
      <c r="I5407" s="185">
        <v>77</v>
      </c>
      <c r="J5407" s="185">
        <v>77</v>
      </c>
      <c r="K5407" s="185"/>
      <c r="L5407" s="185"/>
      <c r="M5407" s="15"/>
      <c r="N5407" s="15"/>
      <c r="O5407" s="15"/>
      <c r="P5407" s="15"/>
      <c r="Q5407" s="164"/>
    </row>
    <row r="5408" spans="1:17" ht="45.75" thickBot="1" x14ac:dyDescent="0.3">
      <c r="A5408" s="212" t="s">
        <v>1</v>
      </c>
      <c r="B5408" s="212" t="s">
        <v>1</v>
      </c>
      <c r="C5408" s="212" t="s">
        <v>1</v>
      </c>
      <c r="D5408" s="212" t="s">
        <v>1</v>
      </c>
      <c r="E5408" s="212" t="s">
        <v>1</v>
      </c>
      <c r="F5408" s="212" t="s">
        <v>1</v>
      </c>
      <c r="G5408" s="214" t="s">
        <v>1</v>
      </c>
      <c r="H5408" s="5" t="s">
        <v>78</v>
      </c>
      <c r="I5408" s="109" t="s">
        <v>3374</v>
      </c>
      <c r="J5408" s="109" t="s">
        <v>3433</v>
      </c>
      <c r="K5408" s="109" t="s">
        <v>3437</v>
      </c>
      <c r="L5408" s="109" t="s">
        <v>3434</v>
      </c>
      <c r="M5408" s="5" t="s">
        <v>3439</v>
      </c>
      <c r="N5408" s="5" t="s">
        <v>3440</v>
      </c>
      <c r="O5408" s="5" t="s">
        <v>3441</v>
      </c>
      <c r="P5408" s="5" t="s">
        <v>3438</v>
      </c>
      <c r="Q5408" s="162" t="s">
        <v>3302</v>
      </c>
    </row>
    <row r="5409" spans="1:17" x14ac:dyDescent="0.25">
      <c r="A5409" s="213"/>
      <c r="B5409" s="213"/>
      <c r="C5409" s="213"/>
      <c r="D5409" s="213"/>
      <c r="E5409" s="213"/>
      <c r="F5409" s="213"/>
      <c r="G5409" s="215"/>
      <c r="H5409" s="18" t="s">
        <v>1</v>
      </c>
      <c r="I5409" s="110">
        <v>1</v>
      </c>
      <c r="J5409" s="110">
        <v>2</v>
      </c>
      <c r="K5409" s="110">
        <v>20</v>
      </c>
      <c r="L5409" s="110" t="s">
        <v>3402</v>
      </c>
      <c r="M5409" s="12">
        <v>5</v>
      </c>
      <c r="N5409" s="12">
        <v>6</v>
      </c>
      <c r="O5409" s="12">
        <v>7</v>
      </c>
      <c r="P5409" s="12" t="s">
        <v>3303</v>
      </c>
      <c r="Q5409" s="110">
        <v>9</v>
      </c>
    </row>
    <row r="5410" spans="1:17" x14ac:dyDescent="0.25">
      <c r="A5410" s="213"/>
      <c r="B5410" s="213"/>
      <c r="C5410" s="213"/>
      <c r="D5410" s="213"/>
      <c r="E5410" s="213"/>
      <c r="F5410" s="213"/>
      <c r="G5410" s="215"/>
      <c r="H5410" s="19" t="s">
        <v>1061</v>
      </c>
      <c r="I5410" s="186">
        <f t="shared" ref="I5410:L5410" si="4371">SUM(I5406)</f>
        <v>3136552</v>
      </c>
      <c r="J5410" s="186">
        <f t="shared" ref="J5410" si="4372">SUM(J5406)</f>
        <v>3002340</v>
      </c>
      <c r="K5410" s="186">
        <f t="shared" ref="K5410" si="4373">SUM(K5406)</f>
        <v>2553461</v>
      </c>
      <c r="L5410" s="186">
        <f t="shared" si="4371"/>
        <v>424483</v>
      </c>
      <c r="M5410" s="20">
        <f t="shared" ref="M5410:O5410" si="4374">SUM(M5406)</f>
        <v>214239</v>
      </c>
      <c r="N5410" s="20">
        <f t="shared" si="4374"/>
        <v>172254</v>
      </c>
      <c r="O5410" s="20">
        <f t="shared" si="4374"/>
        <v>37990</v>
      </c>
      <c r="P5410" s="20">
        <f>K5410+L5410</f>
        <v>2977944</v>
      </c>
      <c r="Q5410" s="186">
        <f>IF(J5410=0,"-",P5410/J5410*100)</f>
        <v>99.187433801634725</v>
      </c>
    </row>
    <row r="5411" spans="1:17" x14ac:dyDescent="0.25">
      <c r="A5411" s="213"/>
      <c r="B5411" s="213"/>
      <c r="C5411" s="213"/>
      <c r="D5411" s="213"/>
      <c r="E5411" s="213"/>
      <c r="F5411" s="213"/>
      <c r="G5411" s="215"/>
      <c r="H5411" s="21" t="s">
        <v>80</v>
      </c>
      <c r="I5411" s="186">
        <f t="shared" ref="I5411:L5411" si="4375">SUM(I5410)</f>
        <v>3136552</v>
      </c>
      <c r="J5411" s="186">
        <f t="shared" ref="J5411" si="4376">SUM(J5410)</f>
        <v>3002340</v>
      </c>
      <c r="K5411" s="186">
        <f t="shared" ref="K5411" si="4377">SUM(K5410)</f>
        <v>2553461</v>
      </c>
      <c r="L5411" s="186">
        <f t="shared" si="4375"/>
        <v>424483</v>
      </c>
      <c r="M5411" s="20">
        <f t="shared" ref="M5411:O5411" si="4378">SUM(M5410)</f>
        <v>214239</v>
      </c>
      <c r="N5411" s="20">
        <f t="shared" si="4378"/>
        <v>172254</v>
      </c>
      <c r="O5411" s="20">
        <f t="shared" si="4378"/>
        <v>37990</v>
      </c>
      <c r="P5411" s="20">
        <f>K5411+L5411</f>
        <v>2977944</v>
      </c>
      <c r="Q5411" s="186">
        <f>IF(J5411=0,"-",P5411/J5411*100)</f>
        <v>99.187433801634725</v>
      </c>
    </row>
    <row r="5412" spans="1:17" x14ac:dyDescent="0.25">
      <c r="A5412" s="216"/>
      <c r="B5412" s="216"/>
      <c r="C5412" s="216"/>
      <c r="D5412" s="216"/>
      <c r="E5412" s="216"/>
      <c r="F5412" s="216"/>
      <c r="G5412" s="217"/>
      <c r="J5412" s="178">
        <v>0</v>
      </c>
      <c r="K5412" s="178">
        <v>0</v>
      </c>
      <c r="L5412" s="178">
        <f>M5412+N5412+O5412</f>
        <v>0</v>
      </c>
      <c r="P5412">
        <f>K5412+L5412</f>
        <v>0</v>
      </c>
      <c r="Q5412" s="160" t="str">
        <f>IF(J5412=0,"-",P5412/J5412*100)</f>
        <v>-</v>
      </c>
    </row>
    <row r="5413" spans="1:17" ht="15.75" thickBot="1" x14ac:dyDescent="0.3">
      <c r="A5413" s="16" t="s">
        <v>1</v>
      </c>
      <c r="B5413" s="16" t="s">
        <v>1</v>
      </c>
      <c r="C5413" s="16" t="s">
        <v>1</v>
      </c>
      <c r="D5413" s="16" t="s">
        <v>1</v>
      </c>
      <c r="E5413" s="16" t="s">
        <v>1</v>
      </c>
      <c r="F5413" s="16" t="s">
        <v>1</v>
      </c>
      <c r="G5413" s="16" t="s">
        <v>1</v>
      </c>
      <c r="H5413" s="22" t="s">
        <v>1</v>
      </c>
      <c r="I5413" s="187"/>
      <c r="J5413" s="187"/>
      <c r="K5413" s="187"/>
      <c r="L5413" s="187"/>
      <c r="M5413" s="22"/>
      <c r="N5413" s="22"/>
      <c r="O5413" s="22"/>
      <c r="P5413" s="22"/>
      <c r="Q5413" s="166"/>
    </row>
    <row r="5414" spans="1:17" ht="45.75" thickBot="1" x14ac:dyDescent="0.3">
      <c r="A5414" s="5" t="s">
        <v>4</v>
      </c>
      <c r="B5414" s="5" t="s">
        <v>5</v>
      </c>
      <c r="C5414" s="5" t="s">
        <v>6</v>
      </c>
      <c r="D5414" s="6" t="s">
        <v>1</v>
      </c>
      <c r="E5414" s="5" t="s">
        <v>7</v>
      </c>
      <c r="F5414" s="5" t="s">
        <v>8</v>
      </c>
      <c r="G5414" s="5" t="s">
        <v>9</v>
      </c>
      <c r="H5414" s="5" t="s">
        <v>10</v>
      </c>
      <c r="I5414" s="109" t="s">
        <v>3374</v>
      </c>
      <c r="J5414" s="109" t="s">
        <v>3433</v>
      </c>
      <c r="K5414" s="109" t="s">
        <v>3437</v>
      </c>
      <c r="L5414" s="109" t="s">
        <v>3434</v>
      </c>
      <c r="M5414" s="5" t="s">
        <v>3439</v>
      </c>
      <c r="N5414" s="5" t="s">
        <v>3440</v>
      </c>
      <c r="O5414" s="5" t="s">
        <v>3441</v>
      </c>
      <c r="P5414" s="5" t="s">
        <v>3438</v>
      </c>
      <c r="Q5414" s="162" t="s">
        <v>3302</v>
      </c>
    </row>
    <row r="5415" spans="1:17" x14ac:dyDescent="0.25">
      <c r="A5415" s="7" t="s">
        <v>1</v>
      </c>
      <c r="B5415" s="7" t="s">
        <v>1</v>
      </c>
      <c r="C5415" s="7" t="s">
        <v>1</v>
      </c>
      <c r="D5415" s="8" t="s">
        <v>1</v>
      </c>
      <c r="E5415" s="8" t="s">
        <v>1</v>
      </c>
      <c r="F5415" s="9" t="s">
        <v>1</v>
      </c>
      <c r="G5415" s="10" t="s">
        <v>1</v>
      </c>
      <c r="H5415" s="11" t="s">
        <v>1</v>
      </c>
      <c r="I5415" s="110">
        <v>1</v>
      </c>
      <c r="J5415" s="110">
        <v>2</v>
      </c>
      <c r="K5415" s="110">
        <v>20</v>
      </c>
      <c r="L5415" s="110" t="s">
        <v>3402</v>
      </c>
      <c r="M5415" s="12">
        <v>5</v>
      </c>
      <c r="N5415" s="12">
        <v>6</v>
      </c>
      <c r="O5415" s="12">
        <v>7</v>
      </c>
      <c r="P5415" s="12" t="s">
        <v>3303</v>
      </c>
      <c r="Q5415" s="110">
        <v>9</v>
      </c>
    </row>
    <row r="5416" spans="1:17" x14ac:dyDescent="0.25">
      <c r="A5416" s="1" t="s">
        <v>969</v>
      </c>
      <c r="B5416" s="1" t="s">
        <v>94</v>
      </c>
      <c r="C5416" s="4" t="s">
        <v>1280</v>
      </c>
      <c r="D5416" s="4" t="s">
        <v>2042</v>
      </c>
      <c r="E5416" s="2" t="s">
        <v>1</v>
      </c>
      <c r="F5416" s="2" t="s">
        <v>1</v>
      </c>
      <c r="G5416" s="2" t="s">
        <v>1</v>
      </c>
      <c r="H5416" s="2" t="s">
        <v>2043</v>
      </c>
      <c r="I5416" s="183">
        <v>0</v>
      </c>
      <c r="J5416" s="183"/>
      <c r="K5416" s="183"/>
      <c r="L5416" s="183"/>
      <c r="M5416" s="3"/>
      <c r="N5416" s="3"/>
      <c r="O5416" s="3"/>
      <c r="P5416" s="3"/>
      <c r="Q5416" s="161"/>
    </row>
    <row r="5417" spans="1:17" ht="33.75" x14ac:dyDescent="0.25">
      <c r="A5417" s="1" t="s">
        <v>1</v>
      </c>
      <c r="B5417" s="1" t="s">
        <v>1</v>
      </c>
      <c r="C5417" s="1" t="s">
        <v>1</v>
      </c>
      <c r="D5417" s="2" t="s">
        <v>1</v>
      </c>
      <c r="E5417" s="2" t="s">
        <v>1</v>
      </c>
      <c r="F5417" s="2" t="s">
        <v>1</v>
      </c>
      <c r="G5417" s="2" t="s">
        <v>1</v>
      </c>
      <c r="H5417" s="13" t="s">
        <v>14</v>
      </c>
      <c r="I5417" s="184">
        <f t="shared" ref="I5417:K5417" si="4379">SUM(I5418,I5426,I5428)</f>
        <v>2748308</v>
      </c>
      <c r="J5417" s="184">
        <f t="shared" ref="J5417" si="4380">SUM(J5418,J5426,J5428)</f>
        <v>2708699</v>
      </c>
      <c r="K5417" s="184">
        <f t="shared" si="4379"/>
        <v>2165212</v>
      </c>
      <c r="L5417" s="184">
        <f>SUM(L5418,L5426,L5428)</f>
        <v>543487</v>
      </c>
      <c r="M5417" s="14">
        <f t="shared" ref="M5417:O5417" si="4381">SUM(M5418,M5426,M5428)</f>
        <v>229980</v>
      </c>
      <c r="N5417" s="14">
        <f t="shared" si="4381"/>
        <v>227820</v>
      </c>
      <c r="O5417" s="14">
        <f t="shared" si="4381"/>
        <v>85687</v>
      </c>
      <c r="P5417" s="14">
        <f t="shared" ref="P5417:P5447" si="4382">K5417+L5417</f>
        <v>2708699</v>
      </c>
      <c r="Q5417" s="184">
        <f t="shared" ref="Q5417:Q5447" si="4383">IF(J5417=0,"-",P5417/J5417*100)</f>
        <v>100</v>
      </c>
    </row>
    <row r="5418" spans="1:17" x14ac:dyDescent="0.25">
      <c r="A5418" s="4" t="s">
        <v>969</v>
      </c>
      <c r="B5418" s="4" t="s">
        <v>94</v>
      </c>
      <c r="C5418" s="4" t="s">
        <v>1280</v>
      </c>
      <c r="D5418" s="4" t="s">
        <v>2042</v>
      </c>
      <c r="E5418" s="2" t="s">
        <v>15</v>
      </c>
      <c r="F5418" s="2" t="s">
        <v>1</v>
      </c>
      <c r="G5418" s="2" t="s">
        <v>1</v>
      </c>
      <c r="H5418" s="2" t="s">
        <v>16</v>
      </c>
      <c r="I5418" s="185">
        <f t="shared" ref="I5418:L5418" si="4384">SUM(I5419,I5420)</f>
        <v>2268042</v>
      </c>
      <c r="J5418" s="185">
        <f t="shared" ref="J5418" si="4385">SUM(J5419,J5420)</f>
        <v>2271933</v>
      </c>
      <c r="K5418" s="185">
        <f t="shared" ref="K5418" si="4386">SUM(K5419,K5420)</f>
        <v>1808057</v>
      </c>
      <c r="L5418" s="185">
        <f t="shared" si="4384"/>
        <v>463876</v>
      </c>
      <c r="M5418" s="15">
        <f t="shared" ref="M5418:O5418" si="4387">SUM(M5419,M5420)</f>
        <v>197550</v>
      </c>
      <c r="N5418" s="15">
        <f t="shared" si="4387"/>
        <v>196000</v>
      </c>
      <c r="O5418" s="15">
        <f t="shared" si="4387"/>
        <v>70326</v>
      </c>
      <c r="P5418" s="15">
        <f t="shared" si="4382"/>
        <v>2271933</v>
      </c>
      <c r="Q5418" s="185">
        <f t="shared" si="4383"/>
        <v>100</v>
      </c>
    </row>
    <row r="5419" spans="1:17" x14ac:dyDescent="0.25">
      <c r="A5419" s="4" t="s">
        <v>969</v>
      </c>
      <c r="B5419" s="4" t="s">
        <v>94</v>
      </c>
      <c r="C5419" s="4" t="s">
        <v>1280</v>
      </c>
      <c r="D5419" s="4" t="s">
        <v>2042</v>
      </c>
      <c r="E5419" s="3" t="s">
        <v>18</v>
      </c>
      <c r="F5419" s="4"/>
      <c r="G5419" s="16" t="s">
        <v>1018</v>
      </c>
      <c r="H5419" s="16" t="s">
        <v>17</v>
      </c>
      <c r="I5419" s="183">
        <v>1934258</v>
      </c>
      <c r="J5419" s="183">
        <v>1934258</v>
      </c>
      <c r="K5419" s="183">
        <v>1516566</v>
      </c>
      <c r="L5419" s="183">
        <f>M5419+N5419+O5419</f>
        <v>417692</v>
      </c>
      <c r="M5419" s="17">
        <v>178000</v>
      </c>
      <c r="N5419" s="17">
        <v>178000</v>
      </c>
      <c r="O5419" s="17">
        <v>61692</v>
      </c>
      <c r="P5419" s="17">
        <f t="shared" si="4382"/>
        <v>1934258</v>
      </c>
      <c r="Q5419" s="183">
        <f t="shared" si="4383"/>
        <v>100</v>
      </c>
    </row>
    <row r="5420" spans="1:17" x14ac:dyDescent="0.25">
      <c r="A5420" s="1" t="s">
        <v>969</v>
      </c>
      <c r="B5420" s="1" t="s">
        <v>94</v>
      </c>
      <c r="C5420" s="1" t="s">
        <v>1280</v>
      </c>
      <c r="D5420" s="1" t="s">
        <v>2042</v>
      </c>
      <c r="E5420" s="1" t="s">
        <v>20</v>
      </c>
      <c r="F5420" s="4" t="s">
        <v>1</v>
      </c>
      <c r="G5420" s="16" t="s">
        <v>1</v>
      </c>
      <c r="H5420" s="2" t="s">
        <v>21</v>
      </c>
      <c r="I5420" s="185">
        <f t="shared" ref="I5420:O5420" si="4388">SUM(I5421:I5425)</f>
        <v>333784</v>
      </c>
      <c r="J5420" s="185">
        <f t="shared" si="4388"/>
        <v>337675</v>
      </c>
      <c r="K5420" s="185">
        <f t="shared" si="4388"/>
        <v>291491</v>
      </c>
      <c r="L5420" s="185">
        <f t="shared" si="4388"/>
        <v>46184</v>
      </c>
      <c r="M5420" s="15">
        <f t="shared" si="4388"/>
        <v>19550</v>
      </c>
      <c r="N5420" s="15">
        <f t="shared" si="4388"/>
        <v>18000</v>
      </c>
      <c r="O5420" s="15">
        <f t="shared" si="4388"/>
        <v>8634</v>
      </c>
      <c r="P5420" s="15">
        <f t="shared" si="4382"/>
        <v>337675</v>
      </c>
      <c r="Q5420" s="185">
        <f t="shared" si="4383"/>
        <v>100</v>
      </c>
    </row>
    <row r="5421" spans="1:17" x14ac:dyDescent="0.25">
      <c r="A5421" s="4" t="s">
        <v>969</v>
      </c>
      <c r="B5421" s="4" t="s">
        <v>94</v>
      </c>
      <c r="C5421" s="4" t="s">
        <v>1280</v>
      </c>
      <c r="D5421" s="4" t="s">
        <v>2042</v>
      </c>
      <c r="E5421" s="3" t="s">
        <v>22</v>
      </c>
      <c r="F5421" s="4" t="s">
        <v>2044</v>
      </c>
      <c r="G5421" s="16" t="s">
        <v>1018</v>
      </c>
      <c r="H5421" s="16" t="s">
        <v>86</v>
      </c>
      <c r="I5421" s="183">
        <v>48000</v>
      </c>
      <c r="J5421" s="183">
        <v>48000</v>
      </c>
      <c r="K5421" s="183">
        <v>36000</v>
      </c>
      <c r="L5421" s="183">
        <f>M5421+N5421+O5421</f>
        <v>12000</v>
      </c>
      <c r="M5421" s="17">
        <v>4000</v>
      </c>
      <c r="N5421" s="17">
        <v>4000</v>
      </c>
      <c r="O5421" s="17">
        <v>4000</v>
      </c>
      <c r="P5421" s="17">
        <f t="shared" si="4382"/>
        <v>48000</v>
      </c>
      <c r="Q5421" s="183">
        <f t="shared" si="4383"/>
        <v>100</v>
      </c>
    </row>
    <row r="5422" spans="1:17" x14ac:dyDescent="0.25">
      <c r="A5422" s="4" t="s">
        <v>969</v>
      </c>
      <c r="B5422" s="4" t="s">
        <v>94</v>
      </c>
      <c r="C5422" s="4" t="s">
        <v>1280</v>
      </c>
      <c r="D5422" s="4" t="s">
        <v>2042</v>
      </c>
      <c r="E5422" s="3" t="s">
        <v>22</v>
      </c>
      <c r="F5422" s="4" t="s">
        <v>2045</v>
      </c>
      <c r="G5422" s="16" t="s">
        <v>1018</v>
      </c>
      <c r="H5422" s="16" t="s">
        <v>26</v>
      </c>
      <c r="I5422" s="183">
        <v>158634</v>
      </c>
      <c r="J5422" s="183">
        <v>158634</v>
      </c>
      <c r="K5422" s="183">
        <v>126000</v>
      </c>
      <c r="L5422" s="183">
        <f>M5422+N5422+O5422</f>
        <v>32634</v>
      </c>
      <c r="M5422" s="17">
        <v>14000</v>
      </c>
      <c r="N5422" s="17">
        <v>14000</v>
      </c>
      <c r="O5422" s="17">
        <v>4634</v>
      </c>
      <c r="P5422" s="17">
        <f t="shared" si="4382"/>
        <v>158634</v>
      </c>
      <c r="Q5422" s="183">
        <f t="shared" si="4383"/>
        <v>100</v>
      </c>
    </row>
    <row r="5423" spans="1:17" x14ac:dyDescent="0.25">
      <c r="A5423" s="4" t="s">
        <v>969</v>
      </c>
      <c r="B5423" s="4" t="s">
        <v>94</v>
      </c>
      <c r="C5423" s="4" t="s">
        <v>1280</v>
      </c>
      <c r="D5423" s="4" t="s">
        <v>2042</v>
      </c>
      <c r="E5423" s="3" t="s">
        <v>22</v>
      </c>
      <c r="F5423" s="4" t="s">
        <v>2046</v>
      </c>
      <c r="G5423" s="16" t="s">
        <v>1018</v>
      </c>
      <c r="H5423" s="16" t="s">
        <v>28</v>
      </c>
      <c r="I5423" s="183">
        <v>34650</v>
      </c>
      <c r="J5423" s="183">
        <v>38541</v>
      </c>
      <c r="K5423" s="183">
        <v>38541</v>
      </c>
      <c r="L5423" s="183">
        <f>M5423+N5423+O5423</f>
        <v>0</v>
      </c>
      <c r="M5423" s="17">
        <v>0</v>
      </c>
      <c r="N5423" s="17">
        <v>0</v>
      </c>
      <c r="O5423" s="17">
        <v>0</v>
      </c>
      <c r="P5423" s="17">
        <f t="shared" si="4382"/>
        <v>38541</v>
      </c>
      <c r="Q5423" s="183">
        <f t="shared" si="4383"/>
        <v>100</v>
      </c>
    </row>
    <row r="5424" spans="1:17" x14ac:dyDescent="0.25">
      <c r="A5424" s="4" t="s">
        <v>969</v>
      </c>
      <c r="B5424" s="4" t="s">
        <v>94</v>
      </c>
      <c r="C5424" s="4" t="s">
        <v>1280</v>
      </c>
      <c r="D5424" s="4" t="s">
        <v>2042</v>
      </c>
      <c r="E5424" s="3" t="s">
        <v>22</v>
      </c>
      <c r="F5424" s="4" t="s">
        <v>2047</v>
      </c>
      <c r="G5424" s="16" t="s">
        <v>1018</v>
      </c>
      <c r="H5424" s="16" t="s">
        <v>24</v>
      </c>
      <c r="I5424" s="183">
        <v>52500</v>
      </c>
      <c r="J5424" s="183">
        <v>52500</v>
      </c>
      <c r="K5424" s="183">
        <v>52500</v>
      </c>
      <c r="L5424" s="183">
        <f>M5424+N5424+O5424</f>
        <v>0</v>
      </c>
      <c r="M5424" s="17"/>
      <c r="N5424" s="17"/>
      <c r="O5424" s="17"/>
      <c r="P5424" s="17">
        <f t="shared" si="4382"/>
        <v>52500</v>
      </c>
      <c r="Q5424" s="183">
        <f t="shared" si="4383"/>
        <v>100</v>
      </c>
    </row>
    <row r="5425" spans="1:17" x14ac:dyDescent="0.25">
      <c r="A5425" s="4" t="s">
        <v>969</v>
      </c>
      <c r="B5425" s="4" t="s">
        <v>94</v>
      </c>
      <c r="C5425" s="4" t="s">
        <v>1280</v>
      </c>
      <c r="D5425" s="4" t="s">
        <v>2042</v>
      </c>
      <c r="E5425" s="3" t="s">
        <v>22</v>
      </c>
      <c r="F5425" s="4" t="s">
        <v>2048</v>
      </c>
      <c r="G5425" s="16" t="s">
        <v>1018</v>
      </c>
      <c r="H5425" s="16" t="s">
        <v>30</v>
      </c>
      <c r="I5425" s="183">
        <v>40000</v>
      </c>
      <c r="J5425" s="183">
        <v>40000</v>
      </c>
      <c r="K5425" s="183">
        <v>38450</v>
      </c>
      <c r="L5425" s="183">
        <f>M5425+N5425+O5425</f>
        <v>1550</v>
      </c>
      <c r="M5425" s="17">
        <v>1550</v>
      </c>
      <c r="N5425" s="17"/>
      <c r="O5425" s="17"/>
      <c r="P5425" s="17">
        <f t="shared" si="4382"/>
        <v>40000</v>
      </c>
      <c r="Q5425" s="183">
        <f t="shared" si="4383"/>
        <v>100</v>
      </c>
    </row>
    <row r="5426" spans="1:17" x14ac:dyDescent="0.25">
      <c r="A5426" s="4" t="s">
        <v>969</v>
      </c>
      <c r="B5426" s="4" t="s">
        <v>94</v>
      </c>
      <c r="C5426" s="4" t="s">
        <v>1280</v>
      </c>
      <c r="D5426" s="4" t="s">
        <v>2042</v>
      </c>
      <c r="E5426" s="2" t="s">
        <v>31</v>
      </c>
      <c r="F5426" s="2" t="s">
        <v>1</v>
      </c>
      <c r="G5426" s="2" t="s">
        <v>1</v>
      </c>
      <c r="H5426" s="2" t="s">
        <v>32</v>
      </c>
      <c r="I5426" s="185">
        <f t="shared" ref="I5426:O5426" si="4389">SUM(I5427)</f>
        <v>203096</v>
      </c>
      <c r="J5426" s="185">
        <f t="shared" si="4389"/>
        <v>203096</v>
      </c>
      <c r="K5426" s="185">
        <f t="shared" si="4389"/>
        <v>158955</v>
      </c>
      <c r="L5426" s="185">
        <f t="shared" si="4389"/>
        <v>44141</v>
      </c>
      <c r="M5426" s="15">
        <f t="shared" si="4389"/>
        <v>18690</v>
      </c>
      <c r="N5426" s="15">
        <f t="shared" si="4389"/>
        <v>18690</v>
      </c>
      <c r="O5426" s="15">
        <f t="shared" si="4389"/>
        <v>6761</v>
      </c>
      <c r="P5426" s="15">
        <f t="shared" si="4382"/>
        <v>203096</v>
      </c>
      <c r="Q5426" s="185">
        <f t="shared" si="4383"/>
        <v>100</v>
      </c>
    </row>
    <row r="5427" spans="1:17" x14ac:dyDescent="0.25">
      <c r="A5427" s="4" t="s">
        <v>969</v>
      </c>
      <c r="B5427" s="4" t="s">
        <v>94</v>
      </c>
      <c r="C5427" s="4" t="s">
        <v>1280</v>
      </c>
      <c r="D5427" s="4" t="s">
        <v>2042</v>
      </c>
      <c r="E5427" s="3" t="s">
        <v>34</v>
      </c>
      <c r="F5427" s="4"/>
      <c r="G5427" s="16" t="s">
        <v>1018</v>
      </c>
      <c r="H5427" s="16" t="s">
        <v>33</v>
      </c>
      <c r="I5427" s="183">
        <v>203096</v>
      </c>
      <c r="J5427" s="183">
        <v>203096</v>
      </c>
      <c r="K5427" s="183">
        <v>158955</v>
      </c>
      <c r="L5427" s="183">
        <f>M5427+N5427+O5427</f>
        <v>44141</v>
      </c>
      <c r="M5427" s="17">
        <v>18690</v>
      </c>
      <c r="N5427" s="17">
        <v>18690</v>
      </c>
      <c r="O5427" s="17">
        <v>6761</v>
      </c>
      <c r="P5427" s="17">
        <f t="shared" si="4382"/>
        <v>203096</v>
      </c>
      <c r="Q5427" s="183">
        <f t="shared" si="4383"/>
        <v>100</v>
      </c>
    </row>
    <row r="5428" spans="1:17" x14ac:dyDescent="0.25">
      <c r="A5428" s="4" t="s">
        <v>969</v>
      </c>
      <c r="B5428" s="4" t="s">
        <v>94</v>
      </c>
      <c r="C5428" s="4" t="s">
        <v>1280</v>
      </c>
      <c r="D5428" s="4" t="s">
        <v>2042</v>
      </c>
      <c r="E5428" s="2" t="s">
        <v>35</v>
      </c>
      <c r="F5428" s="2" t="s">
        <v>1</v>
      </c>
      <c r="G5428" s="2" t="s">
        <v>1</v>
      </c>
      <c r="H5428" s="2" t="s">
        <v>36</v>
      </c>
      <c r="I5428" s="185">
        <f t="shared" ref="I5428:K5428" si="4390">SUM(I5429:I5436)</f>
        <v>277170</v>
      </c>
      <c r="J5428" s="185">
        <f t="shared" si="4390"/>
        <v>233670</v>
      </c>
      <c r="K5428" s="185">
        <f t="shared" si="4390"/>
        <v>198200</v>
      </c>
      <c r="L5428" s="185">
        <f>SUM(L5429:L5436)</f>
        <v>35470</v>
      </c>
      <c r="M5428" s="15">
        <f t="shared" ref="M5428:O5428" si="4391">SUM(M5429:M5436)</f>
        <v>13740</v>
      </c>
      <c r="N5428" s="15">
        <f t="shared" si="4391"/>
        <v>13130</v>
      </c>
      <c r="O5428" s="15">
        <f t="shared" si="4391"/>
        <v>8600</v>
      </c>
      <c r="P5428" s="15">
        <f t="shared" si="4382"/>
        <v>233670</v>
      </c>
      <c r="Q5428" s="185">
        <f t="shared" si="4383"/>
        <v>100</v>
      </c>
    </row>
    <row r="5429" spans="1:17" x14ac:dyDescent="0.25">
      <c r="A5429" s="4" t="s">
        <v>969</v>
      </c>
      <c r="B5429" s="4" t="s">
        <v>94</v>
      </c>
      <c r="C5429" s="4" t="s">
        <v>1280</v>
      </c>
      <c r="D5429" s="4" t="s">
        <v>2042</v>
      </c>
      <c r="E5429" s="3" t="s">
        <v>39</v>
      </c>
      <c r="F5429" s="4"/>
      <c r="G5429" s="16" t="s">
        <v>1018</v>
      </c>
      <c r="H5429" s="16" t="s">
        <v>38</v>
      </c>
      <c r="I5429" s="183">
        <v>2500</v>
      </c>
      <c r="J5429" s="183">
        <v>2000</v>
      </c>
      <c r="K5429" s="183">
        <v>2000</v>
      </c>
      <c r="L5429" s="183">
        <f t="shared" ref="L5429:L5435" si="4392">M5429+N5429+O5429</f>
        <v>0</v>
      </c>
      <c r="M5429" s="17">
        <v>0</v>
      </c>
      <c r="N5429" s="17">
        <v>0</v>
      </c>
      <c r="O5429" s="17">
        <v>0</v>
      </c>
      <c r="P5429" s="17">
        <f t="shared" si="4382"/>
        <v>2000</v>
      </c>
      <c r="Q5429" s="183">
        <f t="shared" si="4383"/>
        <v>100</v>
      </c>
    </row>
    <row r="5430" spans="1:17" x14ac:dyDescent="0.25">
      <c r="A5430" s="4" t="s">
        <v>969</v>
      </c>
      <c r="B5430" s="4" t="s">
        <v>94</v>
      </c>
      <c r="C5430" s="4" t="s">
        <v>1280</v>
      </c>
      <c r="D5430" s="4" t="s">
        <v>2042</v>
      </c>
      <c r="E5430" s="3" t="s">
        <v>197</v>
      </c>
      <c r="F5430" s="4"/>
      <c r="G5430" s="16" t="s">
        <v>1018</v>
      </c>
      <c r="H5430" s="16" t="s">
        <v>196</v>
      </c>
      <c r="I5430" s="183">
        <v>75000</v>
      </c>
      <c r="J5430" s="183">
        <v>75000</v>
      </c>
      <c r="K5430" s="183">
        <v>69000</v>
      </c>
      <c r="L5430" s="183">
        <f t="shared" si="4392"/>
        <v>6000</v>
      </c>
      <c r="M5430" s="17">
        <v>3000</v>
      </c>
      <c r="N5430" s="17">
        <v>3000</v>
      </c>
      <c r="O5430" s="17">
        <v>0</v>
      </c>
      <c r="P5430" s="17">
        <f t="shared" si="4382"/>
        <v>75000</v>
      </c>
      <c r="Q5430" s="183">
        <f t="shared" si="4383"/>
        <v>100</v>
      </c>
    </row>
    <row r="5431" spans="1:17" x14ac:dyDescent="0.25">
      <c r="A5431" s="4" t="s">
        <v>969</v>
      </c>
      <c r="B5431" s="4" t="s">
        <v>94</v>
      </c>
      <c r="C5431" s="4" t="s">
        <v>1280</v>
      </c>
      <c r="D5431" s="4" t="s">
        <v>2042</v>
      </c>
      <c r="E5431" s="3" t="s">
        <v>200</v>
      </c>
      <c r="F5431" s="4"/>
      <c r="G5431" s="16" t="s">
        <v>1018</v>
      </c>
      <c r="H5431" s="16" t="s">
        <v>199</v>
      </c>
      <c r="I5431" s="183">
        <v>17000</v>
      </c>
      <c r="J5431" s="183">
        <v>17000</v>
      </c>
      <c r="K5431" s="183">
        <v>13500</v>
      </c>
      <c r="L5431" s="183">
        <f t="shared" si="4392"/>
        <v>3500</v>
      </c>
      <c r="M5431" s="17">
        <v>1500</v>
      </c>
      <c r="N5431" s="17">
        <v>1000</v>
      </c>
      <c r="O5431" s="17">
        <v>1000</v>
      </c>
      <c r="P5431" s="17">
        <f t="shared" si="4382"/>
        <v>17000</v>
      </c>
      <c r="Q5431" s="183">
        <f t="shared" si="4383"/>
        <v>100</v>
      </c>
    </row>
    <row r="5432" spans="1:17" x14ac:dyDescent="0.25">
      <c r="A5432" s="4" t="s">
        <v>969</v>
      </c>
      <c r="B5432" s="4" t="s">
        <v>94</v>
      </c>
      <c r="C5432" s="4" t="s">
        <v>1280</v>
      </c>
      <c r="D5432" s="4" t="s">
        <v>2042</v>
      </c>
      <c r="E5432" s="3" t="s">
        <v>203</v>
      </c>
      <c r="F5432" s="4"/>
      <c r="G5432" s="16" t="s">
        <v>1018</v>
      </c>
      <c r="H5432" s="16" t="s">
        <v>202</v>
      </c>
      <c r="I5432" s="183">
        <v>72000</v>
      </c>
      <c r="J5432" s="183">
        <v>70000</v>
      </c>
      <c r="K5432" s="183">
        <v>47000</v>
      </c>
      <c r="L5432" s="183">
        <f t="shared" si="4392"/>
        <v>23000</v>
      </c>
      <c r="M5432" s="17">
        <v>8000</v>
      </c>
      <c r="N5432" s="17">
        <v>8000</v>
      </c>
      <c r="O5432" s="17">
        <v>7000</v>
      </c>
      <c r="P5432" s="17">
        <f t="shared" si="4382"/>
        <v>70000</v>
      </c>
      <c r="Q5432" s="183">
        <f t="shared" si="4383"/>
        <v>100</v>
      </c>
    </row>
    <row r="5433" spans="1:17" x14ac:dyDescent="0.25">
      <c r="A5433" s="4" t="s">
        <v>969</v>
      </c>
      <c r="B5433" s="4" t="s">
        <v>94</v>
      </c>
      <c r="C5433" s="4" t="s">
        <v>1280</v>
      </c>
      <c r="D5433" s="4" t="s">
        <v>2042</v>
      </c>
      <c r="E5433" s="3" t="s">
        <v>206</v>
      </c>
      <c r="F5433" s="4"/>
      <c r="G5433" s="16" t="s">
        <v>1018</v>
      </c>
      <c r="H5433" s="16" t="s">
        <v>205</v>
      </c>
      <c r="I5433" s="183">
        <v>500</v>
      </c>
      <c r="J5433" s="183">
        <v>500</v>
      </c>
      <c r="K5433" s="183">
        <v>400</v>
      </c>
      <c r="L5433" s="183">
        <f t="shared" si="4392"/>
        <v>100</v>
      </c>
      <c r="M5433" s="17">
        <v>100</v>
      </c>
      <c r="N5433" s="17">
        <v>0</v>
      </c>
      <c r="O5433" s="17">
        <v>0</v>
      </c>
      <c r="P5433" s="17">
        <f t="shared" si="4382"/>
        <v>500</v>
      </c>
      <c r="Q5433" s="183">
        <f t="shared" si="4383"/>
        <v>100</v>
      </c>
    </row>
    <row r="5434" spans="1:17" x14ac:dyDescent="0.25">
      <c r="A5434" s="4" t="s">
        <v>969</v>
      </c>
      <c r="B5434" s="4" t="s">
        <v>94</v>
      </c>
      <c r="C5434" s="4" t="s">
        <v>1280</v>
      </c>
      <c r="D5434" s="4" t="s">
        <v>2042</v>
      </c>
      <c r="E5434" s="3" t="s">
        <v>212</v>
      </c>
      <c r="F5434" s="4"/>
      <c r="G5434" s="16" t="s">
        <v>1018</v>
      </c>
      <c r="H5434" s="16" t="s">
        <v>211</v>
      </c>
      <c r="I5434" s="183">
        <v>20000</v>
      </c>
      <c r="J5434" s="183">
        <v>18000</v>
      </c>
      <c r="K5434" s="183">
        <v>15400</v>
      </c>
      <c r="L5434" s="183">
        <f t="shared" si="4392"/>
        <v>2600</v>
      </c>
      <c r="M5434" s="17">
        <v>1000</v>
      </c>
      <c r="N5434" s="17">
        <v>1000</v>
      </c>
      <c r="O5434" s="17">
        <v>600</v>
      </c>
      <c r="P5434" s="17">
        <f t="shared" si="4382"/>
        <v>18000</v>
      </c>
      <c r="Q5434" s="183">
        <f t="shared" si="4383"/>
        <v>100</v>
      </c>
    </row>
    <row r="5435" spans="1:17" x14ac:dyDescent="0.25">
      <c r="A5435" s="4" t="s">
        <v>969</v>
      </c>
      <c r="B5435" s="4" t="s">
        <v>94</v>
      </c>
      <c r="C5435" s="4" t="s">
        <v>1280</v>
      </c>
      <c r="D5435" s="4" t="s">
        <v>2042</v>
      </c>
      <c r="E5435" s="3" t="s">
        <v>215</v>
      </c>
      <c r="F5435" s="4"/>
      <c r="G5435" s="16" t="s">
        <v>1018</v>
      </c>
      <c r="H5435" s="16" t="s">
        <v>214</v>
      </c>
      <c r="I5435" s="183">
        <v>2000</v>
      </c>
      <c r="J5435" s="183">
        <v>0</v>
      </c>
      <c r="K5435" s="183">
        <v>0</v>
      </c>
      <c r="L5435" s="183">
        <f t="shared" si="4392"/>
        <v>0</v>
      </c>
      <c r="M5435" s="17"/>
      <c r="N5435" s="17"/>
      <c r="O5435" s="17"/>
      <c r="P5435" s="17">
        <f t="shared" si="4382"/>
        <v>0</v>
      </c>
      <c r="Q5435" s="161" t="str">
        <f t="shared" si="4383"/>
        <v>-</v>
      </c>
    </row>
    <row r="5436" spans="1:17" x14ac:dyDescent="0.25">
      <c r="A5436" s="1" t="s">
        <v>969</v>
      </c>
      <c r="B5436" s="1" t="s">
        <v>94</v>
      </c>
      <c r="C5436" s="1" t="s">
        <v>1280</v>
      </c>
      <c r="D5436" s="1" t="s">
        <v>2042</v>
      </c>
      <c r="E5436" s="1" t="s">
        <v>40</v>
      </c>
      <c r="F5436" s="4" t="s">
        <v>1</v>
      </c>
      <c r="G5436" s="16" t="s">
        <v>1</v>
      </c>
      <c r="H5436" s="2" t="s">
        <v>41</v>
      </c>
      <c r="I5436" s="185">
        <f t="shared" ref="I5436:O5436" si="4393">SUM(I5437:I5439)</f>
        <v>88170</v>
      </c>
      <c r="J5436" s="185">
        <f t="shared" si="4393"/>
        <v>51170</v>
      </c>
      <c r="K5436" s="185">
        <f t="shared" si="4393"/>
        <v>50900</v>
      </c>
      <c r="L5436" s="185">
        <f t="shared" si="4393"/>
        <v>270</v>
      </c>
      <c r="M5436" s="15">
        <f t="shared" si="4393"/>
        <v>140</v>
      </c>
      <c r="N5436" s="15">
        <f t="shared" si="4393"/>
        <v>130</v>
      </c>
      <c r="O5436" s="15">
        <f t="shared" si="4393"/>
        <v>0</v>
      </c>
      <c r="P5436" s="15">
        <f t="shared" si="4382"/>
        <v>51170</v>
      </c>
      <c r="Q5436" s="185">
        <f t="shared" si="4383"/>
        <v>100</v>
      </c>
    </row>
    <row r="5437" spans="1:17" x14ac:dyDescent="0.25">
      <c r="A5437" s="4" t="s">
        <v>969</v>
      </c>
      <c r="B5437" s="4" t="s">
        <v>94</v>
      </c>
      <c r="C5437" s="4" t="s">
        <v>1280</v>
      </c>
      <c r="D5437" s="4" t="s">
        <v>2042</v>
      </c>
      <c r="E5437" s="3" t="s">
        <v>42</v>
      </c>
      <c r="F5437" s="4"/>
      <c r="G5437" s="16" t="s">
        <v>1018</v>
      </c>
      <c r="H5437" s="16" t="s">
        <v>41</v>
      </c>
      <c r="I5437" s="183">
        <v>79000</v>
      </c>
      <c r="J5437" s="183">
        <v>42000</v>
      </c>
      <c r="K5437" s="183">
        <v>42000</v>
      </c>
      <c r="L5437" s="183">
        <f>M5437+N5437+O5437</f>
        <v>0</v>
      </c>
      <c r="M5437" s="17">
        <v>0</v>
      </c>
      <c r="N5437" s="17">
        <v>0</v>
      </c>
      <c r="O5437" s="17">
        <v>0</v>
      </c>
      <c r="P5437" s="17">
        <f t="shared" si="4382"/>
        <v>42000</v>
      </c>
      <c r="Q5437" s="183">
        <f t="shared" si="4383"/>
        <v>100</v>
      </c>
    </row>
    <row r="5438" spans="1:17" ht="22.5" x14ac:dyDescent="0.25">
      <c r="A5438" s="4" t="s">
        <v>969</v>
      </c>
      <c r="B5438" s="4" t="s">
        <v>94</v>
      </c>
      <c r="C5438" s="4" t="s">
        <v>1280</v>
      </c>
      <c r="D5438" s="4" t="s">
        <v>2042</v>
      </c>
      <c r="E5438" s="3" t="s">
        <v>42</v>
      </c>
      <c r="F5438" s="4" t="s">
        <v>2049</v>
      </c>
      <c r="G5438" s="16" t="s">
        <v>1018</v>
      </c>
      <c r="H5438" s="16" t="s">
        <v>50</v>
      </c>
      <c r="I5438" s="183">
        <v>6170</v>
      </c>
      <c r="J5438" s="183">
        <v>6170</v>
      </c>
      <c r="K5438" s="183">
        <v>5900</v>
      </c>
      <c r="L5438" s="183">
        <f>M5438+N5438+O5438</f>
        <v>270</v>
      </c>
      <c r="M5438" s="17">
        <v>140</v>
      </c>
      <c r="N5438" s="17">
        <v>130</v>
      </c>
      <c r="O5438" s="17">
        <v>0</v>
      </c>
      <c r="P5438" s="17">
        <f t="shared" si="4382"/>
        <v>6170</v>
      </c>
      <c r="Q5438" s="183">
        <f t="shared" si="4383"/>
        <v>100</v>
      </c>
    </row>
    <row r="5439" spans="1:17" ht="22.5" x14ac:dyDescent="0.25">
      <c r="A5439" s="4" t="s">
        <v>969</v>
      </c>
      <c r="B5439" s="4" t="s">
        <v>94</v>
      </c>
      <c r="C5439" s="4" t="s">
        <v>1280</v>
      </c>
      <c r="D5439" s="4" t="s">
        <v>2042</v>
      </c>
      <c r="E5439" s="3" t="s">
        <v>42</v>
      </c>
      <c r="F5439" s="4" t="s">
        <v>2050</v>
      </c>
      <c r="G5439" s="16" t="s">
        <v>1018</v>
      </c>
      <c r="H5439" s="16" t="s">
        <v>56</v>
      </c>
      <c r="I5439" s="183">
        <v>3000</v>
      </c>
      <c r="J5439" s="183">
        <v>3000</v>
      </c>
      <c r="K5439" s="183">
        <v>3000</v>
      </c>
      <c r="L5439" s="183">
        <f>M5439+N5439+O5439</f>
        <v>0</v>
      </c>
      <c r="M5439" s="17">
        <v>0</v>
      </c>
      <c r="N5439" s="17">
        <v>0</v>
      </c>
      <c r="O5439" s="17">
        <v>0</v>
      </c>
      <c r="P5439" s="17">
        <f t="shared" si="4382"/>
        <v>3000</v>
      </c>
      <c r="Q5439" s="183">
        <f t="shared" si="4383"/>
        <v>100</v>
      </c>
    </row>
    <row r="5440" spans="1:17" ht="22.5" x14ac:dyDescent="0.25">
      <c r="A5440" s="1" t="s">
        <v>1</v>
      </c>
      <c r="B5440" s="1" t="s">
        <v>1</v>
      </c>
      <c r="C5440" s="1" t="s">
        <v>1</v>
      </c>
      <c r="D5440" s="2" t="s">
        <v>1</v>
      </c>
      <c r="E5440" s="2" t="s">
        <v>1</v>
      </c>
      <c r="F5440" s="2" t="s">
        <v>1</v>
      </c>
      <c r="G5440" s="2" t="s">
        <v>1</v>
      </c>
      <c r="H5440" s="13" t="s">
        <v>57</v>
      </c>
      <c r="I5440" s="184">
        <f t="shared" ref="I5440:O5441" si="4394">SUM(I5441)</f>
        <v>100</v>
      </c>
      <c r="J5440" s="184">
        <f t="shared" si="4394"/>
        <v>114550</v>
      </c>
      <c r="K5440" s="184">
        <f t="shared" si="4394"/>
        <v>114450</v>
      </c>
      <c r="L5440" s="184">
        <f t="shared" si="4394"/>
        <v>0</v>
      </c>
      <c r="M5440" s="14">
        <f t="shared" si="4394"/>
        <v>0</v>
      </c>
      <c r="N5440" s="14">
        <f t="shared" si="4394"/>
        <v>0</v>
      </c>
      <c r="O5440" s="14">
        <f t="shared" si="4394"/>
        <v>0</v>
      </c>
      <c r="P5440" s="14">
        <f t="shared" si="4382"/>
        <v>114450</v>
      </c>
      <c r="Q5440" s="184">
        <f t="shared" si="4383"/>
        <v>99.912701876909651</v>
      </c>
    </row>
    <row r="5441" spans="1:17" x14ac:dyDescent="0.25">
      <c r="A5441" s="4" t="s">
        <v>969</v>
      </c>
      <c r="B5441" s="4" t="s">
        <v>94</v>
      </c>
      <c r="C5441" s="4" t="s">
        <v>1280</v>
      </c>
      <c r="D5441" s="4" t="s">
        <v>2042</v>
      </c>
      <c r="E5441" s="2" t="s">
        <v>58</v>
      </c>
      <c r="F5441" s="2" t="s">
        <v>1</v>
      </c>
      <c r="G5441" s="2" t="s">
        <v>1</v>
      </c>
      <c r="H5441" s="2" t="s">
        <v>59</v>
      </c>
      <c r="I5441" s="185">
        <f t="shared" si="4394"/>
        <v>100</v>
      </c>
      <c r="J5441" s="185">
        <f t="shared" si="4394"/>
        <v>114550</v>
      </c>
      <c r="K5441" s="185">
        <f t="shared" si="4394"/>
        <v>114450</v>
      </c>
      <c r="L5441" s="185">
        <f t="shared" si="4394"/>
        <v>0</v>
      </c>
      <c r="M5441" s="15">
        <f t="shared" si="4394"/>
        <v>0</v>
      </c>
      <c r="N5441" s="15">
        <f t="shared" si="4394"/>
        <v>0</v>
      </c>
      <c r="O5441" s="15">
        <f t="shared" si="4394"/>
        <v>0</v>
      </c>
      <c r="P5441" s="15">
        <f t="shared" si="4382"/>
        <v>114450</v>
      </c>
      <c r="Q5441" s="185">
        <f t="shared" si="4383"/>
        <v>99.912701876909651</v>
      </c>
    </row>
    <row r="5442" spans="1:17" x14ac:dyDescent="0.25">
      <c r="A5442" s="4" t="s">
        <v>969</v>
      </c>
      <c r="B5442" s="4" t="s">
        <v>94</v>
      </c>
      <c r="C5442" s="4" t="s">
        <v>1280</v>
      </c>
      <c r="D5442" s="4" t="s">
        <v>2042</v>
      </c>
      <c r="E5442" s="3" t="s">
        <v>69</v>
      </c>
      <c r="F5442" s="4"/>
      <c r="G5442" s="16" t="s">
        <v>1018</v>
      </c>
      <c r="H5442" s="16" t="s">
        <v>68</v>
      </c>
      <c r="I5442" s="183">
        <v>100</v>
      </c>
      <c r="J5442" s="183">
        <v>114550</v>
      </c>
      <c r="K5442" s="183">
        <v>114450</v>
      </c>
      <c r="L5442" s="183">
        <f>M5442+N5442+O5442</f>
        <v>0</v>
      </c>
      <c r="M5442" s="17"/>
      <c r="N5442" s="17"/>
      <c r="O5442" s="17"/>
      <c r="P5442" s="17">
        <f t="shared" si="4382"/>
        <v>114450</v>
      </c>
      <c r="Q5442" s="183">
        <f t="shared" si="4383"/>
        <v>99.912701876909651</v>
      </c>
    </row>
    <row r="5443" spans="1:17" ht="22.5" x14ac:dyDescent="0.25">
      <c r="A5443" s="1" t="s">
        <v>1</v>
      </c>
      <c r="B5443" s="1" t="s">
        <v>1</v>
      </c>
      <c r="C5443" s="1" t="s">
        <v>1</v>
      </c>
      <c r="D5443" s="2" t="s">
        <v>1</v>
      </c>
      <c r="E5443" s="2" t="s">
        <v>1</v>
      </c>
      <c r="F5443" s="2" t="s">
        <v>1</v>
      </c>
      <c r="G5443" s="2" t="s">
        <v>1</v>
      </c>
      <c r="H5443" s="13" t="s">
        <v>70</v>
      </c>
      <c r="I5443" s="184">
        <f t="shared" ref="I5443:O5443" si="4395">SUM(I5444)</f>
        <v>105000</v>
      </c>
      <c r="J5443" s="184">
        <f t="shared" si="4395"/>
        <v>80000</v>
      </c>
      <c r="K5443" s="184">
        <f t="shared" si="4395"/>
        <v>65500</v>
      </c>
      <c r="L5443" s="184">
        <f t="shared" si="4395"/>
        <v>14500</v>
      </c>
      <c r="M5443" s="14">
        <f t="shared" si="4395"/>
        <v>10000</v>
      </c>
      <c r="N5443" s="14">
        <f t="shared" si="4395"/>
        <v>4500</v>
      </c>
      <c r="O5443" s="14">
        <f t="shared" si="4395"/>
        <v>0</v>
      </c>
      <c r="P5443" s="14">
        <f t="shared" si="4382"/>
        <v>80000</v>
      </c>
      <c r="Q5443" s="184">
        <f t="shared" si="4383"/>
        <v>100</v>
      </c>
    </row>
    <row r="5444" spans="1:17" x14ac:dyDescent="0.25">
      <c r="A5444" s="4" t="s">
        <v>969</v>
      </c>
      <c r="B5444" s="4" t="s">
        <v>94</v>
      </c>
      <c r="C5444" s="4" t="s">
        <v>1280</v>
      </c>
      <c r="D5444" s="4" t="s">
        <v>2042</v>
      </c>
      <c r="E5444" s="2" t="s">
        <v>71</v>
      </c>
      <c r="F5444" s="2" t="s">
        <v>1</v>
      </c>
      <c r="G5444" s="2" t="s">
        <v>1</v>
      </c>
      <c r="H5444" s="2" t="s">
        <v>72</v>
      </c>
      <c r="I5444" s="185">
        <f t="shared" ref="I5444:L5444" si="4396">SUM(I5445:I5446)</f>
        <v>105000</v>
      </c>
      <c r="J5444" s="185">
        <f t="shared" ref="J5444" si="4397">SUM(J5445:J5446)</f>
        <v>80000</v>
      </c>
      <c r="K5444" s="185">
        <f t="shared" ref="K5444" si="4398">SUM(K5445:K5446)</f>
        <v>65500</v>
      </c>
      <c r="L5444" s="185">
        <f t="shared" si="4396"/>
        <v>14500</v>
      </c>
      <c r="M5444" s="15">
        <f t="shared" ref="M5444:O5444" si="4399">SUM(M5445:M5446)</f>
        <v>10000</v>
      </c>
      <c r="N5444" s="15">
        <f t="shared" si="4399"/>
        <v>4500</v>
      </c>
      <c r="O5444" s="15">
        <f t="shared" si="4399"/>
        <v>0</v>
      </c>
      <c r="P5444" s="15">
        <f t="shared" si="4382"/>
        <v>80000</v>
      </c>
      <c r="Q5444" s="185">
        <f t="shared" si="4383"/>
        <v>100</v>
      </c>
    </row>
    <row r="5445" spans="1:17" x14ac:dyDescent="0.25">
      <c r="A5445" s="4" t="s">
        <v>969</v>
      </c>
      <c r="B5445" s="4" t="s">
        <v>94</v>
      </c>
      <c r="C5445" s="4" t="s">
        <v>1280</v>
      </c>
      <c r="D5445" s="4" t="s">
        <v>2042</v>
      </c>
      <c r="E5445" s="3" t="s">
        <v>75</v>
      </c>
      <c r="F5445" s="4"/>
      <c r="G5445" s="16" t="s">
        <v>1018</v>
      </c>
      <c r="H5445" s="16" t="s">
        <v>74</v>
      </c>
      <c r="I5445" s="183">
        <v>65000</v>
      </c>
      <c r="J5445" s="183">
        <v>50000</v>
      </c>
      <c r="K5445" s="183">
        <v>43000</v>
      </c>
      <c r="L5445" s="183">
        <f>M5445+N5445+O5445</f>
        <v>7000</v>
      </c>
      <c r="M5445" s="17">
        <v>6000</v>
      </c>
      <c r="N5445" s="17">
        <v>1000</v>
      </c>
      <c r="O5445" s="17">
        <v>0</v>
      </c>
      <c r="P5445" s="17">
        <f t="shared" si="4382"/>
        <v>50000</v>
      </c>
      <c r="Q5445" s="183">
        <f t="shared" si="4383"/>
        <v>100</v>
      </c>
    </row>
    <row r="5446" spans="1:17" x14ac:dyDescent="0.25">
      <c r="A5446" s="4" t="s">
        <v>969</v>
      </c>
      <c r="B5446" s="4" t="s">
        <v>94</v>
      </c>
      <c r="C5446" s="4" t="s">
        <v>1280</v>
      </c>
      <c r="D5446" s="4" t="s">
        <v>2042</v>
      </c>
      <c r="E5446" s="3" t="s">
        <v>341</v>
      </c>
      <c r="F5446" s="4"/>
      <c r="G5446" s="16" t="s">
        <v>1018</v>
      </c>
      <c r="H5446" s="16" t="s">
        <v>340</v>
      </c>
      <c r="I5446" s="183">
        <v>40000</v>
      </c>
      <c r="J5446" s="183">
        <v>30000</v>
      </c>
      <c r="K5446" s="183">
        <v>22500</v>
      </c>
      <c r="L5446" s="183">
        <f>M5446+N5446+O5446</f>
        <v>7500</v>
      </c>
      <c r="M5446" s="17">
        <v>4000</v>
      </c>
      <c r="N5446" s="17">
        <v>3500</v>
      </c>
      <c r="O5446" s="17">
        <v>0</v>
      </c>
      <c r="P5446" s="17">
        <f t="shared" si="4382"/>
        <v>30000</v>
      </c>
      <c r="Q5446" s="183">
        <f t="shared" si="4383"/>
        <v>100</v>
      </c>
    </row>
    <row r="5447" spans="1:17" x14ac:dyDescent="0.25">
      <c r="A5447" s="16" t="s">
        <v>1</v>
      </c>
      <c r="B5447" s="16" t="s">
        <v>1</v>
      </c>
      <c r="C5447" s="16" t="s">
        <v>1</v>
      </c>
      <c r="D5447" s="16" t="s">
        <v>1</v>
      </c>
      <c r="E5447" s="16" t="s">
        <v>1</v>
      </c>
      <c r="F5447" s="16" t="s">
        <v>1</v>
      </c>
      <c r="G5447" s="16" t="s">
        <v>1</v>
      </c>
      <c r="H5447" s="13" t="s">
        <v>2051</v>
      </c>
      <c r="I5447" s="184">
        <f t="shared" ref="I5447:O5447" si="4400">SUM(I5417,I5440,I5443)</f>
        <v>2853408</v>
      </c>
      <c r="J5447" s="184">
        <f t="shared" si="4400"/>
        <v>2903249</v>
      </c>
      <c r="K5447" s="184">
        <f t="shared" si="4400"/>
        <v>2345162</v>
      </c>
      <c r="L5447" s="184">
        <f>SUM(L5417,L5440,L5443)</f>
        <v>557987</v>
      </c>
      <c r="M5447" s="14">
        <f t="shared" si="4400"/>
        <v>239980</v>
      </c>
      <c r="N5447" s="14">
        <f t="shared" si="4400"/>
        <v>232320</v>
      </c>
      <c r="O5447" s="14">
        <f t="shared" si="4400"/>
        <v>85687</v>
      </c>
      <c r="P5447" s="14">
        <f t="shared" si="4382"/>
        <v>2903149</v>
      </c>
      <c r="Q5447" s="184">
        <f t="shared" si="4383"/>
        <v>99.99655558307262</v>
      </c>
    </row>
    <row r="5448" spans="1:17" ht="15.75" thickBot="1" x14ac:dyDescent="0.3">
      <c r="A5448" s="16" t="s">
        <v>1</v>
      </c>
      <c r="B5448" s="16" t="s">
        <v>1</v>
      </c>
      <c r="C5448" s="16" t="s">
        <v>1</v>
      </c>
      <c r="D5448" s="16" t="s">
        <v>1</v>
      </c>
      <c r="E5448" s="16" t="s">
        <v>1</v>
      </c>
      <c r="F5448" s="16" t="s">
        <v>1</v>
      </c>
      <c r="G5448" s="16" t="s">
        <v>1</v>
      </c>
      <c r="H5448" s="2" t="s">
        <v>77</v>
      </c>
      <c r="I5448" s="185">
        <v>61</v>
      </c>
      <c r="J5448" s="185">
        <v>61</v>
      </c>
      <c r="K5448" s="185"/>
      <c r="L5448" s="185"/>
      <c r="M5448" s="15"/>
      <c r="N5448" s="15"/>
      <c r="O5448" s="15"/>
      <c r="P5448" s="15"/>
      <c r="Q5448" s="164"/>
    </row>
    <row r="5449" spans="1:17" ht="45.75" thickBot="1" x14ac:dyDescent="0.3">
      <c r="A5449" s="212" t="s">
        <v>1</v>
      </c>
      <c r="B5449" s="212" t="s">
        <v>1</v>
      </c>
      <c r="C5449" s="212" t="s">
        <v>1</v>
      </c>
      <c r="D5449" s="212" t="s">
        <v>1</v>
      </c>
      <c r="E5449" s="212" t="s">
        <v>1</v>
      </c>
      <c r="F5449" s="212" t="s">
        <v>1</v>
      </c>
      <c r="G5449" s="214" t="s">
        <v>1</v>
      </c>
      <c r="H5449" s="5" t="s">
        <v>78</v>
      </c>
      <c r="I5449" s="109" t="s">
        <v>3374</v>
      </c>
      <c r="J5449" s="109" t="s">
        <v>3433</v>
      </c>
      <c r="K5449" s="109" t="s">
        <v>3437</v>
      </c>
      <c r="L5449" s="109" t="s">
        <v>3434</v>
      </c>
      <c r="M5449" s="5" t="s">
        <v>3439</v>
      </c>
      <c r="N5449" s="5" t="s">
        <v>3440</v>
      </c>
      <c r="O5449" s="5" t="s">
        <v>3441</v>
      </c>
      <c r="P5449" s="5" t="s">
        <v>3438</v>
      </c>
      <c r="Q5449" s="162" t="s">
        <v>3302</v>
      </c>
    </row>
    <row r="5450" spans="1:17" x14ac:dyDescent="0.25">
      <c r="A5450" s="213"/>
      <c r="B5450" s="213"/>
      <c r="C5450" s="213"/>
      <c r="D5450" s="213"/>
      <c r="E5450" s="213"/>
      <c r="F5450" s="213"/>
      <c r="G5450" s="215"/>
      <c r="H5450" s="18" t="s">
        <v>1</v>
      </c>
      <c r="I5450" s="110">
        <v>1</v>
      </c>
      <c r="J5450" s="110">
        <v>2</v>
      </c>
      <c r="K5450" s="110">
        <v>20</v>
      </c>
      <c r="L5450" s="110" t="s">
        <v>3402</v>
      </c>
      <c r="M5450" s="12">
        <v>5</v>
      </c>
      <c r="N5450" s="12">
        <v>6</v>
      </c>
      <c r="O5450" s="12">
        <v>7</v>
      </c>
      <c r="P5450" s="12" t="s">
        <v>3303</v>
      </c>
      <c r="Q5450" s="110">
        <v>9</v>
      </c>
    </row>
    <row r="5451" spans="1:17" x14ac:dyDescent="0.25">
      <c r="A5451" s="213"/>
      <c r="B5451" s="213"/>
      <c r="C5451" s="213"/>
      <c r="D5451" s="213"/>
      <c r="E5451" s="213"/>
      <c r="F5451" s="213"/>
      <c r="G5451" s="215"/>
      <c r="H5451" s="19" t="s">
        <v>1061</v>
      </c>
      <c r="I5451" s="186">
        <f t="shared" ref="I5451:L5451" si="4401">SUM(I5447)</f>
        <v>2853408</v>
      </c>
      <c r="J5451" s="186">
        <f t="shared" ref="J5451" si="4402">SUM(J5447)</f>
        <v>2903249</v>
      </c>
      <c r="K5451" s="186">
        <f t="shared" ref="K5451" si="4403">SUM(K5447)</f>
        <v>2345162</v>
      </c>
      <c r="L5451" s="186">
        <f t="shared" si="4401"/>
        <v>557987</v>
      </c>
      <c r="M5451" s="20">
        <f t="shared" ref="M5451:O5451" si="4404">SUM(M5447)</f>
        <v>239980</v>
      </c>
      <c r="N5451" s="20">
        <f t="shared" si="4404"/>
        <v>232320</v>
      </c>
      <c r="O5451" s="20">
        <f t="shared" si="4404"/>
        <v>85687</v>
      </c>
      <c r="P5451" s="20">
        <f>K5451+L5451</f>
        <v>2903149</v>
      </c>
      <c r="Q5451" s="186">
        <f>IF(J5451=0,"-",P5451/J5451*100)</f>
        <v>99.99655558307262</v>
      </c>
    </row>
    <row r="5452" spans="1:17" x14ac:dyDescent="0.25">
      <c r="A5452" s="213"/>
      <c r="B5452" s="213"/>
      <c r="C5452" s="213"/>
      <c r="D5452" s="213"/>
      <c r="E5452" s="213"/>
      <c r="F5452" s="213"/>
      <c r="G5452" s="215"/>
      <c r="H5452" s="21" t="s">
        <v>80</v>
      </c>
      <c r="I5452" s="186">
        <f t="shared" ref="I5452:L5452" si="4405">SUM(I5451)</f>
        <v>2853408</v>
      </c>
      <c r="J5452" s="186">
        <f t="shared" ref="J5452" si="4406">SUM(J5451)</f>
        <v>2903249</v>
      </c>
      <c r="K5452" s="186">
        <f t="shared" ref="K5452" si="4407">SUM(K5451)</f>
        <v>2345162</v>
      </c>
      <c r="L5452" s="186">
        <f t="shared" si="4405"/>
        <v>557987</v>
      </c>
      <c r="M5452" s="20">
        <f t="shared" ref="M5452:O5452" si="4408">SUM(M5451)</f>
        <v>239980</v>
      </c>
      <c r="N5452" s="20">
        <f t="shared" si="4408"/>
        <v>232320</v>
      </c>
      <c r="O5452" s="20">
        <f t="shared" si="4408"/>
        <v>85687</v>
      </c>
      <c r="P5452" s="20">
        <f>K5452+L5452</f>
        <v>2903149</v>
      </c>
      <c r="Q5452" s="186">
        <f>IF(J5452=0,"-",P5452/J5452*100)</f>
        <v>99.99655558307262</v>
      </c>
    </row>
    <row r="5453" spans="1:17" x14ac:dyDescent="0.25">
      <c r="A5453" s="216"/>
      <c r="B5453" s="216"/>
      <c r="C5453" s="216"/>
      <c r="D5453" s="216"/>
      <c r="E5453" s="216"/>
      <c r="F5453" s="216"/>
      <c r="G5453" s="217"/>
      <c r="J5453" s="178">
        <v>0</v>
      </c>
      <c r="K5453" s="178">
        <v>0</v>
      </c>
      <c r="L5453" s="178">
        <f>M5453+N5453+O5453</f>
        <v>0</v>
      </c>
      <c r="P5453">
        <f>K5453+L5453</f>
        <v>0</v>
      </c>
      <c r="Q5453" s="160" t="str">
        <f>IF(J5453=0,"-",P5453/J5453*100)</f>
        <v>-</v>
      </c>
    </row>
    <row r="5454" spans="1:17" ht="15.75" thickBot="1" x14ac:dyDescent="0.3">
      <c r="A5454" s="16" t="s">
        <v>1</v>
      </c>
      <c r="B5454" s="16" t="s">
        <v>1</v>
      </c>
      <c r="C5454" s="16" t="s">
        <v>1</v>
      </c>
      <c r="D5454" s="16" t="s">
        <v>1</v>
      </c>
      <c r="E5454" s="16" t="s">
        <v>1</v>
      </c>
      <c r="F5454" s="16" t="s">
        <v>1</v>
      </c>
      <c r="G5454" s="16" t="s">
        <v>1</v>
      </c>
      <c r="H5454" s="22" t="s">
        <v>1</v>
      </c>
      <c r="I5454" s="187"/>
      <c r="J5454" s="187"/>
      <c r="K5454" s="187"/>
      <c r="L5454" s="187"/>
      <c r="M5454" s="22"/>
      <c r="N5454" s="22"/>
      <c r="O5454" s="22"/>
      <c r="P5454" s="22"/>
      <c r="Q5454" s="166"/>
    </row>
    <row r="5455" spans="1:17" ht="45.75" thickBot="1" x14ac:dyDescent="0.3">
      <c r="A5455" s="5" t="s">
        <v>4</v>
      </c>
      <c r="B5455" s="5" t="s">
        <v>5</v>
      </c>
      <c r="C5455" s="5" t="s">
        <v>6</v>
      </c>
      <c r="D5455" s="6" t="s">
        <v>1</v>
      </c>
      <c r="E5455" s="5" t="s">
        <v>7</v>
      </c>
      <c r="F5455" s="5" t="s">
        <v>8</v>
      </c>
      <c r="G5455" s="5" t="s">
        <v>9</v>
      </c>
      <c r="H5455" s="5" t="s">
        <v>10</v>
      </c>
      <c r="I5455" s="109" t="s">
        <v>3374</v>
      </c>
      <c r="J5455" s="109" t="s">
        <v>3433</v>
      </c>
      <c r="K5455" s="109" t="s">
        <v>3437</v>
      </c>
      <c r="L5455" s="109" t="s">
        <v>3434</v>
      </c>
      <c r="M5455" s="5" t="s">
        <v>3439</v>
      </c>
      <c r="N5455" s="5" t="s">
        <v>3440</v>
      </c>
      <c r="O5455" s="5" t="s">
        <v>3441</v>
      </c>
      <c r="P5455" s="5" t="s">
        <v>3438</v>
      </c>
      <c r="Q5455" s="162" t="s">
        <v>3302</v>
      </c>
    </row>
    <row r="5456" spans="1:17" x14ac:dyDescent="0.25">
      <c r="A5456" s="7" t="s">
        <v>1</v>
      </c>
      <c r="B5456" s="7" t="s">
        <v>1</v>
      </c>
      <c r="C5456" s="7" t="s">
        <v>1</v>
      </c>
      <c r="D5456" s="8" t="s">
        <v>1</v>
      </c>
      <c r="E5456" s="8" t="s">
        <v>1</v>
      </c>
      <c r="F5456" s="9" t="s">
        <v>1</v>
      </c>
      <c r="G5456" s="10" t="s">
        <v>1</v>
      </c>
      <c r="H5456" s="11" t="s">
        <v>1</v>
      </c>
      <c r="I5456" s="110">
        <v>1</v>
      </c>
      <c r="J5456" s="110">
        <v>2</v>
      </c>
      <c r="K5456" s="110">
        <v>20</v>
      </c>
      <c r="L5456" s="110" t="s">
        <v>3402</v>
      </c>
      <c r="M5456" s="12">
        <v>5</v>
      </c>
      <c r="N5456" s="12">
        <v>6</v>
      </c>
      <c r="O5456" s="12">
        <v>7</v>
      </c>
      <c r="P5456" s="12" t="s">
        <v>3303</v>
      </c>
      <c r="Q5456" s="110">
        <v>9</v>
      </c>
    </row>
    <row r="5457" spans="1:17" x14ac:dyDescent="0.25">
      <c r="A5457" s="1" t="s">
        <v>969</v>
      </c>
      <c r="B5457" s="1" t="s">
        <v>94</v>
      </c>
      <c r="C5457" s="4" t="s">
        <v>1291</v>
      </c>
      <c r="D5457" s="4" t="s">
        <v>2052</v>
      </c>
      <c r="E5457" s="2" t="s">
        <v>1</v>
      </c>
      <c r="F5457" s="2" t="s">
        <v>1</v>
      </c>
      <c r="G5457" s="2" t="s">
        <v>1</v>
      </c>
      <c r="H5457" s="2" t="s">
        <v>2053</v>
      </c>
      <c r="I5457" s="183">
        <v>0</v>
      </c>
      <c r="J5457" s="183"/>
      <c r="K5457" s="183"/>
      <c r="L5457" s="183"/>
      <c r="M5457" s="3"/>
      <c r="N5457" s="3"/>
      <c r="O5457" s="3"/>
      <c r="P5457" s="3"/>
      <c r="Q5457" s="161"/>
    </row>
    <row r="5458" spans="1:17" ht="33.75" x14ac:dyDescent="0.25">
      <c r="A5458" s="1" t="s">
        <v>1</v>
      </c>
      <c r="B5458" s="1" t="s">
        <v>1</v>
      </c>
      <c r="C5458" s="1" t="s">
        <v>1</v>
      </c>
      <c r="D5458" s="2" t="s">
        <v>1</v>
      </c>
      <c r="E5458" s="2" t="s">
        <v>1</v>
      </c>
      <c r="F5458" s="2" t="s">
        <v>1</v>
      </c>
      <c r="G5458" s="2" t="s">
        <v>1</v>
      </c>
      <c r="H5458" s="13" t="s">
        <v>14</v>
      </c>
      <c r="I5458" s="184">
        <f t="shared" ref="I5458:L5458" si="4409">SUM(I5459,I5467,I5469)</f>
        <v>1996355</v>
      </c>
      <c r="J5458" s="184">
        <f t="shared" ref="J5458" si="4410">SUM(J5459,J5467,J5469)</f>
        <v>1924956</v>
      </c>
      <c r="K5458" s="184">
        <f t="shared" ref="K5458" si="4411">SUM(K5459,K5467,K5469)</f>
        <v>1489134</v>
      </c>
      <c r="L5458" s="184">
        <f t="shared" si="4409"/>
        <v>400121</v>
      </c>
      <c r="M5458" s="14">
        <f t="shared" ref="M5458:O5458" si="4412">SUM(M5459,M5467,M5469)</f>
        <v>134274</v>
      </c>
      <c r="N5458" s="14">
        <f t="shared" si="4412"/>
        <v>134092</v>
      </c>
      <c r="O5458" s="14">
        <f t="shared" si="4412"/>
        <v>131755</v>
      </c>
      <c r="P5458" s="14">
        <f t="shared" ref="P5458:P5480" si="4413">K5458+L5458</f>
        <v>1889255</v>
      </c>
      <c r="Q5458" s="184">
        <f t="shared" ref="Q5458:Q5480" si="4414">IF(J5458=0,"-",P5458/J5458*100)</f>
        <v>98.145360205635868</v>
      </c>
    </row>
    <row r="5459" spans="1:17" x14ac:dyDescent="0.25">
      <c r="A5459" s="4" t="s">
        <v>969</v>
      </c>
      <c r="B5459" s="4" t="s">
        <v>94</v>
      </c>
      <c r="C5459" s="4" t="s">
        <v>1291</v>
      </c>
      <c r="D5459" s="4" t="s">
        <v>2052</v>
      </c>
      <c r="E5459" s="2" t="s">
        <v>15</v>
      </c>
      <c r="F5459" s="2" t="s">
        <v>1</v>
      </c>
      <c r="G5459" s="2" t="s">
        <v>1</v>
      </c>
      <c r="H5459" s="2" t="s">
        <v>16</v>
      </c>
      <c r="I5459" s="185">
        <f t="shared" ref="I5459:L5459" si="4415">SUM(I5460,I5461)</f>
        <v>1593061</v>
      </c>
      <c r="J5459" s="185">
        <f t="shared" ref="J5459" si="4416">SUM(J5460,J5461)</f>
        <v>1593061</v>
      </c>
      <c r="K5459" s="185">
        <f t="shared" ref="K5459" si="4417">SUM(K5460,K5461)</f>
        <v>1224242</v>
      </c>
      <c r="L5459" s="185">
        <f t="shared" si="4415"/>
        <v>346559</v>
      </c>
      <c r="M5459" s="15">
        <f t="shared" ref="M5459:O5459" si="4418">SUM(M5460,M5461)</f>
        <v>115520</v>
      </c>
      <c r="N5459" s="15">
        <f t="shared" si="4418"/>
        <v>115520</v>
      </c>
      <c r="O5459" s="15">
        <f t="shared" si="4418"/>
        <v>115519</v>
      </c>
      <c r="P5459" s="15">
        <f t="shared" si="4413"/>
        <v>1570801</v>
      </c>
      <c r="Q5459" s="185">
        <f t="shared" si="4414"/>
        <v>98.602690041373179</v>
      </c>
    </row>
    <row r="5460" spans="1:17" x14ac:dyDescent="0.25">
      <c r="A5460" s="4" t="s">
        <v>969</v>
      </c>
      <c r="B5460" s="4" t="s">
        <v>94</v>
      </c>
      <c r="C5460" s="4" t="s">
        <v>1291</v>
      </c>
      <c r="D5460" s="4" t="s">
        <v>2052</v>
      </c>
      <c r="E5460" s="3" t="s">
        <v>18</v>
      </c>
      <c r="F5460" s="4"/>
      <c r="G5460" s="16" t="s">
        <v>1018</v>
      </c>
      <c r="H5460" s="16" t="s">
        <v>17</v>
      </c>
      <c r="I5460" s="183">
        <v>1355061</v>
      </c>
      <c r="J5460" s="183">
        <v>1355061</v>
      </c>
      <c r="K5460" s="183">
        <v>1020316</v>
      </c>
      <c r="L5460" s="183">
        <f>M5460+N5460+O5460</f>
        <v>319632</v>
      </c>
      <c r="M5460" s="17">
        <v>106544</v>
      </c>
      <c r="N5460" s="17">
        <v>106544</v>
      </c>
      <c r="O5460" s="17">
        <v>106544</v>
      </c>
      <c r="P5460" s="17">
        <f t="shared" si="4413"/>
        <v>1339948</v>
      </c>
      <c r="Q5460" s="183">
        <f t="shared" si="4414"/>
        <v>98.884699655587454</v>
      </c>
    </row>
    <row r="5461" spans="1:17" x14ac:dyDescent="0.25">
      <c r="A5461" s="1" t="s">
        <v>969</v>
      </c>
      <c r="B5461" s="1" t="s">
        <v>94</v>
      </c>
      <c r="C5461" s="1" t="s">
        <v>1291</v>
      </c>
      <c r="D5461" s="1" t="s">
        <v>2052</v>
      </c>
      <c r="E5461" s="1" t="s">
        <v>20</v>
      </c>
      <c r="F5461" s="4" t="s">
        <v>1</v>
      </c>
      <c r="G5461" s="16" t="s">
        <v>1</v>
      </c>
      <c r="H5461" s="2" t="s">
        <v>21</v>
      </c>
      <c r="I5461" s="185">
        <f t="shared" ref="I5461:O5461" si="4419">SUM(I5462:I5466)</f>
        <v>238000</v>
      </c>
      <c r="J5461" s="185">
        <f t="shared" si="4419"/>
        <v>238000</v>
      </c>
      <c r="K5461" s="185">
        <f t="shared" si="4419"/>
        <v>203926</v>
      </c>
      <c r="L5461" s="185">
        <f t="shared" si="4419"/>
        <v>26927</v>
      </c>
      <c r="M5461" s="15">
        <f t="shared" si="4419"/>
        <v>8976</v>
      </c>
      <c r="N5461" s="15">
        <f t="shared" si="4419"/>
        <v>8976</v>
      </c>
      <c r="O5461" s="15">
        <f t="shared" si="4419"/>
        <v>8975</v>
      </c>
      <c r="P5461" s="15">
        <f t="shared" si="4413"/>
        <v>230853</v>
      </c>
      <c r="Q5461" s="185">
        <f t="shared" si="4414"/>
        <v>96.997058823529414</v>
      </c>
    </row>
    <row r="5462" spans="1:17" x14ac:dyDescent="0.25">
      <c r="A5462" s="4" t="s">
        <v>969</v>
      </c>
      <c r="B5462" s="4" t="s">
        <v>94</v>
      </c>
      <c r="C5462" s="4" t="s">
        <v>1291</v>
      </c>
      <c r="D5462" s="4" t="s">
        <v>2052</v>
      </c>
      <c r="E5462" s="3" t="s">
        <v>22</v>
      </c>
      <c r="F5462" s="4" t="s">
        <v>2054</v>
      </c>
      <c r="G5462" s="16" t="s">
        <v>1018</v>
      </c>
      <c r="H5462" s="16" t="s">
        <v>86</v>
      </c>
      <c r="I5462" s="183">
        <v>36000</v>
      </c>
      <c r="J5462" s="183">
        <v>36000</v>
      </c>
      <c r="K5462" s="183">
        <v>27000</v>
      </c>
      <c r="L5462" s="183">
        <f>M5462+N5462+O5462</f>
        <v>9000</v>
      </c>
      <c r="M5462" s="17">
        <v>3000</v>
      </c>
      <c r="N5462" s="17">
        <v>3000</v>
      </c>
      <c r="O5462" s="17">
        <v>3000</v>
      </c>
      <c r="P5462" s="17">
        <f t="shared" si="4413"/>
        <v>36000</v>
      </c>
      <c r="Q5462" s="183">
        <f t="shared" si="4414"/>
        <v>100</v>
      </c>
    </row>
    <row r="5463" spans="1:17" x14ac:dyDescent="0.25">
      <c r="A5463" s="4" t="s">
        <v>969</v>
      </c>
      <c r="B5463" s="4" t="s">
        <v>94</v>
      </c>
      <c r="C5463" s="4" t="s">
        <v>1291</v>
      </c>
      <c r="D5463" s="4" t="s">
        <v>2052</v>
      </c>
      <c r="E5463" s="3" t="s">
        <v>22</v>
      </c>
      <c r="F5463" s="4" t="s">
        <v>2055</v>
      </c>
      <c r="G5463" s="16" t="s">
        <v>1018</v>
      </c>
      <c r="H5463" s="16" t="s">
        <v>26</v>
      </c>
      <c r="I5463" s="183">
        <v>112000</v>
      </c>
      <c r="J5463" s="183">
        <v>112000</v>
      </c>
      <c r="K5463" s="183">
        <v>94073</v>
      </c>
      <c r="L5463" s="183">
        <f>M5463+N5463+O5463</f>
        <v>17927</v>
      </c>
      <c r="M5463" s="17">
        <v>5976</v>
      </c>
      <c r="N5463" s="17">
        <v>5976</v>
      </c>
      <c r="O5463" s="17">
        <v>5975</v>
      </c>
      <c r="P5463" s="17">
        <f t="shared" si="4413"/>
        <v>112000</v>
      </c>
      <c r="Q5463" s="183">
        <f t="shared" si="4414"/>
        <v>100</v>
      </c>
    </row>
    <row r="5464" spans="1:17" x14ac:dyDescent="0.25">
      <c r="A5464" s="4" t="s">
        <v>969</v>
      </c>
      <c r="B5464" s="4" t="s">
        <v>94</v>
      </c>
      <c r="C5464" s="4" t="s">
        <v>1291</v>
      </c>
      <c r="D5464" s="4" t="s">
        <v>2052</v>
      </c>
      <c r="E5464" s="3" t="s">
        <v>22</v>
      </c>
      <c r="F5464" s="4" t="s">
        <v>2056</v>
      </c>
      <c r="G5464" s="16" t="s">
        <v>1018</v>
      </c>
      <c r="H5464" s="16" t="s">
        <v>28</v>
      </c>
      <c r="I5464" s="183">
        <v>30000</v>
      </c>
      <c r="J5464" s="183">
        <v>30000</v>
      </c>
      <c r="K5464" s="183">
        <v>29239</v>
      </c>
      <c r="L5464" s="183">
        <f>M5464+N5464+O5464</f>
        <v>0</v>
      </c>
      <c r="M5464" s="17"/>
      <c r="N5464" s="17"/>
      <c r="O5464" s="17"/>
      <c r="P5464" s="17">
        <f t="shared" si="4413"/>
        <v>29239</v>
      </c>
      <c r="Q5464" s="183">
        <f t="shared" si="4414"/>
        <v>97.463333333333338</v>
      </c>
    </row>
    <row r="5465" spans="1:17" x14ac:dyDescent="0.25">
      <c r="A5465" s="4" t="s">
        <v>969</v>
      </c>
      <c r="B5465" s="4" t="s">
        <v>94</v>
      </c>
      <c r="C5465" s="4" t="s">
        <v>1291</v>
      </c>
      <c r="D5465" s="4" t="s">
        <v>2052</v>
      </c>
      <c r="E5465" s="3" t="s">
        <v>22</v>
      </c>
      <c r="F5465" s="4" t="s">
        <v>2057</v>
      </c>
      <c r="G5465" s="16" t="s">
        <v>1018</v>
      </c>
      <c r="H5465" s="16" t="s">
        <v>24</v>
      </c>
      <c r="I5465" s="183">
        <v>43000</v>
      </c>
      <c r="J5465" s="183">
        <v>43000</v>
      </c>
      <c r="K5465" s="183">
        <v>36614</v>
      </c>
      <c r="L5465" s="183">
        <f>M5465+N5465+O5465</f>
        <v>0</v>
      </c>
      <c r="M5465" s="17"/>
      <c r="N5465" s="17"/>
      <c r="O5465" s="17"/>
      <c r="P5465" s="17">
        <f t="shared" si="4413"/>
        <v>36614</v>
      </c>
      <c r="Q5465" s="183">
        <f t="shared" si="4414"/>
        <v>85.148837209302329</v>
      </c>
    </row>
    <row r="5466" spans="1:17" x14ac:dyDescent="0.25">
      <c r="A5466" s="4" t="s">
        <v>969</v>
      </c>
      <c r="B5466" s="4" t="s">
        <v>94</v>
      </c>
      <c r="C5466" s="4" t="s">
        <v>1291</v>
      </c>
      <c r="D5466" s="4" t="s">
        <v>2052</v>
      </c>
      <c r="E5466" s="3" t="s">
        <v>22</v>
      </c>
      <c r="F5466" s="4" t="s">
        <v>2058</v>
      </c>
      <c r="G5466" s="16" t="s">
        <v>1018</v>
      </c>
      <c r="H5466" s="16" t="s">
        <v>30</v>
      </c>
      <c r="I5466" s="183">
        <v>17000</v>
      </c>
      <c r="J5466" s="183">
        <v>17000</v>
      </c>
      <c r="K5466" s="183">
        <v>17000</v>
      </c>
      <c r="L5466" s="183">
        <f>M5466+N5466+O5466</f>
        <v>0</v>
      </c>
      <c r="M5466" s="17"/>
      <c r="N5466" s="17"/>
      <c r="O5466" s="17"/>
      <c r="P5466" s="17">
        <f t="shared" si="4413"/>
        <v>17000</v>
      </c>
      <c r="Q5466" s="183">
        <f t="shared" si="4414"/>
        <v>100</v>
      </c>
    </row>
    <row r="5467" spans="1:17" x14ac:dyDescent="0.25">
      <c r="A5467" s="4" t="s">
        <v>969</v>
      </c>
      <c r="B5467" s="4" t="s">
        <v>94</v>
      </c>
      <c r="C5467" s="4" t="s">
        <v>1291</v>
      </c>
      <c r="D5467" s="4" t="s">
        <v>2052</v>
      </c>
      <c r="E5467" s="2" t="s">
        <v>31</v>
      </c>
      <c r="F5467" s="2" t="s">
        <v>1</v>
      </c>
      <c r="G5467" s="2" t="s">
        <v>1</v>
      </c>
      <c r="H5467" s="2" t="s">
        <v>32</v>
      </c>
      <c r="I5467" s="185">
        <f t="shared" ref="I5467:O5467" si="4420">SUM(I5468)</f>
        <v>142281</v>
      </c>
      <c r="J5467" s="185">
        <f t="shared" si="4420"/>
        <v>142281</v>
      </c>
      <c r="K5467" s="185">
        <f t="shared" si="4420"/>
        <v>111250</v>
      </c>
      <c r="L5467" s="185">
        <f t="shared" si="4420"/>
        <v>23316</v>
      </c>
      <c r="M5467" s="15">
        <f t="shared" si="4420"/>
        <v>7772</v>
      </c>
      <c r="N5467" s="15">
        <f t="shared" si="4420"/>
        <v>7772</v>
      </c>
      <c r="O5467" s="15">
        <f t="shared" si="4420"/>
        <v>7772</v>
      </c>
      <c r="P5467" s="15">
        <f t="shared" si="4413"/>
        <v>134566</v>
      </c>
      <c r="Q5467" s="185">
        <f t="shared" si="4414"/>
        <v>94.577631588195189</v>
      </c>
    </row>
    <row r="5468" spans="1:17" x14ac:dyDescent="0.25">
      <c r="A5468" s="4" t="s">
        <v>969</v>
      </c>
      <c r="B5468" s="4" t="s">
        <v>94</v>
      </c>
      <c r="C5468" s="4" t="s">
        <v>1291</v>
      </c>
      <c r="D5468" s="4" t="s">
        <v>2052</v>
      </c>
      <c r="E5468" s="3" t="s">
        <v>34</v>
      </c>
      <c r="F5468" s="4"/>
      <c r="G5468" s="16" t="s">
        <v>1018</v>
      </c>
      <c r="H5468" s="16" t="s">
        <v>33</v>
      </c>
      <c r="I5468" s="183">
        <v>142281</v>
      </c>
      <c r="J5468" s="183">
        <v>142281</v>
      </c>
      <c r="K5468" s="183">
        <v>111250</v>
      </c>
      <c r="L5468" s="183">
        <f>M5468+N5468+O5468</f>
        <v>23316</v>
      </c>
      <c r="M5468" s="17">
        <v>7772</v>
      </c>
      <c r="N5468" s="17">
        <v>7772</v>
      </c>
      <c r="O5468" s="17">
        <v>7772</v>
      </c>
      <c r="P5468" s="17">
        <f t="shared" si="4413"/>
        <v>134566</v>
      </c>
      <c r="Q5468" s="183">
        <f t="shared" si="4414"/>
        <v>94.577631588195189</v>
      </c>
    </row>
    <row r="5469" spans="1:17" x14ac:dyDescent="0.25">
      <c r="A5469" s="4" t="s">
        <v>969</v>
      </c>
      <c r="B5469" s="4" t="s">
        <v>94</v>
      </c>
      <c r="C5469" s="4" t="s">
        <v>1291</v>
      </c>
      <c r="D5469" s="4" t="s">
        <v>2052</v>
      </c>
      <c r="E5469" s="2" t="s">
        <v>35</v>
      </c>
      <c r="F5469" s="2" t="s">
        <v>1</v>
      </c>
      <c r="G5469" s="2" t="s">
        <v>1</v>
      </c>
      <c r="H5469" s="2" t="s">
        <v>36</v>
      </c>
      <c r="I5469" s="185">
        <f t="shared" ref="I5469:O5469" si="4421">SUM(I5470:I5477)</f>
        <v>261013</v>
      </c>
      <c r="J5469" s="185">
        <f t="shared" si="4421"/>
        <v>189614</v>
      </c>
      <c r="K5469" s="185">
        <f t="shared" si="4421"/>
        <v>153642</v>
      </c>
      <c r="L5469" s="185">
        <f t="shared" si="4421"/>
        <v>30246</v>
      </c>
      <c r="M5469" s="15">
        <f t="shared" si="4421"/>
        <v>10982</v>
      </c>
      <c r="N5469" s="15">
        <f t="shared" si="4421"/>
        <v>10800</v>
      </c>
      <c r="O5469" s="15">
        <f t="shared" si="4421"/>
        <v>8464</v>
      </c>
      <c r="P5469" s="15">
        <f t="shared" si="4413"/>
        <v>183888</v>
      </c>
      <c r="Q5469" s="185">
        <f t="shared" si="4414"/>
        <v>96.980180788338416</v>
      </c>
    </row>
    <row r="5470" spans="1:17" x14ac:dyDescent="0.25">
      <c r="A5470" s="4" t="s">
        <v>969</v>
      </c>
      <c r="B5470" s="4" t="s">
        <v>94</v>
      </c>
      <c r="C5470" s="4" t="s">
        <v>1291</v>
      </c>
      <c r="D5470" s="4" t="s">
        <v>2052</v>
      </c>
      <c r="E5470" s="3" t="s">
        <v>39</v>
      </c>
      <c r="F5470" s="4"/>
      <c r="G5470" s="16" t="s">
        <v>1018</v>
      </c>
      <c r="H5470" s="16" t="s">
        <v>38</v>
      </c>
      <c r="I5470" s="183">
        <v>2550</v>
      </c>
      <c r="J5470" s="183">
        <v>1500</v>
      </c>
      <c r="K5470" s="183">
        <v>875</v>
      </c>
      <c r="L5470" s="183">
        <f t="shared" ref="L5470:L5476" si="4422">M5470+N5470+O5470</f>
        <v>0</v>
      </c>
      <c r="M5470" s="17"/>
      <c r="N5470" s="17"/>
      <c r="O5470" s="17"/>
      <c r="P5470" s="17">
        <f t="shared" si="4413"/>
        <v>875</v>
      </c>
      <c r="Q5470" s="183">
        <f t="shared" si="4414"/>
        <v>58.333333333333336</v>
      </c>
    </row>
    <row r="5471" spans="1:17" x14ac:dyDescent="0.25">
      <c r="A5471" s="4" t="s">
        <v>969</v>
      </c>
      <c r="B5471" s="4" t="s">
        <v>94</v>
      </c>
      <c r="C5471" s="4" t="s">
        <v>1291</v>
      </c>
      <c r="D5471" s="4" t="s">
        <v>2052</v>
      </c>
      <c r="E5471" s="3" t="s">
        <v>197</v>
      </c>
      <c r="F5471" s="4"/>
      <c r="G5471" s="16" t="s">
        <v>1018</v>
      </c>
      <c r="H5471" s="16" t="s">
        <v>196</v>
      </c>
      <c r="I5471" s="183">
        <v>85592</v>
      </c>
      <c r="J5471" s="183">
        <v>85592</v>
      </c>
      <c r="K5471" s="183">
        <v>71132</v>
      </c>
      <c r="L5471" s="183">
        <f t="shared" si="4422"/>
        <v>12060</v>
      </c>
      <c r="M5471" s="17">
        <v>4020</v>
      </c>
      <c r="N5471" s="17">
        <v>4020</v>
      </c>
      <c r="O5471" s="17">
        <v>4020</v>
      </c>
      <c r="P5471" s="17">
        <f t="shared" si="4413"/>
        <v>83192</v>
      </c>
      <c r="Q5471" s="183">
        <f t="shared" si="4414"/>
        <v>97.195999626133272</v>
      </c>
    </row>
    <row r="5472" spans="1:17" x14ac:dyDescent="0.25">
      <c r="A5472" s="4" t="s">
        <v>969</v>
      </c>
      <c r="B5472" s="4" t="s">
        <v>94</v>
      </c>
      <c r="C5472" s="4" t="s">
        <v>1291</v>
      </c>
      <c r="D5472" s="4" t="s">
        <v>2052</v>
      </c>
      <c r="E5472" s="3" t="s">
        <v>200</v>
      </c>
      <c r="F5472" s="4"/>
      <c r="G5472" s="16" t="s">
        <v>1018</v>
      </c>
      <c r="H5472" s="16" t="s">
        <v>199</v>
      </c>
      <c r="I5472" s="183">
        <v>16000</v>
      </c>
      <c r="J5472" s="183">
        <v>16000</v>
      </c>
      <c r="K5472" s="183">
        <v>13749</v>
      </c>
      <c r="L5472" s="183">
        <f t="shared" si="4422"/>
        <v>1751</v>
      </c>
      <c r="M5472" s="17">
        <v>667</v>
      </c>
      <c r="N5472" s="17">
        <v>584</v>
      </c>
      <c r="O5472" s="17">
        <v>500</v>
      </c>
      <c r="P5472" s="17">
        <f t="shared" si="4413"/>
        <v>15500</v>
      </c>
      <c r="Q5472" s="183">
        <f t="shared" si="4414"/>
        <v>96.875</v>
      </c>
    </row>
    <row r="5473" spans="1:17" x14ac:dyDescent="0.25">
      <c r="A5473" s="4" t="s">
        <v>969</v>
      </c>
      <c r="B5473" s="4" t="s">
        <v>94</v>
      </c>
      <c r="C5473" s="4" t="s">
        <v>1291</v>
      </c>
      <c r="D5473" s="4" t="s">
        <v>2052</v>
      </c>
      <c r="E5473" s="3" t="s">
        <v>203</v>
      </c>
      <c r="F5473" s="4"/>
      <c r="G5473" s="16" t="s">
        <v>1018</v>
      </c>
      <c r="H5473" s="16" t="s">
        <v>202</v>
      </c>
      <c r="I5473" s="183">
        <v>40500</v>
      </c>
      <c r="J5473" s="183">
        <v>30000</v>
      </c>
      <c r="K5473" s="183">
        <v>21500</v>
      </c>
      <c r="L5473" s="183">
        <f t="shared" si="4422"/>
        <v>7500</v>
      </c>
      <c r="M5473" s="17">
        <v>3000</v>
      </c>
      <c r="N5473" s="17">
        <v>3000</v>
      </c>
      <c r="O5473" s="17">
        <v>1500</v>
      </c>
      <c r="P5473" s="17">
        <f t="shared" si="4413"/>
        <v>29000</v>
      </c>
      <c r="Q5473" s="183">
        <f t="shared" si="4414"/>
        <v>96.666666666666671</v>
      </c>
    </row>
    <row r="5474" spans="1:17" x14ac:dyDescent="0.25">
      <c r="A5474" s="4" t="s">
        <v>969</v>
      </c>
      <c r="B5474" s="4" t="s">
        <v>94</v>
      </c>
      <c r="C5474" s="4" t="s">
        <v>1291</v>
      </c>
      <c r="D5474" s="4" t="s">
        <v>2052</v>
      </c>
      <c r="E5474" s="3" t="s">
        <v>206</v>
      </c>
      <c r="F5474" s="4"/>
      <c r="G5474" s="16" t="s">
        <v>1018</v>
      </c>
      <c r="H5474" s="16" t="s">
        <v>205</v>
      </c>
      <c r="I5474" s="183">
        <v>1200</v>
      </c>
      <c r="J5474" s="183">
        <v>1200</v>
      </c>
      <c r="K5474" s="183">
        <v>900</v>
      </c>
      <c r="L5474" s="183">
        <f t="shared" si="4422"/>
        <v>300</v>
      </c>
      <c r="M5474" s="17">
        <v>200</v>
      </c>
      <c r="N5474" s="17">
        <v>100</v>
      </c>
      <c r="O5474" s="17"/>
      <c r="P5474" s="17">
        <f t="shared" si="4413"/>
        <v>1200</v>
      </c>
      <c r="Q5474" s="183">
        <f t="shared" si="4414"/>
        <v>100</v>
      </c>
    </row>
    <row r="5475" spans="1:17" x14ac:dyDescent="0.25">
      <c r="A5475" s="4" t="s">
        <v>969</v>
      </c>
      <c r="B5475" s="4" t="s">
        <v>94</v>
      </c>
      <c r="C5475" s="4" t="s">
        <v>1291</v>
      </c>
      <c r="D5475" s="4" t="s">
        <v>2052</v>
      </c>
      <c r="E5475" s="3" t="s">
        <v>212</v>
      </c>
      <c r="F5475" s="4"/>
      <c r="G5475" s="16" t="s">
        <v>1018</v>
      </c>
      <c r="H5475" s="16" t="s">
        <v>211</v>
      </c>
      <c r="I5475" s="183">
        <v>15250</v>
      </c>
      <c r="J5475" s="183">
        <v>10000</v>
      </c>
      <c r="K5475" s="183">
        <v>8699</v>
      </c>
      <c r="L5475" s="183">
        <f t="shared" si="4422"/>
        <v>1301</v>
      </c>
      <c r="M5475" s="17">
        <v>650</v>
      </c>
      <c r="N5475" s="17">
        <v>651</v>
      </c>
      <c r="O5475" s="17"/>
      <c r="P5475" s="17">
        <f t="shared" si="4413"/>
        <v>10000</v>
      </c>
      <c r="Q5475" s="183">
        <f t="shared" si="4414"/>
        <v>100</v>
      </c>
    </row>
    <row r="5476" spans="1:17" x14ac:dyDescent="0.25">
      <c r="A5476" s="4" t="s">
        <v>969</v>
      </c>
      <c r="B5476" s="4" t="s">
        <v>94</v>
      </c>
      <c r="C5476" s="4" t="s">
        <v>1291</v>
      </c>
      <c r="D5476" s="4" t="s">
        <v>2052</v>
      </c>
      <c r="E5476" s="3" t="s">
        <v>215</v>
      </c>
      <c r="F5476" s="4"/>
      <c r="G5476" s="16" t="s">
        <v>1018</v>
      </c>
      <c r="H5476" s="16" t="s">
        <v>214</v>
      </c>
      <c r="I5476" s="183">
        <v>1312</v>
      </c>
      <c r="J5476" s="183">
        <v>0</v>
      </c>
      <c r="K5476" s="183">
        <v>0</v>
      </c>
      <c r="L5476" s="183">
        <f t="shared" si="4422"/>
        <v>0</v>
      </c>
      <c r="M5476" s="17"/>
      <c r="N5476" s="17"/>
      <c r="O5476" s="17"/>
      <c r="P5476" s="17">
        <f t="shared" si="4413"/>
        <v>0</v>
      </c>
      <c r="Q5476" s="161" t="str">
        <f t="shared" si="4414"/>
        <v>-</v>
      </c>
    </row>
    <row r="5477" spans="1:17" x14ac:dyDescent="0.25">
      <c r="A5477" s="1" t="s">
        <v>969</v>
      </c>
      <c r="B5477" s="1" t="s">
        <v>94</v>
      </c>
      <c r="C5477" s="1" t="s">
        <v>1291</v>
      </c>
      <c r="D5477" s="1" t="s">
        <v>2052</v>
      </c>
      <c r="E5477" s="1" t="s">
        <v>40</v>
      </c>
      <c r="F5477" s="4" t="s">
        <v>1</v>
      </c>
      <c r="G5477" s="16" t="s">
        <v>1</v>
      </c>
      <c r="H5477" s="2" t="s">
        <v>41</v>
      </c>
      <c r="I5477" s="185">
        <f t="shared" ref="I5477:O5477" si="4423">SUM(I5478:I5480)</f>
        <v>98609</v>
      </c>
      <c r="J5477" s="185">
        <f t="shared" si="4423"/>
        <v>45322</v>
      </c>
      <c r="K5477" s="185">
        <f t="shared" si="4423"/>
        <v>36787</v>
      </c>
      <c r="L5477" s="185">
        <f t="shared" si="4423"/>
        <v>7334</v>
      </c>
      <c r="M5477" s="15">
        <f t="shared" si="4423"/>
        <v>2445</v>
      </c>
      <c r="N5477" s="15">
        <f t="shared" si="4423"/>
        <v>2445</v>
      </c>
      <c r="O5477" s="15">
        <f t="shared" si="4423"/>
        <v>2444</v>
      </c>
      <c r="P5477" s="15">
        <f t="shared" si="4413"/>
        <v>44121</v>
      </c>
      <c r="Q5477" s="185">
        <f t="shared" si="4414"/>
        <v>97.350072812320732</v>
      </c>
    </row>
    <row r="5478" spans="1:17" x14ac:dyDescent="0.25">
      <c r="A5478" s="4" t="s">
        <v>969</v>
      </c>
      <c r="B5478" s="4" t="s">
        <v>94</v>
      </c>
      <c r="C5478" s="4" t="s">
        <v>1291</v>
      </c>
      <c r="D5478" s="4" t="s">
        <v>2052</v>
      </c>
      <c r="E5478" s="3" t="s">
        <v>42</v>
      </c>
      <c r="F5478" s="4"/>
      <c r="G5478" s="16" t="s">
        <v>1018</v>
      </c>
      <c r="H5478" s="16" t="s">
        <v>41</v>
      </c>
      <c r="I5478" s="183">
        <v>83287</v>
      </c>
      <c r="J5478" s="183">
        <v>30000</v>
      </c>
      <c r="K5478" s="183">
        <v>22800</v>
      </c>
      <c r="L5478" s="183">
        <f>M5478+N5478+O5478</f>
        <v>6000</v>
      </c>
      <c r="M5478" s="17">
        <v>2000</v>
      </c>
      <c r="N5478" s="17">
        <v>2000</v>
      </c>
      <c r="O5478" s="17">
        <v>2000</v>
      </c>
      <c r="P5478" s="17">
        <f t="shared" si="4413"/>
        <v>28800</v>
      </c>
      <c r="Q5478" s="183">
        <f t="shared" si="4414"/>
        <v>96</v>
      </c>
    </row>
    <row r="5479" spans="1:17" ht="22.5" x14ac:dyDescent="0.25">
      <c r="A5479" s="4" t="s">
        <v>969</v>
      </c>
      <c r="B5479" s="4" t="s">
        <v>94</v>
      </c>
      <c r="C5479" s="4" t="s">
        <v>1291</v>
      </c>
      <c r="D5479" s="4" t="s">
        <v>2052</v>
      </c>
      <c r="E5479" s="3" t="s">
        <v>42</v>
      </c>
      <c r="F5479" s="4" t="s">
        <v>2059</v>
      </c>
      <c r="G5479" s="16" t="s">
        <v>1018</v>
      </c>
      <c r="H5479" s="16" t="s">
        <v>50</v>
      </c>
      <c r="I5479" s="183">
        <v>4322</v>
      </c>
      <c r="J5479" s="183">
        <v>4322</v>
      </c>
      <c r="K5479" s="183">
        <v>4239</v>
      </c>
      <c r="L5479" s="183">
        <f>M5479+N5479+O5479</f>
        <v>83</v>
      </c>
      <c r="M5479" s="17">
        <v>28</v>
      </c>
      <c r="N5479" s="17">
        <v>28</v>
      </c>
      <c r="O5479" s="17">
        <v>27</v>
      </c>
      <c r="P5479" s="17">
        <f t="shared" si="4413"/>
        <v>4322</v>
      </c>
      <c r="Q5479" s="183">
        <f t="shared" si="4414"/>
        <v>100</v>
      </c>
    </row>
    <row r="5480" spans="1:17" ht="22.5" x14ac:dyDescent="0.25">
      <c r="A5480" s="4" t="s">
        <v>969</v>
      </c>
      <c r="B5480" s="4" t="s">
        <v>94</v>
      </c>
      <c r="C5480" s="4" t="s">
        <v>1291</v>
      </c>
      <c r="D5480" s="4" t="s">
        <v>2052</v>
      </c>
      <c r="E5480" s="3" t="s">
        <v>42</v>
      </c>
      <c r="F5480" s="4" t="s">
        <v>2060</v>
      </c>
      <c r="G5480" s="16" t="s">
        <v>1018</v>
      </c>
      <c r="H5480" s="16" t="s">
        <v>56</v>
      </c>
      <c r="I5480" s="183">
        <v>11000</v>
      </c>
      <c r="J5480" s="183">
        <v>11000</v>
      </c>
      <c r="K5480" s="183">
        <v>9748</v>
      </c>
      <c r="L5480" s="183">
        <f>M5480+N5480+O5480</f>
        <v>1251</v>
      </c>
      <c r="M5480" s="17">
        <v>417</v>
      </c>
      <c r="N5480" s="17">
        <v>417</v>
      </c>
      <c r="O5480" s="17">
        <v>417</v>
      </c>
      <c r="P5480" s="17">
        <f t="shared" si="4413"/>
        <v>10999</v>
      </c>
      <c r="Q5480" s="183">
        <f t="shared" si="4414"/>
        <v>99.990909090909085</v>
      </c>
    </row>
    <row r="5481" spans="1:17" ht="22.5" x14ac:dyDescent="0.25">
      <c r="A5481" s="1" t="s">
        <v>1</v>
      </c>
      <c r="B5481" s="1" t="s">
        <v>1</v>
      </c>
      <c r="C5481" s="1" t="s">
        <v>1</v>
      </c>
      <c r="D5481" s="111" t="s">
        <v>1</v>
      </c>
      <c r="E5481" s="111" t="s">
        <v>1</v>
      </c>
      <c r="F5481" s="111" t="s">
        <v>1</v>
      </c>
      <c r="G5481" s="2" t="s">
        <v>1</v>
      </c>
      <c r="H5481" s="13" t="s">
        <v>57</v>
      </c>
      <c r="I5481" s="183"/>
      <c r="J5481" s="183">
        <v>65200</v>
      </c>
      <c r="K5481" s="183">
        <v>65200</v>
      </c>
      <c r="L5481" s="183"/>
      <c r="M5481" s="17"/>
      <c r="N5481" s="17"/>
      <c r="O5481" s="17"/>
      <c r="P5481" s="17"/>
      <c r="Q5481" s="161"/>
    </row>
    <row r="5482" spans="1:17" x14ac:dyDescent="0.25">
      <c r="A5482" s="4" t="s">
        <v>969</v>
      </c>
      <c r="B5482" s="4" t="s">
        <v>94</v>
      </c>
      <c r="C5482" s="4" t="s">
        <v>1291</v>
      </c>
      <c r="D5482" s="112" t="s">
        <v>2052</v>
      </c>
      <c r="E5482" s="111" t="s">
        <v>58</v>
      </c>
      <c r="F5482" s="111" t="s">
        <v>1</v>
      </c>
      <c r="G5482" s="2" t="s">
        <v>1</v>
      </c>
      <c r="H5482" s="2" t="s">
        <v>59</v>
      </c>
      <c r="I5482" s="183"/>
      <c r="J5482" s="183">
        <v>65200</v>
      </c>
      <c r="K5482" s="183">
        <v>65200</v>
      </c>
      <c r="L5482" s="183"/>
      <c r="M5482" s="17"/>
      <c r="N5482" s="17"/>
      <c r="O5482" s="17"/>
      <c r="P5482" s="17"/>
      <c r="Q5482" s="161"/>
    </row>
    <row r="5483" spans="1:17" x14ac:dyDescent="0.25">
      <c r="A5483" s="4" t="s">
        <v>969</v>
      </c>
      <c r="B5483" s="4" t="s">
        <v>94</v>
      </c>
      <c r="C5483" s="4" t="s">
        <v>1291</v>
      </c>
      <c r="D5483" s="112" t="s">
        <v>2052</v>
      </c>
      <c r="E5483" s="116">
        <v>6148</v>
      </c>
      <c r="F5483" s="112"/>
      <c r="G5483" s="117" t="s">
        <v>3392</v>
      </c>
      <c r="H5483" s="16" t="s">
        <v>68</v>
      </c>
      <c r="I5483" s="183"/>
      <c r="J5483" s="183">
        <v>65200</v>
      </c>
      <c r="K5483" s="183">
        <v>65200</v>
      </c>
      <c r="L5483" s="183"/>
      <c r="M5483" s="17"/>
      <c r="N5483" s="17"/>
      <c r="O5483" s="17"/>
      <c r="P5483" s="17"/>
      <c r="Q5483" s="161"/>
    </row>
    <row r="5484" spans="1:17" ht="22.5" x14ac:dyDescent="0.25">
      <c r="A5484" s="1" t="s">
        <v>1</v>
      </c>
      <c r="B5484" s="1" t="s">
        <v>1</v>
      </c>
      <c r="C5484" s="1" t="s">
        <v>1</v>
      </c>
      <c r="D5484" s="2" t="s">
        <v>1</v>
      </c>
      <c r="E5484" s="2" t="s">
        <v>1</v>
      </c>
      <c r="F5484" s="2" t="s">
        <v>1</v>
      </c>
      <c r="G5484" s="2" t="s">
        <v>1</v>
      </c>
      <c r="H5484" s="13" t="s">
        <v>70</v>
      </c>
      <c r="I5484" s="184">
        <f t="shared" ref="I5484:O5484" si="4424">SUM(I5485)</f>
        <v>67300</v>
      </c>
      <c r="J5484" s="184">
        <f t="shared" si="4424"/>
        <v>61000</v>
      </c>
      <c r="K5484" s="184">
        <f t="shared" si="4424"/>
        <v>45392</v>
      </c>
      <c r="L5484" s="184">
        <f t="shared" si="4424"/>
        <v>5608</v>
      </c>
      <c r="M5484" s="14">
        <f t="shared" si="4424"/>
        <v>4960</v>
      </c>
      <c r="N5484" s="14">
        <f t="shared" si="4424"/>
        <v>648</v>
      </c>
      <c r="O5484" s="14">
        <f t="shared" si="4424"/>
        <v>0</v>
      </c>
      <c r="P5484" s="14">
        <f>K5484+L5484</f>
        <v>51000</v>
      </c>
      <c r="Q5484" s="184">
        <f>IF(J5484=0,"-",P5484/J5484*100)</f>
        <v>83.606557377049185</v>
      </c>
    </row>
    <row r="5485" spans="1:17" x14ac:dyDescent="0.25">
      <c r="A5485" s="4" t="s">
        <v>969</v>
      </c>
      <c r="B5485" s="4" t="s">
        <v>94</v>
      </c>
      <c r="C5485" s="4" t="s">
        <v>1291</v>
      </c>
      <c r="D5485" s="4" t="s">
        <v>2052</v>
      </c>
      <c r="E5485" s="2" t="s">
        <v>71</v>
      </c>
      <c r="F5485" s="2" t="s">
        <v>1</v>
      </c>
      <c r="G5485" s="2" t="s">
        <v>1</v>
      </c>
      <c r="H5485" s="2" t="s">
        <v>72</v>
      </c>
      <c r="I5485" s="185">
        <f t="shared" ref="I5485:L5485" si="4425">SUM(I5486:I5487)</f>
        <v>67300</v>
      </c>
      <c r="J5485" s="185">
        <f t="shared" ref="J5485" si="4426">SUM(J5486:J5487)</f>
        <v>61000</v>
      </c>
      <c r="K5485" s="185">
        <f t="shared" ref="K5485" si="4427">SUM(K5486:K5487)</f>
        <v>45392</v>
      </c>
      <c r="L5485" s="185">
        <f t="shared" si="4425"/>
        <v>5608</v>
      </c>
      <c r="M5485" s="15">
        <f t="shared" ref="M5485:O5485" si="4428">SUM(M5486:M5487)</f>
        <v>4960</v>
      </c>
      <c r="N5485" s="15">
        <f t="shared" si="4428"/>
        <v>648</v>
      </c>
      <c r="O5485" s="15">
        <f t="shared" si="4428"/>
        <v>0</v>
      </c>
      <c r="P5485" s="15">
        <f>K5485+L5485</f>
        <v>51000</v>
      </c>
      <c r="Q5485" s="185">
        <f>IF(J5485=0,"-",P5485/J5485*100)</f>
        <v>83.606557377049185</v>
      </c>
    </row>
    <row r="5486" spans="1:17" x14ac:dyDescent="0.25">
      <c r="A5486" s="4" t="s">
        <v>969</v>
      </c>
      <c r="B5486" s="4" t="s">
        <v>94</v>
      </c>
      <c r="C5486" s="4" t="s">
        <v>1291</v>
      </c>
      <c r="D5486" s="4" t="s">
        <v>2052</v>
      </c>
      <c r="E5486" s="3" t="s">
        <v>75</v>
      </c>
      <c r="F5486" s="4"/>
      <c r="G5486" s="16" t="s">
        <v>1018</v>
      </c>
      <c r="H5486" s="16" t="s">
        <v>74</v>
      </c>
      <c r="I5486" s="183">
        <v>37300</v>
      </c>
      <c r="J5486" s="183">
        <v>31000</v>
      </c>
      <c r="K5486" s="183">
        <v>22352</v>
      </c>
      <c r="L5486" s="183">
        <f>M5486+N5486+O5486</f>
        <v>2648</v>
      </c>
      <c r="M5486" s="17">
        <v>2000</v>
      </c>
      <c r="N5486" s="17">
        <v>648</v>
      </c>
      <c r="O5486" s="17"/>
      <c r="P5486" s="17">
        <f>K5486+L5486</f>
        <v>25000</v>
      </c>
      <c r="Q5486" s="183">
        <f>IF(J5486=0,"-",P5486/J5486*100)</f>
        <v>80.645161290322577</v>
      </c>
    </row>
    <row r="5487" spans="1:17" x14ac:dyDescent="0.25">
      <c r="A5487" s="4" t="s">
        <v>969</v>
      </c>
      <c r="B5487" s="4" t="s">
        <v>94</v>
      </c>
      <c r="C5487" s="4" t="s">
        <v>1291</v>
      </c>
      <c r="D5487" s="4" t="s">
        <v>2052</v>
      </c>
      <c r="E5487" s="3" t="s">
        <v>341</v>
      </c>
      <c r="F5487" s="4"/>
      <c r="G5487" s="16" t="s">
        <v>1018</v>
      </c>
      <c r="H5487" s="16" t="s">
        <v>340</v>
      </c>
      <c r="I5487" s="183">
        <v>30000</v>
      </c>
      <c r="J5487" s="183">
        <v>30000</v>
      </c>
      <c r="K5487" s="183">
        <v>23040</v>
      </c>
      <c r="L5487" s="183">
        <f>M5487+N5487+O5487</f>
        <v>2960</v>
      </c>
      <c r="M5487" s="17">
        <v>2960</v>
      </c>
      <c r="N5487" s="17"/>
      <c r="O5487" s="17"/>
      <c r="P5487" s="17">
        <f>K5487+L5487</f>
        <v>26000</v>
      </c>
      <c r="Q5487" s="183">
        <f>IF(J5487=0,"-",P5487/J5487*100)</f>
        <v>86.666666666666671</v>
      </c>
    </row>
    <row r="5488" spans="1:17" x14ac:dyDescent="0.25">
      <c r="A5488" s="16" t="s">
        <v>1</v>
      </c>
      <c r="B5488" s="16" t="s">
        <v>1</v>
      </c>
      <c r="C5488" s="16" t="s">
        <v>1</v>
      </c>
      <c r="D5488" s="16" t="s">
        <v>1</v>
      </c>
      <c r="E5488" s="16" t="s">
        <v>1</v>
      </c>
      <c r="F5488" s="16" t="s">
        <v>1</v>
      </c>
      <c r="G5488" s="16" t="s">
        <v>1</v>
      </c>
      <c r="H5488" s="13" t="s">
        <v>2061</v>
      </c>
      <c r="I5488" s="184">
        <f>SUM(I5458,I5484)</f>
        <v>2063655</v>
      </c>
      <c r="J5488" s="184">
        <f>SUM(J5458,J5484)</f>
        <v>1985956</v>
      </c>
      <c r="K5488" s="184">
        <f>SUM(K5458,K5484)</f>
        <v>1534526</v>
      </c>
      <c r="L5488" s="184">
        <f>SUM(L5458,L5484)</f>
        <v>405729</v>
      </c>
      <c r="M5488" s="14">
        <f t="shared" ref="M5488:O5488" si="4429">SUM(M5458,M5484)</f>
        <v>139234</v>
      </c>
      <c r="N5488" s="14">
        <f t="shared" si="4429"/>
        <v>134740</v>
      </c>
      <c r="O5488" s="14">
        <f t="shared" si="4429"/>
        <v>131755</v>
      </c>
      <c r="P5488" s="14">
        <f>K5488+L5488</f>
        <v>1940255</v>
      </c>
      <c r="Q5488" s="184">
        <f>IF(J5488=0,"-",P5488/J5488*100)</f>
        <v>97.698790909768391</v>
      </c>
    </row>
    <row r="5489" spans="1:17" ht="15.75" thickBot="1" x14ac:dyDescent="0.3">
      <c r="A5489" s="16" t="s">
        <v>1</v>
      </c>
      <c r="B5489" s="16" t="s">
        <v>1</v>
      </c>
      <c r="C5489" s="16" t="s">
        <v>1</v>
      </c>
      <c r="D5489" s="16" t="s">
        <v>1</v>
      </c>
      <c r="E5489" s="16" t="s">
        <v>1</v>
      </c>
      <c r="F5489" s="16" t="s">
        <v>1</v>
      </c>
      <c r="G5489" s="16" t="s">
        <v>1</v>
      </c>
      <c r="H5489" s="2" t="s">
        <v>77</v>
      </c>
      <c r="I5489" s="185">
        <v>51</v>
      </c>
      <c r="J5489" s="185">
        <v>51</v>
      </c>
      <c r="K5489" s="185"/>
      <c r="L5489" s="185"/>
      <c r="M5489" s="15"/>
      <c r="N5489" s="15"/>
      <c r="O5489" s="15"/>
      <c r="P5489" s="15"/>
      <c r="Q5489" s="164"/>
    </row>
    <row r="5490" spans="1:17" ht="45.75" thickBot="1" x14ac:dyDescent="0.3">
      <c r="A5490" s="212" t="s">
        <v>1</v>
      </c>
      <c r="B5490" s="212" t="s">
        <v>1</v>
      </c>
      <c r="C5490" s="212" t="s">
        <v>1</v>
      </c>
      <c r="D5490" s="212" t="s">
        <v>1</v>
      </c>
      <c r="E5490" s="212" t="s">
        <v>1</v>
      </c>
      <c r="F5490" s="212" t="s">
        <v>1</v>
      </c>
      <c r="G5490" s="214" t="s">
        <v>1</v>
      </c>
      <c r="H5490" s="5" t="s">
        <v>78</v>
      </c>
      <c r="I5490" s="109" t="s">
        <v>3374</v>
      </c>
      <c r="J5490" s="109" t="s">
        <v>3433</v>
      </c>
      <c r="K5490" s="109" t="s">
        <v>3437</v>
      </c>
      <c r="L5490" s="109" t="s">
        <v>3434</v>
      </c>
      <c r="M5490" s="5" t="s">
        <v>3439</v>
      </c>
      <c r="N5490" s="5" t="s">
        <v>3440</v>
      </c>
      <c r="O5490" s="5" t="s">
        <v>3441</v>
      </c>
      <c r="P5490" s="5" t="s">
        <v>3438</v>
      </c>
      <c r="Q5490" s="162" t="s">
        <v>3302</v>
      </c>
    </row>
    <row r="5491" spans="1:17" x14ac:dyDescent="0.25">
      <c r="A5491" s="213"/>
      <c r="B5491" s="213"/>
      <c r="C5491" s="213"/>
      <c r="D5491" s="213"/>
      <c r="E5491" s="213"/>
      <c r="F5491" s="213"/>
      <c r="G5491" s="215"/>
      <c r="H5491" s="18" t="s">
        <v>1</v>
      </c>
      <c r="I5491" s="110">
        <v>1</v>
      </c>
      <c r="J5491" s="110">
        <v>2</v>
      </c>
      <c r="K5491" s="110">
        <v>20</v>
      </c>
      <c r="L5491" s="110" t="s">
        <v>3402</v>
      </c>
      <c r="M5491" s="12">
        <v>5</v>
      </c>
      <c r="N5491" s="12">
        <v>6</v>
      </c>
      <c r="O5491" s="12">
        <v>7</v>
      </c>
      <c r="P5491" s="12" t="s">
        <v>3303</v>
      </c>
      <c r="Q5491" s="110">
        <v>9</v>
      </c>
    </row>
    <row r="5492" spans="1:17" x14ac:dyDescent="0.25">
      <c r="A5492" s="213"/>
      <c r="B5492" s="213"/>
      <c r="C5492" s="213"/>
      <c r="D5492" s="213"/>
      <c r="E5492" s="213"/>
      <c r="F5492" s="213"/>
      <c r="G5492" s="215"/>
      <c r="H5492" s="19" t="s">
        <v>1061</v>
      </c>
      <c r="I5492" s="186">
        <f t="shared" ref="I5492:L5492" si="4430">SUM(I5488)</f>
        <v>2063655</v>
      </c>
      <c r="J5492" s="186">
        <f t="shared" ref="J5492" si="4431">SUM(J5488)</f>
        <v>1985956</v>
      </c>
      <c r="K5492" s="186">
        <f t="shared" ref="K5492" si="4432">SUM(K5488)</f>
        <v>1534526</v>
      </c>
      <c r="L5492" s="186">
        <f t="shared" si="4430"/>
        <v>405729</v>
      </c>
      <c r="M5492" s="20">
        <f t="shared" ref="M5492:O5492" si="4433">SUM(M5488)</f>
        <v>139234</v>
      </c>
      <c r="N5492" s="20">
        <f t="shared" si="4433"/>
        <v>134740</v>
      </c>
      <c r="O5492" s="20">
        <f t="shared" si="4433"/>
        <v>131755</v>
      </c>
      <c r="P5492" s="20">
        <f>K5492+L5492</f>
        <v>1940255</v>
      </c>
      <c r="Q5492" s="186">
        <f>IF(J5492=0,"-",P5492/J5492*100)</f>
        <v>97.698790909768391</v>
      </c>
    </row>
    <row r="5493" spans="1:17" x14ac:dyDescent="0.25">
      <c r="A5493" s="213"/>
      <c r="B5493" s="213"/>
      <c r="C5493" s="213"/>
      <c r="D5493" s="213"/>
      <c r="E5493" s="213"/>
      <c r="F5493" s="213"/>
      <c r="G5493" s="215"/>
      <c r="H5493" s="21" t="s">
        <v>80</v>
      </c>
      <c r="I5493" s="186">
        <f t="shared" ref="I5493:L5493" si="4434">SUM(I5492)</f>
        <v>2063655</v>
      </c>
      <c r="J5493" s="186">
        <f t="shared" ref="J5493" si="4435">SUM(J5492)</f>
        <v>1985956</v>
      </c>
      <c r="K5493" s="186">
        <f t="shared" ref="K5493" si="4436">SUM(K5492)</f>
        <v>1534526</v>
      </c>
      <c r="L5493" s="186">
        <f t="shared" si="4434"/>
        <v>405729</v>
      </c>
      <c r="M5493" s="20">
        <f t="shared" ref="M5493:O5493" si="4437">SUM(M5492)</f>
        <v>139234</v>
      </c>
      <c r="N5493" s="20">
        <f t="shared" si="4437"/>
        <v>134740</v>
      </c>
      <c r="O5493" s="20">
        <f t="shared" si="4437"/>
        <v>131755</v>
      </c>
      <c r="P5493" s="20">
        <f>K5493+L5493</f>
        <v>1940255</v>
      </c>
      <c r="Q5493" s="186">
        <f>IF(J5493=0,"-",P5493/J5493*100)</f>
        <v>97.698790909768391</v>
      </c>
    </row>
    <row r="5494" spans="1:17" x14ac:dyDescent="0.25">
      <c r="A5494" s="216"/>
      <c r="B5494" s="216"/>
      <c r="C5494" s="216"/>
      <c r="D5494" s="216"/>
      <c r="E5494" s="216"/>
      <c r="F5494" s="216"/>
      <c r="G5494" s="217"/>
      <c r="J5494" s="178">
        <v>0</v>
      </c>
      <c r="K5494" s="178">
        <v>0</v>
      </c>
      <c r="L5494" s="178">
        <f>M5494+N5494+O5494</f>
        <v>0</v>
      </c>
      <c r="P5494">
        <f>K5494+L5494</f>
        <v>0</v>
      </c>
      <c r="Q5494" s="160" t="str">
        <f>IF(J5494=0,"-",P5494/J5494*100)</f>
        <v>-</v>
      </c>
    </row>
    <row r="5495" spans="1:17" ht="15.75" thickBot="1" x14ac:dyDescent="0.3">
      <c r="A5495" s="16" t="s">
        <v>1</v>
      </c>
      <c r="B5495" s="16" t="s">
        <v>1</v>
      </c>
      <c r="C5495" s="16" t="s">
        <v>1</v>
      </c>
      <c r="D5495" s="16" t="s">
        <v>1</v>
      </c>
      <c r="E5495" s="16" t="s">
        <v>1</v>
      </c>
      <c r="F5495" s="16" t="s">
        <v>1</v>
      </c>
      <c r="G5495" s="16" t="s">
        <v>1</v>
      </c>
      <c r="H5495" s="22" t="s">
        <v>1</v>
      </c>
      <c r="I5495" s="187"/>
      <c r="J5495" s="187"/>
      <c r="K5495" s="187"/>
      <c r="L5495" s="187"/>
      <c r="M5495" s="22"/>
      <c r="N5495" s="22"/>
      <c r="O5495" s="22"/>
      <c r="P5495" s="22"/>
      <c r="Q5495" s="166"/>
    </row>
    <row r="5496" spans="1:17" ht="45.75" thickBot="1" x14ac:dyDescent="0.3">
      <c r="A5496" s="5" t="s">
        <v>4</v>
      </c>
      <c r="B5496" s="5" t="s">
        <v>5</v>
      </c>
      <c r="C5496" s="5" t="s">
        <v>6</v>
      </c>
      <c r="D5496" s="6" t="s">
        <v>1</v>
      </c>
      <c r="E5496" s="5" t="s">
        <v>7</v>
      </c>
      <c r="F5496" s="5" t="s">
        <v>8</v>
      </c>
      <c r="G5496" s="5" t="s">
        <v>9</v>
      </c>
      <c r="H5496" s="5" t="s">
        <v>10</v>
      </c>
      <c r="I5496" s="109" t="s">
        <v>3374</v>
      </c>
      <c r="J5496" s="109" t="s">
        <v>3433</v>
      </c>
      <c r="K5496" s="109" t="s">
        <v>3437</v>
      </c>
      <c r="L5496" s="109" t="s">
        <v>3434</v>
      </c>
      <c r="M5496" s="5" t="s">
        <v>3439</v>
      </c>
      <c r="N5496" s="5" t="s">
        <v>3440</v>
      </c>
      <c r="O5496" s="5" t="s">
        <v>3441</v>
      </c>
      <c r="P5496" s="5" t="s">
        <v>3438</v>
      </c>
      <c r="Q5496" s="162" t="s">
        <v>3302</v>
      </c>
    </row>
    <row r="5497" spans="1:17" x14ac:dyDescent="0.25">
      <c r="A5497" s="7" t="s">
        <v>1</v>
      </c>
      <c r="B5497" s="7" t="s">
        <v>1</v>
      </c>
      <c r="C5497" s="7" t="s">
        <v>1</v>
      </c>
      <c r="D5497" s="8" t="s">
        <v>1</v>
      </c>
      <c r="E5497" s="8" t="s">
        <v>1</v>
      </c>
      <c r="F5497" s="9" t="s">
        <v>1</v>
      </c>
      <c r="G5497" s="10" t="s">
        <v>1</v>
      </c>
      <c r="H5497" s="11" t="s">
        <v>1</v>
      </c>
      <c r="I5497" s="110">
        <v>1</v>
      </c>
      <c r="J5497" s="110">
        <v>2</v>
      </c>
      <c r="K5497" s="110">
        <v>20</v>
      </c>
      <c r="L5497" s="110" t="s">
        <v>3402</v>
      </c>
      <c r="M5497" s="12">
        <v>5</v>
      </c>
      <c r="N5497" s="12">
        <v>6</v>
      </c>
      <c r="O5497" s="12">
        <v>7</v>
      </c>
      <c r="P5497" s="12" t="s">
        <v>3303</v>
      </c>
      <c r="Q5497" s="110">
        <v>9</v>
      </c>
    </row>
    <row r="5498" spans="1:17" x14ac:dyDescent="0.25">
      <c r="A5498" s="1" t="s">
        <v>969</v>
      </c>
      <c r="B5498" s="1" t="s">
        <v>94</v>
      </c>
      <c r="C5498" s="4" t="s">
        <v>1302</v>
      </c>
      <c r="D5498" s="4" t="s">
        <v>2062</v>
      </c>
      <c r="E5498" s="2" t="s">
        <v>1</v>
      </c>
      <c r="F5498" s="2" t="s">
        <v>1</v>
      </c>
      <c r="G5498" s="2" t="s">
        <v>1</v>
      </c>
      <c r="H5498" s="2" t="s">
        <v>2063</v>
      </c>
      <c r="I5498" s="183">
        <v>0</v>
      </c>
      <c r="J5498" s="183"/>
      <c r="K5498" s="183"/>
      <c r="L5498" s="183"/>
      <c r="M5498" s="3"/>
      <c r="N5498" s="3"/>
      <c r="O5498" s="3"/>
      <c r="P5498" s="3"/>
      <c r="Q5498" s="161"/>
    </row>
    <row r="5499" spans="1:17" ht="33.75" x14ac:dyDescent="0.25">
      <c r="A5499" s="1" t="s">
        <v>1</v>
      </c>
      <c r="B5499" s="1" t="s">
        <v>1</v>
      </c>
      <c r="C5499" s="1" t="s">
        <v>1</v>
      </c>
      <c r="D5499" s="2" t="s">
        <v>1</v>
      </c>
      <c r="E5499" s="2" t="s">
        <v>1</v>
      </c>
      <c r="F5499" s="2" t="s">
        <v>1</v>
      </c>
      <c r="G5499" s="2" t="s">
        <v>1</v>
      </c>
      <c r="H5499" s="13" t="s">
        <v>14</v>
      </c>
      <c r="I5499" s="184">
        <f t="shared" ref="I5499:L5499" si="4438">SUM(I5500,I5508,I5510)</f>
        <v>2381896</v>
      </c>
      <c r="J5499" s="184">
        <f t="shared" ref="J5499" si="4439">SUM(J5500,J5508,J5510)</f>
        <v>2374896</v>
      </c>
      <c r="K5499" s="184">
        <f t="shared" ref="K5499" si="4440">SUM(K5500,K5508,K5510)</f>
        <v>1803529</v>
      </c>
      <c r="L5499" s="184">
        <f t="shared" si="4438"/>
        <v>562990</v>
      </c>
      <c r="M5499" s="14">
        <f t="shared" ref="M5499:O5499" si="4441">SUM(M5500,M5508,M5510)</f>
        <v>205143</v>
      </c>
      <c r="N5499" s="14">
        <f t="shared" si="4441"/>
        <v>222443</v>
      </c>
      <c r="O5499" s="14">
        <f t="shared" si="4441"/>
        <v>135404</v>
      </c>
      <c r="P5499" s="14">
        <f t="shared" ref="P5499:P5529" si="4442">K5499+L5499</f>
        <v>2366519</v>
      </c>
      <c r="Q5499" s="184">
        <f t="shared" ref="Q5499:Q5529" si="4443">IF(J5499=0,"-",P5499/J5499*100)</f>
        <v>99.647268764611169</v>
      </c>
    </row>
    <row r="5500" spans="1:17" x14ac:dyDescent="0.25">
      <c r="A5500" s="4" t="s">
        <v>969</v>
      </c>
      <c r="B5500" s="4" t="s">
        <v>94</v>
      </c>
      <c r="C5500" s="4" t="s">
        <v>1302</v>
      </c>
      <c r="D5500" s="4" t="s">
        <v>2062</v>
      </c>
      <c r="E5500" s="2" t="s">
        <v>15</v>
      </c>
      <c r="F5500" s="2" t="s">
        <v>1</v>
      </c>
      <c r="G5500" s="2" t="s">
        <v>1</v>
      </c>
      <c r="H5500" s="2" t="s">
        <v>16</v>
      </c>
      <c r="I5500" s="185">
        <f t="shared" ref="I5500:L5500" si="4444">SUM(I5501,I5502)</f>
        <v>1967619</v>
      </c>
      <c r="J5500" s="185">
        <f t="shared" ref="J5500" si="4445">SUM(J5501,J5502)</f>
        <v>1967619</v>
      </c>
      <c r="K5500" s="185">
        <f t="shared" ref="K5500" si="4446">SUM(K5501,K5502)</f>
        <v>1495225</v>
      </c>
      <c r="L5500" s="185">
        <f t="shared" si="4444"/>
        <v>464119</v>
      </c>
      <c r="M5500" s="15">
        <f t="shared" ref="M5500:O5500" si="4447">SUM(M5501,M5502)</f>
        <v>180028</v>
      </c>
      <c r="N5500" s="15">
        <f t="shared" si="4447"/>
        <v>180228</v>
      </c>
      <c r="O5500" s="15">
        <f t="shared" si="4447"/>
        <v>103863</v>
      </c>
      <c r="P5500" s="15">
        <f t="shared" si="4442"/>
        <v>1959344</v>
      </c>
      <c r="Q5500" s="185">
        <f t="shared" si="4443"/>
        <v>99.579440938515035</v>
      </c>
    </row>
    <row r="5501" spans="1:17" x14ac:dyDescent="0.25">
      <c r="A5501" s="4" t="s">
        <v>969</v>
      </c>
      <c r="B5501" s="4" t="s">
        <v>94</v>
      </c>
      <c r="C5501" s="4" t="s">
        <v>1302</v>
      </c>
      <c r="D5501" s="4" t="s">
        <v>2062</v>
      </c>
      <c r="E5501" s="3" t="s">
        <v>18</v>
      </c>
      <c r="F5501" s="4"/>
      <c r="G5501" s="16" t="s">
        <v>1018</v>
      </c>
      <c r="H5501" s="16" t="s">
        <v>17</v>
      </c>
      <c r="I5501" s="183">
        <v>1716219</v>
      </c>
      <c r="J5501" s="183">
        <v>1716219</v>
      </c>
      <c r="K5501" s="183">
        <v>1305600</v>
      </c>
      <c r="L5501" s="183">
        <f>M5501+N5501+O5501</f>
        <v>410619</v>
      </c>
      <c r="M5501" s="17">
        <v>161500</v>
      </c>
      <c r="N5501" s="17">
        <v>161500</v>
      </c>
      <c r="O5501" s="17">
        <v>87619</v>
      </c>
      <c r="P5501" s="17">
        <f t="shared" si="4442"/>
        <v>1716219</v>
      </c>
      <c r="Q5501" s="183">
        <f t="shared" si="4443"/>
        <v>100</v>
      </c>
    </row>
    <row r="5502" spans="1:17" x14ac:dyDescent="0.25">
      <c r="A5502" s="1" t="s">
        <v>969</v>
      </c>
      <c r="B5502" s="1" t="s">
        <v>94</v>
      </c>
      <c r="C5502" s="1" t="s">
        <v>1302</v>
      </c>
      <c r="D5502" s="1" t="s">
        <v>2062</v>
      </c>
      <c r="E5502" s="1" t="s">
        <v>20</v>
      </c>
      <c r="F5502" s="4" t="s">
        <v>1</v>
      </c>
      <c r="G5502" s="16" t="s">
        <v>1</v>
      </c>
      <c r="H5502" s="2" t="s">
        <v>21</v>
      </c>
      <c r="I5502" s="185">
        <f t="shared" ref="I5502:O5502" si="4448">SUM(I5503:I5507)</f>
        <v>251400</v>
      </c>
      <c r="J5502" s="185">
        <f t="shared" si="4448"/>
        <v>251400</v>
      </c>
      <c r="K5502" s="185">
        <f t="shared" si="4448"/>
        <v>189625</v>
      </c>
      <c r="L5502" s="185">
        <f t="shared" si="4448"/>
        <v>53500</v>
      </c>
      <c r="M5502" s="15">
        <f t="shared" si="4448"/>
        <v>18528</v>
      </c>
      <c r="N5502" s="15">
        <f t="shared" si="4448"/>
        <v>18728</v>
      </c>
      <c r="O5502" s="15">
        <f t="shared" si="4448"/>
        <v>16244</v>
      </c>
      <c r="P5502" s="15">
        <f t="shared" si="4442"/>
        <v>243125</v>
      </c>
      <c r="Q5502" s="185">
        <f t="shared" si="4443"/>
        <v>96.708432776451872</v>
      </c>
    </row>
    <row r="5503" spans="1:17" x14ac:dyDescent="0.25">
      <c r="A5503" s="4" t="s">
        <v>969</v>
      </c>
      <c r="B5503" s="4" t="s">
        <v>94</v>
      </c>
      <c r="C5503" s="4" t="s">
        <v>1302</v>
      </c>
      <c r="D5503" s="4" t="s">
        <v>2062</v>
      </c>
      <c r="E5503" s="3" t="s">
        <v>22</v>
      </c>
      <c r="F5503" s="4" t="s">
        <v>2064</v>
      </c>
      <c r="G5503" s="16" t="s">
        <v>1018</v>
      </c>
      <c r="H5503" s="16" t="s">
        <v>86</v>
      </c>
      <c r="I5503" s="183">
        <v>32100</v>
      </c>
      <c r="J5503" s="183">
        <v>32100</v>
      </c>
      <c r="K5503" s="183">
        <v>24900</v>
      </c>
      <c r="L5503" s="183">
        <f>M5503+N5503+O5503</f>
        <v>7200</v>
      </c>
      <c r="M5503" s="17">
        <v>3228</v>
      </c>
      <c r="N5503" s="17">
        <v>3228</v>
      </c>
      <c r="O5503" s="17">
        <v>744</v>
      </c>
      <c r="P5503" s="17">
        <f t="shared" si="4442"/>
        <v>32100</v>
      </c>
      <c r="Q5503" s="183">
        <f t="shared" si="4443"/>
        <v>100</v>
      </c>
    </row>
    <row r="5504" spans="1:17" x14ac:dyDescent="0.25">
      <c r="A5504" s="4" t="s">
        <v>969</v>
      </c>
      <c r="B5504" s="4" t="s">
        <v>94</v>
      </c>
      <c r="C5504" s="4" t="s">
        <v>1302</v>
      </c>
      <c r="D5504" s="4" t="s">
        <v>2062</v>
      </c>
      <c r="E5504" s="3" t="s">
        <v>22</v>
      </c>
      <c r="F5504" s="4" t="s">
        <v>2065</v>
      </c>
      <c r="G5504" s="16" t="s">
        <v>1018</v>
      </c>
      <c r="H5504" s="16" t="s">
        <v>26</v>
      </c>
      <c r="I5504" s="183">
        <v>163600</v>
      </c>
      <c r="J5504" s="183">
        <v>163600</v>
      </c>
      <c r="K5504" s="183">
        <v>111500</v>
      </c>
      <c r="L5504" s="183">
        <f>M5504+N5504+O5504</f>
        <v>46300</v>
      </c>
      <c r="M5504" s="17">
        <v>15300</v>
      </c>
      <c r="N5504" s="17">
        <v>15500</v>
      </c>
      <c r="O5504" s="17">
        <v>15500</v>
      </c>
      <c r="P5504" s="17">
        <f t="shared" si="4442"/>
        <v>157800</v>
      </c>
      <c r="Q5504" s="183">
        <f t="shared" si="4443"/>
        <v>96.454767726161379</v>
      </c>
    </row>
    <row r="5505" spans="1:17" x14ac:dyDescent="0.25">
      <c r="A5505" s="4" t="s">
        <v>969</v>
      </c>
      <c r="B5505" s="4" t="s">
        <v>94</v>
      </c>
      <c r="C5505" s="4" t="s">
        <v>1302</v>
      </c>
      <c r="D5505" s="4" t="s">
        <v>2062</v>
      </c>
      <c r="E5505" s="3" t="s">
        <v>22</v>
      </c>
      <c r="F5505" s="4" t="s">
        <v>2066</v>
      </c>
      <c r="G5505" s="16" t="s">
        <v>1018</v>
      </c>
      <c r="H5505" s="16" t="s">
        <v>28</v>
      </c>
      <c r="I5505" s="183">
        <v>35700</v>
      </c>
      <c r="J5505" s="183">
        <v>35700</v>
      </c>
      <c r="K5505" s="183">
        <v>33225</v>
      </c>
      <c r="L5505" s="183">
        <f>M5505+N5505+O5505</f>
        <v>0</v>
      </c>
      <c r="M5505" s="17">
        <v>0</v>
      </c>
      <c r="N5505" s="17">
        <v>0</v>
      </c>
      <c r="O5505" s="17">
        <v>0</v>
      </c>
      <c r="P5505" s="17">
        <f t="shared" si="4442"/>
        <v>33225</v>
      </c>
      <c r="Q5505" s="183">
        <f t="shared" si="4443"/>
        <v>93.067226890756302</v>
      </c>
    </row>
    <row r="5506" spans="1:17" x14ac:dyDescent="0.25">
      <c r="A5506" s="4" t="s">
        <v>969</v>
      </c>
      <c r="B5506" s="4" t="s">
        <v>94</v>
      </c>
      <c r="C5506" s="4" t="s">
        <v>1302</v>
      </c>
      <c r="D5506" s="4" t="s">
        <v>2062</v>
      </c>
      <c r="E5506" s="3" t="s">
        <v>22</v>
      </c>
      <c r="F5506" s="4" t="s">
        <v>2067</v>
      </c>
      <c r="G5506" s="16" t="s">
        <v>1018</v>
      </c>
      <c r="H5506" s="16" t="s">
        <v>24</v>
      </c>
      <c r="I5506" s="183">
        <v>0</v>
      </c>
      <c r="J5506" s="183">
        <v>0</v>
      </c>
      <c r="K5506" s="183">
        <v>0</v>
      </c>
      <c r="L5506" s="183">
        <f>M5506+N5506+O5506</f>
        <v>0</v>
      </c>
      <c r="M5506" s="17"/>
      <c r="N5506" s="17"/>
      <c r="O5506" s="17"/>
      <c r="P5506" s="17">
        <f t="shared" si="4442"/>
        <v>0</v>
      </c>
      <c r="Q5506" s="161" t="str">
        <f t="shared" si="4443"/>
        <v>-</v>
      </c>
    </row>
    <row r="5507" spans="1:17" x14ac:dyDescent="0.25">
      <c r="A5507" s="4" t="s">
        <v>969</v>
      </c>
      <c r="B5507" s="4" t="s">
        <v>94</v>
      </c>
      <c r="C5507" s="4" t="s">
        <v>1302</v>
      </c>
      <c r="D5507" s="4" t="s">
        <v>2062</v>
      </c>
      <c r="E5507" s="3" t="s">
        <v>22</v>
      </c>
      <c r="F5507" s="4" t="s">
        <v>2068</v>
      </c>
      <c r="G5507" s="16" t="s">
        <v>1018</v>
      </c>
      <c r="H5507" s="16" t="s">
        <v>30</v>
      </c>
      <c r="I5507" s="183">
        <v>20000</v>
      </c>
      <c r="J5507" s="183">
        <v>20000</v>
      </c>
      <c r="K5507" s="183">
        <v>20000</v>
      </c>
      <c r="L5507" s="183">
        <f>M5507+N5507+O5507</f>
        <v>0</v>
      </c>
      <c r="M5507" s="17"/>
      <c r="N5507" s="17"/>
      <c r="O5507" s="17"/>
      <c r="P5507" s="17">
        <f t="shared" si="4442"/>
        <v>20000</v>
      </c>
      <c r="Q5507" s="183">
        <f t="shared" si="4443"/>
        <v>100</v>
      </c>
    </row>
    <row r="5508" spans="1:17" x14ac:dyDescent="0.25">
      <c r="A5508" s="4" t="s">
        <v>969</v>
      </c>
      <c r="B5508" s="4" t="s">
        <v>94</v>
      </c>
      <c r="C5508" s="4" t="s">
        <v>1302</v>
      </c>
      <c r="D5508" s="4" t="s">
        <v>2062</v>
      </c>
      <c r="E5508" s="2" t="s">
        <v>31</v>
      </c>
      <c r="F5508" s="2" t="s">
        <v>1</v>
      </c>
      <c r="G5508" s="2" t="s">
        <v>1</v>
      </c>
      <c r="H5508" s="2" t="s">
        <v>32</v>
      </c>
      <c r="I5508" s="185">
        <f t="shared" ref="I5508:O5508" si="4449">SUM(I5509)</f>
        <v>180202</v>
      </c>
      <c r="J5508" s="185">
        <f t="shared" si="4449"/>
        <v>180202</v>
      </c>
      <c r="K5508" s="185">
        <f t="shared" si="4449"/>
        <v>138000</v>
      </c>
      <c r="L5508" s="185">
        <f t="shared" si="4449"/>
        <v>42200</v>
      </c>
      <c r="M5508" s="15">
        <f t="shared" si="4449"/>
        <v>17000</v>
      </c>
      <c r="N5508" s="15">
        <f t="shared" si="4449"/>
        <v>17000</v>
      </c>
      <c r="O5508" s="15">
        <f t="shared" si="4449"/>
        <v>8200</v>
      </c>
      <c r="P5508" s="15">
        <f t="shared" si="4442"/>
        <v>180200</v>
      </c>
      <c r="Q5508" s="185">
        <f t="shared" si="4443"/>
        <v>99.998890134404732</v>
      </c>
    </row>
    <row r="5509" spans="1:17" x14ac:dyDescent="0.25">
      <c r="A5509" s="4" t="s">
        <v>969</v>
      </c>
      <c r="B5509" s="4" t="s">
        <v>94</v>
      </c>
      <c r="C5509" s="4" t="s">
        <v>1302</v>
      </c>
      <c r="D5509" s="4" t="s">
        <v>2062</v>
      </c>
      <c r="E5509" s="3" t="s">
        <v>34</v>
      </c>
      <c r="F5509" s="4"/>
      <c r="G5509" s="16" t="s">
        <v>1018</v>
      </c>
      <c r="H5509" s="16" t="s">
        <v>33</v>
      </c>
      <c r="I5509" s="183">
        <v>180202</v>
      </c>
      <c r="J5509" s="183">
        <v>180202</v>
      </c>
      <c r="K5509" s="183">
        <v>138000</v>
      </c>
      <c r="L5509" s="183">
        <f>M5509+N5509+O5509</f>
        <v>42200</v>
      </c>
      <c r="M5509" s="17">
        <v>17000</v>
      </c>
      <c r="N5509" s="17">
        <v>17000</v>
      </c>
      <c r="O5509" s="17">
        <v>8200</v>
      </c>
      <c r="P5509" s="17">
        <f t="shared" si="4442"/>
        <v>180200</v>
      </c>
      <c r="Q5509" s="183">
        <f t="shared" si="4443"/>
        <v>99.998890134404732</v>
      </c>
    </row>
    <row r="5510" spans="1:17" x14ac:dyDescent="0.25">
      <c r="A5510" s="4" t="s">
        <v>969</v>
      </c>
      <c r="B5510" s="4" t="s">
        <v>94</v>
      </c>
      <c r="C5510" s="4" t="s">
        <v>1302</v>
      </c>
      <c r="D5510" s="4" t="s">
        <v>2062</v>
      </c>
      <c r="E5510" s="2" t="s">
        <v>35</v>
      </c>
      <c r="F5510" s="2" t="s">
        <v>1</v>
      </c>
      <c r="G5510" s="2" t="s">
        <v>1</v>
      </c>
      <c r="H5510" s="2" t="s">
        <v>36</v>
      </c>
      <c r="I5510" s="185">
        <f t="shared" ref="I5510:O5510" si="4450">SUM(I5511:I5518)</f>
        <v>234075</v>
      </c>
      <c r="J5510" s="185">
        <f t="shared" si="4450"/>
        <v>227075</v>
      </c>
      <c r="K5510" s="185">
        <f t="shared" si="4450"/>
        <v>170304</v>
      </c>
      <c r="L5510" s="185">
        <f t="shared" si="4450"/>
        <v>56671</v>
      </c>
      <c r="M5510" s="15">
        <f t="shared" si="4450"/>
        <v>8115</v>
      </c>
      <c r="N5510" s="15">
        <f t="shared" si="4450"/>
        <v>25215</v>
      </c>
      <c r="O5510" s="15">
        <f t="shared" si="4450"/>
        <v>23341</v>
      </c>
      <c r="P5510" s="15">
        <f t="shared" si="4442"/>
        <v>226975</v>
      </c>
      <c r="Q5510" s="185">
        <f t="shared" si="4443"/>
        <v>99.955961686667408</v>
      </c>
    </row>
    <row r="5511" spans="1:17" x14ac:dyDescent="0.25">
      <c r="A5511" s="4" t="s">
        <v>969</v>
      </c>
      <c r="B5511" s="4" t="s">
        <v>94</v>
      </c>
      <c r="C5511" s="4" t="s">
        <v>1302</v>
      </c>
      <c r="D5511" s="4" t="s">
        <v>2062</v>
      </c>
      <c r="E5511" s="3" t="s">
        <v>39</v>
      </c>
      <c r="F5511" s="4"/>
      <c r="G5511" s="16" t="s">
        <v>1018</v>
      </c>
      <c r="H5511" s="16" t="s">
        <v>38</v>
      </c>
      <c r="I5511" s="183">
        <v>9000</v>
      </c>
      <c r="J5511" s="183">
        <v>9000</v>
      </c>
      <c r="K5511" s="183">
        <v>9000</v>
      </c>
      <c r="L5511" s="183">
        <f t="shared" ref="L5511:L5517" si="4451">M5511+N5511+O5511</f>
        <v>0</v>
      </c>
      <c r="M5511" s="17">
        <v>0</v>
      </c>
      <c r="N5511" s="17">
        <v>0</v>
      </c>
      <c r="O5511" s="17">
        <v>0</v>
      </c>
      <c r="P5511" s="17">
        <f t="shared" si="4442"/>
        <v>9000</v>
      </c>
      <c r="Q5511" s="183">
        <f t="shared" si="4443"/>
        <v>100</v>
      </c>
    </row>
    <row r="5512" spans="1:17" x14ac:dyDescent="0.25">
      <c r="A5512" s="4" t="s">
        <v>969</v>
      </c>
      <c r="B5512" s="4" t="s">
        <v>94</v>
      </c>
      <c r="C5512" s="4" t="s">
        <v>1302</v>
      </c>
      <c r="D5512" s="4" t="s">
        <v>2062</v>
      </c>
      <c r="E5512" s="3" t="s">
        <v>197</v>
      </c>
      <c r="F5512" s="4"/>
      <c r="G5512" s="16" t="s">
        <v>1018</v>
      </c>
      <c r="H5512" s="16" t="s">
        <v>196</v>
      </c>
      <c r="I5512" s="183">
        <v>131000</v>
      </c>
      <c r="J5512" s="183">
        <v>131000</v>
      </c>
      <c r="K5512" s="183">
        <v>95000</v>
      </c>
      <c r="L5512" s="183">
        <f t="shared" si="4451"/>
        <v>36000</v>
      </c>
      <c r="M5512" s="17">
        <v>0</v>
      </c>
      <c r="N5512" s="17">
        <v>18000</v>
      </c>
      <c r="O5512" s="17">
        <v>18000</v>
      </c>
      <c r="P5512" s="17">
        <f t="shared" si="4442"/>
        <v>131000</v>
      </c>
      <c r="Q5512" s="183">
        <f t="shared" si="4443"/>
        <v>100</v>
      </c>
    </row>
    <row r="5513" spans="1:17" x14ac:dyDescent="0.25">
      <c r="A5513" s="4" t="s">
        <v>969</v>
      </c>
      <c r="B5513" s="4" t="s">
        <v>94</v>
      </c>
      <c r="C5513" s="4" t="s">
        <v>1302</v>
      </c>
      <c r="D5513" s="4" t="s">
        <v>2062</v>
      </c>
      <c r="E5513" s="3" t="s">
        <v>200</v>
      </c>
      <c r="F5513" s="4"/>
      <c r="G5513" s="16" t="s">
        <v>1018</v>
      </c>
      <c r="H5513" s="16" t="s">
        <v>199</v>
      </c>
      <c r="I5513" s="183">
        <v>14000</v>
      </c>
      <c r="J5513" s="183">
        <v>18200</v>
      </c>
      <c r="K5513" s="183">
        <v>13400</v>
      </c>
      <c r="L5513" s="183">
        <f t="shared" si="4451"/>
        <v>4800</v>
      </c>
      <c r="M5513" s="17">
        <v>1600</v>
      </c>
      <c r="N5513" s="17">
        <v>1600</v>
      </c>
      <c r="O5513" s="17">
        <v>1600</v>
      </c>
      <c r="P5513" s="17">
        <f t="shared" si="4442"/>
        <v>18200</v>
      </c>
      <c r="Q5513" s="183">
        <f t="shared" si="4443"/>
        <v>100</v>
      </c>
    </row>
    <row r="5514" spans="1:17" x14ac:dyDescent="0.25">
      <c r="A5514" s="4" t="s">
        <v>969</v>
      </c>
      <c r="B5514" s="4" t="s">
        <v>94</v>
      </c>
      <c r="C5514" s="4" t="s">
        <v>1302</v>
      </c>
      <c r="D5514" s="4" t="s">
        <v>2062</v>
      </c>
      <c r="E5514" s="3" t="s">
        <v>203</v>
      </c>
      <c r="F5514" s="4"/>
      <c r="G5514" s="16" t="s">
        <v>1018</v>
      </c>
      <c r="H5514" s="16" t="s">
        <v>202</v>
      </c>
      <c r="I5514" s="183">
        <v>42000</v>
      </c>
      <c r="J5514" s="183">
        <v>30000</v>
      </c>
      <c r="K5514" s="183">
        <v>20400</v>
      </c>
      <c r="L5514" s="183">
        <f t="shared" si="4451"/>
        <v>9600</v>
      </c>
      <c r="M5514" s="17">
        <v>4000</v>
      </c>
      <c r="N5514" s="17">
        <v>3000</v>
      </c>
      <c r="O5514" s="17">
        <v>2600</v>
      </c>
      <c r="P5514" s="17">
        <f t="shared" si="4442"/>
        <v>30000</v>
      </c>
      <c r="Q5514" s="183">
        <f t="shared" si="4443"/>
        <v>100</v>
      </c>
    </row>
    <row r="5515" spans="1:17" x14ac:dyDescent="0.25">
      <c r="A5515" s="4" t="s">
        <v>969</v>
      </c>
      <c r="B5515" s="4" t="s">
        <v>94</v>
      </c>
      <c r="C5515" s="4" t="s">
        <v>1302</v>
      </c>
      <c r="D5515" s="4" t="s">
        <v>2062</v>
      </c>
      <c r="E5515" s="3" t="s">
        <v>206</v>
      </c>
      <c r="F5515" s="4"/>
      <c r="G5515" s="16" t="s">
        <v>1018</v>
      </c>
      <c r="H5515" s="16" t="s">
        <v>205</v>
      </c>
      <c r="I5515" s="183">
        <v>500</v>
      </c>
      <c r="J5515" s="183">
        <v>500</v>
      </c>
      <c r="K5515" s="183">
        <v>320</v>
      </c>
      <c r="L5515" s="183">
        <f t="shared" si="4451"/>
        <v>180</v>
      </c>
      <c r="M5515" s="17">
        <v>0</v>
      </c>
      <c r="N5515" s="17">
        <v>100</v>
      </c>
      <c r="O5515" s="17">
        <v>80</v>
      </c>
      <c r="P5515" s="17">
        <f t="shared" si="4442"/>
        <v>500</v>
      </c>
      <c r="Q5515" s="183">
        <f t="shared" si="4443"/>
        <v>100</v>
      </c>
    </row>
    <row r="5516" spans="1:17" x14ac:dyDescent="0.25">
      <c r="A5516" s="4" t="s">
        <v>969</v>
      </c>
      <c r="B5516" s="4" t="s">
        <v>94</v>
      </c>
      <c r="C5516" s="4" t="s">
        <v>1302</v>
      </c>
      <c r="D5516" s="4" t="s">
        <v>2062</v>
      </c>
      <c r="E5516" s="3" t="s">
        <v>212</v>
      </c>
      <c r="F5516" s="4"/>
      <c r="G5516" s="16" t="s">
        <v>1018</v>
      </c>
      <c r="H5516" s="16" t="s">
        <v>211</v>
      </c>
      <c r="I5516" s="183">
        <v>7000</v>
      </c>
      <c r="J5516" s="183">
        <v>12800</v>
      </c>
      <c r="K5516" s="183">
        <v>12800</v>
      </c>
      <c r="L5516" s="183">
        <f t="shared" si="4451"/>
        <v>0</v>
      </c>
      <c r="M5516" s="17">
        <v>0</v>
      </c>
      <c r="N5516" s="17">
        <v>0</v>
      </c>
      <c r="O5516" s="17">
        <v>0</v>
      </c>
      <c r="P5516" s="17">
        <f t="shared" si="4442"/>
        <v>12800</v>
      </c>
      <c r="Q5516" s="183">
        <f t="shared" si="4443"/>
        <v>100</v>
      </c>
    </row>
    <row r="5517" spans="1:17" x14ac:dyDescent="0.25">
      <c r="A5517" s="4" t="s">
        <v>969</v>
      </c>
      <c r="B5517" s="4" t="s">
        <v>94</v>
      </c>
      <c r="C5517" s="4" t="s">
        <v>1302</v>
      </c>
      <c r="D5517" s="4" t="s">
        <v>2062</v>
      </c>
      <c r="E5517" s="3" t="s">
        <v>215</v>
      </c>
      <c r="F5517" s="4"/>
      <c r="G5517" s="16" t="s">
        <v>1018</v>
      </c>
      <c r="H5517" s="16" t="s">
        <v>214</v>
      </c>
      <c r="I5517" s="183">
        <v>0</v>
      </c>
      <c r="J5517" s="183">
        <v>0</v>
      </c>
      <c r="K5517" s="183">
        <v>0</v>
      </c>
      <c r="L5517" s="183">
        <f t="shared" si="4451"/>
        <v>0</v>
      </c>
      <c r="M5517" s="17">
        <v>0</v>
      </c>
      <c r="N5517" s="17">
        <v>0</v>
      </c>
      <c r="O5517" s="17">
        <v>0</v>
      </c>
      <c r="P5517" s="17">
        <f t="shared" si="4442"/>
        <v>0</v>
      </c>
      <c r="Q5517" s="161" t="str">
        <f t="shared" si="4443"/>
        <v>-</v>
      </c>
    </row>
    <row r="5518" spans="1:17" x14ac:dyDescent="0.25">
      <c r="A5518" s="1" t="s">
        <v>969</v>
      </c>
      <c r="B5518" s="1" t="s">
        <v>94</v>
      </c>
      <c r="C5518" s="1" t="s">
        <v>1302</v>
      </c>
      <c r="D5518" s="1" t="s">
        <v>2062</v>
      </c>
      <c r="E5518" s="1" t="s">
        <v>40</v>
      </c>
      <c r="F5518" s="4" t="s">
        <v>1</v>
      </c>
      <c r="G5518" s="16" t="s">
        <v>1</v>
      </c>
      <c r="H5518" s="2" t="s">
        <v>41</v>
      </c>
      <c r="I5518" s="185">
        <f t="shared" ref="I5518:O5518" si="4452">SUM(I5519:I5521)</f>
        <v>30575</v>
      </c>
      <c r="J5518" s="185">
        <f t="shared" si="4452"/>
        <v>25575</v>
      </c>
      <c r="K5518" s="185">
        <f t="shared" si="4452"/>
        <v>19384</v>
      </c>
      <c r="L5518" s="185">
        <f t="shared" si="4452"/>
        <v>6091</v>
      </c>
      <c r="M5518" s="15">
        <f t="shared" si="4452"/>
        <v>2515</v>
      </c>
      <c r="N5518" s="15">
        <f t="shared" si="4452"/>
        <v>2515</v>
      </c>
      <c r="O5518" s="15">
        <f t="shared" si="4452"/>
        <v>1061</v>
      </c>
      <c r="P5518" s="15">
        <f t="shared" si="4442"/>
        <v>25475</v>
      </c>
      <c r="Q5518" s="185">
        <f t="shared" si="4443"/>
        <v>99.608993157380255</v>
      </c>
    </row>
    <row r="5519" spans="1:17" x14ac:dyDescent="0.25">
      <c r="A5519" s="4" t="s">
        <v>969</v>
      </c>
      <c r="B5519" s="4" t="s">
        <v>94</v>
      </c>
      <c r="C5519" s="4" t="s">
        <v>1302</v>
      </c>
      <c r="D5519" s="4" t="s">
        <v>2062</v>
      </c>
      <c r="E5519" s="3" t="s">
        <v>42</v>
      </c>
      <c r="F5519" s="4"/>
      <c r="G5519" s="16" t="s">
        <v>1018</v>
      </c>
      <c r="H5519" s="16" t="s">
        <v>41</v>
      </c>
      <c r="I5519" s="183">
        <v>25000</v>
      </c>
      <c r="J5519" s="183">
        <v>20000</v>
      </c>
      <c r="K5519" s="183">
        <v>15000</v>
      </c>
      <c r="L5519" s="183">
        <f>M5519+N5519+O5519</f>
        <v>5000</v>
      </c>
      <c r="M5519" s="17">
        <v>2000</v>
      </c>
      <c r="N5519" s="17">
        <v>2000</v>
      </c>
      <c r="O5519" s="17">
        <v>1000</v>
      </c>
      <c r="P5519" s="17">
        <f t="shared" si="4442"/>
        <v>20000</v>
      </c>
      <c r="Q5519" s="183">
        <f t="shared" si="4443"/>
        <v>100</v>
      </c>
    </row>
    <row r="5520" spans="1:17" ht="22.5" x14ac:dyDescent="0.25">
      <c r="A5520" s="4" t="s">
        <v>969</v>
      </c>
      <c r="B5520" s="4" t="s">
        <v>94</v>
      </c>
      <c r="C5520" s="4" t="s">
        <v>1302</v>
      </c>
      <c r="D5520" s="4" t="s">
        <v>2062</v>
      </c>
      <c r="E5520" s="3" t="s">
        <v>42</v>
      </c>
      <c r="F5520" s="4" t="s">
        <v>2069</v>
      </c>
      <c r="G5520" s="16" t="s">
        <v>1018</v>
      </c>
      <c r="H5520" s="16" t="s">
        <v>50</v>
      </c>
      <c r="I5520" s="183">
        <v>5475</v>
      </c>
      <c r="J5520" s="183">
        <v>5475</v>
      </c>
      <c r="K5520" s="183">
        <v>4384</v>
      </c>
      <c r="L5520" s="183">
        <f>M5520+N5520+O5520</f>
        <v>1091</v>
      </c>
      <c r="M5520" s="17">
        <v>515</v>
      </c>
      <c r="N5520" s="17">
        <v>515</v>
      </c>
      <c r="O5520" s="17">
        <v>61</v>
      </c>
      <c r="P5520" s="17">
        <f t="shared" si="4442"/>
        <v>5475</v>
      </c>
      <c r="Q5520" s="183">
        <f t="shared" si="4443"/>
        <v>100</v>
      </c>
    </row>
    <row r="5521" spans="1:17" ht="22.5" x14ac:dyDescent="0.25">
      <c r="A5521" s="4" t="s">
        <v>969</v>
      </c>
      <c r="B5521" s="4" t="s">
        <v>94</v>
      </c>
      <c r="C5521" s="4" t="s">
        <v>1302</v>
      </c>
      <c r="D5521" s="4" t="s">
        <v>2062</v>
      </c>
      <c r="E5521" s="3" t="s">
        <v>42</v>
      </c>
      <c r="F5521" s="4" t="s">
        <v>2070</v>
      </c>
      <c r="G5521" s="16" t="s">
        <v>1018</v>
      </c>
      <c r="H5521" s="16" t="s">
        <v>56</v>
      </c>
      <c r="I5521" s="183">
        <v>100</v>
      </c>
      <c r="J5521" s="183">
        <v>100</v>
      </c>
      <c r="K5521" s="183">
        <v>0</v>
      </c>
      <c r="L5521" s="183">
        <f>M5521+N5521+O5521</f>
        <v>0</v>
      </c>
      <c r="M5521" s="17"/>
      <c r="N5521" s="17"/>
      <c r="O5521" s="17"/>
      <c r="P5521" s="17">
        <f t="shared" si="4442"/>
        <v>0</v>
      </c>
      <c r="Q5521" s="183">
        <f t="shared" si="4443"/>
        <v>0</v>
      </c>
    </row>
    <row r="5522" spans="1:17" ht="22.5" x14ac:dyDescent="0.25">
      <c r="A5522" s="1" t="s">
        <v>1</v>
      </c>
      <c r="B5522" s="1" t="s">
        <v>1</v>
      </c>
      <c r="C5522" s="1" t="s">
        <v>1</v>
      </c>
      <c r="D5522" s="2" t="s">
        <v>1</v>
      </c>
      <c r="E5522" s="2" t="s">
        <v>1</v>
      </c>
      <c r="F5522" s="2" t="s">
        <v>1</v>
      </c>
      <c r="G5522" s="2" t="s">
        <v>1</v>
      </c>
      <c r="H5522" s="13" t="s">
        <v>57</v>
      </c>
      <c r="I5522" s="184">
        <f t="shared" ref="I5522:O5523" si="4453">SUM(I5523)</f>
        <v>100</v>
      </c>
      <c r="J5522" s="184">
        <f t="shared" si="4453"/>
        <v>25480</v>
      </c>
      <c r="K5522" s="184">
        <f t="shared" si="4453"/>
        <v>25380</v>
      </c>
      <c r="L5522" s="184">
        <f t="shared" si="4453"/>
        <v>0</v>
      </c>
      <c r="M5522" s="14">
        <f t="shared" si="4453"/>
        <v>0</v>
      </c>
      <c r="N5522" s="14">
        <f t="shared" si="4453"/>
        <v>0</v>
      </c>
      <c r="O5522" s="14">
        <f t="shared" si="4453"/>
        <v>0</v>
      </c>
      <c r="P5522" s="14">
        <f t="shared" si="4442"/>
        <v>25380</v>
      </c>
      <c r="Q5522" s="184">
        <f t="shared" si="4443"/>
        <v>99.607535321821032</v>
      </c>
    </row>
    <row r="5523" spans="1:17" x14ac:dyDescent="0.25">
      <c r="A5523" s="4" t="s">
        <v>969</v>
      </c>
      <c r="B5523" s="4" t="s">
        <v>94</v>
      </c>
      <c r="C5523" s="4" t="s">
        <v>1302</v>
      </c>
      <c r="D5523" s="4" t="s">
        <v>2062</v>
      </c>
      <c r="E5523" s="2" t="s">
        <v>58</v>
      </c>
      <c r="F5523" s="2" t="s">
        <v>1</v>
      </c>
      <c r="G5523" s="2" t="s">
        <v>1</v>
      </c>
      <c r="H5523" s="2" t="s">
        <v>59</v>
      </c>
      <c r="I5523" s="185">
        <f t="shared" si="4453"/>
        <v>100</v>
      </c>
      <c r="J5523" s="185">
        <f t="shared" si="4453"/>
        <v>25480</v>
      </c>
      <c r="K5523" s="185">
        <f t="shared" si="4453"/>
        <v>25380</v>
      </c>
      <c r="L5523" s="185">
        <f t="shared" si="4453"/>
        <v>0</v>
      </c>
      <c r="M5523" s="15">
        <f t="shared" si="4453"/>
        <v>0</v>
      </c>
      <c r="N5523" s="15">
        <f t="shared" si="4453"/>
        <v>0</v>
      </c>
      <c r="O5523" s="15">
        <f t="shared" si="4453"/>
        <v>0</v>
      </c>
      <c r="P5523" s="15">
        <f t="shared" si="4442"/>
        <v>25380</v>
      </c>
      <c r="Q5523" s="185">
        <f t="shared" si="4443"/>
        <v>99.607535321821032</v>
      </c>
    </row>
    <row r="5524" spans="1:17" x14ac:dyDescent="0.25">
      <c r="A5524" s="4" t="s">
        <v>969</v>
      </c>
      <c r="B5524" s="4" t="s">
        <v>94</v>
      </c>
      <c r="C5524" s="4" t="s">
        <v>1302</v>
      </c>
      <c r="D5524" s="4" t="s">
        <v>2062</v>
      </c>
      <c r="E5524" s="3" t="s">
        <v>69</v>
      </c>
      <c r="F5524" s="4"/>
      <c r="G5524" s="16" t="s">
        <v>1018</v>
      </c>
      <c r="H5524" s="16" t="s">
        <v>68</v>
      </c>
      <c r="I5524" s="183">
        <v>100</v>
      </c>
      <c r="J5524" s="183">
        <v>25480</v>
      </c>
      <c r="K5524" s="183">
        <v>25380</v>
      </c>
      <c r="L5524" s="183">
        <f>M5524+N5524+O5524</f>
        <v>0</v>
      </c>
      <c r="M5524" s="17"/>
      <c r="N5524" s="17"/>
      <c r="O5524" s="17"/>
      <c r="P5524" s="17">
        <f t="shared" si="4442"/>
        <v>25380</v>
      </c>
      <c r="Q5524" s="183">
        <f t="shared" si="4443"/>
        <v>99.607535321821032</v>
      </c>
    </row>
    <row r="5525" spans="1:17" ht="22.5" x14ac:dyDescent="0.25">
      <c r="A5525" s="1" t="s">
        <v>1</v>
      </c>
      <c r="B5525" s="1" t="s">
        <v>1</v>
      </c>
      <c r="C5525" s="1" t="s">
        <v>1</v>
      </c>
      <c r="D5525" s="2" t="s">
        <v>1</v>
      </c>
      <c r="E5525" s="2" t="s">
        <v>1</v>
      </c>
      <c r="F5525" s="2" t="s">
        <v>1</v>
      </c>
      <c r="G5525" s="2" t="s">
        <v>1</v>
      </c>
      <c r="H5525" s="13" t="s">
        <v>70</v>
      </c>
      <c r="I5525" s="184">
        <f t="shared" ref="I5525:O5525" si="4454">SUM(I5526)</f>
        <v>68460</v>
      </c>
      <c r="J5525" s="184">
        <f t="shared" si="4454"/>
        <v>65100</v>
      </c>
      <c r="K5525" s="184">
        <f t="shared" si="4454"/>
        <v>28000</v>
      </c>
      <c r="L5525" s="184">
        <f t="shared" si="4454"/>
        <v>37100</v>
      </c>
      <c r="M5525" s="14">
        <f t="shared" si="4454"/>
        <v>7000</v>
      </c>
      <c r="N5525" s="14">
        <f t="shared" si="4454"/>
        <v>30100</v>
      </c>
      <c r="O5525" s="14">
        <f t="shared" si="4454"/>
        <v>0</v>
      </c>
      <c r="P5525" s="14">
        <f t="shared" si="4442"/>
        <v>65100</v>
      </c>
      <c r="Q5525" s="184">
        <f t="shared" si="4443"/>
        <v>100</v>
      </c>
    </row>
    <row r="5526" spans="1:17" x14ac:dyDescent="0.25">
      <c r="A5526" s="4" t="s">
        <v>969</v>
      </c>
      <c r="B5526" s="4" t="s">
        <v>94</v>
      </c>
      <c r="C5526" s="4" t="s">
        <v>1302</v>
      </c>
      <c r="D5526" s="4" t="s">
        <v>2062</v>
      </c>
      <c r="E5526" s="2" t="s">
        <v>71</v>
      </c>
      <c r="F5526" s="2" t="s">
        <v>1</v>
      </c>
      <c r="G5526" s="2" t="s">
        <v>1</v>
      </c>
      <c r="H5526" s="2" t="s">
        <v>72</v>
      </c>
      <c r="I5526" s="185">
        <f t="shared" ref="I5526:L5526" si="4455">SUM(I5527:I5528)</f>
        <v>68460</v>
      </c>
      <c r="J5526" s="185">
        <f t="shared" ref="J5526" si="4456">SUM(J5527:J5528)</f>
        <v>65100</v>
      </c>
      <c r="K5526" s="185">
        <f t="shared" ref="K5526" si="4457">SUM(K5527:K5528)</f>
        <v>28000</v>
      </c>
      <c r="L5526" s="185">
        <f t="shared" si="4455"/>
        <v>37100</v>
      </c>
      <c r="M5526" s="15">
        <f t="shared" ref="M5526:O5526" si="4458">SUM(M5527:M5528)</f>
        <v>7000</v>
      </c>
      <c r="N5526" s="15">
        <f t="shared" si="4458"/>
        <v>30100</v>
      </c>
      <c r="O5526" s="15">
        <f t="shared" si="4458"/>
        <v>0</v>
      </c>
      <c r="P5526" s="15">
        <f t="shared" si="4442"/>
        <v>65100</v>
      </c>
      <c r="Q5526" s="185">
        <f t="shared" si="4443"/>
        <v>100</v>
      </c>
    </row>
    <row r="5527" spans="1:17" x14ac:dyDescent="0.25">
      <c r="A5527" s="4" t="s">
        <v>969</v>
      </c>
      <c r="B5527" s="4" t="s">
        <v>94</v>
      </c>
      <c r="C5527" s="4" t="s">
        <v>1302</v>
      </c>
      <c r="D5527" s="4" t="s">
        <v>2062</v>
      </c>
      <c r="E5527" s="3" t="s">
        <v>75</v>
      </c>
      <c r="F5527" s="4"/>
      <c r="G5527" s="16" t="s">
        <v>1018</v>
      </c>
      <c r="H5527" s="16" t="s">
        <v>74</v>
      </c>
      <c r="I5527" s="183">
        <v>38360</v>
      </c>
      <c r="J5527" s="183">
        <v>35000</v>
      </c>
      <c r="K5527" s="183">
        <v>28000</v>
      </c>
      <c r="L5527" s="183">
        <f>M5527+N5527+O5527</f>
        <v>7000</v>
      </c>
      <c r="M5527" s="17">
        <v>7000</v>
      </c>
      <c r="N5527" s="17">
        <v>0</v>
      </c>
      <c r="O5527" s="17">
        <v>0</v>
      </c>
      <c r="P5527" s="17">
        <f t="shared" si="4442"/>
        <v>35000</v>
      </c>
      <c r="Q5527" s="183">
        <f t="shared" si="4443"/>
        <v>100</v>
      </c>
    </row>
    <row r="5528" spans="1:17" x14ac:dyDescent="0.25">
      <c r="A5528" s="4" t="s">
        <v>969</v>
      </c>
      <c r="B5528" s="4" t="s">
        <v>94</v>
      </c>
      <c r="C5528" s="4" t="s">
        <v>1302</v>
      </c>
      <c r="D5528" s="4" t="s">
        <v>2062</v>
      </c>
      <c r="E5528" s="3" t="s">
        <v>341</v>
      </c>
      <c r="F5528" s="4"/>
      <c r="G5528" s="16" t="s">
        <v>1018</v>
      </c>
      <c r="H5528" s="16" t="s">
        <v>340</v>
      </c>
      <c r="I5528" s="183">
        <v>30100</v>
      </c>
      <c r="J5528" s="183">
        <v>30100</v>
      </c>
      <c r="K5528" s="183">
        <v>0</v>
      </c>
      <c r="L5528" s="183">
        <f>M5528+N5528+O5528</f>
        <v>30100</v>
      </c>
      <c r="M5528" s="17">
        <v>0</v>
      </c>
      <c r="N5528" s="17">
        <v>30100</v>
      </c>
      <c r="O5528" s="17">
        <v>0</v>
      </c>
      <c r="P5528" s="17">
        <f t="shared" si="4442"/>
        <v>30100</v>
      </c>
      <c r="Q5528" s="183">
        <f t="shared" si="4443"/>
        <v>100</v>
      </c>
    </row>
    <row r="5529" spans="1:17" x14ac:dyDescent="0.25">
      <c r="A5529" s="16" t="s">
        <v>1</v>
      </c>
      <c r="B5529" s="16" t="s">
        <v>1</v>
      </c>
      <c r="C5529" s="16" t="s">
        <v>1</v>
      </c>
      <c r="D5529" s="16" t="s">
        <v>1</v>
      </c>
      <c r="E5529" s="16" t="s">
        <v>1</v>
      </c>
      <c r="F5529" s="16" t="s">
        <v>1</v>
      </c>
      <c r="G5529" s="16" t="s">
        <v>1</v>
      </c>
      <c r="H5529" s="13" t="s">
        <v>2071</v>
      </c>
      <c r="I5529" s="184">
        <f t="shared" ref="I5529:O5529" si="4459">SUM(I5499,I5522,I5525)</f>
        <v>2450456</v>
      </c>
      <c r="J5529" s="184">
        <f t="shared" si="4459"/>
        <v>2465476</v>
      </c>
      <c r="K5529" s="184">
        <f t="shared" si="4459"/>
        <v>1856909</v>
      </c>
      <c r="L5529" s="184">
        <f t="shared" si="4459"/>
        <v>600090</v>
      </c>
      <c r="M5529" s="14">
        <f t="shared" si="4459"/>
        <v>212143</v>
      </c>
      <c r="N5529" s="14">
        <f t="shared" si="4459"/>
        <v>252543</v>
      </c>
      <c r="O5529" s="14">
        <f t="shared" si="4459"/>
        <v>135404</v>
      </c>
      <c r="P5529" s="14">
        <f t="shared" si="4442"/>
        <v>2456999</v>
      </c>
      <c r="Q5529" s="184">
        <f t="shared" si="4443"/>
        <v>99.65617187107074</v>
      </c>
    </row>
    <row r="5530" spans="1:17" ht="15.75" thickBot="1" x14ac:dyDescent="0.3">
      <c r="A5530" s="16" t="s">
        <v>1</v>
      </c>
      <c r="B5530" s="16" t="s">
        <v>1</v>
      </c>
      <c r="C5530" s="16" t="s">
        <v>1</v>
      </c>
      <c r="D5530" s="16" t="s">
        <v>1</v>
      </c>
      <c r="E5530" s="16" t="s">
        <v>1</v>
      </c>
      <c r="F5530" s="16" t="s">
        <v>1</v>
      </c>
      <c r="G5530" s="16" t="s">
        <v>1</v>
      </c>
      <c r="H5530" s="2" t="s">
        <v>77</v>
      </c>
      <c r="I5530" s="185">
        <v>54</v>
      </c>
      <c r="J5530" s="185">
        <v>54</v>
      </c>
      <c r="K5530" s="185"/>
      <c r="L5530" s="185"/>
      <c r="M5530" s="15"/>
      <c r="N5530" s="15"/>
      <c r="O5530" s="15"/>
      <c r="P5530" s="15"/>
      <c r="Q5530" s="164"/>
    </row>
    <row r="5531" spans="1:17" ht="45.75" thickBot="1" x14ac:dyDescent="0.3">
      <c r="A5531" s="212" t="s">
        <v>1</v>
      </c>
      <c r="B5531" s="212" t="s">
        <v>1</v>
      </c>
      <c r="C5531" s="212" t="s">
        <v>1</v>
      </c>
      <c r="D5531" s="212" t="s">
        <v>1</v>
      </c>
      <c r="E5531" s="212" t="s">
        <v>1</v>
      </c>
      <c r="F5531" s="212" t="s">
        <v>1</v>
      </c>
      <c r="G5531" s="214" t="s">
        <v>1</v>
      </c>
      <c r="H5531" s="5" t="s">
        <v>78</v>
      </c>
      <c r="I5531" s="109" t="s">
        <v>3374</v>
      </c>
      <c r="J5531" s="109" t="s">
        <v>3433</v>
      </c>
      <c r="K5531" s="109" t="s">
        <v>3437</v>
      </c>
      <c r="L5531" s="109" t="s">
        <v>3434</v>
      </c>
      <c r="M5531" s="5" t="s">
        <v>3439</v>
      </c>
      <c r="N5531" s="5" t="s">
        <v>3440</v>
      </c>
      <c r="O5531" s="5" t="s">
        <v>3441</v>
      </c>
      <c r="P5531" s="5" t="s">
        <v>3438</v>
      </c>
      <c r="Q5531" s="162" t="s">
        <v>3302</v>
      </c>
    </row>
    <row r="5532" spans="1:17" x14ac:dyDescent="0.25">
      <c r="A5532" s="213"/>
      <c r="B5532" s="213"/>
      <c r="C5532" s="213"/>
      <c r="D5532" s="213"/>
      <c r="E5532" s="213"/>
      <c r="F5532" s="213"/>
      <c r="G5532" s="215"/>
      <c r="H5532" s="18" t="s">
        <v>1</v>
      </c>
      <c r="I5532" s="110">
        <v>1</v>
      </c>
      <c r="J5532" s="110">
        <v>2</v>
      </c>
      <c r="K5532" s="110">
        <v>20</v>
      </c>
      <c r="L5532" s="110" t="s">
        <v>3402</v>
      </c>
      <c r="M5532" s="12">
        <v>5</v>
      </c>
      <c r="N5532" s="12">
        <v>6</v>
      </c>
      <c r="O5532" s="12">
        <v>7</v>
      </c>
      <c r="P5532" s="12" t="s">
        <v>3303</v>
      </c>
      <c r="Q5532" s="110">
        <v>9</v>
      </c>
    </row>
    <row r="5533" spans="1:17" x14ac:dyDescent="0.25">
      <c r="A5533" s="213"/>
      <c r="B5533" s="213"/>
      <c r="C5533" s="213"/>
      <c r="D5533" s="213"/>
      <c r="E5533" s="213"/>
      <c r="F5533" s="213"/>
      <c r="G5533" s="215"/>
      <c r="H5533" s="19" t="s">
        <v>1061</v>
      </c>
      <c r="I5533" s="186">
        <f t="shared" ref="I5533:L5533" si="4460">SUM(I5529)</f>
        <v>2450456</v>
      </c>
      <c r="J5533" s="186">
        <f t="shared" ref="J5533" si="4461">SUM(J5529)</f>
        <v>2465476</v>
      </c>
      <c r="K5533" s="186">
        <f t="shared" ref="K5533" si="4462">SUM(K5529)</f>
        <v>1856909</v>
      </c>
      <c r="L5533" s="186">
        <f t="shared" si="4460"/>
        <v>600090</v>
      </c>
      <c r="M5533" s="20">
        <f t="shared" ref="M5533:O5533" si="4463">SUM(M5529)</f>
        <v>212143</v>
      </c>
      <c r="N5533" s="20">
        <f t="shared" si="4463"/>
        <v>252543</v>
      </c>
      <c r="O5533" s="20">
        <f t="shared" si="4463"/>
        <v>135404</v>
      </c>
      <c r="P5533" s="20">
        <f>K5533+L5533</f>
        <v>2456999</v>
      </c>
      <c r="Q5533" s="186">
        <f>IF(J5533=0,"-",P5533/J5533*100)</f>
        <v>99.65617187107074</v>
      </c>
    </row>
    <row r="5534" spans="1:17" x14ac:dyDescent="0.25">
      <c r="A5534" s="213"/>
      <c r="B5534" s="213"/>
      <c r="C5534" s="213"/>
      <c r="D5534" s="213"/>
      <c r="E5534" s="213"/>
      <c r="F5534" s="213"/>
      <c r="G5534" s="215"/>
      <c r="H5534" s="21" t="s">
        <v>80</v>
      </c>
      <c r="I5534" s="186">
        <f t="shared" ref="I5534:L5534" si="4464">SUM(I5533)</f>
        <v>2450456</v>
      </c>
      <c r="J5534" s="186">
        <f t="shared" ref="J5534" si="4465">SUM(J5533)</f>
        <v>2465476</v>
      </c>
      <c r="K5534" s="186">
        <f t="shared" ref="K5534" si="4466">SUM(K5533)</f>
        <v>1856909</v>
      </c>
      <c r="L5534" s="186">
        <f t="shared" si="4464"/>
        <v>600090</v>
      </c>
      <c r="M5534" s="20">
        <f t="shared" ref="M5534:O5534" si="4467">SUM(M5533)</f>
        <v>212143</v>
      </c>
      <c r="N5534" s="20">
        <f t="shared" si="4467"/>
        <v>252543</v>
      </c>
      <c r="O5534" s="20">
        <f t="shared" si="4467"/>
        <v>135404</v>
      </c>
      <c r="P5534" s="20">
        <f>K5534+L5534</f>
        <v>2456999</v>
      </c>
      <c r="Q5534" s="186">
        <f>IF(J5534=0,"-",P5534/J5534*100)</f>
        <v>99.65617187107074</v>
      </c>
    </row>
    <row r="5535" spans="1:17" x14ac:dyDescent="0.25">
      <c r="A5535" s="216"/>
      <c r="B5535" s="216"/>
      <c r="C5535" s="216"/>
      <c r="D5535" s="216"/>
      <c r="E5535" s="216"/>
      <c r="F5535" s="216"/>
      <c r="G5535" s="217"/>
      <c r="J5535" s="178">
        <v>0</v>
      </c>
      <c r="K5535" s="178">
        <v>0</v>
      </c>
      <c r="L5535" s="178">
        <f>M5535+N5535+O5535</f>
        <v>0</v>
      </c>
      <c r="P5535">
        <f>K5535+L5535</f>
        <v>0</v>
      </c>
      <c r="Q5535" s="160" t="str">
        <f>IF(J5535=0,"-",P5535/J5535*100)</f>
        <v>-</v>
      </c>
    </row>
    <row r="5536" spans="1:17" ht="15.75" thickBot="1" x14ac:dyDescent="0.3">
      <c r="A5536" s="16" t="s">
        <v>1</v>
      </c>
      <c r="B5536" s="16" t="s">
        <v>1</v>
      </c>
      <c r="C5536" s="16" t="s">
        <v>1</v>
      </c>
      <c r="D5536" s="16" t="s">
        <v>1</v>
      </c>
      <c r="E5536" s="16" t="s">
        <v>1</v>
      </c>
      <c r="F5536" s="16" t="s">
        <v>1</v>
      </c>
      <c r="G5536" s="16" t="s">
        <v>1</v>
      </c>
      <c r="H5536" s="22" t="s">
        <v>1</v>
      </c>
      <c r="I5536" s="187"/>
      <c r="J5536" s="187"/>
      <c r="K5536" s="187"/>
      <c r="L5536" s="187"/>
      <c r="M5536" s="22"/>
      <c r="N5536" s="22"/>
      <c r="O5536" s="22"/>
      <c r="P5536" s="22"/>
      <c r="Q5536" s="166"/>
    </row>
    <row r="5537" spans="1:17" ht="45.75" thickBot="1" x14ac:dyDescent="0.3">
      <c r="A5537" s="5" t="s">
        <v>4</v>
      </c>
      <c r="B5537" s="5" t="s">
        <v>5</v>
      </c>
      <c r="C5537" s="5" t="s">
        <v>6</v>
      </c>
      <c r="D5537" s="6" t="s">
        <v>1</v>
      </c>
      <c r="E5537" s="5" t="s">
        <v>7</v>
      </c>
      <c r="F5537" s="5" t="s">
        <v>8</v>
      </c>
      <c r="G5537" s="5" t="s">
        <v>9</v>
      </c>
      <c r="H5537" s="5" t="s">
        <v>10</v>
      </c>
      <c r="I5537" s="109" t="s">
        <v>3374</v>
      </c>
      <c r="J5537" s="109" t="s">
        <v>3433</v>
      </c>
      <c r="K5537" s="109" t="s">
        <v>3437</v>
      </c>
      <c r="L5537" s="109" t="s">
        <v>3434</v>
      </c>
      <c r="M5537" s="5" t="s">
        <v>3439</v>
      </c>
      <c r="N5537" s="5" t="s">
        <v>3440</v>
      </c>
      <c r="O5537" s="5" t="s">
        <v>3441</v>
      </c>
      <c r="P5537" s="5" t="s">
        <v>3438</v>
      </c>
      <c r="Q5537" s="162" t="s">
        <v>3302</v>
      </c>
    </row>
    <row r="5538" spans="1:17" x14ac:dyDescent="0.25">
      <c r="A5538" s="7" t="s">
        <v>1</v>
      </c>
      <c r="B5538" s="7" t="s">
        <v>1</v>
      </c>
      <c r="C5538" s="7" t="s">
        <v>1</v>
      </c>
      <c r="D5538" s="8" t="s">
        <v>1</v>
      </c>
      <c r="E5538" s="8" t="s">
        <v>1</v>
      </c>
      <c r="F5538" s="9" t="s">
        <v>1</v>
      </c>
      <c r="G5538" s="10" t="s">
        <v>1</v>
      </c>
      <c r="H5538" s="11" t="s">
        <v>1</v>
      </c>
      <c r="I5538" s="110">
        <v>1</v>
      </c>
      <c r="J5538" s="110">
        <v>2</v>
      </c>
      <c r="K5538" s="110">
        <v>20</v>
      </c>
      <c r="L5538" s="110" t="s">
        <v>3402</v>
      </c>
      <c r="M5538" s="12">
        <v>5</v>
      </c>
      <c r="N5538" s="12">
        <v>6</v>
      </c>
      <c r="O5538" s="12">
        <v>7</v>
      </c>
      <c r="P5538" s="12" t="s">
        <v>3303</v>
      </c>
      <c r="Q5538" s="110">
        <v>9</v>
      </c>
    </row>
    <row r="5539" spans="1:17" ht="22.5" x14ac:dyDescent="0.25">
      <c r="A5539" s="1" t="s">
        <v>969</v>
      </c>
      <c r="B5539" s="1" t="s">
        <v>94</v>
      </c>
      <c r="C5539" s="4" t="s">
        <v>1313</v>
      </c>
      <c r="D5539" s="4" t="s">
        <v>2072</v>
      </c>
      <c r="E5539" s="2" t="s">
        <v>1</v>
      </c>
      <c r="F5539" s="2" t="s">
        <v>1</v>
      </c>
      <c r="G5539" s="2" t="s">
        <v>1</v>
      </c>
      <c r="H5539" s="2" t="s">
        <v>2073</v>
      </c>
      <c r="I5539" s="183">
        <v>0</v>
      </c>
      <c r="J5539" s="183"/>
      <c r="K5539" s="183"/>
      <c r="L5539" s="183"/>
      <c r="M5539" s="3"/>
      <c r="N5539" s="3"/>
      <c r="O5539" s="3"/>
      <c r="P5539" s="3"/>
      <c r="Q5539" s="161"/>
    </row>
    <row r="5540" spans="1:17" ht="33.75" x14ac:dyDescent="0.25">
      <c r="A5540" s="1" t="s">
        <v>1</v>
      </c>
      <c r="B5540" s="1" t="s">
        <v>1</v>
      </c>
      <c r="C5540" s="1" t="s">
        <v>1</v>
      </c>
      <c r="D5540" s="2" t="s">
        <v>1</v>
      </c>
      <c r="E5540" s="2" t="s">
        <v>1</v>
      </c>
      <c r="F5540" s="2" t="s">
        <v>1</v>
      </c>
      <c r="G5540" s="2" t="s">
        <v>1</v>
      </c>
      <c r="H5540" s="13" t="s">
        <v>14</v>
      </c>
      <c r="I5540" s="184">
        <f t="shared" ref="I5540:L5540" si="4468">SUM(I5541,I5549,I5551)</f>
        <v>2598908</v>
      </c>
      <c r="J5540" s="184">
        <f t="shared" ref="J5540" si="4469">SUM(J5541,J5549,J5551)</f>
        <v>2586908</v>
      </c>
      <c r="K5540" s="184">
        <f t="shared" ref="K5540" si="4470">SUM(K5541,K5549,K5551)</f>
        <v>2160035</v>
      </c>
      <c r="L5540" s="184">
        <f t="shared" si="4468"/>
        <v>426873</v>
      </c>
      <c r="M5540" s="14">
        <f t="shared" ref="M5540:O5540" si="4471">SUM(M5541,M5549,M5551)</f>
        <v>285029</v>
      </c>
      <c r="N5540" s="14">
        <f t="shared" si="4471"/>
        <v>85644</v>
      </c>
      <c r="O5540" s="14">
        <f t="shared" si="4471"/>
        <v>56200</v>
      </c>
      <c r="P5540" s="14">
        <f t="shared" ref="P5540:P5571" si="4472">K5540+L5540</f>
        <v>2586908</v>
      </c>
      <c r="Q5540" s="184">
        <f t="shared" ref="Q5540:Q5571" si="4473">IF(J5540=0,"-",P5540/J5540*100)</f>
        <v>100</v>
      </c>
    </row>
    <row r="5541" spans="1:17" x14ac:dyDescent="0.25">
      <c r="A5541" s="4" t="s">
        <v>969</v>
      </c>
      <c r="B5541" s="4" t="s">
        <v>94</v>
      </c>
      <c r="C5541" s="4" t="s">
        <v>1313</v>
      </c>
      <c r="D5541" s="4" t="s">
        <v>2072</v>
      </c>
      <c r="E5541" s="2" t="s">
        <v>15</v>
      </c>
      <c r="F5541" s="2" t="s">
        <v>1</v>
      </c>
      <c r="G5541" s="2" t="s">
        <v>1</v>
      </c>
      <c r="H5541" s="2" t="s">
        <v>16</v>
      </c>
      <c r="I5541" s="185">
        <f t="shared" ref="I5541:L5541" si="4474">SUM(I5542,I5543)</f>
        <v>2165377</v>
      </c>
      <c r="J5541" s="185">
        <f t="shared" ref="J5541" si="4475">SUM(J5542,J5543)</f>
        <v>2165377</v>
      </c>
      <c r="K5541" s="185">
        <f t="shared" ref="K5541" si="4476">SUM(K5542,K5543)</f>
        <v>1834784</v>
      </c>
      <c r="L5541" s="185">
        <f t="shared" si="4474"/>
        <v>330593</v>
      </c>
      <c r="M5541" s="15">
        <f t="shared" ref="M5541:O5541" si="4477">SUM(M5542,M5543)</f>
        <v>242000</v>
      </c>
      <c r="N5541" s="15">
        <f t="shared" si="4477"/>
        <v>61312</v>
      </c>
      <c r="O5541" s="15">
        <f t="shared" si="4477"/>
        <v>27281</v>
      </c>
      <c r="P5541" s="15">
        <f t="shared" si="4472"/>
        <v>2165377</v>
      </c>
      <c r="Q5541" s="185">
        <f t="shared" si="4473"/>
        <v>100</v>
      </c>
    </row>
    <row r="5542" spans="1:17" x14ac:dyDescent="0.25">
      <c r="A5542" s="4" t="s">
        <v>969</v>
      </c>
      <c r="B5542" s="4" t="s">
        <v>94</v>
      </c>
      <c r="C5542" s="4" t="s">
        <v>1313</v>
      </c>
      <c r="D5542" s="4" t="s">
        <v>2072</v>
      </c>
      <c r="E5542" s="3" t="s">
        <v>18</v>
      </c>
      <c r="F5542" s="4"/>
      <c r="G5542" s="16" t="s">
        <v>1018</v>
      </c>
      <c r="H5542" s="16" t="s">
        <v>17</v>
      </c>
      <c r="I5542" s="183">
        <v>1823932</v>
      </c>
      <c r="J5542" s="183">
        <v>1823932</v>
      </c>
      <c r="K5542" s="183">
        <v>1582000</v>
      </c>
      <c r="L5542" s="183">
        <f>M5542+N5542+O5542</f>
        <v>241932</v>
      </c>
      <c r="M5542" s="17">
        <v>220000</v>
      </c>
      <c r="N5542" s="17">
        <v>21932</v>
      </c>
      <c r="O5542" s="17"/>
      <c r="P5542" s="17">
        <f t="shared" si="4472"/>
        <v>1823932</v>
      </c>
      <c r="Q5542" s="183">
        <f t="shared" si="4473"/>
        <v>100</v>
      </c>
    </row>
    <row r="5543" spans="1:17" x14ac:dyDescent="0.25">
      <c r="A5543" s="1" t="s">
        <v>969</v>
      </c>
      <c r="B5543" s="1" t="s">
        <v>94</v>
      </c>
      <c r="C5543" s="1" t="s">
        <v>1313</v>
      </c>
      <c r="D5543" s="1" t="s">
        <v>2072</v>
      </c>
      <c r="E5543" s="1" t="s">
        <v>20</v>
      </c>
      <c r="F5543" s="4" t="s">
        <v>1</v>
      </c>
      <c r="G5543" s="16" t="s">
        <v>1</v>
      </c>
      <c r="H5543" s="2" t="s">
        <v>21</v>
      </c>
      <c r="I5543" s="185">
        <f t="shared" ref="I5543:O5543" si="4478">SUM(I5544:I5548)</f>
        <v>341445</v>
      </c>
      <c r="J5543" s="185">
        <f t="shared" si="4478"/>
        <v>341445</v>
      </c>
      <c r="K5543" s="185">
        <f t="shared" si="4478"/>
        <v>252784</v>
      </c>
      <c r="L5543" s="185">
        <f t="shared" si="4478"/>
        <v>88661</v>
      </c>
      <c r="M5543" s="15">
        <f t="shared" si="4478"/>
        <v>22000</v>
      </c>
      <c r="N5543" s="15">
        <f t="shared" si="4478"/>
        <v>39380</v>
      </c>
      <c r="O5543" s="15">
        <f t="shared" si="4478"/>
        <v>27281</v>
      </c>
      <c r="P5543" s="15">
        <f t="shared" si="4472"/>
        <v>341445</v>
      </c>
      <c r="Q5543" s="185">
        <f t="shared" si="4473"/>
        <v>100</v>
      </c>
    </row>
    <row r="5544" spans="1:17" x14ac:dyDescent="0.25">
      <c r="A5544" s="4" t="s">
        <v>969</v>
      </c>
      <c r="B5544" s="4" t="s">
        <v>94</v>
      </c>
      <c r="C5544" s="4" t="s">
        <v>1313</v>
      </c>
      <c r="D5544" s="4" t="s">
        <v>2072</v>
      </c>
      <c r="E5544" s="3" t="s">
        <v>22</v>
      </c>
      <c r="F5544" s="4" t="s">
        <v>2074</v>
      </c>
      <c r="G5544" s="16" t="s">
        <v>1018</v>
      </c>
      <c r="H5544" s="16" t="s">
        <v>86</v>
      </c>
      <c r="I5544" s="183">
        <v>36400</v>
      </c>
      <c r="J5544" s="183">
        <v>36400</v>
      </c>
      <c r="K5544" s="183">
        <v>27900</v>
      </c>
      <c r="L5544" s="183">
        <f>M5544+N5544+O5544</f>
        <v>8500</v>
      </c>
      <c r="M5544" s="17">
        <v>4000</v>
      </c>
      <c r="N5544" s="17">
        <v>4000</v>
      </c>
      <c r="O5544" s="17">
        <v>500</v>
      </c>
      <c r="P5544" s="17">
        <f t="shared" si="4472"/>
        <v>36400</v>
      </c>
      <c r="Q5544" s="183">
        <f t="shared" si="4473"/>
        <v>100</v>
      </c>
    </row>
    <row r="5545" spans="1:17" x14ac:dyDescent="0.25">
      <c r="A5545" s="4" t="s">
        <v>969</v>
      </c>
      <c r="B5545" s="4" t="s">
        <v>94</v>
      </c>
      <c r="C5545" s="4" t="s">
        <v>1313</v>
      </c>
      <c r="D5545" s="4" t="s">
        <v>2072</v>
      </c>
      <c r="E5545" s="3" t="s">
        <v>22</v>
      </c>
      <c r="F5545" s="4" t="s">
        <v>2075</v>
      </c>
      <c r="G5545" s="16" t="s">
        <v>1018</v>
      </c>
      <c r="H5545" s="16" t="s">
        <v>26</v>
      </c>
      <c r="I5545" s="183">
        <v>180000</v>
      </c>
      <c r="J5545" s="183">
        <v>180000</v>
      </c>
      <c r="K5545" s="183">
        <v>124000</v>
      </c>
      <c r="L5545" s="183">
        <f>M5545+N5545+O5545</f>
        <v>56000</v>
      </c>
      <c r="M5545" s="17">
        <v>18000</v>
      </c>
      <c r="N5545" s="17">
        <v>18000</v>
      </c>
      <c r="O5545" s="17">
        <v>20000</v>
      </c>
      <c r="P5545" s="17">
        <f t="shared" si="4472"/>
        <v>180000</v>
      </c>
      <c r="Q5545" s="183">
        <f t="shared" si="4473"/>
        <v>100</v>
      </c>
    </row>
    <row r="5546" spans="1:17" x14ac:dyDescent="0.25">
      <c r="A5546" s="4" t="s">
        <v>969</v>
      </c>
      <c r="B5546" s="4" t="s">
        <v>94</v>
      </c>
      <c r="C5546" s="4" t="s">
        <v>1313</v>
      </c>
      <c r="D5546" s="4" t="s">
        <v>2072</v>
      </c>
      <c r="E5546" s="3" t="s">
        <v>22</v>
      </c>
      <c r="F5546" s="4" t="s">
        <v>2076</v>
      </c>
      <c r="G5546" s="16" t="s">
        <v>1018</v>
      </c>
      <c r="H5546" s="16" t="s">
        <v>28</v>
      </c>
      <c r="I5546" s="183">
        <v>42000</v>
      </c>
      <c r="J5546" s="183">
        <v>42000</v>
      </c>
      <c r="K5546" s="183">
        <v>35219</v>
      </c>
      <c r="L5546" s="183">
        <f>M5546+N5546+O5546</f>
        <v>6781</v>
      </c>
      <c r="M5546" s="17"/>
      <c r="N5546" s="17"/>
      <c r="O5546" s="17">
        <v>6781</v>
      </c>
      <c r="P5546" s="17">
        <f t="shared" si="4472"/>
        <v>42000</v>
      </c>
      <c r="Q5546" s="183">
        <f t="shared" si="4473"/>
        <v>100</v>
      </c>
    </row>
    <row r="5547" spans="1:17" x14ac:dyDescent="0.25">
      <c r="A5547" s="4" t="s">
        <v>969</v>
      </c>
      <c r="B5547" s="4" t="s">
        <v>94</v>
      </c>
      <c r="C5547" s="4" t="s">
        <v>1313</v>
      </c>
      <c r="D5547" s="4" t="s">
        <v>2072</v>
      </c>
      <c r="E5547" s="3" t="s">
        <v>22</v>
      </c>
      <c r="F5547" s="4" t="s">
        <v>2077</v>
      </c>
      <c r="G5547" s="16" t="s">
        <v>1018</v>
      </c>
      <c r="H5547" s="16" t="s">
        <v>24</v>
      </c>
      <c r="I5547" s="183">
        <v>43045</v>
      </c>
      <c r="J5547" s="183">
        <v>43045</v>
      </c>
      <c r="K5547" s="183">
        <v>25665</v>
      </c>
      <c r="L5547" s="183">
        <f>M5547+N5547+O5547</f>
        <v>17380</v>
      </c>
      <c r="M5547" s="17"/>
      <c r="N5547" s="17">
        <v>17380</v>
      </c>
      <c r="O5547" s="17"/>
      <c r="P5547" s="17">
        <f t="shared" si="4472"/>
        <v>43045</v>
      </c>
      <c r="Q5547" s="183">
        <f t="shared" si="4473"/>
        <v>100</v>
      </c>
    </row>
    <row r="5548" spans="1:17" x14ac:dyDescent="0.25">
      <c r="A5548" s="4" t="s">
        <v>969</v>
      </c>
      <c r="B5548" s="4" t="s">
        <v>94</v>
      </c>
      <c r="C5548" s="4" t="s">
        <v>1313</v>
      </c>
      <c r="D5548" s="4" t="s">
        <v>2072</v>
      </c>
      <c r="E5548" s="3" t="s">
        <v>22</v>
      </c>
      <c r="F5548" s="4" t="s">
        <v>2078</v>
      </c>
      <c r="G5548" s="16" t="s">
        <v>1018</v>
      </c>
      <c r="H5548" s="16" t="s">
        <v>30</v>
      </c>
      <c r="I5548" s="183">
        <v>40000</v>
      </c>
      <c r="J5548" s="183">
        <v>40000</v>
      </c>
      <c r="K5548" s="183">
        <v>40000</v>
      </c>
      <c r="L5548" s="183">
        <f>M5548+N5548+O5548</f>
        <v>0</v>
      </c>
      <c r="M5548" s="17"/>
      <c r="N5548" s="17"/>
      <c r="O5548" s="17"/>
      <c r="P5548" s="17">
        <f t="shared" si="4472"/>
        <v>40000</v>
      </c>
      <c r="Q5548" s="183">
        <f t="shared" si="4473"/>
        <v>100</v>
      </c>
    </row>
    <row r="5549" spans="1:17" x14ac:dyDescent="0.25">
      <c r="A5549" s="4" t="s">
        <v>969</v>
      </c>
      <c r="B5549" s="4" t="s">
        <v>94</v>
      </c>
      <c r="C5549" s="4" t="s">
        <v>1313</v>
      </c>
      <c r="D5549" s="4" t="s">
        <v>2072</v>
      </c>
      <c r="E5549" s="2" t="s">
        <v>31</v>
      </c>
      <c r="F5549" s="2" t="s">
        <v>1</v>
      </c>
      <c r="G5549" s="2" t="s">
        <v>1</v>
      </c>
      <c r="H5549" s="2" t="s">
        <v>32</v>
      </c>
      <c r="I5549" s="185">
        <f t="shared" ref="I5549:O5549" si="4479">SUM(I5550)</f>
        <v>191513</v>
      </c>
      <c r="J5549" s="185">
        <f t="shared" si="4479"/>
        <v>191513</v>
      </c>
      <c r="K5549" s="185">
        <f t="shared" si="4479"/>
        <v>165010</v>
      </c>
      <c r="L5549" s="185">
        <f t="shared" si="4479"/>
        <v>26503</v>
      </c>
      <c r="M5549" s="15">
        <f t="shared" si="4479"/>
        <v>23100</v>
      </c>
      <c r="N5549" s="15">
        <f t="shared" si="4479"/>
        <v>3403</v>
      </c>
      <c r="O5549" s="15">
        <f t="shared" si="4479"/>
        <v>0</v>
      </c>
      <c r="P5549" s="15">
        <f t="shared" si="4472"/>
        <v>191513</v>
      </c>
      <c r="Q5549" s="185">
        <f t="shared" si="4473"/>
        <v>100</v>
      </c>
    </row>
    <row r="5550" spans="1:17" x14ac:dyDescent="0.25">
      <c r="A5550" s="4" t="s">
        <v>969</v>
      </c>
      <c r="B5550" s="4" t="s">
        <v>94</v>
      </c>
      <c r="C5550" s="4" t="s">
        <v>1313</v>
      </c>
      <c r="D5550" s="4" t="s">
        <v>2072</v>
      </c>
      <c r="E5550" s="3" t="s">
        <v>34</v>
      </c>
      <c r="F5550" s="4"/>
      <c r="G5550" s="16" t="s">
        <v>1018</v>
      </c>
      <c r="H5550" s="16" t="s">
        <v>33</v>
      </c>
      <c r="I5550" s="183">
        <v>191513</v>
      </c>
      <c r="J5550" s="183">
        <v>191513</v>
      </c>
      <c r="K5550" s="183">
        <v>165010</v>
      </c>
      <c r="L5550" s="183">
        <f>M5550+N5550+O5550</f>
        <v>26503</v>
      </c>
      <c r="M5550" s="17">
        <v>23100</v>
      </c>
      <c r="N5550" s="17">
        <v>3403</v>
      </c>
      <c r="O5550" s="17"/>
      <c r="P5550" s="17">
        <f t="shared" si="4472"/>
        <v>191513</v>
      </c>
      <c r="Q5550" s="183">
        <f t="shared" si="4473"/>
        <v>100</v>
      </c>
    </row>
    <row r="5551" spans="1:17" x14ac:dyDescent="0.25">
      <c r="A5551" s="4" t="s">
        <v>969</v>
      </c>
      <c r="B5551" s="4" t="s">
        <v>94</v>
      </c>
      <c r="C5551" s="4" t="s">
        <v>1313</v>
      </c>
      <c r="D5551" s="4" t="s">
        <v>2072</v>
      </c>
      <c r="E5551" s="2" t="s">
        <v>35</v>
      </c>
      <c r="F5551" s="2" t="s">
        <v>1</v>
      </c>
      <c r="G5551" s="2" t="s">
        <v>1</v>
      </c>
      <c r="H5551" s="2" t="s">
        <v>36</v>
      </c>
      <c r="I5551" s="185">
        <f t="shared" ref="I5551:O5551" si="4480">SUM(I5552:I5560)</f>
        <v>242018</v>
      </c>
      <c r="J5551" s="185">
        <f t="shared" si="4480"/>
        <v>230018</v>
      </c>
      <c r="K5551" s="185">
        <f t="shared" si="4480"/>
        <v>160241</v>
      </c>
      <c r="L5551" s="185">
        <f t="shared" si="4480"/>
        <v>69777</v>
      </c>
      <c r="M5551" s="15">
        <f t="shared" si="4480"/>
        <v>19929</v>
      </c>
      <c r="N5551" s="15">
        <f t="shared" si="4480"/>
        <v>20929</v>
      </c>
      <c r="O5551" s="15">
        <f t="shared" si="4480"/>
        <v>28919</v>
      </c>
      <c r="P5551" s="15">
        <f t="shared" si="4472"/>
        <v>230018</v>
      </c>
      <c r="Q5551" s="185">
        <f t="shared" si="4473"/>
        <v>100</v>
      </c>
    </row>
    <row r="5552" spans="1:17" x14ac:dyDescent="0.25">
      <c r="A5552" s="4" t="s">
        <v>969</v>
      </c>
      <c r="B5552" s="4" t="s">
        <v>94</v>
      </c>
      <c r="C5552" s="4" t="s">
        <v>1313</v>
      </c>
      <c r="D5552" s="4" t="s">
        <v>2072</v>
      </c>
      <c r="E5552" s="3" t="s">
        <v>39</v>
      </c>
      <c r="F5552" s="4"/>
      <c r="G5552" s="16" t="s">
        <v>1018</v>
      </c>
      <c r="H5552" s="16" t="s">
        <v>38</v>
      </c>
      <c r="I5552" s="183">
        <v>6000</v>
      </c>
      <c r="J5552" s="183">
        <v>6000</v>
      </c>
      <c r="K5552" s="183">
        <v>6000</v>
      </c>
      <c r="L5552" s="183">
        <f t="shared" ref="L5552:L5559" si="4481">M5552+N5552+O5552</f>
        <v>0</v>
      </c>
      <c r="M5552" s="17"/>
      <c r="N5552" s="17"/>
      <c r="O5552" s="17"/>
      <c r="P5552" s="17">
        <f t="shared" si="4472"/>
        <v>6000</v>
      </c>
      <c r="Q5552" s="183">
        <f t="shared" si="4473"/>
        <v>100</v>
      </c>
    </row>
    <row r="5553" spans="1:17" x14ac:dyDescent="0.25">
      <c r="A5553" s="4" t="s">
        <v>969</v>
      </c>
      <c r="B5553" s="4" t="s">
        <v>94</v>
      </c>
      <c r="C5553" s="4" t="s">
        <v>1313</v>
      </c>
      <c r="D5553" s="4" t="s">
        <v>2072</v>
      </c>
      <c r="E5553" s="3" t="s">
        <v>197</v>
      </c>
      <c r="F5553" s="4"/>
      <c r="G5553" s="16" t="s">
        <v>1018</v>
      </c>
      <c r="H5553" s="16" t="s">
        <v>196</v>
      </c>
      <c r="I5553" s="183">
        <v>100000</v>
      </c>
      <c r="J5553" s="183">
        <v>100000</v>
      </c>
      <c r="K5553" s="183">
        <v>59000</v>
      </c>
      <c r="L5553" s="183">
        <f t="shared" si="4481"/>
        <v>41000</v>
      </c>
      <c r="M5553" s="17">
        <v>13600</v>
      </c>
      <c r="N5553" s="17">
        <v>13600</v>
      </c>
      <c r="O5553" s="17">
        <v>13800</v>
      </c>
      <c r="P5553" s="17">
        <f t="shared" si="4472"/>
        <v>100000</v>
      </c>
      <c r="Q5553" s="183">
        <f t="shared" si="4473"/>
        <v>100</v>
      </c>
    </row>
    <row r="5554" spans="1:17" x14ac:dyDescent="0.25">
      <c r="A5554" s="4" t="s">
        <v>969</v>
      </c>
      <c r="B5554" s="4" t="s">
        <v>94</v>
      </c>
      <c r="C5554" s="4" t="s">
        <v>1313</v>
      </c>
      <c r="D5554" s="4" t="s">
        <v>2072</v>
      </c>
      <c r="E5554" s="3" t="s">
        <v>200</v>
      </c>
      <c r="F5554" s="4"/>
      <c r="G5554" s="16" t="s">
        <v>1018</v>
      </c>
      <c r="H5554" s="16" t="s">
        <v>199</v>
      </c>
      <c r="I5554" s="183">
        <v>18000</v>
      </c>
      <c r="J5554" s="183">
        <v>18000</v>
      </c>
      <c r="K5554" s="183">
        <v>13500</v>
      </c>
      <c r="L5554" s="183">
        <f t="shared" si="4481"/>
        <v>4500</v>
      </c>
      <c r="M5554" s="17">
        <v>1000</v>
      </c>
      <c r="N5554" s="17">
        <v>1000</v>
      </c>
      <c r="O5554" s="17">
        <v>2500</v>
      </c>
      <c r="P5554" s="17">
        <f t="shared" si="4472"/>
        <v>18000</v>
      </c>
      <c r="Q5554" s="183">
        <f t="shared" si="4473"/>
        <v>100</v>
      </c>
    </row>
    <row r="5555" spans="1:17" x14ac:dyDescent="0.25">
      <c r="A5555" s="4" t="s">
        <v>969</v>
      </c>
      <c r="B5555" s="4" t="s">
        <v>94</v>
      </c>
      <c r="C5555" s="4" t="s">
        <v>1313</v>
      </c>
      <c r="D5555" s="4" t="s">
        <v>2072</v>
      </c>
      <c r="E5555" s="3" t="s">
        <v>203</v>
      </c>
      <c r="F5555" s="4"/>
      <c r="G5555" s="16" t="s">
        <v>1018</v>
      </c>
      <c r="H5555" s="16" t="s">
        <v>202</v>
      </c>
      <c r="I5555" s="183">
        <v>37450</v>
      </c>
      <c r="J5555" s="183">
        <v>36000</v>
      </c>
      <c r="K5555" s="183">
        <v>27900</v>
      </c>
      <c r="L5555" s="183">
        <f t="shared" si="4481"/>
        <v>8100</v>
      </c>
      <c r="M5555" s="17">
        <v>1000</v>
      </c>
      <c r="N5555" s="17">
        <v>1000</v>
      </c>
      <c r="O5555" s="17">
        <v>6100</v>
      </c>
      <c r="P5555" s="17">
        <f t="shared" si="4472"/>
        <v>36000</v>
      </c>
      <c r="Q5555" s="183">
        <f t="shared" si="4473"/>
        <v>100</v>
      </c>
    </row>
    <row r="5556" spans="1:17" x14ac:dyDescent="0.25">
      <c r="A5556" s="4" t="s">
        <v>969</v>
      </c>
      <c r="B5556" s="4" t="s">
        <v>94</v>
      </c>
      <c r="C5556" s="4" t="s">
        <v>1313</v>
      </c>
      <c r="D5556" s="4" t="s">
        <v>2072</v>
      </c>
      <c r="E5556" s="3" t="s">
        <v>206</v>
      </c>
      <c r="F5556" s="4"/>
      <c r="G5556" s="16" t="s">
        <v>1018</v>
      </c>
      <c r="H5556" s="16" t="s">
        <v>205</v>
      </c>
      <c r="I5556" s="183">
        <v>2000</v>
      </c>
      <c r="J5556" s="183">
        <v>2000</v>
      </c>
      <c r="K5556" s="183">
        <v>2000</v>
      </c>
      <c r="L5556" s="183">
        <f t="shared" si="4481"/>
        <v>0</v>
      </c>
      <c r="M5556" s="17"/>
      <c r="N5556" s="17"/>
      <c r="O5556" s="17"/>
      <c r="P5556" s="17">
        <f t="shared" si="4472"/>
        <v>2000</v>
      </c>
      <c r="Q5556" s="183">
        <f t="shared" si="4473"/>
        <v>100</v>
      </c>
    </row>
    <row r="5557" spans="1:17" x14ac:dyDescent="0.25">
      <c r="A5557" s="4" t="s">
        <v>969</v>
      </c>
      <c r="B5557" s="4" t="s">
        <v>94</v>
      </c>
      <c r="C5557" s="4" t="s">
        <v>1313</v>
      </c>
      <c r="D5557" s="4" t="s">
        <v>2072</v>
      </c>
      <c r="E5557" s="3" t="s">
        <v>209</v>
      </c>
      <c r="F5557" s="4"/>
      <c r="G5557" s="16" t="s">
        <v>1018</v>
      </c>
      <c r="H5557" s="16" t="s">
        <v>208</v>
      </c>
      <c r="I5557" s="183">
        <v>17600</v>
      </c>
      <c r="J5557" s="183">
        <v>17600</v>
      </c>
      <c r="K5557" s="183">
        <v>11724</v>
      </c>
      <c r="L5557" s="183">
        <f t="shared" si="4481"/>
        <v>5876</v>
      </c>
      <c r="M5557" s="17">
        <v>1954</v>
      </c>
      <c r="N5557" s="17">
        <v>1954</v>
      </c>
      <c r="O5557" s="17">
        <v>1968</v>
      </c>
      <c r="P5557" s="17">
        <f t="shared" si="4472"/>
        <v>17600</v>
      </c>
      <c r="Q5557" s="183">
        <f t="shared" si="4473"/>
        <v>100</v>
      </c>
    </row>
    <row r="5558" spans="1:17" x14ac:dyDescent="0.25">
      <c r="A5558" s="4" t="s">
        <v>969</v>
      </c>
      <c r="B5558" s="4" t="s">
        <v>94</v>
      </c>
      <c r="C5558" s="4" t="s">
        <v>1313</v>
      </c>
      <c r="D5558" s="4" t="s">
        <v>2072</v>
      </c>
      <c r="E5558" s="3" t="s">
        <v>212</v>
      </c>
      <c r="F5558" s="4"/>
      <c r="G5558" s="16" t="s">
        <v>1018</v>
      </c>
      <c r="H5558" s="16" t="s">
        <v>211</v>
      </c>
      <c r="I5558" s="183">
        <v>17550</v>
      </c>
      <c r="J5558" s="183">
        <v>16000</v>
      </c>
      <c r="K5558" s="183">
        <v>12065</v>
      </c>
      <c r="L5558" s="183">
        <f t="shared" si="4481"/>
        <v>3935</v>
      </c>
      <c r="M5558" s="17">
        <v>1000</v>
      </c>
      <c r="N5558" s="17">
        <v>1000</v>
      </c>
      <c r="O5558" s="17">
        <v>1935</v>
      </c>
      <c r="P5558" s="17">
        <f t="shared" si="4472"/>
        <v>16000</v>
      </c>
      <c r="Q5558" s="183">
        <f t="shared" si="4473"/>
        <v>100</v>
      </c>
    </row>
    <row r="5559" spans="1:17" x14ac:dyDescent="0.25">
      <c r="A5559" s="4" t="s">
        <v>969</v>
      </c>
      <c r="B5559" s="4" t="s">
        <v>94</v>
      </c>
      <c r="C5559" s="4" t="s">
        <v>1313</v>
      </c>
      <c r="D5559" s="4" t="s">
        <v>2072</v>
      </c>
      <c r="E5559" s="3" t="s">
        <v>215</v>
      </c>
      <c r="F5559" s="4"/>
      <c r="G5559" s="16" t="s">
        <v>1018</v>
      </c>
      <c r="H5559" s="16" t="s">
        <v>214</v>
      </c>
      <c r="I5559" s="183">
        <v>0</v>
      </c>
      <c r="J5559" s="183">
        <v>0</v>
      </c>
      <c r="K5559" s="183">
        <v>0</v>
      </c>
      <c r="L5559" s="183">
        <f t="shared" si="4481"/>
        <v>0</v>
      </c>
      <c r="M5559" s="17"/>
      <c r="N5559" s="17"/>
      <c r="O5559" s="17"/>
      <c r="P5559" s="17">
        <f t="shared" si="4472"/>
        <v>0</v>
      </c>
      <c r="Q5559" s="161" t="str">
        <f t="shared" si="4473"/>
        <v>-</v>
      </c>
    </row>
    <row r="5560" spans="1:17" x14ac:dyDescent="0.25">
      <c r="A5560" s="1" t="s">
        <v>969</v>
      </c>
      <c r="B5560" s="1" t="s">
        <v>94</v>
      </c>
      <c r="C5560" s="1" t="s">
        <v>1313</v>
      </c>
      <c r="D5560" s="1" t="s">
        <v>2072</v>
      </c>
      <c r="E5560" s="1" t="s">
        <v>40</v>
      </c>
      <c r="F5560" s="4" t="s">
        <v>1</v>
      </c>
      <c r="G5560" s="16" t="s">
        <v>1</v>
      </c>
      <c r="H5560" s="2" t="s">
        <v>41</v>
      </c>
      <c r="I5560" s="185">
        <f t="shared" ref="I5560:O5560" si="4482">SUM(I5561:I5563)</f>
        <v>43418</v>
      </c>
      <c r="J5560" s="185">
        <f t="shared" si="4482"/>
        <v>34418</v>
      </c>
      <c r="K5560" s="185">
        <f t="shared" si="4482"/>
        <v>28052</v>
      </c>
      <c r="L5560" s="185">
        <f t="shared" si="4482"/>
        <v>6366</v>
      </c>
      <c r="M5560" s="15">
        <f t="shared" si="4482"/>
        <v>1375</v>
      </c>
      <c r="N5560" s="15">
        <f t="shared" si="4482"/>
        <v>2375</v>
      </c>
      <c r="O5560" s="15">
        <f t="shared" si="4482"/>
        <v>2616</v>
      </c>
      <c r="P5560" s="15">
        <f t="shared" si="4472"/>
        <v>34418</v>
      </c>
      <c r="Q5560" s="185">
        <f t="shared" si="4473"/>
        <v>100</v>
      </c>
    </row>
    <row r="5561" spans="1:17" x14ac:dyDescent="0.25">
      <c r="A5561" s="4" t="s">
        <v>969</v>
      </c>
      <c r="B5561" s="4" t="s">
        <v>94</v>
      </c>
      <c r="C5561" s="4" t="s">
        <v>1313</v>
      </c>
      <c r="D5561" s="4" t="s">
        <v>2072</v>
      </c>
      <c r="E5561" s="3" t="s">
        <v>42</v>
      </c>
      <c r="F5561" s="4"/>
      <c r="G5561" s="16" t="s">
        <v>1018</v>
      </c>
      <c r="H5561" s="16" t="s">
        <v>41</v>
      </c>
      <c r="I5561" s="183">
        <v>33000</v>
      </c>
      <c r="J5561" s="183">
        <v>24200</v>
      </c>
      <c r="K5561" s="183">
        <v>19064</v>
      </c>
      <c r="L5561" s="183">
        <f>M5561+N5561+O5561</f>
        <v>5136</v>
      </c>
      <c r="M5561" s="17">
        <v>1000</v>
      </c>
      <c r="N5561" s="17">
        <v>2000</v>
      </c>
      <c r="O5561" s="17">
        <v>2136</v>
      </c>
      <c r="P5561" s="17">
        <f t="shared" si="4472"/>
        <v>24200</v>
      </c>
      <c r="Q5561" s="183">
        <f t="shared" si="4473"/>
        <v>100</v>
      </c>
    </row>
    <row r="5562" spans="1:17" ht="22.5" x14ac:dyDescent="0.25">
      <c r="A5562" s="4" t="s">
        <v>969</v>
      </c>
      <c r="B5562" s="4" t="s">
        <v>94</v>
      </c>
      <c r="C5562" s="4" t="s">
        <v>1313</v>
      </c>
      <c r="D5562" s="4" t="s">
        <v>2072</v>
      </c>
      <c r="E5562" s="3" t="s">
        <v>42</v>
      </c>
      <c r="F5562" s="4" t="s">
        <v>2079</v>
      </c>
      <c r="G5562" s="16" t="s">
        <v>1018</v>
      </c>
      <c r="H5562" s="16" t="s">
        <v>50</v>
      </c>
      <c r="I5562" s="183">
        <v>5918</v>
      </c>
      <c r="J5562" s="183">
        <v>5718</v>
      </c>
      <c r="K5562" s="183">
        <v>5718</v>
      </c>
      <c r="L5562" s="183">
        <f>M5562+N5562+O5562</f>
        <v>0</v>
      </c>
      <c r="M5562" s="17"/>
      <c r="N5562" s="17"/>
      <c r="O5562" s="17"/>
      <c r="P5562" s="17">
        <f t="shared" si="4472"/>
        <v>5718</v>
      </c>
      <c r="Q5562" s="183">
        <f t="shared" si="4473"/>
        <v>100</v>
      </c>
    </row>
    <row r="5563" spans="1:17" ht="22.5" x14ac:dyDescent="0.25">
      <c r="A5563" s="4" t="s">
        <v>969</v>
      </c>
      <c r="B5563" s="4" t="s">
        <v>94</v>
      </c>
      <c r="C5563" s="4" t="s">
        <v>1313</v>
      </c>
      <c r="D5563" s="4" t="s">
        <v>2072</v>
      </c>
      <c r="E5563" s="3" t="s">
        <v>42</v>
      </c>
      <c r="F5563" s="4" t="s">
        <v>2080</v>
      </c>
      <c r="G5563" s="16" t="s">
        <v>1018</v>
      </c>
      <c r="H5563" s="16" t="s">
        <v>56</v>
      </c>
      <c r="I5563" s="183">
        <v>4500</v>
      </c>
      <c r="J5563" s="183">
        <v>4500</v>
      </c>
      <c r="K5563" s="183">
        <v>3270</v>
      </c>
      <c r="L5563" s="183">
        <f>M5563+N5563+O5563</f>
        <v>1230</v>
      </c>
      <c r="M5563" s="17">
        <v>375</v>
      </c>
      <c r="N5563" s="17">
        <v>375</v>
      </c>
      <c r="O5563" s="17">
        <v>480</v>
      </c>
      <c r="P5563" s="17">
        <f t="shared" si="4472"/>
        <v>4500</v>
      </c>
      <c r="Q5563" s="183">
        <f t="shared" si="4473"/>
        <v>100</v>
      </c>
    </row>
    <row r="5564" spans="1:17" ht="22.5" x14ac:dyDescent="0.25">
      <c r="A5564" s="1" t="s">
        <v>1</v>
      </c>
      <c r="B5564" s="1" t="s">
        <v>1</v>
      </c>
      <c r="C5564" s="1" t="s">
        <v>1</v>
      </c>
      <c r="D5564" s="2" t="s">
        <v>1</v>
      </c>
      <c r="E5564" s="2" t="s">
        <v>1</v>
      </c>
      <c r="F5564" s="2" t="s">
        <v>1</v>
      </c>
      <c r="G5564" s="2" t="s">
        <v>1</v>
      </c>
      <c r="H5564" s="13" t="s">
        <v>57</v>
      </c>
      <c r="I5564" s="184">
        <f t="shared" ref="I5564:O5565" si="4483">SUM(I5565)</f>
        <v>100</v>
      </c>
      <c r="J5564" s="184">
        <f t="shared" si="4483"/>
        <v>9540</v>
      </c>
      <c r="K5564" s="184">
        <f t="shared" si="4483"/>
        <v>9440</v>
      </c>
      <c r="L5564" s="184">
        <f t="shared" si="4483"/>
        <v>100</v>
      </c>
      <c r="M5564" s="14">
        <f t="shared" si="4483"/>
        <v>0</v>
      </c>
      <c r="N5564" s="14">
        <f t="shared" si="4483"/>
        <v>0</v>
      </c>
      <c r="O5564" s="14">
        <f t="shared" si="4483"/>
        <v>100</v>
      </c>
      <c r="P5564" s="14">
        <f t="shared" si="4472"/>
        <v>9540</v>
      </c>
      <c r="Q5564" s="184">
        <f t="shared" si="4473"/>
        <v>100</v>
      </c>
    </row>
    <row r="5565" spans="1:17" x14ac:dyDescent="0.25">
      <c r="A5565" s="4" t="s">
        <v>969</v>
      </c>
      <c r="B5565" s="4" t="s">
        <v>94</v>
      </c>
      <c r="C5565" s="4" t="s">
        <v>1313</v>
      </c>
      <c r="D5565" s="4" t="s">
        <v>2072</v>
      </c>
      <c r="E5565" s="2" t="s">
        <v>58</v>
      </c>
      <c r="F5565" s="2" t="s">
        <v>1</v>
      </c>
      <c r="G5565" s="2" t="s">
        <v>1</v>
      </c>
      <c r="H5565" s="2" t="s">
        <v>59</v>
      </c>
      <c r="I5565" s="185">
        <f t="shared" si="4483"/>
        <v>100</v>
      </c>
      <c r="J5565" s="185">
        <f t="shared" si="4483"/>
        <v>9540</v>
      </c>
      <c r="K5565" s="185">
        <f t="shared" si="4483"/>
        <v>9440</v>
      </c>
      <c r="L5565" s="185">
        <f t="shared" si="4483"/>
        <v>100</v>
      </c>
      <c r="M5565" s="15">
        <f t="shared" si="4483"/>
        <v>0</v>
      </c>
      <c r="N5565" s="15">
        <f t="shared" si="4483"/>
        <v>0</v>
      </c>
      <c r="O5565" s="15">
        <f t="shared" si="4483"/>
        <v>100</v>
      </c>
      <c r="P5565" s="15">
        <f t="shared" si="4472"/>
        <v>9540</v>
      </c>
      <c r="Q5565" s="185">
        <f t="shared" si="4473"/>
        <v>100</v>
      </c>
    </row>
    <row r="5566" spans="1:17" x14ac:dyDescent="0.25">
      <c r="A5566" s="4" t="s">
        <v>969</v>
      </c>
      <c r="B5566" s="4" t="s">
        <v>94</v>
      </c>
      <c r="C5566" s="4" t="s">
        <v>1313</v>
      </c>
      <c r="D5566" s="4" t="s">
        <v>2072</v>
      </c>
      <c r="E5566" s="3" t="s">
        <v>69</v>
      </c>
      <c r="F5566" s="4"/>
      <c r="G5566" s="16" t="s">
        <v>1018</v>
      </c>
      <c r="H5566" s="16" t="s">
        <v>68</v>
      </c>
      <c r="I5566" s="183">
        <v>100</v>
      </c>
      <c r="J5566" s="183">
        <v>9540</v>
      </c>
      <c r="K5566" s="183">
        <v>9440</v>
      </c>
      <c r="L5566" s="183">
        <f>M5566+N5566+O5566</f>
        <v>100</v>
      </c>
      <c r="M5566" s="17"/>
      <c r="N5566" s="17"/>
      <c r="O5566" s="17">
        <v>100</v>
      </c>
      <c r="P5566" s="17">
        <f t="shared" si="4472"/>
        <v>9540</v>
      </c>
      <c r="Q5566" s="183">
        <f t="shared" si="4473"/>
        <v>100</v>
      </c>
    </row>
    <row r="5567" spans="1:17" ht="22.5" x14ac:dyDescent="0.25">
      <c r="A5567" s="1" t="s">
        <v>1</v>
      </c>
      <c r="B5567" s="1" t="s">
        <v>1</v>
      </c>
      <c r="C5567" s="1" t="s">
        <v>1</v>
      </c>
      <c r="D5567" s="2" t="s">
        <v>1</v>
      </c>
      <c r="E5567" s="2" t="s">
        <v>1</v>
      </c>
      <c r="F5567" s="2" t="s">
        <v>1</v>
      </c>
      <c r="G5567" s="2" t="s">
        <v>1</v>
      </c>
      <c r="H5567" s="13" t="s">
        <v>70</v>
      </c>
      <c r="I5567" s="184">
        <f t="shared" ref="I5567:O5567" si="4484">SUM(I5568)</f>
        <v>102000</v>
      </c>
      <c r="J5567" s="184">
        <f t="shared" si="4484"/>
        <v>95000</v>
      </c>
      <c r="K5567" s="184">
        <f t="shared" si="4484"/>
        <v>75000</v>
      </c>
      <c r="L5567" s="184">
        <f t="shared" si="4484"/>
        <v>20000</v>
      </c>
      <c r="M5567" s="14">
        <f t="shared" si="4484"/>
        <v>7000</v>
      </c>
      <c r="N5567" s="14">
        <f t="shared" si="4484"/>
        <v>7000</v>
      </c>
      <c r="O5567" s="14">
        <f t="shared" si="4484"/>
        <v>6000</v>
      </c>
      <c r="P5567" s="14">
        <f t="shared" si="4472"/>
        <v>95000</v>
      </c>
      <c r="Q5567" s="184">
        <f t="shared" si="4473"/>
        <v>100</v>
      </c>
    </row>
    <row r="5568" spans="1:17" x14ac:dyDescent="0.25">
      <c r="A5568" s="4" t="s">
        <v>969</v>
      </c>
      <c r="B5568" s="4" t="s">
        <v>94</v>
      </c>
      <c r="C5568" s="4" t="s">
        <v>1313</v>
      </c>
      <c r="D5568" s="4" t="s">
        <v>2072</v>
      </c>
      <c r="E5568" s="2" t="s">
        <v>71</v>
      </c>
      <c r="F5568" s="2" t="s">
        <v>1</v>
      </c>
      <c r="G5568" s="2" t="s">
        <v>1</v>
      </c>
      <c r="H5568" s="2" t="s">
        <v>72</v>
      </c>
      <c r="I5568" s="185">
        <f t="shared" ref="I5568:L5568" si="4485">SUM(I5569:I5570)</f>
        <v>102000</v>
      </c>
      <c r="J5568" s="185">
        <f t="shared" ref="J5568" si="4486">SUM(J5569:J5570)</f>
        <v>95000</v>
      </c>
      <c r="K5568" s="185">
        <f t="shared" ref="K5568" si="4487">SUM(K5569:K5570)</f>
        <v>75000</v>
      </c>
      <c r="L5568" s="185">
        <f t="shared" si="4485"/>
        <v>20000</v>
      </c>
      <c r="M5568" s="15">
        <f t="shared" ref="M5568:O5568" si="4488">SUM(M5569:M5570)</f>
        <v>7000</v>
      </c>
      <c r="N5568" s="15">
        <f t="shared" si="4488"/>
        <v>7000</v>
      </c>
      <c r="O5568" s="15">
        <f t="shared" si="4488"/>
        <v>6000</v>
      </c>
      <c r="P5568" s="15">
        <f t="shared" si="4472"/>
        <v>95000</v>
      </c>
      <c r="Q5568" s="185">
        <f t="shared" si="4473"/>
        <v>100</v>
      </c>
    </row>
    <row r="5569" spans="1:17" x14ac:dyDescent="0.25">
      <c r="A5569" s="4" t="s">
        <v>969</v>
      </c>
      <c r="B5569" s="4" t="s">
        <v>94</v>
      </c>
      <c r="C5569" s="4" t="s">
        <v>1313</v>
      </c>
      <c r="D5569" s="4" t="s">
        <v>2072</v>
      </c>
      <c r="E5569" s="3" t="s">
        <v>75</v>
      </c>
      <c r="F5569" s="4"/>
      <c r="G5569" s="16" t="s">
        <v>1018</v>
      </c>
      <c r="H5569" s="16" t="s">
        <v>74</v>
      </c>
      <c r="I5569" s="183">
        <v>49000</v>
      </c>
      <c r="J5569" s="183">
        <v>42000</v>
      </c>
      <c r="K5569" s="183">
        <v>42000</v>
      </c>
      <c r="L5569" s="183">
        <f>M5569+N5569+O5569</f>
        <v>0</v>
      </c>
      <c r="M5569" s="17"/>
      <c r="N5569" s="17"/>
      <c r="O5569" s="17"/>
      <c r="P5569" s="17">
        <f t="shared" si="4472"/>
        <v>42000</v>
      </c>
      <c r="Q5569" s="183">
        <f t="shared" si="4473"/>
        <v>100</v>
      </c>
    </row>
    <row r="5570" spans="1:17" x14ac:dyDescent="0.25">
      <c r="A5570" s="4" t="s">
        <v>969</v>
      </c>
      <c r="B5570" s="4" t="s">
        <v>94</v>
      </c>
      <c r="C5570" s="4" t="s">
        <v>1313</v>
      </c>
      <c r="D5570" s="4" t="s">
        <v>2072</v>
      </c>
      <c r="E5570" s="3" t="s">
        <v>341</v>
      </c>
      <c r="F5570" s="4"/>
      <c r="G5570" s="16" t="s">
        <v>1018</v>
      </c>
      <c r="H5570" s="16" t="s">
        <v>340</v>
      </c>
      <c r="I5570" s="183">
        <v>53000</v>
      </c>
      <c r="J5570" s="183">
        <v>53000</v>
      </c>
      <c r="K5570" s="183">
        <v>33000</v>
      </c>
      <c r="L5570" s="183">
        <f>M5570+N5570+O5570</f>
        <v>20000</v>
      </c>
      <c r="M5570" s="17">
        <v>7000</v>
      </c>
      <c r="N5570" s="17">
        <v>7000</v>
      </c>
      <c r="O5570" s="17">
        <v>6000</v>
      </c>
      <c r="P5570" s="17">
        <f t="shared" si="4472"/>
        <v>53000</v>
      </c>
      <c r="Q5570" s="183">
        <f t="shared" si="4473"/>
        <v>100</v>
      </c>
    </row>
    <row r="5571" spans="1:17" ht="22.5" x14ac:dyDescent="0.25">
      <c r="A5571" s="16" t="s">
        <v>1</v>
      </c>
      <c r="B5571" s="16" t="s">
        <v>1</v>
      </c>
      <c r="C5571" s="16" t="s">
        <v>1</v>
      </c>
      <c r="D5571" s="16" t="s">
        <v>1</v>
      </c>
      <c r="E5571" s="16" t="s">
        <v>1</v>
      </c>
      <c r="F5571" s="16" t="s">
        <v>1</v>
      </c>
      <c r="G5571" s="16" t="s">
        <v>1</v>
      </c>
      <c r="H5571" s="13" t="s">
        <v>2081</v>
      </c>
      <c r="I5571" s="184">
        <f t="shared" ref="I5571:O5571" si="4489">SUM(I5540,I5564,I5567)</f>
        <v>2701008</v>
      </c>
      <c r="J5571" s="184">
        <f t="shared" si="4489"/>
        <v>2691448</v>
      </c>
      <c r="K5571" s="184">
        <f t="shared" si="4489"/>
        <v>2244475</v>
      </c>
      <c r="L5571" s="184">
        <f t="shared" si="4489"/>
        <v>446973</v>
      </c>
      <c r="M5571" s="14">
        <f t="shared" si="4489"/>
        <v>292029</v>
      </c>
      <c r="N5571" s="14">
        <f t="shared" si="4489"/>
        <v>92644</v>
      </c>
      <c r="O5571" s="14">
        <f t="shared" si="4489"/>
        <v>62300</v>
      </c>
      <c r="P5571" s="14">
        <f t="shared" si="4472"/>
        <v>2691448</v>
      </c>
      <c r="Q5571" s="184">
        <f t="shared" si="4473"/>
        <v>100</v>
      </c>
    </row>
    <row r="5572" spans="1:17" ht="15.75" thickBot="1" x14ac:dyDescent="0.3">
      <c r="A5572" s="16" t="s">
        <v>1</v>
      </c>
      <c r="B5572" s="16" t="s">
        <v>1</v>
      </c>
      <c r="C5572" s="16" t="s">
        <v>1</v>
      </c>
      <c r="D5572" s="16" t="s">
        <v>1</v>
      </c>
      <c r="E5572" s="16" t="s">
        <v>1</v>
      </c>
      <c r="F5572" s="16" t="s">
        <v>1</v>
      </c>
      <c r="G5572" s="16" t="s">
        <v>1</v>
      </c>
      <c r="H5572" s="2" t="s">
        <v>77</v>
      </c>
      <c r="I5572" s="185">
        <v>58</v>
      </c>
      <c r="J5572" s="185">
        <v>58</v>
      </c>
      <c r="K5572" s="185"/>
      <c r="L5572" s="185"/>
      <c r="M5572" s="15"/>
      <c r="N5572" s="15"/>
      <c r="O5572" s="15"/>
      <c r="P5572" s="15"/>
      <c r="Q5572" s="164"/>
    </row>
    <row r="5573" spans="1:17" ht="45.75" thickBot="1" x14ac:dyDescent="0.3">
      <c r="A5573" s="212" t="s">
        <v>1</v>
      </c>
      <c r="B5573" s="212" t="s">
        <v>1</v>
      </c>
      <c r="C5573" s="212" t="s">
        <v>1</v>
      </c>
      <c r="D5573" s="212" t="s">
        <v>1</v>
      </c>
      <c r="E5573" s="212" t="s">
        <v>1</v>
      </c>
      <c r="F5573" s="212" t="s">
        <v>1</v>
      </c>
      <c r="G5573" s="214" t="s">
        <v>1</v>
      </c>
      <c r="H5573" s="5" t="s">
        <v>78</v>
      </c>
      <c r="I5573" s="109" t="s">
        <v>3374</v>
      </c>
      <c r="J5573" s="109" t="s">
        <v>3433</v>
      </c>
      <c r="K5573" s="109" t="s">
        <v>3437</v>
      </c>
      <c r="L5573" s="109" t="s">
        <v>3434</v>
      </c>
      <c r="M5573" s="5" t="s">
        <v>3439</v>
      </c>
      <c r="N5573" s="5" t="s">
        <v>3440</v>
      </c>
      <c r="O5573" s="5" t="s">
        <v>3441</v>
      </c>
      <c r="P5573" s="5" t="s">
        <v>3438</v>
      </c>
      <c r="Q5573" s="162" t="s">
        <v>3302</v>
      </c>
    </row>
    <row r="5574" spans="1:17" x14ac:dyDescent="0.25">
      <c r="A5574" s="213"/>
      <c r="B5574" s="213"/>
      <c r="C5574" s="213"/>
      <c r="D5574" s="213"/>
      <c r="E5574" s="213"/>
      <c r="F5574" s="213"/>
      <c r="G5574" s="215"/>
      <c r="H5574" s="18" t="s">
        <v>1</v>
      </c>
      <c r="I5574" s="110">
        <v>1</v>
      </c>
      <c r="J5574" s="110">
        <v>2</v>
      </c>
      <c r="K5574" s="110">
        <v>20</v>
      </c>
      <c r="L5574" s="110" t="s">
        <v>3402</v>
      </c>
      <c r="M5574" s="12">
        <v>5</v>
      </c>
      <c r="N5574" s="12">
        <v>6</v>
      </c>
      <c r="O5574" s="12">
        <v>7</v>
      </c>
      <c r="P5574" s="12" t="s">
        <v>3303</v>
      </c>
      <c r="Q5574" s="110">
        <v>9</v>
      </c>
    </row>
    <row r="5575" spans="1:17" x14ac:dyDescent="0.25">
      <c r="A5575" s="213"/>
      <c r="B5575" s="213"/>
      <c r="C5575" s="213"/>
      <c r="D5575" s="213"/>
      <c r="E5575" s="213"/>
      <c r="F5575" s="213"/>
      <c r="G5575" s="215"/>
      <c r="H5575" s="19" t="s">
        <v>1061</v>
      </c>
      <c r="I5575" s="186">
        <f t="shared" ref="I5575:L5575" si="4490">SUM(I5571)</f>
        <v>2701008</v>
      </c>
      <c r="J5575" s="186">
        <f t="shared" ref="J5575" si="4491">SUM(J5571)</f>
        <v>2691448</v>
      </c>
      <c r="K5575" s="186">
        <f t="shared" ref="K5575" si="4492">SUM(K5571)</f>
        <v>2244475</v>
      </c>
      <c r="L5575" s="186">
        <f t="shared" si="4490"/>
        <v>446973</v>
      </c>
      <c r="M5575" s="20">
        <f t="shared" ref="M5575:O5575" si="4493">SUM(M5571)</f>
        <v>292029</v>
      </c>
      <c r="N5575" s="20">
        <f t="shared" si="4493"/>
        <v>92644</v>
      </c>
      <c r="O5575" s="20">
        <f t="shared" si="4493"/>
        <v>62300</v>
      </c>
      <c r="P5575" s="20">
        <f>K5575+L5575</f>
        <v>2691448</v>
      </c>
      <c r="Q5575" s="186">
        <f>IF(J5575=0,"-",P5575/J5575*100)</f>
        <v>100</v>
      </c>
    </row>
    <row r="5576" spans="1:17" x14ac:dyDescent="0.25">
      <c r="A5576" s="213"/>
      <c r="B5576" s="213"/>
      <c r="C5576" s="213"/>
      <c r="D5576" s="213"/>
      <c r="E5576" s="213"/>
      <c r="F5576" s="213"/>
      <c r="G5576" s="215"/>
      <c r="H5576" s="21" t="s">
        <v>80</v>
      </c>
      <c r="I5576" s="186">
        <f t="shared" ref="I5576:L5576" si="4494">SUM(I5575)</f>
        <v>2701008</v>
      </c>
      <c r="J5576" s="186">
        <f t="shared" ref="J5576" si="4495">SUM(J5575)</f>
        <v>2691448</v>
      </c>
      <c r="K5576" s="186">
        <f t="shared" ref="K5576" si="4496">SUM(K5575)</f>
        <v>2244475</v>
      </c>
      <c r="L5576" s="186">
        <f t="shared" si="4494"/>
        <v>446973</v>
      </c>
      <c r="M5576" s="20">
        <f t="shared" ref="M5576:O5576" si="4497">SUM(M5575)</f>
        <v>292029</v>
      </c>
      <c r="N5576" s="20">
        <f t="shared" si="4497"/>
        <v>92644</v>
      </c>
      <c r="O5576" s="20">
        <f t="shared" si="4497"/>
        <v>62300</v>
      </c>
      <c r="P5576" s="20">
        <f>K5576+L5576</f>
        <v>2691448</v>
      </c>
      <c r="Q5576" s="186">
        <f>IF(J5576=0,"-",P5576/J5576*100)</f>
        <v>100</v>
      </c>
    </row>
    <row r="5577" spans="1:17" x14ac:dyDescent="0.25">
      <c r="A5577" s="216"/>
      <c r="B5577" s="216"/>
      <c r="C5577" s="216"/>
      <c r="D5577" s="216"/>
      <c r="E5577" s="216"/>
      <c r="F5577" s="216"/>
      <c r="G5577" s="217"/>
      <c r="J5577" s="178">
        <v>0</v>
      </c>
      <c r="K5577" s="178">
        <v>0</v>
      </c>
      <c r="L5577" s="178">
        <f>M5577+N5577+O5577</f>
        <v>0</v>
      </c>
      <c r="P5577">
        <f>K5577+L5577</f>
        <v>0</v>
      </c>
      <c r="Q5577" s="160" t="str">
        <f>IF(J5577=0,"-",P5577/J5577*100)</f>
        <v>-</v>
      </c>
    </row>
    <row r="5578" spans="1:17" ht="15.75" thickBot="1" x14ac:dyDescent="0.3">
      <c r="A5578" s="16" t="s">
        <v>1</v>
      </c>
      <c r="B5578" s="16" t="s">
        <v>1</v>
      </c>
      <c r="C5578" s="16" t="s">
        <v>1</v>
      </c>
      <c r="D5578" s="16" t="s">
        <v>1</v>
      </c>
      <c r="E5578" s="16" t="s">
        <v>1</v>
      </c>
      <c r="F5578" s="16" t="s">
        <v>1</v>
      </c>
      <c r="G5578" s="16" t="s">
        <v>1</v>
      </c>
      <c r="H5578" s="22" t="s">
        <v>1</v>
      </c>
      <c r="I5578" s="187"/>
      <c r="J5578" s="187"/>
      <c r="K5578" s="187"/>
      <c r="L5578" s="187"/>
      <c r="M5578" s="22"/>
      <c r="N5578" s="22"/>
      <c r="O5578" s="22"/>
      <c r="P5578" s="22"/>
      <c r="Q5578" s="166"/>
    </row>
    <row r="5579" spans="1:17" ht="45.75" thickBot="1" x14ac:dyDescent="0.3">
      <c r="A5579" s="5" t="s">
        <v>4</v>
      </c>
      <c r="B5579" s="5" t="s">
        <v>5</v>
      </c>
      <c r="C5579" s="5" t="s">
        <v>6</v>
      </c>
      <c r="D5579" s="6" t="s">
        <v>1</v>
      </c>
      <c r="E5579" s="5" t="s">
        <v>7</v>
      </c>
      <c r="F5579" s="5" t="s">
        <v>8</v>
      </c>
      <c r="G5579" s="5" t="s">
        <v>9</v>
      </c>
      <c r="H5579" s="5" t="s">
        <v>10</v>
      </c>
      <c r="I5579" s="109" t="s">
        <v>3374</v>
      </c>
      <c r="J5579" s="109" t="s">
        <v>3433</v>
      </c>
      <c r="K5579" s="109" t="s">
        <v>3437</v>
      </c>
      <c r="L5579" s="109" t="s">
        <v>3434</v>
      </c>
      <c r="M5579" s="5" t="s">
        <v>3439</v>
      </c>
      <c r="N5579" s="5" t="s">
        <v>3440</v>
      </c>
      <c r="O5579" s="5" t="s">
        <v>3441</v>
      </c>
      <c r="P5579" s="5" t="s">
        <v>3438</v>
      </c>
      <c r="Q5579" s="162" t="s">
        <v>3302</v>
      </c>
    </row>
    <row r="5580" spans="1:17" x14ac:dyDescent="0.25">
      <c r="A5580" s="7" t="s">
        <v>1</v>
      </c>
      <c r="B5580" s="7" t="s">
        <v>1</v>
      </c>
      <c r="C5580" s="7" t="s">
        <v>1</v>
      </c>
      <c r="D5580" s="8" t="s">
        <v>1</v>
      </c>
      <c r="E5580" s="8" t="s">
        <v>1</v>
      </c>
      <c r="F5580" s="9" t="s">
        <v>1</v>
      </c>
      <c r="G5580" s="10" t="s">
        <v>1</v>
      </c>
      <c r="H5580" s="11" t="s">
        <v>1</v>
      </c>
      <c r="I5580" s="110">
        <v>1</v>
      </c>
      <c r="J5580" s="110">
        <v>2</v>
      </c>
      <c r="K5580" s="110">
        <v>20</v>
      </c>
      <c r="L5580" s="110" t="s">
        <v>3402</v>
      </c>
      <c r="M5580" s="12">
        <v>5</v>
      </c>
      <c r="N5580" s="12">
        <v>6</v>
      </c>
      <c r="O5580" s="12">
        <v>7</v>
      </c>
      <c r="P5580" s="12" t="s">
        <v>3303</v>
      </c>
      <c r="Q5580" s="110">
        <v>9</v>
      </c>
    </row>
    <row r="5581" spans="1:17" x14ac:dyDescent="0.25">
      <c r="A5581" s="1" t="s">
        <v>969</v>
      </c>
      <c r="B5581" s="1" t="s">
        <v>94</v>
      </c>
      <c r="C5581" s="4" t="s">
        <v>1324</v>
      </c>
      <c r="D5581" s="4" t="s">
        <v>2082</v>
      </c>
      <c r="E5581" s="2" t="s">
        <v>1</v>
      </c>
      <c r="F5581" s="2" t="s">
        <v>1</v>
      </c>
      <c r="G5581" s="2" t="s">
        <v>1</v>
      </c>
      <c r="H5581" s="2" t="s">
        <v>2083</v>
      </c>
      <c r="I5581" s="183">
        <v>0</v>
      </c>
      <c r="J5581" s="183"/>
      <c r="K5581" s="183"/>
      <c r="L5581" s="183"/>
      <c r="M5581" s="3"/>
      <c r="N5581" s="3"/>
      <c r="O5581" s="3"/>
      <c r="P5581" s="3"/>
      <c r="Q5581" s="161"/>
    </row>
    <row r="5582" spans="1:17" ht="33.75" x14ac:dyDescent="0.25">
      <c r="A5582" s="1" t="s">
        <v>1</v>
      </c>
      <c r="B5582" s="1" t="s">
        <v>1</v>
      </c>
      <c r="C5582" s="1" t="s">
        <v>1</v>
      </c>
      <c r="D5582" s="2" t="s">
        <v>1</v>
      </c>
      <c r="E5582" s="2" t="s">
        <v>1</v>
      </c>
      <c r="F5582" s="2" t="s">
        <v>1</v>
      </c>
      <c r="G5582" s="2" t="s">
        <v>1</v>
      </c>
      <c r="H5582" s="13" t="s">
        <v>14</v>
      </c>
      <c r="I5582" s="184">
        <f t="shared" ref="I5582:L5582" si="4498">SUM(I5583,I5591,I5593)</f>
        <v>2612829</v>
      </c>
      <c r="J5582" s="184">
        <f t="shared" ref="J5582" si="4499">SUM(J5583,J5591,J5593)</f>
        <v>2583329</v>
      </c>
      <c r="K5582" s="184">
        <f t="shared" ref="K5582" si="4500">SUM(K5583,K5591,K5593)</f>
        <v>1968077</v>
      </c>
      <c r="L5582" s="184">
        <f t="shared" si="4498"/>
        <v>610975</v>
      </c>
      <c r="M5582" s="14">
        <f t="shared" ref="M5582:O5582" si="4501">SUM(M5583,M5591,M5593)</f>
        <v>227101</v>
      </c>
      <c r="N5582" s="14">
        <f t="shared" si="4501"/>
        <v>196884</v>
      </c>
      <c r="O5582" s="14">
        <f t="shared" si="4501"/>
        <v>186990</v>
      </c>
      <c r="P5582" s="14">
        <f t="shared" ref="P5582:P5612" si="4502">K5582+L5582</f>
        <v>2579052</v>
      </c>
      <c r="Q5582" s="184">
        <f t="shared" ref="Q5582:Q5612" si="4503">IF(J5582=0,"-",P5582/J5582*100)</f>
        <v>99.834438431961232</v>
      </c>
    </row>
    <row r="5583" spans="1:17" x14ac:dyDescent="0.25">
      <c r="A5583" s="4" t="s">
        <v>969</v>
      </c>
      <c r="B5583" s="4" t="s">
        <v>94</v>
      </c>
      <c r="C5583" s="4" t="s">
        <v>1324</v>
      </c>
      <c r="D5583" s="4" t="s">
        <v>2082</v>
      </c>
      <c r="E5583" s="2" t="s">
        <v>15</v>
      </c>
      <c r="F5583" s="2" t="s">
        <v>1</v>
      </c>
      <c r="G5583" s="2" t="s">
        <v>1</v>
      </c>
      <c r="H5583" s="2" t="s">
        <v>16</v>
      </c>
      <c r="I5583" s="185">
        <f t="shared" ref="I5583:L5583" si="4504">SUM(I5584,I5585)</f>
        <v>2215029</v>
      </c>
      <c r="J5583" s="185">
        <f t="shared" ref="J5583" si="4505">SUM(J5584,J5585)</f>
        <v>2215029</v>
      </c>
      <c r="K5583" s="185">
        <f t="shared" ref="K5583" si="4506">SUM(K5584,K5585)</f>
        <v>1700471</v>
      </c>
      <c r="L5583" s="185">
        <f t="shared" si="4504"/>
        <v>510357</v>
      </c>
      <c r="M5583" s="15">
        <f t="shared" ref="M5583:O5583" si="4507">SUM(M5584,M5585)</f>
        <v>193247</v>
      </c>
      <c r="N5583" s="15">
        <f t="shared" si="4507"/>
        <v>163760</v>
      </c>
      <c r="O5583" s="15">
        <f t="shared" si="4507"/>
        <v>153350</v>
      </c>
      <c r="P5583" s="15">
        <f t="shared" si="4502"/>
        <v>2210828</v>
      </c>
      <c r="Q5583" s="185">
        <f t="shared" si="4503"/>
        <v>99.810341083570464</v>
      </c>
    </row>
    <row r="5584" spans="1:17" x14ac:dyDescent="0.25">
      <c r="A5584" s="4" t="s">
        <v>969</v>
      </c>
      <c r="B5584" s="4" t="s">
        <v>94</v>
      </c>
      <c r="C5584" s="4" t="s">
        <v>1324</v>
      </c>
      <c r="D5584" s="4" t="s">
        <v>2082</v>
      </c>
      <c r="E5584" s="3" t="s">
        <v>18</v>
      </c>
      <c r="F5584" s="4"/>
      <c r="G5584" s="16" t="s">
        <v>1018</v>
      </c>
      <c r="H5584" s="16" t="s">
        <v>17</v>
      </c>
      <c r="I5584" s="183">
        <v>1987255</v>
      </c>
      <c r="J5584" s="183">
        <v>1987255</v>
      </c>
      <c r="K5584" s="183">
        <v>1500815</v>
      </c>
      <c r="L5584" s="183">
        <f>M5584+N5584+O5584</f>
        <v>486410</v>
      </c>
      <c r="M5584" s="17">
        <v>176000</v>
      </c>
      <c r="N5584" s="17">
        <v>160410</v>
      </c>
      <c r="O5584" s="17">
        <v>150000</v>
      </c>
      <c r="P5584" s="17">
        <f t="shared" si="4502"/>
        <v>1987225</v>
      </c>
      <c r="Q5584" s="183">
        <f t="shared" si="4503"/>
        <v>99.998490379946205</v>
      </c>
    </row>
    <row r="5585" spans="1:17" x14ac:dyDescent="0.25">
      <c r="A5585" s="1" t="s">
        <v>969</v>
      </c>
      <c r="B5585" s="1" t="s">
        <v>94</v>
      </c>
      <c r="C5585" s="1" t="s">
        <v>1324</v>
      </c>
      <c r="D5585" s="1" t="s">
        <v>2082</v>
      </c>
      <c r="E5585" s="1" t="s">
        <v>20</v>
      </c>
      <c r="F5585" s="4" t="s">
        <v>1</v>
      </c>
      <c r="G5585" s="16" t="s">
        <v>1</v>
      </c>
      <c r="H5585" s="2" t="s">
        <v>21</v>
      </c>
      <c r="I5585" s="185">
        <f t="shared" ref="I5585:O5585" si="4508">SUM(I5586:I5590)</f>
        <v>227774</v>
      </c>
      <c r="J5585" s="185">
        <f t="shared" si="4508"/>
        <v>227774</v>
      </c>
      <c r="K5585" s="185">
        <f t="shared" si="4508"/>
        <v>199656</v>
      </c>
      <c r="L5585" s="185">
        <f t="shared" si="4508"/>
        <v>23947</v>
      </c>
      <c r="M5585" s="15">
        <f t="shared" si="4508"/>
        <v>17247</v>
      </c>
      <c r="N5585" s="15">
        <f t="shared" si="4508"/>
        <v>3350</v>
      </c>
      <c r="O5585" s="15">
        <f t="shared" si="4508"/>
        <v>3350</v>
      </c>
      <c r="P5585" s="15">
        <f t="shared" si="4502"/>
        <v>223603</v>
      </c>
      <c r="Q5585" s="185">
        <f t="shared" si="4503"/>
        <v>98.168798897152442</v>
      </c>
    </row>
    <row r="5586" spans="1:17" x14ac:dyDescent="0.25">
      <c r="A5586" s="4" t="s">
        <v>969</v>
      </c>
      <c r="B5586" s="4" t="s">
        <v>94</v>
      </c>
      <c r="C5586" s="4" t="s">
        <v>1324</v>
      </c>
      <c r="D5586" s="4" t="s">
        <v>2082</v>
      </c>
      <c r="E5586" s="3" t="s">
        <v>22</v>
      </c>
      <c r="F5586" s="4" t="s">
        <v>2084</v>
      </c>
      <c r="G5586" s="16" t="s">
        <v>1018</v>
      </c>
      <c r="H5586" s="16" t="s">
        <v>86</v>
      </c>
      <c r="I5586" s="183">
        <v>40200</v>
      </c>
      <c r="J5586" s="183">
        <v>40200</v>
      </c>
      <c r="K5586" s="183">
        <v>30150</v>
      </c>
      <c r="L5586" s="183">
        <f>M5586+N5586+O5586</f>
        <v>10050</v>
      </c>
      <c r="M5586" s="17">
        <v>3350</v>
      </c>
      <c r="N5586" s="17">
        <v>3350</v>
      </c>
      <c r="O5586" s="17">
        <v>3350</v>
      </c>
      <c r="P5586" s="17">
        <f t="shared" si="4502"/>
        <v>40200</v>
      </c>
      <c r="Q5586" s="183">
        <f t="shared" si="4503"/>
        <v>100</v>
      </c>
    </row>
    <row r="5587" spans="1:17" x14ac:dyDescent="0.25">
      <c r="A5587" s="4" t="s">
        <v>969</v>
      </c>
      <c r="B5587" s="4" t="s">
        <v>94</v>
      </c>
      <c r="C5587" s="4" t="s">
        <v>1324</v>
      </c>
      <c r="D5587" s="4" t="s">
        <v>2082</v>
      </c>
      <c r="E5587" s="3" t="s">
        <v>22</v>
      </c>
      <c r="F5587" s="4" t="s">
        <v>2085</v>
      </c>
      <c r="G5587" s="16" t="s">
        <v>1018</v>
      </c>
      <c r="H5587" s="16" t="s">
        <v>26</v>
      </c>
      <c r="I5587" s="183">
        <v>128500</v>
      </c>
      <c r="J5587" s="183">
        <v>128500</v>
      </c>
      <c r="K5587" s="183">
        <v>114603</v>
      </c>
      <c r="L5587" s="183">
        <f>M5587+N5587+O5587</f>
        <v>13897</v>
      </c>
      <c r="M5587" s="17">
        <v>13897</v>
      </c>
      <c r="N5587" s="17"/>
      <c r="O5587" s="17"/>
      <c r="P5587" s="17">
        <f t="shared" si="4502"/>
        <v>128500</v>
      </c>
      <c r="Q5587" s="183">
        <f t="shared" si="4503"/>
        <v>100</v>
      </c>
    </row>
    <row r="5588" spans="1:17" x14ac:dyDescent="0.25">
      <c r="A5588" s="4" t="s">
        <v>969</v>
      </c>
      <c r="B5588" s="4" t="s">
        <v>94</v>
      </c>
      <c r="C5588" s="4" t="s">
        <v>1324</v>
      </c>
      <c r="D5588" s="4" t="s">
        <v>2082</v>
      </c>
      <c r="E5588" s="3" t="s">
        <v>22</v>
      </c>
      <c r="F5588" s="4" t="s">
        <v>2086</v>
      </c>
      <c r="G5588" s="16" t="s">
        <v>1018</v>
      </c>
      <c r="H5588" s="16" t="s">
        <v>28</v>
      </c>
      <c r="I5588" s="183">
        <v>34074</v>
      </c>
      <c r="J5588" s="183">
        <v>34074</v>
      </c>
      <c r="K5588" s="183">
        <v>29903</v>
      </c>
      <c r="L5588" s="183">
        <f>M5588+N5588+O5588</f>
        <v>0</v>
      </c>
      <c r="M5588" s="17"/>
      <c r="N5588" s="17"/>
      <c r="O5588" s="17"/>
      <c r="P5588" s="17">
        <f t="shared" si="4502"/>
        <v>29903</v>
      </c>
      <c r="Q5588" s="183">
        <f t="shared" si="4503"/>
        <v>87.758995128250277</v>
      </c>
    </row>
    <row r="5589" spans="1:17" x14ac:dyDescent="0.25">
      <c r="A5589" s="4" t="s">
        <v>969</v>
      </c>
      <c r="B5589" s="4" t="s">
        <v>94</v>
      </c>
      <c r="C5589" s="4" t="s">
        <v>1324</v>
      </c>
      <c r="D5589" s="4" t="s">
        <v>2082</v>
      </c>
      <c r="E5589" s="3" t="s">
        <v>22</v>
      </c>
      <c r="F5589" s="4" t="s">
        <v>2087</v>
      </c>
      <c r="G5589" s="16" t="s">
        <v>1018</v>
      </c>
      <c r="H5589" s="16" t="s">
        <v>24</v>
      </c>
      <c r="I5589" s="183">
        <v>7000</v>
      </c>
      <c r="J5589" s="183">
        <v>7000</v>
      </c>
      <c r="K5589" s="183">
        <v>7000</v>
      </c>
      <c r="L5589" s="183">
        <f>M5589+N5589+O5589</f>
        <v>0</v>
      </c>
      <c r="M5589" s="17"/>
      <c r="N5589" s="17"/>
      <c r="O5589" s="17"/>
      <c r="P5589" s="17">
        <f t="shared" si="4502"/>
        <v>7000</v>
      </c>
      <c r="Q5589" s="183">
        <f t="shared" si="4503"/>
        <v>100</v>
      </c>
    </row>
    <row r="5590" spans="1:17" x14ac:dyDescent="0.25">
      <c r="A5590" s="4" t="s">
        <v>969</v>
      </c>
      <c r="B5590" s="4" t="s">
        <v>94</v>
      </c>
      <c r="C5590" s="4" t="s">
        <v>1324</v>
      </c>
      <c r="D5590" s="4" t="s">
        <v>2082</v>
      </c>
      <c r="E5590" s="3" t="s">
        <v>22</v>
      </c>
      <c r="F5590" s="4" t="s">
        <v>2088</v>
      </c>
      <c r="G5590" s="16" t="s">
        <v>1018</v>
      </c>
      <c r="H5590" s="16" t="s">
        <v>30</v>
      </c>
      <c r="I5590" s="183">
        <v>18000</v>
      </c>
      <c r="J5590" s="183">
        <v>18000</v>
      </c>
      <c r="K5590" s="183">
        <v>18000</v>
      </c>
      <c r="L5590" s="183">
        <f>M5590+N5590+O5590</f>
        <v>0</v>
      </c>
      <c r="M5590" s="17"/>
      <c r="N5590" s="17"/>
      <c r="O5590" s="17"/>
      <c r="P5590" s="17">
        <f t="shared" si="4502"/>
        <v>18000</v>
      </c>
      <c r="Q5590" s="183">
        <f t="shared" si="4503"/>
        <v>100</v>
      </c>
    </row>
    <row r="5591" spans="1:17" x14ac:dyDescent="0.25">
      <c r="A5591" s="4" t="s">
        <v>969</v>
      </c>
      <c r="B5591" s="4" t="s">
        <v>94</v>
      </c>
      <c r="C5591" s="4" t="s">
        <v>1324</v>
      </c>
      <c r="D5591" s="4" t="s">
        <v>2082</v>
      </c>
      <c r="E5591" s="2" t="s">
        <v>31</v>
      </c>
      <c r="F5591" s="2" t="s">
        <v>1</v>
      </c>
      <c r="G5591" s="2" t="s">
        <v>1</v>
      </c>
      <c r="H5591" s="2" t="s">
        <v>32</v>
      </c>
      <c r="I5591" s="185">
        <f t="shared" ref="I5591:O5591" si="4509">SUM(I5592)</f>
        <v>208661</v>
      </c>
      <c r="J5591" s="185">
        <f t="shared" si="4509"/>
        <v>208661</v>
      </c>
      <c r="K5591" s="185">
        <f t="shared" si="4509"/>
        <v>154164</v>
      </c>
      <c r="L5591" s="185">
        <f t="shared" si="4509"/>
        <v>54497</v>
      </c>
      <c r="M5591" s="15">
        <f t="shared" si="4509"/>
        <v>18497</v>
      </c>
      <c r="N5591" s="15">
        <f t="shared" si="4509"/>
        <v>18000</v>
      </c>
      <c r="O5591" s="15">
        <f t="shared" si="4509"/>
        <v>18000</v>
      </c>
      <c r="P5591" s="15">
        <f t="shared" si="4502"/>
        <v>208661</v>
      </c>
      <c r="Q5591" s="185">
        <f t="shared" si="4503"/>
        <v>100</v>
      </c>
    </row>
    <row r="5592" spans="1:17" x14ac:dyDescent="0.25">
      <c r="A5592" s="4" t="s">
        <v>969</v>
      </c>
      <c r="B5592" s="4" t="s">
        <v>94</v>
      </c>
      <c r="C5592" s="4" t="s">
        <v>1324</v>
      </c>
      <c r="D5592" s="4" t="s">
        <v>2082</v>
      </c>
      <c r="E5592" s="3" t="s">
        <v>34</v>
      </c>
      <c r="F5592" s="4"/>
      <c r="G5592" s="16" t="s">
        <v>1018</v>
      </c>
      <c r="H5592" s="16" t="s">
        <v>33</v>
      </c>
      <c r="I5592" s="183">
        <v>208661</v>
      </c>
      <c r="J5592" s="183">
        <v>208661</v>
      </c>
      <c r="K5592" s="183">
        <v>154164</v>
      </c>
      <c r="L5592" s="183">
        <f>M5592+N5592+O5592</f>
        <v>54497</v>
      </c>
      <c r="M5592" s="17">
        <v>18497</v>
      </c>
      <c r="N5592" s="17">
        <v>18000</v>
      </c>
      <c r="O5592" s="17">
        <v>18000</v>
      </c>
      <c r="P5592" s="17">
        <f t="shared" si="4502"/>
        <v>208661</v>
      </c>
      <c r="Q5592" s="183">
        <f t="shared" si="4503"/>
        <v>100</v>
      </c>
    </row>
    <row r="5593" spans="1:17" x14ac:dyDescent="0.25">
      <c r="A5593" s="4" t="s">
        <v>969</v>
      </c>
      <c r="B5593" s="4" t="s">
        <v>94</v>
      </c>
      <c r="C5593" s="4" t="s">
        <v>1324</v>
      </c>
      <c r="D5593" s="4" t="s">
        <v>2082</v>
      </c>
      <c r="E5593" s="2" t="s">
        <v>35</v>
      </c>
      <c r="F5593" s="2" t="s">
        <v>1</v>
      </c>
      <c r="G5593" s="2" t="s">
        <v>1</v>
      </c>
      <c r="H5593" s="2" t="s">
        <v>36</v>
      </c>
      <c r="I5593" s="185">
        <f t="shared" ref="I5593:O5593" si="4510">SUM(I5594:I5601)</f>
        <v>189139</v>
      </c>
      <c r="J5593" s="185">
        <f t="shared" si="4510"/>
        <v>159639</v>
      </c>
      <c r="K5593" s="185">
        <f t="shared" si="4510"/>
        <v>113442</v>
      </c>
      <c r="L5593" s="185">
        <f t="shared" si="4510"/>
        <v>46121</v>
      </c>
      <c r="M5593" s="15">
        <f t="shared" si="4510"/>
        <v>15357</v>
      </c>
      <c r="N5593" s="15">
        <f t="shared" si="4510"/>
        <v>15124</v>
      </c>
      <c r="O5593" s="15">
        <f t="shared" si="4510"/>
        <v>15640</v>
      </c>
      <c r="P5593" s="15">
        <f t="shared" si="4502"/>
        <v>159563</v>
      </c>
      <c r="Q5593" s="185">
        <f t="shared" si="4503"/>
        <v>99.952392585771648</v>
      </c>
    </row>
    <row r="5594" spans="1:17" x14ac:dyDescent="0.25">
      <c r="A5594" s="4" t="s">
        <v>969</v>
      </c>
      <c r="B5594" s="4" t="s">
        <v>94</v>
      </c>
      <c r="C5594" s="4" t="s">
        <v>1324</v>
      </c>
      <c r="D5594" s="4" t="s">
        <v>2082</v>
      </c>
      <c r="E5594" s="3" t="s">
        <v>39</v>
      </c>
      <c r="F5594" s="4"/>
      <c r="G5594" s="16" t="s">
        <v>1018</v>
      </c>
      <c r="H5594" s="16" t="s">
        <v>38</v>
      </c>
      <c r="I5594" s="183">
        <v>2500</v>
      </c>
      <c r="J5594" s="183">
        <v>1500</v>
      </c>
      <c r="K5594" s="183">
        <v>1500</v>
      </c>
      <c r="L5594" s="183">
        <f t="shared" ref="L5594:L5600" si="4511">M5594+N5594+O5594</f>
        <v>0</v>
      </c>
      <c r="M5594" s="17"/>
      <c r="N5594" s="17"/>
      <c r="O5594" s="17"/>
      <c r="P5594" s="17">
        <f t="shared" si="4502"/>
        <v>1500</v>
      </c>
      <c r="Q5594" s="183">
        <f t="shared" si="4503"/>
        <v>100</v>
      </c>
    </row>
    <row r="5595" spans="1:17" x14ac:dyDescent="0.25">
      <c r="A5595" s="4" t="s">
        <v>969</v>
      </c>
      <c r="B5595" s="4" t="s">
        <v>94</v>
      </c>
      <c r="C5595" s="4" t="s">
        <v>1324</v>
      </c>
      <c r="D5595" s="4" t="s">
        <v>2082</v>
      </c>
      <c r="E5595" s="3" t="s">
        <v>197</v>
      </c>
      <c r="F5595" s="4"/>
      <c r="G5595" s="16" t="s">
        <v>1018</v>
      </c>
      <c r="H5595" s="16" t="s">
        <v>196</v>
      </c>
      <c r="I5595" s="183">
        <v>45000</v>
      </c>
      <c r="J5595" s="183">
        <v>45000</v>
      </c>
      <c r="K5595" s="183">
        <v>32250</v>
      </c>
      <c r="L5595" s="183">
        <f t="shared" si="4511"/>
        <v>12750</v>
      </c>
      <c r="M5595" s="17">
        <v>4000</v>
      </c>
      <c r="N5595" s="17">
        <v>4000</v>
      </c>
      <c r="O5595" s="17">
        <v>4750</v>
      </c>
      <c r="P5595" s="17">
        <f t="shared" si="4502"/>
        <v>45000</v>
      </c>
      <c r="Q5595" s="183">
        <f t="shared" si="4503"/>
        <v>100</v>
      </c>
    </row>
    <row r="5596" spans="1:17" x14ac:dyDescent="0.25">
      <c r="A5596" s="4" t="s">
        <v>969</v>
      </c>
      <c r="B5596" s="4" t="s">
        <v>94</v>
      </c>
      <c r="C5596" s="4" t="s">
        <v>1324</v>
      </c>
      <c r="D5596" s="4" t="s">
        <v>2082</v>
      </c>
      <c r="E5596" s="3" t="s">
        <v>200</v>
      </c>
      <c r="F5596" s="4"/>
      <c r="G5596" s="16" t="s">
        <v>1018</v>
      </c>
      <c r="H5596" s="16" t="s">
        <v>199</v>
      </c>
      <c r="I5596" s="183">
        <v>16500</v>
      </c>
      <c r="J5596" s="183">
        <v>16500</v>
      </c>
      <c r="K5596" s="183">
        <v>11625</v>
      </c>
      <c r="L5596" s="183">
        <f t="shared" si="4511"/>
        <v>4875</v>
      </c>
      <c r="M5596" s="17">
        <v>1625</v>
      </c>
      <c r="N5596" s="17">
        <v>1625</v>
      </c>
      <c r="O5596" s="17">
        <v>1625</v>
      </c>
      <c r="P5596" s="17">
        <f t="shared" si="4502"/>
        <v>16500</v>
      </c>
      <c r="Q5596" s="183">
        <f t="shared" si="4503"/>
        <v>100</v>
      </c>
    </row>
    <row r="5597" spans="1:17" x14ac:dyDescent="0.25">
      <c r="A5597" s="4" t="s">
        <v>969</v>
      </c>
      <c r="B5597" s="4" t="s">
        <v>94</v>
      </c>
      <c r="C5597" s="4" t="s">
        <v>1324</v>
      </c>
      <c r="D5597" s="4" t="s">
        <v>2082</v>
      </c>
      <c r="E5597" s="3" t="s">
        <v>203</v>
      </c>
      <c r="F5597" s="4"/>
      <c r="G5597" s="16" t="s">
        <v>1018</v>
      </c>
      <c r="H5597" s="16" t="s">
        <v>202</v>
      </c>
      <c r="I5597" s="183">
        <v>40000</v>
      </c>
      <c r="J5597" s="183">
        <v>35000</v>
      </c>
      <c r="K5597" s="183">
        <v>24348</v>
      </c>
      <c r="L5597" s="183">
        <f t="shared" si="4511"/>
        <v>10652</v>
      </c>
      <c r="M5597" s="17">
        <v>3652</v>
      </c>
      <c r="N5597" s="17">
        <v>3500</v>
      </c>
      <c r="O5597" s="17">
        <v>3500</v>
      </c>
      <c r="P5597" s="17">
        <f t="shared" si="4502"/>
        <v>35000</v>
      </c>
      <c r="Q5597" s="183">
        <f t="shared" si="4503"/>
        <v>100</v>
      </c>
    </row>
    <row r="5598" spans="1:17" x14ac:dyDescent="0.25">
      <c r="A5598" s="4" t="s">
        <v>969</v>
      </c>
      <c r="B5598" s="4" t="s">
        <v>94</v>
      </c>
      <c r="C5598" s="4" t="s">
        <v>1324</v>
      </c>
      <c r="D5598" s="4" t="s">
        <v>2082</v>
      </c>
      <c r="E5598" s="3" t="s">
        <v>206</v>
      </c>
      <c r="F5598" s="4"/>
      <c r="G5598" s="16" t="s">
        <v>1018</v>
      </c>
      <c r="H5598" s="16" t="s">
        <v>205</v>
      </c>
      <c r="I5598" s="183">
        <v>3000</v>
      </c>
      <c r="J5598" s="183">
        <v>1000</v>
      </c>
      <c r="K5598" s="183">
        <v>1000</v>
      </c>
      <c r="L5598" s="183">
        <f t="shared" si="4511"/>
        <v>0</v>
      </c>
      <c r="M5598" s="17"/>
      <c r="N5598" s="17"/>
      <c r="O5598" s="17"/>
      <c r="P5598" s="17">
        <f t="shared" si="4502"/>
        <v>1000</v>
      </c>
      <c r="Q5598" s="183">
        <f t="shared" si="4503"/>
        <v>100</v>
      </c>
    </row>
    <row r="5599" spans="1:17" x14ac:dyDescent="0.25">
      <c r="A5599" s="4" t="s">
        <v>969</v>
      </c>
      <c r="B5599" s="4" t="s">
        <v>94</v>
      </c>
      <c r="C5599" s="4" t="s">
        <v>1324</v>
      </c>
      <c r="D5599" s="4" t="s">
        <v>2082</v>
      </c>
      <c r="E5599" s="3" t="s">
        <v>212</v>
      </c>
      <c r="F5599" s="4"/>
      <c r="G5599" s="16" t="s">
        <v>1018</v>
      </c>
      <c r="H5599" s="16" t="s">
        <v>211</v>
      </c>
      <c r="I5599" s="183">
        <v>19500</v>
      </c>
      <c r="J5599" s="183">
        <v>15000</v>
      </c>
      <c r="K5599" s="183">
        <v>10750</v>
      </c>
      <c r="L5599" s="183">
        <f t="shared" si="4511"/>
        <v>4250</v>
      </c>
      <c r="M5599" s="17">
        <v>1500</v>
      </c>
      <c r="N5599" s="17">
        <v>1450</v>
      </c>
      <c r="O5599" s="17">
        <v>1300</v>
      </c>
      <c r="P5599" s="17">
        <f t="shared" si="4502"/>
        <v>15000</v>
      </c>
      <c r="Q5599" s="183">
        <f t="shared" si="4503"/>
        <v>100</v>
      </c>
    </row>
    <row r="5600" spans="1:17" x14ac:dyDescent="0.25">
      <c r="A5600" s="4" t="s">
        <v>969</v>
      </c>
      <c r="B5600" s="4" t="s">
        <v>94</v>
      </c>
      <c r="C5600" s="4" t="s">
        <v>1324</v>
      </c>
      <c r="D5600" s="4" t="s">
        <v>2082</v>
      </c>
      <c r="E5600" s="3" t="s">
        <v>215</v>
      </c>
      <c r="F5600" s="4"/>
      <c r="G5600" s="16" t="s">
        <v>1018</v>
      </c>
      <c r="H5600" s="16" t="s">
        <v>214</v>
      </c>
      <c r="I5600" s="183">
        <v>2100</v>
      </c>
      <c r="J5600" s="183">
        <v>100</v>
      </c>
      <c r="K5600" s="183">
        <v>24</v>
      </c>
      <c r="L5600" s="183">
        <f t="shared" si="4511"/>
        <v>0</v>
      </c>
      <c r="M5600" s="17"/>
      <c r="N5600" s="17"/>
      <c r="O5600" s="17"/>
      <c r="P5600" s="17">
        <f t="shared" si="4502"/>
        <v>24</v>
      </c>
      <c r="Q5600" s="183">
        <f t="shared" si="4503"/>
        <v>24</v>
      </c>
    </row>
    <row r="5601" spans="1:17" x14ac:dyDescent="0.25">
      <c r="A5601" s="1" t="s">
        <v>969</v>
      </c>
      <c r="B5601" s="1" t="s">
        <v>94</v>
      </c>
      <c r="C5601" s="1" t="s">
        <v>1324</v>
      </c>
      <c r="D5601" s="1" t="s">
        <v>2082</v>
      </c>
      <c r="E5601" s="1" t="s">
        <v>40</v>
      </c>
      <c r="F5601" s="4" t="s">
        <v>1</v>
      </c>
      <c r="G5601" s="16" t="s">
        <v>1</v>
      </c>
      <c r="H5601" s="2" t="s">
        <v>41</v>
      </c>
      <c r="I5601" s="185">
        <f t="shared" ref="I5601:O5601" si="4512">SUM(I5602:I5604)</f>
        <v>60539</v>
      </c>
      <c r="J5601" s="185">
        <f t="shared" si="4512"/>
        <v>45539</v>
      </c>
      <c r="K5601" s="185">
        <f t="shared" si="4512"/>
        <v>31945</v>
      </c>
      <c r="L5601" s="185">
        <f t="shared" si="4512"/>
        <v>13594</v>
      </c>
      <c r="M5601" s="15">
        <f t="shared" si="4512"/>
        <v>4580</v>
      </c>
      <c r="N5601" s="15">
        <f t="shared" si="4512"/>
        <v>4549</v>
      </c>
      <c r="O5601" s="15">
        <f t="shared" si="4512"/>
        <v>4465</v>
      </c>
      <c r="P5601" s="15">
        <f t="shared" si="4502"/>
        <v>45539</v>
      </c>
      <c r="Q5601" s="185">
        <f t="shared" si="4503"/>
        <v>100</v>
      </c>
    </row>
    <row r="5602" spans="1:17" x14ac:dyDescent="0.25">
      <c r="A5602" s="4" t="s">
        <v>969</v>
      </c>
      <c r="B5602" s="4" t="s">
        <v>94</v>
      </c>
      <c r="C5602" s="4" t="s">
        <v>1324</v>
      </c>
      <c r="D5602" s="4" t="s">
        <v>2082</v>
      </c>
      <c r="E5602" s="3" t="s">
        <v>42</v>
      </c>
      <c r="F5602" s="4"/>
      <c r="G5602" s="16" t="s">
        <v>1018</v>
      </c>
      <c r="H5602" s="16" t="s">
        <v>41</v>
      </c>
      <c r="I5602" s="183">
        <v>51200</v>
      </c>
      <c r="J5602" s="183">
        <v>36200</v>
      </c>
      <c r="K5602" s="183">
        <v>24931</v>
      </c>
      <c r="L5602" s="183">
        <f>M5602+N5602+O5602</f>
        <v>11269</v>
      </c>
      <c r="M5602" s="17">
        <v>3800</v>
      </c>
      <c r="N5602" s="17">
        <v>3769</v>
      </c>
      <c r="O5602" s="17">
        <v>3700</v>
      </c>
      <c r="P5602" s="17">
        <f t="shared" si="4502"/>
        <v>36200</v>
      </c>
      <c r="Q5602" s="183">
        <f t="shared" si="4503"/>
        <v>100</v>
      </c>
    </row>
    <row r="5603" spans="1:17" ht="22.5" x14ac:dyDescent="0.25">
      <c r="A5603" s="4" t="s">
        <v>969</v>
      </c>
      <c r="B5603" s="4" t="s">
        <v>94</v>
      </c>
      <c r="C5603" s="4" t="s">
        <v>1324</v>
      </c>
      <c r="D5603" s="4" t="s">
        <v>2082</v>
      </c>
      <c r="E5603" s="3" t="s">
        <v>42</v>
      </c>
      <c r="F5603" s="4" t="s">
        <v>2089</v>
      </c>
      <c r="G5603" s="16" t="s">
        <v>1018</v>
      </c>
      <c r="H5603" s="16" t="s">
        <v>50</v>
      </c>
      <c r="I5603" s="183">
        <v>6339</v>
      </c>
      <c r="J5603" s="183">
        <v>6339</v>
      </c>
      <c r="K5603" s="183">
        <v>4764</v>
      </c>
      <c r="L5603" s="183">
        <f>M5603+N5603+O5603</f>
        <v>1575</v>
      </c>
      <c r="M5603" s="17">
        <v>530</v>
      </c>
      <c r="N5603" s="17">
        <v>530</v>
      </c>
      <c r="O5603" s="17">
        <v>515</v>
      </c>
      <c r="P5603" s="17">
        <f t="shared" si="4502"/>
        <v>6339</v>
      </c>
      <c r="Q5603" s="183">
        <f t="shared" si="4503"/>
        <v>100</v>
      </c>
    </row>
    <row r="5604" spans="1:17" ht="22.5" x14ac:dyDescent="0.25">
      <c r="A5604" s="4" t="s">
        <v>969</v>
      </c>
      <c r="B5604" s="4" t="s">
        <v>94</v>
      </c>
      <c r="C5604" s="4" t="s">
        <v>1324</v>
      </c>
      <c r="D5604" s="4" t="s">
        <v>2082</v>
      </c>
      <c r="E5604" s="3" t="s">
        <v>42</v>
      </c>
      <c r="F5604" s="4" t="s">
        <v>2090</v>
      </c>
      <c r="G5604" s="16" t="s">
        <v>1018</v>
      </c>
      <c r="H5604" s="16" t="s">
        <v>56</v>
      </c>
      <c r="I5604" s="183">
        <v>3000</v>
      </c>
      <c r="J5604" s="183">
        <v>3000</v>
      </c>
      <c r="K5604" s="183">
        <v>2250</v>
      </c>
      <c r="L5604" s="183">
        <f>M5604+N5604+O5604</f>
        <v>750</v>
      </c>
      <c r="M5604" s="17">
        <v>250</v>
      </c>
      <c r="N5604" s="17">
        <v>250</v>
      </c>
      <c r="O5604" s="17">
        <v>250</v>
      </c>
      <c r="P5604" s="17">
        <f t="shared" si="4502"/>
        <v>3000</v>
      </c>
      <c r="Q5604" s="183">
        <f t="shared" si="4503"/>
        <v>100</v>
      </c>
    </row>
    <row r="5605" spans="1:17" ht="22.5" x14ac:dyDescent="0.25">
      <c r="A5605" s="1" t="s">
        <v>1</v>
      </c>
      <c r="B5605" s="1" t="s">
        <v>1</v>
      </c>
      <c r="C5605" s="1" t="s">
        <v>1</v>
      </c>
      <c r="D5605" s="2" t="s">
        <v>1</v>
      </c>
      <c r="E5605" s="2" t="s">
        <v>1</v>
      </c>
      <c r="F5605" s="2" t="s">
        <v>1</v>
      </c>
      <c r="G5605" s="2" t="s">
        <v>1</v>
      </c>
      <c r="H5605" s="13" t="s">
        <v>57</v>
      </c>
      <c r="I5605" s="184">
        <f t="shared" ref="I5605:O5606" si="4513">SUM(I5606)</f>
        <v>100</v>
      </c>
      <c r="J5605" s="184">
        <f t="shared" si="4513"/>
        <v>12450</v>
      </c>
      <c r="K5605" s="184">
        <f t="shared" si="4513"/>
        <v>12350</v>
      </c>
      <c r="L5605" s="184">
        <f t="shared" si="4513"/>
        <v>0</v>
      </c>
      <c r="M5605" s="14">
        <f t="shared" si="4513"/>
        <v>0</v>
      </c>
      <c r="N5605" s="14">
        <f t="shared" si="4513"/>
        <v>0</v>
      </c>
      <c r="O5605" s="14">
        <f t="shared" si="4513"/>
        <v>0</v>
      </c>
      <c r="P5605" s="14">
        <f t="shared" si="4502"/>
        <v>12350</v>
      </c>
      <c r="Q5605" s="184">
        <f t="shared" si="4503"/>
        <v>99.196787148594382</v>
      </c>
    </row>
    <row r="5606" spans="1:17" x14ac:dyDescent="0.25">
      <c r="A5606" s="4" t="s">
        <v>969</v>
      </c>
      <c r="B5606" s="4" t="s">
        <v>94</v>
      </c>
      <c r="C5606" s="4" t="s">
        <v>1324</v>
      </c>
      <c r="D5606" s="4" t="s">
        <v>2082</v>
      </c>
      <c r="E5606" s="2" t="s">
        <v>58</v>
      </c>
      <c r="F5606" s="2" t="s">
        <v>1</v>
      </c>
      <c r="G5606" s="2" t="s">
        <v>1</v>
      </c>
      <c r="H5606" s="2" t="s">
        <v>59</v>
      </c>
      <c r="I5606" s="185">
        <f t="shared" si="4513"/>
        <v>100</v>
      </c>
      <c r="J5606" s="185">
        <f t="shared" si="4513"/>
        <v>12450</v>
      </c>
      <c r="K5606" s="185">
        <f t="shared" si="4513"/>
        <v>12350</v>
      </c>
      <c r="L5606" s="185">
        <f t="shared" si="4513"/>
        <v>0</v>
      </c>
      <c r="M5606" s="15">
        <f t="shared" si="4513"/>
        <v>0</v>
      </c>
      <c r="N5606" s="15">
        <f t="shared" si="4513"/>
        <v>0</v>
      </c>
      <c r="O5606" s="15">
        <f t="shared" si="4513"/>
        <v>0</v>
      </c>
      <c r="P5606" s="15">
        <f t="shared" si="4502"/>
        <v>12350</v>
      </c>
      <c r="Q5606" s="185">
        <f t="shared" si="4503"/>
        <v>99.196787148594382</v>
      </c>
    </row>
    <row r="5607" spans="1:17" x14ac:dyDescent="0.25">
      <c r="A5607" s="4" t="s">
        <v>969</v>
      </c>
      <c r="B5607" s="4" t="s">
        <v>94</v>
      </c>
      <c r="C5607" s="4" t="s">
        <v>1324</v>
      </c>
      <c r="D5607" s="4" t="s">
        <v>2082</v>
      </c>
      <c r="E5607" s="3" t="s">
        <v>69</v>
      </c>
      <c r="F5607" s="4"/>
      <c r="G5607" s="16" t="s">
        <v>1018</v>
      </c>
      <c r="H5607" s="16" t="s">
        <v>68</v>
      </c>
      <c r="I5607" s="183">
        <v>100</v>
      </c>
      <c r="J5607" s="183">
        <v>12450</v>
      </c>
      <c r="K5607" s="183">
        <v>12350</v>
      </c>
      <c r="L5607" s="183">
        <f>M5607+N5607+O5607</f>
        <v>0</v>
      </c>
      <c r="M5607" s="17"/>
      <c r="N5607" s="17"/>
      <c r="O5607" s="17"/>
      <c r="P5607" s="17">
        <f t="shared" si="4502"/>
        <v>12350</v>
      </c>
      <c r="Q5607" s="183">
        <f t="shared" si="4503"/>
        <v>99.196787148594382</v>
      </c>
    </row>
    <row r="5608" spans="1:17" ht="22.5" x14ac:dyDescent="0.25">
      <c r="A5608" s="1" t="s">
        <v>1</v>
      </c>
      <c r="B5608" s="1" t="s">
        <v>1</v>
      </c>
      <c r="C5608" s="1" t="s">
        <v>1</v>
      </c>
      <c r="D5608" s="2" t="s">
        <v>1</v>
      </c>
      <c r="E5608" s="2" t="s">
        <v>1</v>
      </c>
      <c r="F5608" s="2" t="s">
        <v>1</v>
      </c>
      <c r="G5608" s="2" t="s">
        <v>1</v>
      </c>
      <c r="H5608" s="13" t="s">
        <v>70</v>
      </c>
      <c r="I5608" s="184">
        <f t="shared" ref="I5608:O5608" si="4514">SUM(I5609)</f>
        <v>86000</v>
      </c>
      <c r="J5608" s="184">
        <f t="shared" si="4514"/>
        <v>77000</v>
      </c>
      <c r="K5608" s="184">
        <f t="shared" si="4514"/>
        <v>77000</v>
      </c>
      <c r="L5608" s="184">
        <f t="shared" si="4514"/>
        <v>0</v>
      </c>
      <c r="M5608" s="14">
        <f t="shared" si="4514"/>
        <v>0</v>
      </c>
      <c r="N5608" s="14">
        <f t="shared" si="4514"/>
        <v>0</v>
      </c>
      <c r="O5608" s="14">
        <f t="shared" si="4514"/>
        <v>0</v>
      </c>
      <c r="P5608" s="14">
        <f t="shared" si="4502"/>
        <v>77000</v>
      </c>
      <c r="Q5608" s="184">
        <f t="shared" si="4503"/>
        <v>100</v>
      </c>
    </row>
    <row r="5609" spans="1:17" x14ac:dyDescent="0.25">
      <c r="A5609" s="4" t="s">
        <v>969</v>
      </c>
      <c r="B5609" s="4" t="s">
        <v>94</v>
      </c>
      <c r="C5609" s="4" t="s">
        <v>1324</v>
      </c>
      <c r="D5609" s="4" t="s">
        <v>2082</v>
      </c>
      <c r="E5609" s="2" t="s">
        <v>71</v>
      </c>
      <c r="F5609" s="2" t="s">
        <v>1</v>
      </c>
      <c r="G5609" s="2" t="s">
        <v>1</v>
      </c>
      <c r="H5609" s="2" t="s">
        <v>72</v>
      </c>
      <c r="I5609" s="185">
        <f t="shared" ref="I5609:L5609" si="4515">SUM(I5610:I5611)</f>
        <v>86000</v>
      </c>
      <c r="J5609" s="185">
        <f t="shared" ref="J5609" si="4516">SUM(J5610:J5611)</f>
        <v>77000</v>
      </c>
      <c r="K5609" s="185">
        <f t="shared" ref="K5609" si="4517">SUM(K5610:K5611)</f>
        <v>77000</v>
      </c>
      <c r="L5609" s="185">
        <f t="shared" si="4515"/>
        <v>0</v>
      </c>
      <c r="M5609" s="15">
        <f t="shared" ref="M5609:O5609" si="4518">SUM(M5610:M5611)</f>
        <v>0</v>
      </c>
      <c r="N5609" s="15">
        <f t="shared" si="4518"/>
        <v>0</v>
      </c>
      <c r="O5609" s="15">
        <f t="shared" si="4518"/>
        <v>0</v>
      </c>
      <c r="P5609" s="15">
        <f t="shared" si="4502"/>
        <v>77000</v>
      </c>
      <c r="Q5609" s="185">
        <f t="shared" si="4503"/>
        <v>100</v>
      </c>
    </row>
    <row r="5610" spans="1:17" x14ac:dyDescent="0.25">
      <c r="A5610" s="4" t="s">
        <v>969</v>
      </c>
      <c r="B5610" s="4" t="s">
        <v>94</v>
      </c>
      <c r="C5610" s="4" t="s">
        <v>1324</v>
      </c>
      <c r="D5610" s="4" t="s">
        <v>2082</v>
      </c>
      <c r="E5610" s="3" t="s">
        <v>75</v>
      </c>
      <c r="F5610" s="4"/>
      <c r="G5610" s="16" t="s">
        <v>1018</v>
      </c>
      <c r="H5610" s="16" t="s">
        <v>74</v>
      </c>
      <c r="I5610" s="183">
        <v>35000</v>
      </c>
      <c r="J5610" s="183">
        <v>27000</v>
      </c>
      <c r="K5610" s="183">
        <v>27000</v>
      </c>
      <c r="L5610" s="183">
        <f>M5610+N5610+O5610</f>
        <v>0</v>
      </c>
      <c r="M5610" s="17"/>
      <c r="N5610" s="17"/>
      <c r="O5610" s="17"/>
      <c r="P5610" s="17">
        <f t="shared" si="4502"/>
        <v>27000</v>
      </c>
      <c r="Q5610" s="183">
        <f t="shared" si="4503"/>
        <v>100</v>
      </c>
    </row>
    <row r="5611" spans="1:17" x14ac:dyDescent="0.25">
      <c r="A5611" s="4" t="s">
        <v>969</v>
      </c>
      <c r="B5611" s="4" t="s">
        <v>94</v>
      </c>
      <c r="C5611" s="4" t="s">
        <v>1324</v>
      </c>
      <c r="D5611" s="4" t="s">
        <v>2082</v>
      </c>
      <c r="E5611" s="3" t="s">
        <v>341</v>
      </c>
      <c r="F5611" s="4"/>
      <c r="G5611" s="16" t="s">
        <v>1018</v>
      </c>
      <c r="H5611" s="16" t="s">
        <v>340</v>
      </c>
      <c r="I5611" s="183">
        <v>51000</v>
      </c>
      <c r="J5611" s="183">
        <v>50000</v>
      </c>
      <c r="K5611" s="183">
        <v>50000</v>
      </c>
      <c r="L5611" s="183">
        <f>M5611+N5611+O5611</f>
        <v>0</v>
      </c>
      <c r="M5611" s="17"/>
      <c r="N5611" s="17"/>
      <c r="O5611" s="17"/>
      <c r="P5611" s="17">
        <f t="shared" si="4502"/>
        <v>50000</v>
      </c>
      <c r="Q5611" s="183">
        <f t="shared" si="4503"/>
        <v>100</v>
      </c>
    </row>
    <row r="5612" spans="1:17" x14ac:dyDescent="0.25">
      <c r="A5612" s="16" t="s">
        <v>1</v>
      </c>
      <c r="B5612" s="16" t="s">
        <v>1</v>
      </c>
      <c r="C5612" s="16" t="s">
        <v>1</v>
      </c>
      <c r="D5612" s="16" t="s">
        <v>1</v>
      </c>
      <c r="E5612" s="16" t="s">
        <v>1</v>
      </c>
      <c r="F5612" s="16" t="s">
        <v>1</v>
      </c>
      <c r="G5612" s="16" t="s">
        <v>1</v>
      </c>
      <c r="H5612" s="13" t="s">
        <v>2091</v>
      </c>
      <c r="I5612" s="184">
        <f t="shared" ref="I5612:O5612" si="4519">SUM(I5582,I5605,I5608)</f>
        <v>2698929</v>
      </c>
      <c r="J5612" s="184">
        <f t="shared" si="4519"/>
        <v>2672779</v>
      </c>
      <c r="K5612" s="184">
        <f t="shared" si="4519"/>
        <v>2057427</v>
      </c>
      <c r="L5612" s="184">
        <f t="shared" si="4519"/>
        <v>610975</v>
      </c>
      <c r="M5612" s="14">
        <f t="shared" si="4519"/>
        <v>227101</v>
      </c>
      <c r="N5612" s="14">
        <f t="shared" si="4519"/>
        <v>196884</v>
      </c>
      <c r="O5612" s="14">
        <f t="shared" si="4519"/>
        <v>186990</v>
      </c>
      <c r="P5612" s="14">
        <f t="shared" si="4502"/>
        <v>2668402</v>
      </c>
      <c r="Q5612" s="184">
        <f t="shared" si="4503"/>
        <v>99.836237863287607</v>
      </c>
    </row>
    <row r="5613" spans="1:17" ht="15.75" thickBot="1" x14ac:dyDescent="0.3">
      <c r="A5613" s="16" t="s">
        <v>1</v>
      </c>
      <c r="B5613" s="16" t="s">
        <v>1</v>
      </c>
      <c r="C5613" s="16" t="s">
        <v>1</v>
      </c>
      <c r="D5613" s="16" t="s">
        <v>1</v>
      </c>
      <c r="E5613" s="16" t="s">
        <v>1</v>
      </c>
      <c r="F5613" s="16" t="s">
        <v>1</v>
      </c>
      <c r="G5613" s="16" t="s">
        <v>1</v>
      </c>
      <c r="H5613" s="2" t="s">
        <v>77</v>
      </c>
      <c r="I5613" s="185">
        <v>50</v>
      </c>
      <c r="J5613" s="185">
        <v>50</v>
      </c>
      <c r="K5613" s="185"/>
      <c r="L5613" s="185"/>
      <c r="M5613" s="15"/>
      <c r="N5613" s="15"/>
      <c r="O5613" s="15"/>
      <c r="P5613" s="15"/>
      <c r="Q5613" s="164"/>
    </row>
    <row r="5614" spans="1:17" ht="45.75" thickBot="1" x14ac:dyDescent="0.3">
      <c r="A5614" s="212" t="s">
        <v>1</v>
      </c>
      <c r="B5614" s="212" t="s">
        <v>1</v>
      </c>
      <c r="C5614" s="212" t="s">
        <v>1</v>
      </c>
      <c r="D5614" s="212" t="s">
        <v>1</v>
      </c>
      <c r="E5614" s="212" t="s">
        <v>1</v>
      </c>
      <c r="F5614" s="212" t="s">
        <v>1</v>
      </c>
      <c r="G5614" s="214" t="s">
        <v>1</v>
      </c>
      <c r="H5614" s="5" t="s">
        <v>78</v>
      </c>
      <c r="I5614" s="109" t="s">
        <v>3374</v>
      </c>
      <c r="J5614" s="109" t="s">
        <v>3433</v>
      </c>
      <c r="K5614" s="109" t="s">
        <v>3437</v>
      </c>
      <c r="L5614" s="109" t="s">
        <v>3434</v>
      </c>
      <c r="M5614" s="5" t="s">
        <v>3439</v>
      </c>
      <c r="N5614" s="5" t="s">
        <v>3440</v>
      </c>
      <c r="O5614" s="5" t="s">
        <v>3441</v>
      </c>
      <c r="P5614" s="5" t="s">
        <v>3438</v>
      </c>
      <c r="Q5614" s="162" t="s">
        <v>3302</v>
      </c>
    </row>
    <row r="5615" spans="1:17" x14ac:dyDescent="0.25">
      <c r="A5615" s="213"/>
      <c r="B5615" s="213"/>
      <c r="C5615" s="213"/>
      <c r="D5615" s="213"/>
      <c r="E5615" s="213"/>
      <c r="F5615" s="213"/>
      <c r="G5615" s="215"/>
      <c r="H5615" s="18" t="s">
        <v>1</v>
      </c>
      <c r="I5615" s="110">
        <v>1</v>
      </c>
      <c r="J5615" s="110">
        <v>2</v>
      </c>
      <c r="K5615" s="110">
        <v>20</v>
      </c>
      <c r="L5615" s="110" t="s">
        <v>3402</v>
      </c>
      <c r="M5615" s="12">
        <v>5</v>
      </c>
      <c r="N5615" s="12">
        <v>6</v>
      </c>
      <c r="O5615" s="12">
        <v>7</v>
      </c>
      <c r="P5615" s="12" t="s">
        <v>3303</v>
      </c>
      <c r="Q5615" s="110">
        <v>9</v>
      </c>
    </row>
    <row r="5616" spans="1:17" x14ac:dyDescent="0.25">
      <c r="A5616" s="213"/>
      <c r="B5616" s="213"/>
      <c r="C5616" s="213"/>
      <c r="D5616" s="213"/>
      <c r="E5616" s="213"/>
      <c r="F5616" s="213"/>
      <c r="G5616" s="215"/>
      <c r="H5616" s="19" t="s">
        <v>1061</v>
      </c>
      <c r="I5616" s="186">
        <f t="shared" ref="I5616:L5616" si="4520">SUM(I5612)</f>
        <v>2698929</v>
      </c>
      <c r="J5616" s="186">
        <f t="shared" ref="J5616" si="4521">SUM(J5612)</f>
        <v>2672779</v>
      </c>
      <c r="K5616" s="186">
        <f t="shared" ref="K5616" si="4522">SUM(K5612)</f>
        <v>2057427</v>
      </c>
      <c r="L5616" s="186">
        <f t="shared" si="4520"/>
        <v>610975</v>
      </c>
      <c r="M5616" s="20">
        <f t="shared" ref="M5616:O5616" si="4523">SUM(M5612)</f>
        <v>227101</v>
      </c>
      <c r="N5616" s="20">
        <f t="shared" si="4523"/>
        <v>196884</v>
      </c>
      <c r="O5616" s="20">
        <f t="shared" si="4523"/>
        <v>186990</v>
      </c>
      <c r="P5616" s="20">
        <f>K5616+L5616</f>
        <v>2668402</v>
      </c>
      <c r="Q5616" s="186">
        <f>IF(J5616=0,"-",P5616/J5616*100)</f>
        <v>99.836237863287607</v>
      </c>
    </row>
    <row r="5617" spans="1:17" x14ac:dyDescent="0.25">
      <c r="A5617" s="213"/>
      <c r="B5617" s="213"/>
      <c r="C5617" s="213"/>
      <c r="D5617" s="213"/>
      <c r="E5617" s="213"/>
      <c r="F5617" s="213"/>
      <c r="G5617" s="215"/>
      <c r="H5617" s="21" t="s">
        <v>80</v>
      </c>
      <c r="I5617" s="186">
        <f t="shared" ref="I5617:L5617" si="4524">SUM(I5616)</f>
        <v>2698929</v>
      </c>
      <c r="J5617" s="186">
        <f t="shared" ref="J5617" si="4525">SUM(J5616)</f>
        <v>2672779</v>
      </c>
      <c r="K5617" s="186">
        <f t="shared" ref="K5617" si="4526">SUM(K5616)</f>
        <v>2057427</v>
      </c>
      <c r="L5617" s="186">
        <f t="shared" si="4524"/>
        <v>610975</v>
      </c>
      <c r="M5617" s="20">
        <f t="shared" ref="M5617:O5617" si="4527">SUM(M5616)</f>
        <v>227101</v>
      </c>
      <c r="N5617" s="20">
        <f t="shared" si="4527"/>
        <v>196884</v>
      </c>
      <c r="O5617" s="20">
        <f t="shared" si="4527"/>
        <v>186990</v>
      </c>
      <c r="P5617" s="20">
        <f>K5617+L5617</f>
        <v>2668402</v>
      </c>
      <c r="Q5617" s="186">
        <f>IF(J5617=0,"-",P5617/J5617*100)</f>
        <v>99.836237863287607</v>
      </c>
    </row>
    <row r="5618" spans="1:17" x14ac:dyDescent="0.25">
      <c r="A5618" s="216"/>
      <c r="B5618" s="216"/>
      <c r="C5618" s="216"/>
      <c r="D5618" s="216"/>
      <c r="E5618" s="216"/>
      <c r="F5618" s="216"/>
      <c r="G5618" s="217"/>
      <c r="J5618" s="178">
        <v>0</v>
      </c>
      <c r="K5618" s="178">
        <v>0</v>
      </c>
      <c r="L5618" s="178">
        <f>M5618+N5618+O5618</f>
        <v>0</v>
      </c>
      <c r="P5618">
        <f>K5618+L5618</f>
        <v>0</v>
      </c>
      <c r="Q5618" s="160" t="str">
        <f>IF(J5618=0,"-",P5618/J5618*100)</f>
        <v>-</v>
      </c>
    </row>
    <row r="5619" spans="1:17" ht="15.75" thickBot="1" x14ac:dyDescent="0.3">
      <c r="A5619" s="16" t="s">
        <v>1</v>
      </c>
      <c r="B5619" s="16" t="s">
        <v>1</v>
      </c>
      <c r="C5619" s="16" t="s">
        <v>1</v>
      </c>
      <c r="D5619" s="16" t="s">
        <v>1</v>
      </c>
      <c r="E5619" s="16" t="s">
        <v>1</v>
      </c>
      <c r="F5619" s="16" t="s">
        <v>1</v>
      </c>
      <c r="G5619" s="16" t="s">
        <v>1</v>
      </c>
      <c r="H5619" s="22" t="s">
        <v>1</v>
      </c>
      <c r="I5619" s="187"/>
      <c r="J5619" s="187"/>
      <c r="K5619" s="187"/>
      <c r="L5619" s="187"/>
      <c r="M5619" s="22"/>
      <c r="N5619" s="22"/>
      <c r="O5619" s="22"/>
      <c r="P5619" s="22"/>
      <c r="Q5619" s="166"/>
    </row>
    <row r="5620" spans="1:17" ht="45.75" thickBot="1" x14ac:dyDescent="0.3">
      <c r="A5620" s="5" t="s">
        <v>4</v>
      </c>
      <c r="B5620" s="5" t="s">
        <v>5</v>
      </c>
      <c r="C5620" s="5" t="s">
        <v>6</v>
      </c>
      <c r="D5620" s="6" t="s">
        <v>1</v>
      </c>
      <c r="E5620" s="5" t="s">
        <v>7</v>
      </c>
      <c r="F5620" s="5" t="s">
        <v>8</v>
      </c>
      <c r="G5620" s="5" t="s">
        <v>9</v>
      </c>
      <c r="H5620" s="5" t="s">
        <v>10</v>
      </c>
      <c r="I5620" s="109" t="s">
        <v>3374</v>
      </c>
      <c r="J5620" s="109" t="s">
        <v>3433</v>
      </c>
      <c r="K5620" s="109" t="s">
        <v>3437</v>
      </c>
      <c r="L5620" s="109" t="s">
        <v>3434</v>
      </c>
      <c r="M5620" s="5" t="s">
        <v>3439</v>
      </c>
      <c r="N5620" s="5" t="s">
        <v>3440</v>
      </c>
      <c r="O5620" s="5" t="s">
        <v>3441</v>
      </c>
      <c r="P5620" s="5" t="s">
        <v>3438</v>
      </c>
      <c r="Q5620" s="162" t="s">
        <v>3302</v>
      </c>
    </row>
    <row r="5621" spans="1:17" x14ac:dyDescent="0.25">
      <c r="A5621" s="7" t="s">
        <v>1</v>
      </c>
      <c r="B5621" s="7" t="s">
        <v>1</v>
      </c>
      <c r="C5621" s="7" t="s">
        <v>1</v>
      </c>
      <c r="D5621" s="8" t="s">
        <v>1</v>
      </c>
      <c r="E5621" s="8" t="s">
        <v>1</v>
      </c>
      <c r="F5621" s="9" t="s">
        <v>1</v>
      </c>
      <c r="G5621" s="10" t="s">
        <v>1</v>
      </c>
      <c r="H5621" s="11" t="s">
        <v>1</v>
      </c>
      <c r="I5621" s="110">
        <v>1</v>
      </c>
      <c r="J5621" s="110">
        <v>2</v>
      </c>
      <c r="K5621" s="110">
        <v>20</v>
      </c>
      <c r="L5621" s="110" t="s">
        <v>3402</v>
      </c>
      <c r="M5621" s="12">
        <v>5</v>
      </c>
      <c r="N5621" s="12">
        <v>6</v>
      </c>
      <c r="O5621" s="12">
        <v>7</v>
      </c>
      <c r="P5621" s="12" t="s">
        <v>3303</v>
      </c>
      <c r="Q5621" s="110">
        <v>9</v>
      </c>
    </row>
    <row r="5622" spans="1:17" ht="22.5" x14ac:dyDescent="0.25">
      <c r="A5622" s="1" t="s">
        <v>969</v>
      </c>
      <c r="B5622" s="1" t="s">
        <v>94</v>
      </c>
      <c r="C5622" s="4" t="s">
        <v>1335</v>
      </c>
      <c r="D5622" s="4" t="s">
        <v>2092</v>
      </c>
      <c r="E5622" s="2" t="s">
        <v>1</v>
      </c>
      <c r="F5622" s="2" t="s">
        <v>1</v>
      </c>
      <c r="G5622" s="2" t="s">
        <v>1</v>
      </c>
      <c r="H5622" s="2" t="s">
        <v>2093</v>
      </c>
      <c r="I5622" s="183">
        <v>0</v>
      </c>
      <c r="J5622" s="183"/>
      <c r="K5622" s="183"/>
      <c r="L5622" s="183"/>
      <c r="M5622" s="3"/>
      <c r="N5622" s="3"/>
      <c r="O5622" s="3"/>
      <c r="P5622" s="3"/>
      <c r="Q5622" s="161"/>
    </row>
    <row r="5623" spans="1:17" ht="33.75" x14ac:dyDescent="0.25">
      <c r="A5623" s="1" t="s">
        <v>1</v>
      </c>
      <c r="B5623" s="1" t="s">
        <v>1</v>
      </c>
      <c r="C5623" s="1" t="s">
        <v>1</v>
      </c>
      <c r="D5623" s="2" t="s">
        <v>1</v>
      </c>
      <c r="E5623" s="2" t="s">
        <v>1</v>
      </c>
      <c r="F5623" s="2" t="s">
        <v>1</v>
      </c>
      <c r="G5623" s="2" t="s">
        <v>1</v>
      </c>
      <c r="H5623" s="13" t="s">
        <v>14</v>
      </c>
      <c r="I5623" s="184">
        <f t="shared" ref="I5623:L5623" si="4528">SUM(I5624,I5632,I5634)</f>
        <v>3795729</v>
      </c>
      <c r="J5623" s="184">
        <f t="shared" ref="J5623" si="4529">SUM(J5624,J5632,J5634)</f>
        <v>3653125</v>
      </c>
      <c r="K5623" s="184">
        <f t="shared" ref="K5623" si="4530">SUM(K5624,K5632,K5634)</f>
        <v>2848649</v>
      </c>
      <c r="L5623" s="184">
        <f t="shared" si="4528"/>
        <v>784998</v>
      </c>
      <c r="M5623" s="14">
        <f t="shared" ref="M5623:O5623" si="4531">SUM(M5624,M5632,M5634)</f>
        <v>329186</v>
      </c>
      <c r="N5623" s="14">
        <f t="shared" si="4531"/>
        <v>336352</v>
      </c>
      <c r="O5623" s="14">
        <f t="shared" si="4531"/>
        <v>119460</v>
      </c>
      <c r="P5623" s="14">
        <f t="shared" ref="P5623:P5639" si="4532">K5623+L5623</f>
        <v>3633647</v>
      </c>
      <c r="Q5623" s="184">
        <f t="shared" ref="Q5623:Q5639" si="4533">IF(J5623=0,"-",P5623/J5623*100)</f>
        <v>99.466812660393501</v>
      </c>
    </row>
    <row r="5624" spans="1:17" x14ac:dyDescent="0.25">
      <c r="A5624" s="4" t="s">
        <v>969</v>
      </c>
      <c r="B5624" s="4" t="s">
        <v>94</v>
      </c>
      <c r="C5624" s="4" t="s">
        <v>1335</v>
      </c>
      <c r="D5624" s="4" t="s">
        <v>2092</v>
      </c>
      <c r="E5624" s="2" t="s">
        <v>15</v>
      </c>
      <c r="F5624" s="2" t="s">
        <v>1</v>
      </c>
      <c r="G5624" s="2" t="s">
        <v>1</v>
      </c>
      <c r="H5624" s="2" t="s">
        <v>16</v>
      </c>
      <c r="I5624" s="185">
        <f t="shared" ref="I5624:L5624" si="4534">SUM(I5625,I5626)</f>
        <v>3203570</v>
      </c>
      <c r="J5624" s="185">
        <f t="shared" ref="J5624" si="4535">SUM(J5625,J5626)</f>
        <v>3167166</v>
      </c>
      <c r="K5624" s="185">
        <f t="shared" ref="K5624" si="4536">SUM(K5625,K5626)</f>
        <v>2462523</v>
      </c>
      <c r="L5624" s="185">
        <f t="shared" si="4534"/>
        <v>685165</v>
      </c>
      <c r="M5624" s="15">
        <f t="shared" ref="M5624:O5624" si="4537">SUM(M5625,M5626)</f>
        <v>293387</v>
      </c>
      <c r="N5624" s="15">
        <f t="shared" si="4537"/>
        <v>300887</v>
      </c>
      <c r="O5624" s="15">
        <f t="shared" si="4537"/>
        <v>90891</v>
      </c>
      <c r="P5624" s="15">
        <f t="shared" si="4532"/>
        <v>3147688</v>
      </c>
      <c r="Q5624" s="185">
        <f t="shared" si="4533"/>
        <v>99.385002238594382</v>
      </c>
    </row>
    <row r="5625" spans="1:17" x14ac:dyDescent="0.25">
      <c r="A5625" s="4" t="s">
        <v>969</v>
      </c>
      <c r="B5625" s="4" t="s">
        <v>94</v>
      </c>
      <c r="C5625" s="4" t="s">
        <v>1335</v>
      </c>
      <c r="D5625" s="4" t="s">
        <v>2092</v>
      </c>
      <c r="E5625" s="3" t="s">
        <v>18</v>
      </c>
      <c r="F5625" s="4"/>
      <c r="G5625" s="16" t="s">
        <v>1018</v>
      </c>
      <c r="H5625" s="16" t="s">
        <v>17</v>
      </c>
      <c r="I5625" s="183">
        <v>2828370</v>
      </c>
      <c r="J5625" s="183">
        <v>2792370</v>
      </c>
      <c r="K5625" s="183">
        <v>2161312</v>
      </c>
      <c r="L5625" s="183">
        <f>M5625+N5625+O5625</f>
        <v>631058</v>
      </c>
      <c r="M5625" s="17">
        <v>280352</v>
      </c>
      <c r="N5625" s="17">
        <v>280352</v>
      </c>
      <c r="O5625" s="17">
        <v>70354</v>
      </c>
      <c r="P5625" s="17">
        <f t="shared" si="4532"/>
        <v>2792370</v>
      </c>
      <c r="Q5625" s="183">
        <f t="shared" si="4533"/>
        <v>100</v>
      </c>
    </row>
    <row r="5626" spans="1:17" x14ac:dyDescent="0.25">
      <c r="A5626" s="1" t="s">
        <v>969</v>
      </c>
      <c r="B5626" s="1" t="s">
        <v>94</v>
      </c>
      <c r="C5626" s="1" t="s">
        <v>1335</v>
      </c>
      <c r="D5626" s="1" t="s">
        <v>2092</v>
      </c>
      <c r="E5626" s="1" t="s">
        <v>20</v>
      </c>
      <c r="F5626" s="4" t="s">
        <v>1</v>
      </c>
      <c r="G5626" s="16" t="s">
        <v>1</v>
      </c>
      <c r="H5626" s="2" t="s">
        <v>21</v>
      </c>
      <c r="I5626" s="185">
        <f t="shared" ref="I5626:O5626" si="4538">SUM(I5627:I5631)</f>
        <v>375200</v>
      </c>
      <c r="J5626" s="185">
        <f t="shared" si="4538"/>
        <v>374796</v>
      </c>
      <c r="K5626" s="185">
        <f t="shared" si="4538"/>
        <v>301211</v>
      </c>
      <c r="L5626" s="185">
        <f t="shared" si="4538"/>
        <v>54107</v>
      </c>
      <c r="M5626" s="15">
        <f t="shared" si="4538"/>
        <v>13035</v>
      </c>
      <c r="N5626" s="15">
        <f t="shared" si="4538"/>
        <v>20535</v>
      </c>
      <c r="O5626" s="15">
        <f t="shared" si="4538"/>
        <v>20537</v>
      </c>
      <c r="P5626" s="15">
        <f t="shared" si="4532"/>
        <v>355318</v>
      </c>
      <c r="Q5626" s="185">
        <f t="shared" si="4533"/>
        <v>94.803039520165626</v>
      </c>
    </row>
    <row r="5627" spans="1:17" x14ac:dyDescent="0.25">
      <c r="A5627" s="4" t="s">
        <v>969</v>
      </c>
      <c r="B5627" s="4" t="s">
        <v>94</v>
      </c>
      <c r="C5627" s="4" t="s">
        <v>1335</v>
      </c>
      <c r="D5627" s="4" t="s">
        <v>2092</v>
      </c>
      <c r="E5627" s="3" t="s">
        <v>22</v>
      </c>
      <c r="F5627" s="4" t="s">
        <v>2094</v>
      </c>
      <c r="G5627" s="16" t="s">
        <v>1018</v>
      </c>
      <c r="H5627" s="16" t="s">
        <v>86</v>
      </c>
      <c r="I5627" s="183">
        <v>51400</v>
      </c>
      <c r="J5627" s="183">
        <v>50000</v>
      </c>
      <c r="K5627" s="183">
        <v>40893</v>
      </c>
      <c r="L5627" s="183">
        <f>M5627+N5627+O5627</f>
        <v>9107</v>
      </c>
      <c r="M5627" s="17">
        <v>3035</v>
      </c>
      <c r="N5627" s="17">
        <v>3035</v>
      </c>
      <c r="O5627" s="17">
        <v>3037</v>
      </c>
      <c r="P5627" s="17">
        <f t="shared" si="4532"/>
        <v>50000</v>
      </c>
      <c r="Q5627" s="183">
        <f t="shared" si="4533"/>
        <v>100</v>
      </c>
    </row>
    <row r="5628" spans="1:17" x14ac:dyDescent="0.25">
      <c r="A5628" s="4" t="s">
        <v>969</v>
      </c>
      <c r="B5628" s="4" t="s">
        <v>94</v>
      </c>
      <c r="C5628" s="4" t="s">
        <v>1335</v>
      </c>
      <c r="D5628" s="4" t="s">
        <v>2092</v>
      </c>
      <c r="E5628" s="3" t="s">
        <v>22</v>
      </c>
      <c r="F5628" s="4" t="s">
        <v>2095</v>
      </c>
      <c r="G5628" s="16" t="s">
        <v>1018</v>
      </c>
      <c r="H5628" s="16" t="s">
        <v>26</v>
      </c>
      <c r="I5628" s="183">
        <v>215000</v>
      </c>
      <c r="J5628" s="183">
        <v>209000</v>
      </c>
      <c r="K5628" s="183">
        <v>164000</v>
      </c>
      <c r="L5628" s="183">
        <f>M5628+N5628+O5628</f>
        <v>45000</v>
      </c>
      <c r="M5628" s="17">
        <v>10000</v>
      </c>
      <c r="N5628" s="17">
        <v>17500</v>
      </c>
      <c r="O5628" s="17">
        <v>17500</v>
      </c>
      <c r="P5628" s="17">
        <f t="shared" si="4532"/>
        <v>209000</v>
      </c>
      <c r="Q5628" s="183">
        <f t="shared" si="4533"/>
        <v>100</v>
      </c>
    </row>
    <row r="5629" spans="1:17" x14ac:dyDescent="0.25">
      <c r="A5629" s="4" t="s">
        <v>969</v>
      </c>
      <c r="B5629" s="4" t="s">
        <v>94</v>
      </c>
      <c r="C5629" s="4" t="s">
        <v>1335</v>
      </c>
      <c r="D5629" s="4" t="s">
        <v>2092</v>
      </c>
      <c r="E5629" s="3" t="s">
        <v>22</v>
      </c>
      <c r="F5629" s="4" t="s">
        <v>2096</v>
      </c>
      <c r="G5629" s="16" t="s">
        <v>1018</v>
      </c>
      <c r="H5629" s="16" t="s">
        <v>28</v>
      </c>
      <c r="I5629" s="183">
        <v>45500</v>
      </c>
      <c r="J5629" s="183">
        <v>52496</v>
      </c>
      <c r="K5629" s="183">
        <v>52496</v>
      </c>
      <c r="L5629" s="183">
        <f>M5629+N5629+O5629</f>
        <v>0</v>
      </c>
      <c r="M5629" s="17"/>
      <c r="N5629" s="17"/>
      <c r="O5629" s="17"/>
      <c r="P5629" s="17">
        <f t="shared" si="4532"/>
        <v>52496</v>
      </c>
      <c r="Q5629" s="183">
        <f t="shared" si="4533"/>
        <v>100</v>
      </c>
    </row>
    <row r="5630" spans="1:17" x14ac:dyDescent="0.25">
      <c r="A5630" s="4" t="s">
        <v>969</v>
      </c>
      <c r="B5630" s="4" t="s">
        <v>94</v>
      </c>
      <c r="C5630" s="4" t="s">
        <v>1335</v>
      </c>
      <c r="D5630" s="4" t="s">
        <v>2092</v>
      </c>
      <c r="E5630" s="3" t="s">
        <v>22</v>
      </c>
      <c r="F5630" s="4" t="s">
        <v>2097</v>
      </c>
      <c r="G5630" s="16" t="s">
        <v>1018</v>
      </c>
      <c r="H5630" s="16" t="s">
        <v>24</v>
      </c>
      <c r="I5630" s="183">
        <v>18300</v>
      </c>
      <c r="J5630" s="183">
        <v>18300</v>
      </c>
      <c r="K5630" s="183">
        <v>13300</v>
      </c>
      <c r="L5630" s="183">
        <f>M5630+N5630+O5630</f>
        <v>0</v>
      </c>
      <c r="M5630" s="17"/>
      <c r="N5630" s="17"/>
      <c r="O5630" s="17"/>
      <c r="P5630" s="17">
        <f t="shared" si="4532"/>
        <v>13300</v>
      </c>
      <c r="Q5630" s="183">
        <f t="shared" si="4533"/>
        <v>72.677595628415304</v>
      </c>
    </row>
    <row r="5631" spans="1:17" x14ac:dyDescent="0.25">
      <c r="A5631" s="4" t="s">
        <v>969</v>
      </c>
      <c r="B5631" s="4" t="s">
        <v>94</v>
      </c>
      <c r="C5631" s="4" t="s">
        <v>1335</v>
      </c>
      <c r="D5631" s="4" t="s">
        <v>2092</v>
      </c>
      <c r="E5631" s="3" t="s">
        <v>22</v>
      </c>
      <c r="F5631" s="4" t="s">
        <v>2098</v>
      </c>
      <c r="G5631" s="16" t="s">
        <v>1018</v>
      </c>
      <c r="H5631" s="16" t="s">
        <v>30</v>
      </c>
      <c r="I5631" s="183">
        <v>45000</v>
      </c>
      <c r="J5631" s="183">
        <v>45000</v>
      </c>
      <c r="K5631" s="183">
        <v>30522</v>
      </c>
      <c r="L5631" s="183">
        <f>M5631+N5631+O5631</f>
        <v>0</v>
      </c>
      <c r="M5631" s="17"/>
      <c r="N5631" s="17"/>
      <c r="O5631" s="17"/>
      <c r="P5631" s="17">
        <f t="shared" si="4532"/>
        <v>30522</v>
      </c>
      <c r="Q5631" s="183">
        <f t="shared" si="4533"/>
        <v>67.826666666666668</v>
      </c>
    </row>
    <row r="5632" spans="1:17" x14ac:dyDescent="0.25">
      <c r="A5632" s="4" t="s">
        <v>969</v>
      </c>
      <c r="B5632" s="4" t="s">
        <v>94</v>
      </c>
      <c r="C5632" s="4" t="s">
        <v>1335</v>
      </c>
      <c r="D5632" s="4" t="s">
        <v>2092</v>
      </c>
      <c r="E5632" s="2" t="s">
        <v>31</v>
      </c>
      <c r="F5632" s="2" t="s">
        <v>1</v>
      </c>
      <c r="G5632" s="2" t="s">
        <v>1</v>
      </c>
      <c r="H5632" s="2" t="s">
        <v>32</v>
      </c>
      <c r="I5632" s="185">
        <f t="shared" ref="I5632:O5632" si="4539">SUM(I5633)</f>
        <v>296979</v>
      </c>
      <c r="J5632" s="185">
        <f t="shared" si="4539"/>
        <v>291979</v>
      </c>
      <c r="K5632" s="185">
        <f t="shared" si="4539"/>
        <v>227581</v>
      </c>
      <c r="L5632" s="185">
        <f t="shared" si="4539"/>
        <v>64398</v>
      </c>
      <c r="M5632" s="15">
        <f t="shared" si="4539"/>
        <v>22993</v>
      </c>
      <c r="N5632" s="15">
        <f t="shared" si="4539"/>
        <v>22993</v>
      </c>
      <c r="O5632" s="15">
        <f t="shared" si="4539"/>
        <v>18412</v>
      </c>
      <c r="P5632" s="15">
        <f t="shared" si="4532"/>
        <v>291979</v>
      </c>
      <c r="Q5632" s="185">
        <f t="shared" si="4533"/>
        <v>100</v>
      </c>
    </row>
    <row r="5633" spans="1:17" x14ac:dyDescent="0.25">
      <c r="A5633" s="4" t="s">
        <v>969</v>
      </c>
      <c r="B5633" s="4" t="s">
        <v>94</v>
      </c>
      <c r="C5633" s="4" t="s">
        <v>1335</v>
      </c>
      <c r="D5633" s="4" t="s">
        <v>2092</v>
      </c>
      <c r="E5633" s="3" t="s">
        <v>34</v>
      </c>
      <c r="F5633" s="4"/>
      <c r="G5633" s="16" t="s">
        <v>1018</v>
      </c>
      <c r="H5633" s="16" t="s">
        <v>33</v>
      </c>
      <c r="I5633" s="183">
        <v>296979</v>
      </c>
      <c r="J5633" s="183">
        <v>291979</v>
      </c>
      <c r="K5633" s="183">
        <v>227581</v>
      </c>
      <c r="L5633" s="183">
        <f>M5633+N5633+O5633</f>
        <v>64398</v>
      </c>
      <c r="M5633" s="17">
        <v>22993</v>
      </c>
      <c r="N5633" s="17">
        <v>22993</v>
      </c>
      <c r="O5633" s="17">
        <v>18412</v>
      </c>
      <c r="P5633" s="17">
        <f t="shared" si="4532"/>
        <v>291979</v>
      </c>
      <c r="Q5633" s="183">
        <f t="shared" si="4533"/>
        <v>100</v>
      </c>
    </row>
    <row r="5634" spans="1:17" x14ac:dyDescent="0.25">
      <c r="A5634" s="4" t="s">
        <v>969</v>
      </c>
      <c r="B5634" s="4" t="s">
        <v>94</v>
      </c>
      <c r="C5634" s="4" t="s">
        <v>1335</v>
      </c>
      <c r="D5634" s="4" t="s">
        <v>2092</v>
      </c>
      <c r="E5634" s="2" t="s">
        <v>35</v>
      </c>
      <c r="F5634" s="2" t="s">
        <v>1</v>
      </c>
      <c r="G5634" s="2" t="s">
        <v>1</v>
      </c>
      <c r="H5634" s="2" t="s">
        <v>36</v>
      </c>
      <c r="I5634" s="185">
        <f>SUM(I5635:I5643)</f>
        <v>295180</v>
      </c>
      <c r="J5634" s="185">
        <f>SUM(J5635:J5643)</f>
        <v>193980</v>
      </c>
      <c r="K5634" s="185">
        <f>SUM(K5635:K5643)</f>
        <v>158545</v>
      </c>
      <c r="L5634" s="185">
        <f>SUM(L5635:L5643)</f>
        <v>35435</v>
      </c>
      <c r="M5634" s="15">
        <f t="shared" ref="M5634:O5634" si="4540">SUM(M5635:M5643)</f>
        <v>12806</v>
      </c>
      <c r="N5634" s="15">
        <f t="shared" si="4540"/>
        <v>12472</v>
      </c>
      <c r="O5634" s="15">
        <f t="shared" si="4540"/>
        <v>10157</v>
      </c>
      <c r="P5634" s="15">
        <f t="shared" si="4532"/>
        <v>193980</v>
      </c>
      <c r="Q5634" s="185">
        <f t="shared" si="4533"/>
        <v>100</v>
      </c>
    </row>
    <row r="5635" spans="1:17" x14ac:dyDescent="0.25">
      <c r="A5635" s="4" t="s">
        <v>969</v>
      </c>
      <c r="B5635" s="4" t="s">
        <v>94</v>
      </c>
      <c r="C5635" s="4" t="s">
        <v>1335</v>
      </c>
      <c r="D5635" s="4" t="s">
        <v>2092</v>
      </c>
      <c r="E5635" s="3" t="s">
        <v>39</v>
      </c>
      <c r="F5635" s="4"/>
      <c r="G5635" s="16" t="s">
        <v>1018</v>
      </c>
      <c r="H5635" s="16" t="s">
        <v>38</v>
      </c>
      <c r="I5635" s="183">
        <v>3900</v>
      </c>
      <c r="J5635" s="183">
        <v>500</v>
      </c>
      <c r="K5635" s="183">
        <v>500</v>
      </c>
      <c r="L5635" s="183">
        <f>M5635+N5635+O5635</f>
        <v>0</v>
      </c>
      <c r="M5635" s="17">
        <v>0</v>
      </c>
      <c r="N5635" s="17">
        <v>0</v>
      </c>
      <c r="O5635" s="17">
        <v>0</v>
      </c>
      <c r="P5635" s="17">
        <f t="shared" si="4532"/>
        <v>500</v>
      </c>
      <c r="Q5635" s="183">
        <f t="shared" si="4533"/>
        <v>100</v>
      </c>
    </row>
    <row r="5636" spans="1:17" x14ac:dyDescent="0.25">
      <c r="A5636" s="4" t="s">
        <v>969</v>
      </c>
      <c r="B5636" s="4" t="s">
        <v>94</v>
      </c>
      <c r="C5636" s="4" t="s">
        <v>1335</v>
      </c>
      <c r="D5636" s="4" t="s">
        <v>2092</v>
      </c>
      <c r="E5636" s="3" t="s">
        <v>197</v>
      </c>
      <c r="F5636" s="4"/>
      <c r="G5636" s="16" t="s">
        <v>1018</v>
      </c>
      <c r="H5636" s="16" t="s">
        <v>196</v>
      </c>
      <c r="I5636" s="183">
        <v>57000</v>
      </c>
      <c r="J5636" s="183">
        <v>57000</v>
      </c>
      <c r="K5636" s="183">
        <v>47800</v>
      </c>
      <c r="L5636" s="183">
        <f>M5636+N5636+O5636</f>
        <v>9200</v>
      </c>
      <c r="M5636" s="17">
        <v>3000</v>
      </c>
      <c r="N5636" s="17">
        <v>3066</v>
      </c>
      <c r="O5636" s="17">
        <v>3134</v>
      </c>
      <c r="P5636" s="17">
        <f t="shared" si="4532"/>
        <v>57000</v>
      </c>
      <c r="Q5636" s="183">
        <f t="shared" si="4533"/>
        <v>100</v>
      </c>
    </row>
    <row r="5637" spans="1:17" x14ac:dyDescent="0.25">
      <c r="A5637" s="4" t="s">
        <v>969</v>
      </c>
      <c r="B5637" s="4" t="s">
        <v>94</v>
      </c>
      <c r="C5637" s="4" t="s">
        <v>1335</v>
      </c>
      <c r="D5637" s="4" t="s">
        <v>2092</v>
      </c>
      <c r="E5637" s="3" t="s">
        <v>200</v>
      </c>
      <c r="F5637" s="4"/>
      <c r="G5637" s="16" t="s">
        <v>1018</v>
      </c>
      <c r="H5637" s="16" t="s">
        <v>199</v>
      </c>
      <c r="I5637" s="183">
        <v>15600</v>
      </c>
      <c r="J5637" s="183">
        <v>15600</v>
      </c>
      <c r="K5637" s="183">
        <v>12600</v>
      </c>
      <c r="L5637" s="183">
        <f>M5637+N5637+O5637</f>
        <v>3000</v>
      </c>
      <c r="M5637" s="17">
        <v>1500</v>
      </c>
      <c r="N5637" s="17">
        <v>1500</v>
      </c>
      <c r="O5637" s="17">
        <v>0</v>
      </c>
      <c r="P5637" s="17">
        <f t="shared" si="4532"/>
        <v>15600</v>
      </c>
      <c r="Q5637" s="183">
        <f t="shared" si="4533"/>
        <v>100</v>
      </c>
    </row>
    <row r="5638" spans="1:17" x14ac:dyDescent="0.25">
      <c r="A5638" s="4" t="s">
        <v>969</v>
      </c>
      <c r="B5638" s="4" t="s">
        <v>94</v>
      </c>
      <c r="C5638" s="4" t="s">
        <v>1335</v>
      </c>
      <c r="D5638" s="4" t="s">
        <v>2092</v>
      </c>
      <c r="E5638" s="3" t="s">
        <v>203</v>
      </c>
      <c r="F5638" s="4"/>
      <c r="G5638" s="16" t="s">
        <v>1018</v>
      </c>
      <c r="H5638" s="16" t="s">
        <v>202</v>
      </c>
      <c r="I5638" s="183">
        <v>76000</v>
      </c>
      <c r="J5638" s="183">
        <v>36000</v>
      </c>
      <c r="K5638" s="183">
        <v>27700</v>
      </c>
      <c r="L5638" s="183">
        <f>M5638+N5638+O5638</f>
        <v>8300</v>
      </c>
      <c r="M5638" s="17">
        <v>2766</v>
      </c>
      <c r="N5638" s="17">
        <v>2766</v>
      </c>
      <c r="O5638" s="17">
        <v>2768</v>
      </c>
      <c r="P5638" s="17">
        <f t="shared" si="4532"/>
        <v>36000</v>
      </c>
      <c r="Q5638" s="183">
        <f t="shared" si="4533"/>
        <v>100</v>
      </c>
    </row>
    <row r="5639" spans="1:17" x14ac:dyDescent="0.25">
      <c r="A5639" s="4" t="s">
        <v>969</v>
      </c>
      <c r="B5639" s="4" t="s">
        <v>94</v>
      </c>
      <c r="C5639" s="4" t="s">
        <v>1335</v>
      </c>
      <c r="D5639" s="4" t="s">
        <v>2092</v>
      </c>
      <c r="E5639" s="3" t="s">
        <v>206</v>
      </c>
      <c r="F5639" s="4"/>
      <c r="G5639" s="16" t="s">
        <v>1018</v>
      </c>
      <c r="H5639" s="16" t="s">
        <v>205</v>
      </c>
      <c r="I5639" s="183">
        <v>2000</v>
      </c>
      <c r="J5639" s="183">
        <v>500</v>
      </c>
      <c r="K5639" s="183">
        <v>500</v>
      </c>
      <c r="L5639" s="183">
        <f>M5639+N5639+O5639</f>
        <v>0</v>
      </c>
      <c r="M5639" s="17"/>
      <c r="N5639" s="17"/>
      <c r="O5639" s="17"/>
      <c r="P5639" s="17">
        <f t="shared" si="4532"/>
        <v>500</v>
      </c>
      <c r="Q5639" s="183">
        <f t="shared" si="4533"/>
        <v>100</v>
      </c>
    </row>
    <row r="5640" spans="1:17" x14ac:dyDescent="0.25">
      <c r="A5640" s="4" t="s">
        <v>969</v>
      </c>
      <c r="B5640" s="4" t="s">
        <v>94</v>
      </c>
      <c r="C5640" s="4" t="s">
        <v>1335</v>
      </c>
      <c r="D5640" s="4" t="s">
        <v>2092</v>
      </c>
      <c r="E5640" s="3">
        <v>613600</v>
      </c>
      <c r="F5640" s="4"/>
      <c r="G5640" s="16" t="s">
        <v>1018</v>
      </c>
      <c r="H5640" s="16" t="s">
        <v>208</v>
      </c>
      <c r="I5640" s="183"/>
      <c r="J5640" s="183">
        <v>0</v>
      </c>
      <c r="K5640" s="183">
        <v>0</v>
      </c>
      <c r="L5640" s="183"/>
      <c r="M5640" s="17"/>
      <c r="N5640" s="17"/>
      <c r="O5640" s="17"/>
      <c r="P5640" s="17"/>
      <c r="Q5640" s="161"/>
    </row>
    <row r="5641" spans="1:17" x14ac:dyDescent="0.25">
      <c r="A5641" s="4" t="s">
        <v>969</v>
      </c>
      <c r="B5641" s="4" t="s">
        <v>94</v>
      </c>
      <c r="C5641" s="4" t="s">
        <v>1335</v>
      </c>
      <c r="D5641" s="4" t="s">
        <v>2092</v>
      </c>
      <c r="E5641" s="3" t="s">
        <v>212</v>
      </c>
      <c r="F5641" s="4"/>
      <c r="G5641" s="16" t="s">
        <v>1018</v>
      </c>
      <c r="H5641" s="16" t="s">
        <v>211</v>
      </c>
      <c r="I5641" s="183">
        <v>11000</v>
      </c>
      <c r="J5641" s="183">
        <v>5000</v>
      </c>
      <c r="K5641" s="183">
        <v>4200</v>
      </c>
      <c r="L5641" s="183">
        <f>M5641+N5641+O5641</f>
        <v>800</v>
      </c>
      <c r="M5641" s="17">
        <v>400</v>
      </c>
      <c r="N5641" s="17">
        <v>400</v>
      </c>
      <c r="O5641" s="17"/>
      <c r="P5641" s="17">
        <f t="shared" ref="P5641:P5654" si="4541">K5641+L5641</f>
        <v>5000</v>
      </c>
      <c r="Q5641" s="183">
        <f t="shared" ref="Q5641:Q5654" si="4542">IF(J5641=0,"-",P5641/J5641*100)</f>
        <v>100</v>
      </c>
    </row>
    <row r="5642" spans="1:17" x14ac:dyDescent="0.25">
      <c r="A5642" s="4" t="s">
        <v>969</v>
      </c>
      <c r="B5642" s="4" t="s">
        <v>94</v>
      </c>
      <c r="C5642" s="4" t="s">
        <v>1335</v>
      </c>
      <c r="D5642" s="4" t="s">
        <v>2092</v>
      </c>
      <c r="E5642" s="3" t="s">
        <v>215</v>
      </c>
      <c r="F5642" s="4"/>
      <c r="G5642" s="16" t="s">
        <v>1018</v>
      </c>
      <c r="H5642" s="16" t="s">
        <v>214</v>
      </c>
      <c r="I5642" s="183">
        <v>0</v>
      </c>
      <c r="J5642" s="183">
        <v>0</v>
      </c>
      <c r="K5642" s="183">
        <v>0</v>
      </c>
      <c r="L5642" s="183">
        <f>M5642+N5642+O5642</f>
        <v>0</v>
      </c>
      <c r="M5642" s="17"/>
      <c r="N5642" s="17"/>
      <c r="O5642" s="17"/>
      <c r="P5642" s="17">
        <f t="shared" si="4541"/>
        <v>0</v>
      </c>
      <c r="Q5642" s="161" t="str">
        <f t="shared" si="4542"/>
        <v>-</v>
      </c>
    </row>
    <row r="5643" spans="1:17" x14ac:dyDescent="0.25">
      <c r="A5643" s="1" t="s">
        <v>969</v>
      </c>
      <c r="B5643" s="1" t="s">
        <v>94</v>
      </c>
      <c r="C5643" s="1" t="s">
        <v>1335</v>
      </c>
      <c r="D5643" s="1" t="s">
        <v>2092</v>
      </c>
      <c r="E5643" s="1" t="s">
        <v>40</v>
      </c>
      <c r="F5643" s="4" t="s">
        <v>1</v>
      </c>
      <c r="G5643" s="16" t="s">
        <v>1</v>
      </c>
      <c r="H5643" s="2" t="s">
        <v>41</v>
      </c>
      <c r="I5643" s="185">
        <f t="shared" ref="I5643:O5643" si="4543">SUM(I5644:I5646)</f>
        <v>129680</v>
      </c>
      <c r="J5643" s="185">
        <f t="shared" si="4543"/>
        <v>79380</v>
      </c>
      <c r="K5643" s="185">
        <f t="shared" si="4543"/>
        <v>65245</v>
      </c>
      <c r="L5643" s="185">
        <f t="shared" si="4543"/>
        <v>14135</v>
      </c>
      <c r="M5643" s="15">
        <f t="shared" si="4543"/>
        <v>5140</v>
      </c>
      <c r="N5643" s="15">
        <f t="shared" si="4543"/>
        <v>4740</v>
      </c>
      <c r="O5643" s="15">
        <f t="shared" si="4543"/>
        <v>4255</v>
      </c>
      <c r="P5643" s="15">
        <f t="shared" si="4541"/>
        <v>79380</v>
      </c>
      <c r="Q5643" s="185">
        <f t="shared" si="4542"/>
        <v>100</v>
      </c>
    </row>
    <row r="5644" spans="1:17" x14ac:dyDescent="0.25">
      <c r="A5644" s="4" t="s">
        <v>969</v>
      </c>
      <c r="B5644" s="4" t="s">
        <v>94</v>
      </c>
      <c r="C5644" s="4" t="s">
        <v>1335</v>
      </c>
      <c r="D5644" s="4" t="s">
        <v>2092</v>
      </c>
      <c r="E5644" s="3" t="s">
        <v>42</v>
      </c>
      <c r="F5644" s="4"/>
      <c r="G5644" s="16" t="s">
        <v>1018</v>
      </c>
      <c r="H5644" s="16" t="s">
        <v>41</v>
      </c>
      <c r="I5644" s="183">
        <v>110000</v>
      </c>
      <c r="J5644" s="183">
        <v>60000</v>
      </c>
      <c r="K5644" s="183">
        <v>47600</v>
      </c>
      <c r="L5644" s="183">
        <f>M5644+N5644+O5644</f>
        <v>12400</v>
      </c>
      <c r="M5644" s="17">
        <v>4400</v>
      </c>
      <c r="N5644" s="17">
        <v>4000</v>
      </c>
      <c r="O5644" s="17">
        <v>4000</v>
      </c>
      <c r="P5644" s="17">
        <f t="shared" si="4541"/>
        <v>60000</v>
      </c>
      <c r="Q5644" s="183">
        <f t="shared" si="4542"/>
        <v>100</v>
      </c>
    </row>
    <row r="5645" spans="1:17" ht="22.5" x14ac:dyDescent="0.25">
      <c r="A5645" s="4" t="s">
        <v>969</v>
      </c>
      <c r="B5645" s="4" t="s">
        <v>94</v>
      </c>
      <c r="C5645" s="4" t="s">
        <v>1335</v>
      </c>
      <c r="D5645" s="4" t="s">
        <v>2092</v>
      </c>
      <c r="E5645" s="3" t="s">
        <v>42</v>
      </c>
      <c r="F5645" s="4" t="s">
        <v>2099</v>
      </c>
      <c r="G5645" s="16" t="s">
        <v>1018</v>
      </c>
      <c r="H5645" s="16" t="s">
        <v>50</v>
      </c>
      <c r="I5645" s="183">
        <v>9022</v>
      </c>
      <c r="J5645" s="183">
        <v>8722</v>
      </c>
      <c r="K5645" s="183">
        <v>6987</v>
      </c>
      <c r="L5645" s="183">
        <f>M5645+N5645+O5645</f>
        <v>1735</v>
      </c>
      <c r="M5645" s="17">
        <v>740</v>
      </c>
      <c r="N5645" s="17">
        <v>740</v>
      </c>
      <c r="O5645" s="17">
        <v>255</v>
      </c>
      <c r="P5645" s="17">
        <f t="shared" si="4541"/>
        <v>8722</v>
      </c>
      <c r="Q5645" s="183">
        <f t="shared" si="4542"/>
        <v>100</v>
      </c>
    </row>
    <row r="5646" spans="1:17" ht="22.5" x14ac:dyDescent="0.25">
      <c r="A5646" s="4" t="s">
        <v>969</v>
      </c>
      <c r="B5646" s="4" t="s">
        <v>94</v>
      </c>
      <c r="C5646" s="4" t="s">
        <v>1335</v>
      </c>
      <c r="D5646" s="4" t="s">
        <v>2092</v>
      </c>
      <c r="E5646" s="3" t="s">
        <v>42</v>
      </c>
      <c r="F5646" s="4" t="s">
        <v>2100</v>
      </c>
      <c r="G5646" s="16" t="s">
        <v>1018</v>
      </c>
      <c r="H5646" s="16" t="s">
        <v>56</v>
      </c>
      <c r="I5646" s="183">
        <v>10658</v>
      </c>
      <c r="J5646" s="183">
        <v>10658</v>
      </c>
      <c r="K5646" s="183">
        <v>10658</v>
      </c>
      <c r="L5646" s="183">
        <f>M5646+N5646+O5646</f>
        <v>0</v>
      </c>
      <c r="M5646" s="17"/>
      <c r="N5646" s="17"/>
      <c r="O5646" s="17"/>
      <c r="P5646" s="17">
        <f t="shared" si="4541"/>
        <v>10658</v>
      </c>
      <c r="Q5646" s="183">
        <f t="shared" si="4542"/>
        <v>100</v>
      </c>
    </row>
    <row r="5647" spans="1:17" ht="22.5" x14ac:dyDescent="0.25">
      <c r="A5647" s="1" t="s">
        <v>1</v>
      </c>
      <c r="B5647" s="1" t="s">
        <v>1</v>
      </c>
      <c r="C5647" s="1" t="s">
        <v>1</v>
      </c>
      <c r="D5647" s="2" t="s">
        <v>1</v>
      </c>
      <c r="E5647" s="2" t="s">
        <v>1</v>
      </c>
      <c r="F5647" s="2" t="s">
        <v>1</v>
      </c>
      <c r="G5647" s="2" t="s">
        <v>1</v>
      </c>
      <c r="H5647" s="13" t="s">
        <v>57</v>
      </c>
      <c r="I5647" s="184">
        <f t="shared" ref="I5647:O5648" si="4544">SUM(I5648)</f>
        <v>100</v>
      </c>
      <c r="J5647" s="184">
        <f t="shared" si="4544"/>
        <v>87960</v>
      </c>
      <c r="K5647" s="184">
        <f t="shared" si="4544"/>
        <v>87860</v>
      </c>
      <c r="L5647" s="184">
        <f t="shared" si="4544"/>
        <v>0</v>
      </c>
      <c r="M5647" s="14">
        <f t="shared" si="4544"/>
        <v>0</v>
      </c>
      <c r="N5647" s="14">
        <f t="shared" si="4544"/>
        <v>0</v>
      </c>
      <c r="O5647" s="14">
        <f t="shared" si="4544"/>
        <v>0</v>
      </c>
      <c r="P5647" s="14">
        <f t="shared" si="4541"/>
        <v>87860</v>
      </c>
      <c r="Q5647" s="184">
        <f t="shared" si="4542"/>
        <v>99.886311959981811</v>
      </c>
    </row>
    <row r="5648" spans="1:17" x14ac:dyDescent="0.25">
      <c r="A5648" s="4" t="s">
        <v>969</v>
      </c>
      <c r="B5648" s="4" t="s">
        <v>94</v>
      </c>
      <c r="C5648" s="4" t="s">
        <v>1335</v>
      </c>
      <c r="D5648" s="4" t="s">
        <v>2092</v>
      </c>
      <c r="E5648" s="2" t="s">
        <v>58</v>
      </c>
      <c r="F5648" s="2" t="s">
        <v>1</v>
      </c>
      <c r="G5648" s="2" t="s">
        <v>1</v>
      </c>
      <c r="H5648" s="2" t="s">
        <v>59</v>
      </c>
      <c r="I5648" s="185">
        <f t="shared" si="4544"/>
        <v>100</v>
      </c>
      <c r="J5648" s="185">
        <f t="shared" si="4544"/>
        <v>87960</v>
      </c>
      <c r="K5648" s="185">
        <f t="shared" si="4544"/>
        <v>87860</v>
      </c>
      <c r="L5648" s="185">
        <f t="shared" si="4544"/>
        <v>0</v>
      </c>
      <c r="M5648" s="15">
        <f t="shared" si="4544"/>
        <v>0</v>
      </c>
      <c r="N5648" s="15">
        <f t="shared" si="4544"/>
        <v>0</v>
      </c>
      <c r="O5648" s="15">
        <f t="shared" si="4544"/>
        <v>0</v>
      </c>
      <c r="P5648" s="15">
        <f t="shared" si="4541"/>
        <v>87860</v>
      </c>
      <c r="Q5648" s="185">
        <f t="shared" si="4542"/>
        <v>99.886311959981811</v>
      </c>
    </row>
    <row r="5649" spans="1:17" x14ac:dyDescent="0.25">
      <c r="A5649" s="4" t="s">
        <v>969</v>
      </c>
      <c r="B5649" s="4" t="s">
        <v>94</v>
      </c>
      <c r="C5649" s="4" t="s">
        <v>1335</v>
      </c>
      <c r="D5649" s="4" t="s">
        <v>2092</v>
      </c>
      <c r="E5649" s="3" t="s">
        <v>69</v>
      </c>
      <c r="F5649" s="4"/>
      <c r="G5649" s="16" t="s">
        <v>1018</v>
      </c>
      <c r="H5649" s="16" t="s">
        <v>68</v>
      </c>
      <c r="I5649" s="183">
        <v>100</v>
      </c>
      <c r="J5649" s="183">
        <v>87960</v>
      </c>
      <c r="K5649" s="183">
        <v>87860</v>
      </c>
      <c r="L5649" s="183">
        <f>M5649+N5649+O5649</f>
        <v>0</v>
      </c>
      <c r="M5649" s="17"/>
      <c r="N5649" s="17"/>
      <c r="O5649" s="17"/>
      <c r="P5649" s="17">
        <f t="shared" si="4541"/>
        <v>87860</v>
      </c>
      <c r="Q5649" s="183">
        <f t="shared" si="4542"/>
        <v>99.886311959981811</v>
      </c>
    </row>
    <row r="5650" spans="1:17" ht="22.5" x14ac:dyDescent="0.25">
      <c r="A5650" s="1" t="s">
        <v>1</v>
      </c>
      <c r="B5650" s="1" t="s">
        <v>1</v>
      </c>
      <c r="C5650" s="1" t="s">
        <v>1</v>
      </c>
      <c r="D5650" s="2" t="s">
        <v>1</v>
      </c>
      <c r="E5650" s="2" t="s">
        <v>1</v>
      </c>
      <c r="F5650" s="2" t="s">
        <v>1</v>
      </c>
      <c r="G5650" s="2" t="s">
        <v>1</v>
      </c>
      <c r="H5650" s="13" t="s">
        <v>70</v>
      </c>
      <c r="I5650" s="184">
        <f t="shared" ref="I5650:O5650" si="4545">SUM(I5651)</f>
        <v>109000</v>
      </c>
      <c r="J5650" s="184">
        <f t="shared" si="4545"/>
        <v>65000</v>
      </c>
      <c r="K5650" s="184">
        <f t="shared" si="4545"/>
        <v>22000</v>
      </c>
      <c r="L5650" s="184">
        <f t="shared" si="4545"/>
        <v>43000</v>
      </c>
      <c r="M5650" s="14">
        <f t="shared" si="4545"/>
        <v>3000</v>
      </c>
      <c r="N5650" s="14">
        <f t="shared" si="4545"/>
        <v>0</v>
      </c>
      <c r="O5650" s="14">
        <f t="shared" si="4545"/>
        <v>40000</v>
      </c>
      <c r="P5650" s="14">
        <f t="shared" si="4541"/>
        <v>65000</v>
      </c>
      <c r="Q5650" s="184">
        <f t="shared" si="4542"/>
        <v>100</v>
      </c>
    </row>
    <row r="5651" spans="1:17" x14ac:dyDescent="0.25">
      <c r="A5651" s="4" t="s">
        <v>969</v>
      </c>
      <c r="B5651" s="4" t="s">
        <v>94</v>
      </c>
      <c r="C5651" s="4" t="s">
        <v>1335</v>
      </c>
      <c r="D5651" s="4" t="s">
        <v>2092</v>
      </c>
      <c r="E5651" s="2" t="s">
        <v>71</v>
      </c>
      <c r="F5651" s="2" t="s">
        <v>1</v>
      </c>
      <c r="G5651" s="2" t="s">
        <v>1</v>
      </c>
      <c r="H5651" s="2" t="s">
        <v>72</v>
      </c>
      <c r="I5651" s="185">
        <f t="shared" ref="I5651:L5651" si="4546">SUM(I5652:I5653)</f>
        <v>109000</v>
      </c>
      <c r="J5651" s="185">
        <f t="shared" ref="J5651" si="4547">SUM(J5652:J5653)</f>
        <v>65000</v>
      </c>
      <c r="K5651" s="185">
        <f t="shared" ref="K5651" si="4548">SUM(K5652:K5653)</f>
        <v>22000</v>
      </c>
      <c r="L5651" s="185">
        <f t="shared" si="4546"/>
        <v>43000</v>
      </c>
      <c r="M5651" s="15">
        <f t="shared" ref="M5651:O5651" si="4549">SUM(M5652:M5653)</f>
        <v>3000</v>
      </c>
      <c r="N5651" s="15">
        <f t="shared" si="4549"/>
        <v>0</v>
      </c>
      <c r="O5651" s="15">
        <f t="shared" si="4549"/>
        <v>40000</v>
      </c>
      <c r="P5651" s="15">
        <f t="shared" si="4541"/>
        <v>65000</v>
      </c>
      <c r="Q5651" s="185">
        <f t="shared" si="4542"/>
        <v>100</v>
      </c>
    </row>
    <row r="5652" spans="1:17" x14ac:dyDescent="0.25">
      <c r="A5652" s="4" t="s">
        <v>969</v>
      </c>
      <c r="B5652" s="4" t="s">
        <v>94</v>
      </c>
      <c r="C5652" s="4" t="s">
        <v>1335</v>
      </c>
      <c r="D5652" s="4" t="s">
        <v>2092</v>
      </c>
      <c r="E5652" s="3" t="s">
        <v>75</v>
      </c>
      <c r="F5652" s="4"/>
      <c r="G5652" s="16" t="s">
        <v>1018</v>
      </c>
      <c r="H5652" s="16" t="s">
        <v>74</v>
      </c>
      <c r="I5652" s="183">
        <v>37000</v>
      </c>
      <c r="J5652" s="183">
        <v>15000</v>
      </c>
      <c r="K5652" s="183">
        <v>12000</v>
      </c>
      <c r="L5652" s="183">
        <f>M5652+N5652+O5652</f>
        <v>3000</v>
      </c>
      <c r="M5652" s="17">
        <v>3000</v>
      </c>
      <c r="N5652" s="17">
        <v>0</v>
      </c>
      <c r="O5652" s="17">
        <v>0</v>
      </c>
      <c r="P5652" s="17">
        <f t="shared" si="4541"/>
        <v>15000</v>
      </c>
      <c r="Q5652" s="183">
        <f t="shared" si="4542"/>
        <v>100</v>
      </c>
    </row>
    <row r="5653" spans="1:17" x14ac:dyDescent="0.25">
      <c r="A5653" s="4" t="s">
        <v>969</v>
      </c>
      <c r="B5653" s="4" t="s">
        <v>94</v>
      </c>
      <c r="C5653" s="4" t="s">
        <v>1335</v>
      </c>
      <c r="D5653" s="4" t="s">
        <v>2092</v>
      </c>
      <c r="E5653" s="3" t="s">
        <v>341</v>
      </c>
      <c r="F5653" s="4"/>
      <c r="G5653" s="16" t="s">
        <v>1018</v>
      </c>
      <c r="H5653" s="16" t="s">
        <v>340</v>
      </c>
      <c r="I5653" s="183">
        <v>72000</v>
      </c>
      <c r="J5653" s="183">
        <v>50000</v>
      </c>
      <c r="K5653" s="183">
        <v>10000</v>
      </c>
      <c r="L5653" s="183">
        <f>M5653+N5653+O5653</f>
        <v>40000</v>
      </c>
      <c r="M5653" s="17">
        <v>0</v>
      </c>
      <c r="N5653" s="17">
        <v>0</v>
      </c>
      <c r="O5653" s="17">
        <v>40000</v>
      </c>
      <c r="P5653" s="17">
        <f t="shared" si="4541"/>
        <v>50000</v>
      </c>
      <c r="Q5653" s="183">
        <f t="shared" si="4542"/>
        <v>100</v>
      </c>
    </row>
    <row r="5654" spans="1:17" ht="22.5" x14ac:dyDescent="0.25">
      <c r="A5654" s="16" t="s">
        <v>1</v>
      </c>
      <c r="B5654" s="16" t="s">
        <v>1</v>
      </c>
      <c r="C5654" s="16" t="s">
        <v>1</v>
      </c>
      <c r="D5654" s="16" t="s">
        <v>1</v>
      </c>
      <c r="E5654" s="16" t="s">
        <v>1</v>
      </c>
      <c r="F5654" s="16" t="s">
        <v>1</v>
      </c>
      <c r="G5654" s="16" t="s">
        <v>1</v>
      </c>
      <c r="H5654" s="13" t="s">
        <v>2101</v>
      </c>
      <c r="I5654" s="184">
        <f>SUM(I5623,I5647,I5650)</f>
        <v>3904829</v>
      </c>
      <c r="J5654" s="184">
        <f>SUM(J5623,J5647,J5650)</f>
        <v>3806085</v>
      </c>
      <c r="K5654" s="184">
        <f>SUM(K5623,K5647,K5650)</f>
        <v>2958509</v>
      </c>
      <c r="L5654" s="184">
        <f>SUM(L5623,L5647,L5650)</f>
        <v>827998</v>
      </c>
      <c r="M5654" s="14">
        <f t="shared" ref="M5654:O5654" si="4550">SUM(M5623,M5647,M5650)</f>
        <v>332186</v>
      </c>
      <c r="N5654" s="14">
        <f t="shared" si="4550"/>
        <v>336352</v>
      </c>
      <c r="O5654" s="14">
        <f t="shared" si="4550"/>
        <v>159460</v>
      </c>
      <c r="P5654" s="14">
        <f t="shared" si="4541"/>
        <v>3786507</v>
      </c>
      <c r="Q5654" s="184">
        <f t="shared" si="4542"/>
        <v>99.485613169437897</v>
      </c>
    </row>
    <row r="5655" spans="1:17" ht="15.75" thickBot="1" x14ac:dyDescent="0.3">
      <c r="A5655" s="16" t="s">
        <v>1</v>
      </c>
      <c r="B5655" s="16" t="s">
        <v>1</v>
      </c>
      <c r="C5655" s="16" t="s">
        <v>1</v>
      </c>
      <c r="D5655" s="16" t="s">
        <v>1</v>
      </c>
      <c r="E5655" s="16" t="s">
        <v>1</v>
      </c>
      <c r="F5655" s="16" t="s">
        <v>1</v>
      </c>
      <c r="G5655" s="16" t="s">
        <v>1</v>
      </c>
      <c r="H5655" s="2" t="s">
        <v>77</v>
      </c>
      <c r="I5655" s="185">
        <v>91</v>
      </c>
      <c r="J5655" s="185">
        <v>91</v>
      </c>
      <c r="K5655" s="185"/>
      <c r="L5655" s="185"/>
      <c r="M5655" s="15"/>
      <c r="N5655" s="15"/>
      <c r="O5655" s="15"/>
      <c r="P5655" s="15"/>
      <c r="Q5655" s="164"/>
    </row>
    <row r="5656" spans="1:17" ht="45.75" thickBot="1" x14ac:dyDescent="0.3">
      <c r="A5656" s="212" t="s">
        <v>1</v>
      </c>
      <c r="B5656" s="212" t="s">
        <v>1</v>
      </c>
      <c r="C5656" s="212" t="s">
        <v>1</v>
      </c>
      <c r="D5656" s="212" t="s">
        <v>1</v>
      </c>
      <c r="E5656" s="212" t="s">
        <v>1</v>
      </c>
      <c r="F5656" s="212" t="s">
        <v>1</v>
      </c>
      <c r="G5656" s="214" t="s">
        <v>1</v>
      </c>
      <c r="H5656" s="5" t="s">
        <v>78</v>
      </c>
      <c r="I5656" s="109" t="s">
        <v>3374</v>
      </c>
      <c r="J5656" s="109" t="s">
        <v>3433</v>
      </c>
      <c r="K5656" s="109" t="s">
        <v>3437</v>
      </c>
      <c r="L5656" s="109" t="s">
        <v>3434</v>
      </c>
      <c r="M5656" s="5" t="s">
        <v>3439</v>
      </c>
      <c r="N5656" s="5" t="s">
        <v>3440</v>
      </c>
      <c r="O5656" s="5" t="s">
        <v>3441</v>
      </c>
      <c r="P5656" s="5" t="s">
        <v>3438</v>
      </c>
      <c r="Q5656" s="162" t="s">
        <v>3302</v>
      </c>
    </row>
    <row r="5657" spans="1:17" x14ac:dyDescent="0.25">
      <c r="A5657" s="213"/>
      <c r="B5657" s="213"/>
      <c r="C5657" s="213"/>
      <c r="D5657" s="213"/>
      <c r="E5657" s="213"/>
      <c r="F5657" s="213"/>
      <c r="G5657" s="215"/>
      <c r="H5657" s="18" t="s">
        <v>1</v>
      </c>
      <c r="I5657" s="110">
        <v>1</v>
      </c>
      <c r="J5657" s="110">
        <v>2</v>
      </c>
      <c r="K5657" s="110">
        <v>20</v>
      </c>
      <c r="L5657" s="110" t="s">
        <v>3402</v>
      </c>
      <c r="M5657" s="12">
        <v>5</v>
      </c>
      <c r="N5657" s="12">
        <v>6</v>
      </c>
      <c r="O5657" s="12">
        <v>7</v>
      </c>
      <c r="P5657" s="12" t="s">
        <v>3303</v>
      </c>
      <c r="Q5657" s="110">
        <v>9</v>
      </c>
    </row>
    <row r="5658" spans="1:17" x14ac:dyDescent="0.25">
      <c r="A5658" s="213"/>
      <c r="B5658" s="213"/>
      <c r="C5658" s="213"/>
      <c r="D5658" s="213"/>
      <c r="E5658" s="213"/>
      <c r="F5658" s="213"/>
      <c r="G5658" s="215"/>
      <c r="H5658" s="19" t="s">
        <v>1061</v>
      </c>
      <c r="I5658" s="186">
        <f t="shared" ref="I5658:L5658" si="4551">SUM(I5654)</f>
        <v>3904829</v>
      </c>
      <c r="J5658" s="186">
        <f t="shared" ref="J5658" si="4552">SUM(J5654)</f>
        <v>3806085</v>
      </c>
      <c r="K5658" s="186">
        <f t="shared" ref="K5658" si="4553">SUM(K5654)</f>
        <v>2958509</v>
      </c>
      <c r="L5658" s="186">
        <f t="shared" si="4551"/>
        <v>827998</v>
      </c>
      <c r="M5658" s="20">
        <f t="shared" ref="M5658:O5658" si="4554">SUM(M5654)</f>
        <v>332186</v>
      </c>
      <c r="N5658" s="20">
        <f t="shared" si="4554"/>
        <v>336352</v>
      </c>
      <c r="O5658" s="20">
        <f t="shared" si="4554"/>
        <v>159460</v>
      </c>
      <c r="P5658" s="20">
        <f>K5658+L5658</f>
        <v>3786507</v>
      </c>
      <c r="Q5658" s="186">
        <f>IF(J5658=0,"-",P5658/J5658*100)</f>
        <v>99.485613169437897</v>
      </c>
    </row>
    <row r="5659" spans="1:17" x14ac:dyDescent="0.25">
      <c r="A5659" s="213"/>
      <c r="B5659" s="213"/>
      <c r="C5659" s="213"/>
      <c r="D5659" s="213"/>
      <c r="E5659" s="213"/>
      <c r="F5659" s="213"/>
      <c r="G5659" s="215"/>
      <c r="H5659" s="21" t="s">
        <v>80</v>
      </c>
      <c r="I5659" s="186">
        <f t="shared" ref="I5659:L5659" si="4555">SUM(I5658)</f>
        <v>3904829</v>
      </c>
      <c r="J5659" s="186">
        <f t="shared" ref="J5659" si="4556">SUM(J5658)</f>
        <v>3806085</v>
      </c>
      <c r="K5659" s="186">
        <f t="shared" ref="K5659" si="4557">SUM(K5658)</f>
        <v>2958509</v>
      </c>
      <c r="L5659" s="186">
        <f t="shared" si="4555"/>
        <v>827998</v>
      </c>
      <c r="M5659" s="20">
        <f t="shared" ref="M5659:O5659" si="4558">SUM(M5658)</f>
        <v>332186</v>
      </c>
      <c r="N5659" s="20">
        <f t="shared" si="4558"/>
        <v>336352</v>
      </c>
      <c r="O5659" s="20">
        <f t="shared" si="4558"/>
        <v>159460</v>
      </c>
      <c r="P5659" s="20">
        <f>K5659+L5659</f>
        <v>3786507</v>
      </c>
      <c r="Q5659" s="186">
        <f>IF(J5659=0,"-",P5659/J5659*100)</f>
        <v>99.485613169437897</v>
      </c>
    </row>
    <row r="5660" spans="1:17" x14ac:dyDescent="0.25">
      <c r="A5660" s="216"/>
      <c r="B5660" s="216"/>
      <c r="C5660" s="216"/>
      <c r="D5660" s="216"/>
      <c r="E5660" s="216"/>
      <c r="F5660" s="216"/>
      <c r="G5660" s="217"/>
      <c r="J5660" s="178">
        <v>0</v>
      </c>
      <c r="K5660" s="178">
        <v>0</v>
      </c>
      <c r="L5660" s="178">
        <f>M5660+N5660+O5660</f>
        <v>0</v>
      </c>
      <c r="P5660">
        <f>K5660+L5660</f>
        <v>0</v>
      </c>
      <c r="Q5660" s="160" t="str">
        <f>IF(J5660=0,"-",P5660/J5660*100)</f>
        <v>-</v>
      </c>
    </row>
    <row r="5661" spans="1:17" ht="15.75" thickBot="1" x14ac:dyDescent="0.3">
      <c r="A5661" s="16" t="s">
        <v>1</v>
      </c>
      <c r="B5661" s="16" t="s">
        <v>1</v>
      </c>
      <c r="C5661" s="16" t="s">
        <v>1</v>
      </c>
      <c r="D5661" s="16" t="s">
        <v>1</v>
      </c>
      <c r="E5661" s="16" t="s">
        <v>1</v>
      </c>
      <c r="F5661" s="16" t="s">
        <v>1</v>
      </c>
      <c r="G5661" s="16" t="s">
        <v>1</v>
      </c>
      <c r="H5661" s="22" t="s">
        <v>1</v>
      </c>
      <c r="I5661" s="187"/>
      <c r="J5661" s="187"/>
      <c r="K5661" s="187"/>
      <c r="L5661" s="187"/>
      <c r="M5661" s="22"/>
      <c r="N5661" s="22"/>
      <c r="O5661" s="22"/>
      <c r="P5661" s="22"/>
      <c r="Q5661" s="166"/>
    </row>
    <row r="5662" spans="1:17" ht="45.75" thickBot="1" x14ac:dyDescent="0.3">
      <c r="A5662" s="5" t="s">
        <v>4</v>
      </c>
      <c r="B5662" s="5" t="s">
        <v>5</v>
      </c>
      <c r="C5662" s="5" t="s">
        <v>6</v>
      </c>
      <c r="D5662" s="6" t="s">
        <v>1</v>
      </c>
      <c r="E5662" s="5" t="s">
        <v>7</v>
      </c>
      <c r="F5662" s="5" t="s">
        <v>8</v>
      </c>
      <c r="G5662" s="5" t="s">
        <v>9</v>
      </c>
      <c r="H5662" s="5" t="s">
        <v>10</v>
      </c>
      <c r="I5662" s="109" t="s">
        <v>3374</v>
      </c>
      <c r="J5662" s="109" t="s">
        <v>3433</v>
      </c>
      <c r="K5662" s="109" t="s">
        <v>3437</v>
      </c>
      <c r="L5662" s="109" t="s">
        <v>3434</v>
      </c>
      <c r="M5662" s="5" t="s">
        <v>3439</v>
      </c>
      <c r="N5662" s="5" t="s">
        <v>3440</v>
      </c>
      <c r="O5662" s="5" t="s">
        <v>3441</v>
      </c>
      <c r="P5662" s="5" t="s">
        <v>3438</v>
      </c>
      <c r="Q5662" s="162" t="s">
        <v>3302</v>
      </c>
    </row>
    <row r="5663" spans="1:17" x14ac:dyDescent="0.25">
      <c r="A5663" s="7" t="s">
        <v>1</v>
      </c>
      <c r="B5663" s="7" t="s">
        <v>1</v>
      </c>
      <c r="C5663" s="7" t="s">
        <v>1</v>
      </c>
      <c r="D5663" s="8" t="s">
        <v>1</v>
      </c>
      <c r="E5663" s="8" t="s">
        <v>1</v>
      </c>
      <c r="F5663" s="9" t="s">
        <v>1</v>
      </c>
      <c r="G5663" s="10" t="s">
        <v>1</v>
      </c>
      <c r="H5663" s="11" t="s">
        <v>1</v>
      </c>
      <c r="I5663" s="110">
        <v>1</v>
      </c>
      <c r="J5663" s="110">
        <v>2</v>
      </c>
      <c r="K5663" s="110">
        <v>20</v>
      </c>
      <c r="L5663" s="110" t="s">
        <v>3402</v>
      </c>
      <c r="M5663" s="12">
        <v>5</v>
      </c>
      <c r="N5663" s="12">
        <v>6</v>
      </c>
      <c r="O5663" s="12">
        <v>7</v>
      </c>
      <c r="P5663" s="12" t="s">
        <v>3303</v>
      </c>
      <c r="Q5663" s="110">
        <v>9</v>
      </c>
    </row>
    <row r="5664" spans="1:17" x14ac:dyDescent="0.25">
      <c r="A5664" s="1" t="s">
        <v>969</v>
      </c>
      <c r="B5664" s="1" t="s">
        <v>94</v>
      </c>
      <c r="C5664" s="4" t="s">
        <v>1346</v>
      </c>
      <c r="D5664" s="4" t="s">
        <v>2102</v>
      </c>
      <c r="E5664" s="2" t="s">
        <v>1</v>
      </c>
      <c r="F5664" s="2" t="s">
        <v>1</v>
      </c>
      <c r="G5664" s="2" t="s">
        <v>1</v>
      </c>
      <c r="H5664" s="2" t="s">
        <v>2103</v>
      </c>
      <c r="I5664" s="183">
        <v>0</v>
      </c>
      <c r="J5664" s="183"/>
      <c r="K5664" s="183"/>
      <c r="L5664" s="183"/>
      <c r="M5664" s="3"/>
      <c r="N5664" s="3"/>
      <c r="O5664" s="3"/>
      <c r="P5664" s="3"/>
      <c r="Q5664" s="161"/>
    </row>
    <row r="5665" spans="1:17" ht="33.75" x14ac:dyDescent="0.25">
      <c r="A5665" s="1" t="s">
        <v>1</v>
      </c>
      <c r="B5665" s="1" t="s">
        <v>1</v>
      </c>
      <c r="C5665" s="1" t="s">
        <v>1</v>
      </c>
      <c r="D5665" s="2" t="s">
        <v>1</v>
      </c>
      <c r="E5665" s="2" t="s">
        <v>1</v>
      </c>
      <c r="F5665" s="2" t="s">
        <v>1</v>
      </c>
      <c r="G5665" s="2" t="s">
        <v>1</v>
      </c>
      <c r="H5665" s="13" t="s">
        <v>14</v>
      </c>
      <c r="I5665" s="184">
        <f t="shared" ref="I5665:L5665" si="4559">SUM(I5666,I5674,I5676)</f>
        <v>1955241</v>
      </c>
      <c r="J5665" s="184">
        <f t="shared" ref="J5665" si="4560">SUM(J5666,J5674,J5676)</f>
        <v>1905541</v>
      </c>
      <c r="K5665" s="184">
        <f t="shared" ref="K5665" si="4561">SUM(K5666,K5674,K5676)</f>
        <v>1713709</v>
      </c>
      <c r="L5665" s="184">
        <f t="shared" si="4559"/>
        <v>185574</v>
      </c>
      <c r="M5665" s="14">
        <f t="shared" ref="M5665:O5665" si="4562">SUM(M5666,M5674,M5676)</f>
        <v>118198</v>
      </c>
      <c r="N5665" s="14">
        <f t="shared" si="4562"/>
        <v>65496</v>
      </c>
      <c r="O5665" s="14">
        <f t="shared" si="4562"/>
        <v>1880</v>
      </c>
      <c r="P5665" s="14">
        <f t="shared" ref="P5665:P5695" si="4563">K5665+L5665</f>
        <v>1899283</v>
      </c>
      <c r="Q5665" s="184">
        <f t="shared" ref="Q5665:Q5695" si="4564">IF(J5665=0,"-",P5665/J5665*100)</f>
        <v>99.671589328175045</v>
      </c>
    </row>
    <row r="5666" spans="1:17" x14ac:dyDescent="0.25">
      <c r="A5666" s="4" t="s">
        <v>969</v>
      </c>
      <c r="B5666" s="4" t="s">
        <v>94</v>
      </c>
      <c r="C5666" s="4" t="s">
        <v>1346</v>
      </c>
      <c r="D5666" s="4" t="s">
        <v>2102</v>
      </c>
      <c r="E5666" s="2" t="s">
        <v>15</v>
      </c>
      <c r="F5666" s="2" t="s">
        <v>1</v>
      </c>
      <c r="G5666" s="2" t="s">
        <v>1</v>
      </c>
      <c r="H5666" s="2" t="s">
        <v>16</v>
      </c>
      <c r="I5666" s="185">
        <f t="shared" ref="I5666:L5666" si="4565">SUM(I5667,I5668)</f>
        <v>1627428</v>
      </c>
      <c r="J5666" s="185">
        <f t="shared" ref="J5666" si="4566">SUM(J5667,J5668)</f>
        <v>1627428</v>
      </c>
      <c r="K5666" s="185">
        <f t="shared" ref="K5666" si="4567">SUM(K5667,K5668)</f>
        <v>1457442</v>
      </c>
      <c r="L5666" s="185">
        <f t="shared" si="4565"/>
        <v>163728</v>
      </c>
      <c r="M5666" s="15">
        <f t="shared" ref="M5666:O5666" si="4568">SUM(M5667,M5668)</f>
        <v>108500</v>
      </c>
      <c r="N5666" s="15">
        <f t="shared" si="4568"/>
        <v>55228</v>
      </c>
      <c r="O5666" s="15">
        <f t="shared" si="4568"/>
        <v>0</v>
      </c>
      <c r="P5666" s="15">
        <f t="shared" si="4563"/>
        <v>1621170</v>
      </c>
      <c r="Q5666" s="185">
        <f t="shared" si="4564"/>
        <v>99.615466859363366</v>
      </c>
    </row>
    <row r="5667" spans="1:17" x14ac:dyDescent="0.25">
      <c r="A5667" s="4" t="s">
        <v>969</v>
      </c>
      <c r="B5667" s="4" t="s">
        <v>94</v>
      </c>
      <c r="C5667" s="4" t="s">
        <v>1346</v>
      </c>
      <c r="D5667" s="4" t="s">
        <v>2102</v>
      </c>
      <c r="E5667" s="3" t="s">
        <v>18</v>
      </c>
      <c r="F5667" s="4"/>
      <c r="G5667" s="16" t="s">
        <v>1018</v>
      </c>
      <c r="H5667" s="16" t="s">
        <v>17</v>
      </c>
      <c r="I5667" s="183">
        <v>1425228</v>
      </c>
      <c r="J5667" s="183">
        <v>1425228</v>
      </c>
      <c r="K5667" s="183">
        <v>1270000</v>
      </c>
      <c r="L5667" s="183">
        <f>M5667+N5667+O5667</f>
        <v>155228</v>
      </c>
      <c r="M5667" s="17">
        <v>100000</v>
      </c>
      <c r="N5667" s="17">
        <v>55228</v>
      </c>
      <c r="O5667" s="17">
        <v>0</v>
      </c>
      <c r="P5667" s="17">
        <f t="shared" si="4563"/>
        <v>1425228</v>
      </c>
      <c r="Q5667" s="183">
        <f t="shared" si="4564"/>
        <v>100</v>
      </c>
    </row>
    <row r="5668" spans="1:17" x14ac:dyDescent="0.25">
      <c r="A5668" s="1" t="s">
        <v>969</v>
      </c>
      <c r="B5668" s="1" t="s">
        <v>94</v>
      </c>
      <c r="C5668" s="1" t="s">
        <v>1346</v>
      </c>
      <c r="D5668" s="1" t="s">
        <v>2102</v>
      </c>
      <c r="E5668" s="1" t="s">
        <v>20</v>
      </c>
      <c r="F5668" s="4" t="s">
        <v>1</v>
      </c>
      <c r="G5668" s="16" t="s">
        <v>1</v>
      </c>
      <c r="H5668" s="2" t="s">
        <v>21</v>
      </c>
      <c r="I5668" s="185">
        <f t="shared" ref="I5668:O5668" si="4569">SUM(I5669:I5673)</f>
        <v>202200</v>
      </c>
      <c r="J5668" s="185">
        <f t="shared" si="4569"/>
        <v>202200</v>
      </c>
      <c r="K5668" s="185">
        <f t="shared" si="4569"/>
        <v>187442</v>
      </c>
      <c r="L5668" s="185">
        <f t="shared" si="4569"/>
        <v>8500</v>
      </c>
      <c r="M5668" s="15">
        <f t="shared" si="4569"/>
        <v>8500</v>
      </c>
      <c r="N5668" s="15">
        <f t="shared" si="4569"/>
        <v>0</v>
      </c>
      <c r="O5668" s="15">
        <f t="shared" si="4569"/>
        <v>0</v>
      </c>
      <c r="P5668" s="15">
        <f t="shared" si="4563"/>
        <v>195942</v>
      </c>
      <c r="Q5668" s="185">
        <f t="shared" si="4564"/>
        <v>96.90504451038575</v>
      </c>
    </row>
    <row r="5669" spans="1:17" x14ac:dyDescent="0.25">
      <c r="A5669" s="4" t="s">
        <v>969</v>
      </c>
      <c r="B5669" s="4" t="s">
        <v>94</v>
      </c>
      <c r="C5669" s="4" t="s">
        <v>1346</v>
      </c>
      <c r="D5669" s="4" t="s">
        <v>2102</v>
      </c>
      <c r="E5669" s="3" t="s">
        <v>22</v>
      </c>
      <c r="F5669" s="4" t="s">
        <v>2104</v>
      </c>
      <c r="G5669" s="16" t="s">
        <v>1018</v>
      </c>
      <c r="H5669" s="16" t="s">
        <v>86</v>
      </c>
      <c r="I5669" s="183">
        <v>36700</v>
      </c>
      <c r="J5669" s="183">
        <v>36700</v>
      </c>
      <c r="K5669" s="183">
        <v>36700</v>
      </c>
      <c r="L5669" s="183">
        <f>M5669+N5669+O5669</f>
        <v>0</v>
      </c>
      <c r="M5669" s="17">
        <v>0</v>
      </c>
      <c r="N5669" s="17">
        <v>0</v>
      </c>
      <c r="O5669" s="17">
        <v>0</v>
      </c>
      <c r="P5669" s="17">
        <f t="shared" si="4563"/>
        <v>36700</v>
      </c>
      <c r="Q5669" s="183">
        <f t="shared" si="4564"/>
        <v>100</v>
      </c>
    </row>
    <row r="5670" spans="1:17" x14ac:dyDescent="0.25">
      <c r="A5670" s="4" t="s">
        <v>969</v>
      </c>
      <c r="B5670" s="4" t="s">
        <v>94</v>
      </c>
      <c r="C5670" s="4" t="s">
        <v>1346</v>
      </c>
      <c r="D5670" s="4" t="s">
        <v>2102</v>
      </c>
      <c r="E5670" s="3" t="s">
        <v>22</v>
      </c>
      <c r="F5670" s="4" t="s">
        <v>2105</v>
      </c>
      <c r="G5670" s="16" t="s">
        <v>1018</v>
      </c>
      <c r="H5670" s="16" t="s">
        <v>26</v>
      </c>
      <c r="I5670" s="183">
        <v>112200</v>
      </c>
      <c r="J5670" s="183">
        <v>112200</v>
      </c>
      <c r="K5670" s="183">
        <v>112200</v>
      </c>
      <c r="L5670" s="183">
        <f>M5670+N5670+O5670</f>
        <v>0</v>
      </c>
      <c r="M5670" s="17">
        <v>0</v>
      </c>
      <c r="N5670" s="17">
        <v>0</v>
      </c>
      <c r="O5670" s="17">
        <v>0</v>
      </c>
      <c r="P5670" s="17">
        <f t="shared" si="4563"/>
        <v>112200</v>
      </c>
      <c r="Q5670" s="183">
        <f t="shared" si="4564"/>
        <v>100</v>
      </c>
    </row>
    <row r="5671" spans="1:17" x14ac:dyDescent="0.25">
      <c r="A5671" s="4" t="s">
        <v>969</v>
      </c>
      <c r="B5671" s="4" t="s">
        <v>94</v>
      </c>
      <c r="C5671" s="4" t="s">
        <v>1346</v>
      </c>
      <c r="D5671" s="4" t="s">
        <v>2102</v>
      </c>
      <c r="E5671" s="3" t="s">
        <v>22</v>
      </c>
      <c r="F5671" s="4" t="s">
        <v>2106</v>
      </c>
      <c r="G5671" s="16" t="s">
        <v>1018</v>
      </c>
      <c r="H5671" s="16" t="s">
        <v>28</v>
      </c>
      <c r="I5671" s="183">
        <v>34000</v>
      </c>
      <c r="J5671" s="183">
        <v>34000</v>
      </c>
      <c r="K5671" s="183">
        <v>29238</v>
      </c>
      <c r="L5671" s="183">
        <f>M5671+N5671+O5671</f>
        <v>0</v>
      </c>
      <c r="M5671" s="17">
        <v>0</v>
      </c>
      <c r="N5671" s="17">
        <v>0</v>
      </c>
      <c r="O5671" s="17">
        <v>0</v>
      </c>
      <c r="P5671" s="17">
        <f t="shared" si="4563"/>
        <v>29238</v>
      </c>
      <c r="Q5671" s="183">
        <f t="shared" si="4564"/>
        <v>85.994117647058815</v>
      </c>
    </row>
    <row r="5672" spans="1:17" x14ac:dyDescent="0.25">
      <c r="A5672" s="4" t="s">
        <v>969</v>
      </c>
      <c r="B5672" s="4" t="s">
        <v>94</v>
      </c>
      <c r="C5672" s="4" t="s">
        <v>1346</v>
      </c>
      <c r="D5672" s="4" t="s">
        <v>2102</v>
      </c>
      <c r="E5672" s="3" t="s">
        <v>22</v>
      </c>
      <c r="F5672" s="4" t="s">
        <v>2107</v>
      </c>
      <c r="G5672" s="16" t="s">
        <v>1018</v>
      </c>
      <c r="H5672" s="16" t="s">
        <v>24</v>
      </c>
      <c r="I5672" s="183">
        <v>8500</v>
      </c>
      <c r="J5672" s="183">
        <v>8500</v>
      </c>
      <c r="K5672" s="183">
        <v>0</v>
      </c>
      <c r="L5672" s="183">
        <f>M5672+N5672+O5672</f>
        <v>8500</v>
      </c>
      <c r="M5672" s="17">
        <v>8500</v>
      </c>
      <c r="N5672" s="17"/>
      <c r="O5672" s="17"/>
      <c r="P5672" s="17">
        <f t="shared" si="4563"/>
        <v>8500</v>
      </c>
      <c r="Q5672" s="183">
        <f t="shared" si="4564"/>
        <v>100</v>
      </c>
    </row>
    <row r="5673" spans="1:17" x14ac:dyDescent="0.25">
      <c r="A5673" s="4" t="s">
        <v>969</v>
      </c>
      <c r="B5673" s="4" t="s">
        <v>94</v>
      </c>
      <c r="C5673" s="4" t="s">
        <v>1346</v>
      </c>
      <c r="D5673" s="4" t="s">
        <v>2102</v>
      </c>
      <c r="E5673" s="3" t="s">
        <v>22</v>
      </c>
      <c r="F5673" s="4" t="s">
        <v>2108</v>
      </c>
      <c r="G5673" s="16" t="s">
        <v>1018</v>
      </c>
      <c r="H5673" s="16" t="s">
        <v>30</v>
      </c>
      <c r="I5673" s="183">
        <v>10800</v>
      </c>
      <c r="J5673" s="183">
        <v>10800</v>
      </c>
      <c r="K5673" s="183">
        <v>9304</v>
      </c>
      <c r="L5673" s="183">
        <f>M5673+N5673+O5673</f>
        <v>0</v>
      </c>
      <c r="M5673" s="17"/>
      <c r="N5673" s="17"/>
      <c r="O5673" s="17"/>
      <c r="P5673" s="17">
        <f t="shared" si="4563"/>
        <v>9304</v>
      </c>
      <c r="Q5673" s="183">
        <f t="shared" si="4564"/>
        <v>86.148148148148152</v>
      </c>
    </row>
    <row r="5674" spans="1:17" x14ac:dyDescent="0.25">
      <c r="A5674" s="4" t="s">
        <v>969</v>
      </c>
      <c r="B5674" s="4" t="s">
        <v>94</v>
      </c>
      <c r="C5674" s="4" t="s">
        <v>1346</v>
      </c>
      <c r="D5674" s="4" t="s">
        <v>2102</v>
      </c>
      <c r="E5674" s="2" t="s">
        <v>31</v>
      </c>
      <c r="F5674" s="2" t="s">
        <v>1</v>
      </c>
      <c r="G5674" s="2" t="s">
        <v>1</v>
      </c>
      <c r="H5674" s="2" t="s">
        <v>32</v>
      </c>
      <c r="I5674" s="185">
        <f t="shared" ref="I5674:O5674" si="4570">SUM(I5675)</f>
        <v>149648</v>
      </c>
      <c r="J5674" s="185">
        <f t="shared" si="4570"/>
        <v>149648</v>
      </c>
      <c r="K5674" s="185">
        <f t="shared" si="4570"/>
        <v>149648</v>
      </c>
      <c r="L5674" s="185">
        <f t="shared" si="4570"/>
        <v>0</v>
      </c>
      <c r="M5674" s="15">
        <f t="shared" si="4570"/>
        <v>0</v>
      </c>
      <c r="N5674" s="15">
        <f t="shared" si="4570"/>
        <v>0</v>
      </c>
      <c r="O5674" s="15">
        <f t="shared" si="4570"/>
        <v>0</v>
      </c>
      <c r="P5674" s="15">
        <f t="shared" si="4563"/>
        <v>149648</v>
      </c>
      <c r="Q5674" s="185">
        <f t="shared" si="4564"/>
        <v>100</v>
      </c>
    </row>
    <row r="5675" spans="1:17" x14ac:dyDescent="0.25">
      <c r="A5675" s="4" t="s">
        <v>969</v>
      </c>
      <c r="B5675" s="4" t="s">
        <v>94</v>
      </c>
      <c r="C5675" s="4" t="s">
        <v>1346</v>
      </c>
      <c r="D5675" s="4" t="s">
        <v>2102</v>
      </c>
      <c r="E5675" s="3" t="s">
        <v>34</v>
      </c>
      <c r="F5675" s="4"/>
      <c r="G5675" s="16" t="s">
        <v>1018</v>
      </c>
      <c r="H5675" s="16" t="s">
        <v>33</v>
      </c>
      <c r="I5675" s="183">
        <v>149648</v>
      </c>
      <c r="J5675" s="183">
        <v>149648</v>
      </c>
      <c r="K5675" s="183">
        <v>149648</v>
      </c>
      <c r="L5675" s="183">
        <f>M5675+N5675+O5675</f>
        <v>0</v>
      </c>
      <c r="M5675" s="17">
        <v>0</v>
      </c>
      <c r="N5675" s="17">
        <v>0</v>
      </c>
      <c r="O5675" s="17">
        <v>0</v>
      </c>
      <c r="P5675" s="17">
        <f t="shared" si="4563"/>
        <v>149648</v>
      </c>
      <c r="Q5675" s="183">
        <f t="shared" si="4564"/>
        <v>100</v>
      </c>
    </row>
    <row r="5676" spans="1:17" x14ac:dyDescent="0.25">
      <c r="A5676" s="4" t="s">
        <v>969</v>
      </c>
      <c r="B5676" s="4" t="s">
        <v>94</v>
      </c>
      <c r="C5676" s="4" t="s">
        <v>1346</v>
      </c>
      <c r="D5676" s="4" t="s">
        <v>2102</v>
      </c>
      <c r="E5676" s="2" t="s">
        <v>35</v>
      </c>
      <c r="F5676" s="2" t="s">
        <v>1</v>
      </c>
      <c r="G5676" s="2" t="s">
        <v>1</v>
      </c>
      <c r="H5676" s="2" t="s">
        <v>36</v>
      </c>
      <c r="I5676" s="185">
        <f t="shared" ref="I5676:O5676" si="4571">SUM(I5677:I5684)</f>
        <v>178165</v>
      </c>
      <c r="J5676" s="185">
        <f t="shared" si="4571"/>
        <v>128465</v>
      </c>
      <c r="K5676" s="185">
        <f t="shared" si="4571"/>
        <v>106619</v>
      </c>
      <c r="L5676" s="185">
        <f t="shared" si="4571"/>
        <v>21846</v>
      </c>
      <c r="M5676" s="15">
        <f t="shared" si="4571"/>
        <v>9698</v>
      </c>
      <c r="N5676" s="15">
        <f t="shared" si="4571"/>
        <v>10268</v>
      </c>
      <c r="O5676" s="15">
        <f t="shared" si="4571"/>
        <v>1880</v>
      </c>
      <c r="P5676" s="15">
        <f t="shared" si="4563"/>
        <v>128465</v>
      </c>
      <c r="Q5676" s="185">
        <f t="shared" si="4564"/>
        <v>100</v>
      </c>
    </row>
    <row r="5677" spans="1:17" x14ac:dyDescent="0.25">
      <c r="A5677" s="4" t="s">
        <v>969</v>
      </c>
      <c r="B5677" s="4" t="s">
        <v>94</v>
      </c>
      <c r="C5677" s="4" t="s">
        <v>1346</v>
      </c>
      <c r="D5677" s="4" t="s">
        <v>2102</v>
      </c>
      <c r="E5677" s="3" t="s">
        <v>39</v>
      </c>
      <c r="F5677" s="4"/>
      <c r="G5677" s="16" t="s">
        <v>1018</v>
      </c>
      <c r="H5677" s="16" t="s">
        <v>38</v>
      </c>
      <c r="I5677" s="183">
        <v>4200</v>
      </c>
      <c r="J5677" s="183">
        <v>0</v>
      </c>
      <c r="K5677" s="183">
        <v>0</v>
      </c>
      <c r="L5677" s="183">
        <f t="shared" ref="L5677:L5683" si="4572">M5677+N5677+O5677</f>
        <v>0</v>
      </c>
      <c r="M5677" s="17">
        <v>0</v>
      </c>
      <c r="N5677" s="17">
        <v>0</v>
      </c>
      <c r="O5677" s="17">
        <v>0</v>
      </c>
      <c r="P5677" s="17">
        <f t="shared" si="4563"/>
        <v>0</v>
      </c>
      <c r="Q5677" s="161" t="str">
        <f t="shared" si="4564"/>
        <v>-</v>
      </c>
    </row>
    <row r="5678" spans="1:17" x14ac:dyDescent="0.25">
      <c r="A5678" s="4" t="s">
        <v>969</v>
      </c>
      <c r="B5678" s="4" t="s">
        <v>94</v>
      </c>
      <c r="C5678" s="4" t="s">
        <v>1346</v>
      </c>
      <c r="D5678" s="4" t="s">
        <v>2102</v>
      </c>
      <c r="E5678" s="3" t="s">
        <v>197</v>
      </c>
      <c r="F5678" s="4"/>
      <c r="G5678" s="16" t="s">
        <v>1018</v>
      </c>
      <c r="H5678" s="16" t="s">
        <v>196</v>
      </c>
      <c r="I5678" s="183">
        <v>62000</v>
      </c>
      <c r="J5678" s="183">
        <v>62000</v>
      </c>
      <c r="K5678" s="183">
        <v>49000</v>
      </c>
      <c r="L5678" s="183">
        <f t="shared" si="4572"/>
        <v>13000</v>
      </c>
      <c r="M5678" s="17">
        <v>5000</v>
      </c>
      <c r="N5678" s="17">
        <v>7000</v>
      </c>
      <c r="O5678" s="17">
        <v>1000</v>
      </c>
      <c r="P5678" s="17">
        <f t="shared" si="4563"/>
        <v>62000</v>
      </c>
      <c r="Q5678" s="183">
        <f t="shared" si="4564"/>
        <v>100</v>
      </c>
    </row>
    <row r="5679" spans="1:17" x14ac:dyDescent="0.25">
      <c r="A5679" s="4" t="s">
        <v>969</v>
      </c>
      <c r="B5679" s="4" t="s">
        <v>94</v>
      </c>
      <c r="C5679" s="4" t="s">
        <v>1346</v>
      </c>
      <c r="D5679" s="4" t="s">
        <v>2102</v>
      </c>
      <c r="E5679" s="3" t="s">
        <v>200</v>
      </c>
      <c r="F5679" s="4"/>
      <c r="G5679" s="16" t="s">
        <v>1018</v>
      </c>
      <c r="H5679" s="16" t="s">
        <v>199</v>
      </c>
      <c r="I5679" s="183">
        <v>11668</v>
      </c>
      <c r="J5679" s="183">
        <v>11668</v>
      </c>
      <c r="K5679" s="183">
        <v>10200</v>
      </c>
      <c r="L5679" s="183">
        <f t="shared" si="4572"/>
        <v>1468</v>
      </c>
      <c r="M5679" s="17">
        <v>1000</v>
      </c>
      <c r="N5679" s="17">
        <v>468</v>
      </c>
      <c r="O5679" s="17">
        <v>0</v>
      </c>
      <c r="P5679" s="17">
        <f t="shared" si="4563"/>
        <v>11668</v>
      </c>
      <c r="Q5679" s="183">
        <f t="shared" si="4564"/>
        <v>100</v>
      </c>
    </row>
    <row r="5680" spans="1:17" x14ac:dyDescent="0.25">
      <c r="A5680" s="4" t="s">
        <v>969</v>
      </c>
      <c r="B5680" s="4" t="s">
        <v>94</v>
      </c>
      <c r="C5680" s="4" t="s">
        <v>1346</v>
      </c>
      <c r="D5680" s="4" t="s">
        <v>2102</v>
      </c>
      <c r="E5680" s="3" t="s">
        <v>203</v>
      </c>
      <c r="F5680" s="4"/>
      <c r="G5680" s="16" t="s">
        <v>1018</v>
      </c>
      <c r="H5680" s="16" t="s">
        <v>202</v>
      </c>
      <c r="I5680" s="183">
        <v>31430</v>
      </c>
      <c r="J5680" s="183">
        <v>22930</v>
      </c>
      <c r="K5680" s="183">
        <v>18300</v>
      </c>
      <c r="L5680" s="183">
        <f t="shared" si="4572"/>
        <v>4630</v>
      </c>
      <c r="M5680" s="17">
        <v>2000</v>
      </c>
      <c r="N5680" s="17">
        <v>2000</v>
      </c>
      <c r="O5680" s="17">
        <v>630</v>
      </c>
      <c r="P5680" s="17">
        <f t="shared" si="4563"/>
        <v>22930</v>
      </c>
      <c r="Q5680" s="183">
        <f t="shared" si="4564"/>
        <v>100</v>
      </c>
    </row>
    <row r="5681" spans="1:17" x14ac:dyDescent="0.25">
      <c r="A5681" s="4" t="s">
        <v>969</v>
      </c>
      <c r="B5681" s="4" t="s">
        <v>94</v>
      </c>
      <c r="C5681" s="4" t="s">
        <v>1346</v>
      </c>
      <c r="D5681" s="4" t="s">
        <v>2102</v>
      </c>
      <c r="E5681" s="3" t="s">
        <v>206</v>
      </c>
      <c r="F5681" s="4"/>
      <c r="G5681" s="16" t="s">
        <v>1018</v>
      </c>
      <c r="H5681" s="16" t="s">
        <v>205</v>
      </c>
      <c r="I5681" s="183">
        <v>525</v>
      </c>
      <c r="J5681" s="183">
        <v>525</v>
      </c>
      <c r="K5681" s="183">
        <v>425</v>
      </c>
      <c r="L5681" s="183">
        <f t="shared" si="4572"/>
        <v>100</v>
      </c>
      <c r="M5681" s="17">
        <v>50</v>
      </c>
      <c r="N5681" s="17">
        <v>50</v>
      </c>
      <c r="O5681" s="17">
        <v>0</v>
      </c>
      <c r="P5681" s="17">
        <f t="shared" si="4563"/>
        <v>525</v>
      </c>
      <c r="Q5681" s="183">
        <f t="shared" si="4564"/>
        <v>100</v>
      </c>
    </row>
    <row r="5682" spans="1:17" x14ac:dyDescent="0.25">
      <c r="A5682" s="4" t="s">
        <v>969</v>
      </c>
      <c r="B5682" s="4" t="s">
        <v>94</v>
      </c>
      <c r="C5682" s="4" t="s">
        <v>1346</v>
      </c>
      <c r="D5682" s="4" t="s">
        <v>2102</v>
      </c>
      <c r="E5682" s="3" t="s">
        <v>212</v>
      </c>
      <c r="F5682" s="4"/>
      <c r="G5682" s="16" t="s">
        <v>1018</v>
      </c>
      <c r="H5682" s="16" t="s">
        <v>211</v>
      </c>
      <c r="I5682" s="183">
        <v>12998</v>
      </c>
      <c r="J5682" s="183">
        <v>3998</v>
      </c>
      <c r="K5682" s="183">
        <v>3700</v>
      </c>
      <c r="L5682" s="183">
        <f t="shared" si="4572"/>
        <v>298</v>
      </c>
      <c r="M5682" s="17">
        <v>298</v>
      </c>
      <c r="N5682" s="17">
        <v>0</v>
      </c>
      <c r="O5682" s="17">
        <v>0</v>
      </c>
      <c r="P5682" s="17">
        <f t="shared" si="4563"/>
        <v>3998</v>
      </c>
      <c r="Q5682" s="183">
        <f t="shared" si="4564"/>
        <v>100</v>
      </c>
    </row>
    <row r="5683" spans="1:17" x14ac:dyDescent="0.25">
      <c r="A5683" s="4" t="s">
        <v>969</v>
      </c>
      <c r="B5683" s="4" t="s">
        <v>94</v>
      </c>
      <c r="C5683" s="4" t="s">
        <v>1346</v>
      </c>
      <c r="D5683" s="4" t="s">
        <v>2102</v>
      </c>
      <c r="E5683" s="3" t="s">
        <v>215</v>
      </c>
      <c r="F5683" s="4"/>
      <c r="G5683" s="16" t="s">
        <v>1018</v>
      </c>
      <c r="H5683" s="16" t="s">
        <v>214</v>
      </c>
      <c r="I5683" s="183">
        <v>0</v>
      </c>
      <c r="J5683" s="183">
        <v>0</v>
      </c>
      <c r="K5683" s="183">
        <v>0</v>
      </c>
      <c r="L5683" s="183">
        <f t="shared" si="4572"/>
        <v>0</v>
      </c>
      <c r="M5683" s="17">
        <v>0</v>
      </c>
      <c r="N5683" s="17">
        <v>0</v>
      </c>
      <c r="O5683" s="17">
        <v>0</v>
      </c>
      <c r="P5683" s="17">
        <f t="shared" si="4563"/>
        <v>0</v>
      </c>
      <c r="Q5683" s="161" t="str">
        <f t="shared" si="4564"/>
        <v>-</v>
      </c>
    </row>
    <row r="5684" spans="1:17" x14ac:dyDescent="0.25">
      <c r="A5684" s="1" t="s">
        <v>969</v>
      </c>
      <c r="B5684" s="1" t="s">
        <v>94</v>
      </c>
      <c r="C5684" s="1" t="s">
        <v>1346</v>
      </c>
      <c r="D5684" s="1" t="s">
        <v>2102</v>
      </c>
      <c r="E5684" s="1" t="s">
        <v>40</v>
      </c>
      <c r="F5684" s="4" t="s">
        <v>1</v>
      </c>
      <c r="G5684" s="16" t="s">
        <v>1</v>
      </c>
      <c r="H5684" s="2" t="s">
        <v>41</v>
      </c>
      <c r="I5684" s="185">
        <f t="shared" ref="I5684:O5684" si="4573">SUM(I5685:I5687)</f>
        <v>55344</v>
      </c>
      <c r="J5684" s="185">
        <f t="shared" si="4573"/>
        <v>27344</v>
      </c>
      <c r="K5684" s="185">
        <f t="shared" si="4573"/>
        <v>24994</v>
      </c>
      <c r="L5684" s="185">
        <f t="shared" si="4573"/>
        <v>2350</v>
      </c>
      <c r="M5684" s="15">
        <f t="shared" si="4573"/>
        <v>1350</v>
      </c>
      <c r="N5684" s="15">
        <f t="shared" si="4573"/>
        <v>750</v>
      </c>
      <c r="O5684" s="15">
        <f t="shared" si="4573"/>
        <v>250</v>
      </c>
      <c r="P5684" s="15">
        <f t="shared" si="4563"/>
        <v>27344</v>
      </c>
      <c r="Q5684" s="185">
        <f t="shared" si="4564"/>
        <v>100</v>
      </c>
    </row>
    <row r="5685" spans="1:17" x14ac:dyDescent="0.25">
      <c r="A5685" s="4" t="s">
        <v>969</v>
      </c>
      <c r="B5685" s="4" t="s">
        <v>94</v>
      </c>
      <c r="C5685" s="4" t="s">
        <v>1346</v>
      </c>
      <c r="D5685" s="4" t="s">
        <v>2102</v>
      </c>
      <c r="E5685" s="3" t="s">
        <v>42</v>
      </c>
      <c r="F5685" s="4"/>
      <c r="G5685" s="16" t="s">
        <v>1018</v>
      </c>
      <c r="H5685" s="16" t="s">
        <v>41</v>
      </c>
      <c r="I5685" s="183">
        <v>41799</v>
      </c>
      <c r="J5685" s="183">
        <v>13799</v>
      </c>
      <c r="K5685" s="183">
        <v>12799</v>
      </c>
      <c r="L5685" s="183">
        <f>M5685+N5685+O5685</f>
        <v>1000</v>
      </c>
      <c r="M5685" s="17">
        <v>500</v>
      </c>
      <c r="N5685" s="17">
        <v>500</v>
      </c>
      <c r="O5685" s="17">
        <v>0</v>
      </c>
      <c r="P5685" s="17">
        <f t="shared" si="4563"/>
        <v>13799</v>
      </c>
      <c r="Q5685" s="183">
        <f t="shared" si="4564"/>
        <v>100</v>
      </c>
    </row>
    <row r="5686" spans="1:17" ht="22.5" x14ac:dyDescent="0.25">
      <c r="A5686" s="4" t="s">
        <v>969</v>
      </c>
      <c r="B5686" s="4" t="s">
        <v>94</v>
      </c>
      <c r="C5686" s="4" t="s">
        <v>1346</v>
      </c>
      <c r="D5686" s="4" t="s">
        <v>2102</v>
      </c>
      <c r="E5686" s="3" t="s">
        <v>42</v>
      </c>
      <c r="F5686" s="4" t="s">
        <v>2109</v>
      </c>
      <c r="G5686" s="16" t="s">
        <v>1018</v>
      </c>
      <c r="H5686" s="16" t="s">
        <v>50</v>
      </c>
      <c r="I5686" s="183">
        <v>4545</v>
      </c>
      <c r="J5686" s="183">
        <v>4545</v>
      </c>
      <c r="K5686" s="183">
        <v>4545</v>
      </c>
      <c r="L5686" s="183">
        <f>M5686+N5686+O5686</f>
        <v>0</v>
      </c>
      <c r="M5686" s="17">
        <v>0</v>
      </c>
      <c r="N5686" s="17">
        <v>0</v>
      </c>
      <c r="O5686" s="17">
        <v>0</v>
      </c>
      <c r="P5686" s="17">
        <f t="shared" si="4563"/>
        <v>4545</v>
      </c>
      <c r="Q5686" s="183">
        <f t="shared" si="4564"/>
        <v>100</v>
      </c>
    </row>
    <row r="5687" spans="1:17" ht="22.5" x14ac:dyDescent="0.25">
      <c r="A5687" s="4" t="s">
        <v>969</v>
      </c>
      <c r="B5687" s="4" t="s">
        <v>94</v>
      </c>
      <c r="C5687" s="4" t="s">
        <v>1346</v>
      </c>
      <c r="D5687" s="4" t="s">
        <v>2102</v>
      </c>
      <c r="E5687" s="3" t="s">
        <v>42</v>
      </c>
      <c r="F5687" s="4" t="s">
        <v>2110</v>
      </c>
      <c r="G5687" s="16" t="s">
        <v>1018</v>
      </c>
      <c r="H5687" s="16" t="s">
        <v>56</v>
      </c>
      <c r="I5687" s="183">
        <v>9000</v>
      </c>
      <c r="J5687" s="183">
        <v>9000</v>
      </c>
      <c r="K5687" s="183">
        <v>7650</v>
      </c>
      <c r="L5687" s="183">
        <f>M5687+N5687+O5687</f>
        <v>1350</v>
      </c>
      <c r="M5687" s="17">
        <v>850</v>
      </c>
      <c r="N5687" s="17">
        <v>250</v>
      </c>
      <c r="O5687" s="17">
        <v>250</v>
      </c>
      <c r="P5687" s="17">
        <f t="shared" si="4563"/>
        <v>9000</v>
      </c>
      <c r="Q5687" s="183">
        <f t="shared" si="4564"/>
        <v>100</v>
      </c>
    </row>
    <row r="5688" spans="1:17" ht="22.5" x14ac:dyDescent="0.25">
      <c r="A5688" s="1" t="s">
        <v>1</v>
      </c>
      <c r="B5688" s="1" t="s">
        <v>1</v>
      </c>
      <c r="C5688" s="1" t="s">
        <v>1</v>
      </c>
      <c r="D5688" s="2" t="s">
        <v>1</v>
      </c>
      <c r="E5688" s="2" t="s">
        <v>1</v>
      </c>
      <c r="F5688" s="2" t="s">
        <v>1</v>
      </c>
      <c r="G5688" s="2" t="s">
        <v>1</v>
      </c>
      <c r="H5688" s="13" t="s">
        <v>57</v>
      </c>
      <c r="I5688" s="184">
        <f t="shared" ref="I5688:O5689" si="4574">SUM(I5689)</f>
        <v>100</v>
      </c>
      <c r="J5688" s="184">
        <f t="shared" si="4574"/>
        <v>3420</v>
      </c>
      <c r="K5688" s="184">
        <f t="shared" si="4574"/>
        <v>3320</v>
      </c>
      <c r="L5688" s="184">
        <f t="shared" si="4574"/>
        <v>0</v>
      </c>
      <c r="M5688" s="14">
        <f t="shared" si="4574"/>
        <v>0</v>
      </c>
      <c r="N5688" s="14">
        <f t="shared" si="4574"/>
        <v>0</v>
      </c>
      <c r="O5688" s="14">
        <f t="shared" si="4574"/>
        <v>0</v>
      </c>
      <c r="P5688" s="14">
        <f t="shared" si="4563"/>
        <v>3320</v>
      </c>
      <c r="Q5688" s="184">
        <f t="shared" si="4564"/>
        <v>97.076023391812853</v>
      </c>
    </row>
    <row r="5689" spans="1:17" x14ac:dyDescent="0.25">
      <c r="A5689" s="4" t="s">
        <v>969</v>
      </c>
      <c r="B5689" s="4" t="s">
        <v>94</v>
      </c>
      <c r="C5689" s="4" t="s">
        <v>1346</v>
      </c>
      <c r="D5689" s="4" t="s">
        <v>2102</v>
      </c>
      <c r="E5689" s="2" t="s">
        <v>58</v>
      </c>
      <c r="F5689" s="2" t="s">
        <v>1</v>
      </c>
      <c r="G5689" s="2" t="s">
        <v>1</v>
      </c>
      <c r="H5689" s="2" t="s">
        <v>59</v>
      </c>
      <c r="I5689" s="185">
        <f t="shared" si="4574"/>
        <v>100</v>
      </c>
      <c r="J5689" s="185">
        <f t="shared" si="4574"/>
        <v>3420</v>
      </c>
      <c r="K5689" s="185">
        <f t="shared" si="4574"/>
        <v>3320</v>
      </c>
      <c r="L5689" s="185">
        <f t="shared" si="4574"/>
        <v>0</v>
      </c>
      <c r="M5689" s="15">
        <f t="shared" si="4574"/>
        <v>0</v>
      </c>
      <c r="N5689" s="15">
        <f t="shared" si="4574"/>
        <v>0</v>
      </c>
      <c r="O5689" s="15">
        <f t="shared" si="4574"/>
        <v>0</v>
      </c>
      <c r="P5689" s="15">
        <f t="shared" si="4563"/>
        <v>3320</v>
      </c>
      <c r="Q5689" s="185">
        <f t="shared" si="4564"/>
        <v>97.076023391812853</v>
      </c>
    </row>
    <row r="5690" spans="1:17" x14ac:dyDescent="0.25">
      <c r="A5690" s="4" t="s">
        <v>969</v>
      </c>
      <c r="B5690" s="4" t="s">
        <v>94</v>
      </c>
      <c r="C5690" s="4" t="s">
        <v>1346</v>
      </c>
      <c r="D5690" s="4" t="s">
        <v>2102</v>
      </c>
      <c r="E5690" s="3" t="s">
        <v>69</v>
      </c>
      <c r="F5690" s="4"/>
      <c r="G5690" s="16" t="s">
        <v>1018</v>
      </c>
      <c r="H5690" s="16" t="s">
        <v>68</v>
      </c>
      <c r="I5690" s="183">
        <v>100</v>
      </c>
      <c r="J5690" s="183">
        <v>3420</v>
      </c>
      <c r="K5690" s="183">
        <v>3320</v>
      </c>
      <c r="L5690" s="183">
        <f>M5690+N5690+O5690</f>
        <v>0</v>
      </c>
      <c r="M5690" s="17">
        <v>0</v>
      </c>
      <c r="N5690" s="17">
        <v>0</v>
      </c>
      <c r="O5690" s="17">
        <v>0</v>
      </c>
      <c r="P5690" s="17">
        <f t="shared" si="4563"/>
        <v>3320</v>
      </c>
      <c r="Q5690" s="183">
        <f t="shared" si="4564"/>
        <v>97.076023391812853</v>
      </c>
    </row>
    <row r="5691" spans="1:17" ht="22.5" x14ac:dyDescent="0.25">
      <c r="A5691" s="1" t="s">
        <v>1</v>
      </c>
      <c r="B5691" s="1" t="s">
        <v>1</v>
      </c>
      <c r="C5691" s="1" t="s">
        <v>1</v>
      </c>
      <c r="D5691" s="2" t="s">
        <v>1</v>
      </c>
      <c r="E5691" s="2" t="s">
        <v>1</v>
      </c>
      <c r="F5691" s="2" t="s">
        <v>1</v>
      </c>
      <c r="G5691" s="2" t="s">
        <v>1</v>
      </c>
      <c r="H5691" s="13" t="s">
        <v>70</v>
      </c>
      <c r="I5691" s="184">
        <f t="shared" ref="I5691:O5691" si="4575">SUM(I5692)</f>
        <v>42000</v>
      </c>
      <c r="J5691" s="184">
        <f t="shared" si="4575"/>
        <v>32000</v>
      </c>
      <c r="K5691" s="184">
        <f t="shared" si="4575"/>
        <v>28800</v>
      </c>
      <c r="L5691" s="184">
        <f t="shared" si="4575"/>
        <v>3200</v>
      </c>
      <c r="M5691" s="14">
        <f t="shared" si="4575"/>
        <v>3200</v>
      </c>
      <c r="N5691" s="14">
        <f t="shared" si="4575"/>
        <v>0</v>
      </c>
      <c r="O5691" s="14">
        <f t="shared" si="4575"/>
        <v>0</v>
      </c>
      <c r="P5691" s="14">
        <f t="shared" si="4563"/>
        <v>32000</v>
      </c>
      <c r="Q5691" s="184">
        <f t="shared" si="4564"/>
        <v>100</v>
      </c>
    </row>
    <row r="5692" spans="1:17" x14ac:dyDescent="0.25">
      <c r="A5692" s="4" t="s">
        <v>969</v>
      </c>
      <c r="B5692" s="4" t="s">
        <v>94</v>
      </c>
      <c r="C5692" s="4" t="s">
        <v>1346</v>
      </c>
      <c r="D5692" s="4" t="s">
        <v>2102</v>
      </c>
      <c r="E5692" s="2" t="s">
        <v>71</v>
      </c>
      <c r="F5692" s="2" t="s">
        <v>1</v>
      </c>
      <c r="G5692" s="2" t="s">
        <v>1</v>
      </c>
      <c r="H5692" s="2" t="s">
        <v>72</v>
      </c>
      <c r="I5692" s="185">
        <f t="shared" ref="I5692:L5692" si="4576">SUM(I5693:I5694)</f>
        <v>42000</v>
      </c>
      <c r="J5692" s="185">
        <f t="shared" ref="J5692" si="4577">SUM(J5693:J5694)</f>
        <v>32000</v>
      </c>
      <c r="K5692" s="185">
        <f t="shared" ref="K5692" si="4578">SUM(K5693:K5694)</f>
        <v>28800</v>
      </c>
      <c r="L5692" s="185">
        <f t="shared" si="4576"/>
        <v>3200</v>
      </c>
      <c r="M5692" s="15">
        <f t="shared" ref="M5692:O5692" si="4579">SUM(M5693:M5694)</f>
        <v>3200</v>
      </c>
      <c r="N5692" s="15">
        <f t="shared" si="4579"/>
        <v>0</v>
      </c>
      <c r="O5692" s="15">
        <f t="shared" si="4579"/>
        <v>0</v>
      </c>
      <c r="P5692" s="15">
        <f t="shared" si="4563"/>
        <v>32000</v>
      </c>
      <c r="Q5692" s="185">
        <f t="shared" si="4564"/>
        <v>100</v>
      </c>
    </row>
    <row r="5693" spans="1:17" x14ac:dyDescent="0.25">
      <c r="A5693" s="4" t="s">
        <v>969</v>
      </c>
      <c r="B5693" s="4" t="s">
        <v>94</v>
      </c>
      <c r="C5693" s="4" t="s">
        <v>1346</v>
      </c>
      <c r="D5693" s="4" t="s">
        <v>2102</v>
      </c>
      <c r="E5693" s="3" t="s">
        <v>75</v>
      </c>
      <c r="F5693" s="4"/>
      <c r="G5693" s="16" t="s">
        <v>1018</v>
      </c>
      <c r="H5693" s="16" t="s">
        <v>74</v>
      </c>
      <c r="I5693" s="183">
        <v>17000</v>
      </c>
      <c r="J5693" s="183">
        <v>12000</v>
      </c>
      <c r="K5693" s="183">
        <v>10000</v>
      </c>
      <c r="L5693" s="183">
        <f>M5693+N5693+O5693</f>
        <v>2000</v>
      </c>
      <c r="M5693" s="17">
        <v>2000</v>
      </c>
      <c r="N5693" s="17">
        <v>0</v>
      </c>
      <c r="O5693" s="17">
        <v>0</v>
      </c>
      <c r="P5693" s="17">
        <f t="shared" si="4563"/>
        <v>12000</v>
      </c>
      <c r="Q5693" s="183">
        <f t="shared" si="4564"/>
        <v>100</v>
      </c>
    </row>
    <row r="5694" spans="1:17" x14ac:dyDescent="0.25">
      <c r="A5694" s="4" t="s">
        <v>969</v>
      </c>
      <c r="B5694" s="4" t="s">
        <v>94</v>
      </c>
      <c r="C5694" s="4" t="s">
        <v>1346</v>
      </c>
      <c r="D5694" s="4" t="s">
        <v>2102</v>
      </c>
      <c r="E5694" s="3" t="s">
        <v>341</v>
      </c>
      <c r="F5694" s="4"/>
      <c r="G5694" s="16" t="s">
        <v>1018</v>
      </c>
      <c r="H5694" s="16" t="s">
        <v>340</v>
      </c>
      <c r="I5694" s="183">
        <v>25000</v>
      </c>
      <c r="J5694" s="183">
        <v>20000</v>
      </c>
      <c r="K5694" s="183">
        <v>18800</v>
      </c>
      <c r="L5694" s="183">
        <f>M5694+N5694+O5694</f>
        <v>1200</v>
      </c>
      <c r="M5694" s="17">
        <v>1200</v>
      </c>
      <c r="N5694" s="17">
        <v>0</v>
      </c>
      <c r="O5694" s="17">
        <v>0</v>
      </c>
      <c r="P5694" s="17">
        <f t="shared" si="4563"/>
        <v>20000</v>
      </c>
      <c r="Q5694" s="183">
        <f t="shared" si="4564"/>
        <v>100</v>
      </c>
    </row>
    <row r="5695" spans="1:17" x14ac:dyDescent="0.25">
      <c r="A5695" s="16" t="s">
        <v>1</v>
      </c>
      <c r="B5695" s="16" t="s">
        <v>1</v>
      </c>
      <c r="C5695" s="16" t="s">
        <v>1</v>
      </c>
      <c r="D5695" s="16" t="s">
        <v>1</v>
      </c>
      <c r="E5695" s="16" t="s">
        <v>1</v>
      </c>
      <c r="F5695" s="16" t="s">
        <v>1</v>
      </c>
      <c r="G5695" s="16" t="s">
        <v>1</v>
      </c>
      <c r="H5695" s="13" t="s">
        <v>2111</v>
      </c>
      <c r="I5695" s="184">
        <f t="shared" ref="I5695:O5695" si="4580">SUM(I5665,I5688,I5691)</f>
        <v>1997341</v>
      </c>
      <c r="J5695" s="184">
        <f t="shared" si="4580"/>
        <v>1940961</v>
      </c>
      <c r="K5695" s="184">
        <f t="shared" si="4580"/>
        <v>1745829</v>
      </c>
      <c r="L5695" s="184">
        <f t="shared" si="4580"/>
        <v>188774</v>
      </c>
      <c r="M5695" s="14">
        <f t="shared" si="4580"/>
        <v>121398</v>
      </c>
      <c r="N5695" s="14">
        <f t="shared" si="4580"/>
        <v>65496</v>
      </c>
      <c r="O5695" s="14">
        <f t="shared" si="4580"/>
        <v>1880</v>
      </c>
      <c r="P5695" s="14">
        <f t="shared" si="4563"/>
        <v>1934603</v>
      </c>
      <c r="Q5695" s="184">
        <f t="shared" si="4564"/>
        <v>99.672430306430684</v>
      </c>
    </row>
    <row r="5696" spans="1:17" ht="15.75" thickBot="1" x14ac:dyDescent="0.3">
      <c r="A5696" s="16" t="s">
        <v>1</v>
      </c>
      <c r="B5696" s="16" t="s">
        <v>1</v>
      </c>
      <c r="C5696" s="16" t="s">
        <v>1</v>
      </c>
      <c r="D5696" s="16" t="s">
        <v>1</v>
      </c>
      <c r="E5696" s="16" t="s">
        <v>1</v>
      </c>
      <c r="F5696" s="16" t="s">
        <v>1</v>
      </c>
      <c r="G5696" s="16" t="s">
        <v>1</v>
      </c>
      <c r="H5696" s="2" t="s">
        <v>77</v>
      </c>
      <c r="I5696" s="185">
        <v>48</v>
      </c>
      <c r="J5696" s="185">
        <v>48</v>
      </c>
      <c r="K5696" s="185"/>
      <c r="L5696" s="185"/>
      <c r="M5696" s="15"/>
      <c r="N5696" s="15"/>
      <c r="O5696" s="15"/>
      <c r="P5696" s="15"/>
      <c r="Q5696" s="164"/>
    </row>
    <row r="5697" spans="1:17" ht="45.75" thickBot="1" x14ac:dyDescent="0.3">
      <c r="A5697" s="212" t="s">
        <v>1</v>
      </c>
      <c r="B5697" s="212" t="s">
        <v>1</v>
      </c>
      <c r="C5697" s="212" t="s">
        <v>1</v>
      </c>
      <c r="D5697" s="212" t="s">
        <v>1</v>
      </c>
      <c r="E5697" s="212" t="s">
        <v>1</v>
      </c>
      <c r="F5697" s="212" t="s">
        <v>1</v>
      </c>
      <c r="G5697" s="214" t="s">
        <v>1</v>
      </c>
      <c r="H5697" s="5" t="s">
        <v>78</v>
      </c>
      <c r="I5697" s="109" t="s">
        <v>3374</v>
      </c>
      <c r="J5697" s="109" t="s">
        <v>3433</v>
      </c>
      <c r="K5697" s="109" t="s">
        <v>3437</v>
      </c>
      <c r="L5697" s="109" t="s">
        <v>3434</v>
      </c>
      <c r="M5697" s="5" t="s">
        <v>3439</v>
      </c>
      <c r="N5697" s="5" t="s">
        <v>3440</v>
      </c>
      <c r="O5697" s="5" t="s">
        <v>3441</v>
      </c>
      <c r="P5697" s="5" t="s">
        <v>3438</v>
      </c>
      <c r="Q5697" s="162" t="s">
        <v>3302</v>
      </c>
    </row>
    <row r="5698" spans="1:17" x14ac:dyDescent="0.25">
      <c r="A5698" s="213"/>
      <c r="B5698" s="213"/>
      <c r="C5698" s="213"/>
      <c r="D5698" s="213"/>
      <c r="E5698" s="213"/>
      <c r="F5698" s="213"/>
      <c r="G5698" s="215"/>
      <c r="H5698" s="18" t="s">
        <v>1</v>
      </c>
      <c r="I5698" s="110">
        <v>1</v>
      </c>
      <c r="J5698" s="110">
        <v>2</v>
      </c>
      <c r="K5698" s="110">
        <v>20</v>
      </c>
      <c r="L5698" s="110" t="s">
        <v>3402</v>
      </c>
      <c r="M5698" s="12">
        <v>5</v>
      </c>
      <c r="N5698" s="12">
        <v>6</v>
      </c>
      <c r="O5698" s="12">
        <v>7</v>
      </c>
      <c r="P5698" s="12" t="s">
        <v>3303</v>
      </c>
      <c r="Q5698" s="110">
        <v>9</v>
      </c>
    </row>
    <row r="5699" spans="1:17" x14ac:dyDescent="0.25">
      <c r="A5699" s="213"/>
      <c r="B5699" s="213"/>
      <c r="C5699" s="213"/>
      <c r="D5699" s="213"/>
      <c r="E5699" s="213"/>
      <c r="F5699" s="213"/>
      <c r="G5699" s="215"/>
      <c r="H5699" s="19" t="s">
        <v>1061</v>
      </c>
      <c r="I5699" s="186">
        <f t="shared" ref="I5699:L5699" si="4581">SUM(I5695)</f>
        <v>1997341</v>
      </c>
      <c r="J5699" s="186">
        <f t="shared" ref="J5699" si="4582">SUM(J5695)</f>
        <v>1940961</v>
      </c>
      <c r="K5699" s="186">
        <f t="shared" ref="K5699" si="4583">SUM(K5695)</f>
        <v>1745829</v>
      </c>
      <c r="L5699" s="186">
        <f t="shared" si="4581"/>
        <v>188774</v>
      </c>
      <c r="M5699" s="20">
        <f t="shared" ref="M5699:O5699" si="4584">SUM(M5695)</f>
        <v>121398</v>
      </c>
      <c r="N5699" s="20">
        <f t="shared" si="4584"/>
        <v>65496</v>
      </c>
      <c r="O5699" s="20">
        <f t="shared" si="4584"/>
        <v>1880</v>
      </c>
      <c r="P5699" s="20">
        <f>K5699+L5699</f>
        <v>1934603</v>
      </c>
      <c r="Q5699" s="186">
        <f>IF(J5699=0,"-",P5699/J5699*100)</f>
        <v>99.672430306430684</v>
      </c>
    </row>
    <row r="5700" spans="1:17" x14ac:dyDescent="0.25">
      <c r="A5700" s="213"/>
      <c r="B5700" s="213"/>
      <c r="C5700" s="213"/>
      <c r="D5700" s="213"/>
      <c r="E5700" s="213"/>
      <c r="F5700" s="213"/>
      <c r="G5700" s="215"/>
      <c r="H5700" s="21" t="s">
        <v>80</v>
      </c>
      <c r="I5700" s="186">
        <f t="shared" ref="I5700:L5700" si="4585">SUM(I5699)</f>
        <v>1997341</v>
      </c>
      <c r="J5700" s="186">
        <f t="shared" ref="J5700" si="4586">SUM(J5699)</f>
        <v>1940961</v>
      </c>
      <c r="K5700" s="186">
        <f t="shared" ref="K5700" si="4587">SUM(K5699)</f>
        <v>1745829</v>
      </c>
      <c r="L5700" s="186">
        <f t="shared" si="4585"/>
        <v>188774</v>
      </c>
      <c r="M5700" s="20">
        <f t="shared" ref="M5700:O5700" si="4588">SUM(M5699)</f>
        <v>121398</v>
      </c>
      <c r="N5700" s="20">
        <f t="shared" si="4588"/>
        <v>65496</v>
      </c>
      <c r="O5700" s="20">
        <f t="shared" si="4588"/>
        <v>1880</v>
      </c>
      <c r="P5700" s="20">
        <f>K5700+L5700</f>
        <v>1934603</v>
      </c>
      <c r="Q5700" s="186">
        <f>IF(J5700=0,"-",P5700/J5700*100)</f>
        <v>99.672430306430684</v>
      </c>
    </row>
    <row r="5701" spans="1:17" x14ac:dyDescent="0.25">
      <c r="A5701" s="216"/>
      <c r="B5701" s="216"/>
      <c r="C5701" s="216"/>
      <c r="D5701" s="216"/>
      <c r="E5701" s="216"/>
      <c r="F5701" s="216"/>
      <c r="G5701" s="217"/>
      <c r="J5701" s="178">
        <v>0</v>
      </c>
      <c r="K5701" s="178">
        <v>0</v>
      </c>
      <c r="L5701" s="178">
        <f>M5701+N5701+O5701</f>
        <v>0</v>
      </c>
      <c r="P5701">
        <f>K5701+L5701</f>
        <v>0</v>
      </c>
      <c r="Q5701" s="160" t="str">
        <f>IF(J5701=0,"-",P5701/J5701*100)</f>
        <v>-</v>
      </c>
    </row>
    <row r="5702" spans="1:17" ht="15.75" thickBot="1" x14ac:dyDescent="0.3">
      <c r="A5702" s="16" t="s">
        <v>1</v>
      </c>
      <c r="B5702" s="16" t="s">
        <v>1</v>
      </c>
      <c r="C5702" s="16" t="s">
        <v>1</v>
      </c>
      <c r="D5702" s="16" t="s">
        <v>1</v>
      </c>
      <c r="E5702" s="16" t="s">
        <v>1</v>
      </c>
      <c r="F5702" s="16" t="s">
        <v>1</v>
      </c>
      <c r="G5702" s="16" t="s">
        <v>1</v>
      </c>
      <c r="H5702" s="22" t="s">
        <v>1</v>
      </c>
      <c r="I5702" s="187"/>
      <c r="J5702" s="187"/>
      <c r="K5702" s="187"/>
      <c r="L5702" s="187"/>
      <c r="M5702" s="22"/>
      <c r="N5702" s="22"/>
      <c r="O5702" s="22"/>
      <c r="P5702" s="22"/>
      <c r="Q5702" s="166"/>
    </row>
    <row r="5703" spans="1:17" ht="45.75" thickBot="1" x14ac:dyDescent="0.3">
      <c r="A5703" s="5" t="s">
        <v>4</v>
      </c>
      <c r="B5703" s="5" t="s">
        <v>5</v>
      </c>
      <c r="C5703" s="5" t="s">
        <v>6</v>
      </c>
      <c r="D5703" s="6" t="s">
        <v>1</v>
      </c>
      <c r="E5703" s="5" t="s">
        <v>7</v>
      </c>
      <c r="F5703" s="5" t="s">
        <v>8</v>
      </c>
      <c r="G5703" s="5" t="s">
        <v>9</v>
      </c>
      <c r="H5703" s="5" t="s">
        <v>10</v>
      </c>
      <c r="I5703" s="109" t="s">
        <v>3374</v>
      </c>
      <c r="J5703" s="109" t="s">
        <v>3433</v>
      </c>
      <c r="K5703" s="109" t="s">
        <v>3437</v>
      </c>
      <c r="L5703" s="109" t="s">
        <v>3434</v>
      </c>
      <c r="M5703" s="5" t="s">
        <v>3439</v>
      </c>
      <c r="N5703" s="5" t="s">
        <v>3440</v>
      </c>
      <c r="O5703" s="5" t="s">
        <v>3441</v>
      </c>
      <c r="P5703" s="5" t="s">
        <v>3438</v>
      </c>
      <c r="Q5703" s="162" t="s">
        <v>3302</v>
      </c>
    </row>
    <row r="5704" spans="1:17" x14ac:dyDescent="0.25">
      <c r="A5704" s="7" t="s">
        <v>1</v>
      </c>
      <c r="B5704" s="7" t="s">
        <v>1</v>
      </c>
      <c r="C5704" s="7" t="s">
        <v>1</v>
      </c>
      <c r="D5704" s="8" t="s">
        <v>1</v>
      </c>
      <c r="E5704" s="8" t="s">
        <v>1</v>
      </c>
      <c r="F5704" s="9" t="s">
        <v>1</v>
      </c>
      <c r="G5704" s="10" t="s">
        <v>1</v>
      </c>
      <c r="H5704" s="11" t="s">
        <v>1</v>
      </c>
      <c r="I5704" s="110">
        <v>1</v>
      </c>
      <c r="J5704" s="110">
        <v>2</v>
      </c>
      <c r="K5704" s="110">
        <v>20</v>
      </c>
      <c r="L5704" s="110" t="s">
        <v>3402</v>
      </c>
      <c r="M5704" s="12">
        <v>5</v>
      </c>
      <c r="N5704" s="12">
        <v>6</v>
      </c>
      <c r="O5704" s="12">
        <v>7</v>
      </c>
      <c r="P5704" s="12" t="s">
        <v>3303</v>
      </c>
      <c r="Q5704" s="110">
        <v>9</v>
      </c>
    </row>
    <row r="5705" spans="1:17" x14ac:dyDescent="0.25">
      <c r="A5705" s="1" t="s">
        <v>969</v>
      </c>
      <c r="B5705" s="1" t="s">
        <v>94</v>
      </c>
      <c r="C5705" s="4" t="s">
        <v>1357</v>
      </c>
      <c r="D5705" s="4" t="s">
        <v>2112</v>
      </c>
      <c r="E5705" s="2" t="s">
        <v>1</v>
      </c>
      <c r="F5705" s="2" t="s">
        <v>1</v>
      </c>
      <c r="G5705" s="2" t="s">
        <v>1</v>
      </c>
      <c r="H5705" s="2" t="s">
        <v>2113</v>
      </c>
      <c r="I5705" s="183">
        <v>0</v>
      </c>
      <c r="J5705" s="183"/>
      <c r="K5705" s="183"/>
      <c r="L5705" s="183"/>
      <c r="M5705" s="3"/>
      <c r="N5705" s="3"/>
      <c r="O5705" s="3"/>
      <c r="P5705" s="3"/>
      <c r="Q5705" s="161"/>
    </row>
    <row r="5706" spans="1:17" ht="33.75" x14ac:dyDescent="0.25">
      <c r="A5706" s="1" t="s">
        <v>1</v>
      </c>
      <c r="B5706" s="1" t="s">
        <v>1</v>
      </c>
      <c r="C5706" s="1" t="s">
        <v>1</v>
      </c>
      <c r="D5706" s="2" t="s">
        <v>1</v>
      </c>
      <c r="E5706" s="2" t="s">
        <v>1</v>
      </c>
      <c r="F5706" s="2" t="s">
        <v>1</v>
      </c>
      <c r="G5706" s="2" t="s">
        <v>1</v>
      </c>
      <c r="H5706" s="13" t="s">
        <v>14</v>
      </c>
      <c r="I5706" s="184">
        <f t="shared" ref="I5706:L5706" si="4589">SUM(I5707,I5715,I5717)</f>
        <v>2673012</v>
      </c>
      <c r="J5706" s="184">
        <f t="shared" ref="J5706" si="4590">SUM(J5707,J5715,J5717)</f>
        <v>2618518</v>
      </c>
      <c r="K5706" s="184">
        <f t="shared" ref="K5706" si="4591">SUM(K5707,K5715,K5717)</f>
        <v>2061745</v>
      </c>
      <c r="L5706" s="184">
        <f t="shared" si="4589"/>
        <v>537643</v>
      </c>
      <c r="M5706" s="14">
        <f t="shared" ref="M5706:O5706" si="4592">SUM(M5707,M5715,M5717)</f>
        <v>216523</v>
      </c>
      <c r="N5706" s="14">
        <f t="shared" si="4592"/>
        <v>188983</v>
      </c>
      <c r="O5706" s="14">
        <f t="shared" si="4592"/>
        <v>132137</v>
      </c>
      <c r="P5706" s="14">
        <f t="shared" ref="P5706:P5737" si="4593">K5706+L5706</f>
        <v>2599388</v>
      </c>
      <c r="Q5706" s="184">
        <f t="shared" ref="Q5706:Q5737" si="4594">IF(J5706=0,"-",P5706/J5706*100)</f>
        <v>99.269434084470689</v>
      </c>
    </row>
    <row r="5707" spans="1:17" x14ac:dyDescent="0.25">
      <c r="A5707" s="4" t="s">
        <v>969</v>
      </c>
      <c r="B5707" s="4" t="s">
        <v>94</v>
      </c>
      <c r="C5707" s="4" t="s">
        <v>1357</v>
      </c>
      <c r="D5707" s="4" t="s">
        <v>2112</v>
      </c>
      <c r="E5707" s="2" t="s">
        <v>15</v>
      </c>
      <c r="F5707" s="2" t="s">
        <v>1</v>
      </c>
      <c r="G5707" s="2" t="s">
        <v>1</v>
      </c>
      <c r="H5707" s="2" t="s">
        <v>16</v>
      </c>
      <c r="I5707" s="185">
        <f t="shared" ref="I5707:L5707" si="4595">SUM(I5708,I5709)</f>
        <v>2209107</v>
      </c>
      <c r="J5707" s="185">
        <f t="shared" ref="J5707" si="4596">SUM(J5708,J5709)</f>
        <v>2217313</v>
      </c>
      <c r="K5707" s="185">
        <f t="shared" ref="K5707" si="4597">SUM(K5708,K5709)</f>
        <v>1763856</v>
      </c>
      <c r="L5707" s="185">
        <f t="shared" si="4595"/>
        <v>453457</v>
      </c>
      <c r="M5707" s="15">
        <f t="shared" ref="M5707:O5707" si="4598">SUM(M5708,M5709)</f>
        <v>177823</v>
      </c>
      <c r="N5707" s="15">
        <f t="shared" si="4598"/>
        <v>162383</v>
      </c>
      <c r="O5707" s="15">
        <f t="shared" si="4598"/>
        <v>113251</v>
      </c>
      <c r="P5707" s="15">
        <f t="shared" si="4593"/>
        <v>2217313</v>
      </c>
      <c r="Q5707" s="185">
        <f t="shared" si="4594"/>
        <v>100</v>
      </c>
    </row>
    <row r="5708" spans="1:17" x14ac:dyDescent="0.25">
      <c r="A5708" s="4" t="s">
        <v>969</v>
      </c>
      <c r="B5708" s="4" t="s">
        <v>94</v>
      </c>
      <c r="C5708" s="4" t="s">
        <v>1357</v>
      </c>
      <c r="D5708" s="4" t="s">
        <v>2112</v>
      </c>
      <c r="E5708" s="3" t="s">
        <v>18</v>
      </c>
      <c r="F5708" s="4"/>
      <c r="G5708" s="16" t="s">
        <v>1018</v>
      </c>
      <c r="H5708" s="16" t="s">
        <v>17</v>
      </c>
      <c r="I5708" s="183">
        <v>1991007</v>
      </c>
      <c r="J5708" s="183">
        <v>1991007</v>
      </c>
      <c r="K5708" s="183">
        <v>1557756</v>
      </c>
      <c r="L5708" s="183">
        <f>M5708+N5708+O5708</f>
        <v>433251</v>
      </c>
      <c r="M5708" s="17">
        <v>160000</v>
      </c>
      <c r="N5708" s="17">
        <v>160000</v>
      </c>
      <c r="O5708" s="17">
        <v>113251</v>
      </c>
      <c r="P5708" s="17">
        <f t="shared" si="4593"/>
        <v>1991007</v>
      </c>
      <c r="Q5708" s="183">
        <f t="shared" si="4594"/>
        <v>100</v>
      </c>
    </row>
    <row r="5709" spans="1:17" x14ac:dyDescent="0.25">
      <c r="A5709" s="1" t="s">
        <v>969</v>
      </c>
      <c r="B5709" s="1" t="s">
        <v>94</v>
      </c>
      <c r="C5709" s="1" t="s">
        <v>1357</v>
      </c>
      <c r="D5709" s="1" t="s">
        <v>2112</v>
      </c>
      <c r="E5709" s="1" t="s">
        <v>20</v>
      </c>
      <c r="F5709" s="4" t="s">
        <v>1</v>
      </c>
      <c r="G5709" s="16" t="s">
        <v>1</v>
      </c>
      <c r="H5709" s="2" t="s">
        <v>21</v>
      </c>
      <c r="I5709" s="185">
        <f t="shared" ref="I5709:O5709" si="4599">SUM(I5710:I5714)</f>
        <v>218100</v>
      </c>
      <c r="J5709" s="185">
        <f t="shared" si="4599"/>
        <v>226306</v>
      </c>
      <c r="K5709" s="185">
        <f t="shared" si="4599"/>
        <v>206100</v>
      </c>
      <c r="L5709" s="185">
        <f t="shared" si="4599"/>
        <v>20206</v>
      </c>
      <c r="M5709" s="15">
        <f t="shared" si="4599"/>
        <v>17823</v>
      </c>
      <c r="N5709" s="15">
        <f t="shared" si="4599"/>
        <v>2383</v>
      </c>
      <c r="O5709" s="15">
        <f t="shared" si="4599"/>
        <v>0</v>
      </c>
      <c r="P5709" s="15">
        <f t="shared" si="4593"/>
        <v>226306</v>
      </c>
      <c r="Q5709" s="185">
        <f t="shared" si="4594"/>
        <v>100</v>
      </c>
    </row>
    <row r="5710" spans="1:17" x14ac:dyDescent="0.25">
      <c r="A5710" s="4" t="s">
        <v>969</v>
      </c>
      <c r="B5710" s="4" t="s">
        <v>94</v>
      </c>
      <c r="C5710" s="4" t="s">
        <v>1357</v>
      </c>
      <c r="D5710" s="4" t="s">
        <v>2112</v>
      </c>
      <c r="E5710" s="3" t="s">
        <v>22</v>
      </c>
      <c r="F5710" s="4" t="s">
        <v>2114</v>
      </c>
      <c r="G5710" s="16" t="s">
        <v>1018</v>
      </c>
      <c r="H5710" s="16" t="s">
        <v>86</v>
      </c>
      <c r="I5710" s="183">
        <v>33100</v>
      </c>
      <c r="J5710" s="183">
        <v>33100</v>
      </c>
      <c r="K5710" s="183">
        <v>30277</v>
      </c>
      <c r="L5710" s="183">
        <f>M5710+N5710+O5710</f>
        <v>2823</v>
      </c>
      <c r="M5710" s="17">
        <v>2823</v>
      </c>
      <c r="N5710" s="17"/>
      <c r="O5710" s="17"/>
      <c r="P5710" s="17">
        <f t="shared" si="4593"/>
        <v>33100</v>
      </c>
      <c r="Q5710" s="183">
        <f t="shared" si="4594"/>
        <v>100</v>
      </c>
    </row>
    <row r="5711" spans="1:17" x14ac:dyDescent="0.25">
      <c r="A5711" s="4" t="s">
        <v>969</v>
      </c>
      <c r="B5711" s="4" t="s">
        <v>94</v>
      </c>
      <c r="C5711" s="4" t="s">
        <v>1357</v>
      </c>
      <c r="D5711" s="4" t="s">
        <v>2112</v>
      </c>
      <c r="E5711" s="3" t="s">
        <v>22</v>
      </c>
      <c r="F5711" s="4" t="s">
        <v>2115</v>
      </c>
      <c r="G5711" s="16" t="s">
        <v>1018</v>
      </c>
      <c r="H5711" s="16" t="s">
        <v>26</v>
      </c>
      <c r="I5711" s="183">
        <v>133000</v>
      </c>
      <c r="J5711" s="183">
        <v>133000</v>
      </c>
      <c r="K5711" s="183">
        <v>115617</v>
      </c>
      <c r="L5711" s="183">
        <f>M5711+N5711+O5711</f>
        <v>17383</v>
      </c>
      <c r="M5711" s="17">
        <v>15000</v>
      </c>
      <c r="N5711" s="17">
        <v>2383</v>
      </c>
      <c r="O5711" s="17"/>
      <c r="P5711" s="17">
        <f t="shared" si="4593"/>
        <v>133000</v>
      </c>
      <c r="Q5711" s="183">
        <f t="shared" si="4594"/>
        <v>100</v>
      </c>
    </row>
    <row r="5712" spans="1:17" x14ac:dyDescent="0.25">
      <c r="A5712" s="4" t="s">
        <v>969</v>
      </c>
      <c r="B5712" s="4" t="s">
        <v>94</v>
      </c>
      <c r="C5712" s="4" t="s">
        <v>1357</v>
      </c>
      <c r="D5712" s="4" t="s">
        <v>2112</v>
      </c>
      <c r="E5712" s="3" t="s">
        <v>22</v>
      </c>
      <c r="F5712" s="4" t="s">
        <v>2116</v>
      </c>
      <c r="G5712" s="16" t="s">
        <v>1018</v>
      </c>
      <c r="H5712" s="16" t="s">
        <v>28</v>
      </c>
      <c r="I5712" s="183">
        <v>31000</v>
      </c>
      <c r="J5712" s="183">
        <v>39206</v>
      </c>
      <c r="K5712" s="183">
        <v>39206</v>
      </c>
      <c r="L5712" s="183">
        <f>M5712+N5712+O5712</f>
        <v>0</v>
      </c>
      <c r="M5712" s="17">
        <v>0</v>
      </c>
      <c r="N5712" s="17">
        <v>0</v>
      </c>
      <c r="O5712" s="17">
        <v>0</v>
      </c>
      <c r="P5712" s="17">
        <f t="shared" si="4593"/>
        <v>39206</v>
      </c>
      <c r="Q5712" s="183">
        <f t="shared" si="4594"/>
        <v>100</v>
      </c>
    </row>
    <row r="5713" spans="1:17" x14ac:dyDescent="0.25">
      <c r="A5713" s="4" t="s">
        <v>969</v>
      </c>
      <c r="B5713" s="4" t="s">
        <v>94</v>
      </c>
      <c r="C5713" s="4" t="s">
        <v>1357</v>
      </c>
      <c r="D5713" s="4" t="s">
        <v>2112</v>
      </c>
      <c r="E5713" s="3" t="s">
        <v>22</v>
      </c>
      <c r="F5713" s="4" t="s">
        <v>2117</v>
      </c>
      <c r="G5713" s="16" t="s">
        <v>1018</v>
      </c>
      <c r="H5713" s="16" t="s">
        <v>24</v>
      </c>
      <c r="I5713" s="183">
        <v>10000</v>
      </c>
      <c r="J5713" s="183">
        <v>10000</v>
      </c>
      <c r="K5713" s="183">
        <v>10000</v>
      </c>
      <c r="L5713" s="183">
        <f>M5713+N5713+O5713</f>
        <v>0</v>
      </c>
      <c r="M5713" s="17"/>
      <c r="N5713" s="17"/>
      <c r="O5713" s="17"/>
      <c r="P5713" s="17">
        <f t="shared" si="4593"/>
        <v>10000</v>
      </c>
      <c r="Q5713" s="183">
        <f t="shared" si="4594"/>
        <v>100</v>
      </c>
    </row>
    <row r="5714" spans="1:17" x14ac:dyDescent="0.25">
      <c r="A5714" s="4" t="s">
        <v>969</v>
      </c>
      <c r="B5714" s="4" t="s">
        <v>94</v>
      </c>
      <c r="C5714" s="4" t="s">
        <v>1357</v>
      </c>
      <c r="D5714" s="4" t="s">
        <v>2112</v>
      </c>
      <c r="E5714" s="3" t="s">
        <v>22</v>
      </c>
      <c r="F5714" s="4" t="s">
        <v>2118</v>
      </c>
      <c r="G5714" s="16" t="s">
        <v>1018</v>
      </c>
      <c r="H5714" s="16" t="s">
        <v>30</v>
      </c>
      <c r="I5714" s="183">
        <v>11000</v>
      </c>
      <c r="J5714" s="183">
        <v>11000</v>
      </c>
      <c r="K5714" s="183">
        <v>11000</v>
      </c>
      <c r="L5714" s="183">
        <f>M5714+N5714+O5714</f>
        <v>0</v>
      </c>
      <c r="M5714" s="17"/>
      <c r="N5714" s="17"/>
      <c r="O5714" s="17"/>
      <c r="P5714" s="17">
        <f t="shared" si="4593"/>
        <v>11000</v>
      </c>
      <c r="Q5714" s="183">
        <f t="shared" si="4594"/>
        <v>100</v>
      </c>
    </row>
    <row r="5715" spans="1:17" x14ac:dyDescent="0.25">
      <c r="A5715" s="4" t="s">
        <v>969</v>
      </c>
      <c r="B5715" s="4" t="s">
        <v>94</v>
      </c>
      <c r="C5715" s="4" t="s">
        <v>1357</v>
      </c>
      <c r="D5715" s="4" t="s">
        <v>2112</v>
      </c>
      <c r="E5715" s="2" t="s">
        <v>31</v>
      </c>
      <c r="F5715" s="2" t="s">
        <v>1</v>
      </c>
      <c r="G5715" s="2" t="s">
        <v>1</v>
      </c>
      <c r="H5715" s="2" t="s">
        <v>32</v>
      </c>
      <c r="I5715" s="185">
        <f t="shared" ref="I5715:O5715" si="4600">SUM(I5716)</f>
        <v>209055</v>
      </c>
      <c r="J5715" s="185">
        <f t="shared" si="4600"/>
        <v>209055</v>
      </c>
      <c r="K5715" s="185">
        <f t="shared" si="4600"/>
        <v>164269</v>
      </c>
      <c r="L5715" s="185">
        <f t="shared" si="4600"/>
        <v>44786</v>
      </c>
      <c r="M5715" s="15">
        <f t="shared" si="4600"/>
        <v>17000</v>
      </c>
      <c r="N5715" s="15">
        <f t="shared" si="4600"/>
        <v>17000</v>
      </c>
      <c r="O5715" s="15">
        <f t="shared" si="4600"/>
        <v>10786</v>
      </c>
      <c r="P5715" s="15">
        <f t="shared" si="4593"/>
        <v>209055</v>
      </c>
      <c r="Q5715" s="185">
        <f t="shared" si="4594"/>
        <v>100</v>
      </c>
    </row>
    <row r="5716" spans="1:17" x14ac:dyDescent="0.25">
      <c r="A5716" s="4" t="s">
        <v>969</v>
      </c>
      <c r="B5716" s="4" t="s">
        <v>94</v>
      </c>
      <c r="C5716" s="4" t="s">
        <v>1357</v>
      </c>
      <c r="D5716" s="4" t="s">
        <v>2112</v>
      </c>
      <c r="E5716" s="3" t="s">
        <v>34</v>
      </c>
      <c r="F5716" s="4"/>
      <c r="G5716" s="16" t="s">
        <v>1018</v>
      </c>
      <c r="H5716" s="16" t="s">
        <v>33</v>
      </c>
      <c r="I5716" s="183">
        <v>209055</v>
      </c>
      <c r="J5716" s="183">
        <v>209055</v>
      </c>
      <c r="K5716" s="183">
        <v>164269</v>
      </c>
      <c r="L5716" s="183">
        <f>M5716+N5716+O5716</f>
        <v>44786</v>
      </c>
      <c r="M5716" s="17">
        <v>17000</v>
      </c>
      <c r="N5716" s="17">
        <v>17000</v>
      </c>
      <c r="O5716" s="17">
        <v>10786</v>
      </c>
      <c r="P5716" s="17">
        <f t="shared" si="4593"/>
        <v>209055</v>
      </c>
      <c r="Q5716" s="183">
        <f t="shared" si="4594"/>
        <v>100</v>
      </c>
    </row>
    <row r="5717" spans="1:17" x14ac:dyDescent="0.25">
      <c r="A5717" s="4" t="s">
        <v>969</v>
      </c>
      <c r="B5717" s="4" t="s">
        <v>94</v>
      </c>
      <c r="C5717" s="4" t="s">
        <v>1357</v>
      </c>
      <c r="D5717" s="4" t="s">
        <v>2112</v>
      </c>
      <c r="E5717" s="2" t="s">
        <v>35</v>
      </c>
      <c r="F5717" s="2" t="s">
        <v>1</v>
      </c>
      <c r="G5717" s="2" t="s">
        <v>1</v>
      </c>
      <c r="H5717" s="2" t="s">
        <v>36</v>
      </c>
      <c r="I5717" s="185">
        <f t="shared" ref="I5717:O5717" si="4601">SUM(I5718:I5726)</f>
        <v>254850</v>
      </c>
      <c r="J5717" s="185">
        <f t="shared" si="4601"/>
        <v>192150</v>
      </c>
      <c r="K5717" s="185">
        <f t="shared" si="4601"/>
        <v>133620</v>
      </c>
      <c r="L5717" s="185">
        <f t="shared" si="4601"/>
        <v>39400</v>
      </c>
      <c r="M5717" s="15">
        <f t="shared" si="4601"/>
        <v>21700</v>
      </c>
      <c r="N5717" s="15">
        <f t="shared" si="4601"/>
        <v>9600</v>
      </c>
      <c r="O5717" s="15">
        <f t="shared" si="4601"/>
        <v>8100</v>
      </c>
      <c r="P5717" s="15">
        <f t="shared" si="4593"/>
        <v>173020</v>
      </c>
      <c r="Q5717" s="185">
        <f t="shared" si="4594"/>
        <v>90.044236273744474</v>
      </c>
    </row>
    <row r="5718" spans="1:17" x14ac:dyDescent="0.25">
      <c r="A5718" s="4" t="s">
        <v>969</v>
      </c>
      <c r="B5718" s="4" t="s">
        <v>94</v>
      </c>
      <c r="C5718" s="4" t="s">
        <v>1357</v>
      </c>
      <c r="D5718" s="4" t="s">
        <v>2112</v>
      </c>
      <c r="E5718" s="3" t="s">
        <v>39</v>
      </c>
      <c r="F5718" s="4"/>
      <c r="G5718" s="16" t="s">
        <v>1018</v>
      </c>
      <c r="H5718" s="16" t="s">
        <v>38</v>
      </c>
      <c r="I5718" s="183">
        <v>15000</v>
      </c>
      <c r="J5718" s="183">
        <v>0</v>
      </c>
      <c r="K5718" s="183">
        <v>0</v>
      </c>
      <c r="L5718" s="183">
        <f t="shared" ref="L5718:L5725" si="4602">M5718+N5718+O5718</f>
        <v>0</v>
      </c>
      <c r="M5718" s="17">
        <v>0</v>
      </c>
      <c r="N5718" s="17">
        <v>0</v>
      </c>
      <c r="O5718" s="17">
        <v>0</v>
      </c>
      <c r="P5718" s="17">
        <f t="shared" si="4593"/>
        <v>0</v>
      </c>
      <c r="Q5718" s="161" t="str">
        <f t="shared" si="4594"/>
        <v>-</v>
      </c>
    </row>
    <row r="5719" spans="1:17" x14ac:dyDescent="0.25">
      <c r="A5719" s="4" t="s">
        <v>969</v>
      </c>
      <c r="B5719" s="4" t="s">
        <v>94</v>
      </c>
      <c r="C5719" s="4" t="s">
        <v>1357</v>
      </c>
      <c r="D5719" s="4" t="s">
        <v>2112</v>
      </c>
      <c r="E5719" s="3" t="s">
        <v>197</v>
      </c>
      <c r="F5719" s="4"/>
      <c r="G5719" s="16" t="s">
        <v>1018</v>
      </c>
      <c r="H5719" s="16" t="s">
        <v>196</v>
      </c>
      <c r="I5719" s="183">
        <v>48000</v>
      </c>
      <c r="J5719" s="183">
        <v>48000</v>
      </c>
      <c r="K5719" s="183">
        <v>40000</v>
      </c>
      <c r="L5719" s="183">
        <f t="shared" si="4602"/>
        <v>8000</v>
      </c>
      <c r="M5719" s="17">
        <v>8000</v>
      </c>
      <c r="N5719" s="17">
        <v>0</v>
      </c>
      <c r="O5719" s="17">
        <v>0</v>
      </c>
      <c r="P5719" s="17">
        <f t="shared" si="4593"/>
        <v>48000</v>
      </c>
      <c r="Q5719" s="183">
        <f t="shared" si="4594"/>
        <v>100</v>
      </c>
    </row>
    <row r="5720" spans="1:17" x14ac:dyDescent="0.25">
      <c r="A5720" s="4" t="s">
        <v>969</v>
      </c>
      <c r="B5720" s="4" t="s">
        <v>94</v>
      </c>
      <c r="C5720" s="4" t="s">
        <v>1357</v>
      </c>
      <c r="D5720" s="4" t="s">
        <v>2112</v>
      </c>
      <c r="E5720" s="3" t="s">
        <v>200</v>
      </c>
      <c r="F5720" s="4"/>
      <c r="G5720" s="16" t="s">
        <v>1018</v>
      </c>
      <c r="H5720" s="16" t="s">
        <v>199</v>
      </c>
      <c r="I5720" s="183">
        <v>11650</v>
      </c>
      <c r="J5720" s="183">
        <v>11650</v>
      </c>
      <c r="K5720" s="183">
        <v>9960</v>
      </c>
      <c r="L5720" s="183">
        <f t="shared" si="4602"/>
        <v>0</v>
      </c>
      <c r="M5720" s="17">
        <v>0</v>
      </c>
      <c r="N5720" s="17">
        <v>0</v>
      </c>
      <c r="O5720" s="17">
        <v>0</v>
      </c>
      <c r="P5720" s="17">
        <f t="shared" si="4593"/>
        <v>9960</v>
      </c>
      <c r="Q5720" s="183">
        <f t="shared" si="4594"/>
        <v>85.493562231759654</v>
      </c>
    </row>
    <row r="5721" spans="1:17" x14ac:dyDescent="0.25">
      <c r="A5721" s="4" t="s">
        <v>969</v>
      </c>
      <c r="B5721" s="4" t="s">
        <v>94</v>
      </c>
      <c r="C5721" s="4" t="s">
        <v>1357</v>
      </c>
      <c r="D5721" s="4" t="s">
        <v>2112</v>
      </c>
      <c r="E5721" s="3" t="s">
        <v>203</v>
      </c>
      <c r="F5721" s="4"/>
      <c r="G5721" s="16" t="s">
        <v>1018</v>
      </c>
      <c r="H5721" s="16" t="s">
        <v>202</v>
      </c>
      <c r="I5721" s="183">
        <v>62000</v>
      </c>
      <c r="J5721" s="183">
        <v>52000</v>
      </c>
      <c r="K5721" s="183">
        <v>31500</v>
      </c>
      <c r="L5721" s="183">
        <f t="shared" si="4602"/>
        <v>15500</v>
      </c>
      <c r="M5721" s="17">
        <v>6000</v>
      </c>
      <c r="N5721" s="17">
        <v>5000</v>
      </c>
      <c r="O5721" s="17">
        <v>4500</v>
      </c>
      <c r="P5721" s="17">
        <f t="shared" si="4593"/>
        <v>47000</v>
      </c>
      <c r="Q5721" s="183">
        <f t="shared" si="4594"/>
        <v>90.384615384615387</v>
      </c>
    </row>
    <row r="5722" spans="1:17" x14ac:dyDescent="0.25">
      <c r="A5722" s="4" t="s">
        <v>969</v>
      </c>
      <c r="B5722" s="4" t="s">
        <v>94</v>
      </c>
      <c r="C5722" s="4" t="s">
        <v>1357</v>
      </c>
      <c r="D5722" s="4" t="s">
        <v>2112</v>
      </c>
      <c r="E5722" s="3" t="s">
        <v>206</v>
      </c>
      <c r="F5722" s="4"/>
      <c r="G5722" s="16" t="s">
        <v>1018</v>
      </c>
      <c r="H5722" s="16" t="s">
        <v>205</v>
      </c>
      <c r="I5722" s="183">
        <v>400</v>
      </c>
      <c r="J5722" s="183">
        <v>200</v>
      </c>
      <c r="K5722" s="183">
        <v>0</v>
      </c>
      <c r="L5722" s="183">
        <f t="shared" si="4602"/>
        <v>0</v>
      </c>
      <c r="M5722" s="17">
        <v>0</v>
      </c>
      <c r="N5722" s="17">
        <v>0</v>
      </c>
      <c r="O5722" s="17">
        <v>0</v>
      </c>
      <c r="P5722" s="17">
        <f t="shared" si="4593"/>
        <v>0</v>
      </c>
      <c r="Q5722" s="183">
        <f t="shared" si="4594"/>
        <v>0</v>
      </c>
    </row>
    <row r="5723" spans="1:17" x14ac:dyDescent="0.25">
      <c r="A5723" s="4" t="s">
        <v>969</v>
      </c>
      <c r="B5723" s="4" t="s">
        <v>94</v>
      </c>
      <c r="C5723" s="4" t="s">
        <v>1357</v>
      </c>
      <c r="D5723" s="4" t="s">
        <v>2112</v>
      </c>
      <c r="E5723" s="3" t="s">
        <v>209</v>
      </c>
      <c r="F5723" s="4"/>
      <c r="G5723" s="16" t="s">
        <v>1018</v>
      </c>
      <c r="H5723" s="16" t="s">
        <v>208</v>
      </c>
      <c r="I5723" s="183">
        <v>21000</v>
      </c>
      <c r="J5723" s="183">
        <v>21000</v>
      </c>
      <c r="K5723" s="183">
        <v>13500</v>
      </c>
      <c r="L5723" s="183">
        <f t="shared" si="4602"/>
        <v>5600</v>
      </c>
      <c r="M5723" s="17">
        <v>2000</v>
      </c>
      <c r="N5723" s="17">
        <v>2000</v>
      </c>
      <c r="O5723" s="17">
        <v>1600</v>
      </c>
      <c r="P5723" s="17">
        <f t="shared" si="4593"/>
        <v>19100</v>
      </c>
      <c r="Q5723" s="183">
        <f t="shared" si="4594"/>
        <v>90.952380952380949</v>
      </c>
    </row>
    <row r="5724" spans="1:17" x14ac:dyDescent="0.25">
      <c r="A5724" s="4" t="s">
        <v>969</v>
      </c>
      <c r="B5724" s="4" t="s">
        <v>94</v>
      </c>
      <c r="C5724" s="4" t="s">
        <v>1357</v>
      </c>
      <c r="D5724" s="4" t="s">
        <v>2112</v>
      </c>
      <c r="E5724" s="3" t="s">
        <v>212</v>
      </c>
      <c r="F5724" s="4"/>
      <c r="G5724" s="16" t="s">
        <v>1018</v>
      </c>
      <c r="H5724" s="16" t="s">
        <v>211</v>
      </c>
      <c r="I5724" s="183">
        <v>22250</v>
      </c>
      <c r="J5724" s="183">
        <v>17250</v>
      </c>
      <c r="K5724" s="183">
        <v>10300</v>
      </c>
      <c r="L5724" s="183">
        <f t="shared" si="4602"/>
        <v>0</v>
      </c>
      <c r="M5724" s="17">
        <v>0</v>
      </c>
      <c r="N5724" s="17">
        <v>0</v>
      </c>
      <c r="O5724" s="17">
        <v>0</v>
      </c>
      <c r="P5724" s="17">
        <f t="shared" si="4593"/>
        <v>10300</v>
      </c>
      <c r="Q5724" s="183">
        <f t="shared" si="4594"/>
        <v>59.710144927536234</v>
      </c>
    </row>
    <row r="5725" spans="1:17" x14ac:dyDescent="0.25">
      <c r="A5725" s="4" t="s">
        <v>969</v>
      </c>
      <c r="B5725" s="4" t="s">
        <v>94</v>
      </c>
      <c r="C5725" s="4" t="s">
        <v>1357</v>
      </c>
      <c r="D5725" s="4" t="s">
        <v>2112</v>
      </c>
      <c r="E5725" s="3" t="s">
        <v>215</v>
      </c>
      <c r="F5725" s="4"/>
      <c r="G5725" s="16" t="s">
        <v>1018</v>
      </c>
      <c r="H5725" s="16" t="s">
        <v>214</v>
      </c>
      <c r="I5725" s="183">
        <v>2500</v>
      </c>
      <c r="J5725" s="183">
        <v>0</v>
      </c>
      <c r="K5725" s="183">
        <v>0</v>
      </c>
      <c r="L5725" s="183">
        <f t="shared" si="4602"/>
        <v>0</v>
      </c>
      <c r="M5725" s="17">
        <v>0</v>
      </c>
      <c r="N5725" s="17">
        <v>0</v>
      </c>
      <c r="O5725" s="17">
        <v>0</v>
      </c>
      <c r="P5725" s="17">
        <f t="shared" si="4593"/>
        <v>0</v>
      </c>
      <c r="Q5725" s="161" t="str">
        <f t="shared" si="4594"/>
        <v>-</v>
      </c>
    </row>
    <row r="5726" spans="1:17" x14ac:dyDescent="0.25">
      <c r="A5726" s="1" t="s">
        <v>969</v>
      </c>
      <c r="B5726" s="1" t="s">
        <v>94</v>
      </c>
      <c r="C5726" s="1" t="s">
        <v>1357</v>
      </c>
      <c r="D5726" s="1" t="s">
        <v>2112</v>
      </c>
      <c r="E5726" s="1" t="s">
        <v>40</v>
      </c>
      <c r="F5726" s="4" t="s">
        <v>1</v>
      </c>
      <c r="G5726" s="16" t="s">
        <v>1</v>
      </c>
      <c r="H5726" s="2" t="s">
        <v>41</v>
      </c>
      <c r="I5726" s="185">
        <f t="shared" ref="I5726:O5726" si="4603">SUM(I5727:I5729)</f>
        <v>72050</v>
      </c>
      <c r="J5726" s="185">
        <f t="shared" si="4603"/>
        <v>42050</v>
      </c>
      <c r="K5726" s="185">
        <f t="shared" si="4603"/>
        <v>28360</v>
      </c>
      <c r="L5726" s="185">
        <f t="shared" si="4603"/>
        <v>10300</v>
      </c>
      <c r="M5726" s="15">
        <f t="shared" si="4603"/>
        <v>5700</v>
      </c>
      <c r="N5726" s="15">
        <f t="shared" si="4603"/>
        <v>2600</v>
      </c>
      <c r="O5726" s="15">
        <f t="shared" si="4603"/>
        <v>2000</v>
      </c>
      <c r="P5726" s="15">
        <f t="shared" si="4593"/>
        <v>38660</v>
      </c>
      <c r="Q5726" s="185">
        <f t="shared" si="4594"/>
        <v>91.938168846611177</v>
      </c>
    </row>
    <row r="5727" spans="1:17" x14ac:dyDescent="0.25">
      <c r="A5727" s="4" t="s">
        <v>969</v>
      </c>
      <c r="B5727" s="4" t="s">
        <v>94</v>
      </c>
      <c r="C5727" s="4" t="s">
        <v>1357</v>
      </c>
      <c r="D5727" s="4" t="s">
        <v>2112</v>
      </c>
      <c r="E5727" s="3" t="s">
        <v>42</v>
      </c>
      <c r="F5727" s="4"/>
      <c r="G5727" s="16" t="s">
        <v>1018</v>
      </c>
      <c r="H5727" s="16" t="s">
        <v>41</v>
      </c>
      <c r="I5727" s="183">
        <v>56700</v>
      </c>
      <c r="J5727" s="183">
        <v>26700</v>
      </c>
      <c r="K5727" s="183">
        <v>19000</v>
      </c>
      <c r="L5727" s="183">
        <f>M5727+N5727+O5727</f>
        <v>7700</v>
      </c>
      <c r="M5727" s="17">
        <v>3700</v>
      </c>
      <c r="N5727" s="17">
        <v>2000</v>
      </c>
      <c r="O5727" s="17">
        <v>2000</v>
      </c>
      <c r="P5727" s="17">
        <f t="shared" si="4593"/>
        <v>26700</v>
      </c>
      <c r="Q5727" s="183">
        <f t="shared" si="4594"/>
        <v>100</v>
      </c>
    </row>
    <row r="5728" spans="1:17" ht="22.5" x14ac:dyDescent="0.25">
      <c r="A5728" s="4" t="s">
        <v>969</v>
      </c>
      <c r="B5728" s="4" t="s">
        <v>94</v>
      </c>
      <c r="C5728" s="4" t="s">
        <v>1357</v>
      </c>
      <c r="D5728" s="4" t="s">
        <v>2112</v>
      </c>
      <c r="E5728" s="3" t="s">
        <v>42</v>
      </c>
      <c r="F5728" s="4" t="s">
        <v>2119</v>
      </c>
      <c r="G5728" s="16" t="s">
        <v>1018</v>
      </c>
      <c r="H5728" s="16" t="s">
        <v>50</v>
      </c>
      <c r="I5728" s="183">
        <v>6350</v>
      </c>
      <c r="J5728" s="183">
        <v>6350</v>
      </c>
      <c r="K5728" s="183">
        <v>6350</v>
      </c>
      <c r="L5728" s="183">
        <f>M5728+N5728+O5728</f>
        <v>0</v>
      </c>
      <c r="M5728" s="17">
        <v>0</v>
      </c>
      <c r="N5728" s="17">
        <v>0</v>
      </c>
      <c r="O5728" s="17">
        <v>0</v>
      </c>
      <c r="P5728" s="17">
        <f t="shared" si="4593"/>
        <v>6350</v>
      </c>
      <c r="Q5728" s="183">
        <f t="shared" si="4594"/>
        <v>100</v>
      </c>
    </row>
    <row r="5729" spans="1:17" ht="22.5" x14ac:dyDescent="0.25">
      <c r="A5729" s="4" t="s">
        <v>969</v>
      </c>
      <c r="B5729" s="4" t="s">
        <v>94</v>
      </c>
      <c r="C5729" s="4" t="s">
        <v>1357</v>
      </c>
      <c r="D5729" s="4" t="s">
        <v>2112</v>
      </c>
      <c r="E5729" s="3" t="s">
        <v>42</v>
      </c>
      <c r="F5729" s="4" t="s">
        <v>2120</v>
      </c>
      <c r="G5729" s="16" t="s">
        <v>1018</v>
      </c>
      <c r="H5729" s="16" t="s">
        <v>56</v>
      </c>
      <c r="I5729" s="183">
        <v>9000</v>
      </c>
      <c r="J5729" s="183">
        <v>9000</v>
      </c>
      <c r="K5729" s="183">
        <v>3010</v>
      </c>
      <c r="L5729" s="183">
        <f>M5729+N5729+O5729</f>
        <v>2600</v>
      </c>
      <c r="M5729" s="17">
        <v>2000</v>
      </c>
      <c r="N5729" s="17">
        <v>600</v>
      </c>
      <c r="O5729" s="17">
        <v>0</v>
      </c>
      <c r="P5729" s="17">
        <f t="shared" si="4593"/>
        <v>5610</v>
      </c>
      <c r="Q5729" s="183">
        <f t="shared" si="4594"/>
        <v>62.333333333333329</v>
      </c>
    </row>
    <row r="5730" spans="1:17" ht="22.5" x14ac:dyDescent="0.25">
      <c r="A5730" s="1" t="s">
        <v>1</v>
      </c>
      <c r="B5730" s="1" t="s">
        <v>1</v>
      </c>
      <c r="C5730" s="1" t="s">
        <v>1</v>
      </c>
      <c r="D5730" s="2" t="s">
        <v>1</v>
      </c>
      <c r="E5730" s="2" t="s">
        <v>1</v>
      </c>
      <c r="F5730" s="2" t="s">
        <v>1</v>
      </c>
      <c r="G5730" s="2" t="s">
        <v>1</v>
      </c>
      <c r="H5730" s="13" t="s">
        <v>57</v>
      </c>
      <c r="I5730" s="184">
        <f t="shared" ref="I5730:O5731" si="4604">SUM(I5731)</f>
        <v>100</v>
      </c>
      <c r="J5730" s="184">
        <f t="shared" si="4604"/>
        <v>27490</v>
      </c>
      <c r="K5730" s="184">
        <f t="shared" si="4604"/>
        <v>27390</v>
      </c>
      <c r="L5730" s="184">
        <f t="shared" si="4604"/>
        <v>0</v>
      </c>
      <c r="M5730" s="14">
        <f t="shared" si="4604"/>
        <v>0</v>
      </c>
      <c r="N5730" s="14">
        <f t="shared" si="4604"/>
        <v>0</v>
      </c>
      <c r="O5730" s="14">
        <f t="shared" si="4604"/>
        <v>0</v>
      </c>
      <c r="P5730" s="14">
        <f t="shared" si="4593"/>
        <v>27390</v>
      </c>
      <c r="Q5730" s="184">
        <f t="shared" si="4594"/>
        <v>99.636231356857039</v>
      </c>
    </row>
    <row r="5731" spans="1:17" x14ac:dyDescent="0.25">
      <c r="A5731" s="4" t="s">
        <v>969</v>
      </c>
      <c r="B5731" s="4" t="s">
        <v>94</v>
      </c>
      <c r="C5731" s="4" t="s">
        <v>1357</v>
      </c>
      <c r="D5731" s="4" t="s">
        <v>2112</v>
      </c>
      <c r="E5731" s="2" t="s">
        <v>58</v>
      </c>
      <c r="F5731" s="2" t="s">
        <v>1</v>
      </c>
      <c r="G5731" s="2" t="s">
        <v>1</v>
      </c>
      <c r="H5731" s="2" t="s">
        <v>59</v>
      </c>
      <c r="I5731" s="185">
        <f t="shared" si="4604"/>
        <v>100</v>
      </c>
      <c r="J5731" s="185">
        <f t="shared" si="4604"/>
        <v>27490</v>
      </c>
      <c r="K5731" s="185">
        <f t="shared" si="4604"/>
        <v>27390</v>
      </c>
      <c r="L5731" s="185">
        <f t="shared" si="4604"/>
        <v>0</v>
      </c>
      <c r="M5731" s="15">
        <f t="shared" si="4604"/>
        <v>0</v>
      </c>
      <c r="N5731" s="15">
        <f t="shared" si="4604"/>
        <v>0</v>
      </c>
      <c r="O5731" s="15">
        <f t="shared" si="4604"/>
        <v>0</v>
      </c>
      <c r="P5731" s="15">
        <f t="shared" si="4593"/>
        <v>27390</v>
      </c>
      <c r="Q5731" s="185">
        <f t="shared" si="4594"/>
        <v>99.636231356857039</v>
      </c>
    </row>
    <row r="5732" spans="1:17" x14ac:dyDescent="0.25">
      <c r="A5732" s="4" t="s">
        <v>969</v>
      </c>
      <c r="B5732" s="4" t="s">
        <v>94</v>
      </c>
      <c r="C5732" s="4" t="s">
        <v>1357</v>
      </c>
      <c r="D5732" s="4" t="s">
        <v>2112</v>
      </c>
      <c r="E5732" s="3" t="s">
        <v>69</v>
      </c>
      <c r="F5732" s="4"/>
      <c r="G5732" s="16" t="s">
        <v>1018</v>
      </c>
      <c r="H5732" s="16" t="s">
        <v>68</v>
      </c>
      <c r="I5732" s="183">
        <v>100</v>
      </c>
      <c r="J5732" s="183">
        <v>27490</v>
      </c>
      <c r="K5732" s="183">
        <v>27390</v>
      </c>
      <c r="L5732" s="183">
        <f>M5732+N5732+O5732</f>
        <v>0</v>
      </c>
      <c r="M5732" s="17"/>
      <c r="N5732" s="17"/>
      <c r="O5732" s="17"/>
      <c r="P5732" s="17">
        <f t="shared" si="4593"/>
        <v>27390</v>
      </c>
      <c r="Q5732" s="183">
        <f t="shared" si="4594"/>
        <v>99.636231356857039</v>
      </c>
    </row>
    <row r="5733" spans="1:17" ht="22.5" x14ac:dyDescent="0.25">
      <c r="A5733" s="1" t="s">
        <v>1</v>
      </c>
      <c r="B5733" s="1" t="s">
        <v>1</v>
      </c>
      <c r="C5733" s="1" t="s">
        <v>1</v>
      </c>
      <c r="D5733" s="2" t="s">
        <v>1</v>
      </c>
      <c r="E5733" s="2" t="s">
        <v>1</v>
      </c>
      <c r="F5733" s="2" t="s">
        <v>1</v>
      </c>
      <c r="G5733" s="2" t="s">
        <v>1</v>
      </c>
      <c r="H5733" s="13" t="s">
        <v>70</v>
      </c>
      <c r="I5733" s="184">
        <f t="shared" ref="I5733:O5733" si="4605">SUM(I5734)</f>
        <v>80600</v>
      </c>
      <c r="J5733" s="184">
        <f t="shared" si="4605"/>
        <v>70500</v>
      </c>
      <c r="K5733" s="184">
        <f t="shared" si="4605"/>
        <v>4000</v>
      </c>
      <c r="L5733" s="184">
        <f t="shared" si="4605"/>
        <v>66500</v>
      </c>
      <c r="M5733" s="14">
        <f t="shared" si="4605"/>
        <v>59500</v>
      </c>
      <c r="N5733" s="14">
        <f t="shared" si="4605"/>
        <v>7000</v>
      </c>
      <c r="O5733" s="14">
        <f t="shared" si="4605"/>
        <v>0</v>
      </c>
      <c r="P5733" s="14">
        <f t="shared" si="4593"/>
        <v>70500</v>
      </c>
      <c r="Q5733" s="184">
        <f t="shared" si="4594"/>
        <v>100</v>
      </c>
    </row>
    <row r="5734" spans="1:17" x14ac:dyDescent="0.25">
      <c r="A5734" s="4" t="s">
        <v>969</v>
      </c>
      <c r="B5734" s="4" t="s">
        <v>94</v>
      </c>
      <c r="C5734" s="4" t="s">
        <v>1357</v>
      </c>
      <c r="D5734" s="4" t="s">
        <v>2112</v>
      </c>
      <c r="E5734" s="2" t="s">
        <v>71</v>
      </c>
      <c r="F5734" s="2" t="s">
        <v>1</v>
      </c>
      <c r="G5734" s="2" t="s">
        <v>1</v>
      </c>
      <c r="H5734" s="2" t="s">
        <v>72</v>
      </c>
      <c r="I5734" s="185">
        <f t="shared" ref="I5734:L5734" si="4606">SUM(I5735:I5736)</f>
        <v>80600</v>
      </c>
      <c r="J5734" s="185">
        <f t="shared" ref="J5734" si="4607">SUM(J5735:J5736)</f>
        <v>70500</v>
      </c>
      <c r="K5734" s="185">
        <f t="shared" ref="K5734" si="4608">SUM(K5735:K5736)</f>
        <v>4000</v>
      </c>
      <c r="L5734" s="185">
        <f t="shared" si="4606"/>
        <v>66500</v>
      </c>
      <c r="M5734" s="15">
        <f t="shared" ref="M5734:O5734" si="4609">SUM(M5735:M5736)</f>
        <v>59500</v>
      </c>
      <c r="N5734" s="15">
        <f t="shared" si="4609"/>
        <v>7000</v>
      </c>
      <c r="O5734" s="15">
        <f t="shared" si="4609"/>
        <v>0</v>
      </c>
      <c r="P5734" s="15">
        <f t="shared" si="4593"/>
        <v>70500</v>
      </c>
      <c r="Q5734" s="185">
        <f t="shared" si="4594"/>
        <v>100</v>
      </c>
    </row>
    <row r="5735" spans="1:17" x14ac:dyDescent="0.25">
      <c r="A5735" s="4" t="s">
        <v>969</v>
      </c>
      <c r="B5735" s="4" t="s">
        <v>94</v>
      </c>
      <c r="C5735" s="4" t="s">
        <v>1357</v>
      </c>
      <c r="D5735" s="4" t="s">
        <v>2112</v>
      </c>
      <c r="E5735" s="3" t="s">
        <v>75</v>
      </c>
      <c r="F5735" s="4"/>
      <c r="G5735" s="16" t="s">
        <v>1018</v>
      </c>
      <c r="H5735" s="16" t="s">
        <v>74</v>
      </c>
      <c r="I5735" s="183">
        <v>29500</v>
      </c>
      <c r="J5735" s="183">
        <v>19500</v>
      </c>
      <c r="K5735" s="183">
        <v>4000</v>
      </c>
      <c r="L5735" s="183">
        <f>M5735+N5735+O5735</f>
        <v>15500</v>
      </c>
      <c r="M5735" s="17">
        <v>8500</v>
      </c>
      <c r="N5735" s="17">
        <v>7000</v>
      </c>
      <c r="O5735" s="17">
        <v>0</v>
      </c>
      <c r="P5735" s="17">
        <f t="shared" si="4593"/>
        <v>19500</v>
      </c>
      <c r="Q5735" s="183">
        <f t="shared" si="4594"/>
        <v>100</v>
      </c>
    </row>
    <row r="5736" spans="1:17" x14ac:dyDescent="0.25">
      <c r="A5736" s="4" t="s">
        <v>969</v>
      </c>
      <c r="B5736" s="4" t="s">
        <v>94</v>
      </c>
      <c r="C5736" s="4" t="s">
        <v>1357</v>
      </c>
      <c r="D5736" s="4" t="s">
        <v>2112</v>
      </c>
      <c r="E5736" s="3" t="s">
        <v>341</v>
      </c>
      <c r="F5736" s="4"/>
      <c r="G5736" s="16" t="s">
        <v>1018</v>
      </c>
      <c r="H5736" s="16" t="s">
        <v>340</v>
      </c>
      <c r="I5736" s="183">
        <v>51100</v>
      </c>
      <c r="J5736" s="183">
        <v>51000</v>
      </c>
      <c r="K5736" s="183">
        <v>0</v>
      </c>
      <c r="L5736" s="183">
        <f>M5736+N5736+O5736</f>
        <v>51000</v>
      </c>
      <c r="M5736" s="104">
        <v>51000</v>
      </c>
      <c r="N5736" s="17"/>
      <c r="O5736" s="17"/>
      <c r="P5736" s="17">
        <f t="shared" si="4593"/>
        <v>51000</v>
      </c>
      <c r="Q5736" s="183">
        <f t="shared" si="4594"/>
        <v>100</v>
      </c>
    </row>
    <row r="5737" spans="1:17" x14ac:dyDescent="0.25">
      <c r="A5737" s="16" t="s">
        <v>1</v>
      </c>
      <c r="B5737" s="16" t="s">
        <v>1</v>
      </c>
      <c r="C5737" s="16" t="s">
        <v>1</v>
      </c>
      <c r="D5737" s="16" t="s">
        <v>1</v>
      </c>
      <c r="E5737" s="16" t="s">
        <v>1</v>
      </c>
      <c r="F5737" s="16" t="s">
        <v>1</v>
      </c>
      <c r="G5737" s="16" t="s">
        <v>1</v>
      </c>
      <c r="H5737" s="13" t="s">
        <v>2121</v>
      </c>
      <c r="I5737" s="184">
        <f t="shared" ref="I5737:O5737" si="4610">SUM(I5706,I5730,I5733)</f>
        <v>2753712</v>
      </c>
      <c r="J5737" s="184">
        <f t="shared" si="4610"/>
        <v>2716508</v>
      </c>
      <c r="K5737" s="184">
        <f t="shared" si="4610"/>
        <v>2093135</v>
      </c>
      <c r="L5737" s="184">
        <f t="shared" si="4610"/>
        <v>604143</v>
      </c>
      <c r="M5737" s="14">
        <f t="shared" si="4610"/>
        <v>276023</v>
      </c>
      <c r="N5737" s="14">
        <f t="shared" si="4610"/>
        <v>195983</v>
      </c>
      <c r="O5737" s="14">
        <f t="shared" si="4610"/>
        <v>132137</v>
      </c>
      <c r="P5737" s="14">
        <f t="shared" si="4593"/>
        <v>2697278</v>
      </c>
      <c r="Q5737" s="184">
        <f t="shared" si="4594"/>
        <v>99.292105894773727</v>
      </c>
    </row>
    <row r="5738" spans="1:17" ht="15.75" thickBot="1" x14ac:dyDescent="0.3">
      <c r="A5738" s="16" t="s">
        <v>1</v>
      </c>
      <c r="B5738" s="16" t="s">
        <v>1</v>
      </c>
      <c r="C5738" s="16" t="s">
        <v>1</v>
      </c>
      <c r="D5738" s="16" t="s">
        <v>1</v>
      </c>
      <c r="E5738" s="16" t="s">
        <v>1</v>
      </c>
      <c r="F5738" s="16" t="s">
        <v>1</v>
      </c>
      <c r="G5738" s="16" t="s">
        <v>1</v>
      </c>
      <c r="H5738" s="2" t="s">
        <v>77</v>
      </c>
      <c r="I5738" s="185">
        <v>66</v>
      </c>
      <c r="J5738" s="185">
        <v>66</v>
      </c>
      <c r="K5738" s="185"/>
      <c r="L5738" s="185"/>
      <c r="M5738" s="15"/>
      <c r="N5738" s="15"/>
      <c r="O5738" s="15"/>
      <c r="P5738" s="15"/>
      <c r="Q5738" s="164"/>
    </row>
    <row r="5739" spans="1:17" ht="45.75" thickBot="1" x14ac:dyDescent="0.3">
      <c r="A5739" s="212" t="s">
        <v>1</v>
      </c>
      <c r="B5739" s="212" t="s">
        <v>1</v>
      </c>
      <c r="C5739" s="212" t="s">
        <v>1</v>
      </c>
      <c r="D5739" s="212" t="s">
        <v>1</v>
      </c>
      <c r="E5739" s="212" t="s">
        <v>1</v>
      </c>
      <c r="F5739" s="212" t="s">
        <v>1</v>
      </c>
      <c r="G5739" s="214" t="s">
        <v>1</v>
      </c>
      <c r="H5739" s="5" t="s">
        <v>78</v>
      </c>
      <c r="I5739" s="109" t="s">
        <v>3374</v>
      </c>
      <c r="J5739" s="109" t="s">
        <v>3433</v>
      </c>
      <c r="K5739" s="109" t="s">
        <v>3437</v>
      </c>
      <c r="L5739" s="109" t="s">
        <v>3434</v>
      </c>
      <c r="M5739" s="5" t="s">
        <v>3439</v>
      </c>
      <c r="N5739" s="5" t="s">
        <v>3440</v>
      </c>
      <c r="O5739" s="5" t="s">
        <v>3441</v>
      </c>
      <c r="P5739" s="5" t="s">
        <v>3438</v>
      </c>
      <c r="Q5739" s="162" t="s">
        <v>3302</v>
      </c>
    </row>
    <row r="5740" spans="1:17" x14ac:dyDescent="0.25">
      <c r="A5740" s="213"/>
      <c r="B5740" s="213"/>
      <c r="C5740" s="213"/>
      <c r="D5740" s="213"/>
      <c r="E5740" s="213"/>
      <c r="F5740" s="213"/>
      <c r="G5740" s="215"/>
      <c r="H5740" s="18" t="s">
        <v>1</v>
      </c>
      <c r="I5740" s="110">
        <v>1</v>
      </c>
      <c r="J5740" s="110">
        <v>2</v>
      </c>
      <c r="K5740" s="110">
        <v>20</v>
      </c>
      <c r="L5740" s="110" t="s">
        <v>3402</v>
      </c>
      <c r="M5740" s="12">
        <v>5</v>
      </c>
      <c r="N5740" s="12">
        <v>6</v>
      </c>
      <c r="O5740" s="12">
        <v>7</v>
      </c>
      <c r="P5740" s="12" t="s">
        <v>3303</v>
      </c>
      <c r="Q5740" s="110">
        <v>9</v>
      </c>
    </row>
    <row r="5741" spans="1:17" x14ac:dyDescent="0.25">
      <c r="A5741" s="213"/>
      <c r="B5741" s="213"/>
      <c r="C5741" s="213"/>
      <c r="D5741" s="213"/>
      <c r="E5741" s="213"/>
      <c r="F5741" s="213"/>
      <c r="G5741" s="215"/>
      <c r="H5741" s="19" t="s">
        <v>1061</v>
      </c>
      <c r="I5741" s="186">
        <f t="shared" ref="I5741:L5741" si="4611">SUM(I5737)</f>
        <v>2753712</v>
      </c>
      <c r="J5741" s="186">
        <f t="shared" ref="J5741" si="4612">SUM(J5737)</f>
        <v>2716508</v>
      </c>
      <c r="K5741" s="186">
        <f t="shared" ref="K5741" si="4613">SUM(K5737)</f>
        <v>2093135</v>
      </c>
      <c r="L5741" s="186">
        <f t="shared" si="4611"/>
        <v>604143</v>
      </c>
      <c r="M5741" s="20">
        <f t="shared" ref="M5741:O5741" si="4614">SUM(M5737)</f>
        <v>276023</v>
      </c>
      <c r="N5741" s="20">
        <f t="shared" si="4614"/>
        <v>195983</v>
      </c>
      <c r="O5741" s="20">
        <f t="shared" si="4614"/>
        <v>132137</v>
      </c>
      <c r="P5741" s="20">
        <f>K5741+L5741</f>
        <v>2697278</v>
      </c>
      <c r="Q5741" s="186">
        <f>IF(J5741=0,"-",P5741/J5741*100)</f>
        <v>99.292105894773727</v>
      </c>
    </row>
    <row r="5742" spans="1:17" x14ac:dyDescent="0.25">
      <c r="A5742" s="213"/>
      <c r="B5742" s="213"/>
      <c r="C5742" s="213"/>
      <c r="D5742" s="213"/>
      <c r="E5742" s="213"/>
      <c r="F5742" s="213"/>
      <c r="G5742" s="215"/>
      <c r="H5742" s="21" t="s">
        <v>80</v>
      </c>
      <c r="I5742" s="186">
        <f t="shared" ref="I5742:L5742" si="4615">SUM(I5741)</f>
        <v>2753712</v>
      </c>
      <c r="J5742" s="186">
        <f t="shared" ref="J5742" si="4616">SUM(J5741)</f>
        <v>2716508</v>
      </c>
      <c r="K5742" s="186">
        <f t="shared" ref="K5742" si="4617">SUM(K5741)</f>
        <v>2093135</v>
      </c>
      <c r="L5742" s="186">
        <f t="shared" si="4615"/>
        <v>604143</v>
      </c>
      <c r="M5742" s="20">
        <f t="shared" ref="M5742:O5742" si="4618">SUM(M5741)</f>
        <v>276023</v>
      </c>
      <c r="N5742" s="20">
        <f t="shared" si="4618"/>
        <v>195983</v>
      </c>
      <c r="O5742" s="20">
        <f t="shared" si="4618"/>
        <v>132137</v>
      </c>
      <c r="P5742" s="20">
        <f>K5742+L5742</f>
        <v>2697278</v>
      </c>
      <c r="Q5742" s="186">
        <f>IF(J5742=0,"-",P5742/J5742*100)</f>
        <v>99.292105894773727</v>
      </c>
    </row>
    <row r="5743" spans="1:17" x14ac:dyDescent="0.25">
      <c r="A5743" s="216"/>
      <c r="B5743" s="216"/>
      <c r="C5743" s="216"/>
      <c r="D5743" s="216"/>
      <c r="E5743" s="216"/>
      <c r="F5743" s="216"/>
      <c r="G5743" s="217"/>
      <c r="J5743" s="178">
        <v>0</v>
      </c>
      <c r="K5743" s="178">
        <v>0</v>
      </c>
      <c r="L5743" s="178">
        <f>M5743+N5743+O5743</f>
        <v>0</v>
      </c>
      <c r="P5743">
        <f>K5743+L5743</f>
        <v>0</v>
      </c>
      <c r="Q5743" s="160" t="str">
        <f>IF(J5743=0,"-",P5743/J5743*100)</f>
        <v>-</v>
      </c>
    </row>
    <row r="5744" spans="1:17" ht="15.75" thickBot="1" x14ac:dyDescent="0.3">
      <c r="A5744" s="16" t="s">
        <v>1</v>
      </c>
      <c r="B5744" s="16" t="s">
        <v>1</v>
      </c>
      <c r="C5744" s="16" t="s">
        <v>1</v>
      </c>
      <c r="D5744" s="16" t="s">
        <v>1</v>
      </c>
      <c r="E5744" s="16" t="s">
        <v>1</v>
      </c>
      <c r="F5744" s="16" t="s">
        <v>1</v>
      </c>
      <c r="G5744" s="16" t="s">
        <v>1</v>
      </c>
      <c r="H5744" s="22" t="s">
        <v>1</v>
      </c>
      <c r="I5744" s="187"/>
      <c r="J5744" s="187"/>
      <c r="K5744" s="187"/>
      <c r="L5744" s="187"/>
      <c r="M5744" s="22"/>
      <c r="N5744" s="22"/>
      <c r="O5744" s="22"/>
      <c r="P5744" s="22"/>
      <c r="Q5744" s="166"/>
    </row>
    <row r="5745" spans="1:17" ht="45.75" thickBot="1" x14ac:dyDescent="0.3">
      <c r="A5745" s="5" t="s">
        <v>4</v>
      </c>
      <c r="B5745" s="5" t="s">
        <v>5</v>
      </c>
      <c r="C5745" s="5" t="s">
        <v>6</v>
      </c>
      <c r="D5745" s="6" t="s">
        <v>1</v>
      </c>
      <c r="E5745" s="5" t="s">
        <v>7</v>
      </c>
      <c r="F5745" s="5" t="s">
        <v>8</v>
      </c>
      <c r="G5745" s="5" t="s">
        <v>9</v>
      </c>
      <c r="H5745" s="5" t="s">
        <v>10</v>
      </c>
      <c r="I5745" s="109" t="s">
        <v>3374</v>
      </c>
      <c r="J5745" s="109" t="s">
        <v>3433</v>
      </c>
      <c r="K5745" s="109" t="s">
        <v>3437</v>
      </c>
      <c r="L5745" s="109" t="s">
        <v>3434</v>
      </c>
      <c r="M5745" s="5" t="s">
        <v>3439</v>
      </c>
      <c r="N5745" s="5" t="s">
        <v>3440</v>
      </c>
      <c r="O5745" s="5" t="s">
        <v>3441</v>
      </c>
      <c r="P5745" s="5" t="s">
        <v>3438</v>
      </c>
      <c r="Q5745" s="162" t="s">
        <v>3302</v>
      </c>
    </row>
    <row r="5746" spans="1:17" x14ac:dyDescent="0.25">
      <c r="A5746" s="7" t="s">
        <v>1</v>
      </c>
      <c r="B5746" s="7" t="s">
        <v>1</v>
      </c>
      <c r="C5746" s="7" t="s">
        <v>1</v>
      </c>
      <c r="D5746" s="8" t="s">
        <v>1</v>
      </c>
      <c r="E5746" s="8" t="s">
        <v>1</v>
      </c>
      <c r="F5746" s="9" t="s">
        <v>1</v>
      </c>
      <c r="G5746" s="10" t="s">
        <v>1</v>
      </c>
      <c r="H5746" s="11" t="s">
        <v>1</v>
      </c>
      <c r="I5746" s="110">
        <v>1</v>
      </c>
      <c r="J5746" s="110">
        <v>2</v>
      </c>
      <c r="K5746" s="110">
        <v>20</v>
      </c>
      <c r="L5746" s="110" t="s">
        <v>3402</v>
      </c>
      <c r="M5746" s="12">
        <v>5</v>
      </c>
      <c r="N5746" s="12">
        <v>6</v>
      </c>
      <c r="O5746" s="12">
        <v>7</v>
      </c>
      <c r="P5746" s="12" t="s">
        <v>3303</v>
      </c>
      <c r="Q5746" s="110">
        <v>9</v>
      </c>
    </row>
    <row r="5747" spans="1:17" x14ac:dyDescent="0.25">
      <c r="A5747" s="1" t="s">
        <v>969</v>
      </c>
      <c r="B5747" s="1" t="s">
        <v>94</v>
      </c>
      <c r="C5747" s="4" t="s">
        <v>1368</v>
      </c>
      <c r="D5747" s="4" t="s">
        <v>2122</v>
      </c>
      <c r="E5747" s="2" t="s">
        <v>1</v>
      </c>
      <c r="F5747" s="2" t="s">
        <v>1</v>
      </c>
      <c r="G5747" s="2" t="s">
        <v>1</v>
      </c>
      <c r="H5747" s="2" t="s">
        <v>2123</v>
      </c>
      <c r="I5747" s="183">
        <v>0</v>
      </c>
      <c r="J5747" s="183"/>
      <c r="K5747" s="183"/>
      <c r="L5747" s="183"/>
      <c r="M5747" s="3"/>
      <c r="N5747" s="3"/>
      <c r="O5747" s="3"/>
      <c r="P5747" s="3"/>
      <c r="Q5747" s="161"/>
    </row>
    <row r="5748" spans="1:17" ht="33.75" x14ac:dyDescent="0.25">
      <c r="A5748" s="1" t="s">
        <v>1</v>
      </c>
      <c r="B5748" s="1" t="s">
        <v>1</v>
      </c>
      <c r="C5748" s="1" t="s">
        <v>1</v>
      </c>
      <c r="D5748" s="2" t="s">
        <v>1</v>
      </c>
      <c r="E5748" s="2" t="s">
        <v>1</v>
      </c>
      <c r="F5748" s="2" t="s">
        <v>1</v>
      </c>
      <c r="G5748" s="2" t="s">
        <v>1</v>
      </c>
      <c r="H5748" s="13" t="s">
        <v>14</v>
      </c>
      <c r="I5748" s="184">
        <f t="shared" ref="I5748:L5748" si="4619">SUM(I5749,I5757,I5759)</f>
        <v>1833983</v>
      </c>
      <c r="J5748" s="184">
        <f t="shared" ref="J5748" si="4620">SUM(J5749,J5757,J5759)</f>
        <v>1801328</v>
      </c>
      <c r="K5748" s="184">
        <f t="shared" ref="K5748" si="4621">SUM(K5749,K5757,K5759)</f>
        <v>1480795</v>
      </c>
      <c r="L5748" s="184">
        <f t="shared" si="4619"/>
        <v>320433</v>
      </c>
      <c r="M5748" s="14">
        <f t="shared" ref="M5748:O5748" si="4622">SUM(M5749,M5757,M5759)</f>
        <v>188725</v>
      </c>
      <c r="N5748" s="14">
        <f t="shared" si="4622"/>
        <v>105863</v>
      </c>
      <c r="O5748" s="14">
        <f t="shared" si="4622"/>
        <v>25845</v>
      </c>
      <c r="P5748" s="14">
        <f t="shared" ref="P5748:P5778" si="4623">K5748+L5748</f>
        <v>1801228</v>
      </c>
      <c r="Q5748" s="184">
        <f t="shared" ref="Q5748:Q5778" si="4624">IF(J5748=0,"-",P5748/J5748*100)</f>
        <v>99.994448540188131</v>
      </c>
    </row>
    <row r="5749" spans="1:17" x14ac:dyDescent="0.25">
      <c r="A5749" s="4" t="s">
        <v>969</v>
      </c>
      <c r="B5749" s="4" t="s">
        <v>94</v>
      </c>
      <c r="C5749" s="4" t="s">
        <v>1368</v>
      </c>
      <c r="D5749" s="4" t="s">
        <v>2122</v>
      </c>
      <c r="E5749" s="2" t="s">
        <v>15</v>
      </c>
      <c r="F5749" s="2" t="s">
        <v>1</v>
      </c>
      <c r="G5749" s="2" t="s">
        <v>1</v>
      </c>
      <c r="H5749" s="2" t="s">
        <v>16</v>
      </c>
      <c r="I5749" s="185">
        <f t="shared" ref="I5749:L5749" si="4625">SUM(I5750,I5751)</f>
        <v>1552463</v>
      </c>
      <c r="J5749" s="185">
        <f t="shared" ref="J5749" si="4626">SUM(J5750,J5751)</f>
        <v>1552708</v>
      </c>
      <c r="K5749" s="185">
        <f t="shared" ref="K5749" si="4627">SUM(K5750,K5751)</f>
        <v>1292545</v>
      </c>
      <c r="L5749" s="185">
        <f t="shared" si="4625"/>
        <v>260063</v>
      </c>
      <c r="M5749" s="15">
        <f t="shared" ref="M5749:O5749" si="4628">SUM(M5750,M5751)</f>
        <v>167900</v>
      </c>
      <c r="N5749" s="15">
        <f t="shared" si="4628"/>
        <v>89363</v>
      </c>
      <c r="O5749" s="15">
        <f t="shared" si="4628"/>
        <v>2800</v>
      </c>
      <c r="P5749" s="15">
        <f t="shared" si="4623"/>
        <v>1552608</v>
      </c>
      <c r="Q5749" s="185">
        <f t="shared" si="4624"/>
        <v>99.99355963903065</v>
      </c>
    </row>
    <row r="5750" spans="1:17" x14ac:dyDescent="0.25">
      <c r="A5750" s="4" t="s">
        <v>969</v>
      </c>
      <c r="B5750" s="4" t="s">
        <v>94</v>
      </c>
      <c r="C5750" s="4" t="s">
        <v>1368</v>
      </c>
      <c r="D5750" s="4" t="s">
        <v>2122</v>
      </c>
      <c r="E5750" s="3" t="s">
        <v>18</v>
      </c>
      <c r="F5750" s="4"/>
      <c r="G5750" s="16" t="s">
        <v>1018</v>
      </c>
      <c r="H5750" s="16" t="s">
        <v>17</v>
      </c>
      <c r="I5750" s="183">
        <v>1371863</v>
      </c>
      <c r="J5750" s="183">
        <v>1371863</v>
      </c>
      <c r="K5750" s="183">
        <v>1135000</v>
      </c>
      <c r="L5750" s="183">
        <f>M5750+N5750+O5750</f>
        <v>236863</v>
      </c>
      <c r="M5750" s="17">
        <v>150000</v>
      </c>
      <c r="N5750" s="17">
        <v>86863</v>
      </c>
      <c r="O5750" s="17">
        <v>0</v>
      </c>
      <c r="P5750" s="17">
        <f t="shared" si="4623"/>
        <v>1371863</v>
      </c>
      <c r="Q5750" s="183">
        <f t="shared" si="4624"/>
        <v>100</v>
      </c>
    </row>
    <row r="5751" spans="1:17" x14ac:dyDescent="0.25">
      <c r="A5751" s="1" t="s">
        <v>969</v>
      </c>
      <c r="B5751" s="1" t="s">
        <v>94</v>
      </c>
      <c r="C5751" s="1" t="s">
        <v>1368</v>
      </c>
      <c r="D5751" s="1" t="s">
        <v>2122</v>
      </c>
      <c r="E5751" s="1" t="s">
        <v>20</v>
      </c>
      <c r="F5751" s="4" t="s">
        <v>1</v>
      </c>
      <c r="G5751" s="16" t="s">
        <v>1</v>
      </c>
      <c r="H5751" s="2" t="s">
        <v>21</v>
      </c>
      <c r="I5751" s="185">
        <f t="shared" ref="I5751:O5751" si="4629">SUM(I5752:I5756)</f>
        <v>180600</v>
      </c>
      <c r="J5751" s="185">
        <f t="shared" si="4629"/>
        <v>180845</v>
      </c>
      <c r="K5751" s="185">
        <f t="shared" si="4629"/>
        <v>157545</v>
      </c>
      <c r="L5751" s="185">
        <f t="shared" si="4629"/>
        <v>23200</v>
      </c>
      <c r="M5751" s="15">
        <f t="shared" si="4629"/>
        <v>17900</v>
      </c>
      <c r="N5751" s="15">
        <f t="shared" si="4629"/>
        <v>2500</v>
      </c>
      <c r="O5751" s="15">
        <f t="shared" si="4629"/>
        <v>2800</v>
      </c>
      <c r="P5751" s="15">
        <f t="shared" si="4623"/>
        <v>180745</v>
      </c>
      <c r="Q5751" s="185">
        <f t="shared" si="4624"/>
        <v>99.944704028311534</v>
      </c>
    </row>
    <row r="5752" spans="1:17" x14ac:dyDescent="0.25">
      <c r="A5752" s="4" t="s">
        <v>969</v>
      </c>
      <c r="B5752" s="4" t="s">
        <v>94</v>
      </c>
      <c r="C5752" s="4" t="s">
        <v>1368</v>
      </c>
      <c r="D5752" s="4" t="s">
        <v>2122</v>
      </c>
      <c r="E5752" s="3" t="s">
        <v>22</v>
      </c>
      <c r="F5752" s="4" t="s">
        <v>2124</v>
      </c>
      <c r="G5752" s="16" t="s">
        <v>1018</v>
      </c>
      <c r="H5752" s="16" t="s">
        <v>86</v>
      </c>
      <c r="I5752" s="183">
        <v>26000</v>
      </c>
      <c r="J5752" s="183">
        <v>26000</v>
      </c>
      <c r="K5752" s="183">
        <v>18200</v>
      </c>
      <c r="L5752" s="183">
        <f>M5752+N5752+O5752</f>
        <v>7800</v>
      </c>
      <c r="M5752" s="17">
        <v>2500</v>
      </c>
      <c r="N5752" s="17">
        <v>2500</v>
      </c>
      <c r="O5752" s="17">
        <v>2800</v>
      </c>
      <c r="P5752" s="17">
        <f t="shared" si="4623"/>
        <v>26000</v>
      </c>
      <c r="Q5752" s="183">
        <f t="shared" si="4624"/>
        <v>100</v>
      </c>
    </row>
    <row r="5753" spans="1:17" x14ac:dyDescent="0.25">
      <c r="A5753" s="4" t="s">
        <v>969</v>
      </c>
      <c r="B5753" s="4" t="s">
        <v>94</v>
      </c>
      <c r="C5753" s="4" t="s">
        <v>1368</v>
      </c>
      <c r="D5753" s="4" t="s">
        <v>2122</v>
      </c>
      <c r="E5753" s="3" t="s">
        <v>22</v>
      </c>
      <c r="F5753" s="4" t="s">
        <v>2125</v>
      </c>
      <c r="G5753" s="16" t="s">
        <v>1018</v>
      </c>
      <c r="H5753" s="16" t="s">
        <v>26</v>
      </c>
      <c r="I5753" s="183">
        <v>112500</v>
      </c>
      <c r="J5753" s="183">
        <v>112500</v>
      </c>
      <c r="K5753" s="183">
        <v>104000</v>
      </c>
      <c r="L5753" s="183">
        <f>M5753+N5753+O5753</f>
        <v>8500</v>
      </c>
      <c r="M5753" s="17">
        <v>8500</v>
      </c>
      <c r="N5753" s="17">
        <v>0</v>
      </c>
      <c r="O5753" s="17">
        <v>0</v>
      </c>
      <c r="P5753" s="17">
        <f t="shared" si="4623"/>
        <v>112500</v>
      </c>
      <c r="Q5753" s="183">
        <f t="shared" si="4624"/>
        <v>100</v>
      </c>
    </row>
    <row r="5754" spans="1:17" x14ac:dyDescent="0.25">
      <c r="A5754" s="4" t="s">
        <v>969</v>
      </c>
      <c r="B5754" s="4" t="s">
        <v>94</v>
      </c>
      <c r="C5754" s="4" t="s">
        <v>1368</v>
      </c>
      <c r="D5754" s="4" t="s">
        <v>2122</v>
      </c>
      <c r="E5754" s="3" t="s">
        <v>22</v>
      </c>
      <c r="F5754" s="4" t="s">
        <v>2126</v>
      </c>
      <c r="G5754" s="16" t="s">
        <v>1018</v>
      </c>
      <c r="H5754" s="16" t="s">
        <v>28</v>
      </c>
      <c r="I5754" s="183">
        <v>27000</v>
      </c>
      <c r="J5754" s="183">
        <v>27245</v>
      </c>
      <c r="K5754" s="183">
        <v>27245</v>
      </c>
      <c r="L5754" s="183">
        <f>M5754+N5754+O5754</f>
        <v>0</v>
      </c>
      <c r="M5754" s="17">
        <v>0</v>
      </c>
      <c r="N5754" s="17">
        <v>0</v>
      </c>
      <c r="O5754" s="17">
        <v>0</v>
      </c>
      <c r="P5754" s="17">
        <f t="shared" si="4623"/>
        <v>27245</v>
      </c>
      <c r="Q5754" s="183">
        <f t="shared" si="4624"/>
        <v>100</v>
      </c>
    </row>
    <row r="5755" spans="1:17" x14ac:dyDescent="0.25">
      <c r="A5755" s="4" t="s">
        <v>969</v>
      </c>
      <c r="B5755" s="4" t="s">
        <v>94</v>
      </c>
      <c r="C5755" s="4" t="s">
        <v>1368</v>
      </c>
      <c r="D5755" s="4" t="s">
        <v>2122</v>
      </c>
      <c r="E5755" s="3" t="s">
        <v>22</v>
      </c>
      <c r="F5755" s="4" t="s">
        <v>2127</v>
      </c>
      <c r="G5755" s="16" t="s">
        <v>1018</v>
      </c>
      <c r="H5755" s="16" t="s">
        <v>24</v>
      </c>
      <c r="I5755" s="183">
        <v>100</v>
      </c>
      <c r="J5755" s="183">
        <v>100</v>
      </c>
      <c r="K5755" s="183">
        <v>0</v>
      </c>
      <c r="L5755" s="183">
        <f>M5755+N5755+O5755</f>
        <v>0</v>
      </c>
      <c r="M5755" s="17"/>
      <c r="N5755" s="17"/>
      <c r="O5755" s="17"/>
      <c r="P5755" s="17">
        <f t="shared" si="4623"/>
        <v>0</v>
      </c>
      <c r="Q5755" s="183">
        <f t="shared" si="4624"/>
        <v>0</v>
      </c>
    </row>
    <row r="5756" spans="1:17" x14ac:dyDescent="0.25">
      <c r="A5756" s="4" t="s">
        <v>969</v>
      </c>
      <c r="B5756" s="4" t="s">
        <v>94</v>
      </c>
      <c r="C5756" s="4" t="s">
        <v>1368</v>
      </c>
      <c r="D5756" s="4" t="s">
        <v>2122</v>
      </c>
      <c r="E5756" s="3" t="s">
        <v>22</v>
      </c>
      <c r="F5756" s="4" t="s">
        <v>2128</v>
      </c>
      <c r="G5756" s="16" t="s">
        <v>1018</v>
      </c>
      <c r="H5756" s="16" t="s">
        <v>30</v>
      </c>
      <c r="I5756" s="183">
        <v>15000</v>
      </c>
      <c r="J5756" s="183">
        <v>15000</v>
      </c>
      <c r="K5756" s="183">
        <v>8100</v>
      </c>
      <c r="L5756" s="183">
        <f>M5756+N5756+O5756</f>
        <v>6900</v>
      </c>
      <c r="M5756" s="17">
        <v>6900</v>
      </c>
      <c r="N5756" s="17"/>
      <c r="O5756" s="17"/>
      <c r="P5756" s="17">
        <f t="shared" si="4623"/>
        <v>15000</v>
      </c>
      <c r="Q5756" s="183">
        <f t="shared" si="4624"/>
        <v>100</v>
      </c>
    </row>
    <row r="5757" spans="1:17" x14ac:dyDescent="0.25">
      <c r="A5757" s="4" t="s">
        <v>969</v>
      </c>
      <c r="B5757" s="4" t="s">
        <v>94</v>
      </c>
      <c r="C5757" s="4" t="s">
        <v>1368</v>
      </c>
      <c r="D5757" s="4" t="s">
        <v>2122</v>
      </c>
      <c r="E5757" s="2" t="s">
        <v>31</v>
      </c>
      <c r="F5757" s="2" t="s">
        <v>1</v>
      </c>
      <c r="G5757" s="2" t="s">
        <v>1</v>
      </c>
      <c r="H5757" s="2" t="s">
        <v>32</v>
      </c>
      <c r="I5757" s="185">
        <f t="shared" ref="I5757:O5757" si="4630">SUM(I5758)</f>
        <v>144045</v>
      </c>
      <c r="J5757" s="185">
        <f t="shared" si="4630"/>
        <v>144045</v>
      </c>
      <c r="K5757" s="185">
        <f t="shared" si="4630"/>
        <v>117600</v>
      </c>
      <c r="L5757" s="185">
        <f t="shared" si="4630"/>
        <v>26445</v>
      </c>
      <c r="M5757" s="15">
        <f t="shared" si="4630"/>
        <v>10000</v>
      </c>
      <c r="N5757" s="15">
        <f t="shared" si="4630"/>
        <v>10000</v>
      </c>
      <c r="O5757" s="15">
        <f t="shared" si="4630"/>
        <v>6445</v>
      </c>
      <c r="P5757" s="15">
        <f t="shared" si="4623"/>
        <v>144045</v>
      </c>
      <c r="Q5757" s="185">
        <f t="shared" si="4624"/>
        <v>100</v>
      </c>
    </row>
    <row r="5758" spans="1:17" x14ac:dyDescent="0.25">
      <c r="A5758" s="4" t="s">
        <v>969</v>
      </c>
      <c r="B5758" s="4" t="s">
        <v>94</v>
      </c>
      <c r="C5758" s="4" t="s">
        <v>1368</v>
      </c>
      <c r="D5758" s="4" t="s">
        <v>2122</v>
      </c>
      <c r="E5758" s="3" t="s">
        <v>34</v>
      </c>
      <c r="F5758" s="4"/>
      <c r="G5758" s="16" t="s">
        <v>1018</v>
      </c>
      <c r="H5758" s="16" t="s">
        <v>33</v>
      </c>
      <c r="I5758" s="183">
        <v>144045</v>
      </c>
      <c r="J5758" s="183">
        <v>144045</v>
      </c>
      <c r="K5758" s="183">
        <v>117600</v>
      </c>
      <c r="L5758" s="183">
        <f>M5758+N5758+O5758</f>
        <v>26445</v>
      </c>
      <c r="M5758" s="17">
        <v>10000</v>
      </c>
      <c r="N5758" s="17">
        <v>10000</v>
      </c>
      <c r="O5758" s="17">
        <v>6445</v>
      </c>
      <c r="P5758" s="17">
        <f t="shared" si="4623"/>
        <v>144045</v>
      </c>
      <c r="Q5758" s="183">
        <f t="shared" si="4624"/>
        <v>100</v>
      </c>
    </row>
    <row r="5759" spans="1:17" x14ac:dyDescent="0.25">
      <c r="A5759" s="4" t="s">
        <v>969</v>
      </c>
      <c r="B5759" s="4" t="s">
        <v>94</v>
      </c>
      <c r="C5759" s="4" t="s">
        <v>1368</v>
      </c>
      <c r="D5759" s="4" t="s">
        <v>2122</v>
      </c>
      <c r="E5759" s="2" t="s">
        <v>35</v>
      </c>
      <c r="F5759" s="2" t="s">
        <v>1</v>
      </c>
      <c r="G5759" s="2" t="s">
        <v>1</v>
      </c>
      <c r="H5759" s="2" t="s">
        <v>36</v>
      </c>
      <c r="I5759" s="185">
        <f t="shared" ref="I5759:O5759" si="4631">SUM(I5760:I5767)</f>
        <v>137475</v>
      </c>
      <c r="J5759" s="185">
        <f t="shared" si="4631"/>
        <v>104575</v>
      </c>
      <c r="K5759" s="185">
        <f t="shared" si="4631"/>
        <v>70650</v>
      </c>
      <c r="L5759" s="185">
        <f t="shared" si="4631"/>
        <v>33925</v>
      </c>
      <c r="M5759" s="15">
        <f t="shared" si="4631"/>
        <v>10825</v>
      </c>
      <c r="N5759" s="15">
        <f t="shared" si="4631"/>
        <v>6500</v>
      </c>
      <c r="O5759" s="15">
        <f t="shared" si="4631"/>
        <v>16600</v>
      </c>
      <c r="P5759" s="15">
        <f t="shared" si="4623"/>
        <v>104575</v>
      </c>
      <c r="Q5759" s="185">
        <f t="shared" si="4624"/>
        <v>100</v>
      </c>
    </row>
    <row r="5760" spans="1:17" x14ac:dyDescent="0.25">
      <c r="A5760" s="4" t="s">
        <v>969</v>
      </c>
      <c r="B5760" s="4" t="s">
        <v>94</v>
      </c>
      <c r="C5760" s="4" t="s">
        <v>1368</v>
      </c>
      <c r="D5760" s="4" t="s">
        <v>2122</v>
      </c>
      <c r="E5760" s="3" t="s">
        <v>39</v>
      </c>
      <c r="F5760" s="4"/>
      <c r="G5760" s="16" t="s">
        <v>1018</v>
      </c>
      <c r="H5760" s="16" t="s">
        <v>38</v>
      </c>
      <c r="I5760" s="183">
        <v>1000</v>
      </c>
      <c r="J5760" s="183">
        <v>0</v>
      </c>
      <c r="K5760" s="183">
        <v>0</v>
      </c>
      <c r="L5760" s="183">
        <f t="shared" ref="L5760:L5766" si="4632">M5760+N5760+O5760</f>
        <v>0</v>
      </c>
      <c r="M5760" s="17">
        <v>0</v>
      </c>
      <c r="N5760" s="17">
        <v>0</v>
      </c>
      <c r="O5760" s="17">
        <v>0</v>
      </c>
      <c r="P5760" s="17">
        <f t="shared" si="4623"/>
        <v>0</v>
      </c>
      <c r="Q5760" s="161" t="str">
        <f t="shared" si="4624"/>
        <v>-</v>
      </c>
    </row>
    <row r="5761" spans="1:17" x14ac:dyDescent="0.25">
      <c r="A5761" s="4" t="s">
        <v>969</v>
      </c>
      <c r="B5761" s="4" t="s">
        <v>94</v>
      </c>
      <c r="C5761" s="4" t="s">
        <v>1368</v>
      </c>
      <c r="D5761" s="4" t="s">
        <v>2122</v>
      </c>
      <c r="E5761" s="3" t="s">
        <v>197</v>
      </c>
      <c r="F5761" s="4"/>
      <c r="G5761" s="16" t="s">
        <v>1018</v>
      </c>
      <c r="H5761" s="16" t="s">
        <v>196</v>
      </c>
      <c r="I5761" s="183">
        <v>40000</v>
      </c>
      <c r="J5761" s="183">
        <v>40000</v>
      </c>
      <c r="K5761" s="183">
        <v>21000</v>
      </c>
      <c r="L5761" s="183">
        <f t="shared" si="4632"/>
        <v>19000</v>
      </c>
      <c r="M5761" s="17">
        <v>5000</v>
      </c>
      <c r="N5761" s="17">
        <v>5000</v>
      </c>
      <c r="O5761" s="17">
        <v>9000</v>
      </c>
      <c r="P5761" s="17">
        <f t="shared" si="4623"/>
        <v>40000</v>
      </c>
      <c r="Q5761" s="183">
        <f t="shared" si="4624"/>
        <v>100</v>
      </c>
    </row>
    <row r="5762" spans="1:17" x14ac:dyDescent="0.25">
      <c r="A5762" s="4" t="s">
        <v>969</v>
      </c>
      <c r="B5762" s="4" t="s">
        <v>94</v>
      </c>
      <c r="C5762" s="4" t="s">
        <v>1368</v>
      </c>
      <c r="D5762" s="4" t="s">
        <v>2122</v>
      </c>
      <c r="E5762" s="3" t="s">
        <v>200</v>
      </c>
      <c r="F5762" s="4"/>
      <c r="G5762" s="16" t="s">
        <v>1018</v>
      </c>
      <c r="H5762" s="16" t="s">
        <v>199</v>
      </c>
      <c r="I5762" s="183">
        <v>8000</v>
      </c>
      <c r="J5762" s="183">
        <v>8000</v>
      </c>
      <c r="K5762" s="183">
        <v>5800</v>
      </c>
      <c r="L5762" s="183">
        <f t="shared" si="4632"/>
        <v>2200</v>
      </c>
      <c r="M5762" s="17">
        <v>800</v>
      </c>
      <c r="N5762" s="17">
        <v>800</v>
      </c>
      <c r="O5762" s="17">
        <v>600</v>
      </c>
      <c r="P5762" s="17">
        <f t="shared" si="4623"/>
        <v>8000</v>
      </c>
      <c r="Q5762" s="183">
        <f t="shared" si="4624"/>
        <v>100</v>
      </c>
    </row>
    <row r="5763" spans="1:17" x14ac:dyDescent="0.25">
      <c r="A5763" s="4" t="s">
        <v>969</v>
      </c>
      <c r="B5763" s="4" t="s">
        <v>94</v>
      </c>
      <c r="C5763" s="4" t="s">
        <v>1368</v>
      </c>
      <c r="D5763" s="4" t="s">
        <v>2122</v>
      </c>
      <c r="E5763" s="3" t="s">
        <v>203</v>
      </c>
      <c r="F5763" s="4"/>
      <c r="G5763" s="16" t="s">
        <v>1018</v>
      </c>
      <c r="H5763" s="16" t="s">
        <v>202</v>
      </c>
      <c r="I5763" s="183">
        <v>25000</v>
      </c>
      <c r="J5763" s="183">
        <v>20000</v>
      </c>
      <c r="K5763" s="183">
        <v>11000</v>
      </c>
      <c r="L5763" s="183">
        <f t="shared" si="4632"/>
        <v>9000</v>
      </c>
      <c r="M5763" s="17">
        <v>2000</v>
      </c>
      <c r="N5763" s="17">
        <v>0</v>
      </c>
      <c r="O5763" s="17">
        <v>7000</v>
      </c>
      <c r="P5763" s="17">
        <f t="shared" si="4623"/>
        <v>20000</v>
      </c>
      <c r="Q5763" s="183">
        <f t="shared" si="4624"/>
        <v>100</v>
      </c>
    </row>
    <row r="5764" spans="1:17" x14ac:dyDescent="0.25">
      <c r="A5764" s="4" t="s">
        <v>969</v>
      </c>
      <c r="B5764" s="4" t="s">
        <v>94</v>
      </c>
      <c r="C5764" s="4" t="s">
        <v>1368</v>
      </c>
      <c r="D5764" s="4" t="s">
        <v>2122</v>
      </c>
      <c r="E5764" s="3" t="s">
        <v>206</v>
      </c>
      <c r="F5764" s="4"/>
      <c r="G5764" s="16" t="s">
        <v>1018</v>
      </c>
      <c r="H5764" s="16" t="s">
        <v>205</v>
      </c>
      <c r="I5764" s="183">
        <v>300</v>
      </c>
      <c r="J5764" s="183">
        <v>200</v>
      </c>
      <c r="K5764" s="183">
        <v>200</v>
      </c>
      <c r="L5764" s="183">
        <f t="shared" si="4632"/>
        <v>0</v>
      </c>
      <c r="M5764" s="17">
        <v>0</v>
      </c>
      <c r="N5764" s="17">
        <v>0</v>
      </c>
      <c r="O5764" s="17">
        <v>0</v>
      </c>
      <c r="P5764" s="17">
        <f t="shared" si="4623"/>
        <v>200</v>
      </c>
      <c r="Q5764" s="183">
        <f t="shared" si="4624"/>
        <v>100</v>
      </c>
    </row>
    <row r="5765" spans="1:17" x14ac:dyDescent="0.25">
      <c r="A5765" s="4" t="s">
        <v>969</v>
      </c>
      <c r="B5765" s="4" t="s">
        <v>94</v>
      </c>
      <c r="C5765" s="4" t="s">
        <v>1368</v>
      </c>
      <c r="D5765" s="4" t="s">
        <v>2122</v>
      </c>
      <c r="E5765" s="3" t="s">
        <v>212</v>
      </c>
      <c r="F5765" s="4"/>
      <c r="G5765" s="16" t="s">
        <v>1018</v>
      </c>
      <c r="H5765" s="16" t="s">
        <v>211</v>
      </c>
      <c r="I5765" s="183">
        <v>9800</v>
      </c>
      <c r="J5765" s="183">
        <v>5000</v>
      </c>
      <c r="K5765" s="183">
        <v>5000</v>
      </c>
      <c r="L5765" s="183">
        <f t="shared" si="4632"/>
        <v>0</v>
      </c>
      <c r="M5765" s="17">
        <v>0</v>
      </c>
      <c r="N5765" s="17">
        <v>0</v>
      </c>
      <c r="O5765" s="17">
        <v>0</v>
      </c>
      <c r="P5765" s="17">
        <f t="shared" si="4623"/>
        <v>5000</v>
      </c>
      <c r="Q5765" s="183">
        <f t="shared" si="4624"/>
        <v>100</v>
      </c>
    </row>
    <row r="5766" spans="1:17" x14ac:dyDescent="0.25">
      <c r="A5766" s="4" t="s">
        <v>969</v>
      </c>
      <c r="B5766" s="4" t="s">
        <v>94</v>
      </c>
      <c r="C5766" s="4" t="s">
        <v>1368</v>
      </c>
      <c r="D5766" s="4" t="s">
        <v>2122</v>
      </c>
      <c r="E5766" s="3" t="s">
        <v>215</v>
      </c>
      <c r="F5766" s="4"/>
      <c r="G5766" s="16" t="s">
        <v>1018</v>
      </c>
      <c r="H5766" s="16" t="s">
        <v>214</v>
      </c>
      <c r="I5766" s="183">
        <v>0</v>
      </c>
      <c r="J5766" s="183">
        <v>0</v>
      </c>
      <c r="K5766" s="183">
        <v>0</v>
      </c>
      <c r="L5766" s="183">
        <f t="shared" si="4632"/>
        <v>0</v>
      </c>
      <c r="M5766" s="17">
        <v>0</v>
      </c>
      <c r="N5766" s="17">
        <v>0</v>
      </c>
      <c r="O5766" s="17">
        <v>0</v>
      </c>
      <c r="P5766" s="17">
        <f t="shared" si="4623"/>
        <v>0</v>
      </c>
      <c r="Q5766" s="161" t="str">
        <f t="shared" si="4624"/>
        <v>-</v>
      </c>
    </row>
    <row r="5767" spans="1:17" x14ac:dyDescent="0.25">
      <c r="A5767" s="1" t="s">
        <v>969</v>
      </c>
      <c r="B5767" s="1" t="s">
        <v>94</v>
      </c>
      <c r="C5767" s="1" t="s">
        <v>1368</v>
      </c>
      <c r="D5767" s="1" t="s">
        <v>2122</v>
      </c>
      <c r="E5767" s="1" t="s">
        <v>40</v>
      </c>
      <c r="F5767" s="4" t="s">
        <v>1</v>
      </c>
      <c r="G5767" s="16" t="s">
        <v>1</v>
      </c>
      <c r="H5767" s="2" t="s">
        <v>41</v>
      </c>
      <c r="I5767" s="185">
        <f t="shared" ref="I5767:O5767" si="4633">SUM(I5768:I5770)</f>
        <v>53375</v>
      </c>
      <c r="J5767" s="185">
        <f t="shared" si="4633"/>
        <v>31375</v>
      </c>
      <c r="K5767" s="185">
        <f t="shared" si="4633"/>
        <v>27650</v>
      </c>
      <c r="L5767" s="185">
        <f t="shared" si="4633"/>
        <v>3725</v>
      </c>
      <c r="M5767" s="15">
        <f t="shared" si="4633"/>
        <v>3025</v>
      </c>
      <c r="N5767" s="15">
        <f t="shared" si="4633"/>
        <v>700</v>
      </c>
      <c r="O5767" s="15">
        <f t="shared" si="4633"/>
        <v>0</v>
      </c>
      <c r="P5767" s="15">
        <f t="shared" si="4623"/>
        <v>31375</v>
      </c>
      <c r="Q5767" s="185">
        <f t="shared" si="4624"/>
        <v>100</v>
      </c>
    </row>
    <row r="5768" spans="1:17" x14ac:dyDescent="0.25">
      <c r="A5768" s="4" t="s">
        <v>969</v>
      </c>
      <c r="B5768" s="4" t="s">
        <v>94</v>
      </c>
      <c r="C5768" s="4" t="s">
        <v>1368</v>
      </c>
      <c r="D5768" s="4" t="s">
        <v>2122</v>
      </c>
      <c r="E5768" s="3" t="s">
        <v>42</v>
      </c>
      <c r="F5768" s="4"/>
      <c r="G5768" s="16" t="s">
        <v>1018</v>
      </c>
      <c r="H5768" s="16" t="s">
        <v>41</v>
      </c>
      <c r="I5768" s="183">
        <v>41000</v>
      </c>
      <c r="J5768" s="183">
        <v>19000</v>
      </c>
      <c r="K5768" s="183">
        <v>17000</v>
      </c>
      <c r="L5768" s="183">
        <f>M5768+N5768+O5768</f>
        <v>2000</v>
      </c>
      <c r="M5768" s="17">
        <v>2000</v>
      </c>
      <c r="N5768" s="17">
        <v>0</v>
      </c>
      <c r="O5768" s="17">
        <v>0</v>
      </c>
      <c r="P5768" s="17">
        <f t="shared" si="4623"/>
        <v>19000</v>
      </c>
      <c r="Q5768" s="183">
        <f t="shared" si="4624"/>
        <v>100</v>
      </c>
    </row>
    <row r="5769" spans="1:17" ht="22.5" x14ac:dyDescent="0.25">
      <c r="A5769" s="4" t="s">
        <v>969</v>
      </c>
      <c r="B5769" s="4" t="s">
        <v>94</v>
      </c>
      <c r="C5769" s="4" t="s">
        <v>1368</v>
      </c>
      <c r="D5769" s="4" t="s">
        <v>2122</v>
      </c>
      <c r="E5769" s="3" t="s">
        <v>42</v>
      </c>
      <c r="F5769" s="4" t="s">
        <v>2129</v>
      </c>
      <c r="G5769" s="16" t="s">
        <v>1018</v>
      </c>
      <c r="H5769" s="16" t="s">
        <v>50</v>
      </c>
      <c r="I5769" s="183">
        <v>4375</v>
      </c>
      <c r="J5769" s="183">
        <v>4375</v>
      </c>
      <c r="K5769" s="183">
        <v>4350</v>
      </c>
      <c r="L5769" s="183">
        <f>M5769+N5769+O5769</f>
        <v>25</v>
      </c>
      <c r="M5769" s="17">
        <v>25</v>
      </c>
      <c r="N5769" s="17">
        <v>0</v>
      </c>
      <c r="O5769" s="17">
        <v>0</v>
      </c>
      <c r="P5769" s="17">
        <f t="shared" si="4623"/>
        <v>4375</v>
      </c>
      <c r="Q5769" s="183">
        <f t="shared" si="4624"/>
        <v>100</v>
      </c>
    </row>
    <row r="5770" spans="1:17" ht="22.5" x14ac:dyDescent="0.25">
      <c r="A5770" s="4" t="s">
        <v>969</v>
      </c>
      <c r="B5770" s="4" t="s">
        <v>94</v>
      </c>
      <c r="C5770" s="4" t="s">
        <v>1368</v>
      </c>
      <c r="D5770" s="4" t="s">
        <v>2122</v>
      </c>
      <c r="E5770" s="3" t="s">
        <v>42</v>
      </c>
      <c r="F5770" s="4" t="s">
        <v>2130</v>
      </c>
      <c r="G5770" s="16" t="s">
        <v>1018</v>
      </c>
      <c r="H5770" s="16" t="s">
        <v>56</v>
      </c>
      <c r="I5770" s="183">
        <v>8000</v>
      </c>
      <c r="J5770" s="183">
        <v>8000</v>
      </c>
      <c r="K5770" s="183">
        <v>6300</v>
      </c>
      <c r="L5770" s="183">
        <f>M5770+N5770+O5770</f>
        <v>1700</v>
      </c>
      <c r="M5770" s="17">
        <v>1000</v>
      </c>
      <c r="N5770" s="17">
        <v>700</v>
      </c>
      <c r="O5770" s="17">
        <v>0</v>
      </c>
      <c r="P5770" s="17">
        <f t="shared" si="4623"/>
        <v>8000</v>
      </c>
      <c r="Q5770" s="183">
        <f t="shared" si="4624"/>
        <v>100</v>
      </c>
    </row>
    <row r="5771" spans="1:17" ht="22.5" x14ac:dyDescent="0.25">
      <c r="A5771" s="1" t="s">
        <v>1</v>
      </c>
      <c r="B5771" s="1" t="s">
        <v>1</v>
      </c>
      <c r="C5771" s="1" t="s">
        <v>1</v>
      </c>
      <c r="D5771" s="2" t="s">
        <v>1</v>
      </c>
      <c r="E5771" s="2" t="s">
        <v>1</v>
      </c>
      <c r="F5771" s="2" t="s">
        <v>1</v>
      </c>
      <c r="G5771" s="2" t="s">
        <v>1</v>
      </c>
      <c r="H5771" s="13" t="s">
        <v>57</v>
      </c>
      <c r="I5771" s="184">
        <f t="shared" ref="I5771:O5772" si="4634">SUM(I5772)</f>
        <v>100</v>
      </c>
      <c r="J5771" s="184">
        <f t="shared" si="4634"/>
        <v>9220</v>
      </c>
      <c r="K5771" s="184">
        <f t="shared" si="4634"/>
        <v>9120</v>
      </c>
      <c r="L5771" s="184">
        <f t="shared" si="4634"/>
        <v>0</v>
      </c>
      <c r="M5771" s="14">
        <f t="shared" si="4634"/>
        <v>0</v>
      </c>
      <c r="N5771" s="14">
        <f t="shared" si="4634"/>
        <v>0</v>
      </c>
      <c r="O5771" s="14">
        <f t="shared" si="4634"/>
        <v>0</v>
      </c>
      <c r="P5771" s="14">
        <f t="shared" si="4623"/>
        <v>9120</v>
      </c>
      <c r="Q5771" s="184">
        <f t="shared" si="4624"/>
        <v>98.915401301518429</v>
      </c>
    </row>
    <row r="5772" spans="1:17" x14ac:dyDescent="0.25">
      <c r="A5772" s="4" t="s">
        <v>969</v>
      </c>
      <c r="B5772" s="4" t="s">
        <v>94</v>
      </c>
      <c r="C5772" s="4" t="s">
        <v>1368</v>
      </c>
      <c r="D5772" s="4" t="s">
        <v>2122</v>
      </c>
      <c r="E5772" s="2" t="s">
        <v>58</v>
      </c>
      <c r="F5772" s="2" t="s">
        <v>1</v>
      </c>
      <c r="G5772" s="2" t="s">
        <v>1</v>
      </c>
      <c r="H5772" s="2" t="s">
        <v>59</v>
      </c>
      <c r="I5772" s="185">
        <f t="shared" si="4634"/>
        <v>100</v>
      </c>
      <c r="J5772" s="185">
        <f t="shared" si="4634"/>
        <v>9220</v>
      </c>
      <c r="K5772" s="185">
        <f t="shared" si="4634"/>
        <v>9120</v>
      </c>
      <c r="L5772" s="185">
        <f t="shared" si="4634"/>
        <v>0</v>
      </c>
      <c r="M5772" s="15">
        <f t="shared" si="4634"/>
        <v>0</v>
      </c>
      <c r="N5772" s="15">
        <f t="shared" si="4634"/>
        <v>0</v>
      </c>
      <c r="O5772" s="15">
        <f t="shared" si="4634"/>
        <v>0</v>
      </c>
      <c r="P5772" s="15">
        <f t="shared" si="4623"/>
        <v>9120</v>
      </c>
      <c r="Q5772" s="185">
        <f t="shared" si="4624"/>
        <v>98.915401301518429</v>
      </c>
    </row>
    <row r="5773" spans="1:17" x14ac:dyDescent="0.25">
      <c r="A5773" s="4" t="s">
        <v>969</v>
      </c>
      <c r="B5773" s="4" t="s">
        <v>94</v>
      </c>
      <c r="C5773" s="4" t="s">
        <v>1368</v>
      </c>
      <c r="D5773" s="4" t="s">
        <v>2122</v>
      </c>
      <c r="E5773" s="3" t="s">
        <v>69</v>
      </c>
      <c r="F5773" s="4"/>
      <c r="G5773" s="16" t="s">
        <v>1018</v>
      </c>
      <c r="H5773" s="16" t="s">
        <v>68</v>
      </c>
      <c r="I5773" s="183">
        <v>100</v>
      </c>
      <c r="J5773" s="183">
        <v>9220</v>
      </c>
      <c r="K5773" s="183">
        <v>9120</v>
      </c>
      <c r="L5773" s="183">
        <f>M5773+N5773+O5773</f>
        <v>0</v>
      </c>
      <c r="M5773" s="17">
        <v>0</v>
      </c>
      <c r="N5773" s="17">
        <v>0</v>
      </c>
      <c r="O5773" s="17">
        <v>0</v>
      </c>
      <c r="P5773" s="17">
        <f t="shared" si="4623"/>
        <v>9120</v>
      </c>
      <c r="Q5773" s="183">
        <f t="shared" si="4624"/>
        <v>98.915401301518429</v>
      </c>
    </row>
    <row r="5774" spans="1:17" ht="22.5" x14ac:dyDescent="0.25">
      <c r="A5774" s="1" t="s">
        <v>1</v>
      </c>
      <c r="B5774" s="1" t="s">
        <v>1</v>
      </c>
      <c r="C5774" s="1" t="s">
        <v>1</v>
      </c>
      <c r="D5774" s="2" t="s">
        <v>1</v>
      </c>
      <c r="E5774" s="2" t="s">
        <v>1</v>
      </c>
      <c r="F5774" s="2" t="s">
        <v>1</v>
      </c>
      <c r="G5774" s="2" t="s">
        <v>1</v>
      </c>
      <c r="H5774" s="13" t="s">
        <v>70</v>
      </c>
      <c r="I5774" s="184">
        <f t="shared" ref="I5774:O5774" si="4635">SUM(I5775)</f>
        <v>69000</v>
      </c>
      <c r="J5774" s="184">
        <f t="shared" si="4635"/>
        <v>62000</v>
      </c>
      <c r="K5774" s="184">
        <f t="shared" si="4635"/>
        <v>35000</v>
      </c>
      <c r="L5774" s="184">
        <f t="shared" si="4635"/>
        <v>27000</v>
      </c>
      <c r="M5774" s="14">
        <f t="shared" si="4635"/>
        <v>16000</v>
      </c>
      <c r="N5774" s="14">
        <f t="shared" si="4635"/>
        <v>11000</v>
      </c>
      <c r="O5774" s="14">
        <f t="shared" si="4635"/>
        <v>0</v>
      </c>
      <c r="P5774" s="14">
        <f t="shared" si="4623"/>
        <v>62000</v>
      </c>
      <c r="Q5774" s="184">
        <f t="shared" si="4624"/>
        <v>100</v>
      </c>
    </row>
    <row r="5775" spans="1:17" x14ac:dyDescent="0.25">
      <c r="A5775" s="4" t="s">
        <v>969</v>
      </c>
      <c r="B5775" s="4" t="s">
        <v>94</v>
      </c>
      <c r="C5775" s="4" t="s">
        <v>1368</v>
      </c>
      <c r="D5775" s="4" t="s">
        <v>2122</v>
      </c>
      <c r="E5775" s="2" t="s">
        <v>71</v>
      </c>
      <c r="F5775" s="2" t="s">
        <v>1</v>
      </c>
      <c r="G5775" s="2" t="s">
        <v>1</v>
      </c>
      <c r="H5775" s="2" t="s">
        <v>72</v>
      </c>
      <c r="I5775" s="185">
        <f t="shared" ref="I5775:L5775" si="4636">SUM(I5776:I5777)</f>
        <v>69000</v>
      </c>
      <c r="J5775" s="185">
        <f t="shared" ref="J5775" si="4637">SUM(J5776:J5777)</f>
        <v>62000</v>
      </c>
      <c r="K5775" s="185">
        <f t="shared" ref="K5775" si="4638">SUM(K5776:K5777)</f>
        <v>35000</v>
      </c>
      <c r="L5775" s="185">
        <f t="shared" si="4636"/>
        <v>27000</v>
      </c>
      <c r="M5775" s="15">
        <f t="shared" ref="M5775:O5775" si="4639">SUM(M5776:M5777)</f>
        <v>16000</v>
      </c>
      <c r="N5775" s="15">
        <f t="shared" si="4639"/>
        <v>11000</v>
      </c>
      <c r="O5775" s="15">
        <f t="shared" si="4639"/>
        <v>0</v>
      </c>
      <c r="P5775" s="15">
        <f t="shared" si="4623"/>
        <v>62000</v>
      </c>
      <c r="Q5775" s="185">
        <f t="shared" si="4624"/>
        <v>100</v>
      </c>
    </row>
    <row r="5776" spans="1:17" x14ac:dyDescent="0.25">
      <c r="A5776" s="4" t="s">
        <v>969</v>
      </c>
      <c r="B5776" s="4" t="s">
        <v>94</v>
      </c>
      <c r="C5776" s="4" t="s">
        <v>1368</v>
      </c>
      <c r="D5776" s="4" t="s">
        <v>2122</v>
      </c>
      <c r="E5776" s="3" t="s">
        <v>75</v>
      </c>
      <c r="F5776" s="4"/>
      <c r="G5776" s="16" t="s">
        <v>1018</v>
      </c>
      <c r="H5776" s="16" t="s">
        <v>74</v>
      </c>
      <c r="I5776" s="183">
        <v>27000</v>
      </c>
      <c r="J5776" s="183">
        <v>22000</v>
      </c>
      <c r="K5776" s="183">
        <v>10000</v>
      </c>
      <c r="L5776" s="183">
        <f>M5776+N5776+O5776</f>
        <v>12000</v>
      </c>
      <c r="M5776" s="17">
        <v>6000</v>
      </c>
      <c r="N5776" s="17">
        <v>6000</v>
      </c>
      <c r="O5776" s="17">
        <v>0</v>
      </c>
      <c r="P5776" s="17">
        <f t="shared" si="4623"/>
        <v>22000</v>
      </c>
      <c r="Q5776" s="183">
        <f t="shared" si="4624"/>
        <v>100</v>
      </c>
    </row>
    <row r="5777" spans="1:17" x14ac:dyDescent="0.25">
      <c r="A5777" s="4" t="s">
        <v>969</v>
      </c>
      <c r="B5777" s="4" t="s">
        <v>94</v>
      </c>
      <c r="C5777" s="4" t="s">
        <v>1368</v>
      </c>
      <c r="D5777" s="4" t="s">
        <v>2122</v>
      </c>
      <c r="E5777" s="3" t="s">
        <v>341</v>
      </c>
      <c r="F5777" s="4"/>
      <c r="G5777" s="16" t="s">
        <v>1018</v>
      </c>
      <c r="H5777" s="16" t="s">
        <v>340</v>
      </c>
      <c r="I5777" s="183">
        <v>42000</v>
      </c>
      <c r="J5777" s="183">
        <v>40000</v>
      </c>
      <c r="K5777" s="183">
        <v>25000</v>
      </c>
      <c r="L5777" s="183">
        <f>M5777+N5777+O5777</f>
        <v>15000</v>
      </c>
      <c r="M5777" s="17">
        <v>10000</v>
      </c>
      <c r="N5777" s="17">
        <v>5000</v>
      </c>
      <c r="O5777" s="17">
        <v>0</v>
      </c>
      <c r="P5777" s="17">
        <f t="shared" si="4623"/>
        <v>40000</v>
      </c>
      <c r="Q5777" s="183">
        <f t="shared" si="4624"/>
        <v>100</v>
      </c>
    </row>
    <row r="5778" spans="1:17" ht="22.5" x14ac:dyDescent="0.25">
      <c r="A5778" s="16" t="s">
        <v>1</v>
      </c>
      <c r="B5778" s="16" t="s">
        <v>1</v>
      </c>
      <c r="C5778" s="16" t="s">
        <v>1</v>
      </c>
      <c r="D5778" s="16" t="s">
        <v>1</v>
      </c>
      <c r="E5778" s="16" t="s">
        <v>1</v>
      </c>
      <c r="F5778" s="16" t="s">
        <v>1</v>
      </c>
      <c r="G5778" s="16" t="s">
        <v>1</v>
      </c>
      <c r="H5778" s="13" t="s">
        <v>2131</v>
      </c>
      <c r="I5778" s="184">
        <f t="shared" ref="I5778:O5778" si="4640">SUM(I5748,I5771,I5774)</f>
        <v>1903083</v>
      </c>
      <c r="J5778" s="184">
        <f t="shared" si="4640"/>
        <v>1872548</v>
      </c>
      <c r="K5778" s="184">
        <f t="shared" si="4640"/>
        <v>1524915</v>
      </c>
      <c r="L5778" s="184">
        <f t="shared" si="4640"/>
        <v>347433</v>
      </c>
      <c r="M5778" s="14">
        <f t="shared" si="4640"/>
        <v>204725</v>
      </c>
      <c r="N5778" s="14">
        <f t="shared" si="4640"/>
        <v>116863</v>
      </c>
      <c r="O5778" s="14">
        <f t="shared" si="4640"/>
        <v>25845</v>
      </c>
      <c r="P5778" s="14">
        <f t="shared" si="4623"/>
        <v>1872348</v>
      </c>
      <c r="Q5778" s="184">
        <f t="shared" si="4624"/>
        <v>99.98931936591211</v>
      </c>
    </row>
    <row r="5779" spans="1:17" ht="15.75" thickBot="1" x14ac:dyDescent="0.3">
      <c r="A5779" s="16" t="s">
        <v>1</v>
      </c>
      <c r="B5779" s="16" t="s">
        <v>1</v>
      </c>
      <c r="C5779" s="16" t="s">
        <v>1</v>
      </c>
      <c r="D5779" s="16" t="s">
        <v>1</v>
      </c>
      <c r="E5779" s="16" t="s">
        <v>1</v>
      </c>
      <c r="F5779" s="16" t="s">
        <v>1</v>
      </c>
      <c r="G5779" s="16" t="s">
        <v>1</v>
      </c>
      <c r="H5779" s="2" t="s">
        <v>77</v>
      </c>
      <c r="I5779" s="185">
        <v>45</v>
      </c>
      <c r="J5779" s="185">
        <v>45</v>
      </c>
      <c r="K5779" s="185"/>
      <c r="L5779" s="185"/>
      <c r="M5779" s="15"/>
      <c r="N5779" s="15"/>
      <c r="O5779" s="15"/>
      <c r="P5779" s="15"/>
      <c r="Q5779" s="164"/>
    </row>
    <row r="5780" spans="1:17" ht="45.75" thickBot="1" x14ac:dyDescent="0.3">
      <c r="A5780" s="212" t="s">
        <v>1</v>
      </c>
      <c r="B5780" s="212" t="s">
        <v>1</v>
      </c>
      <c r="C5780" s="212" t="s">
        <v>1</v>
      </c>
      <c r="D5780" s="212" t="s">
        <v>1</v>
      </c>
      <c r="E5780" s="212" t="s">
        <v>1</v>
      </c>
      <c r="F5780" s="212" t="s">
        <v>1</v>
      </c>
      <c r="G5780" s="214" t="s">
        <v>1</v>
      </c>
      <c r="H5780" s="5" t="s">
        <v>78</v>
      </c>
      <c r="I5780" s="109" t="s">
        <v>3374</v>
      </c>
      <c r="J5780" s="109" t="s">
        <v>3433</v>
      </c>
      <c r="K5780" s="109" t="s">
        <v>3437</v>
      </c>
      <c r="L5780" s="109" t="s">
        <v>3434</v>
      </c>
      <c r="M5780" s="5" t="s">
        <v>3439</v>
      </c>
      <c r="N5780" s="5" t="s">
        <v>3440</v>
      </c>
      <c r="O5780" s="5" t="s">
        <v>3441</v>
      </c>
      <c r="P5780" s="5" t="s">
        <v>3438</v>
      </c>
      <c r="Q5780" s="162" t="s">
        <v>3302</v>
      </c>
    </row>
    <row r="5781" spans="1:17" x14ac:dyDescent="0.25">
      <c r="A5781" s="213"/>
      <c r="B5781" s="213"/>
      <c r="C5781" s="213"/>
      <c r="D5781" s="213"/>
      <c r="E5781" s="213"/>
      <c r="F5781" s="213"/>
      <c r="G5781" s="215"/>
      <c r="H5781" s="18" t="s">
        <v>1</v>
      </c>
      <c r="I5781" s="110">
        <v>1</v>
      </c>
      <c r="J5781" s="110">
        <v>2</v>
      </c>
      <c r="K5781" s="110">
        <v>20</v>
      </c>
      <c r="L5781" s="110" t="s">
        <v>3402</v>
      </c>
      <c r="M5781" s="12">
        <v>5</v>
      </c>
      <c r="N5781" s="12">
        <v>6</v>
      </c>
      <c r="O5781" s="12">
        <v>7</v>
      </c>
      <c r="P5781" s="12" t="s">
        <v>3303</v>
      </c>
      <c r="Q5781" s="110">
        <v>9</v>
      </c>
    </row>
    <row r="5782" spans="1:17" x14ac:dyDescent="0.25">
      <c r="A5782" s="213"/>
      <c r="B5782" s="213"/>
      <c r="C5782" s="213"/>
      <c r="D5782" s="213"/>
      <c r="E5782" s="213"/>
      <c r="F5782" s="213"/>
      <c r="G5782" s="215"/>
      <c r="H5782" s="19" t="s">
        <v>1061</v>
      </c>
      <c r="I5782" s="186">
        <f t="shared" ref="I5782:L5782" si="4641">SUM(I5778)</f>
        <v>1903083</v>
      </c>
      <c r="J5782" s="186">
        <f t="shared" ref="J5782" si="4642">SUM(J5778)</f>
        <v>1872548</v>
      </c>
      <c r="K5782" s="186">
        <f t="shared" ref="K5782" si="4643">SUM(K5778)</f>
        <v>1524915</v>
      </c>
      <c r="L5782" s="186">
        <f t="shared" si="4641"/>
        <v>347433</v>
      </c>
      <c r="M5782" s="20">
        <f t="shared" ref="M5782:O5782" si="4644">SUM(M5778)</f>
        <v>204725</v>
      </c>
      <c r="N5782" s="20">
        <f t="shared" si="4644"/>
        <v>116863</v>
      </c>
      <c r="O5782" s="20">
        <f t="shared" si="4644"/>
        <v>25845</v>
      </c>
      <c r="P5782" s="20">
        <f>K5782+L5782</f>
        <v>1872348</v>
      </c>
      <c r="Q5782" s="186">
        <f>IF(J5782=0,"-",P5782/J5782*100)</f>
        <v>99.98931936591211</v>
      </c>
    </row>
    <row r="5783" spans="1:17" x14ac:dyDescent="0.25">
      <c r="A5783" s="213"/>
      <c r="B5783" s="213"/>
      <c r="C5783" s="213"/>
      <c r="D5783" s="213"/>
      <c r="E5783" s="213"/>
      <c r="F5783" s="213"/>
      <c r="G5783" s="215"/>
      <c r="H5783" s="21" t="s">
        <v>80</v>
      </c>
      <c r="I5783" s="186">
        <f t="shared" ref="I5783:L5783" si="4645">SUM(I5782)</f>
        <v>1903083</v>
      </c>
      <c r="J5783" s="186">
        <f t="shared" ref="J5783" si="4646">SUM(J5782)</f>
        <v>1872548</v>
      </c>
      <c r="K5783" s="186">
        <f t="shared" ref="K5783" si="4647">SUM(K5782)</f>
        <v>1524915</v>
      </c>
      <c r="L5783" s="186">
        <f t="shared" si="4645"/>
        <v>347433</v>
      </c>
      <c r="M5783" s="20">
        <f t="shared" ref="M5783:O5783" si="4648">SUM(M5782)</f>
        <v>204725</v>
      </c>
      <c r="N5783" s="20">
        <f t="shared" si="4648"/>
        <v>116863</v>
      </c>
      <c r="O5783" s="20">
        <f t="shared" si="4648"/>
        <v>25845</v>
      </c>
      <c r="P5783" s="20">
        <f>K5783+L5783</f>
        <v>1872348</v>
      </c>
      <c r="Q5783" s="186">
        <f>IF(J5783=0,"-",P5783/J5783*100)</f>
        <v>99.98931936591211</v>
      </c>
    </row>
    <row r="5784" spans="1:17" x14ac:dyDescent="0.25">
      <c r="A5784" s="216"/>
      <c r="B5784" s="216"/>
      <c r="C5784" s="216"/>
      <c r="D5784" s="216"/>
      <c r="E5784" s="216"/>
      <c r="F5784" s="216"/>
      <c r="G5784" s="217"/>
      <c r="J5784" s="178">
        <v>0</v>
      </c>
      <c r="K5784" s="178">
        <v>0</v>
      </c>
      <c r="L5784" s="178">
        <f>M5784+N5784+O5784</f>
        <v>0</v>
      </c>
      <c r="P5784">
        <f>K5784+L5784</f>
        <v>0</v>
      </c>
      <c r="Q5784" s="160" t="str">
        <f>IF(J5784=0,"-",P5784/J5784*100)</f>
        <v>-</v>
      </c>
    </row>
    <row r="5785" spans="1:17" ht="15.75" thickBot="1" x14ac:dyDescent="0.3">
      <c r="A5785" s="16" t="s">
        <v>1</v>
      </c>
      <c r="B5785" s="16" t="s">
        <v>1</v>
      </c>
      <c r="C5785" s="16" t="s">
        <v>1</v>
      </c>
      <c r="D5785" s="16" t="s">
        <v>1</v>
      </c>
      <c r="E5785" s="16" t="s">
        <v>1</v>
      </c>
      <c r="F5785" s="16" t="s">
        <v>1</v>
      </c>
      <c r="G5785" s="16" t="s">
        <v>1</v>
      </c>
      <c r="H5785" s="22" t="s">
        <v>1</v>
      </c>
      <c r="I5785" s="187"/>
      <c r="J5785" s="187"/>
      <c r="K5785" s="187"/>
      <c r="L5785" s="187"/>
      <c r="M5785" s="22"/>
      <c r="N5785" s="22"/>
      <c r="O5785" s="22"/>
      <c r="P5785" s="22"/>
      <c r="Q5785" s="166"/>
    </row>
    <row r="5786" spans="1:17" ht="45.75" thickBot="1" x14ac:dyDescent="0.3">
      <c r="A5786" s="5" t="s">
        <v>4</v>
      </c>
      <c r="B5786" s="5" t="s">
        <v>5</v>
      </c>
      <c r="C5786" s="5" t="s">
        <v>6</v>
      </c>
      <c r="D5786" s="6" t="s">
        <v>1</v>
      </c>
      <c r="E5786" s="5" t="s">
        <v>7</v>
      </c>
      <c r="F5786" s="5" t="s">
        <v>8</v>
      </c>
      <c r="G5786" s="5" t="s">
        <v>9</v>
      </c>
      <c r="H5786" s="5" t="s">
        <v>10</v>
      </c>
      <c r="I5786" s="109" t="s">
        <v>3374</v>
      </c>
      <c r="J5786" s="109" t="s">
        <v>3433</v>
      </c>
      <c r="K5786" s="109" t="s">
        <v>3437</v>
      </c>
      <c r="L5786" s="109" t="s">
        <v>3434</v>
      </c>
      <c r="M5786" s="5" t="s">
        <v>3439</v>
      </c>
      <c r="N5786" s="5" t="s">
        <v>3440</v>
      </c>
      <c r="O5786" s="5" t="s">
        <v>3441</v>
      </c>
      <c r="P5786" s="5" t="s">
        <v>3438</v>
      </c>
      <c r="Q5786" s="162" t="s">
        <v>3302</v>
      </c>
    </row>
    <row r="5787" spans="1:17" x14ac:dyDescent="0.25">
      <c r="A5787" s="7" t="s">
        <v>1</v>
      </c>
      <c r="B5787" s="7" t="s">
        <v>1</v>
      </c>
      <c r="C5787" s="7" t="s">
        <v>1</v>
      </c>
      <c r="D5787" s="8" t="s">
        <v>1</v>
      </c>
      <c r="E5787" s="8" t="s">
        <v>1</v>
      </c>
      <c r="F5787" s="9" t="s">
        <v>1</v>
      </c>
      <c r="G5787" s="10" t="s">
        <v>1</v>
      </c>
      <c r="H5787" s="11" t="s">
        <v>1</v>
      </c>
      <c r="I5787" s="110">
        <v>1</v>
      </c>
      <c r="J5787" s="110">
        <v>2</v>
      </c>
      <c r="K5787" s="110">
        <v>20</v>
      </c>
      <c r="L5787" s="110" t="s">
        <v>3402</v>
      </c>
      <c r="M5787" s="12">
        <v>5</v>
      </c>
      <c r="N5787" s="12">
        <v>6</v>
      </c>
      <c r="O5787" s="12">
        <v>7</v>
      </c>
      <c r="P5787" s="12" t="s">
        <v>3303</v>
      </c>
      <c r="Q5787" s="110">
        <v>9</v>
      </c>
    </row>
    <row r="5788" spans="1:17" x14ac:dyDescent="0.25">
      <c r="A5788" s="1" t="s">
        <v>969</v>
      </c>
      <c r="B5788" s="1" t="s">
        <v>94</v>
      </c>
      <c r="C5788" s="4" t="s">
        <v>1379</v>
      </c>
      <c r="D5788" s="4" t="s">
        <v>2132</v>
      </c>
      <c r="E5788" s="2" t="s">
        <v>1</v>
      </c>
      <c r="F5788" s="2" t="s">
        <v>1</v>
      </c>
      <c r="G5788" s="2" t="s">
        <v>1</v>
      </c>
      <c r="H5788" s="2" t="s">
        <v>2133</v>
      </c>
      <c r="I5788" s="183">
        <v>0</v>
      </c>
      <c r="J5788" s="183"/>
      <c r="K5788" s="183"/>
      <c r="L5788" s="183"/>
      <c r="M5788" s="3"/>
      <c r="N5788" s="3"/>
      <c r="O5788" s="3"/>
      <c r="P5788" s="3"/>
      <c r="Q5788" s="161"/>
    </row>
    <row r="5789" spans="1:17" ht="33.75" x14ac:dyDescent="0.25">
      <c r="A5789" s="1" t="s">
        <v>1</v>
      </c>
      <c r="B5789" s="1" t="s">
        <v>1</v>
      </c>
      <c r="C5789" s="1" t="s">
        <v>1</v>
      </c>
      <c r="D5789" s="2" t="s">
        <v>1</v>
      </c>
      <c r="E5789" s="2" t="s">
        <v>1</v>
      </c>
      <c r="F5789" s="2" t="s">
        <v>1</v>
      </c>
      <c r="G5789" s="2" t="s">
        <v>1</v>
      </c>
      <c r="H5789" s="13" t="s">
        <v>14</v>
      </c>
      <c r="I5789" s="184">
        <f t="shared" ref="I5789:L5789" si="4649">SUM(I5790,I5798,I5800)</f>
        <v>2844661</v>
      </c>
      <c r="J5789" s="184">
        <f t="shared" ref="J5789" si="4650">SUM(J5790,J5798,J5800)</f>
        <v>2834661</v>
      </c>
      <c r="K5789" s="184">
        <f t="shared" ref="K5789" si="4651">SUM(K5790,K5798,K5800)</f>
        <v>2179225</v>
      </c>
      <c r="L5789" s="184">
        <f t="shared" si="4649"/>
        <v>569936</v>
      </c>
      <c r="M5789" s="14">
        <f t="shared" ref="M5789:O5789" si="4652">SUM(M5790,M5798,M5800)</f>
        <v>201465</v>
      </c>
      <c r="N5789" s="14">
        <f t="shared" si="4652"/>
        <v>189059</v>
      </c>
      <c r="O5789" s="14">
        <f t="shared" si="4652"/>
        <v>179412</v>
      </c>
      <c r="P5789" s="14">
        <f t="shared" ref="P5789:P5819" si="4653">K5789+L5789</f>
        <v>2749161</v>
      </c>
      <c r="Q5789" s="184">
        <f t="shared" ref="Q5789:Q5819" si="4654">IF(J5789=0,"-",P5789/J5789*100)</f>
        <v>96.983766312797187</v>
      </c>
    </row>
    <row r="5790" spans="1:17" x14ac:dyDescent="0.25">
      <c r="A5790" s="4" t="s">
        <v>969</v>
      </c>
      <c r="B5790" s="4" t="s">
        <v>94</v>
      </c>
      <c r="C5790" s="4" t="s">
        <v>1379</v>
      </c>
      <c r="D5790" s="4" t="s">
        <v>2132</v>
      </c>
      <c r="E5790" s="2" t="s">
        <v>15</v>
      </c>
      <c r="F5790" s="2" t="s">
        <v>1</v>
      </c>
      <c r="G5790" s="2" t="s">
        <v>1</v>
      </c>
      <c r="H5790" s="2" t="s">
        <v>16</v>
      </c>
      <c r="I5790" s="185">
        <f t="shared" ref="I5790:L5790" si="4655">SUM(I5791,I5792)</f>
        <v>2419565</v>
      </c>
      <c r="J5790" s="185">
        <f t="shared" ref="J5790" si="4656">SUM(J5791,J5792)</f>
        <v>2419565</v>
      </c>
      <c r="K5790" s="185">
        <f t="shared" ref="K5790" si="4657">SUM(K5791,K5792)</f>
        <v>1866145</v>
      </c>
      <c r="L5790" s="185">
        <f t="shared" si="4655"/>
        <v>493420</v>
      </c>
      <c r="M5790" s="15">
        <f t="shared" ref="M5790:O5790" si="4658">SUM(M5791,M5792)</f>
        <v>175958</v>
      </c>
      <c r="N5790" s="15">
        <f t="shared" si="4658"/>
        <v>163554</v>
      </c>
      <c r="O5790" s="15">
        <f t="shared" si="4658"/>
        <v>153908</v>
      </c>
      <c r="P5790" s="15">
        <f t="shared" si="4653"/>
        <v>2359565</v>
      </c>
      <c r="Q5790" s="185">
        <f t="shared" si="4654"/>
        <v>97.520215410621333</v>
      </c>
    </row>
    <row r="5791" spans="1:17" x14ac:dyDescent="0.25">
      <c r="A5791" s="4" t="s">
        <v>969</v>
      </c>
      <c r="B5791" s="4" t="s">
        <v>94</v>
      </c>
      <c r="C5791" s="4" t="s">
        <v>1379</v>
      </c>
      <c r="D5791" s="4" t="s">
        <v>2132</v>
      </c>
      <c r="E5791" s="3" t="s">
        <v>18</v>
      </c>
      <c r="F5791" s="4"/>
      <c r="G5791" s="16" t="s">
        <v>1018</v>
      </c>
      <c r="H5791" s="16" t="s">
        <v>17</v>
      </c>
      <c r="I5791" s="183">
        <v>2129565</v>
      </c>
      <c r="J5791" s="183">
        <v>2129565</v>
      </c>
      <c r="K5791" s="183">
        <v>1638416</v>
      </c>
      <c r="L5791" s="183">
        <f>M5791+N5791+O5791</f>
        <v>431149</v>
      </c>
      <c r="M5791" s="17">
        <v>143716</v>
      </c>
      <c r="N5791" s="17">
        <v>143716</v>
      </c>
      <c r="O5791" s="17">
        <v>143717</v>
      </c>
      <c r="P5791" s="17">
        <f t="shared" si="4653"/>
        <v>2069565</v>
      </c>
      <c r="Q5791" s="183">
        <f t="shared" si="4654"/>
        <v>97.182523191355983</v>
      </c>
    </row>
    <row r="5792" spans="1:17" x14ac:dyDescent="0.25">
      <c r="A5792" s="1" t="s">
        <v>969</v>
      </c>
      <c r="B5792" s="1" t="s">
        <v>94</v>
      </c>
      <c r="C5792" s="1" t="s">
        <v>1379</v>
      </c>
      <c r="D5792" s="1" t="s">
        <v>2132</v>
      </c>
      <c r="E5792" s="1" t="s">
        <v>20</v>
      </c>
      <c r="F5792" s="4" t="s">
        <v>1</v>
      </c>
      <c r="G5792" s="16" t="s">
        <v>1</v>
      </c>
      <c r="H5792" s="2" t="s">
        <v>21</v>
      </c>
      <c r="I5792" s="185">
        <f t="shared" ref="I5792:O5792" si="4659">SUM(I5793:I5797)</f>
        <v>290000</v>
      </c>
      <c r="J5792" s="185">
        <f t="shared" si="4659"/>
        <v>290000</v>
      </c>
      <c r="K5792" s="185">
        <f t="shared" si="4659"/>
        <v>227729</v>
      </c>
      <c r="L5792" s="185">
        <f t="shared" si="4659"/>
        <v>62271</v>
      </c>
      <c r="M5792" s="15">
        <f t="shared" si="4659"/>
        <v>32242</v>
      </c>
      <c r="N5792" s="15">
        <f t="shared" si="4659"/>
        <v>19838</v>
      </c>
      <c r="O5792" s="15">
        <f t="shared" si="4659"/>
        <v>10191</v>
      </c>
      <c r="P5792" s="15">
        <f t="shared" si="4653"/>
        <v>290000</v>
      </c>
      <c r="Q5792" s="185">
        <f t="shared" si="4654"/>
        <v>100</v>
      </c>
    </row>
    <row r="5793" spans="1:17" x14ac:dyDescent="0.25">
      <c r="A5793" s="4" t="s">
        <v>969</v>
      </c>
      <c r="B5793" s="4" t="s">
        <v>94</v>
      </c>
      <c r="C5793" s="4" t="s">
        <v>1379</v>
      </c>
      <c r="D5793" s="4" t="s">
        <v>2132</v>
      </c>
      <c r="E5793" s="3" t="s">
        <v>22</v>
      </c>
      <c r="F5793" s="4" t="s">
        <v>2134</v>
      </c>
      <c r="G5793" s="16" t="s">
        <v>1018</v>
      </c>
      <c r="H5793" s="16" t="s">
        <v>86</v>
      </c>
      <c r="I5793" s="183">
        <v>40000</v>
      </c>
      <c r="J5793" s="183">
        <v>40000</v>
      </c>
      <c r="K5793" s="183">
        <v>29400</v>
      </c>
      <c r="L5793" s="183">
        <f>M5793+N5793+O5793</f>
        <v>10600</v>
      </c>
      <c r="M5793" s="17">
        <v>3533</v>
      </c>
      <c r="N5793" s="17">
        <v>3533</v>
      </c>
      <c r="O5793" s="17">
        <v>3534</v>
      </c>
      <c r="P5793" s="17">
        <f t="shared" si="4653"/>
        <v>40000</v>
      </c>
      <c r="Q5793" s="183">
        <f t="shared" si="4654"/>
        <v>100</v>
      </c>
    </row>
    <row r="5794" spans="1:17" x14ac:dyDescent="0.25">
      <c r="A5794" s="4" t="s">
        <v>969</v>
      </c>
      <c r="B5794" s="4" t="s">
        <v>94</v>
      </c>
      <c r="C5794" s="4" t="s">
        <v>1379</v>
      </c>
      <c r="D5794" s="4" t="s">
        <v>2132</v>
      </c>
      <c r="E5794" s="3" t="s">
        <v>22</v>
      </c>
      <c r="F5794" s="4" t="s">
        <v>2135</v>
      </c>
      <c r="G5794" s="16" t="s">
        <v>1018</v>
      </c>
      <c r="H5794" s="16" t="s">
        <v>26</v>
      </c>
      <c r="I5794" s="183">
        <v>150000</v>
      </c>
      <c r="J5794" s="183">
        <v>150000</v>
      </c>
      <c r="K5794" s="183">
        <v>129063</v>
      </c>
      <c r="L5794" s="183">
        <f>M5794+N5794+O5794</f>
        <v>20937</v>
      </c>
      <c r="M5794" s="17">
        <v>7140</v>
      </c>
      <c r="N5794" s="17">
        <v>7140</v>
      </c>
      <c r="O5794" s="17">
        <v>6657</v>
      </c>
      <c r="P5794" s="17">
        <f t="shared" si="4653"/>
        <v>150000</v>
      </c>
      <c r="Q5794" s="183">
        <f t="shared" si="4654"/>
        <v>100</v>
      </c>
    </row>
    <row r="5795" spans="1:17" x14ac:dyDescent="0.25">
      <c r="A5795" s="4" t="s">
        <v>969</v>
      </c>
      <c r="B5795" s="4" t="s">
        <v>94</v>
      </c>
      <c r="C5795" s="4" t="s">
        <v>1379</v>
      </c>
      <c r="D5795" s="4" t="s">
        <v>2132</v>
      </c>
      <c r="E5795" s="3" t="s">
        <v>22</v>
      </c>
      <c r="F5795" s="4" t="s">
        <v>2136</v>
      </c>
      <c r="G5795" s="16" t="s">
        <v>1018</v>
      </c>
      <c r="H5795" s="16" t="s">
        <v>28</v>
      </c>
      <c r="I5795" s="183">
        <v>40000</v>
      </c>
      <c r="J5795" s="183">
        <v>40000</v>
      </c>
      <c r="K5795" s="183">
        <v>39206</v>
      </c>
      <c r="L5795" s="183">
        <f>M5795+N5795+O5795</f>
        <v>794</v>
      </c>
      <c r="M5795" s="17">
        <v>794</v>
      </c>
      <c r="N5795" s="17"/>
      <c r="O5795" s="17"/>
      <c r="P5795" s="17">
        <f t="shared" si="4653"/>
        <v>40000</v>
      </c>
      <c r="Q5795" s="183">
        <f t="shared" si="4654"/>
        <v>100</v>
      </c>
    </row>
    <row r="5796" spans="1:17" x14ac:dyDescent="0.25">
      <c r="A5796" s="4" t="s">
        <v>969</v>
      </c>
      <c r="B5796" s="4" t="s">
        <v>94</v>
      </c>
      <c r="C5796" s="4" t="s">
        <v>1379</v>
      </c>
      <c r="D5796" s="4" t="s">
        <v>2132</v>
      </c>
      <c r="E5796" s="3" t="s">
        <v>22</v>
      </c>
      <c r="F5796" s="4" t="s">
        <v>2137</v>
      </c>
      <c r="G5796" s="16" t="s">
        <v>1018</v>
      </c>
      <c r="H5796" s="16" t="s">
        <v>24</v>
      </c>
      <c r="I5796" s="183">
        <v>40000</v>
      </c>
      <c r="J5796" s="183">
        <v>40000</v>
      </c>
      <c r="K5796" s="183">
        <v>10835</v>
      </c>
      <c r="L5796" s="183">
        <f>M5796+N5796+O5796</f>
        <v>29165</v>
      </c>
      <c r="M5796" s="17">
        <v>20000</v>
      </c>
      <c r="N5796" s="17">
        <v>9165</v>
      </c>
      <c r="O5796" s="17"/>
      <c r="P5796" s="17">
        <f t="shared" si="4653"/>
        <v>40000</v>
      </c>
      <c r="Q5796" s="183">
        <f t="shared" si="4654"/>
        <v>100</v>
      </c>
    </row>
    <row r="5797" spans="1:17" x14ac:dyDescent="0.25">
      <c r="A5797" s="4" t="s">
        <v>969</v>
      </c>
      <c r="B5797" s="4" t="s">
        <v>94</v>
      </c>
      <c r="C5797" s="4" t="s">
        <v>1379</v>
      </c>
      <c r="D5797" s="4" t="s">
        <v>2132</v>
      </c>
      <c r="E5797" s="3" t="s">
        <v>22</v>
      </c>
      <c r="F5797" s="4" t="s">
        <v>2138</v>
      </c>
      <c r="G5797" s="16" t="s">
        <v>1018</v>
      </c>
      <c r="H5797" s="16" t="s">
        <v>30</v>
      </c>
      <c r="I5797" s="183">
        <v>20000</v>
      </c>
      <c r="J5797" s="183">
        <v>20000</v>
      </c>
      <c r="K5797" s="183">
        <v>19225</v>
      </c>
      <c r="L5797" s="183">
        <f>M5797+N5797+O5797</f>
        <v>775</v>
      </c>
      <c r="M5797" s="17">
        <v>775</v>
      </c>
      <c r="N5797" s="17"/>
      <c r="O5797" s="17"/>
      <c r="P5797" s="17">
        <f t="shared" si="4653"/>
        <v>20000</v>
      </c>
      <c r="Q5797" s="183">
        <f t="shared" si="4654"/>
        <v>100</v>
      </c>
    </row>
    <row r="5798" spans="1:17" x14ac:dyDescent="0.25">
      <c r="A5798" s="4" t="s">
        <v>969</v>
      </c>
      <c r="B5798" s="4" t="s">
        <v>94</v>
      </c>
      <c r="C5798" s="4" t="s">
        <v>1379</v>
      </c>
      <c r="D5798" s="4" t="s">
        <v>2132</v>
      </c>
      <c r="E5798" s="2" t="s">
        <v>31</v>
      </c>
      <c r="F5798" s="2" t="s">
        <v>1</v>
      </c>
      <c r="G5798" s="2" t="s">
        <v>1</v>
      </c>
      <c r="H5798" s="2" t="s">
        <v>32</v>
      </c>
      <c r="I5798" s="185">
        <f t="shared" ref="I5798:O5798" si="4660">SUM(I5799)</f>
        <v>223604</v>
      </c>
      <c r="J5798" s="185">
        <f t="shared" si="4660"/>
        <v>223604</v>
      </c>
      <c r="K5798" s="185">
        <f t="shared" si="4660"/>
        <v>173610</v>
      </c>
      <c r="L5798" s="185">
        <f t="shared" si="4660"/>
        <v>41494</v>
      </c>
      <c r="M5798" s="15">
        <f t="shared" si="4660"/>
        <v>13832</v>
      </c>
      <c r="N5798" s="15">
        <f t="shared" si="4660"/>
        <v>13831</v>
      </c>
      <c r="O5798" s="15">
        <f t="shared" si="4660"/>
        <v>13831</v>
      </c>
      <c r="P5798" s="15">
        <f t="shared" si="4653"/>
        <v>215104</v>
      </c>
      <c r="Q5798" s="185">
        <f t="shared" si="4654"/>
        <v>96.198636875905621</v>
      </c>
    </row>
    <row r="5799" spans="1:17" x14ac:dyDescent="0.25">
      <c r="A5799" s="4" t="s">
        <v>969</v>
      </c>
      <c r="B5799" s="4" t="s">
        <v>94</v>
      </c>
      <c r="C5799" s="4" t="s">
        <v>1379</v>
      </c>
      <c r="D5799" s="4" t="s">
        <v>2132</v>
      </c>
      <c r="E5799" s="3" t="s">
        <v>34</v>
      </c>
      <c r="F5799" s="4"/>
      <c r="G5799" s="16" t="s">
        <v>1018</v>
      </c>
      <c r="H5799" s="16" t="s">
        <v>33</v>
      </c>
      <c r="I5799" s="183">
        <v>223604</v>
      </c>
      <c r="J5799" s="183">
        <v>223604</v>
      </c>
      <c r="K5799" s="183">
        <v>173610</v>
      </c>
      <c r="L5799" s="183">
        <f>M5799+N5799+O5799</f>
        <v>41494</v>
      </c>
      <c r="M5799" s="17">
        <v>13832</v>
      </c>
      <c r="N5799" s="17">
        <v>13831</v>
      </c>
      <c r="O5799" s="17">
        <v>13831</v>
      </c>
      <c r="P5799" s="17">
        <f t="shared" si="4653"/>
        <v>215104</v>
      </c>
      <c r="Q5799" s="183">
        <f t="shared" si="4654"/>
        <v>96.198636875905621</v>
      </c>
    </row>
    <row r="5800" spans="1:17" x14ac:dyDescent="0.25">
      <c r="A5800" s="4" t="s">
        <v>969</v>
      </c>
      <c r="B5800" s="4" t="s">
        <v>94</v>
      </c>
      <c r="C5800" s="4" t="s">
        <v>1379</v>
      </c>
      <c r="D5800" s="4" t="s">
        <v>2132</v>
      </c>
      <c r="E5800" s="2" t="s">
        <v>35</v>
      </c>
      <c r="F5800" s="2" t="s">
        <v>1</v>
      </c>
      <c r="G5800" s="2" t="s">
        <v>1</v>
      </c>
      <c r="H5800" s="2" t="s">
        <v>36</v>
      </c>
      <c r="I5800" s="185">
        <f t="shared" ref="I5800:O5800" si="4661">SUM(I5801:I5808)</f>
        <v>201492</v>
      </c>
      <c r="J5800" s="185">
        <f t="shared" si="4661"/>
        <v>191492</v>
      </c>
      <c r="K5800" s="185">
        <f t="shared" si="4661"/>
        <v>139470</v>
      </c>
      <c r="L5800" s="185">
        <f t="shared" si="4661"/>
        <v>35022</v>
      </c>
      <c r="M5800" s="15">
        <f t="shared" si="4661"/>
        <v>11675</v>
      </c>
      <c r="N5800" s="15">
        <f t="shared" si="4661"/>
        <v>11674</v>
      </c>
      <c r="O5800" s="15">
        <f t="shared" si="4661"/>
        <v>11673</v>
      </c>
      <c r="P5800" s="15">
        <f t="shared" si="4653"/>
        <v>174492</v>
      </c>
      <c r="Q5800" s="185">
        <f t="shared" si="4654"/>
        <v>91.122344536586382</v>
      </c>
    </row>
    <row r="5801" spans="1:17" x14ac:dyDescent="0.25">
      <c r="A5801" s="4" t="s">
        <v>969</v>
      </c>
      <c r="B5801" s="4" t="s">
        <v>94</v>
      </c>
      <c r="C5801" s="4" t="s">
        <v>1379</v>
      </c>
      <c r="D5801" s="4" t="s">
        <v>2132</v>
      </c>
      <c r="E5801" s="3" t="s">
        <v>39</v>
      </c>
      <c r="F5801" s="4"/>
      <c r="G5801" s="16" t="s">
        <v>1018</v>
      </c>
      <c r="H5801" s="16" t="s">
        <v>38</v>
      </c>
      <c r="I5801" s="183">
        <v>3500</v>
      </c>
      <c r="J5801" s="183">
        <v>3500</v>
      </c>
      <c r="K5801" s="183">
        <v>3500</v>
      </c>
      <c r="L5801" s="183">
        <f t="shared" ref="L5801:L5807" si="4662">M5801+N5801+O5801</f>
        <v>0</v>
      </c>
      <c r="M5801" s="17"/>
      <c r="N5801" s="17"/>
      <c r="O5801" s="17"/>
      <c r="P5801" s="17">
        <f t="shared" si="4653"/>
        <v>3500</v>
      </c>
      <c r="Q5801" s="183">
        <f t="shared" si="4654"/>
        <v>100</v>
      </c>
    </row>
    <row r="5802" spans="1:17" x14ac:dyDescent="0.25">
      <c r="A5802" s="4" t="s">
        <v>969</v>
      </c>
      <c r="B5802" s="4" t="s">
        <v>94</v>
      </c>
      <c r="C5802" s="4" t="s">
        <v>1379</v>
      </c>
      <c r="D5802" s="4" t="s">
        <v>2132</v>
      </c>
      <c r="E5802" s="3" t="s">
        <v>197</v>
      </c>
      <c r="F5802" s="4"/>
      <c r="G5802" s="16" t="s">
        <v>1018</v>
      </c>
      <c r="H5802" s="16" t="s">
        <v>196</v>
      </c>
      <c r="I5802" s="183">
        <v>62000</v>
      </c>
      <c r="J5802" s="183">
        <v>62000</v>
      </c>
      <c r="K5802" s="183">
        <v>44217</v>
      </c>
      <c r="L5802" s="183">
        <f t="shared" si="4662"/>
        <v>11783</v>
      </c>
      <c r="M5802" s="17">
        <v>3928</v>
      </c>
      <c r="N5802" s="17">
        <v>3928</v>
      </c>
      <c r="O5802" s="17">
        <v>3927</v>
      </c>
      <c r="P5802" s="17">
        <f t="shared" si="4653"/>
        <v>56000</v>
      </c>
      <c r="Q5802" s="183">
        <f t="shared" si="4654"/>
        <v>90.322580645161281</v>
      </c>
    </row>
    <row r="5803" spans="1:17" x14ac:dyDescent="0.25">
      <c r="A5803" s="4" t="s">
        <v>969</v>
      </c>
      <c r="B5803" s="4" t="s">
        <v>94</v>
      </c>
      <c r="C5803" s="4" t="s">
        <v>1379</v>
      </c>
      <c r="D5803" s="4" t="s">
        <v>2132</v>
      </c>
      <c r="E5803" s="3" t="s">
        <v>200</v>
      </c>
      <c r="F5803" s="4"/>
      <c r="G5803" s="16" t="s">
        <v>1018</v>
      </c>
      <c r="H5803" s="16" t="s">
        <v>199</v>
      </c>
      <c r="I5803" s="183">
        <v>14000</v>
      </c>
      <c r="J5803" s="183">
        <v>14000</v>
      </c>
      <c r="K5803" s="183">
        <v>9700</v>
      </c>
      <c r="L5803" s="183">
        <f t="shared" si="4662"/>
        <v>3900</v>
      </c>
      <c r="M5803" s="17">
        <v>1300</v>
      </c>
      <c r="N5803" s="17">
        <v>1300</v>
      </c>
      <c r="O5803" s="17">
        <v>1300</v>
      </c>
      <c r="P5803" s="17">
        <f t="shared" si="4653"/>
        <v>13600</v>
      </c>
      <c r="Q5803" s="183">
        <f t="shared" si="4654"/>
        <v>97.142857142857139</v>
      </c>
    </row>
    <row r="5804" spans="1:17" x14ac:dyDescent="0.25">
      <c r="A5804" s="4" t="s">
        <v>969</v>
      </c>
      <c r="B5804" s="4" t="s">
        <v>94</v>
      </c>
      <c r="C5804" s="4" t="s">
        <v>1379</v>
      </c>
      <c r="D5804" s="4" t="s">
        <v>2132</v>
      </c>
      <c r="E5804" s="3" t="s">
        <v>203</v>
      </c>
      <c r="F5804" s="4"/>
      <c r="G5804" s="16" t="s">
        <v>1018</v>
      </c>
      <c r="H5804" s="16" t="s">
        <v>202</v>
      </c>
      <c r="I5804" s="183">
        <v>42000</v>
      </c>
      <c r="J5804" s="183">
        <v>40000</v>
      </c>
      <c r="K5804" s="183">
        <v>31500</v>
      </c>
      <c r="L5804" s="183">
        <f t="shared" si="4662"/>
        <v>4500</v>
      </c>
      <c r="M5804" s="17">
        <v>1500</v>
      </c>
      <c r="N5804" s="17">
        <v>1500</v>
      </c>
      <c r="O5804" s="17">
        <v>1500</v>
      </c>
      <c r="P5804" s="17">
        <f t="shared" si="4653"/>
        <v>36000</v>
      </c>
      <c r="Q5804" s="183">
        <f t="shared" si="4654"/>
        <v>90</v>
      </c>
    </row>
    <row r="5805" spans="1:17" x14ac:dyDescent="0.25">
      <c r="A5805" s="4" t="s">
        <v>969</v>
      </c>
      <c r="B5805" s="4" t="s">
        <v>94</v>
      </c>
      <c r="C5805" s="4" t="s">
        <v>1379</v>
      </c>
      <c r="D5805" s="4" t="s">
        <v>2132</v>
      </c>
      <c r="E5805" s="3" t="s">
        <v>206</v>
      </c>
      <c r="F5805" s="4"/>
      <c r="G5805" s="16" t="s">
        <v>1018</v>
      </c>
      <c r="H5805" s="16" t="s">
        <v>205</v>
      </c>
      <c r="I5805" s="183">
        <v>700</v>
      </c>
      <c r="J5805" s="183">
        <v>700</v>
      </c>
      <c r="K5805" s="183">
        <v>700</v>
      </c>
      <c r="L5805" s="183">
        <f t="shared" si="4662"/>
        <v>0</v>
      </c>
      <c r="M5805" s="17">
        <v>0</v>
      </c>
      <c r="N5805" s="17">
        <v>0</v>
      </c>
      <c r="O5805" s="17">
        <v>0</v>
      </c>
      <c r="P5805" s="17">
        <f t="shared" si="4653"/>
        <v>700</v>
      </c>
      <c r="Q5805" s="183">
        <f t="shared" si="4654"/>
        <v>100</v>
      </c>
    </row>
    <row r="5806" spans="1:17" x14ac:dyDescent="0.25">
      <c r="A5806" s="4" t="s">
        <v>969</v>
      </c>
      <c r="B5806" s="4" t="s">
        <v>94</v>
      </c>
      <c r="C5806" s="4" t="s">
        <v>1379</v>
      </c>
      <c r="D5806" s="4" t="s">
        <v>2132</v>
      </c>
      <c r="E5806" s="3" t="s">
        <v>212</v>
      </c>
      <c r="F5806" s="4"/>
      <c r="G5806" s="16" t="s">
        <v>1018</v>
      </c>
      <c r="H5806" s="16" t="s">
        <v>211</v>
      </c>
      <c r="I5806" s="183">
        <v>24000</v>
      </c>
      <c r="J5806" s="183">
        <v>22000</v>
      </c>
      <c r="K5806" s="183">
        <v>15400</v>
      </c>
      <c r="L5806" s="183">
        <f t="shared" si="4662"/>
        <v>5100</v>
      </c>
      <c r="M5806" s="17">
        <v>1700</v>
      </c>
      <c r="N5806" s="17">
        <v>1700</v>
      </c>
      <c r="O5806" s="17">
        <v>1700</v>
      </c>
      <c r="P5806" s="17">
        <f t="shared" si="4653"/>
        <v>20500</v>
      </c>
      <c r="Q5806" s="183">
        <f t="shared" si="4654"/>
        <v>93.181818181818173</v>
      </c>
    </row>
    <row r="5807" spans="1:17" x14ac:dyDescent="0.25">
      <c r="A5807" s="4" t="s">
        <v>969</v>
      </c>
      <c r="B5807" s="4" t="s">
        <v>94</v>
      </c>
      <c r="C5807" s="4" t="s">
        <v>1379</v>
      </c>
      <c r="D5807" s="4" t="s">
        <v>2132</v>
      </c>
      <c r="E5807" s="3" t="s">
        <v>215</v>
      </c>
      <c r="F5807" s="4"/>
      <c r="G5807" s="16" t="s">
        <v>1018</v>
      </c>
      <c r="H5807" s="16" t="s">
        <v>214</v>
      </c>
      <c r="I5807" s="183">
        <v>2500</v>
      </c>
      <c r="J5807" s="183">
        <v>0</v>
      </c>
      <c r="K5807" s="183">
        <v>0</v>
      </c>
      <c r="L5807" s="183">
        <f t="shared" si="4662"/>
        <v>0</v>
      </c>
      <c r="M5807" s="17"/>
      <c r="N5807" s="17"/>
      <c r="O5807" s="17"/>
      <c r="P5807" s="17">
        <f t="shared" si="4653"/>
        <v>0</v>
      </c>
      <c r="Q5807" s="161" t="str">
        <f t="shared" si="4654"/>
        <v>-</v>
      </c>
    </row>
    <row r="5808" spans="1:17" x14ac:dyDescent="0.25">
      <c r="A5808" s="1" t="s">
        <v>969</v>
      </c>
      <c r="B5808" s="1" t="s">
        <v>94</v>
      </c>
      <c r="C5808" s="1" t="s">
        <v>1379</v>
      </c>
      <c r="D5808" s="1" t="s">
        <v>2132</v>
      </c>
      <c r="E5808" s="1" t="s">
        <v>40</v>
      </c>
      <c r="F5808" s="4" t="s">
        <v>1</v>
      </c>
      <c r="G5808" s="16" t="s">
        <v>1</v>
      </c>
      <c r="H5808" s="2" t="s">
        <v>41</v>
      </c>
      <c r="I5808" s="185">
        <f t="shared" ref="I5808:O5808" si="4663">SUM(I5809:I5811)</f>
        <v>52792</v>
      </c>
      <c r="J5808" s="185">
        <f t="shared" si="4663"/>
        <v>49292</v>
      </c>
      <c r="K5808" s="185">
        <f t="shared" si="4663"/>
        <v>34453</v>
      </c>
      <c r="L5808" s="185">
        <f t="shared" si="4663"/>
        <v>9739</v>
      </c>
      <c r="M5808" s="15">
        <f t="shared" si="4663"/>
        <v>3247</v>
      </c>
      <c r="N5808" s="15">
        <f t="shared" si="4663"/>
        <v>3246</v>
      </c>
      <c r="O5808" s="15">
        <f t="shared" si="4663"/>
        <v>3246</v>
      </c>
      <c r="P5808" s="15">
        <f t="shared" si="4653"/>
        <v>44192</v>
      </c>
      <c r="Q5808" s="185">
        <f t="shared" si="4654"/>
        <v>89.6534934674998</v>
      </c>
    </row>
    <row r="5809" spans="1:17" x14ac:dyDescent="0.25">
      <c r="A5809" s="4" t="s">
        <v>969</v>
      </c>
      <c r="B5809" s="4" t="s">
        <v>94</v>
      </c>
      <c r="C5809" s="4" t="s">
        <v>1379</v>
      </c>
      <c r="D5809" s="4" t="s">
        <v>2132</v>
      </c>
      <c r="E5809" s="3" t="s">
        <v>42</v>
      </c>
      <c r="F5809" s="4"/>
      <c r="G5809" s="16" t="s">
        <v>1018</v>
      </c>
      <c r="H5809" s="16" t="s">
        <v>41</v>
      </c>
      <c r="I5809" s="183">
        <v>33500</v>
      </c>
      <c r="J5809" s="183">
        <v>30000</v>
      </c>
      <c r="K5809" s="183">
        <v>19000</v>
      </c>
      <c r="L5809" s="183">
        <f>M5809+N5809+O5809</f>
        <v>6000</v>
      </c>
      <c r="M5809" s="17">
        <v>2000</v>
      </c>
      <c r="N5809" s="17">
        <v>2000</v>
      </c>
      <c r="O5809" s="17">
        <v>2000</v>
      </c>
      <c r="P5809" s="17">
        <f t="shared" si="4653"/>
        <v>25000</v>
      </c>
      <c r="Q5809" s="183">
        <f t="shared" si="4654"/>
        <v>83.333333333333343</v>
      </c>
    </row>
    <row r="5810" spans="1:17" ht="22.5" x14ac:dyDescent="0.25">
      <c r="A5810" s="4" t="s">
        <v>969</v>
      </c>
      <c r="B5810" s="4" t="s">
        <v>94</v>
      </c>
      <c r="C5810" s="4" t="s">
        <v>1379</v>
      </c>
      <c r="D5810" s="4" t="s">
        <v>2132</v>
      </c>
      <c r="E5810" s="3" t="s">
        <v>42</v>
      </c>
      <c r="F5810" s="4" t="s">
        <v>2139</v>
      </c>
      <c r="G5810" s="16" t="s">
        <v>1018</v>
      </c>
      <c r="H5810" s="16" t="s">
        <v>50</v>
      </c>
      <c r="I5810" s="183">
        <v>6792</v>
      </c>
      <c r="J5810" s="183">
        <v>6792</v>
      </c>
      <c r="K5810" s="183">
        <v>5148</v>
      </c>
      <c r="L5810" s="183">
        <f>M5810+N5810+O5810</f>
        <v>1644</v>
      </c>
      <c r="M5810" s="17">
        <v>548</v>
      </c>
      <c r="N5810" s="17">
        <v>548</v>
      </c>
      <c r="O5810" s="17">
        <v>548</v>
      </c>
      <c r="P5810" s="17">
        <f t="shared" si="4653"/>
        <v>6792</v>
      </c>
      <c r="Q5810" s="183">
        <f t="shared" si="4654"/>
        <v>100</v>
      </c>
    </row>
    <row r="5811" spans="1:17" ht="22.5" x14ac:dyDescent="0.25">
      <c r="A5811" s="4" t="s">
        <v>969</v>
      </c>
      <c r="B5811" s="4" t="s">
        <v>94</v>
      </c>
      <c r="C5811" s="4" t="s">
        <v>1379</v>
      </c>
      <c r="D5811" s="4" t="s">
        <v>2132</v>
      </c>
      <c r="E5811" s="3" t="s">
        <v>42</v>
      </c>
      <c r="F5811" s="4" t="s">
        <v>2140</v>
      </c>
      <c r="G5811" s="16" t="s">
        <v>1018</v>
      </c>
      <c r="H5811" s="16" t="s">
        <v>56</v>
      </c>
      <c r="I5811" s="183">
        <v>12500</v>
      </c>
      <c r="J5811" s="183">
        <v>12500</v>
      </c>
      <c r="K5811" s="183">
        <v>10305</v>
      </c>
      <c r="L5811" s="183">
        <f>M5811+N5811+O5811</f>
        <v>2095</v>
      </c>
      <c r="M5811" s="17">
        <v>699</v>
      </c>
      <c r="N5811" s="17">
        <v>698</v>
      </c>
      <c r="O5811" s="17">
        <v>698</v>
      </c>
      <c r="P5811" s="17">
        <f t="shared" si="4653"/>
        <v>12400</v>
      </c>
      <c r="Q5811" s="183">
        <f t="shared" si="4654"/>
        <v>99.2</v>
      </c>
    </row>
    <row r="5812" spans="1:17" ht="22.5" x14ac:dyDescent="0.25">
      <c r="A5812" s="1" t="s">
        <v>1</v>
      </c>
      <c r="B5812" s="1" t="s">
        <v>1</v>
      </c>
      <c r="C5812" s="1" t="s">
        <v>1</v>
      </c>
      <c r="D5812" s="2" t="s">
        <v>1</v>
      </c>
      <c r="E5812" s="2" t="s">
        <v>1</v>
      </c>
      <c r="F5812" s="2" t="s">
        <v>1</v>
      </c>
      <c r="G5812" s="2" t="s">
        <v>1</v>
      </c>
      <c r="H5812" s="13" t="s">
        <v>57</v>
      </c>
      <c r="I5812" s="184">
        <f t="shared" ref="I5812:O5813" si="4664">SUM(I5813)</f>
        <v>100</v>
      </c>
      <c r="J5812" s="184">
        <f t="shared" si="4664"/>
        <v>29560</v>
      </c>
      <c r="K5812" s="184">
        <f t="shared" si="4664"/>
        <v>29460</v>
      </c>
      <c r="L5812" s="184">
        <f t="shared" si="4664"/>
        <v>100</v>
      </c>
      <c r="M5812" s="14">
        <f t="shared" si="4664"/>
        <v>100</v>
      </c>
      <c r="N5812" s="14">
        <f t="shared" si="4664"/>
        <v>0</v>
      </c>
      <c r="O5812" s="14">
        <f t="shared" si="4664"/>
        <v>0</v>
      </c>
      <c r="P5812" s="14">
        <f t="shared" si="4653"/>
        <v>29560</v>
      </c>
      <c r="Q5812" s="184">
        <f t="shared" si="4654"/>
        <v>100</v>
      </c>
    </row>
    <row r="5813" spans="1:17" x14ac:dyDescent="0.25">
      <c r="A5813" s="4" t="s">
        <v>969</v>
      </c>
      <c r="B5813" s="4" t="s">
        <v>94</v>
      </c>
      <c r="C5813" s="4" t="s">
        <v>1379</v>
      </c>
      <c r="D5813" s="4" t="s">
        <v>2132</v>
      </c>
      <c r="E5813" s="2" t="s">
        <v>58</v>
      </c>
      <c r="F5813" s="2" t="s">
        <v>1</v>
      </c>
      <c r="G5813" s="2" t="s">
        <v>1</v>
      </c>
      <c r="H5813" s="2" t="s">
        <v>59</v>
      </c>
      <c r="I5813" s="185">
        <f t="shared" si="4664"/>
        <v>100</v>
      </c>
      <c r="J5813" s="185">
        <f t="shared" si="4664"/>
        <v>29560</v>
      </c>
      <c r="K5813" s="185">
        <f t="shared" si="4664"/>
        <v>29460</v>
      </c>
      <c r="L5813" s="185">
        <f t="shared" si="4664"/>
        <v>100</v>
      </c>
      <c r="M5813" s="15">
        <f t="shared" si="4664"/>
        <v>100</v>
      </c>
      <c r="N5813" s="15">
        <f t="shared" si="4664"/>
        <v>0</v>
      </c>
      <c r="O5813" s="15">
        <f t="shared" si="4664"/>
        <v>0</v>
      </c>
      <c r="P5813" s="15">
        <f t="shared" si="4653"/>
        <v>29560</v>
      </c>
      <c r="Q5813" s="185">
        <f t="shared" si="4654"/>
        <v>100</v>
      </c>
    </row>
    <row r="5814" spans="1:17" x14ac:dyDescent="0.25">
      <c r="A5814" s="4" t="s">
        <v>969</v>
      </c>
      <c r="B5814" s="4" t="s">
        <v>94</v>
      </c>
      <c r="C5814" s="4" t="s">
        <v>1379</v>
      </c>
      <c r="D5814" s="4" t="s">
        <v>2132</v>
      </c>
      <c r="E5814" s="3" t="s">
        <v>69</v>
      </c>
      <c r="F5814" s="4"/>
      <c r="G5814" s="16" t="s">
        <v>1018</v>
      </c>
      <c r="H5814" s="16" t="s">
        <v>68</v>
      </c>
      <c r="I5814" s="183">
        <v>100</v>
      </c>
      <c r="J5814" s="183">
        <v>29560</v>
      </c>
      <c r="K5814" s="183">
        <v>29460</v>
      </c>
      <c r="L5814" s="183">
        <f>M5814+N5814+O5814</f>
        <v>100</v>
      </c>
      <c r="M5814" s="17">
        <v>100</v>
      </c>
      <c r="N5814" s="17">
        <v>0</v>
      </c>
      <c r="O5814" s="17">
        <v>0</v>
      </c>
      <c r="P5814" s="17">
        <f t="shared" si="4653"/>
        <v>29560</v>
      </c>
      <c r="Q5814" s="183">
        <f t="shared" si="4654"/>
        <v>100</v>
      </c>
    </row>
    <row r="5815" spans="1:17" ht="22.5" x14ac:dyDescent="0.25">
      <c r="A5815" s="1" t="s">
        <v>1</v>
      </c>
      <c r="B5815" s="1" t="s">
        <v>1</v>
      </c>
      <c r="C5815" s="1" t="s">
        <v>1</v>
      </c>
      <c r="D5815" s="2" t="s">
        <v>1</v>
      </c>
      <c r="E5815" s="2" t="s">
        <v>1</v>
      </c>
      <c r="F5815" s="2" t="s">
        <v>1</v>
      </c>
      <c r="G5815" s="2" t="s">
        <v>1</v>
      </c>
      <c r="H5815" s="13" t="s">
        <v>70</v>
      </c>
      <c r="I5815" s="184">
        <f t="shared" ref="I5815:O5815" si="4665">SUM(I5816)</f>
        <v>82000</v>
      </c>
      <c r="J5815" s="184">
        <f t="shared" si="4665"/>
        <v>72000</v>
      </c>
      <c r="K5815" s="184">
        <f t="shared" si="4665"/>
        <v>52100</v>
      </c>
      <c r="L5815" s="184">
        <f t="shared" si="4665"/>
        <v>7000</v>
      </c>
      <c r="M5815" s="14">
        <f t="shared" si="4665"/>
        <v>2334</v>
      </c>
      <c r="N5815" s="14">
        <f t="shared" si="4665"/>
        <v>2333</v>
      </c>
      <c r="O5815" s="14">
        <f t="shared" si="4665"/>
        <v>2333</v>
      </c>
      <c r="P5815" s="14">
        <f t="shared" si="4653"/>
        <v>59100</v>
      </c>
      <c r="Q5815" s="184">
        <f t="shared" si="4654"/>
        <v>82.083333333333329</v>
      </c>
    </row>
    <row r="5816" spans="1:17" x14ac:dyDescent="0.25">
      <c r="A5816" s="4" t="s">
        <v>969</v>
      </c>
      <c r="B5816" s="4" t="s">
        <v>94</v>
      </c>
      <c r="C5816" s="4" t="s">
        <v>1379</v>
      </c>
      <c r="D5816" s="4" t="s">
        <v>2132</v>
      </c>
      <c r="E5816" s="2" t="s">
        <v>71</v>
      </c>
      <c r="F5816" s="2" t="s">
        <v>1</v>
      </c>
      <c r="G5816" s="2" t="s">
        <v>1</v>
      </c>
      <c r="H5816" s="2" t="s">
        <v>72</v>
      </c>
      <c r="I5816" s="185">
        <f t="shared" ref="I5816:L5816" si="4666">SUM(I5817:I5818)</f>
        <v>82000</v>
      </c>
      <c r="J5816" s="185">
        <f t="shared" ref="J5816" si="4667">SUM(J5817:J5818)</f>
        <v>72000</v>
      </c>
      <c r="K5816" s="185">
        <f t="shared" ref="K5816" si="4668">SUM(K5817:K5818)</f>
        <v>52100</v>
      </c>
      <c r="L5816" s="185">
        <f t="shared" si="4666"/>
        <v>7000</v>
      </c>
      <c r="M5816" s="15">
        <f t="shared" ref="M5816:O5816" si="4669">SUM(M5817:M5818)</f>
        <v>2334</v>
      </c>
      <c r="N5816" s="15">
        <f t="shared" si="4669"/>
        <v>2333</v>
      </c>
      <c r="O5816" s="15">
        <f t="shared" si="4669"/>
        <v>2333</v>
      </c>
      <c r="P5816" s="15">
        <f t="shared" si="4653"/>
        <v>59100</v>
      </c>
      <c r="Q5816" s="185">
        <f t="shared" si="4654"/>
        <v>82.083333333333329</v>
      </c>
    </row>
    <row r="5817" spans="1:17" x14ac:dyDescent="0.25">
      <c r="A5817" s="4" t="s">
        <v>969</v>
      </c>
      <c r="B5817" s="4" t="s">
        <v>94</v>
      </c>
      <c r="C5817" s="4" t="s">
        <v>1379</v>
      </c>
      <c r="D5817" s="4" t="s">
        <v>2132</v>
      </c>
      <c r="E5817" s="3" t="s">
        <v>75</v>
      </c>
      <c r="F5817" s="4"/>
      <c r="G5817" s="16" t="s">
        <v>1018</v>
      </c>
      <c r="H5817" s="16" t="s">
        <v>74</v>
      </c>
      <c r="I5817" s="183">
        <v>27000</v>
      </c>
      <c r="J5817" s="183">
        <v>24000</v>
      </c>
      <c r="K5817" s="183">
        <v>15000</v>
      </c>
      <c r="L5817" s="183">
        <f>M5817+N5817+O5817</f>
        <v>3000</v>
      </c>
      <c r="M5817" s="17">
        <v>1000</v>
      </c>
      <c r="N5817" s="17">
        <v>1000</v>
      </c>
      <c r="O5817" s="17">
        <v>1000</v>
      </c>
      <c r="P5817" s="17">
        <f t="shared" si="4653"/>
        <v>18000</v>
      </c>
      <c r="Q5817" s="183">
        <f t="shared" si="4654"/>
        <v>75</v>
      </c>
    </row>
    <row r="5818" spans="1:17" x14ac:dyDescent="0.25">
      <c r="A5818" s="4" t="s">
        <v>969</v>
      </c>
      <c r="B5818" s="4" t="s">
        <v>94</v>
      </c>
      <c r="C5818" s="4" t="s">
        <v>1379</v>
      </c>
      <c r="D5818" s="4" t="s">
        <v>2132</v>
      </c>
      <c r="E5818" s="3" t="s">
        <v>341</v>
      </c>
      <c r="F5818" s="4"/>
      <c r="G5818" s="16" t="s">
        <v>1018</v>
      </c>
      <c r="H5818" s="16" t="s">
        <v>340</v>
      </c>
      <c r="I5818" s="183">
        <v>55000</v>
      </c>
      <c r="J5818" s="183">
        <v>48000</v>
      </c>
      <c r="K5818" s="183">
        <v>37100</v>
      </c>
      <c r="L5818" s="183">
        <f>M5818+N5818+O5818</f>
        <v>4000</v>
      </c>
      <c r="M5818" s="17">
        <v>1334</v>
      </c>
      <c r="N5818" s="17">
        <v>1333</v>
      </c>
      <c r="O5818" s="17">
        <v>1333</v>
      </c>
      <c r="P5818" s="17">
        <f t="shared" si="4653"/>
        <v>41100</v>
      </c>
      <c r="Q5818" s="183">
        <f t="shared" si="4654"/>
        <v>85.625</v>
      </c>
    </row>
    <row r="5819" spans="1:17" x14ac:dyDescent="0.25">
      <c r="A5819" s="16" t="s">
        <v>1</v>
      </c>
      <c r="B5819" s="16" t="s">
        <v>1</v>
      </c>
      <c r="C5819" s="16" t="s">
        <v>1</v>
      </c>
      <c r="D5819" s="16" t="s">
        <v>1</v>
      </c>
      <c r="E5819" s="16" t="s">
        <v>1</v>
      </c>
      <c r="F5819" s="16" t="s">
        <v>1</v>
      </c>
      <c r="G5819" s="16" t="s">
        <v>1</v>
      </c>
      <c r="H5819" s="13" t="s">
        <v>2141</v>
      </c>
      <c r="I5819" s="184">
        <f t="shared" ref="I5819:O5819" si="4670">SUM(I5789,I5812,I5815)</f>
        <v>2926761</v>
      </c>
      <c r="J5819" s="184">
        <f t="shared" si="4670"/>
        <v>2936221</v>
      </c>
      <c r="K5819" s="184">
        <f t="shared" si="4670"/>
        <v>2260785</v>
      </c>
      <c r="L5819" s="184">
        <f t="shared" si="4670"/>
        <v>577036</v>
      </c>
      <c r="M5819" s="14">
        <f t="shared" si="4670"/>
        <v>203899</v>
      </c>
      <c r="N5819" s="14">
        <f t="shared" si="4670"/>
        <v>191392</v>
      </c>
      <c r="O5819" s="14">
        <f t="shared" si="4670"/>
        <v>181745</v>
      </c>
      <c r="P5819" s="14">
        <f t="shared" si="4653"/>
        <v>2837821</v>
      </c>
      <c r="Q5819" s="184">
        <f t="shared" si="4654"/>
        <v>96.648753619022543</v>
      </c>
    </row>
    <row r="5820" spans="1:17" ht="15.75" thickBot="1" x14ac:dyDescent="0.3">
      <c r="A5820" s="16" t="s">
        <v>1</v>
      </c>
      <c r="B5820" s="16" t="s">
        <v>1</v>
      </c>
      <c r="C5820" s="16" t="s">
        <v>1</v>
      </c>
      <c r="D5820" s="16" t="s">
        <v>1</v>
      </c>
      <c r="E5820" s="16" t="s">
        <v>1</v>
      </c>
      <c r="F5820" s="16" t="s">
        <v>1</v>
      </c>
      <c r="G5820" s="16" t="s">
        <v>1</v>
      </c>
      <c r="H5820" s="2" t="s">
        <v>77</v>
      </c>
      <c r="I5820" s="185">
        <v>54</v>
      </c>
      <c r="J5820" s="185">
        <v>54</v>
      </c>
      <c r="K5820" s="185"/>
      <c r="L5820" s="185"/>
      <c r="M5820" s="15"/>
      <c r="N5820" s="15"/>
      <c r="O5820" s="15"/>
      <c r="P5820" s="15"/>
      <c r="Q5820" s="164"/>
    </row>
    <row r="5821" spans="1:17" ht="45.75" thickBot="1" x14ac:dyDescent="0.3">
      <c r="A5821" s="212" t="s">
        <v>1</v>
      </c>
      <c r="B5821" s="212" t="s">
        <v>1</v>
      </c>
      <c r="C5821" s="212" t="s">
        <v>1</v>
      </c>
      <c r="D5821" s="212" t="s">
        <v>1</v>
      </c>
      <c r="E5821" s="212" t="s">
        <v>1</v>
      </c>
      <c r="F5821" s="212" t="s">
        <v>1</v>
      </c>
      <c r="G5821" s="214" t="s">
        <v>1</v>
      </c>
      <c r="H5821" s="5" t="s">
        <v>78</v>
      </c>
      <c r="I5821" s="109" t="s">
        <v>3374</v>
      </c>
      <c r="J5821" s="109" t="s">
        <v>3433</v>
      </c>
      <c r="K5821" s="109" t="s">
        <v>3437</v>
      </c>
      <c r="L5821" s="109" t="s">
        <v>3434</v>
      </c>
      <c r="M5821" s="5" t="s">
        <v>3439</v>
      </c>
      <c r="N5821" s="5" t="s">
        <v>3440</v>
      </c>
      <c r="O5821" s="5" t="s">
        <v>3441</v>
      </c>
      <c r="P5821" s="5" t="s">
        <v>3438</v>
      </c>
      <c r="Q5821" s="162" t="s">
        <v>3302</v>
      </c>
    </row>
    <row r="5822" spans="1:17" x14ac:dyDescent="0.25">
      <c r="A5822" s="213"/>
      <c r="B5822" s="213"/>
      <c r="C5822" s="213"/>
      <c r="D5822" s="213"/>
      <c r="E5822" s="213"/>
      <c r="F5822" s="213"/>
      <c r="G5822" s="215"/>
      <c r="H5822" s="18" t="s">
        <v>1</v>
      </c>
      <c r="I5822" s="110">
        <v>1</v>
      </c>
      <c r="J5822" s="110">
        <v>2</v>
      </c>
      <c r="K5822" s="110">
        <v>20</v>
      </c>
      <c r="L5822" s="110" t="s">
        <v>3402</v>
      </c>
      <c r="M5822" s="12">
        <v>5</v>
      </c>
      <c r="N5822" s="12">
        <v>6</v>
      </c>
      <c r="O5822" s="12">
        <v>7</v>
      </c>
      <c r="P5822" s="12" t="s">
        <v>3303</v>
      </c>
      <c r="Q5822" s="110">
        <v>9</v>
      </c>
    </row>
    <row r="5823" spans="1:17" x14ac:dyDescent="0.25">
      <c r="A5823" s="213"/>
      <c r="B5823" s="213"/>
      <c r="C5823" s="213"/>
      <c r="D5823" s="213"/>
      <c r="E5823" s="213"/>
      <c r="F5823" s="213"/>
      <c r="G5823" s="215"/>
      <c r="H5823" s="19" t="s">
        <v>1061</v>
      </c>
      <c r="I5823" s="186">
        <f t="shared" ref="I5823:L5823" si="4671">SUM(I5819)</f>
        <v>2926761</v>
      </c>
      <c r="J5823" s="186">
        <f t="shared" ref="J5823" si="4672">SUM(J5819)</f>
        <v>2936221</v>
      </c>
      <c r="K5823" s="186">
        <f t="shared" ref="K5823" si="4673">SUM(K5819)</f>
        <v>2260785</v>
      </c>
      <c r="L5823" s="186">
        <f t="shared" si="4671"/>
        <v>577036</v>
      </c>
      <c r="M5823" s="20">
        <f t="shared" ref="M5823:O5823" si="4674">SUM(M5819)</f>
        <v>203899</v>
      </c>
      <c r="N5823" s="20">
        <f t="shared" si="4674"/>
        <v>191392</v>
      </c>
      <c r="O5823" s="20">
        <f t="shared" si="4674"/>
        <v>181745</v>
      </c>
      <c r="P5823" s="20">
        <f>K5823+L5823</f>
        <v>2837821</v>
      </c>
      <c r="Q5823" s="186">
        <f>IF(J5823=0,"-",P5823/J5823*100)</f>
        <v>96.648753619022543</v>
      </c>
    </row>
    <row r="5824" spans="1:17" x14ac:dyDescent="0.25">
      <c r="A5824" s="213"/>
      <c r="B5824" s="213"/>
      <c r="C5824" s="213"/>
      <c r="D5824" s="213"/>
      <c r="E5824" s="213"/>
      <c r="F5824" s="213"/>
      <c r="G5824" s="215"/>
      <c r="H5824" s="21" t="s">
        <v>80</v>
      </c>
      <c r="I5824" s="186">
        <f t="shared" ref="I5824:L5824" si="4675">SUM(I5823)</f>
        <v>2926761</v>
      </c>
      <c r="J5824" s="186">
        <f t="shared" ref="J5824" si="4676">SUM(J5823)</f>
        <v>2936221</v>
      </c>
      <c r="K5824" s="186">
        <f t="shared" ref="K5824" si="4677">SUM(K5823)</f>
        <v>2260785</v>
      </c>
      <c r="L5824" s="186">
        <f t="shared" si="4675"/>
        <v>577036</v>
      </c>
      <c r="M5824" s="20">
        <f t="shared" ref="M5824:O5824" si="4678">SUM(M5823)</f>
        <v>203899</v>
      </c>
      <c r="N5824" s="20">
        <f t="shared" si="4678"/>
        <v>191392</v>
      </c>
      <c r="O5824" s="20">
        <f t="shared" si="4678"/>
        <v>181745</v>
      </c>
      <c r="P5824" s="20">
        <f>K5824+L5824</f>
        <v>2837821</v>
      </c>
      <c r="Q5824" s="186">
        <f>IF(J5824=0,"-",P5824/J5824*100)</f>
        <v>96.648753619022543</v>
      </c>
    </row>
    <row r="5825" spans="1:17" x14ac:dyDescent="0.25">
      <c r="A5825" s="216"/>
      <c r="B5825" s="216"/>
      <c r="C5825" s="216"/>
      <c r="D5825" s="216"/>
      <c r="E5825" s="216"/>
      <c r="F5825" s="216"/>
      <c r="G5825" s="217"/>
      <c r="J5825" s="178">
        <v>0</v>
      </c>
      <c r="K5825" s="178">
        <v>0</v>
      </c>
      <c r="L5825" s="178">
        <f>M5825+N5825+O5825</f>
        <v>0</v>
      </c>
      <c r="P5825">
        <f>K5825+L5825</f>
        <v>0</v>
      </c>
      <c r="Q5825" s="160" t="str">
        <f>IF(J5825=0,"-",P5825/J5825*100)</f>
        <v>-</v>
      </c>
    </row>
    <row r="5826" spans="1:17" ht="15.75" thickBot="1" x14ac:dyDescent="0.3">
      <c r="A5826" s="16" t="s">
        <v>1</v>
      </c>
      <c r="B5826" s="16" t="s">
        <v>1</v>
      </c>
      <c r="C5826" s="16" t="s">
        <v>1</v>
      </c>
      <c r="D5826" s="16" t="s">
        <v>1</v>
      </c>
      <c r="E5826" s="16" t="s">
        <v>1</v>
      </c>
      <c r="F5826" s="16" t="s">
        <v>1</v>
      </c>
      <c r="G5826" s="16" t="s">
        <v>1</v>
      </c>
      <c r="H5826" s="22" t="s">
        <v>1</v>
      </c>
      <c r="I5826" s="187"/>
      <c r="J5826" s="187"/>
      <c r="K5826" s="187"/>
      <c r="L5826" s="187"/>
      <c r="M5826" s="22"/>
      <c r="N5826" s="22"/>
      <c r="O5826" s="22"/>
      <c r="P5826" s="22"/>
      <c r="Q5826" s="166"/>
    </row>
    <row r="5827" spans="1:17" ht="45.75" thickBot="1" x14ac:dyDescent="0.3">
      <c r="A5827" s="5" t="s">
        <v>4</v>
      </c>
      <c r="B5827" s="5" t="s">
        <v>5</v>
      </c>
      <c r="C5827" s="5" t="s">
        <v>6</v>
      </c>
      <c r="D5827" s="6" t="s">
        <v>1</v>
      </c>
      <c r="E5827" s="5" t="s">
        <v>7</v>
      </c>
      <c r="F5827" s="5" t="s">
        <v>8</v>
      </c>
      <c r="G5827" s="5" t="s">
        <v>9</v>
      </c>
      <c r="H5827" s="5" t="s">
        <v>10</v>
      </c>
      <c r="I5827" s="109" t="s">
        <v>3374</v>
      </c>
      <c r="J5827" s="109" t="s">
        <v>3433</v>
      </c>
      <c r="K5827" s="109" t="s">
        <v>3437</v>
      </c>
      <c r="L5827" s="109" t="s">
        <v>3434</v>
      </c>
      <c r="M5827" s="5" t="s">
        <v>3439</v>
      </c>
      <c r="N5827" s="5" t="s">
        <v>3440</v>
      </c>
      <c r="O5827" s="5" t="s">
        <v>3441</v>
      </c>
      <c r="P5827" s="5" t="s">
        <v>3438</v>
      </c>
      <c r="Q5827" s="162" t="s">
        <v>3302</v>
      </c>
    </row>
    <row r="5828" spans="1:17" x14ac:dyDescent="0.25">
      <c r="A5828" s="7" t="s">
        <v>1</v>
      </c>
      <c r="B5828" s="7" t="s">
        <v>1</v>
      </c>
      <c r="C5828" s="7" t="s">
        <v>1</v>
      </c>
      <c r="D5828" s="8" t="s">
        <v>1</v>
      </c>
      <c r="E5828" s="8" t="s">
        <v>1</v>
      </c>
      <c r="F5828" s="9" t="s">
        <v>1</v>
      </c>
      <c r="G5828" s="10" t="s">
        <v>1</v>
      </c>
      <c r="H5828" s="11" t="s">
        <v>1</v>
      </c>
      <c r="I5828" s="110">
        <v>1</v>
      </c>
      <c r="J5828" s="110">
        <v>2</v>
      </c>
      <c r="K5828" s="110">
        <v>20</v>
      </c>
      <c r="L5828" s="110" t="s">
        <v>3402</v>
      </c>
      <c r="M5828" s="12">
        <v>5</v>
      </c>
      <c r="N5828" s="12">
        <v>6</v>
      </c>
      <c r="O5828" s="12">
        <v>7</v>
      </c>
      <c r="P5828" s="12" t="s">
        <v>3303</v>
      </c>
      <c r="Q5828" s="110">
        <v>9</v>
      </c>
    </row>
    <row r="5829" spans="1:17" x14ac:dyDescent="0.25">
      <c r="A5829" s="1" t="s">
        <v>969</v>
      </c>
      <c r="B5829" s="1" t="s">
        <v>94</v>
      </c>
      <c r="C5829" s="4" t="s">
        <v>1390</v>
      </c>
      <c r="D5829" s="4" t="s">
        <v>2142</v>
      </c>
      <c r="E5829" s="2" t="s">
        <v>1</v>
      </c>
      <c r="F5829" s="2" t="s">
        <v>1</v>
      </c>
      <c r="G5829" s="2" t="s">
        <v>1</v>
      </c>
      <c r="H5829" s="2" t="s">
        <v>2143</v>
      </c>
      <c r="I5829" s="183">
        <v>0</v>
      </c>
      <c r="J5829" s="183"/>
      <c r="K5829" s="183"/>
      <c r="L5829" s="183"/>
      <c r="M5829" s="3"/>
      <c r="N5829" s="3"/>
      <c r="O5829" s="3"/>
      <c r="P5829" s="3"/>
      <c r="Q5829" s="161"/>
    </row>
    <row r="5830" spans="1:17" ht="33.75" x14ac:dyDescent="0.25">
      <c r="A5830" s="1" t="s">
        <v>1</v>
      </c>
      <c r="B5830" s="1" t="s">
        <v>1</v>
      </c>
      <c r="C5830" s="1" t="s">
        <v>1</v>
      </c>
      <c r="D5830" s="2" t="s">
        <v>1</v>
      </c>
      <c r="E5830" s="2" t="s">
        <v>1</v>
      </c>
      <c r="F5830" s="2" t="s">
        <v>1</v>
      </c>
      <c r="G5830" s="2" t="s">
        <v>1</v>
      </c>
      <c r="H5830" s="13" t="s">
        <v>14</v>
      </c>
      <c r="I5830" s="184">
        <f t="shared" ref="I5830:L5830" si="4679">SUM(I5831,I5839,I5841)</f>
        <v>4136989</v>
      </c>
      <c r="J5830" s="184">
        <f t="shared" ref="J5830" si="4680">SUM(J5831,J5839,J5841)</f>
        <v>4086989</v>
      </c>
      <c r="K5830" s="184">
        <f t="shared" ref="K5830" si="4681">SUM(K5831,K5839,K5841)</f>
        <v>3163043</v>
      </c>
      <c r="L5830" s="184">
        <f t="shared" si="4679"/>
        <v>920706</v>
      </c>
      <c r="M5830" s="14">
        <f t="shared" ref="M5830:O5830" si="4682">SUM(M5831,M5839,M5841)</f>
        <v>367119</v>
      </c>
      <c r="N5830" s="14">
        <f t="shared" si="4682"/>
        <v>372067</v>
      </c>
      <c r="O5830" s="14">
        <f t="shared" si="4682"/>
        <v>181520</v>
      </c>
      <c r="P5830" s="14">
        <f t="shared" ref="P5830:P5861" si="4683">K5830+L5830</f>
        <v>4083749</v>
      </c>
      <c r="Q5830" s="184">
        <f t="shared" ref="Q5830:Q5861" si="4684">IF(J5830=0,"-",P5830/J5830*100)</f>
        <v>99.920724034246234</v>
      </c>
    </row>
    <row r="5831" spans="1:17" x14ac:dyDescent="0.25">
      <c r="A5831" s="4" t="s">
        <v>969</v>
      </c>
      <c r="B5831" s="4" t="s">
        <v>94</v>
      </c>
      <c r="C5831" s="4" t="s">
        <v>1390</v>
      </c>
      <c r="D5831" s="4" t="s">
        <v>2142</v>
      </c>
      <c r="E5831" s="2" t="s">
        <v>15</v>
      </c>
      <c r="F5831" s="2" t="s">
        <v>1</v>
      </c>
      <c r="G5831" s="2" t="s">
        <v>1</v>
      </c>
      <c r="H5831" s="2" t="s">
        <v>16</v>
      </c>
      <c r="I5831" s="185">
        <f t="shared" ref="I5831:L5831" si="4685">SUM(I5832,I5833)</f>
        <v>3481100</v>
      </c>
      <c r="J5831" s="185">
        <f t="shared" ref="J5831" si="4686">SUM(J5832,J5833)</f>
        <v>3481100</v>
      </c>
      <c r="K5831" s="185">
        <f t="shared" ref="K5831" si="4687">SUM(K5832,K5833)</f>
        <v>2719973</v>
      </c>
      <c r="L5831" s="185">
        <f t="shared" si="4685"/>
        <v>757887</v>
      </c>
      <c r="M5831" s="15">
        <f t="shared" ref="M5831:O5831" si="4688">SUM(M5832,M5833)</f>
        <v>315400</v>
      </c>
      <c r="N5831" s="15">
        <f t="shared" si="4688"/>
        <v>314100</v>
      </c>
      <c r="O5831" s="15">
        <f t="shared" si="4688"/>
        <v>128387</v>
      </c>
      <c r="P5831" s="15">
        <f t="shared" si="4683"/>
        <v>3477860</v>
      </c>
      <c r="Q5831" s="185">
        <f t="shared" si="4684"/>
        <v>99.906925971675619</v>
      </c>
    </row>
    <row r="5832" spans="1:17" x14ac:dyDescent="0.25">
      <c r="A5832" s="4" t="s">
        <v>969</v>
      </c>
      <c r="B5832" s="4" t="s">
        <v>94</v>
      </c>
      <c r="C5832" s="4" t="s">
        <v>1390</v>
      </c>
      <c r="D5832" s="4" t="s">
        <v>2142</v>
      </c>
      <c r="E5832" s="3" t="s">
        <v>18</v>
      </c>
      <c r="F5832" s="4"/>
      <c r="G5832" s="16" t="s">
        <v>1018</v>
      </c>
      <c r="H5832" s="16" t="s">
        <v>17</v>
      </c>
      <c r="I5832" s="183">
        <v>3141600</v>
      </c>
      <c r="J5832" s="183">
        <v>3141600</v>
      </c>
      <c r="K5832" s="183">
        <v>2445400</v>
      </c>
      <c r="L5832" s="183">
        <f>M5832+N5832+O5832</f>
        <v>696200</v>
      </c>
      <c r="M5832" s="17">
        <v>290000</v>
      </c>
      <c r="N5832" s="17">
        <v>290000</v>
      </c>
      <c r="O5832" s="17">
        <v>116200</v>
      </c>
      <c r="P5832" s="17">
        <f t="shared" si="4683"/>
        <v>3141600</v>
      </c>
      <c r="Q5832" s="183">
        <f t="shared" si="4684"/>
        <v>100</v>
      </c>
    </row>
    <row r="5833" spans="1:17" x14ac:dyDescent="0.25">
      <c r="A5833" s="1" t="s">
        <v>969</v>
      </c>
      <c r="B5833" s="1" t="s">
        <v>94</v>
      </c>
      <c r="C5833" s="1" t="s">
        <v>1390</v>
      </c>
      <c r="D5833" s="1" t="s">
        <v>2142</v>
      </c>
      <c r="E5833" s="1" t="s">
        <v>20</v>
      </c>
      <c r="F5833" s="4" t="s">
        <v>1</v>
      </c>
      <c r="G5833" s="16" t="s">
        <v>1</v>
      </c>
      <c r="H5833" s="2" t="s">
        <v>21</v>
      </c>
      <c r="I5833" s="185">
        <f t="shared" ref="I5833:O5833" si="4689">SUM(I5834:I5838)</f>
        <v>339500</v>
      </c>
      <c r="J5833" s="185">
        <f t="shared" si="4689"/>
        <v>339500</v>
      </c>
      <c r="K5833" s="185">
        <f t="shared" si="4689"/>
        <v>274573</v>
      </c>
      <c r="L5833" s="185">
        <f t="shared" si="4689"/>
        <v>61687</v>
      </c>
      <c r="M5833" s="15">
        <f t="shared" si="4689"/>
        <v>25400</v>
      </c>
      <c r="N5833" s="15">
        <f t="shared" si="4689"/>
        <v>24100</v>
      </c>
      <c r="O5833" s="15">
        <f t="shared" si="4689"/>
        <v>12187</v>
      </c>
      <c r="P5833" s="15">
        <f t="shared" si="4683"/>
        <v>336260</v>
      </c>
      <c r="Q5833" s="185">
        <f t="shared" si="4684"/>
        <v>99.045655375552272</v>
      </c>
    </row>
    <row r="5834" spans="1:17" x14ac:dyDescent="0.25">
      <c r="A5834" s="4" t="s">
        <v>969</v>
      </c>
      <c r="B5834" s="4" t="s">
        <v>94</v>
      </c>
      <c r="C5834" s="4" t="s">
        <v>1390</v>
      </c>
      <c r="D5834" s="4" t="s">
        <v>2142</v>
      </c>
      <c r="E5834" s="3" t="s">
        <v>22</v>
      </c>
      <c r="F5834" s="4" t="s">
        <v>2144</v>
      </c>
      <c r="G5834" s="16" t="s">
        <v>1018</v>
      </c>
      <c r="H5834" s="16" t="s">
        <v>86</v>
      </c>
      <c r="I5834" s="183">
        <v>46400</v>
      </c>
      <c r="J5834" s="183">
        <v>46400</v>
      </c>
      <c r="K5834" s="183">
        <v>40710</v>
      </c>
      <c r="L5834" s="183">
        <f>M5834+N5834+O5834</f>
        <v>5690</v>
      </c>
      <c r="M5834" s="17">
        <v>2000</v>
      </c>
      <c r="N5834" s="17">
        <v>2000</v>
      </c>
      <c r="O5834" s="17">
        <v>1690</v>
      </c>
      <c r="P5834" s="17">
        <f t="shared" si="4683"/>
        <v>46400</v>
      </c>
      <c r="Q5834" s="183">
        <f t="shared" si="4684"/>
        <v>100</v>
      </c>
    </row>
    <row r="5835" spans="1:17" x14ac:dyDescent="0.25">
      <c r="A5835" s="4" t="s">
        <v>969</v>
      </c>
      <c r="B5835" s="4" t="s">
        <v>94</v>
      </c>
      <c r="C5835" s="4" t="s">
        <v>1390</v>
      </c>
      <c r="D5835" s="4" t="s">
        <v>2142</v>
      </c>
      <c r="E5835" s="3" t="s">
        <v>22</v>
      </c>
      <c r="F5835" s="4" t="s">
        <v>2145</v>
      </c>
      <c r="G5835" s="16" t="s">
        <v>1018</v>
      </c>
      <c r="H5835" s="16" t="s">
        <v>26</v>
      </c>
      <c r="I5835" s="183">
        <v>207200</v>
      </c>
      <c r="J5835" s="183">
        <v>207200</v>
      </c>
      <c r="K5835" s="183">
        <v>175503</v>
      </c>
      <c r="L5835" s="183">
        <f>M5835+N5835+O5835</f>
        <v>31697</v>
      </c>
      <c r="M5835" s="17">
        <v>10600</v>
      </c>
      <c r="N5835" s="17">
        <v>10600</v>
      </c>
      <c r="O5835" s="17">
        <v>10497</v>
      </c>
      <c r="P5835" s="17">
        <f t="shared" si="4683"/>
        <v>207200</v>
      </c>
      <c r="Q5835" s="183">
        <f t="shared" si="4684"/>
        <v>100</v>
      </c>
    </row>
    <row r="5836" spans="1:17" x14ac:dyDescent="0.25">
      <c r="A5836" s="4" t="s">
        <v>969</v>
      </c>
      <c r="B5836" s="4" t="s">
        <v>94</v>
      </c>
      <c r="C5836" s="4" t="s">
        <v>1390</v>
      </c>
      <c r="D5836" s="4" t="s">
        <v>2142</v>
      </c>
      <c r="E5836" s="3" t="s">
        <v>22</v>
      </c>
      <c r="F5836" s="4" t="s">
        <v>2146</v>
      </c>
      <c r="G5836" s="16" t="s">
        <v>1018</v>
      </c>
      <c r="H5836" s="16" t="s">
        <v>28</v>
      </c>
      <c r="I5836" s="183">
        <v>56400</v>
      </c>
      <c r="J5836" s="183">
        <v>56400</v>
      </c>
      <c r="K5836" s="183">
        <v>53160</v>
      </c>
      <c r="L5836" s="183">
        <f>M5836+N5836+O5836</f>
        <v>0</v>
      </c>
      <c r="M5836" s="17">
        <v>0</v>
      </c>
      <c r="N5836" s="17">
        <v>0</v>
      </c>
      <c r="O5836" s="17">
        <v>0</v>
      </c>
      <c r="P5836" s="17">
        <f t="shared" si="4683"/>
        <v>53160</v>
      </c>
      <c r="Q5836" s="183">
        <f t="shared" si="4684"/>
        <v>94.255319148936167</v>
      </c>
    </row>
    <row r="5837" spans="1:17" x14ac:dyDescent="0.25">
      <c r="A5837" s="4" t="s">
        <v>969</v>
      </c>
      <c r="B5837" s="4" t="s">
        <v>94</v>
      </c>
      <c r="C5837" s="4" t="s">
        <v>1390</v>
      </c>
      <c r="D5837" s="4" t="s">
        <v>2142</v>
      </c>
      <c r="E5837" s="3" t="s">
        <v>22</v>
      </c>
      <c r="F5837" s="4" t="s">
        <v>2147</v>
      </c>
      <c r="G5837" s="16" t="s">
        <v>1018</v>
      </c>
      <c r="H5837" s="16" t="s">
        <v>24</v>
      </c>
      <c r="I5837" s="183">
        <v>11500</v>
      </c>
      <c r="J5837" s="183">
        <v>11500</v>
      </c>
      <c r="K5837" s="183">
        <v>0</v>
      </c>
      <c r="L5837" s="183">
        <f>M5837+N5837+O5837</f>
        <v>11500</v>
      </c>
      <c r="M5837" s="17"/>
      <c r="N5837" s="17">
        <v>11500</v>
      </c>
      <c r="O5837" s="17"/>
      <c r="P5837" s="17">
        <f t="shared" si="4683"/>
        <v>11500</v>
      </c>
      <c r="Q5837" s="183">
        <f t="shared" si="4684"/>
        <v>100</v>
      </c>
    </row>
    <row r="5838" spans="1:17" x14ac:dyDescent="0.25">
      <c r="A5838" s="4" t="s">
        <v>969</v>
      </c>
      <c r="B5838" s="4" t="s">
        <v>94</v>
      </c>
      <c r="C5838" s="4" t="s">
        <v>1390</v>
      </c>
      <c r="D5838" s="4" t="s">
        <v>2142</v>
      </c>
      <c r="E5838" s="3" t="s">
        <v>22</v>
      </c>
      <c r="F5838" s="4" t="s">
        <v>2148</v>
      </c>
      <c r="G5838" s="16" t="s">
        <v>1018</v>
      </c>
      <c r="H5838" s="16" t="s">
        <v>30</v>
      </c>
      <c r="I5838" s="183">
        <v>18000</v>
      </c>
      <c r="J5838" s="183">
        <v>18000</v>
      </c>
      <c r="K5838" s="183">
        <v>5200</v>
      </c>
      <c r="L5838" s="183">
        <f>M5838+N5838+O5838</f>
        <v>12800</v>
      </c>
      <c r="M5838" s="17">
        <v>12800</v>
      </c>
      <c r="N5838" s="17"/>
      <c r="O5838" s="17"/>
      <c r="P5838" s="17">
        <f t="shared" si="4683"/>
        <v>18000</v>
      </c>
      <c r="Q5838" s="183">
        <f t="shared" si="4684"/>
        <v>100</v>
      </c>
    </row>
    <row r="5839" spans="1:17" x14ac:dyDescent="0.25">
      <c r="A5839" s="4" t="s">
        <v>969</v>
      </c>
      <c r="B5839" s="4" t="s">
        <v>94</v>
      </c>
      <c r="C5839" s="4" t="s">
        <v>1390</v>
      </c>
      <c r="D5839" s="4" t="s">
        <v>2142</v>
      </c>
      <c r="E5839" s="2" t="s">
        <v>31</v>
      </c>
      <c r="F5839" s="2" t="s">
        <v>1</v>
      </c>
      <c r="G5839" s="2" t="s">
        <v>1</v>
      </c>
      <c r="H5839" s="2" t="s">
        <v>32</v>
      </c>
      <c r="I5839" s="185">
        <f t="shared" ref="I5839:O5839" si="4690">SUM(I5840)</f>
        <v>329868</v>
      </c>
      <c r="J5839" s="185">
        <f t="shared" si="4690"/>
        <v>329868</v>
      </c>
      <c r="K5839" s="185">
        <f t="shared" si="4690"/>
        <v>244467</v>
      </c>
      <c r="L5839" s="185">
        <f t="shared" si="4690"/>
        <v>85401</v>
      </c>
      <c r="M5839" s="15">
        <f t="shared" si="4690"/>
        <v>28467</v>
      </c>
      <c r="N5839" s="15">
        <f t="shared" si="4690"/>
        <v>28467</v>
      </c>
      <c r="O5839" s="15">
        <f t="shared" si="4690"/>
        <v>28467</v>
      </c>
      <c r="P5839" s="15">
        <f t="shared" si="4683"/>
        <v>329868</v>
      </c>
      <c r="Q5839" s="185">
        <f t="shared" si="4684"/>
        <v>100</v>
      </c>
    </row>
    <row r="5840" spans="1:17" x14ac:dyDescent="0.25">
      <c r="A5840" s="4" t="s">
        <v>969</v>
      </c>
      <c r="B5840" s="4" t="s">
        <v>94</v>
      </c>
      <c r="C5840" s="4" t="s">
        <v>1390</v>
      </c>
      <c r="D5840" s="4" t="s">
        <v>2142</v>
      </c>
      <c r="E5840" s="3" t="s">
        <v>34</v>
      </c>
      <c r="F5840" s="4"/>
      <c r="G5840" s="16" t="s">
        <v>1018</v>
      </c>
      <c r="H5840" s="16" t="s">
        <v>33</v>
      </c>
      <c r="I5840" s="183">
        <v>329868</v>
      </c>
      <c r="J5840" s="183">
        <v>329868</v>
      </c>
      <c r="K5840" s="183">
        <v>244467</v>
      </c>
      <c r="L5840" s="183">
        <f>M5840+N5840+O5840</f>
        <v>85401</v>
      </c>
      <c r="M5840" s="17">
        <v>28467</v>
      </c>
      <c r="N5840" s="17">
        <v>28467</v>
      </c>
      <c r="O5840" s="17">
        <v>28467</v>
      </c>
      <c r="P5840" s="17">
        <f t="shared" si="4683"/>
        <v>329868</v>
      </c>
      <c r="Q5840" s="183">
        <f t="shared" si="4684"/>
        <v>100</v>
      </c>
    </row>
    <row r="5841" spans="1:17" x14ac:dyDescent="0.25">
      <c r="A5841" s="4" t="s">
        <v>969</v>
      </c>
      <c r="B5841" s="4" t="s">
        <v>94</v>
      </c>
      <c r="C5841" s="4" t="s">
        <v>1390</v>
      </c>
      <c r="D5841" s="4" t="s">
        <v>2142</v>
      </c>
      <c r="E5841" s="2" t="s">
        <v>35</v>
      </c>
      <c r="F5841" s="2" t="s">
        <v>1</v>
      </c>
      <c r="G5841" s="2" t="s">
        <v>1</v>
      </c>
      <c r="H5841" s="2" t="s">
        <v>36</v>
      </c>
      <c r="I5841" s="185">
        <f t="shared" ref="I5841:O5841" si="4691">SUM(I5842:I5850)</f>
        <v>326021</v>
      </c>
      <c r="J5841" s="185">
        <f t="shared" si="4691"/>
        <v>276021</v>
      </c>
      <c r="K5841" s="185">
        <f t="shared" si="4691"/>
        <v>198603</v>
      </c>
      <c r="L5841" s="185">
        <f t="shared" si="4691"/>
        <v>77418</v>
      </c>
      <c r="M5841" s="15">
        <f t="shared" si="4691"/>
        <v>23252</v>
      </c>
      <c r="N5841" s="15">
        <f t="shared" si="4691"/>
        <v>29500</v>
      </c>
      <c r="O5841" s="15">
        <f t="shared" si="4691"/>
        <v>24666</v>
      </c>
      <c r="P5841" s="15">
        <f t="shared" si="4683"/>
        <v>276021</v>
      </c>
      <c r="Q5841" s="185">
        <f t="shared" si="4684"/>
        <v>100</v>
      </c>
    </row>
    <row r="5842" spans="1:17" x14ac:dyDescent="0.25">
      <c r="A5842" s="4" t="s">
        <v>969</v>
      </c>
      <c r="B5842" s="4" t="s">
        <v>94</v>
      </c>
      <c r="C5842" s="4" t="s">
        <v>1390</v>
      </c>
      <c r="D5842" s="4" t="s">
        <v>2142</v>
      </c>
      <c r="E5842" s="3" t="s">
        <v>39</v>
      </c>
      <c r="F5842" s="4"/>
      <c r="G5842" s="16" t="s">
        <v>1018</v>
      </c>
      <c r="H5842" s="16" t="s">
        <v>38</v>
      </c>
      <c r="I5842" s="183">
        <v>12000</v>
      </c>
      <c r="J5842" s="183">
        <v>6000</v>
      </c>
      <c r="K5842" s="183">
        <v>6000</v>
      </c>
      <c r="L5842" s="183">
        <f t="shared" ref="L5842:L5849" si="4692">M5842+N5842+O5842</f>
        <v>0</v>
      </c>
      <c r="M5842" s="17">
        <v>0</v>
      </c>
      <c r="N5842" s="17">
        <v>0</v>
      </c>
      <c r="O5842" s="17">
        <v>0</v>
      </c>
      <c r="P5842" s="17">
        <f t="shared" si="4683"/>
        <v>6000</v>
      </c>
      <c r="Q5842" s="183">
        <f t="shared" si="4684"/>
        <v>100</v>
      </c>
    </row>
    <row r="5843" spans="1:17" x14ac:dyDescent="0.25">
      <c r="A5843" s="4" t="s">
        <v>969</v>
      </c>
      <c r="B5843" s="4" t="s">
        <v>94</v>
      </c>
      <c r="C5843" s="4" t="s">
        <v>1390</v>
      </c>
      <c r="D5843" s="4" t="s">
        <v>2142</v>
      </c>
      <c r="E5843" s="3" t="s">
        <v>197</v>
      </c>
      <c r="F5843" s="4"/>
      <c r="G5843" s="16" t="s">
        <v>1018</v>
      </c>
      <c r="H5843" s="16" t="s">
        <v>196</v>
      </c>
      <c r="I5843" s="183">
        <v>80000</v>
      </c>
      <c r="J5843" s="183">
        <v>80000</v>
      </c>
      <c r="K5843" s="183">
        <v>61000</v>
      </c>
      <c r="L5843" s="183">
        <f t="shared" si="4692"/>
        <v>19000</v>
      </c>
      <c r="M5843" s="17">
        <v>7000</v>
      </c>
      <c r="N5843" s="17">
        <v>8000</v>
      </c>
      <c r="O5843" s="17">
        <v>4000</v>
      </c>
      <c r="P5843" s="17">
        <f t="shared" si="4683"/>
        <v>80000</v>
      </c>
      <c r="Q5843" s="183">
        <f t="shared" si="4684"/>
        <v>100</v>
      </c>
    </row>
    <row r="5844" spans="1:17" x14ac:dyDescent="0.25">
      <c r="A5844" s="4" t="s">
        <v>969</v>
      </c>
      <c r="B5844" s="4" t="s">
        <v>94</v>
      </c>
      <c r="C5844" s="4" t="s">
        <v>1390</v>
      </c>
      <c r="D5844" s="4" t="s">
        <v>2142</v>
      </c>
      <c r="E5844" s="3" t="s">
        <v>200</v>
      </c>
      <c r="F5844" s="4"/>
      <c r="G5844" s="16" t="s">
        <v>1018</v>
      </c>
      <c r="H5844" s="16" t="s">
        <v>199</v>
      </c>
      <c r="I5844" s="183">
        <v>15000</v>
      </c>
      <c r="J5844" s="183">
        <v>15000</v>
      </c>
      <c r="K5844" s="183">
        <v>11150</v>
      </c>
      <c r="L5844" s="183">
        <f t="shared" si="4692"/>
        <v>3850</v>
      </c>
      <c r="M5844" s="17">
        <v>1300</v>
      </c>
      <c r="N5844" s="17">
        <v>1300</v>
      </c>
      <c r="O5844" s="17">
        <v>1250</v>
      </c>
      <c r="P5844" s="17">
        <f t="shared" si="4683"/>
        <v>15000</v>
      </c>
      <c r="Q5844" s="183">
        <f t="shared" si="4684"/>
        <v>100</v>
      </c>
    </row>
    <row r="5845" spans="1:17" x14ac:dyDescent="0.25">
      <c r="A5845" s="4" t="s">
        <v>969</v>
      </c>
      <c r="B5845" s="4" t="s">
        <v>94</v>
      </c>
      <c r="C5845" s="4" t="s">
        <v>1390</v>
      </c>
      <c r="D5845" s="4" t="s">
        <v>2142</v>
      </c>
      <c r="E5845" s="3" t="s">
        <v>203</v>
      </c>
      <c r="F5845" s="4"/>
      <c r="G5845" s="16" t="s">
        <v>1018</v>
      </c>
      <c r="H5845" s="16" t="s">
        <v>202</v>
      </c>
      <c r="I5845" s="183">
        <v>66000</v>
      </c>
      <c r="J5845" s="183">
        <v>60000</v>
      </c>
      <c r="K5845" s="183">
        <v>41000</v>
      </c>
      <c r="L5845" s="183">
        <f t="shared" si="4692"/>
        <v>19000</v>
      </c>
      <c r="M5845" s="17">
        <v>5000</v>
      </c>
      <c r="N5845" s="17">
        <v>9000</v>
      </c>
      <c r="O5845" s="17">
        <v>5000</v>
      </c>
      <c r="P5845" s="17">
        <f t="shared" si="4683"/>
        <v>60000</v>
      </c>
      <c r="Q5845" s="183">
        <f t="shared" si="4684"/>
        <v>100</v>
      </c>
    </row>
    <row r="5846" spans="1:17" x14ac:dyDescent="0.25">
      <c r="A5846" s="4" t="s">
        <v>969</v>
      </c>
      <c r="B5846" s="4" t="s">
        <v>94</v>
      </c>
      <c r="C5846" s="4" t="s">
        <v>1390</v>
      </c>
      <c r="D5846" s="4" t="s">
        <v>2142</v>
      </c>
      <c r="E5846" s="3" t="s">
        <v>206</v>
      </c>
      <c r="F5846" s="4"/>
      <c r="G5846" s="16" t="s">
        <v>1018</v>
      </c>
      <c r="H5846" s="16" t="s">
        <v>205</v>
      </c>
      <c r="I5846" s="183">
        <v>2000</v>
      </c>
      <c r="J5846" s="183">
        <v>1000</v>
      </c>
      <c r="K5846" s="183">
        <v>749</v>
      </c>
      <c r="L5846" s="183">
        <f t="shared" si="4692"/>
        <v>251</v>
      </c>
      <c r="M5846" s="17">
        <v>251</v>
      </c>
      <c r="N5846" s="17">
        <v>0</v>
      </c>
      <c r="O5846" s="17">
        <v>0</v>
      </c>
      <c r="P5846" s="17">
        <f t="shared" si="4683"/>
        <v>1000</v>
      </c>
      <c r="Q5846" s="183">
        <f t="shared" si="4684"/>
        <v>100</v>
      </c>
    </row>
    <row r="5847" spans="1:17" x14ac:dyDescent="0.25">
      <c r="A5847" s="4" t="s">
        <v>969</v>
      </c>
      <c r="B5847" s="4" t="s">
        <v>94</v>
      </c>
      <c r="C5847" s="4" t="s">
        <v>1390</v>
      </c>
      <c r="D5847" s="4" t="s">
        <v>2142</v>
      </c>
      <c r="E5847" s="3" t="s">
        <v>209</v>
      </c>
      <c r="F5847" s="4"/>
      <c r="G5847" s="16" t="s">
        <v>1018</v>
      </c>
      <c r="H5847" s="16" t="s">
        <v>208</v>
      </c>
      <c r="I5847" s="183">
        <v>28000</v>
      </c>
      <c r="J5847" s="183">
        <v>28000</v>
      </c>
      <c r="K5847" s="183">
        <v>20099</v>
      </c>
      <c r="L5847" s="183">
        <f t="shared" si="4692"/>
        <v>7901</v>
      </c>
      <c r="M5847" s="17">
        <v>1701</v>
      </c>
      <c r="N5847" s="17">
        <v>3100</v>
      </c>
      <c r="O5847" s="17">
        <v>3100</v>
      </c>
      <c r="P5847" s="17">
        <f t="shared" si="4683"/>
        <v>28000</v>
      </c>
      <c r="Q5847" s="183">
        <f t="shared" si="4684"/>
        <v>100</v>
      </c>
    </row>
    <row r="5848" spans="1:17" x14ac:dyDescent="0.25">
      <c r="A5848" s="4" t="s">
        <v>969</v>
      </c>
      <c r="B5848" s="4" t="s">
        <v>94</v>
      </c>
      <c r="C5848" s="4" t="s">
        <v>1390</v>
      </c>
      <c r="D5848" s="4" t="s">
        <v>2142</v>
      </c>
      <c r="E5848" s="3" t="s">
        <v>212</v>
      </c>
      <c r="F5848" s="4"/>
      <c r="G5848" s="16" t="s">
        <v>1018</v>
      </c>
      <c r="H5848" s="16" t="s">
        <v>211</v>
      </c>
      <c r="I5848" s="183">
        <v>21000</v>
      </c>
      <c r="J5848" s="183">
        <v>16000</v>
      </c>
      <c r="K5848" s="183">
        <v>11100</v>
      </c>
      <c r="L5848" s="183">
        <f t="shared" si="4692"/>
        <v>4900</v>
      </c>
      <c r="M5848" s="17">
        <v>1600</v>
      </c>
      <c r="N5848" s="17">
        <v>1700</v>
      </c>
      <c r="O5848" s="17">
        <v>1600</v>
      </c>
      <c r="P5848" s="17">
        <f t="shared" si="4683"/>
        <v>16000</v>
      </c>
      <c r="Q5848" s="183">
        <f t="shared" si="4684"/>
        <v>100</v>
      </c>
    </row>
    <row r="5849" spans="1:17" x14ac:dyDescent="0.25">
      <c r="A5849" s="4" t="s">
        <v>969</v>
      </c>
      <c r="B5849" s="4" t="s">
        <v>94</v>
      </c>
      <c r="C5849" s="4" t="s">
        <v>1390</v>
      </c>
      <c r="D5849" s="4" t="s">
        <v>2142</v>
      </c>
      <c r="E5849" s="3" t="s">
        <v>215</v>
      </c>
      <c r="F5849" s="4"/>
      <c r="G5849" s="16" t="s">
        <v>1018</v>
      </c>
      <c r="H5849" s="16" t="s">
        <v>214</v>
      </c>
      <c r="I5849" s="183">
        <v>0</v>
      </c>
      <c r="J5849" s="183">
        <v>0</v>
      </c>
      <c r="K5849" s="183">
        <v>0</v>
      </c>
      <c r="L5849" s="183">
        <f t="shared" si="4692"/>
        <v>0</v>
      </c>
      <c r="M5849" s="17">
        <v>0</v>
      </c>
      <c r="N5849" s="17">
        <v>0</v>
      </c>
      <c r="O5849" s="17">
        <v>0</v>
      </c>
      <c r="P5849" s="17">
        <f t="shared" si="4683"/>
        <v>0</v>
      </c>
      <c r="Q5849" s="161" t="str">
        <f t="shared" si="4684"/>
        <v>-</v>
      </c>
    </row>
    <row r="5850" spans="1:17" x14ac:dyDescent="0.25">
      <c r="A5850" s="1" t="s">
        <v>969</v>
      </c>
      <c r="B5850" s="1" t="s">
        <v>94</v>
      </c>
      <c r="C5850" s="1" t="s">
        <v>1390</v>
      </c>
      <c r="D5850" s="1" t="s">
        <v>2142</v>
      </c>
      <c r="E5850" s="1" t="s">
        <v>40</v>
      </c>
      <c r="F5850" s="4" t="s">
        <v>1</v>
      </c>
      <c r="G5850" s="16" t="s">
        <v>1</v>
      </c>
      <c r="H5850" s="2" t="s">
        <v>41</v>
      </c>
      <c r="I5850" s="185">
        <f t="shared" ref="I5850:O5850" si="4693">SUM(I5851:I5853)</f>
        <v>102021</v>
      </c>
      <c r="J5850" s="185">
        <f t="shared" si="4693"/>
        <v>70021</v>
      </c>
      <c r="K5850" s="185">
        <f t="shared" si="4693"/>
        <v>47505</v>
      </c>
      <c r="L5850" s="185">
        <f t="shared" si="4693"/>
        <v>22516</v>
      </c>
      <c r="M5850" s="15">
        <f t="shared" si="4693"/>
        <v>6400</v>
      </c>
      <c r="N5850" s="15">
        <f t="shared" si="4693"/>
        <v>6400</v>
      </c>
      <c r="O5850" s="15">
        <f t="shared" si="4693"/>
        <v>9716</v>
      </c>
      <c r="P5850" s="15">
        <f t="shared" si="4683"/>
        <v>70021</v>
      </c>
      <c r="Q5850" s="185">
        <f t="shared" si="4684"/>
        <v>100</v>
      </c>
    </row>
    <row r="5851" spans="1:17" x14ac:dyDescent="0.25">
      <c r="A5851" s="4" t="s">
        <v>969</v>
      </c>
      <c r="B5851" s="4" t="s">
        <v>94</v>
      </c>
      <c r="C5851" s="4" t="s">
        <v>1390</v>
      </c>
      <c r="D5851" s="4" t="s">
        <v>2142</v>
      </c>
      <c r="E5851" s="3" t="s">
        <v>42</v>
      </c>
      <c r="F5851" s="4"/>
      <c r="G5851" s="16" t="s">
        <v>1018</v>
      </c>
      <c r="H5851" s="16" t="s">
        <v>41</v>
      </c>
      <c r="I5851" s="183">
        <v>82000</v>
      </c>
      <c r="J5851" s="183">
        <v>50000</v>
      </c>
      <c r="K5851" s="183">
        <v>31000</v>
      </c>
      <c r="L5851" s="183">
        <f>M5851+N5851+O5851</f>
        <v>19000</v>
      </c>
      <c r="M5851" s="17">
        <v>5000</v>
      </c>
      <c r="N5851" s="17">
        <v>5000</v>
      </c>
      <c r="O5851" s="17">
        <v>9000</v>
      </c>
      <c r="P5851" s="17">
        <f t="shared" si="4683"/>
        <v>50000</v>
      </c>
      <c r="Q5851" s="183">
        <f t="shared" si="4684"/>
        <v>100</v>
      </c>
    </row>
    <row r="5852" spans="1:17" ht="22.5" x14ac:dyDescent="0.25">
      <c r="A5852" s="4" t="s">
        <v>969</v>
      </c>
      <c r="B5852" s="4" t="s">
        <v>94</v>
      </c>
      <c r="C5852" s="4" t="s">
        <v>1390</v>
      </c>
      <c r="D5852" s="4" t="s">
        <v>2142</v>
      </c>
      <c r="E5852" s="3" t="s">
        <v>42</v>
      </c>
      <c r="F5852" s="4" t="s">
        <v>2149</v>
      </c>
      <c r="G5852" s="16" t="s">
        <v>1018</v>
      </c>
      <c r="H5852" s="16" t="s">
        <v>50</v>
      </c>
      <c r="I5852" s="183">
        <v>10021</v>
      </c>
      <c r="J5852" s="183">
        <v>10021</v>
      </c>
      <c r="K5852" s="183">
        <v>8505</v>
      </c>
      <c r="L5852" s="183">
        <f>M5852+N5852+O5852</f>
        <v>1516</v>
      </c>
      <c r="M5852" s="17">
        <v>700</v>
      </c>
      <c r="N5852" s="17">
        <v>700</v>
      </c>
      <c r="O5852" s="17">
        <v>116</v>
      </c>
      <c r="P5852" s="17">
        <f t="shared" si="4683"/>
        <v>10021</v>
      </c>
      <c r="Q5852" s="183">
        <f t="shared" si="4684"/>
        <v>100</v>
      </c>
    </row>
    <row r="5853" spans="1:17" ht="22.5" x14ac:dyDescent="0.25">
      <c r="A5853" s="4" t="s">
        <v>969</v>
      </c>
      <c r="B5853" s="4" t="s">
        <v>94</v>
      </c>
      <c r="C5853" s="4" t="s">
        <v>1390</v>
      </c>
      <c r="D5853" s="4" t="s">
        <v>2142</v>
      </c>
      <c r="E5853" s="3" t="s">
        <v>42</v>
      </c>
      <c r="F5853" s="4" t="s">
        <v>2150</v>
      </c>
      <c r="G5853" s="16" t="s">
        <v>1018</v>
      </c>
      <c r="H5853" s="16" t="s">
        <v>56</v>
      </c>
      <c r="I5853" s="183">
        <v>10000</v>
      </c>
      <c r="J5853" s="183">
        <v>10000</v>
      </c>
      <c r="K5853" s="183">
        <v>8000</v>
      </c>
      <c r="L5853" s="183">
        <f>M5853+N5853+O5853</f>
        <v>2000</v>
      </c>
      <c r="M5853" s="17">
        <v>700</v>
      </c>
      <c r="N5853" s="17">
        <v>700</v>
      </c>
      <c r="O5853" s="17">
        <v>600</v>
      </c>
      <c r="P5853" s="17">
        <f t="shared" si="4683"/>
        <v>10000</v>
      </c>
      <c r="Q5853" s="183">
        <f t="shared" si="4684"/>
        <v>100</v>
      </c>
    </row>
    <row r="5854" spans="1:17" ht="22.5" x14ac:dyDescent="0.25">
      <c r="A5854" s="1" t="s">
        <v>1</v>
      </c>
      <c r="B5854" s="1" t="s">
        <v>1</v>
      </c>
      <c r="C5854" s="1" t="s">
        <v>1</v>
      </c>
      <c r="D5854" s="2" t="s">
        <v>1</v>
      </c>
      <c r="E5854" s="2" t="s">
        <v>1</v>
      </c>
      <c r="F5854" s="2" t="s">
        <v>1</v>
      </c>
      <c r="G5854" s="2" t="s">
        <v>1</v>
      </c>
      <c r="H5854" s="13" t="s">
        <v>57</v>
      </c>
      <c r="I5854" s="184">
        <f t="shared" ref="I5854:O5855" si="4694">SUM(I5855)</f>
        <v>4000</v>
      </c>
      <c r="J5854" s="184">
        <f t="shared" si="4694"/>
        <v>140630</v>
      </c>
      <c r="K5854" s="184">
        <f t="shared" si="4694"/>
        <v>136630</v>
      </c>
      <c r="L5854" s="184">
        <f t="shared" si="4694"/>
        <v>0</v>
      </c>
      <c r="M5854" s="14">
        <f t="shared" si="4694"/>
        <v>0</v>
      </c>
      <c r="N5854" s="14">
        <f t="shared" si="4694"/>
        <v>0</v>
      </c>
      <c r="O5854" s="14">
        <f t="shared" si="4694"/>
        <v>0</v>
      </c>
      <c r="P5854" s="14">
        <f t="shared" si="4683"/>
        <v>136630</v>
      </c>
      <c r="Q5854" s="184">
        <f t="shared" si="4684"/>
        <v>97.155656687762217</v>
      </c>
    </row>
    <row r="5855" spans="1:17" x14ac:dyDescent="0.25">
      <c r="A5855" s="4" t="s">
        <v>969</v>
      </c>
      <c r="B5855" s="4" t="s">
        <v>94</v>
      </c>
      <c r="C5855" s="4" t="s">
        <v>1390</v>
      </c>
      <c r="D5855" s="4" t="s">
        <v>2142</v>
      </c>
      <c r="E5855" s="2" t="s">
        <v>58</v>
      </c>
      <c r="F5855" s="2" t="s">
        <v>1</v>
      </c>
      <c r="G5855" s="2" t="s">
        <v>1</v>
      </c>
      <c r="H5855" s="2" t="s">
        <v>59</v>
      </c>
      <c r="I5855" s="185">
        <f t="shared" si="4694"/>
        <v>4000</v>
      </c>
      <c r="J5855" s="185">
        <f t="shared" si="4694"/>
        <v>140630</v>
      </c>
      <c r="K5855" s="185">
        <f t="shared" si="4694"/>
        <v>136630</v>
      </c>
      <c r="L5855" s="185">
        <f t="shared" si="4694"/>
        <v>0</v>
      </c>
      <c r="M5855" s="15">
        <f t="shared" si="4694"/>
        <v>0</v>
      </c>
      <c r="N5855" s="15">
        <f t="shared" si="4694"/>
        <v>0</v>
      </c>
      <c r="O5855" s="15">
        <f t="shared" si="4694"/>
        <v>0</v>
      </c>
      <c r="P5855" s="15">
        <f t="shared" si="4683"/>
        <v>136630</v>
      </c>
      <c r="Q5855" s="185">
        <f t="shared" si="4684"/>
        <v>97.155656687762217</v>
      </c>
    </row>
    <row r="5856" spans="1:17" x14ac:dyDescent="0.25">
      <c r="A5856" s="4" t="s">
        <v>969</v>
      </c>
      <c r="B5856" s="4" t="s">
        <v>94</v>
      </c>
      <c r="C5856" s="4" t="s">
        <v>1390</v>
      </c>
      <c r="D5856" s="4" t="s">
        <v>2142</v>
      </c>
      <c r="E5856" s="3" t="s">
        <v>69</v>
      </c>
      <c r="F5856" s="4"/>
      <c r="G5856" s="16" t="s">
        <v>1018</v>
      </c>
      <c r="H5856" s="16" t="s">
        <v>68</v>
      </c>
      <c r="I5856" s="183">
        <v>4000</v>
      </c>
      <c r="J5856" s="183">
        <v>140630</v>
      </c>
      <c r="K5856" s="183">
        <v>136630</v>
      </c>
      <c r="L5856" s="183">
        <f>M5856+N5856+O5856</f>
        <v>0</v>
      </c>
      <c r="M5856" s="17">
        <v>0</v>
      </c>
      <c r="N5856" s="17">
        <v>0</v>
      </c>
      <c r="O5856" s="17">
        <v>0</v>
      </c>
      <c r="P5856" s="17">
        <f t="shared" si="4683"/>
        <v>136630</v>
      </c>
      <c r="Q5856" s="183">
        <f t="shared" si="4684"/>
        <v>97.155656687762217</v>
      </c>
    </row>
    <row r="5857" spans="1:17" ht="22.5" x14ac:dyDescent="0.25">
      <c r="A5857" s="1" t="s">
        <v>1</v>
      </c>
      <c r="B5857" s="1" t="s">
        <v>1</v>
      </c>
      <c r="C5857" s="1" t="s">
        <v>1</v>
      </c>
      <c r="D5857" s="2" t="s">
        <v>1</v>
      </c>
      <c r="E5857" s="2" t="s">
        <v>1</v>
      </c>
      <c r="F5857" s="2" t="s">
        <v>1</v>
      </c>
      <c r="G5857" s="2" t="s">
        <v>1</v>
      </c>
      <c r="H5857" s="13" t="s">
        <v>70</v>
      </c>
      <c r="I5857" s="184">
        <f t="shared" ref="I5857:O5857" si="4695">SUM(I5858)</f>
        <v>79000</v>
      </c>
      <c r="J5857" s="184">
        <f t="shared" si="4695"/>
        <v>52000</v>
      </c>
      <c r="K5857" s="184">
        <f t="shared" si="4695"/>
        <v>46600</v>
      </c>
      <c r="L5857" s="184">
        <f t="shared" si="4695"/>
        <v>5400</v>
      </c>
      <c r="M5857" s="14">
        <f t="shared" si="4695"/>
        <v>5400</v>
      </c>
      <c r="N5857" s="14">
        <f t="shared" si="4695"/>
        <v>0</v>
      </c>
      <c r="O5857" s="14">
        <f t="shared" si="4695"/>
        <v>0</v>
      </c>
      <c r="P5857" s="14">
        <f t="shared" si="4683"/>
        <v>52000</v>
      </c>
      <c r="Q5857" s="184">
        <f t="shared" si="4684"/>
        <v>100</v>
      </c>
    </row>
    <row r="5858" spans="1:17" x14ac:dyDescent="0.25">
      <c r="A5858" s="4" t="s">
        <v>969</v>
      </c>
      <c r="B5858" s="4" t="s">
        <v>94</v>
      </c>
      <c r="C5858" s="4" t="s">
        <v>1390</v>
      </c>
      <c r="D5858" s="4" t="s">
        <v>2142</v>
      </c>
      <c r="E5858" s="2" t="s">
        <v>71</v>
      </c>
      <c r="F5858" s="2" t="s">
        <v>1</v>
      </c>
      <c r="G5858" s="2" t="s">
        <v>1</v>
      </c>
      <c r="H5858" s="2" t="s">
        <v>72</v>
      </c>
      <c r="I5858" s="185">
        <f t="shared" ref="I5858:L5858" si="4696">SUM(I5859:I5860)</f>
        <v>79000</v>
      </c>
      <c r="J5858" s="185">
        <f t="shared" ref="J5858" si="4697">SUM(J5859:J5860)</f>
        <v>52000</v>
      </c>
      <c r="K5858" s="185">
        <f t="shared" ref="K5858" si="4698">SUM(K5859:K5860)</f>
        <v>46600</v>
      </c>
      <c r="L5858" s="185">
        <f t="shared" si="4696"/>
        <v>5400</v>
      </c>
      <c r="M5858" s="15">
        <f t="shared" ref="M5858:O5858" si="4699">SUM(M5859:M5860)</f>
        <v>5400</v>
      </c>
      <c r="N5858" s="15">
        <f t="shared" si="4699"/>
        <v>0</v>
      </c>
      <c r="O5858" s="15">
        <f t="shared" si="4699"/>
        <v>0</v>
      </c>
      <c r="P5858" s="15">
        <f t="shared" si="4683"/>
        <v>52000</v>
      </c>
      <c r="Q5858" s="185">
        <f t="shared" si="4684"/>
        <v>100</v>
      </c>
    </row>
    <row r="5859" spans="1:17" x14ac:dyDescent="0.25">
      <c r="A5859" s="4" t="s">
        <v>969</v>
      </c>
      <c r="B5859" s="4" t="s">
        <v>94</v>
      </c>
      <c r="C5859" s="4" t="s">
        <v>1390</v>
      </c>
      <c r="D5859" s="4" t="s">
        <v>2142</v>
      </c>
      <c r="E5859" s="3" t="s">
        <v>75</v>
      </c>
      <c r="F5859" s="4"/>
      <c r="G5859" s="16" t="s">
        <v>1018</v>
      </c>
      <c r="H5859" s="16" t="s">
        <v>74</v>
      </c>
      <c r="I5859" s="183">
        <v>28000</v>
      </c>
      <c r="J5859" s="183">
        <v>12000</v>
      </c>
      <c r="K5859" s="183">
        <v>6600</v>
      </c>
      <c r="L5859" s="183">
        <f>M5859+N5859+O5859</f>
        <v>5400</v>
      </c>
      <c r="M5859" s="17">
        <v>5400</v>
      </c>
      <c r="N5859" s="17">
        <v>0</v>
      </c>
      <c r="O5859" s="17">
        <v>0</v>
      </c>
      <c r="P5859" s="17">
        <f t="shared" si="4683"/>
        <v>12000</v>
      </c>
      <c r="Q5859" s="183">
        <f t="shared" si="4684"/>
        <v>100</v>
      </c>
    </row>
    <row r="5860" spans="1:17" x14ac:dyDescent="0.25">
      <c r="A5860" s="4" t="s">
        <v>969</v>
      </c>
      <c r="B5860" s="4" t="s">
        <v>94</v>
      </c>
      <c r="C5860" s="4" t="s">
        <v>1390</v>
      </c>
      <c r="D5860" s="4" t="s">
        <v>2142</v>
      </c>
      <c r="E5860" s="3" t="s">
        <v>341</v>
      </c>
      <c r="F5860" s="4"/>
      <c r="G5860" s="16" t="s">
        <v>1018</v>
      </c>
      <c r="H5860" s="16" t="s">
        <v>340</v>
      </c>
      <c r="I5860" s="183">
        <v>51000</v>
      </c>
      <c r="J5860" s="183">
        <v>40000</v>
      </c>
      <c r="K5860" s="183">
        <v>40000</v>
      </c>
      <c r="L5860" s="183">
        <f>M5860+N5860+O5860</f>
        <v>0</v>
      </c>
      <c r="M5860" s="17"/>
      <c r="N5860" s="17"/>
      <c r="O5860" s="17"/>
      <c r="P5860" s="17">
        <f t="shared" si="4683"/>
        <v>40000</v>
      </c>
      <c r="Q5860" s="183">
        <f t="shared" si="4684"/>
        <v>100</v>
      </c>
    </row>
    <row r="5861" spans="1:17" x14ac:dyDescent="0.25">
      <c r="A5861" s="16" t="s">
        <v>1</v>
      </c>
      <c r="B5861" s="16" t="s">
        <v>1</v>
      </c>
      <c r="C5861" s="16" t="s">
        <v>1</v>
      </c>
      <c r="D5861" s="16" t="s">
        <v>1</v>
      </c>
      <c r="E5861" s="16" t="s">
        <v>1</v>
      </c>
      <c r="F5861" s="16" t="s">
        <v>1</v>
      </c>
      <c r="G5861" s="16" t="s">
        <v>1</v>
      </c>
      <c r="H5861" s="13" t="s">
        <v>2151</v>
      </c>
      <c r="I5861" s="184">
        <f t="shared" ref="I5861:O5861" si="4700">SUM(I5830,I5854,I5857)</f>
        <v>4219989</v>
      </c>
      <c r="J5861" s="184">
        <f t="shared" si="4700"/>
        <v>4279619</v>
      </c>
      <c r="K5861" s="184">
        <f t="shared" si="4700"/>
        <v>3346273</v>
      </c>
      <c r="L5861" s="184">
        <f t="shared" si="4700"/>
        <v>926106</v>
      </c>
      <c r="M5861" s="14">
        <f t="shared" si="4700"/>
        <v>372519</v>
      </c>
      <c r="N5861" s="14">
        <f t="shared" si="4700"/>
        <v>372067</v>
      </c>
      <c r="O5861" s="14">
        <f t="shared" si="4700"/>
        <v>181520</v>
      </c>
      <c r="P5861" s="14">
        <f t="shared" si="4683"/>
        <v>4272379</v>
      </c>
      <c r="Q5861" s="184">
        <f t="shared" si="4684"/>
        <v>99.830826061852704</v>
      </c>
    </row>
    <row r="5862" spans="1:17" ht="15.75" thickBot="1" x14ac:dyDescent="0.3">
      <c r="A5862" s="16" t="s">
        <v>1</v>
      </c>
      <c r="B5862" s="16" t="s">
        <v>1</v>
      </c>
      <c r="C5862" s="16" t="s">
        <v>1</v>
      </c>
      <c r="D5862" s="16" t="s">
        <v>1</v>
      </c>
      <c r="E5862" s="16" t="s">
        <v>1</v>
      </c>
      <c r="F5862" s="16" t="s">
        <v>1</v>
      </c>
      <c r="G5862" s="16" t="s">
        <v>1</v>
      </c>
      <c r="H5862" s="2" t="s">
        <v>77</v>
      </c>
      <c r="I5862" s="185">
        <v>94</v>
      </c>
      <c r="J5862" s="185">
        <v>94</v>
      </c>
      <c r="K5862" s="185"/>
      <c r="L5862" s="185"/>
      <c r="M5862" s="15"/>
      <c r="N5862" s="15"/>
      <c r="O5862" s="15"/>
      <c r="P5862" s="15"/>
      <c r="Q5862" s="164"/>
    </row>
    <row r="5863" spans="1:17" ht="45.75" thickBot="1" x14ac:dyDescent="0.3">
      <c r="A5863" s="212" t="s">
        <v>1</v>
      </c>
      <c r="B5863" s="212" t="s">
        <v>1</v>
      </c>
      <c r="C5863" s="212" t="s">
        <v>1</v>
      </c>
      <c r="D5863" s="212" t="s">
        <v>1</v>
      </c>
      <c r="E5863" s="212" t="s">
        <v>1</v>
      </c>
      <c r="F5863" s="212" t="s">
        <v>1</v>
      </c>
      <c r="G5863" s="214" t="s">
        <v>1</v>
      </c>
      <c r="H5863" s="5" t="s">
        <v>78</v>
      </c>
      <c r="I5863" s="109" t="s">
        <v>3374</v>
      </c>
      <c r="J5863" s="109" t="s">
        <v>3433</v>
      </c>
      <c r="K5863" s="109" t="s">
        <v>3437</v>
      </c>
      <c r="L5863" s="109" t="s">
        <v>3434</v>
      </c>
      <c r="M5863" s="5" t="s">
        <v>3439</v>
      </c>
      <c r="N5863" s="5" t="s">
        <v>3440</v>
      </c>
      <c r="O5863" s="5" t="s">
        <v>3441</v>
      </c>
      <c r="P5863" s="5" t="s">
        <v>3438</v>
      </c>
      <c r="Q5863" s="162" t="s">
        <v>3302</v>
      </c>
    </row>
    <row r="5864" spans="1:17" x14ac:dyDescent="0.25">
      <c r="A5864" s="213"/>
      <c r="B5864" s="213"/>
      <c r="C5864" s="213"/>
      <c r="D5864" s="213"/>
      <c r="E5864" s="213"/>
      <c r="F5864" s="213"/>
      <c r="G5864" s="215"/>
      <c r="H5864" s="18" t="s">
        <v>1</v>
      </c>
      <c r="I5864" s="110">
        <v>1</v>
      </c>
      <c r="J5864" s="110">
        <v>2</v>
      </c>
      <c r="K5864" s="110">
        <v>20</v>
      </c>
      <c r="L5864" s="110" t="s">
        <v>3402</v>
      </c>
      <c r="M5864" s="12">
        <v>5</v>
      </c>
      <c r="N5864" s="12">
        <v>6</v>
      </c>
      <c r="O5864" s="12">
        <v>7</v>
      </c>
      <c r="P5864" s="12" t="s">
        <v>3303</v>
      </c>
      <c r="Q5864" s="110">
        <v>9</v>
      </c>
    </row>
    <row r="5865" spans="1:17" x14ac:dyDescent="0.25">
      <c r="A5865" s="213"/>
      <c r="B5865" s="213"/>
      <c r="C5865" s="213"/>
      <c r="D5865" s="213"/>
      <c r="E5865" s="213"/>
      <c r="F5865" s="213"/>
      <c r="G5865" s="215"/>
      <c r="H5865" s="19" t="s">
        <v>1061</v>
      </c>
      <c r="I5865" s="186">
        <f t="shared" ref="I5865:L5865" si="4701">SUM(I5861)</f>
        <v>4219989</v>
      </c>
      <c r="J5865" s="186">
        <f t="shared" ref="J5865" si="4702">SUM(J5861)</f>
        <v>4279619</v>
      </c>
      <c r="K5865" s="186">
        <f t="shared" ref="K5865" si="4703">SUM(K5861)</f>
        <v>3346273</v>
      </c>
      <c r="L5865" s="186">
        <f t="shared" si="4701"/>
        <v>926106</v>
      </c>
      <c r="M5865" s="20">
        <f t="shared" ref="M5865:O5865" si="4704">SUM(M5861)</f>
        <v>372519</v>
      </c>
      <c r="N5865" s="20">
        <f t="shared" si="4704"/>
        <v>372067</v>
      </c>
      <c r="O5865" s="20">
        <f t="shared" si="4704"/>
        <v>181520</v>
      </c>
      <c r="P5865" s="20">
        <f>K5865+L5865</f>
        <v>4272379</v>
      </c>
      <c r="Q5865" s="186">
        <f>IF(J5865=0,"-",P5865/J5865*100)</f>
        <v>99.830826061852704</v>
      </c>
    </row>
    <row r="5866" spans="1:17" x14ac:dyDescent="0.25">
      <c r="A5866" s="213"/>
      <c r="B5866" s="213"/>
      <c r="C5866" s="213"/>
      <c r="D5866" s="213"/>
      <c r="E5866" s="213"/>
      <c r="F5866" s="213"/>
      <c r="G5866" s="215"/>
      <c r="H5866" s="21" t="s">
        <v>80</v>
      </c>
      <c r="I5866" s="186">
        <f t="shared" ref="I5866:L5866" si="4705">SUM(I5865)</f>
        <v>4219989</v>
      </c>
      <c r="J5866" s="186">
        <f t="shared" ref="J5866" si="4706">SUM(J5865)</f>
        <v>4279619</v>
      </c>
      <c r="K5866" s="186">
        <f t="shared" ref="K5866" si="4707">SUM(K5865)</f>
        <v>3346273</v>
      </c>
      <c r="L5866" s="186">
        <f t="shared" si="4705"/>
        <v>926106</v>
      </c>
      <c r="M5866" s="20">
        <f t="shared" ref="M5866:O5866" si="4708">SUM(M5865)</f>
        <v>372519</v>
      </c>
      <c r="N5866" s="20">
        <f t="shared" si="4708"/>
        <v>372067</v>
      </c>
      <c r="O5866" s="20">
        <f t="shared" si="4708"/>
        <v>181520</v>
      </c>
      <c r="P5866" s="20">
        <f>K5866+L5866</f>
        <v>4272379</v>
      </c>
      <c r="Q5866" s="186">
        <f>IF(J5866=0,"-",P5866/J5866*100)</f>
        <v>99.830826061852704</v>
      </c>
    </row>
    <row r="5867" spans="1:17" x14ac:dyDescent="0.25">
      <c r="A5867" s="216"/>
      <c r="B5867" s="216"/>
      <c r="C5867" s="216"/>
      <c r="D5867" s="216"/>
      <c r="E5867" s="216"/>
      <c r="F5867" s="216"/>
      <c r="G5867" s="217"/>
      <c r="J5867" s="178">
        <v>0</v>
      </c>
      <c r="K5867" s="178">
        <v>0</v>
      </c>
      <c r="L5867" s="178">
        <f>M5867+N5867+O5867</f>
        <v>0</v>
      </c>
      <c r="P5867">
        <f>K5867+L5867</f>
        <v>0</v>
      </c>
      <c r="Q5867" s="160" t="str">
        <f>IF(J5867=0,"-",P5867/J5867*100)</f>
        <v>-</v>
      </c>
    </row>
    <row r="5868" spans="1:17" ht="15.75" thickBot="1" x14ac:dyDescent="0.3">
      <c r="A5868" s="16" t="s">
        <v>1</v>
      </c>
      <c r="B5868" s="16" t="s">
        <v>1</v>
      </c>
      <c r="C5868" s="16" t="s">
        <v>1</v>
      </c>
      <c r="D5868" s="16" t="s">
        <v>1</v>
      </c>
      <c r="E5868" s="16" t="s">
        <v>1</v>
      </c>
      <c r="F5868" s="16" t="s">
        <v>1</v>
      </c>
      <c r="G5868" s="16" t="s">
        <v>1</v>
      </c>
      <c r="H5868" s="22" t="s">
        <v>1</v>
      </c>
      <c r="I5868" s="187"/>
      <c r="J5868" s="187"/>
      <c r="K5868" s="187"/>
      <c r="L5868" s="187"/>
      <c r="M5868" s="22"/>
      <c r="N5868" s="22"/>
      <c r="O5868" s="22"/>
      <c r="P5868" s="22"/>
      <c r="Q5868" s="166"/>
    </row>
    <row r="5869" spans="1:17" ht="45.75" thickBot="1" x14ac:dyDescent="0.3">
      <c r="A5869" s="5" t="s">
        <v>4</v>
      </c>
      <c r="B5869" s="5" t="s">
        <v>5</v>
      </c>
      <c r="C5869" s="5" t="s">
        <v>6</v>
      </c>
      <c r="D5869" s="6" t="s">
        <v>1</v>
      </c>
      <c r="E5869" s="5" t="s">
        <v>7</v>
      </c>
      <c r="F5869" s="5" t="s">
        <v>8</v>
      </c>
      <c r="G5869" s="5" t="s">
        <v>9</v>
      </c>
      <c r="H5869" s="5" t="s">
        <v>10</v>
      </c>
      <c r="I5869" s="109" t="s">
        <v>3374</v>
      </c>
      <c r="J5869" s="109" t="s">
        <v>3433</v>
      </c>
      <c r="K5869" s="109" t="s">
        <v>3437</v>
      </c>
      <c r="L5869" s="109" t="s">
        <v>3434</v>
      </c>
      <c r="M5869" s="5" t="s">
        <v>3439</v>
      </c>
      <c r="N5869" s="5" t="s">
        <v>3440</v>
      </c>
      <c r="O5869" s="5" t="s">
        <v>3441</v>
      </c>
      <c r="P5869" s="5" t="s">
        <v>3438</v>
      </c>
      <c r="Q5869" s="162" t="s">
        <v>3302</v>
      </c>
    </row>
    <row r="5870" spans="1:17" x14ac:dyDescent="0.25">
      <c r="A5870" s="7" t="s">
        <v>1</v>
      </c>
      <c r="B5870" s="7" t="s">
        <v>1</v>
      </c>
      <c r="C5870" s="7" t="s">
        <v>1</v>
      </c>
      <c r="D5870" s="8" t="s">
        <v>1</v>
      </c>
      <c r="E5870" s="8" t="s">
        <v>1</v>
      </c>
      <c r="F5870" s="9" t="s">
        <v>1</v>
      </c>
      <c r="G5870" s="10" t="s">
        <v>1</v>
      </c>
      <c r="H5870" s="11" t="s">
        <v>1</v>
      </c>
      <c r="I5870" s="110">
        <v>1</v>
      </c>
      <c r="J5870" s="110">
        <v>2</v>
      </c>
      <c r="K5870" s="110">
        <v>20</v>
      </c>
      <c r="L5870" s="110" t="s">
        <v>3402</v>
      </c>
      <c r="M5870" s="12">
        <v>5</v>
      </c>
      <c r="N5870" s="12">
        <v>6</v>
      </c>
      <c r="O5870" s="12">
        <v>7</v>
      </c>
      <c r="P5870" s="12" t="s">
        <v>3303</v>
      </c>
      <c r="Q5870" s="110">
        <v>9</v>
      </c>
    </row>
    <row r="5871" spans="1:17" x14ac:dyDescent="0.25">
      <c r="A5871" s="1" t="s">
        <v>969</v>
      </c>
      <c r="B5871" s="1" t="s">
        <v>94</v>
      </c>
      <c r="C5871" s="4" t="s">
        <v>1401</v>
      </c>
      <c r="D5871" s="4" t="s">
        <v>2152</v>
      </c>
      <c r="E5871" s="2" t="s">
        <v>1</v>
      </c>
      <c r="F5871" s="2" t="s">
        <v>1</v>
      </c>
      <c r="G5871" s="2" t="s">
        <v>1</v>
      </c>
      <c r="H5871" s="2" t="s">
        <v>2153</v>
      </c>
      <c r="I5871" s="183">
        <v>0</v>
      </c>
      <c r="J5871" s="183"/>
      <c r="K5871" s="183"/>
      <c r="L5871" s="183"/>
      <c r="M5871" s="3"/>
      <c r="N5871" s="3"/>
      <c r="O5871" s="3"/>
      <c r="P5871" s="3"/>
      <c r="Q5871" s="161"/>
    </row>
    <row r="5872" spans="1:17" ht="33.75" x14ac:dyDescent="0.25">
      <c r="A5872" s="1" t="s">
        <v>1</v>
      </c>
      <c r="B5872" s="1" t="s">
        <v>1</v>
      </c>
      <c r="C5872" s="1" t="s">
        <v>1</v>
      </c>
      <c r="D5872" s="2" t="s">
        <v>1</v>
      </c>
      <c r="E5872" s="2" t="s">
        <v>1</v>
      </c>
      <c r="F5872" s="2" t="s">
        <v>1</v>
      </c>
      <c r="G5872" s="2" t="s">
        <v>1</v>
      </c>
      <c r="H5872" s="13" t="s">
        <v>14</v>
      </c>
      <c r="I5872" s="184">
        <f t="shared" ref="I5872:L5872" si="4709">SUM(I5873,I5881,I5883)</f>
        <v>3105426</v>
      </c>
      <c r="J5872" s="184">
        <f t="shared" ref="J5872" si="4710">SUM(J5873,J5881,J5883)</f>
        <v>3094619</v>
      </c>
      <c r="K5872" s="184">
        <f t="shared" ref="K5872" si="4711">SUM(K5873,K5881,K5883)</f>
        <v>2400406</v>
      </c>
      <c r="L5872" s="184">
        <f t="shared" si="4709"/>
        <v>694213</v>
      </c>
      <c r="M5872" s="14">
        <f t="shared" ref="M5872:O5872" si="4712">SUM(M5873,M5881,M5883)</f>
        <v>253600</v>
      </c>
      <c r="N5872" s="14">
        <f t="shared" si="4712"/>
        <v>264531</v>
      </c>
      <c r="O5872" s="14">
        <f t="shared" si="4712"/>
        <v>176082</v>
      </c>
      <c r="P5872" s="14">
        <f t="shared" ref="P5872:P5903" si="4713">K5872+L5872</f>
        <v>3094619</v>
      </c>
      <c r="Q5872" s="184">
        <f t="shared" ref="Q5872:Q5903" si="4714">IF(J5872=0,"-",P5872/J5872*100)</f>
        <v>100</v>
      </c>
    </row>
    <row r="5873" spans="1:17" x14ac:dyDescent="0.25">
      <c r="A5873" s="4" t="s">
        <v>969</v>
      </c>
      <c r="B5873" s="4" t="s">
        <v>94</v>
      </c>
      <c r="C5873" s="4" t="s">
        <v>1401</v>
      </c>
      <c r="D5873" s="4" t="s">
        <v>2152</v>
      </c>
      <c r="E5873" s="2" t="s">
        <v>15</v>
      </c>
      <c r="F5873" s="2" t="s">
        <v>1</v>
      </c>
      <c r="G5873" s="2" t="s">
        <v>1</v>
      </c>
      <c r="H5873" s="2" t="s">
        <v>16</v>
      </c>
      <c r="I5873" s="185">
        <f t="shared" ref="I5873:L5873" si="4715">SUM(I5874,I5875)</f>
        <v>2641678</v>
      </c>
      <c r="J5873" s="185">
        <f t="shared" ref="J5873" si="4716">SUM(J5874,J5875)</f>
        <v>2651871</v>
      </c>
      <c r="K5873" s="185">
        <f t="shared" ref="K5873" si="4717">SUM(K5874,K5875)</f>
        <v>2076512</v>
      </c>
      <c r="L5873" s="185">
        <f t="shared" si="4715"/>
        <v>575359</v>
      </c>
      <c r="M5873" s="15">
        <f t="shared" ref="M5873:O5873" si="4718">SUM(M5874,M5875)</f>
        <v>211900</v>
      </c>
      <c r="N5873" s="15">
        <f t="shared" si="4718"/>
        <v>220681</v>
      </c>
      <c r="O5873" s="15">
        <f t="shared" si="4718"/>
        <v>142778</v>
      </c>
      <c r="P5873" s="15">
        <f t="shared" si="4713"/>
        <v>2651871</v>
      </c>
      <c r="Q5873" s="185">
        <f t="shared" si="4714"/>
        <v>100</v>
      </c>
    </row>
    <row r="5874" spans="1:17" x14ac:dyDescent="0.25">
      <c r="A5874" s="4" t="s">
        <v>969</v>
      </c>
      <c r="B5874" s="4" t="s">
        <v>94</v>
      </c>
      <c r="C5874" s="4" t="s">
        <v>1401</v>
      </c>
      <c r="D5874" s="4" t="s">
        <v>2152</v>
      </c>
      <c r="E5874" s="3" t="s">
        <v>18</v>
      </c>
      <c r="F5874" s="4"/>
      <c r="G5874" s="16" t="s">
        <v>1018</v>
      </c>
      <c r="H5874" s="16" t="s">
        <v>17</v>
      </c>
      <c r="I5874" s="183">
        <v>2317678</v>
      </c>
      <c r="J5874" s="183">
        <v>2317678</v>
      </c>
      <c r="K5874" s="183">
        <v>1780000</v>
      </c>
      <c r="L5874" s="183">
        <f>M5874+N5874+O5874</f>
        <v>537678</v>
      </c>
      <c r="M5874" s="17">
        <v>200000</v>
      </c>
      <c r="N5874" s="17">
        <v>200000</v>
      </c>
      <c r="O5874" s="17">
        <v>137678</v>
      </c>
      <c r="P5874" s="17">
        <f t="shared" si="4713"/>
        <v>2317678</v>
      </c>
      <c r="Q5874" s="183">
        <f t="shared" si="4714"/>
        <v>100</v>
      </c>
    </row>
    <row r="5875" spans="1:17" x14ac:dyDescent="0.25">
      <c r="A5875" s="1" t="s">
        <v>969</v>
      </c>
      <c r="B5875" s="1" t="s">
        <v>94</v>
      </c>
      <c r="C5875" s="1" t="s">
        <v>1401</v>
      </c>
      <c r="D5875" s="1" t="s">
        <v>2152</v>
      </c>
      <c r="E5875" s="1" t="s">
        <v>20</v>
      </c>
      <c r="F5875" s="4" t="s">
        <v>1</v>
      </c>
      <c r="G5875" s="16" t="s">
        <v>1</v>
      </c>
      <c r="H5875" s="2" t="s">
        <v>21</v>
      </c>
      <c r="I5875" s="185">
        <f t="shared" ref="I5875:O5875" si="4719">SUM(I5876:I5880)</f>
        <v>324000</v>
      </c>
      <c r="J5875" s="185">
        <f t="shared" si="4719"/>
        <v>334193</v>
      </c>
      <c r="K5875" s="185">
        <f t="shared" si="4719"/>
        <v>296512</v>
      </c>
      <c r="L5875" s="185">
        <f t="shared" si="4719"/>
        <v>37681</v>
      </c>
      <c r="M5875" s="15">
        <f t="shared" si="4719"/>
        <v>11900</v>
      </c>
      <c r="N5875" s="15">
        <f t="shared" si="4719"/>
        <v>20681</v>
      </c>
      <c r="O5875" s="15">
        <f t="shared" si="4719"/>
        <v>5100</v>
      </c>
      <c r="P5875" s="15">
        <f t="shared" si="4713"/>
        <v>334193</v>
      </c>
      <c r="Q5875" s="185">
        <f t="shared" si="4714"/>
        <v>100</v>
      </c>
    </row>
    <row r="5876" spans="1:17" x14ac:dyDescent="0.25">
      <c r="A5876" s="4" t="s">
        <v>969</v>
      </c>
      <c r="B5876" s="4" t="s">
        <v>94</v>
      </c>
      <c r="C5876" s="4" t="s">
        <v>1401</v>
      </c>
      <c r="D5876" s="4" t="s">
        <v>2152</v>
      </c>
      <c r="E5876" s="3" t="s">
        <v>22</v>
      </c>
      <c r="F5876" s="4" t="s">
        <v>2154</v>
      </c>
      <c r="G5876" s="16" t="s">
        <v>1018</v>
      </c>
      <c r="H5876" s="16" t="s">
        <v>86</v>
      </c>
      <c r="I5876" s="183">
        <v>46000</v>
      </c>
      <c r="J5876" s="183">
        <v>46000</v>
      </c>
      <c r="K5876" s="183">
        <v>38919</v>
      </c>
      <c r="L5876" s="183">
        <f>M5876+N5876+O5876</f>
        <v>7081</v>
      </c>
      <c r="M5876" s="17">
        <v>4400</v>
      </c>
      <c r="N5876" s="17">
        <v>2681</v>
      </c>
      <c r="O5876" s="17">
        <v>0</v>
      </c>
      <c r="P5876" s="17">
        <f t="shared" si="4713"/>
        <v>46000</v>
      </c>
      <c r="Q5876" s="183">
        <f t="shared" si="4714"/>
        <v>100</v>
      </c>
    </row>
    <row r="5877" spans="1:17" x14ac:dyDescent="0.25">
      <c r="A5877" s="4" t="s">
        <v>969</v>
      </c>
      <c r="B5877" s="4" t="s">
        <v>94</v>
      </c>
      <c r="C5877" s="4" t="s">
        <v>1401</v>
      </c>
      <c r="D5877" s="4" t="s">
        <v>2152</v>
      </c>
      <c r="E5877" s="3" t="s">
        <v>22</v>
      </c>
      <c r="F5877" s="4" t="s">
        <v>2155</v>
      </c>
      <c r="G5877" s="16" t="s">
        <v>1018</v>
      </c>
      <c r="H5877" s="16" t="s">
        <v>26</v>
      </c>
      <c r="I5877" s="183">
        <v>166000</v>
      </c>
      <c r="J5877" s="183">
        <v>166000</v>
      </c>
      <c r="K5877" s="183">
        <v>135400</v>
      </c>
      <c r="L5877" s="183">
        <f>M5877+N5877+O5877</f>
        <v>30600</v>
      </c>
      <c r="M5877" s="17">
        <v>7500</v>
      </c>
      <c r="N5877" s="17">
        <v>18000</v>
      </c>
      <c r="O5877" s="17">
        <v>5100</v>
      </c>
      <c r="P5877" s="17">
        <f t="shared" si="4713"/>
        <v>166000</v>
      </c>
      <c r="Q5877" s="183">
        <f t="shared" si="4714"/>
        <v>100</v>
      </c>
    </row>
    <row r="5878" spans="1:17" x14ac:dyDescent="0.25">
      <c r="A5878" s="4" t="s">
        <v>969</v>
      </c>
      <c r="B5878" s="4" t="s">
        <v>94</v>
      </c>
      <c r="C5878" s="4" t="s">
        <v>1401</v>
      </c>
      <c r="D5878" s="4" t="s">
        <v>2152</v>
      </c>
      <c r="E5878" s="3" t="s">
        <v>22</v>
      </c>
      <c r="F5878" s="4" t="s">
        <v>2156</v>
      </c>
      <c r="G5878" s="16" t="s">
        <v>1018</v>
      </c>
      <c r="H5878" s="16" t="s">
        <v>28</v>
      </c>
      <c r="I5878" s="183">
        <v>33000</v>
      </c>
      <c r="J5878" s="183">
        <v>43193</v>
      </c>
      <c r="K5878" s="183">
        <v>43193</v>
      </c>
      <c r="L5878" s="183">
        <f>M5878+N5878+O5878</f>
        <v>0</v>
      </c>
      <c r="M5878" s="17"/>
      <c r="N5878" s="17"/>
      <c r="O5878" s="17"/>
      <c r="P5878" s="17">
        <f t="shared" si="4713"/>
        <v>43193</v>
      </c>
      <c r="Q5878" s="183">
        <f t="shared" si="4714"/>
        <v>100</v>
      </c>
    </row>
    <row r="5879" spans="1:17" x14ac:dyDescent="0.25">
      <c r="A5879" s="4" t="s">
        <v>969</v>
      </c>
      <c r="B5879" s="4" t="s">
        <v>94</v>
      </c>
      <c r="C5879" s="4" t="s">
        <v>1401</v>
      </c>
      <c r="D5879" s="4" t="s">
        <v>2152</v>
      </c>
      <c r="E5879" s="3" t="s">
        <v>22</v>
      </c>
      <c r="F5879" s="4" t="s">
        <v>2157</v>
      </c>
      <c r="G5879" s="16" t="s">
        <v>1018</v>
      </c>
      <c r="H5879" s="16" t="s">
        <v>24</v>
      </c>
      <c r="I5879" s="183">
        <v>54000</v>
      </c>
      <c r="J5879" s="183">
        <v>54000</v>
      </c>
      <c r="K5879" s="183">
        <v>54000</v>
      </c>
      <c r="L5879" s="183">
        <f>M5879+N5879+O5879</f>
        <v>0</v>
      </c>
      <c r="M5879" s="17"/>
      <c r="N5879" s="17"/>
      <c r="O5879" s="17"/>
      <c r="P5879" s="17">
        <f t="shared" si="4713"/>
        <v>54000</v>
      </c>
      <c r="Q5879" s="183">
        <f t="shared" si="4714"/>
        <v>100</v>
      </c>
    </row>
    <row r="5880" spans="1:17" x14ac:dyDescent="0.25">
      <c r="A5880" s="4" t="s">
        <v>969</v>
      </c>
      <c r="B5880" s="4" t="s">
        <v>94</v>
      </c>
      <c r="C5880" s="4" t="s">
        <v>1401</v>
      </c>
      <c r="D5880" s="4" t="s">
        <v>2152</v>
      </c>
      <c r="E5880" s="3" t="s">
        <v>22</v>
      </c>
      <c r="F5880" s="4" t="s">
        <v>2158</v>
      </c>
      <c r="G5880" s="16" t="s">
        <v>1018</v>
      </c>
      <c r="H5880" s="16" t="s">
        <v>30</v>
      </c>
      <c r="I5880" s="183">
        <v>25000</v>
      </c>
      <c r="J5880" s="183">
        <v>25000</v>
      </c>
      <c r="K5880" s="183">
        <v>25000</v>
      </c>
      <c r="L5880" s="183">
        <f>M5880+N5880+O5880</f>
        <v>0</v>
      </c>
      <c r="M5880" s="17"/>
      <c r="N5880" s="17"/>
      <c r="O5880" s="17"/>
      <c r="P5880" s="17">
        <f t="shared" si="4713"/>
        <v>25000</v>
      </c>
      <c r="Q5880" s="183">
        <f t="shared" si="4714"/>
        <v>100</v>
      </c>
    </row>
    <row r="5881" spans="1:17" x14ac:dyDescent="0.25">
      <c r="A5881" s="4" t="s">
        <v>969</v>
      </c>
      <c r="B5881" s="4" t="s">
        <v>94</v>
      </c>
      <c r="C5881" s="4" t="s">
        <v>1401</v>
      </c>
      <c r="D5881" s="4" t="s">
        <v>2152</v>
      </c>
      <c r="E5881" s="2" t="s">
        <v>31</v>
      </c>
      <c r="F5881" s="2" t="s">
        <v>1</v>
      </c>
      <c r="G5881" s="2" t="s">
        <v>1</v>
      </c>
      <c r="H5881" s="2" t="s">
        <v>32</v>
      </c>
      <c r="I5881" s="185">
        <f t="shared" ref="I5881:O5881" si="4720">SUM(I5882)</f>
        <v>243355</v>
      </c>
      <c r="J5881" s="185">
        <f t="shared" si="4720"/>
        <v>243355</v>
      </c>
      <c r="K5881" s="185">
        <f t="shared" si="4720"/>
        <v>182144</v>
      </c>
      <c r="L5881" s="185">
        <f t="shared" si="4720"/>
        <v>61211</v>
      </c>
      <c r="M5881" s="15">
        <f t="shared" si="4720"/>
        <v>21000</v>
      </c>
      <c r="N5881" s="15">
        <f t="shared" si="4720"/>
        <v>21000</v>
      </c>
      <c r="O5881" s="15">
        <f t="shared" si="4720"/>
        <v>19211</v>
      </c>
      <c r="P5881" s="15">
        <f t="shared" si="4713"/>
        <v>243355</v>
      </c>
      <c r="Q5881" s="185">
        <f t="shared" si="4714"/>
        <v>100</v>
      </c>
    </row>
    <row r="5882" spans="1:17" x14ac:dyDescent="0.25">
      <c r="A5882" s="4" t="s">
        <v>969</v>
      </c>
      <c r="B5882" s="4" t="s">
        <v>94</v>
      </c>
      <c r="C5882" s="4" t="s">
        <v>1401</v>
      </c>
      <c r="D5882" s="4" t="s">
        <v>2152</v>
      </c>
      <c r="E5882" s="3" t="s">
        <v>34</v>
      </c>
      <c r="F5882" s="4"/>
      <c r="G5882" s="16" t="s">
        <v>1018</v>
      </c>
      <c r="H5882" s="16" t="s">
        <v>33</v>
      </c>
      <c r="I5882" s="183">
        <v>243355</v>
      </c>
      <c r="J5882" s="183">
        <v>243355</v>
      </c>
      <c r="K5882" s="183">
        <v>182144</v>
      </c>
      <c r="L5882" s="183">
        <f>M5882+N5882+O5882</f>
        <v>61211</v>
      </c>
      <c r="M5882" s="17">
        <v>21000</v>
      </c>
      <c r="N5882" s="17">
        <v>21000</v>
      </c>
      <c r="O5882" s="17">
        <v>19211</v>
      </c>
      <c r="P5882" s="17">
        <f t="shared" si="4713"/>
        <v>243355</v>
      </c>
      <c r="Q5882" s="183">
        <f t="shared" si="4714"/>
        <v>100</v>
      </c>
    </row>
    <row r="5883" spans="1:17" x14ac:dyDescent="0.25">
      <c r="A5883" s="4" t="s">
        <v>969</v>
      </c>
      <c r="B5883" s="4" t="s">
        <v>94</v>
      </c>
      <c r="C5883" s="4" t="s">
        <v>1401</v>
      </c>
      <c r="D5883" s="4" t="s">
        <v>2152</v>
      </c>
      <c r="E5883" s="2" t="s">
        <v>35</v>
      </c>
      <c r="F5883" s="2" t="s">
        <v>1</v>
      </c>
      <c r="G5883" s="2" t="s">
        <v>1</v>
      </c>
      <c r="H5883" s="2" t="s">
        <v>36</v>
      </c>
      <c r="I5883" s="185">
        <f t="shared" ref="I5883:O5883" si="4721">SUM(I5884:I5892)</f>
        <v>220393</v>
      </c>
      <c r="J5883" s="185">
        <f t="shared" si="4721"/>
        <v>199393</v>
      </c>
      <c r="K5883" s="185">
        <f t="shared" si="4721"/>
        <v>141750</v>
      </c>
      <c r="L5883" s="185">
        <f t="shared" si="4721"/>
        <v>57643</v>
      </c>
      <c r="M5883" s="15">
        <f t="shared" si="4721"/>
        <v>20700</v>
      </c>
      <c r="N5883" s="15">
        <f t="shared" si="4721"/>
        <v>22850</v>
      </c>
      <c r="O5883" s="15">
        <f t="shared" si="4721"/>
        <v>14093</v>
      </c>
      <c r="P5883" s="15">
        <f t="shared" si="4713"/>
        <v>199393</v>
      </c>
      <c r="Q5883" s="185">
        <f t="shared" si="4714"/>
        <v>100</v>
      </c>
    </row>
    <row r="5884" spans="1:17" x14ac:dyDescent="0.25">
      <c r="A5884" s="4" t="s">
        <v>969</v>
      </c>
      <c r="B5884" s="4" t="s">
        <v>94</v>
      </c>
      <c r="C5884" s="4" t="s">
        <v>1401</v>
      </c>
      <c r="D5884" s="4" t="s">
        <v>2152</v>
      </c>
      <c r="E5884" s="3" t="s">
        <v>39</v>
      </c>
      <c r="F5884" s="4"/>
      <c r="G5884" s="16" t="s">
        <v>1018</v>
      </c>
      <c r="H5884" s="16" t="s">
        <v>38</v>
      </c>
      <c r="I5884" s="183">
        <v>4500</v>
      </c>
      <c r="J5884" s="183">
        <v>4500</v>
      </c>
      <c r="K5884" s="183">
        <v>4000</v>
      </c>
      <c r="L5884" s="183">
        <f t="shared" ref="L5884:L5891" si="4722">M5884+N5884+O5884</f>
        <v>500</v>
      </c>
      <c r="M5884" s="17">
        <v>0</v>
      </c>
      <c r="N5884" s="17">
        <v>0</v>
      </c>
      <c r="O5884" s="17">
        <v>500</v>
      </c>
      <c r="P5884" s="17">
        <f t="shared" si="4713"/>
        <v>4500</v>
      </c>
      <c r="Q5884" s="183">
        <f t="shared" si="4714"/>
        <v>100</v>
      </c>
    </row>
    <row r="5885" spans="1:17" x14ac:dyDescent="0.25">
      <c r="A5885" s="4" t="s">
        <v>969</v>
      </c>
      <c r="B5885" s="4" t="s">
        <v>94</v>
      </c>
      <c r="C5885" s="4" t="s">
        <v>1401</v>
      </c>
      <c r="D5885" s="4" t="s">
        <v>2152</v>
      </c>
      <c r="E5885" s="3" t="s">
        <v>197</v>
      </c>
      <c r="F5885" s="4"/>
      <c r="G5885" s="16" t="s">
        <v>1018</v>
      </c>
      <c r="H5885" s="16" t="s">
        <v>196</v>
      </c>
      <c r="I5885" s="183">
        <v>101000</v>
      </c>
      <c r="J5885" s="183">
        <v>101000</v>
      </c>
      <c r="K5885" s="183">
        <v>65000</v>
      </c>
      <c r="L5885" s="183">
        <f t="shared" si="4722"/>
        <v>36000</v>
      </c>
      <c r="M5885" s="17">
        <v>13000</v>
      </c>
      <c r="N5885" s="17">
        <v>15000</v>
      </c>
      <c r="O5885" s="17">
        <v>8000</v>
      </c>
      <c r="P5885" s="17">
        <f t="shared" si="4713"/>
        <v>101000</v>
      </c>
      <c r="Q5885" s="183">
        <f t="shared" si="4714"/>
        <v>100</v>
      </c>
    </row>
    <row r="5886" spans="1:17" x14ac:dyDescent="0.25">
      <c r="A5886" s="4" t="s">
        <v>969</v>
      </c>
      <c r="B5886" s="4" t="s">
        <v>94</v>
      </c>
      <c r="C5886" s="4" t="s">
        <v>1401</v>
      </c>
      <c r="D5886" s="4" t="s">
        <v>2152</v>
      </c>
      <c r="E5886" s="3" t="s">
        <v>200</v>
      </c>
      <c r="F5886" s="4"/>
      <c r="G5886" s="16" t="s">
        <v>1018</v>
      </c>
      <c r="H5886" s="16" t="s">
        <v>199</v>
      </c>
      <c r="I5886" s="183">
        <v>15000</v>
      </c>
      <c r="J5886" s="183">
        <v>15000</v>
      </c>
      <c r="K5886" s="183">
        <v>11200</v>
      </c>
      <c r="L5886" s="183">
        <f t="shared" si="4722"/>
        <v>3800</v>
      </c>
      <c r="M5886" s="17">
        <v>800</v>
      </c>
      <c r="N5886" s="17">
        <v>1800</v>
      </c>
      <c r="O5886" s="17">
        <v>1200</v>
      </c>
      <c r="P5886" s="17">
        <f t="shared" si="4713"/>
        <v>15000</v>
      </c>
      <c r="Q5886" s="183">
        <f t="shared" si="4714"/>
        <v>100</v>
      </c>
    </row>
    <row r="5887" spans="1:17" x14ac:dyDescent="0.25">
      <c r="A5887" s="4" t="s">
        <v>969</v>
      </c>
      <c r="B5887" s="4" t="s">
        <v>94</v>
      </c>
      <c r="C5887" s="4" t="s">
        <v>1401</v>
      </c>
      <c r="D5887" s="4" t="s">
        <v>2152</v>
      </c>
      <c r="E5887" s="3" t="s">
        <v>203</v>
      </c>
      <c r="F5887" s="4"/>
      <c r="G5887" s="16" t="s">
        <v>1018</v>
      </c>
      <c r="H5887" s="16" t="s">
        <v>202</v>
      </c>
      <c r="I5887" s="183">
        <v>32000</v>
      </c>
      <c r="J5887" s="183">
        <v>28000</v>
      </c>
      <c r="K5887" s="183">
        <v>21000</v>
      </c>
      <c r="L5887" s="183">
        <f t="shared" si="4722"/>
        <v>7000</v>
      </c>
      <c r="M5887" s="17">
        <v>2500</v>
      </c>
      <c r="N5887" s="17">
        <v>2500</v>
      </c>
      <c r="O5887" s="17">
        <v>2000</v>
      </c>
      <c r="P5887" s="17">
        <f t="shared" si="4713"/>
        <v>28000</v>
      </c>
      <c r="Q5887" s="183">
        <f t="shared" si="4714"/>
        <v>100</v>
      </c>
    </row>
    <row r="5888" spans="1:17" x14ac:dyDescent="0.25">
      <c r="A5888" s="4" t="s">
        <v>969</v>
      </c>
      <c r="B5888" s="4" t="s">
        <v>94</v>
      </c>
      <c r="C5888" s="4" t="s">
        <v>1401</v>
      </c>
      <c r="D5888" s="4" t="s">
        <v>2152</v>
      </c>
      <c r="E5888" s="3" t="s">
        <v>206</v>
      </c>
      <c r="F5888" s="4"/>
      <c r="G5888" s="16" t="s">
        <v>1018</v>
      </c>
      <c r="H5888" s="16" t="s">
        <v>205</v>
      </c>
      <c r="I5888" s="183">
        <v>5000</v>
      </c>
      <c r="J5888" s="183">
        <v>3000</v>
      </c>
      <c r="K5888" s="183">
        <v>2100</v>
      </c>
      <c r="L5888" s="183">
        <f t="shared" si="4722"/>
        <v>900</v>
      </c>
      <c r="M5888" s="17">
        <v>400</v>
      </c>
      <c r="N5888" s="17">
        <v>500</v>
      </c>
      <c r="O5888" s="17">
        <v>0</v>
      </c>
      <c r="P5888" s="17">
        <f t="shared" si="4713"/>
        <v>3000</v>
      </c>
      <c r="Q5888" s="183">
        <f t="shared" si="4714"/>
        <v>100</v>
      </c>
    </row>
    <row r="5889" spans="1:17" x14ac:dyDescent="0.25">
      <c r="A5889" s="4" t="s">
        <v>969</v>
      </c>
      <c r="B5889" s="4" t="s">
        <v>94</v>
      </c>
      <c r="C5889" s="4" t="s">
        <v>1401</v>
      </c>
      <c r="D5889" s="4" t="s">
        <v>2152</v>
      </c>
      <c r="E5889" s="3" t="s">
        <v>209</v>
      </c>
      <c r="F5889" s="4"/>
      <c r="G5889" s="16" t="s">
        <v>1018</v>
      </c>
      <c r="H5889" s="16" t="s">
        <v>208</v>
      </c>
      <c r="I5889" s="183">
        <v>1500</v>
      </c>
      <c r="J5889" s="183">
        <v>1500</v>
      </c>
      <c r="K5889" s="183">
        <v>1050</v>
      </c>
      <c r="L5889" s="183">
        <f t="shared" si="4722"/>
        <v>450</v>
      </c>
      <c r="M5889" s="17">
        <v>100</v>
      </c>
      <c r="N5889" s="17">
        <v>350</v>
      </c>
      <c r="O5889" s="17">
        <v>0</v>
      </c>
      <c r="P5889" s="17">
        <f t="shared" si="4713"/>
        <v>1500</v>
      </c>
      <c r="Q5889" s="183">
        <f t="shared" si="4714"/>
        <v>100</v>
      </c>
    </row>
    <row r="5890" spans="1:17" x14ac:dyDescent="0.25">
      <c r="A5890" s="4" t="s">
        <v>969</v>
      </c>
      <c r="B5890" s="4" t="s">
        <v>94</v>
      </c>
      <c r="C5890" s="4" t="s">
        <v>1401</v>
      </c>
      <c r="D5890" s="4" t="s">
        <v>2152</v>
      </c>
      <c r="E5890" s="3" t="s">
        <v>212</v>
      </c>
      <c r="F5890" s="4"/>
      <c r="G5890" s="16" t="s">
        <v>1018</v>
      </c>
      <c r="H5890" s="16" t="s">
        <v>211</v>
      </c>
      <c r="I5890" s="183">
        <v>11500</v>
      </c>
      <c r="J5890" s="183">
        <v>9000</v>
      </c>
      <c r="K5890" s="183">
        <v>8000</v>
      </c>
      <c r="L5890" s="183">
        <f t="shared" si="4722"/>
        <v>1000</v>
      </c>
      <c r="M5890" s="17">
        <v>1000</v>
      </c>
      <c r="N5890" s="17">
        <v>0</v>
      </c>
      <c r="O5890" s="17">
        <v>0</v>
      </c>
      <c r="P5890" s="17">
        <f t="shared" si="4713"/>
        <v>9000</v>
      </c>
      <c r="Q5890" s="183">
        <f t="shared" si="4714"/>
        <v>100</v>
      </c>
    </row>
    <row r="5891" spans="1:17" x14ac:dyDescent="0.25">
      <c r="A5891" s="4" t="s">
        <v>969</v>
      </c>
      <c r="B5891" s="4" t="s">
        <v>94</v>
      </c>
      <c r="C5891" s="4" t="s">
        <v>1401</v>
      </c>
      <c r="D5891" s="4" t="s">
        <v>2152</v>
      </c>
      <c r="E5891" s="3" t="s">
        <v>215</v>
      </c>
      <c r="F5891" s="4"/>
      <c r="G5891" s="16" t="s">
        <v>1018</v>
      </c>
      <c r="H5891" s="16" t="s">
        <v>214</v>
      </c>
      <c r="I5891" s="183">
        <v>2200</v>
      </c>
      <c r="J5891" s="183">
        <v>0</v>
      </c>
      <c r="K5891" s="183">
        <v>0</v>
      </c>
      <c r="L5891" s="183">
        <f t="shared" si="4722"/>
        <v>0</v>
      </c>
      <c r="M5891" s="17"/>
      <c r="N5891" s="17"/>
      <c r="O5891" s="17"/>
      <c r="P5891" s="17">
        <f t="shared" si="4713"/>
        <v>0</v>
      </c>
      <c r="Q5891" s="161" t="str">
        <f t="shared" si="4714"/>
        <v>-</v>
      </c>
    </row>
    <row r="5892" spans="1:17" x14ac:dyDescent="0.25">
      <c r="A5892" s="1" t="s">
        <v>969</v>
      </c>
      <c r="B5892" s="1" t="s">
        <v>94</v>
      </c>
      <c r="C5892" s="1" t="s">
        <v>1401</v>
      </c>
      <c r="D5892" s="1" t="s">
        <v>2152</v>
      </c>
      <c r="E5892" s="1" t="s">
        <v>40</v>
      </c>
      <c r="F5892" s="4" t="s">
        <v>1</v>
      </c>
      <c r="G5892" s="16" t="s">
        <v>1</v>
      </c>
      <c r="H5892" s="2" t="s">
        <v>41</v>
      </c>
      <c r="I5892" s="185">
        <f t="shared" ref="I5892:O5892" si="4723">SUM(I5893:I5895)</f>
        <v>47693</v>
      </c>
      <c r="J5892" s="185">
        <f t="shared" si="4723"/>
        <v>37393</v>
      </c>
      <c r="K5892" s="185">
        <f t="shared" si="4723"/>
        <v>29400</v>
      </c>
      <c r="L5892" s="185">
        <f t="shared" si="4723"/>
        <v>7993</v>
      </c>
      <c r="M5892" s="15">
        <f t="shared" si="4723"/>
        <v>2900</v>
      </c>
      <c r="N5892" s="15">
        <f t="shared" si="4723"/>
        <v>2700</v>
      </c>
      <c r="O5892" s="15">
        <f t="shared" si="4723"/>
        <v>2393</v>
      </c>
      <c r="P5892" s="15">
        <f t="shared" si="4713"/>
        <v>37393</v>
      </c>
      <c r="Q5892" s="185">
        <f t="shared" si="4714"/>
        <v>100</v>
      </c>
    </row>
    <row r="5893" spans="1:17" x14ac:dyDescent="0.25">
      <c r="A5893" s="4" t="s">
        <v>969</v>
      </c>
      <c r="B5893" s="4" t="s">
        <v>94</v>
      </c>
      <c r="C5893" s="4" t="s">
        <v>1401</v>
      </c>
      <c r="D5893" s="4" t="s">
        <v>2152</v>
      </c>
      <c r="E5893" s="3" t="s">
        <v>42</v>
      </c>
      <c r="F5893" s="4"/>
      <c r="G5893" s="16" t="s">
        <v>1018</v>
      </c>
      <c r="H5893" s="16" t="s">
        <v>41</v>
      </c>
      <c r="I5893" s="183">
        <v>32300</v>
      </c>
      <c r="J5893" s="183">
        <v>22000</v>
      </c>
      <c r="K5893" s="183">
        <v>16000</v>
      </c>
      <c r="L5893" s="183">
        <f>M5893+N5893+O5893</f>
        <v>6000</v>
      </c>
      <c r="M5893" s="17">
        <v>2000</v>
      </c>
      <c r="N5893" s="17">
        <v>2000</v>
      </c>
      <c r="O5893" s="17">
        <v>2000</v>
      </c>
      <c r="P5893" s="17">
        <f t="shared" si="4713"/>
        <v>22000</v>
      </c>
      <c r="Q5893" s="183">
        <f t="shared" si="4714"/>
        <v>100</v>
      </c>
    </row>
    <row r="5894" spans="1:17" ht="22.5" x14ac:dyDescent="0.25">
      <c r="A5894" s="4" t="s">
        <v>969</v>
      </c>
      <c r="B5894" s="4" t="s">
        <v>94</v>
      </c>
      <c r="C5894" s="4" t="s">
        <v>1401</v>
      </c>
      <c r="D5894" s="4" t="s">
        <v>2152</v>
      </c>
      <c r="E5894" s="3" t="s">
        <v>42</v>
      </c>
      <c r="F5894" s="4" t="s">
        <v>2159</v>
      </c>
      <c r="G5894" s="16" t="s">
        <v>1018</v>
      </c>
      <c r="H5894" s="16" t="s">
        <v>50</v>
      </c>
      <c r="I5894" s="183">
        <v>7393</v>
      </c>
      <c r="J5894" s="183">
        <v>7393</v>
      </c>
      <c r="K5894" s="183">
        <v>6000</v>
      </c>
      <c r="L5894" s="183">
        <f>M5894+N5894+O5894</f>
        <v>1393</v>
      </c>
      <c r="M5894" s="17">
        <v>300</v>
      </c>
      <c r="N5894" s="17">
        <v>700</v>
      </c>
      <c r="O5894" s="17">
        <v>393</v>
      </c>
      <c r="P5894" s="17">
        <f t="shared" si="4713"/>
        <v>7393</v>
      </c>
      <c r="Q5894" s="183">
        <f t="shared" si="4714"/>
        <v>100</v>
      </c>
    </row>
    <row r="5895" spans="1:17" ht="22.5" x14ac:dyDescent="0.25">
      <c r="A5895" s="4" t="s">
        <v>969</v>
      </c>
      <c r="B5895" s="4" t="s">
        <v>94</v>
      </c>
      <c r="C5895" s="4" t="s">
        <v>1401</v>
      </c>
      <c r="D5895" s="4" t="s">
        <v>2152</v>
      </c>
      <c r="E5895" s="3" t="s">
        <v>42</v>
      </c>
      <c r="F5895" s="4" t="s">
        <v>2160</v>
      </c>
      <c r="G5895" s="16" t="s">
        <v>1018</v>
      </c>
      <c r="H5895" s="16" t="s">
        <v>56</v>
      </c>
      <c r="I5895" s="183">
        <v>8000</v>
      </c>
      <c r="J5895" s="183">
        <v>8000</v>
      </c>
      <c r="K5895" s="183">
        <v>7400</v>
      </c>
      <c r="L5895" s="183">
        <f>M5895+N5895+O5895</f>
        <v>600</v>
      </c>
      <c r="M5895" s="17">
        <v>600</v>
      </c>
      <c r="N5895" s="17">
        <v>0</v>
      </c>
      <c r="O5895" s="17">
        <v>0</v>
      </c>
      <c r="P5895" s="17">
        <f t="shared" si="4713"/>
        <v>8000</v>
      </c>
      <c r="Q5895" s="183">
        <f t="shared" si="4714"/>
        <v>100</v>
      </c>
    </row>
    <row r="5896" spans="1:17" ht="22.5" x14ac:dyDescent="0.25">
      <c r="A5896" s="1" t="s">
        <v>1</v>
      </c>
      <c r="B5896" s="1" t="s">
        <v>1</v>
      </c>
      <c r="C5896" s="1" t="s">
        <v>1</v>
      </c>
      <c r="D5896" s="2" t="s">
        <v>1</v>
      </c>
      <c r="E5896" s="2" t="s">
        <v>1</v>
      </c>
      <c r="F5896" s="2" t="s">
        <v>1</v>
      </c>
      <c r="G5896" s="2" t="s">
        <v>1</v>
      </c>
      <c r="H5896" s="13" t="s">
        <v>57</v>
      </c>
      <c r="I5896" s="184">
        <f t="shared" ref="I5896:O5897" si="4724">SUM(I5897)</f>
        <v>100</v>
      </c>
      <c r="J5896" s="184">
        <f t="shared" si="4724"/>
        <v>27920</v>
      </c>
      <c r="K5896" s="184">
        <f t="shared" si="4724"/>
        <v>27820</v>
      </c>
      <c r="L5896" s="184">
        <f t="shared" si="4724"/>
        <v>0</v>
      </c>
      <c r="M5896" s="14">
        <f t="shared" si="4724"/>
        <v>0</v>
      </c>
      <c r="N5896" s="14">
        <f t="shared" si="4724"/>
        <v>0</v>
      </c>
      <c r="O5896" s="14">
        <f t="shared" si="4724"/>
        <v>0</v>
      </c>
      <c r="P5896" s="14">
        <f t="shared" si="4713"/>
        <v>27820</v>
      </c>
      <c r="Q5896" s="184">
        <f t="shared" si="4714"/>
        <v>99.641833810888244</v>
      </c>
    </row>
    <row r="5897" spans="1:17" x14ac:dyDescent="0.25">
      <c r="A5897" s="4" t="s">
        <v>969</v>
      </c>
      <c r="B5897" s="4" t="s">
        <v>94</v>
      </c>
      <c r="C5897" s="4" t="s">
        <v>1401</v>
      </c>
      <c r="D5897" s="4" t="s">
        <v>2152</v>
      </c>
      <c r="E5897" s="2" t="s">
        <v>58</v>
      </c>
      <c r="F5897" s="2" t="s">
        <v>1</v>
      </c>
      <c r="G5897" s="2" t="s">
        <v>1</v>
      </c>
      <c r="H5897" s="2" t="s">
        <v>59</v>
      </c>
      <c r="I5897" s="185">
        <f t="shared" si="4724"/>
        <v>100</v>
      </c>
      <c r="J5897" s="185">
        <f t="shared" si="4724"/>
        <v>27920</v>
      </c>
      <c r="K5897" s="185">
        <f t="shared" si="4724"/>
        <v>27820</v>
      </c>
      <c r="L5897" s="185">
        <f t="shared" si="4724"/>
        <v>0</v>
      </c>
      <c r="M5897" s="15">
        <f t="shared" si="4724"/>
        <v>0</v>
      </c>
      <c r="N5897" s="15">
        <f t="shared" si="4724"/>
        <v>0</v>
      </c>
      <c r="O5897" s="15">
        <f t="shared" si="4724"/>
        <v>0</v>
      </c>
      <c r="P5897" s="15">
        <f t="shared" si="4713"/>
        <v>27820</v>
      </c>
      <c r="Q5897" s="185">
        <f t="shared" si="4714"/>
        <v>99.641833810888244</v>
      </c>
    </row>
    <row r="5898" spans="1:17" x14ac:dyDescent="0.25">
      <c r="A5898" s="4" t="s">
        <v>969</v>
      </c>
      <c r="B5898" s="4" t="s">
        <v>94</v>
      </c>
      <c r="C5898" s="4" t="s">
        <v>1401</v>
      </c>
      <c r="D5898" s="4" t="s">
        <v>2152</v>
      </c>
      <c r="E5898" s="3" t="s">
        <v>69</v>
      </c>
      <c r="F5898" s="4"/>
      <c r="G5898" s="16" t="s">
        <v>1018</v>
      </c>
      <c r="H5898" s="16" t="s">
        <v>68</v>
      </c>
      <c r="I5898" s="183">
        <v>100</v>
      </c>
      <c r="J5898" s="183">
        <v>27920</v>
      </c>
      <c r="K5898" s="183">
        <v>27820</v>
      </c>
      <c r="L5898" s="183">
        <f>M5898+N5898+O5898</f>
        <v>0</v>
      </c>
      <c r="M5898" s="17"/>
      <c r="N5898" s="17"/>
      <c r="O5898" s="17"/>
      <c r="P5898" s="17">
        <f t="shared" si="4713"/>
        <v>27820</v>
      </c>
      <c r="Q5898" s="183">
        <f t="shared" si="4714"/>
        <v>99.641833810888244</v>
      </c>
    </row>
    <row r="5899" spans="1:17" ht="22.5" x14ac:dyDescent="0.25">
      <c r="A5899" s="1" t="s">
        <v>1</v>
      </c>
      <c r="B5899" s="1" t="s">
        <v>1</v>
      </c>
      <c r="C5899" s="1" t="s">
        <v>1</v>
      </c>
      <c r="D5899" s="2" t="s">
        <v>1</v>
      </c>
      <c r="E5899" s="2" t="s">
        <v>1</v>
      </c>
      <c r="F5899" s="2" t="s">
        <v>1</v>
      </c>
      <c r="G5899" s="2" t="s">
        <v>1</v>
      </c>
      <c r="H5899" s="13" t="s">
        <v>70</v>
      </c>
      <c r="I5899" s="184">
        <f t="shared" ref="I5899:O5899" si="4725">SUM(I5900)</f>
        <v>45000</v>
      </c>
      <c r="J5899" s="184">
        <f t="shared" si="4725"/>
        <v>42000</v>
      </c>
      <c r="K5899" s="184">
        <f t="shared" si="4725"/>
        <v>32000</v>
      </c>
      <c r="L5899" s="184">
        <f t="shared" si="4725"/>
        <v>10000</v>
      </c>
      <c r="M5899" s="14">
        <f t="shared" si="4725"/>
        <v>10000</v>
      </c>
      <c r="N5899" s="14">
        <f t="shared" si="4725"/>
        <v>0</v>
      </c>
      <c r="O5899" s="14">
        <f t="shared" si="4725"/>
        <v>0</v>
      </c>
      <c r="P5899" s="14">
        <f t="shared" si="4713"/>
        <v>42000</v>
      </c>
      <c r="Q5899" s="184">
        <f t="shared" si="4714"/>
        <v>100</v>
      </c>
    </row>
    <row r="5900" spans="1:17" x14ac:dyDescent="0.25">
      <c r="A5900" s="4" t="s">
        <v>969</v>
      </c>
      <c r="B5900" s="4" t="s">
        <v>94</v>
      </c>
      <c r="C5900" s="4" t="s">
        <v>1401</v>
      </c>
      <c r="D5900" s="4" t="s">
        <v>2152</v>
      </c>
      <c r="E5900" s="2" t="s">
        <v>71</v>
      </c>
      <c r="F5900" s="2" t="s">
        <v>1</v>
      </c>
      <c r="G5900" s="2" t="s">
        <v>1</v>
      </c>
      <c r="H5900" s="2" t="s">
        <v>72</v>
      </c>
      <c r="I5900" s="185">
        <f t="shared" ref="I5900:L5900" si="4726">SUM(I5901:I5902)</f>
        <v>45000</v>
      </c>
      <c r="J5900" s="185">
        <f t="shared" ref="J5900" si="4727">SUM(J5901:J5902)</f>
        <v>42000</v>
      </c>
      <c r="K5900" s="185">
        <f t="shared" ref="K5900" si="4728">SUM(K5901:K5902)</f>
        <v>32000</v>
      </c>
      <c r="L5900" s="185">
        <f t="shared" si="4726"/>
        <v>10000</v>
      </c>
      <c r="M5900" s="15">
        <f t="shared" ref="M5900:O5900" si="4729">SUM(M5901:M5902)</f>
        <v>10000</v>
      </c>
      <c r="N5900" s="15">
        <f t="shared" si="4729"/>
        <v>0</v>
      </c>
      <c r="O5900" s="15">
        <f t="shared" si="4729"/>
        <v>0</v>
      </c>
      <c r="P5900" s="15">
        <f t="shared" si="4713"/>
        <v>42000</v>
      </c>
      <c r="Q5900" s="185">
        <f t="shared" si="4714"/>
        <v>100</v>
      </c>
    </row>
    <row r="5901" spans="1:17" x14ac:dyDescent="0.25">
      <c r="A5901" s="4" t="s">
        <v>969</v>
      </c>
      <c r="B5901" s="4" t="s">
        <v>94</v>
      </c>
      <c r="C5901" s="4" t="s">
        <v>1401</v>
      </c>
      <c r="D5901" s="4" t="s">
        <v>2152</v>
      </c>
      <c r="E5901" s="3" t="s">
        <v>75</v>
      </c>
      <c r="F5901" s="4"/>
      <c r="G5901" s="16" t="s">
        <v>1018</v>
      </c>
      <c r="H5901" s="16" t="s">
        <v>74</v>
      </c>
      <c r="I5901" s="183">
        <v>15000</v>
      </c>
      <c r="J5901" s="183">
        <v>12000</v>
      </c>
      <c r="K5901" s="183">
        <v>12000</v>
      </c>
      <c r="L5901" s="183">
        <f>M5901+N5901+O5901</f>
        <v>0</v>
      </c>
      <c r="M5901" s="17"/>
      <c r="N5901" s="17">
        <v>0</v>
      </c>
      <c r="O5901" s="17">
        <v>0</v>
      </c>
      <c r="P5901" s="17">
        <f t="shared" si="4713"/>
        <v>12000</v>
      </c>
      <c r="Q5901" s="183">
        <f t="shared" si="4714"/>
        <v>100</v>
      </c>
    </row>
    <row r="5902" spans="1:17" x14ac:dyDescent="0.25">
      <c r="A5902" s="4" t="s">
        <v>969</v>
      </c>
      <c r="B5902" s="4" t="s">
        <v>94</v>
      </c>
      <c r="C5902" s="4" t="s">
        <v>1401</v>
      </c>
      <c r="D5902" s="4" t="s">
        <v>2152</v>
      </c>
      <c r="E5902" s="3" t="s">
        <v>341</v>
      </c>
      <c r="F5902" s="4"/>
      <c r="G5902" s="16" t="s">
        <v>1018</v>
      </c>
      <c r="H5902" s="16" t="s">
        <v>340</v>
      </c>
      <c r="I5902" s="183">
        <v>30000</v>
      </c>
      <c r="J5902" s="183">
        <v>30000</v>
      </c>
      <c r="K5902" s="183">
        <v>20000</v>
      </c>
      <c r="L5902" s="183">
        <f>M5902+N5902+O5902</f>
        <v>10000</v>
      </c>
      <c r="M5902" s="17">
        <v>10000</v>
      </c>
      <c r="N5902" s="17">
        <v>0</v>
      </c>
      <c r="O5902" s="17">
        <v>0</v>
      </c>
      <c r="P5902" s="17">
        <f t="shared" si="4713"/>
        <v>30000</v>
      </c>
      <c r="Q5902" s="183">
        <f t="shared" si="4714"/>
        <v>100</v>
      </c>
    </row>
    <row r="5903" spans="1:17" ht="22.5" x14ac:dyDescent="0.25">
      <c r="A5903" s="16" t="s">
        <v>1</v>
      </c>
      <c r="B5903" s="16" t="s">
        <v>1</v>
      </c>
      <c r="C5903" s="16" t="s">
        <v>1</v>
      </c>
      <c r="D5903" s="16" t="s">
        <v>1</v>
      </c>
      <c r="E5903" s="16" t="s">
        <v>1</v>
      </c>
      <c r="F5903" s="16" t="s">
        <v>1</v>
      </c>
      <c r="G5903" s="16" t="s">
        <v>1</v>
      </c>
      <c r="H5903" s="13" t="s">
        <v>2161</v>
      </c>
      <c r="I5903" s="184">
        <f t="shared" ref="I5903:O5903" si="4730">SUM(I5872,I5896,I5899)</f>
        <v>3150526</v>
      </c>
      <c r="J5903" s="184">
        <f t="shared" si="4730"/>
        <v>3164539</v>
      </c>
      <c r="K5903" s="184">
        <f t="shared" si="4730"/>
        <v>2460226</v>
      </c>
      <c r="L5903" s="184">
        <f t="shared" si="4730"/>
        <v>704213</v>
      </c>
      <c r="M5903" s="14">
        <f t="shared" si="4730"/>
        <v>263600</v>
      </c>
      <c r="N5903" s="14">
        <f t="shared" si="4730"/>
        <v>264531</v>
      </c>
      <c r="O5903" s="14">
        <f t="shared" si="4730"/>
        <v>176082</v>
      </c>
      <c r="P5903" s="14">
        <f t="shared" si="4713"/>
        <v>3164439</v>
      </c>
      <c r="Q5903" s="184">
        <f t="shared" si="4714"/>
        <v>99.996839982063733</v>
      </c>
    </row>
    <row r="5904" spans="1:17" ht="15.75" thickBot="1" x14ac:dyDescent="0.3">
      <c r="A5904" s="16" t="s">
        <v>1</v>
      </c>
      <c r="B5904" s="16" t="s">
        <v>1</v>
      </c>
      <c r="C5904" s="16" t="s">
        <v>1</v>
      </c>
      <c r="D5904" s="16" t="s">
        <v>1</v>
      </c>
      <c r="E5904" s="16" t="s">
        <v>1</v>
      </c>
      <c r="F5904" s="16" t="s">
        <v>1</v>
      </c>
      <c r="G5904" s="16" t="s">
        <v>1</v>
      </c>
      <c r="H5904" s="2" t="s">
        <v>77</v>
      </c>
      <c r="I5904" s="185">
        <v>57</v>
      </c>
      <c r="J5904" s="185">
        <v>57</v>
      </c>
      <c r="K5904" s="185"/>
      <c r="L5904" s="185"/>
      <c r="M5904" s="15"/>
      <c r="N5904" s="15"/>
      <c r="O5904" s="15"/>
      <c r="P5904" s="15"/>
      <c r="Q5904" s="164"/>
    </row>
    <row r="5905" spans="1:17" ht="45.75" thickBot="1" x14ac:dyDescent="0.3">
      <c r="A5905" s="212" t="s">
        <v>1</v>
      </c>
      <c r="B5905" s="212" t="s">
        <v>1</v>
      </c>
      <c r="C5905" s="212" t="s">
        <v>1</v>
      </c>
      <c r="D5905" s="212" t="s">
        <v>1</v>
      </c>
      <c r="E5905" s="212" t="s">
        <v>1</v>
      </c>
      <c r="F5905" s="212" t="s">
        <v>1</v>
      </c>
      <c r="G5905" s="214" t="s">
        <v>1</v>
      </c>
      <c r="H5905" s="5" t="s">
        <v>78</v>
      </c>
      <c r="I5905" s="109" t="s">
        <v>3374</v>
      </c>
      <c r="J5905" s="109" t="s">
        <v>3433</v>
      </c>
      <c r="K5905" s="109" t="s">
        <v>3437</v>
      </c>
      <c r="L5905" s="109" t="s">
        <v>3434</v>
      </c>
      <c r="M5905" s="5" t="s">
        <v>3439</v>
      </c>
      <c r="N5905" s="5" t="s">
        <v>3440</v>
      </c>
      <c r="O5905" s="5" t="s">
        <v>3441</v>
      </c>
      <c r="P5905" s="5" t="s">
        <v>3438</v>
      </c>
      <c r="Q5905" s="162" t="s">
        <v>3302</v>
      </c>
    </row>
    <row r="5906" spans="1:17" x14ac:dyDescent="0.25">
      <c r="A5906" s="213"/>
      <c r="B5906" s="213"/>
      <c r="C5906" s="213"/>
      <c r="D5906" s="213"/>
      <c r="E5906" s="213"/>
      <c r="F5906" s="213"/>
      <c r="G5906" s="215"/>
      <c r="H5906" s="18" t="s">
        <v>1</v>
      </c>
      <c r="I5906" s="110">
        <v>1</v>
      </c>
      <c r="J5906" s="110">
        <v>2</v>
      </c>
      <c r="K5906" s="110">
        <v>20</v>
      </c>
      <c r="L5906" s="110" t="s">
        <v>3402</v>
      </c>
      <c r="M5906" s="12">
        <v>5</v>
      </c>
      <c r="N5906" s="12">
        <v>6</v>
      </c>
      <c r="O5906" s="12">
        <v>7</v>
      </c>
      <c r="P5906" s="12" t="s">
        <v>3303</v>
      </c>
      <c r="Q5906" s="110">
        <v>9</v>
      </c>
    </row>
    <row r="5907" spans="1:17" x14ac:dyDescent="0.25">
      <c r="A5907" s="213"/>
      <c r="B5907" s="213"/>
      <c r="C5907" s="213"/>
      <c r="D5907" s="213"/>
      <c r="E5907" s="213"/>
      <c r="F5907" s="213"/>
      <c r="G5907" s="215"/>
      <c r="H5907" s="19" t="s">
        <v>1061</v>
      </c>
      <c r="I5907" s="186">
        <f t="shared" ref="I5907:L5907" si="4731">SUM(I5903)</f>
        <v>3150526</v>
      </c>
      <c r="J5907" s="186">
        <f t="shared" ref="J5907" si="4732">SUM(J5903)</f>
        <v>3164539</v>
      </c>
      <c r="K5907" s="186">
        <f t="shared" ref="K5907" si="4733">SUM(K5903)</f>
        <v>2460226</v>
      </c>
      <c r="L5907" s="186">
        <f t="shared" si="4731"/>
        <v>704213</v>
      </c>
      <c r="M5907" s="20">
        <f t="shared" ref="M5907:O5907" si="4734">SUM(M5903)</f>
        <v>263600</v>
      </c>
      <c r="N5907" s="20">
        <f t="shared" si="4734"/>
        <v>264531</v>
      </c>
      <c r="O5907" s="20">
        <f t="shared" si="4734"/>
        <v>176082</v>
      </c>
      <c r="P5907" s="20">
        <f>K5907+L5907</f>
        <v>3164439</v>
      </c>
      <c r="Q5907" s="186">
        <f>IF(J5907=0,"-",P5907/J5907*100)</f>
        <v>99.996839982063733</v>
      </c>
    </row>
    <row r="5908" spans="1:17" x14ac:dyDescent="0.25">
      <c r="A5908" s="213"/>
      <c r="B5908" s="213"/>
      <c r="C5908" s="213"/>
      <c r="D5908" s="213"/>
      <c r="E5908" s="213"/>
      <c r="F5908" s="213"/>
      <c r="G5908" s="215"/>
      <c r="H5908" s="21" t="s">
        <v>80</v>
      </c>
      <c r="I5908" s="186">
        <f t="shared" ref="I5908:L5908" si="4735">SUM(I5907)</f>
        <v>3150526</v>
      </c>
      <c r="J5908" s="186">
        <f t="shared" ref="J5908" si="4736">SUM(J5907)</f>
        <v>3164539</v>
      </c>
      <c r="K5908" s="186">
        <f t="shared" ref="K5908" si="4737">SUM(K5907)</f>
        <v>2460226</v>
      </c>
      <c r="L5908" s="186">
        <f t="shared" si="4735"/>
        <v>704213</v>
      </c>
      <c r="M5908" s="20">
        <f t="shared" ref="M5908:O5908" si="4738">SUM(M5907)</f>
        <v>263600</v>
      </c>
      <c r="N5908" s="20">
        <f t="shared" si="4738"/>
        <v>264531</v>
      </c>
      <c r="O5908" s="20">
        <f t="shared" si="4738"/>
        <v>176082</v>
      </c>
      <c r="P5908" s="20">
        <f>K5908+L5908</f>
        <v>3164439</v>
      </c>
      <c r="Q5908" s="186">
        <f>IF(J5908=0,"-",P5908/J5908*100)</f>
        <v>99.996839982063733</v>
      </c>
    </row>
    <row r="5909" spans="1:17" x14ac:dyDescent="0.25">
      <c r="A5909" s="216"/>
      <c r="B5909" s="216"/>
      <c r="C5909" s="216"/>
      <c r="D5909" s="216"/>
      <c r="E5909" s="216"/>
      <c r="F5909" s="216"/>
      <c r="G5909" s="217"/>
      <c r="J5909" s="178">
        <v>0</v>
      </c>
      <c r="K5909" s="178">
        <v>0</v>
      </c>
      <c r="L5909" s="178">
        <f>M5909+N5909+O5909</f>
        <v>0</v>
      </c>
      <c r="P5909">
        <f>K5909+L5909</f>
        <v>0</v>
      </c>
      <c r="Q5909" s="160" t="str">
        <f>IF(J5909=0,"-",P5909/J5909*100)</f>
        <v>-</v>
      </c>
    </row>
    <row r="5910" spans="1:17" ht="15.75" thickBot="1" x14ac:dyDescent="0.3">
      <c r="A5910" s="16" t="s">
        <v>1</v>
      </c>
      <c r="B5910" s="16" t="s">
        <v>1</v>
      </c>
      <c r="C5910" s="16" t="s">
        <v>1</v>
      </c>
      <c r="D5910" s="16" t="s">
        <v>1</v>
      </c>
      <c r="E5910" s="16" t="s">
        <v>1</v>
      </c>
      <c r="F5910" s="16" t="s">
        <v>1</v>
      </c>
      <c r="G5910" s="16" t="s">
        <v>1</v>
      </c>
      <c r="H5910" s="22" t="s">
        <v>1</v>
      </c>
      <c r="I5910" s="187"/>
      <c r="J5910" s="187"/>
      <c r="K5910" s="187"/>
      <c r="L5910" s="187"/>
      <c r="M5910" s="22"/>
      <c r="N5910" s="22"/>
      <c r="O5910" s="22"/>
      <c r="P5910" s="22"/>
      <c r="Q5910" s="166"/>
    </row>
    <row r="5911" spans="1:17" ht="45.75" thickBot="1" x14ac:dyDescent="0.3">
      <c r="A5911" s="5" t="s">
        <v>4</v>
      </c>
      <c r="B5911" s="5" t="s">
        <v>5</v>
      </c>
      <c r="C5911" s="5" t="s">
        <v>6</v>
      </c>
      <c r="D5911" s="6" t="s">
        <v>1</v>
      </c>
      <c r="E5911" s="5" t="s">
        <v>7</v>
      </c>
      <c r="F5911" s="5" t="s">
        <v>8</v>
      </c>
      <c r="G5911" s="5" t="s">
        <v>9</v>
      </c>
      <c r="H5911" s="5" t="s">
        <v>10</v>
      </c>
      <c r="I5911" s="109" t="s">
        <v>3374</v>
      </c>
      <c r="J5911" s="109" t="s">
        <v>3433</v>
      </c>
      <c r="K5911" s="109" t="s">
        <v>3437</v>
      </c>
      <c r="L5911" s="109" t="s">
        <v>3434</v>
      </c>
      <c r="M5911" s="5" t="s">
        <v>3439</v>
      </c>
      <c r="N5911" s="5" t="s">
        <v>3440</v>
      </c>
      <c r="O5911" s="5" t="s">
        <v>3441</v>
      </c>
      <c r="P5911" s="5" t="s">
        <v>3438</v>
      </c>
      <c r="Q5911" s="162" t="s">
        <v>3302</v>
      </c>
    </row>
    <row r="5912" spans="1:17" x14ac:dyDescent="0.25">
      <c r="A5912" s="7" t="s">
        <v>1</v>
      </c>
      <c r="B5912" s="7" t="s">
        <v>1</v>
      </c>
      <c r="C5912" s="7" t="s">
        <v>1</v>
      </c>
      <c r="D5912" s="8" t="s">
        <v>1</v>
      </c>
      <c r="E5912" s="8" t="s">
        <v>1</v>
      </c>
      <c r="F5912" s="9" t="s">
        <v>1</v>
      </c>
      <c r="G5912" s="10" t="s">
        <v>1</v>
      </c>
      <c r="H5912" s="11" t="s">
        <v>1</v>
      </c>
      <c r="I5912" s="110">
        <v>1</v>
      </c>
      <c r="J5912" s="110">
        <v>2</v>
      </c>
      <c r="K5912" s="110">
        <v>20</v>
      </c>
      <c r="L5912" s="110" t="s">
        <v>3402</v>
      </c>
      <c r="M5912" s="12">
        <v>5</v>
      </c>
      <c r="N5912" s="12">
        <v>6</v>
      </c>
      <c r="O5912" s="12">
        <v>7</v>
      </c>
      <c r="P5912" s="12" t="s">
        <v>3303</v>
      </c>
      <c r="Q5912" s="110">
        <v>9</v>
      </c>
    </row>
    <row r="5913" spans="1:17" ht="22.5" x14ac:dyDescent="0.25">
      <c r="A5913" s="1" t="s">
        <v>969</v>
      </c>
      <c r="B5913" s="1" t="s">
        <v>94</v>
      </c>
      <c r="C5913" s="4" t="s">
        <v>1412</v>
      </c>
      <c r="D5913" s="4" t="s">
        <v>2162</v>
      </c>
      <c r="E5913" s="2" t="s">
        <v>1</v>
      </c>
      <c r="F5913" s="2" t="s">
        <v>1</v>
      </c>
      <c r="G5913" s="2" t="s">
        <v>1</v>
      </c>
      <c r="H5913" s="2" t="s">
        <v>2163</v>
      </c>
      <c r="I5913" s="183">
        <v>0</v>
      </c>
      <c r="J5913" s="183"/>
      <c r="K5913" s="183"/>
      <c r="L5913" s="183"/>
      <c r="M5913" s="3"/>
      <c r="N5913" s="3"/>
      <c r="O5913" s="3"/>
      <c r="P5913" s="3"/>
      <c r="Q5913" s="161"/>
    </row>
    <row r="5914" spans="1:17" ht="33.75" x14ac:dyDescent="0.25">
      <c r="A5914" s="1" t="s">
        <v>1</v>
      </c>
      <c r="B5914" s="1" t="s">
        <v>1</v>
      </c>
      <c r="C5914" s="1" t="s">
        <v>1</v>
      </c>
      <c r="D5914" s="2" t="s">
        <v>1</v>
      </c>
      <c r="E5914" s="2" t="s">
        <v>1</v>
      </c>
      <c r="F5914" s="2" t="s">
        <v>1</v>
      </c>
      <c r="G5914" s="2" t="s">
        <v>1</v>
      </c>
      <c r="H5914" s="13" t="s">
        <v>14</v>
      </c>
      <c r="I5914" s="184">
        <f t="shared" ref="I5914:L5914" si="4739">SUM(I5915,I5923,I5925)</f>
        <v>2164231</v>
      </c>
      <c r="J5914" s="184">
        <f t="shared" ref="J5914" si="4740">SUM(J5915,J5923,J5925)</f>
        <v>2114231</v>
      </c>
      <c r="K5914" s="184">
        <f t="shared" ref="K5914" si="4741">SUM(K5915,K5923,K5925)</f>
        <v>1600587</v>
      </c>
      <c r="L5914" s="184">
        <f t="shared" si="4739"/>
        <v>503491</v>
      </c>
      <c r="M5914" s="14">
        <f t="shared" ref="M5914:O5914" si="4742">SUM(M5915,M5923,M5925)</f>
        <v>176106</v>
      </c>
      <c r="N5914" s="14">
        <f t="shared" si="4742"/>
        <v>173370</v>
      </c>
      <c r="O5914" s="14">
        <f t="shared" si="4742"/>
        <v>154015</v>
      </c>
      <c r="P5914" s="14">
        <f t="shared" ref="P5914:P5944" si="4743">K5914+L5914</f>
        <v>2104078</v>
      </c>
      <c r="Q5914" s="184">
        <f t="shared" ref="Q5914:Q5944" si="4744">IF(J5914=0,"-",P5914/J5914*100)</f>
        <v>99.519778113176855</v>
      </c>
    </row>
    <row r="5915" spans="1:17" x14ac:dyDescent="0.25">
      <c r="A5915" s="4" t="s">
        <v>969</v>
      </c>
      <c r="B5915" s="4" t="s">
        <v>94</v>
      </c>
      <c r="C5915" s="4" t="s">
        <v>1412</v>
      </c>
      <c r="D5915" s="4" t="s">
        <v>2162</v>
      </c>
      <c r="E5915" s="2" t="s">
        <v>15</v>
      </c>
      <c r="F5915" s="2" t="s">
        <v>1</v>
      </c>
      <c r="G5915" s="2" t="s">
        <v>1</v>
      </c>
      <c r="H5915" s="2" t="s">
        <v>16</v>
      </c>
      <c r="I5915" s="185">
        <f t="shared" ref="I5915:K5915" si="4745">SUM(I5916,I5917)</f>
        <v>1766648</v>
      </c>
      <c r="J5915" s="185">
        <f t="shared" ref="J5915" si="4746">SUM(J5916,J5917)</f>
        <v>1766648</v>
      </c>
      <c r="K5915" s="185">
        <f t="shared" si="4745"/>
        <v>1344592</v>
      </c>
      <c r="L5915" s="185">
        <f>SUM(L5916,L5917)</f>
        <v>412283</v>
      </c>
      <c r="M5915" s="15">
        <f t="shared" ref="M5915:O5915" si="4747">SUM(M5916,M5917)</f>
        <v>141712</v>
      </c>
      <c r="N5915" s="15">
        <f t="shared" si="4747"/>
        <v>141708</v>
      </c>
      <c r="O5915" s="15">
        <f t="shared" si="4747"/>
        <v>128863</v>
      </c>
      <c r="P5915" s="15">
        <f t="shared" si="4743"/>
        <v>1756875</v>
      </c>
      <c r="Q5915" s="185">
        <f t="shared" si="4744"/>
        <v>99.446805475680506</v>
      </c>
    </row>
    <row r="5916" spans="1:17" x14ac:dyDescent="0.25">
      <c r="A5916" s="4" t="s">
        <v>969</v>
      </c>
      <c r="B5916" s="4" t="s">
        <v>94</v>
      </c>
      <c r="C5916" s="4" t="s">
        <v>1412</v>
      </c>
      <c r="D5916" s="4" t="s">
        <v>2162</v>
      </c>
      <c r="E5916" s="3" t="s">
        <v>18</v>
      </c>
      <c r="F5916" s="4"/>
      <c r="G5916" s="16" t="s">
        <v>1018</v>
      </c>
      <c r="H5916" s="16" t="s">
        <v>17</v>
      </c>
      <c r="I5916" s="183">
        <v>1524205</v>
      </c>
      <c r="J5916" s="183">
        <v>1524205</v>
      </c>
      <c r="K5916" s="183">
        <v>1155942</v>
      </c>
      <c r="L5916" s="183">
        <f>M5916+N5916+O5916</f>
        <v>368263</v>
      </c>
      <c r="M5916" s="17">
        <v>127000</v>
      </c>
      <c r="N5916" s="17">
        <v>127000</v>
      </c>
      <c r="O5916" s="17">
        <v>114263</v>
      </c>
      <c r="P5916" s="17">
        <f t="shared" si="4743"/>
        <v>1524205</v>
      </c>
      <c r="Q5916" s="183">
        <f t="shared" si="4744"/>
        <v>100</v>
      </c>
    </row>
    <row r="5917" spans="1:17" x14ac:dyDescent="0.25">
      <c r="A5917" s="1" t="s">
        <v>969</v>
      </c>
      <c r="B5917" s="1" t="s">
        <v>94</v>
      </c>
      <c r="C5917" s="1" t="s">
        <v>1412</v>
      </c>
      <c r="D5917" s="1" t="s">
        <v>2162</v>
      </c>
      <c r="E5917" s="1" t="s">
        <v>20</v>
      </c>
      <c r="F5917" s="4" t="s">
        <v>1</v>
      </c>
      <c r="G5917" s="16" t="s">
        <v>1</v>
      </c>
      <c r="H5917" s="2" t="s">
        <v>21</v>
      </c>
      <c r="I5917" s="185">
        <f t="shared" ref="I5917:O5917" si="4748">SUM(I5918:I5922)</f>
        <v>242443</v>
      </c>
      <c r="J5917" s="185">
        <f t="shared" si="4748"/>
        <v>242443</v>
      </c>
      <c r="K5917" s="185">
        <f t="shared" si="4748"/>
        <v>188650</v>
      </c>
      <c r="L5917" s="185">
        <f t="shared" si="4748"/>
        <v>44020</v>
      </c>
      <c r="M5917" s="15">
        <f t="shared" si="4748"/>
        <v>14712</v>
      </c>
      <c r="N5917" s="15">
        <f t="shared" si="4748"/>
        <v>14708</v>
      </c>
      <c r="O5917" s="15">
        <f t="shared" si="4748"/>
        <v>14600</v>
      </c>
      <c r="P5917" s="15">
        <f t="shared" si="4743"/>
        <v>232670</v>
      </c>
      <c r="Q5917" s="185">
        <f t="shared" si="4744"/>
        <v>95.968949402539977</v>
      </c>
    </row>
    <row r="5918" spans="1:17" x14ac:dyDescent="0.25">
      <c r="A5918" s="4" t="s">
        <v>969</v>
      </c>
      <c r="B5918" s="4" t="s">
        <v>94</v>
      </c>
      <c r="C5918" s="4" t="s">
        <v>1412</v>
      </c>
      <c r="D5918" s="4" t="s">
        <v>2162</v>
      </c>
      <c r="E5918" s="3" t="s">
        <v>22</v>
      </c>
      <c r="F5918" s="4" t="s">
        <v>2164</v>
      </c>
      <c r="G5918" s="16" t="s">
        <v>1018</v>
      </c>
      <c r="H5918" s="16" t="s">
        <v>86</v>
      </c>
      <c r="I5918" s="183">
        <v>35590</v>
      </c>
      <c r="J5918" s="183">
        <v>35590</v>
      </c>
      <c r="K5918" s="183">
        <v>26698</v>
      </c>
      <c r="L5918" s="183">
        <f>M5918+N5918+O5918</f>
        <v>8892</v>
      </c>
      <c r="M5918" s="17">
        <v>3000</v>
      </c>
      <c r="N5918" s="17">
        <v>3000</v>
      </c>
      <c r="O5918" s="17">
        <v>2892</v>
      </c>
      <c r="P5918" s="17">
        <f t="shared" si="4743"/>
        <v>35590</v>
      </c>
      <c r="Q5918" s="183">
        <f t="shared" si="4744"/>
        <v>100</v>
      </c>
    </row>
    <row r="5919" spans="1:17" x14ac:dyDescent="0.25">
      <c r="A5919" s="4" t="s">
        <v>969</v>
      </c>
      <c r="B5919" s="4" t="s">
        <v>94</v>
      </c>
      <c r="C5919" s="4" t="s">
        <v>1412</v>
      </c>
      <c r="D5919" s="4" t="s">
        <v>2162</v>
      </c>
      <c r="E5919" s="3" t="s">
        <v>22</v>
      </c>
      <c r="F5919" s="4" t="s">
        <v>2165</v>
      </c>
      <c r="G5919" s="16" t="s">
        <v>1018</v>
      </c>
      <c r="H5919" s="16" t="s">
        <v>26</v>
      </c>
      <c r="I5919" s="183">
        <v>140500</v>
      </c>
      <c r="J5919" s="183">
        <v>140500</v>
      </c>
      <c r="K5919" s="183">
        <v>105372</v>
      </c>
      <c r="L5919" s="183">
        <f>M5919+N5919+O5919</f>
        <v>35128</v>
      </c>
      <c r="M5919" s="17">
        <v>11712</v>
      </c>
      <c r="N5919" s="17">
        <v>11708</v>
      </c>
      <c r="O5919" s="17">
        <v>11708</v>
      </c>
      <c r="P5919" s="17">
        <f t="shared" si="4743"/>
        <v>140500</v>
      </c>
      <c r="Q5919" s="183">
        <f t="shared" si="4744"/>
        <v>100</v>
      </c>
    </row>
    <row r="5920" spans="1:17" x14ac:dyDescent="0.25">
      <c r="A5920" s="4" t="s">
        <v>969</v>
      </c>
      <c r="B5920" s="4" t="s">
        <v>94</v>
      </c>
      <c r="C5920" s="4" t="s">
        <v>1412</v>
      </c>
      <c r="D5920" s="4" t="s">
        <v>2162</v>
      </c>
      <c r="E5920" s="3" t="s">
        <v>22</v>
      </c>
      <c r="F5920" s="4" t="s">
        <v>2166</v>
      </c>
      <c r="G5920" s="16" t="s">
        <v>1018</v>
      </c>
      <c r="H5920" s="16" t="s">
        <v>28</v>
      </c>
      <c r="I5920" s="183">
        <v>36353</v>
      </c>
      <c r="J5920" s="183">
        <v>36353</v>
      </c>
      <c r="K5920" s="183">
        <v>26580</v>
      </c>
      <c r="L5920" s="183">
        <f>M5920+N5920+O5920</f>
        <v>0</v>
      </c>
      <c r="M5920" s="17">
        <v>0</v>
      </c>
      <c r="N5920" s="17">
        <v>0</v>
      </c>
      <c r="O5920" s="17">
        <v>0</v>
      </c>
      <c r="P5920" s="17">
        <f t="shared" si="4743"/>
        <v>26580</v>
      </c>
      <c r="Q5920" s="183">
        <f t="shared" si="4744"/>
        <v>73.116386543063854</v>
      </c>
    </row>
    <row r="5921" spans="1:17" x14ac:dyDescent="0.25">
      <c r="A5921" s="4" t="s">
        <v>969</v>
      </c>
      <c r="B5921" s="4" t="s">
        <v>94</v>
      </c>
      <c r="C5921" s="4" t="s">
        <v>1412</v>
      </c>
      <c r="D5921" s="4" t="s">
        <v>2162</v>
      </c>
      <c r="E5921" s="3" t="s">
        <v>22</v>
      </c>
      <c r="F5921" s="4" t="s">
        <v>2167</v>
      </c>
      <c r="G5921" s="16" t="s">
        <v>1018</v>
      </c>
      <c r="H5921" s="16" t="s">
        <v>24</v>
      </c>
      <c r="I5921" s="183">
        <v>6697</v>
      </c>
      <c r="J5921" s="183">
        <v>6697</v>
      </c>
      <c r="K5921" s="183">
        <v>6697</v>
      </c>
      <c r="L5921" s="183">
        <f>M5921+N5921+O5921</f>
        <v>0</v>
      </c>
      <c r="M5921" s="17"/>
      <c r="N5921" s="17"/>
      <c r="O5921" s="17"/>
      <c r="P5921" s="17">
        <f t="shared" si="4743"/>
        <v>6697</v>
      </c>
      <c r="Q5921" s="183">
        <f t="shared" si="4744"/>
        <v>100</v>
      </c>
    </row>
    <row r="5922" spans="1:17" x14ac:dyDescent="0.25">
      <c r="A5922" s="4" t="s">
        <v>969</v>
      </c>
      <c r="B5922" s="4" t="s">
        <v>94</v>
      </c>
      <c r="C5922" s="4" t="s">
        <v>1412</v>
      </c>
      <c r="D5922" s="4" t="s">
        <v>2162</v>
      </c>
      <c r="E5922" s="3" t="s">
        <v>22</v>
      </c>
      <c r="F5922" s="4" t="s">
        <v>2168</v>
      </c>
      <c r="G5922" s="16" t="s">
        <v>1018</v>
      </c>
      <c r="H5922" s="16" t="s">
        <v>30</v>
      </c>
      <c r="I5922" s="183">
        <v>23303</v>
      </c>
      <c r="J5922" s="183">
        <v>23303</v>
      </c>
      <c r="K5922" s="183">
        <v>23303</v>
      </c>
      <c r="L5922" s="183">
        <f>M5922+N5922+O5922</f>
        <v>0</v>
      </c>
      <c r="M5922" s="17"/>
      <c r="N5922" s="17"/>
      <c r="O5922" s="17"/>
      <c r="P5922" s="17">
        <f t="shared" si="4743"/>
        <v>23303</v>
      </c>
      <c r="Q5922" s="183">
        <f t="shared" si="4744"/>
        <v>100</v>
      </c>
    </row>
    <row r="5923" spans="1:17" x14ac:dyDescent="0.25">
      <c r="A5923" s="4" t="s">
        <v>969</v>
      </c>
      <c r="B5923" s="4" t="s">
        <v>94</v>
      </c>
      <c r="C5923" s="4" t="s">
        <v>1412</v>
      </c>
      <c r="D5923" s="4" t="s">
        <v>2162</v>
      </c>
      <c r="E5923" s="2" t="s">
        <v>31</v>
      </c>
      <c r="F5923" s="2" t="s">
        <v>1</v>
      </c>
      <c r="G5923" s="2" t="s">
        <v>1</v>
      </c>
      <c r="H5923" s="2" t="s">
        <v>32</v>
      </c>
      <c r="I5923" s="185">
        <f t="shared" ref="I5923:O5923" si="4749">SUM(I5924)</f>
        <v>160041</v>
      </c>
      <c r="J5923" s="185">
        <f t="shared" si="4749"/>
        <v>160041</v>
      </c>
      <c r="K5923" s="185">
        <f t="shared" si="4749"/>
        <v>119939</v>
      </c>
      <c r="L5923" s="185">
        <f t="shared" si="4749"/>
        <v>40102</v>
      </c>
      <c r="M5923" s="15">
        <f t="shared" si="4749"/>
        <v>14000</v>
      </c>
      <c r="N5923" s="15">
        <f t="shared" si="4749"/>
        <v>14000</v>
      </c>
      <c r="O5923" s="15">
        <f t="shared" si="4749"/>
        <v>12102</v>
      </c>
      <c r="P5923" s="15">
        <f t="shared" si="4743"/>
        <v>160041</v>
      </c>
      <c r="Q5923" s="185">
        <f t="shared" si="4744"/>
        <v>100</v>
      </c>
    </row>
    <row r="5924" spans="1:17" x14ac:dyDescent="0.25">
      <c r="A5924" s="4" t="s">
        <v>969</v>
      </c>
      <c r="B5924" s="4" t="s">
        <v>94</v>
      </c>
      <c r="C5924" s="4" t="s">
        <v>1412</v>
      </c>
      <c r="D5924" s="4" t="s">
        <v>2162</v>
      </c>
      <c r="E5924" s="3" t="s">
        <v>34</v>
      </c>
      <c r="F5924" s="4"/>
      <c r="G5924" s="16" t="s">
        <v>1018</v>
      </c>
      <c r="H5924" s="16" t="s">
        <v>33</v>
      </c>
      <c r="I5924" s="183">
        <v>160041</v>
      </c>
      <c r="J5924" s="183">
        <v>160041</v>
      </c>
      <c r="K5924" s="183">
        <v>119939</v>
      </c>
      <c r="L5924" s="183">
        <f>M5924+N5924+O5924</f>
        <v>40102</v>
      </c>
      <c r="M5924" s="17">
        <v>14000</v>
      </c>
      <c r="N5924" s="17">
        <v>14000</v>
      </c>
      <c r="O5924" s="17">
        <v>12102</v>
      </c>
      <c r="P5924" s="17">
        <f t="shared" si="4743"/>
        <v>160041</v>
      </c>
      <c r="Q5924" s="183">
        <f t="shared" si="4744"/>
        <v>100</v>
      </c>
    </row>
    <row r="5925" spans="1:17" x14ac:dyDescent="0.25">
      <c r="A5925" s="4" t="s">
        <v>969</v>
      </c>
      <c r="B5925" s="4" t="s">
        <v>94</v>
      </c>
      <c r="C5925" s="4" t="s">
        <v>1412</v>
      </c>
      <c r="D5925" s="4" t="s">
        <v>2162</v>
      </c>
      <c r="E5925" s="2" t="s">
        <v>35</v>
      </c>
      <c r="F5925" s="2" t="s">
        <v>1</v>
      </c>
      <c r="G5925" s="2" t="s">
        <v>1</v>
      </c>
      <c r="H5925" s="2" t="s">
        <v>36</v>
      </c>
      <c r="I5925" s="185">
        <f t="shared" ref="I5925:O5925" si="4750">SUM(I5926:I5933)</f>
        <v>237542</v>
      </c>
      <c r="J5925" s="185">
        <f t="shared" si="4750"/>
        <v>187542</v>
      </c>
      <c r="K5925" s="185">
        <f t="shared" si="4750"/>
        <v>136056</v>
      </c>
      <c r="L5925" s="185">
        <f t="shared" si="4750"/>
        <v>51106</v>
      </c>
      <c r="M5925" s="15">
        <f t="shared" si="4750"/>
        <v>20394</v>
      </c>
      <c r="N5925" s="15">
        <f t="shared" si="4750"/>
        <v>17662</v>
      </c>
      <c r="O5925" s="15">
        <f t="shared" si="4750"/>
        <v>13050</v>
      </c>
      <c r="P5925" s="15">
        <f t="shared" si="4743"/>
        <v>187162</v>
      </c>
      <c r="Q5925" s="185">
        <f t="shared" si="4744"/>
        <v>99.797378720499935</v>
      </c>
    </row>
    <row r="5926" spans="1:17" x14ac:dyDescent="0.25">
      <c r="A5926" s="4" t="s">
        <v>969</v>
      </c>
      <c r="B5926" s="4" t="s">
        <v>94</v>
      </c>
      <c r="C5926" s="4" t="s">
        <v>1412</v>
      </c>
      <c r="D5926" s="4" t="s">
        <v>2162</v>
      </c>
      <c r="E5926" s="3" t="s">
        <v>39</v>
      </c>
      <c r="F5926" s="4"/>
      <c r="G5926" s="16" t="s">
        <v>1018</v>
      </c>
      <c r="H5926" s="16" t="s">
        <v>38</v>
      </c>
      <c r="I5926" s="183">
        <v>5500</v>
      </c>
      <c r="J5926" s="183">
        <v>1500</v>
      </c>
      <c r="K5926" s="183">
        <v>1500</v>
      </c>
      <c r="L5926" s="183">
        <f t="shared" ref="L5926:L5932" si="4751">M5926+N5926+O5926</f>
        <v>0</v>
      </c>
      <c r="M5926" s="17">
        <v>0</v>
      </c>
      <c r="N5926" s="17">
        <v>0</v>
      </c>
      <c r="O5926" s="17">
        <v>0</v>
      </c>
      <c r="P5926" s="17">
        <f t="shared" si="4743"/>
        <v>1500</v>
      </c>
      <c r="Q5926" s="183">
        <f t="shared" si="4744"/>
        <v>100</v>
      </c>
    </row>
    <row r="5927" spans="1:17" x14ac:dyDescent="0.25">
      <c r="A5927" s="4" t="s">
        <v>969</v>
      </c>
      <c r="B5927" s="4" t="s">
        <v>94</v>
      </c>
      <c r="C5927" s="4" t="s">
        <v>1412</v>
      </c>
      <c r="D5927" s="4" t="s">
        <v>2162</v>
      </c>
      <c r="E5927" s="3" t="s">
        <v>197</v>
      </c>
      <c r="F5927" s="4"/>
      <c r="G5927" s="16" t="s">
        <v>1018</v>
      </c>
      <c r="H5927" s="16" t="s">
        <v>196</v>
      </c>
      <c r="I5927" s="183">
        <v>91000</v>
      </c>
      <c r="J5927" s="183">
        <v>91000</v>
      </c>
      <c r="K5927" s="183">
        <v>65088</v>
      </c>
      <c r="L5927" s="183">
        <f t="shared" si="4751"/>
        <v>25912</v>
      </c>
      <c r="M5927" s="17">
        <v>9000</v>
      </c>
      <c r="N5927" s="17">
        <v>8912</v>
      </c>
      <c r="O5927" s="17">
        <v>8000</v>
      </c>
      <c r="P5927" s="17">
        <f t="shared" si="4743"/>
        <v>91000</v>
      </c>
      <c r="Q5927" s="183">
        <f t="shared" si="4744"/>
        <v>100</v>
      </c>
    </row>
    <row r="5928" spans="1:17" x14ac:dyDescent="0.25">
      <c r="A5928" s="4" t="s">
        <v>969</v>
      </c>
      <c r="B5928" s="4" t="s">
        <v>94</v>
      </c>
      <c r="C5928" s="4" t="s">
        <v>1412</v>
      </c>
      <c r="D5928" s="4" t="s">
        <v>2162</v>
      </c>
      <c r="E5928" s="3" t="s">
        <v>200</v>
      </c>
      <c r="F5928" s="4"/>
      <c r="G5928" s="16" t="s">
        <v>1018</v>
      </c>
      <c r="H5928" s="16" t="s">
        <v>199</v>
      </c>
      <c r="I5928" s="183">
        <v>12000</v>
      </c>
      <c r="J5928" s="183">
        <v>12000</v>
      </c>
      <c r="K5928" s="183">
        <v>8400</v>
      </c>
      <c r="L5928" s="183">
        <f t="shared" si="4751"/>
        <v>3600</v>
      </c>
      <c r="M5928" s="17">
        <v>1300</v>
      </c>
      <c r="N5928" s="17">
        <v>1300</v>
      </c>
      <c r="O5928" s="17">
        <v>1000</v>
      </c>
      <c r="P5928" s="17">
        <f t="shared" si="4743"/>
        <v>12000</v>
      </c>
      <c r="Q5928" s="183">
        <f t="shared" si="4744"/>
        <v>100</v>
      </c>
    </row>
    <row r="5929" spans="1:17" x14ac:dyDescent="0.25">
      <c r="A5929" s="4" t="s">
        <v>969</v>
      </c>
      <c r="B5929" s="4" t="s">
        <v>94</v>
      </c>
      <c r="C5929" s="4" t="s">
        <v>1412</v>
      </c>
      <c r="D5929" s="4" t="s">
        <v>2162</v>
      </c>
      <c r="E5929" s="3" t="s">
        <v>203</v>
      </c>
      <c r="F5929" s="4"/>
      <c r="G5929" s="16" t="s">
        <v>1018</v>
      </c>
      <c r="H5929" s="16" t="s">
        <v>202</v>
      </c>
      <c r="I5929" s="183">
        <v>50000</v>
      </c>
      <c r="J5929" s="183">
        <v>36000</v>
      </c>
      <c r="K5929" s="183">
        <v>25000</v>
      </c>
      <c r="L5929" s="183">
        <f t="shared" si="4751"/>
        <v>11000</v>
      </c>
      <c r="M5929" s="17">
        <v>4000</v>
      </c>
      <c r="N5929" s="17">
        <v>4000</v>
      </c>
      <c r="O5929" s="17">
        <v>3000</v>
      </c>
      <c r="P5929" s="17">
        <f t="shared" si="4743"/>
        <v>36000</v>
      </c>
      <c r="Q5929" s="183">
        <f t="shared" si="4744"/>
        <v>100</v>
      </c>
    </row>
    <row r="5930" spans="1:17" x14ac:dyDescent="0.25">
      <c r="A5930" s="4" t="s">
        <v>969</v>
      </c>
      <c r="B5930" s="4" t="s">
        <v>94</v>
      </c>
      <c r="C5930" s="4" t="s">
        <v>1412</v>
      </c>
      <c r="D5930" s="4" t="s">
        <v>2162</v>
      </c>
      <c r="E5930" s="3" t="s">
        <v>206</v>
      </c>
      <c r="F5930" s="4"/>
      <c r="G5930" s="16" t="s">
        <v>1018</v>
      </c>
      <c r="H5930" s="16" t="s">
        <v>205</v>
      </c>
      <c r="I5930" s="183">
        <v>4800</v>
      </c>
      <c r="J5930" s="183">
        <v>1800</v>
      </c>
      <c r="K5930" s="183">
        <v>1300</v>
      </c>
      <c r="L5930" s="183">
        <f t="shared" si="4751"/>
        <v>500</v>
      </c>
      <c r="M5930" s="17">
        <v>400</v>
      </c>
      <c r="N5930" s="17">
        <v>100</v>
      </c>
      <c r="O5930" s="17">
        <v>0</v>
      </c>
      <c r="P5930" s="17">
        <f t="shared" si="4743"/>
        <v>1800</v>
      </c>
      <c r="Q5930" s="183">
        <f t="shared" si="4744"/>
        <v>100</v>
      </c>
    </row>
    <row r="5931" spans="1:17" x14ac:dyDescent="0.25">
      <c r="A5931" s="4" t="s">
        <v>969</v>
      </c>
      <c r="B5931" s="4" t="s">
        <v>94</v>
      </c>
      <c r="C5931" s="4" t="s">
        <v>1412</v>
      </c>
      <c r="D5931" s="4" t="s">
        <v>2162</v>
      </c>
      <c r="E5931" s="3" t="s">
        <v>212</v>
      </c>
      <c r="F5931" s="4"/>
      <c r="G5931" s="16" t="s">
        <v>1018</v>
      </c>
      <c r="H5931" s="16" t="s">
        <v>211</v>
      </c>
      <c r="I5931" s="183">
        <v>29000</v>
      </c>
      <c r="J5931" s="183">
        <v>15000</v>
      </c>
      <c r="K5931" s="183">
        <v>13750</v>
      </c>
      <c r="L5931" s="183">
        <f t="shared" si="4751"/>
        <v>1250</v>
      </c>
      <c r="M5931" s="17">
        <v>1250</v>
      </c>
      <c r="N5931" s="17"/>
      <c r="O5931" s="17"/>
      <c r="P5931" s="17">
        <f t="shared" si="4743"/>
        <v>15000</v>
      </c>
      <c r="Q5931" s="183">
        <f t="shared" si="4744"/>
        <v>100</v>
      </c>
    </row>
    <row r="5932" spans="1:17" x14ac:dyDescent="0.25">
      <c r="A5932" s="4" t="s">
        <v>969</v>
      </c>
      <c r="B5932" s="4" t="s">
        <v>94</v>
      </c>
      <c r="C5932" s="4" t="s">
        <v>1412</v>
      </c>
      <c r="D5932" s="4" t="s">
        <v>2162</v>
      </c>
      <c r="E5932" s="3" t="s">
        <v>215</v>
      </c>
      <c r="F5932" s="4"/>
      <c r="G5932" s="16" t="s">
        <v>1018</v>
      </c>
      <c r="H5932" s="16" t="s">
        <v>214</v>
      </c>
      <c r="I5932" s="183">
        <v>380</v>
      </c>
      <c r="J5932" s="183">
        <v>380</v>
      </c>
      <c r="K5932" s="183">
        <v>0</v>
      </c>
      <c r="L5932" s="183">
        <f t="shared" si="4751"/>
        <v>0</v>
      </c>
      <c r="M5932" s="17">
        <v>0</v>
      </c>
      <c r="N5932" s="17">
        <v>0</v>
      </c>
      <c r="O5932" s="17">
        <v>0</v>
      </c>
      <c r="P5932" s="17">
        <f t="shared" si="4743"/>
        <v>0</v>
      </c>
      <c r="Q5932" s="183">
        <f t="shared" si="4744"/>
        <v>0</v>
      </c>
    </row>
    <row r="5933" spans="1:17" x14ac:dyDescent="0.25">
      <c r="A5933" s="1" t="s">
        <v>969</v>
      </c>
      <c r="B5933" s="1" t="s">
        <v>94</v>
      </c>
      <c r="C5933" s="1" t="s">
        <v>1412</v>
      </c>
      <c r="D5933" s="1" t="s">
        <v>2162</v>
      </c>
      <c r="E5933" s="1" t="s">
        <v>40</v>
      </c>
      <c r="F5933" s="4" t="s">
        <v>1</v>
      </c>
      <c r="G5933" s="16" t="s">
        <v>1</v>
      </c>
      <c r="H5933" s="2" t="s">
        <v>41</v>
      </c>
      <c r="I5933" s="185">
        <f t="shared" ref="I5933:O5933" si="4752">SUM(I5934:I5936)</f>
        <v>44862</v>
      </c>
      <c r="J5933" s="185">
        <f t="shared" si="4752"/>
        <v>29862</v>
      </c>
      <c r="K5933" s="185">
        <f t="shared" si="4752"/>
        <v>21018</v>
      </c>
      <c r="L5933" s="185">
        <f t="shared" si="4752"/>
        <v>8844</v>
      </c>
      <c r="M5933" s="15">
        <f t="shared" si="4752"/>
        <v>4444</v>
      </c>
      <c r="N5933" s="15">
        <f t="shared" si="4752"/>
        <v>3350</v>
      </c>
      <c r="O5933" s="15">
        <f t="shared" si="4752"/>
        <v>1050</v>
      </c>
      <c r="P5933" s="15">
        <f t="shared" si="4743"/>
        <v>29862</v>
      </c>
      <c r="Q5933" s="185">
        <f t="shared" si="4744"/>
        <v>100</v>
      </c>
    </row>
    <row r="5934" spans="1:17" x14ac:dyDescent="0.25">
      <c r="A5934" s="4" t="s">
        <v>969</v>
      </c>
      <c r="B5934" s="4" t="s">
        <v>94</v>
      </c>
      <c r="C5934" s="4" t="s">
        <v>1412</v>
      </c>
      <c r="D5934" s="4" t="s">
        <v>2162</v>
      </c>
      <c r="E5934" s="3" t="s">
        <v>42</v>
      </c>
      <c r="F5934" s="4"/>
      <c r="G5934" s="16" t="s">
        <v>1018</v>
      </c>
      <c r="H5934" s="16" t="s">
        <v>41</v>
      </c>
      <c r="I5934" s="183">
        <v>36000</v>
      </c>
      <c r="J5934" s="183">
        <v>21000</v>
      </c>
      <c r="K5934" s="183">
        <v>14250</v>
      </c>
      <c r="L5934" s="183">
        <f>M5934+N5934+O5934</f>
        <v>6750</v>
      </c>
      <c r="M5934" s="17">
        <v>3000</v>
      </c>
      <c r="N5934" s="17">
        <v>3000</v>
      </c>
      <c r="O5934" s="17">
        <v>750</v>
      </c>
      <c r="P5934" s="17">
        <f t="shared" si="4743"/>
        <v>21000</v>
      </c>
      <c r="Q5934" s="183">
        <f t="shared" si="4744"/>
        <v>100</v>
      </c>
    </row>
    <row r="5935" spans="1:17" ht="22.5" x14ac:dyDescent="0.25">
      <c r="A5935" s="4" t="s">
        <v>969</v>
      </c>
      <c r="B5935" s="4" t="s">
        <v>94</v>
      </c>
      <c r="C5935" s="4" t="s">
        <v>1412</v>
      </c>
      <c r="D5935" s="4" t="s">
        <v>2162</v>
      </c>
      <c r="E5935" s="3" t="s">
        <v>42</v>
      </c>
      <c r="F5935" s="4" t="s">
        <v>2169</v>
      </c>
      <c r="G5935" s="16" t="s">
        <v>1018</v>
      </c>
      <c r="H5935" s="16" t="s">
        <v>50</v>
      </c>
      <c r="I5935" s="183">
        <v>4862</v>
      </c>
      <c r="J5935" s="183">
        <v>4862</v>
      </c>
      <c r="K5935" s="183">
        <v>3769</v>
      </c>
      <c r="L5935" s="183">
        <f>M5935+N5935+O5935</f>
        <v>1093</v>
      </c>
      <c r="M5935" s="17">
        <v>1093</v>
      </c>
      <c r="N5935" s="17">
        <v>0</v>
      </c>
      <c r="O5935" s="17">
        <v>0</v>
      </c>
      <c r="P5935" s="17">
        <f t="shared" si="4743"/>
        <v>4862</v>
      </c>
      <c r="Q5935" s="183">
        <f t="shared" si="4744"/>
        <v>100</v>
      </c>
    </row>
    <row r="5936" spans="1:17" ht="22.5" x14ac:dyDescent="0.25">
      <c r="A5936" s="4" t="s">
        <v>969</v>
      </c>
      <c r="B5936" s="4" t="s">
        <v>94</v>
      </c>
      <c r="C5936" s="4" t="s">
        <v>1412</v>
      </c>
      <c r="D5936" s="4" t="s">
        <v>2162</v>
      </c>
      <c r="E5936" s="3" t="s">
        <v>42</v>
      </c>
      <c r="F5936" s="4" t="s">
        <v>2170</v>
      </c>
      <c r="G5936" s="16" t="s">
        <v>1018</v>
      </c>
      <c r="H5936" s="16" t="s">
        <v>56</v>
      </c>
      <c r="I5936" s="183">
        <v>4000</v>
      </c>
      <c r="J5936" s="183">
        <v>4000</v>
      </c>
      <c r="K5936" s="183">
        <v>2999</v>
      </c>
      <c r="L5936" s="183">
        <f>M5936+N5936+O5936</f>
        <v>1001</v>
      </c>
      <c r="M5936" s="17">
        <v>351</v>
      </c>
      <c r="N5936" s="17">
        <v>350</v>
      </c>
      <c r="O5936" s="17">
        <v>300</v>
      </c>
      <c r="P5936" s="17">
        <f t="shared" si="4743"/>
        <v>4000</v>
      </c>
      <c r="Q5936" s="183">
        <f t="shared" si="4744"/>
        <v>100</v>
      </c>
    </row>
    <row r="5937" spans="1:17" ht="22.5" x14ac:dyDescent="0.25">
      <c r="A5937" s="1" t="s">
        <v>1</v>
      </c>
      <c r="B5937" s="1" t="s">
        <v>1</v>
      </c>
      <c r="C5937" s="1" t="s">
        <v>1</v>
      </c>
      <c r="D5937" s="2" t="s">
        <v>1</v>
      </c>
      <c r="E5937" s="2" t="s">
        <v>1</v>
      </c>
      <c r="F5937" s="2" t="s">
        <v>1</v>
      </c>
      <c r="G5937" s="2" t="s">
        <v>1</v>
      </c>
      <c r="H5937" s="13" t="s">
        <v>57</v>
      </c>
      <c r="I5937" s="184">
        <f t="shared" ref="I5937:O5938" si="4753">SUM(I5938)</f>
        <v>100</v>
      </c>
      <c r="J5937" s="184">
        <f t="shared" si="4753"/>
        <v>10120</v>
      </c>
      <c r="K5937" s="184">
        <f t="shared" si="4753"/>
        <v>10020</v>
      </c>
      <c r="L5937" s="184">
        <f t="shared" si="4753"/>
        <v>0</v>
      </c>
      <c r="M5937" s="14">
        <f t="shared" si="4753"/>
        <v>0</v>
      </c>
      <c r="N5937" s="14">
        <f t="shared" si="4753"/>
        <v>0</v>
      </c>
      <c r="O5937" s="14">
        <f t="shared" si="4753"/>
        <v>0</v>
      </c>
      <c r="P5937" s="14">
        <f t="shared" si="4743"/>
        <v>10020</v>
      </c>
      <c r="Q5937" s="184">
        <f t="shared" si="4744"/>
        <v>99.011857707509876</v>
      </c>
    </row>
    <row r="5938" spans="1:17" x14ac:dyDescent="0.25">
      <c r="A5938" s="4" t="s">
        <v>969</v>
      </c>
      <c r="B5938" s="4" t="s">
        <v>94</v>
      </c>
      <c r="C5938" s="4" t="s">
        <v>1412</v>
      </c>
      <c r="D5938" s="4" t="s">
        <v>2162</v>
      </c>
      <c r="E5938" s="2" t="s">
        <v>58</v>
      </c>
      <c r="F5938" s="2" t="s">
        <v>1</v>
      </c>
      <c r="G5938" s="2" t="s">
        <v>1</v>
      </c>
      <c r="H5938" s="2" t="s">
        <v>59</v>
      </c>
      <c r="I5938" s="185">
        <f t="shared" si="4753"/>
        <v>100</v>
      </c>
      <c r="J5938" s="185">
        <f t="shared" si="4753"/>
        <v>10120</v>
      </c>
      <c r="K5938" s="185">
        <f t="shared" si="4753"/>
        <v>10020</v>
      </c>
      <c r="L5938" s="185">
        <f t="shared" si="4753"/>
        <v>0</v>
      </c>
      <c r="M5938" s="15">
        <f t="shared" si="4753"/>
        <v>0</v>
      </c>
      <c r="N5938" s="15">
        <f t="shared" si="4753"/>
        <v>0</v>
      </c>
      <c r="O5938" s="15">
        <f t="shared" si="4753"/>
        <v>0</v>
      </c>
      <c r="P5938" s="15">
        <f t="shared" si="4743"/>
        <v>10020</v>
      </c>
      <c r="Q5938" s="185">
        <f t="shared" si="4744"/>
        <v>99.011857707509876</v>
      </c>
    </row>
    <row r="5939" spans="1:17" x14ac:dyDescent="0.25">
      <c r="A5939" s="4" t="s">
        <v>969</v>
      </c>
      <c r="B5939" s="4" t="s">
        <v>94</v>
      </c>
      <c r="C5939" s="4" t="s">
        <v>1412</v>
      </c>
      <c r="D5939" s="4" t="s">
        <v>2162</v>
      </c>
      <c r="E5939" s="3" t="s">
        <v>69</v>
      </c>
      <c r="F5939" s="4"/>
      <c r="G5939" s="16" t="s">
        <v>1018</v>
      </c>
      <c r="H5939" s="16" t="s">
        <v>68</v>
      </c>
      <c r="I5939" s="183">
        <v>100</v>
      </c>
      <c r="J5939" s="183">
        <v>10120</v>
      </c>
      <c r="K5939" s="183">
        <v>10020</v>
      </c>
      <c r="L5939" s="183">
        <f>M5939+N5939+O5939</f>
        <v>0</v>
      </c>
      <c r="M5939" s="17"/>
      <c r="N5939" s="17"/>
      <c r="O5939" s="17"/>
      <c r="P5939" s="17">
        <f t="shared" si="4743"/>
        <v>10020</v>
      </c>
      <c r="Q5939" s="183">
        <f t="shared" si="4744"/>
        <v>99.011857707509876</v>
      </c>
    </row>
    <row r="5940" spans="1:17" ht="22.5" x14ac:dyDescent="0.25">
      <c r="A5940" s="1" t="s">
        <v>1</v>
      </c>
      <c r="B5940" s="1" t="s">
        <v>1</v>
      </c>
      <c r="C5940" s="1" t="s">
        <v>1</v>
      </c>
      <c r="D5940" s="2" t="s">
        <v>1</v>
      </c>
      <c r="E5940" s="2" t="s">
        <v>1</v>
      </c>
      <c r="F5940" s="2" t="s">
        <v>1</v>
      </c>
      <c r="G5940" s="2" t="s">
        <v>1</v>
      </c>
      <c r="H5940" s="13" t="s">
        <v>70</v>
      </c>
      <c r="I5940" s="184">
        <f t="shared" ref="I5940:O5940" si="4754">SUM(I5941)</f>
        <v>37000</v>
      </c>
      <c r="J5940" s="184">
        <f t="shared" si="4754"/>
        <v>27000</v>
      </c>
      <c r="K5940" s="184">
        <f t="shared" si="4754"/>
        <v>27000</v>
      </c>
      <c r="L5940" s="184">
        <f t="shared" si="4754"/>
        <v>0</v>
      </c>
      <c r="M5940" s="14">
        <f t="shared" si="4754"/>
        <v>0</v>
      </c>
      <c r="N5940" s="14">
        <f t="shared" si="4754"/>
        <v>0</v>
      </c>
      <c r="O5940" s="14">
        <f t="shared" si="4754"/>
        <v>0</v>
      </c>
      <c r="P5940" s="14">
        <f t="shared" si="4743"/>
        <v>27000</v>
      </c>
      <c r="Q5940" s="184">
        <f t="shared" si="4744"/>
        <v>100</v>
      </c>
    </row>
    <row r="5941" spans="1:17" x14ac:dyDescent="0.25">
      <c r="A5941" s="4" t="s">
        <v>969</v>
      </c>
      <c r="B5941" s="4" t="s">
        <v>94</v>
      </c>
      <c r="C5941" s="4" t="s">
        <v>1412</v>
      </c>
      <c r="D5941" s="4" t="s">
        <v>2162</v>
      </c>
      <c r="E5941" s="2" t="s">
        <v>71</v>
      </c>
      <c r="F5941" s="2" t="s">
        <v>1</v>
      </c>
      <c r="G5941" s="2" t="s">
        <v>1</v>
      </c>
      <c r="H5941" s="2" t="s">
        <v>72</v>
      </c>
      <c r="I5941" s="185">
        <f t="shared" ref="I5941:L5941" si="4755">SUM(I5942:I5943)</f>
        <v>37000</v>
      </c>
      <c r="J5941" s="185">
        <f t="shared" ref="J5941" si="4756">SUM(J5942:J5943)</f>
        <v>27000</v>
      </c>
      <c r="K5941" s="185">
        <f t="shared" ref="K5941" si="4757">SUM(K5942:K5943)</f>
        <v>27000</v>
      </c>
      <c r="L5941" s="185">
        <f t="shared" si="4755"/>
        <v>0</v>
      </c>
      <c r="M5941" s="15">
        <f t="shared" ref="M5941:O5941" si="4758">SUM(M5942:M5943)</f>
        <v>0</v>
      </c>
      <c r="N5941" s="15">
        <f t="shared" si="4758"/>
        <v>0</v>
      </c>
      <c r="O5941" s="15">
        <f t="shared" si="4758"/>
        <v>0</v>
      </c>
      <c r="P5941" s="15">
        <f t="shared" si="4743"/>
        <v>27000</v>
      </c>
      <c r="Q5941" s="185">
        <f t="shared" si="4744"/>
        <v>100</v>
      </c>
    </row>
    <row r="5942" spans="1:17" x14ac:dyDescent="0.25">
      <c r="A5942" s="4" t="s">
        <v>969</v>
      </c>
      <c r="B5942" s="4" t="s">
        <v>94</v>
      </c>
      <c r="C5942" s="4" t="s">
        <v>1412</v>
      </c>
      <c r="D5942" s="4" t="s">
        <v>2162</v>
      </c>
      <c r="E5942" s="3" t="s">
        <v>75</v>
      </c>
      <c r="F5942" s="4"/>
      <c r="G5942" s="16" t="s">
        <v>1018</v>
      </c>
      <c r="H5942" s="16" t="s">
        <v>74</v>
      </c>
      <c r="I5942" s="183">
        <v>17000</v>
      </c>
      <c r="J5942" s="183">
        <v>7000</v>
      </c>
      <c r="K5942" s="183">
        <v>7000</v>
      </c>
      <c r="L5942" s="183">
        <f>M5942+N5942+O5942</f>
        <v>0</v>
      </c>
      <c r="M5942" s="17"/>
      <c r="N5942" s="17"/>
      <c r="O5942" s="17"/>
      <c r="P5942" s="17">
        <f t="shared" si="4743"/>
        <v>7000</v>
      </c>
      <c r="Q5942" s="183">
        <f t="shared" si="4744"/>
        <v>100</v>
      </c>
    </row>
    <row r="5943" spans="1:17" x14ac:dyDescent="0.25">
      <c r="A5943" s="4" t="s">
        <v>969</v>
      </c>
      <c r="B5943" s="4" t="s">
        <v>94</v>
      </c>
      <c r="C5943" s="4" t="s">
        <v>1412</v>
      </c>
      <c r="D5943" s="4" t="s">
        <v>2162</v>
      </c>
      <c r="E5943" s="3" t="s">
        <v>341</v>
      </c>
      <c r="F5943" s="4"/>
      <c r="G5943" s="16" t="s">
        <v>1018</v>
      </c>
      <c r="H5943" s="16" t="s">
        <v>340</v>
      </c>
      <c r="I5943" s="183">
        <v>20000</v>
      </c>
      <c r="J5943" s="183">
        <v>20000</v>
      </c>
      <c r="K5943" s="183">
        <v>20000</v>
      </c>
      <c r="L5943" s="183">
        <f>M5943+N5943+O5943</f>
        <v>0</v>
      </c>
      <c r="M5943" s="17"/>
      <c r="N5943" s="17"/>
      <c r="O5943" s="17"/>
      <c r="P5943" s="17">
        <f t="shared" si="4743"/>
        <v>20000</v>
      </c>
      <c r="Q5943" s="183">
        <f t="shared" si="4744"/>
        <v>100</v>
      </c>
    </row>
    <row r="5944" spans="1:17" ht="22.5" x14ac:dyDescent="0.25">
      <c r="A5944" s="16" t="s">
        <v>1</v>
      </c>
      <c r="B5944" s="16" t="s">
        <v>1</v>
      </c>
      <c r="C5944" s="16" t="s">
        <v>1</v>
      </c>
      <c r="D5944" s="16" t="s">
        <v>1</v>
      </c>
      <c r="E5944" s="16" t="s">
        <v>1</v>
      </c>
      <c r="F5944" s="16" t="s">
        <v>1</v>
      </c>
      <c r="G5944" s="16" t="s">
        <v>1</v>
      </c>
      <c r="H5944" s="13" t="s">
        <v>2171</v>
      </c>
      <c r="I5944" s="184">
        <f t="shared" ref="I5944:O5944" si="4759">SUM(I5914,I5937,I5940)</f>
        <v>2201331</v>
      </c>
      <c r="J5944" s="184">
        <f t="shared" si="4759"/>
        <v>2151351</v>
      </c>
      <c r="K5944" s="184">
        <f t="shared" si="4759"/>
        <v>1637607</v>
      </c>
      <c r="L5944" s="184">
        <f t="shared" si="4759"/>
        <v>503491</v>
      </c>
      <c r="M5944" s="14">
        <f t="shared" si="4759"/>
        <v>176106</v>
      </c>
      <c r="N5944" s="14">
        <f t="shared" si="4759"/>
        <v>173370</v>
      </c>
      <c r="O5944" s="14">
        <f t="shared" si="4759"/>
        <v>154015</v>
      </c>
      <c r="P5944" s="14">
        <f t="shared" si="4743"/>
        <v>2141098</v>
      </c>
      <c r="Q5944" s="184">
        <f t="shared" si="4744"/>
        <v>99.523415751311617</v>
      </c>
    </row>
    <row r="5945" spans="1:17" ht="15.75" thickBot="1" x14ac:dyDescent="0.3">
      <c r="A5945" s="16" t="s">
        <v>1</v>
      </c>
      <c r="B5945" s="16" t="s">
        <v>1</v>
      </c>
      <c r="C5945" s="16" t="s">
        <v>1</v>
      </c>
      <c r="D5945" s="16" t="s">
        <v>1</v>
      </c>
      <c r="E5945" s="16" t="s">
        <v>1</v>
      </c>
      <c r="F5945" s="16" t="s">
        <v>1</v>
      </c>
      <c r="G5945" s="16" t="s">
        <v>1</v>
      </c>
      <c r="H5945" s="2" t="s">
        <v>77</v>
      </c>
      <c r="I5945" s="185">
        <v>40</v>
      </c>
      <c r="J5945" s="185">
        <v>40</v>
      </c>
      <c r="K5945" s="185"/>
      <c r="L5945" s="185"/>
      <c r="M5945" s="15"/>
      <c r="N5945" s="15"/>
      <c r="O5945" s="15"/>
      <c r="P5945" s="15"/>
      <c r="Q5945" s="164"/>
    </row>
    <row r="5946" spans="1:17" ht="45.75" thickBot="1" x14ac:dyDescent="0.3">
      <c r="A5946" s="212" t="s">
        <v>1</v>
      </c>
      <c r="B5946" s="212" t="s">
        <v>1</v>
      </c>
      <c r="C5946" s="212" t="s">
        <v>1</v>
      </c>
      <c r="D5946" s="212" t="s">
        <v>1</v>
      </c>
      <c r="E5946" s="212" t="s">
        <v>1</v>
      </c>
      <c r="F5946" s="212" t="s">
        <v>1</v>
      </c>
      <c r="G5946" s="214" t="s">
        <v>1</v>
      </c>
      <c r="H5946" s="5" t="s">
        <v>78</v>
      </c>
      <c r="I5946" s="109" t="s">
        <v>3374</v>
      </c>
      <c r="J5946" s="109" t="s">
        <v>3433</v>
      </c>
      <c r="K5946" s="109" t="s">
        <v>3437</v>
      </c>
      <c r="L5946" s="109" t="s">
        <v>3434</v>
      </c>
      <c r="M5946" s="5" t="s">
        <v>3439</v>
      </c>
      <c r="N5946" s="5" t="s">
        <v>3440</v>
      </c>
      <c r="O5946" s="5" t="s">
        <v>3441</v>
      </c>
      <c r="P5946" s="5" t="s">
        <v>3438</v>
      </c>
      <c r="Q5946" s="162" t="s">
        <v>3302</v>
      </c>
    </row>
    <row r="5947" spans="1:17" x14ac:dyDescent="0.25">
      <c r="A5947" s="213"/>
      <c r="B5947" s="213"/>
      <c r="C5947" s="213"/>
      <c r="D5947" s="213"/>
      <c r="E5947" s="213"/>
      <c r="F5947" s="213"/>
      <c r="G5947" s="215"/>
      <c r="H5947" s="18" t="s">
        <v>1</v>
      </c>
      <c r="I5947" s="110">
        <v>1</v>
      </c>
      <c r="J5947" s="110">
        <v>2</v>
      </c>
      <c r="K5947" s="110">
        <v>20</v>
      </c>
      <c r="L5947" s="110" t="s">
        <v>3402</v>
      </c>
      <c r="M5947" s="12">
        <v>5</v>
      </c>
      <c r="N5947" s="12">
        <v>6</v>
      </c>
      <c r="O5947" s="12">
        <v>7</v>
      </c>
      <c r="P5947" s="12" t="s">
        <v>3303</v>
      </c>
      <c r="Q5947" s="110">
        <v>9</v>
      </c>
    </row>
    <row r="5948" spans="1:17" x14ac:dyDescent="0.25">
      <c r="A5948" s="213"/>
      <c r="B5948" s="213"/>
      <c r="C5948" s="213"/>
      <c r="D5948" s="213"/>
      <c r="E5948" s="213"/>
      <c r="F5948" s="213"/>
      <c r="G5948" s="215"/>
      <c r="H5948" s="19" t="s">
        <v>1061</v>
      </c>
      <c r="I5948" s="186">
        <f t="shared" ref="I5948:L5948" si="4760">SUM(I5944)</f>
        <v>2201331</v>
      </c>
      <c r="J5948" s="186">
        <f t="shared" ref="J5948" si="4761">SUM(J5944)</f>
        <v>2151351</v>
      </c>
      <c r="K5948" s="186">
        <f t="shared" ref="K5948" si="4762">SUM(K5944)</f>
        <v>1637607</v>
      </c>
      <c r="L5948" s="186">
        <f t="shared" si="4760"/>
        <v>503491</v>
      </c>
      <c r="M5948" s="20">
        <f t="shared" ref="M5948:O5948" si="4763">SUM(M5944)</f>
        <v>176106</v>
      </c>
      <c r="N5948" s="20">
        <f t="shared" si="4763"/>
        <v>173370</v>
      </c>
      <c r="O5948" s="20">
        <f t="shared" si="4763"/>
        <v>154015</v>
      </c>
      <c r="P5948" s="20">
        <f>K5948+L5948</f>
        <v>2141098</v>
      </c>
      <c r="Q5948" s="186">
        <f>IF(J5948=0,"-",P5948/J5948*100)</f>
        <v>99.523415751311617</v>
      </c>
    </row>
    <row r="5949" spans="1:17" x14ac:dyDescent="0.25">
      <c r="A5949" s="213"/>
      <c r="B5949" s="213"/>
      <c r="C5949" s="213"/>
      <c r="D5949" s="213"/>
      <c r="E5949" s="213"/>
      <c r="F5949" s="213"/>
      <c r="G5949" s="215"/>
      <c r="H5949" s="21" t="s">
        <v>80</v>
      </c>
      <c r="I5949" s="186">
        <f t="shared" ref="I5949:L5949" si="4764">SUM(I5948)</f>
        <v>2201331</v>
      </c>
      <c r="J5949" s="186">
        <f t="shared" ref="J5949" si="4765">SUM(J5948)</f>
        <v>2151351</v>
      </c>
      <c r="K5949" s="186">
        <f t="shared" ref="K5949" si="4766">SUM(K5948)</f>
        <v>1637607</v>
      </c>
      <c r="L5949" s="186">
        <f t="shared" si="4764"/>
        <v>503491</v>
      </c>
      <c r="M5949" s="20">
        <f t="shared" ref="M5949:O5949" si="4767">SUM(M5948)</f>
        <v>176106</v>
      </c>
      <c r="N5949" s="20">
        <f t="shared" si="4767"/>
        <v>173370</v>
      </c>
      <c r="O5949" s="20">
        <f t="shared" si="4767"/>
        <v>154015</v>
      </c>
      <c r="P5949" s="20">
        <f>K5949+L5949</f>
        <v>2141098</v>
      </c>
      <c r="Q5949" s="186">
        <f>IF(J5949=0,"-",P5949/J5949*100)</f>
        <v>99.523415751311617</v>
      </c>
    </row>
    <row r="5950" spans="1:17" x14ac:dyDescent="0.25">
      <c r="A5950" s="216"/>
      <c r="B5950" s="216"/>
      <c r="C5950" s="216"/>
      <c r="D5950" s="216"/>
      <c r="E5950" s="216"/>
      <c r="F5950" s="216"/>
      <c r="G5950" s="217"/>
      <c r="J5950" s="178">
        <v>0</v>
      </c>
      <c r="K5950" s="178">
        <v>0</v>
      </c>
      <c r="L5950" s="178">
        <f>M5950+N5950+O5950</f>
        <v>0</v>
      </c>
      <c r="P5950">
        <f>K5950+L5950</f>
        <v>0</v>
      </c>
      <c r="Q5950" s="160" t="str">
        <f>IF(J5950=0,"-",P5950/J5950*100)</f>
        <v>-</v>
      </c>
    </row>
    <row r="5951" spans="1:17" ht="15.75" thickBot="1" x14ac:dyDescent="0.3">
      <c r="A5951" s="16" t="s">
        <v>1</v>
      </c>
      <c r="B5951" s="16" t="s">
        <v>1</v>
      </c>
      <c r="C5951" s="16" t="s">
        <v>1</v>
      </c>
      <c r="D5951" s="16" t="s">
        <v>1</v>
      </c>
      <c r="E5951" s="16" t="s">
        <v>1</v>
      </c>
      <c r="F5951" s="16" t="s">
        <v>1</v>
      </c>
      <c r="G5951" s="16" t="s">
        <v>1</v>
      </c>
      <c r="H5951" s="22" t="s">
        <v>1</v>
      </c>
      <c r="I5951" s="187"/>
      <c r="J5951" s="187"/>
      <c r="K5951" s="187"/>
      <c r="L5951" s="187"/>
      <c r="M5951" s="22"/>
      <c r="N5951" s="22"/>
      <c r="O5951" s="22"/>
      <c r="P5951" s="22"/>
      <c r="Q5951" s="166"/>
    </row>
    <row r="5952" spans="1:17" ht="45.75" thickBot="1" x14ac:dyDescent="0.3">
      <c r="A5952" s="5" t="s">
        <v>4</v>
      </c>
      <c r="B5952" s="5" t="s">
        <v>5</v>
      </c>
      <c r="C5952" s="5" t="s">
        <v>6</v>
      </c>
      <c r="D5952" s="6" t="s">
        <v>1</v>
      </c>
      <c r="E5952" s="5" t="s">
        <v>7</v>
      </c>
      <c r="F5952" s="5" t="s">
        <v>8</v>
      </c>
      <c r="G5952" s="5" t="s">
        <v>9</v>
      </c>
      <c r="H5952" s="5" t="s">
        <v>10</v>
      </c>
      <c r="I5952" s="109" t="s">
        <v>3374</v>
      </c>
      <c r="J5952" s="109" t="s">
        <v>3433</v>
      </c>
      <c r="K5952" s="109" t="s">
        <v>3437</v>
      </c>
      <c r="L5952" s="109" t="s">
        <v>3434</v>
      </c>
      <c r="M5952" s="5" t="s">
        <v>3439</v>
      </c>
      <c r="N5952" s="5" t="s">
        <v>3440</v>
      </c>
      <c r="O5952" s="5" t="s">
        <v>3441</v>
      </c>
      <c r="P5952" s="5" t="s">
        <v>3438</v>
      </c>
      <c r="Q5952" s="162" t="s">
        <v>3302</v>
      </c>
    </row>
    <row r="5953" spans="1:17" x14ac:dyDescent="0.25">
      <c r="A5953" s="7" t="s">
        <v>1</v>
      </c>
      <c r="B5953" s="7" t="s">
        <v>1</v>
      </c>
      <c r="C5953" s="7" t="s">
        <v>1</v>
      </c>
      <c r="D5953" s="8" t="s">
        <v>1</v>
      </c>
      <c r="E5953" s="8" t="s">
        <v>1</v>
      </c>
      <c r="F5953" s="9" t="s">
        <v>1</v>
      </c>
      <c r="G5953" s="10" t="s">
        <v>1</v>
      </c>
      <c r="H5953" s="11" t="s">
        <v>1</v>
      </c>
      <c r="I5953" s="110">
        <v>1</v>
      </c>
      <c r="J5953" s="110">
        <v>2</v>
      </c>
      <c r="K5953" s="110">
        <v>20</v>
      </c>
      <c r="L5953" s="110" t="s">
        <v>3402</v>
      </c>
      <c r="M5953" s="12">
        <v>5</v>
      </c>
      <c r="N5953" s="12">
        <v>6</v>
      </c>
      <c r="O5953" s="12">
        <v>7</v>
      </c>
      <c r="P5953" s="12" t="s">
        <v>3303</v>
      </c>
      <c r="Q5953" s="110">
        <v>9</v>
      </c>
    </row>
    <row r="5954" spans="1:17" x14ac:dyDescent="0.25">
      <c r="A5954" s="1" t="s">
        <v>969</v>
      </c>
      <c r="B5954" s="1" t="s">
        <v>94</v>
      </c>
      <c r="C5954" s="4" t="s">
        <v>1423</v>
      </c>
      <c r="D5954" s="4" t="s">
        <v>2172</v>
      </c>
      <c r="E5954" s="2" t="s">
        <v>1</v>
      </c>
      <c r="F5954" s="2" t="s">
        <v>1</v>
      </c>
      <c r="G5954" s="2" t="s">
        <v>1</v>
      </c>
      <c r="H5954" s="2" t="s">
        <v>2173</v>
      </c>
      <c r="I5954" s="183">
        <v>0</v>
      </c>
      <c r="J5954" s="183"/>
      <c r="K5954" s="183"/>
      <c r="L5954" s="183"/>
      <c r="M5954" s="3"/>
      <c r="N5954" s="3"/>
      <c r="O5954" s="3"/>
      <c r="P5954" s="3"/>
      <c r="Q5954" s="161"/>
    </row>
    <row r="5955" spans="1:17" ht="33.75" x14ac:dyDescent="0.25">
      <c r="A5955" s="1" t="s">
        <v>1</v>
      </c>
      <c r="B5955" s="1" t="s">
        <v>1</v>
      </c>
      <c r="C5955" s="1" t="s">
        <v>1</v>
      </c>
      <c r="D5955" s="2" t="s">
        <v>1</v>
      </c>
      <c r="E5955" s="2" t="s">
        <v>1</v>
      </c>
      <c r="F5955" s="2" t="s">
        <v>1</v>
      </c>
      <c r="G5955" s="2" t="s">
        <v>1</v>
      </c>
      <c r="H5955" s="13" t="s">
        <v>14</v>
      </c>
      <c r="I5955" s="184">
        <f t="shared" ref="I5955:L5955" si="4768">SUM(I5956,I5964,I5966)</f>
        <v>2986097</v>
      </c>
      <c r="J5955" s="184">
        <f t="shared" ref="J5955" si="4769">SUM(J5956,J5964,J5966)</f>
        <v>2899809</v>
      </c>
      <c r="K5955" s="184">
        <f t="shared" ref="K5955" si="4770">SUM(K5956,K5964,K5966)</f>
        <v>2175547</v>
      </c>
      <c r="L5955" s="184">
        <f t="shared" si="4768"/>
        <v>706400</v>
      </c>
      <c r="M5955" s="14">
        <f t="shared" ref="M5955:O5955" si="4771">SUM(M5956,M5964,M5966)</f>
        <v>246216</v>
      </c>
      <c r="N5955" s="14">
        <f t="shared" si="4771"/>
        <v>233938</v>
      </c>
      <c r="O5955" s="14">
        <f t="shared" si="4771"/>
        <v>226246</v>
      </c>
      <c r="P5955" s="14">
        <f t="shared" ref="P5955:P5985" si="4772">K5955+L5955</f>
        <v>2881947</v>
      </c>
      <c r="Q5955" s="184">
        <f t="shared" ref="Q5955:Q5985" si="4773">IF(J5955=0,"-",P5955/J5955*100)</f>
        <v>99.384028396353003</v>
      </c>
    </row>
    <row r="5956" spans="1:17" x14ac:dyDescent="0.25">
      <c r="A5956" s="4" t="s">
        <v>969</v>
      </c>
      <c r="B5956" s="4" t="s">
        <v>94</v>
      </c>
      <c r="C5956" s="4" t="s">
        <v>1423</v>
      </c>
      <c r="D5956" s="4" t="s">
        <v>2172</v>
      </c>
      <c r="E5956" s="2" t="s">
        <v>15</v>
      </c>
      <c r="F5956" s="2" t="s">
        <v>1</v>
      </c>
      <c r="G5956" s="2" t="s">
        <v>1</v>
      </c>
      <c r="H5956" s="2" t="s">
        <v>16</v>
      </c>
      <c r="I5956" s="185">
        <f t="shared" ref="I5956:L5956" si="4774">SUM(I5957,I5958)</f>
        <v>2417796</v>
      </c>
      <c r="J5956" s="185">
        <f t="shared" ref="J5956" si="4775">SUM(J5957,J5958)</f>
        <v>2418508</v>
      </c>
      <c r="K5956" s="185">
        <f t="shared" ref="K5956" si="4776">SUM(K5957,K5958)</f>
        <v>1830384</v>
      </c>
      <c r="L5956" s="185">
        <f t="shared" si="4774"/>
        <v>581674</v>
      </c>
      <c r="M5956" s="15">
        <f t="shared" ref="M5956:O5956" si="4777">SUM(M5957,M5958)</f>
        <v>202600</v>
      </c>
      <c r="N5956" s="15">
        <f t="shared" si="4777"/>
        <v>193218</v>
      </c>
      <c r="O5956" s="15">
        <f t="shared" si="4777"/>
        <v>185856</v>
      </c>
      <c r="P5956" s="15">
        <f t="shared" si="4772"/>
        <v>2412058</v>
      </c>
      <c r="Q5956" s="185">
        <f t="shared" si="4773"/>
        <v>99.733306650215752</v>
      </c>
    </row>
    <row r="5957" spans="1:17" x14ac:dyDescent="0.25">
      <c r="A5957" s="4" t="s">
        <v>969</v>
      </c>
      <c r="B5957" s="4" t="s">
        <v>94</v>
      </c>
      <c r="C5957" s="4" t="s">
        <v>1423</v>
      </c>
      <c r="D5957" s="4" t="s">
        <v>2172</v>
      </c>
      <c r="E5957" s="3" t="s">
        <v>18</v>
      </c>
      <c r="F5957" s="4"/>
      <c r="G5957" s="16" t="s">
        <v>1018</v>
      </c>
      <c r="H5957" s="16" t="s">
        <v>17</v>
      </c>
      <c r="I5957" s="183">
        <v>2153356</v>
      </c>
      <c r="J5957" s="183">
        <v>2153356</v>
      </c>
      <c r="K5957" s="183">
        <v>1600000</v>
      </c>
      <c r="L5957" s="183">
        <f>M5957+N5957+O5957</f>
        <v>553356</v>
      </c>
      <c r="M5957" s="17">
        <v>185000</v>
      </c>
      <c r="N5957" s="17">
        <v>185000</v>
      </c>
      <c r="O5957" s="17">
        <v>183356</v>
      </c>
      <c r="P5957" s="17">
        <f t="shared" si="4772"/>
        <v>2153356</v>
      </c>
      <c r="Q5957" s="183">
        <f t="shared" si="4773"/>
        <v>100</v>
      </c>
    </row>
    <row r="5958" spans="1:17" x14ac:dyDescent="0.25">
      <c r="A5958" s="1" t="s">
        <v>969</v>
      </c>
      <c r="B5958" s="1" t="s">
        <v>94</v>
      </c>
      <c r="C5958" s="1" t="s">
        <v>1423</v>
      </c>
      <c r="D5958" s="1" t="s">
        <v>2172</v>
      </c>
      <c r="E5958" s="1" t="s">
        <v>20</v>
      </c>
      <c r="F5958" s="4" t="s">
        <v>1</v>
      </c>
      <c r="G5958" s="16" t="s">
        <v>1</v>
      </c>
      <c r="H5958" s="2" t="s">
        <v>21</v>
      </c>
      <c r="I5958" s="185">
        <f t="shared" ref="I5958:O5958" si="4778">SUM(I5959:I5963)</f>
        <v>264440</v>
      </c>
      <c r="J5958" s="185">
        <f t="shared" si="4778"/>
        <v>265152</v>
      </c>
      <c r="K5958" s="185">
        <f t="shared" si="4778"/>
        <v>230384</v>
      </c>
      <c r="L5958" s="185">
        <f t="shared" si="4778"/>
        <v>28318</v>
      </c>
      <c r="M5958" s="15">
        <f t="shared" si="4778"/>
        <v>17600</v>
      </c>
      <c r="N5958" s="15">
        <f t="shared" si="4778"/>
        <v>8218</v>
      </c>
      <c r="O5958" s="15">
        <f t="shared" si="4778"/>
        <v>2500</v>
      </c>
      <c r="P5958" s="15">
        <f t="shared" si="4772"/>
        <v>258702</v>
      </c>
      <c r="Q5958" s="185">
        <f t="shared" si="4773"/>
        <v>97.567433019551046</v>
      </c>
    </row>
    <row r="5959" spans="1:17" x14ac:dyDescent="0.25">
      <c r="A5959" s="4" t="s">
        <v>969</v>
      </c>
      <c r="B5959" s="4" t="s">
        <v>94</v>
      </c>
      <c r="C5959" s="4" t="s">
        <v>1423</v>
      </c>
      <c r="D5959" s="4" t="s">
        <v>2172</v>
      </c>
      <c r="E5959" s="3" t="s">
        <v>22</v>
      </c>
      <c r="F5959" s="4" t="s">
        <v>2174</v>
      </c>
      <c r="G5959" s="16" t="s">
        <v>1018</v>
      </c>
      <c r="H5959" s="16" t="s">
        <v>86</v>
      </c>
      <c r="I5959" s="183">
        <v>31900</v>
      </c>
      <c r="J5959" s="183">
        <v>31900</v>
      </c>
      <c r="K5959" s="183">
        <v>24300</v>
      </c>
      <c r="L5959" s="183">
        <f>M5959+N5959+O5959</f>
        <v>7600</v>
      </c>
      <c r="M5959" s="17">
        <v>2600</v>
      </c>
      <c r="N5959" s="17">
        <v>2500</v>
      </c>
      <c r="O5959" s="17">
        <v>2500</v>
      </c>
      <c r="P5959" s="17">
        <f t="shared" si="4772"/>
        <v>31900</v>
      </c>
      <c r="Q5959" s="183">
        <f t="shared" si="4773"/>
        <v>100</v>
      </c>
    </row>
    <row r="5960" spans="1:17" x14ac:dyDescent="0.25">
      <c r="A5960" s="4" t="s">
        <v>969</v>
      </c>
      <c r="B5960" s="4" t="s">
        <v>94</v>
      </c>
      <c r="C5960" s="4" t="s">
        <v>1423</v>
      </c>
      <c r="D5960" s="4" t="s">
        <v>2172</v>
      </c>
      <c r="E5960" s="3" t="s">
        <v>22</v>
      </c>
      <c r="F5960" s="4" t="s">
        <v>2175</v>
      </c>
      <c r="G5960" s="16" t="s">
        <v>1018</v>
      </c>
      <c r="H5960" s="16" t="s">
        <v>26</v>
      </c>
      <c r="I5960" s="183">
        <v>156090</v>
      </c>
      <c r="J5960" s="183">
        <v>156090</v>
      </c>
      <c r="K5960" s="183">
        <v>135372</v>
      </c>
      <c r="L5960" s="183">
        <f>M5960+N5960+O5960</f>
        <v>20718</v>
      </c>
      <c r="M5960" s="17">
        <v>15000</v>
      </c>
      <c r="N5960" s="17">
        <v>5718</v>
      </c>
      <c r="O5960" s="17"/>
      <c r="P5960" s="17">
        <f t="shared" si="4772"/>
        <v>156090</v>
      </c>
      <c r="Q5960" s="183">
        <f t="shared" si="4773"/>
        <v>100</v>
      </c>
    </row>
    <row r="5961" spans="1:17" x14ac:dyDescent="0.25">
      <c r="A5961" s="4" t="s">
        <v>969</v>
      </c>
      <c r="B5961" s="4" t="s">
        <v>94</v>
      </c>
      <c r="C5961" s="4" t="s">
        <v>1423</v>
      </c>
      <c r="D5961" s="4" t="s">
        <v>2172</v>
      </c>
      <c r="E5961" s="3" t="s">
        <v>22</v>
      </c>
      <c r="F5961" s="4" t="s">
        <v>2176</v>
      </c>
      <c r="G5961" s="16" t="s">
        <v>1018</v>
      </c>
      <c r="H5961" s="16" t="s">
        <v>28</v>
      </c>
      <c r="I5961" s="183">
        <v>36500</v>
      </c>
      <c r="J5961" s="183">
        <v>37212</v>
      </c>
      <c r="K5961" s="183">
        <v>37212</v>
      </c>
      <c r="L5961" s="183">
        <f>M5961+N5961+O5961</f>
        <v>0</v>
      </c>
      <c r="M5961" s="17"/>
      <c r="N5961" s="17"/>
      <c r="O5961" s="17"/>
      <c r="P5961" s="17">
        <f t="shared" si="4772"/>
        <v>37212</v>
      </c>
      <c r="Q5961" s="183">
        <f t="shared" si="4773"/>
        <v>100</v>
      </c>
    </row>
    <row r="5962" spans="1:17" x14ac:dyDescent="0.25">
      <c r="A5962" s="4" t="s">
        <v>969</v>
      </c>
      <c r="B5962" s="4" t="s">
        <v>94</v>
      </c>
      <c r="C5962" s="4" t="s">
        <v>1423</v>
      </c>
      <c r="D5962" s="4" t="s">
        <v>2172</v>
      </c>
      <c r="E5962" s="3" t="s">
        <v>22</v>
      </c>
      <c r="F5962" s="4" t="s">
        <v>2177</v>
      </c>
      <c r="G5962" s="16" t="s">
        <v>1018</v>
      </c>
      <c r="H5962" s="16" t="s">
        <v>24</v>
      </c>
      <c r="I5962" s="183">
        <v>13000</v>
      </c>
      <c r="J5962" s="183">
        <v>13000</v>
      </c>
      <c r="K5962" s="183">
        <v>6550</v>
      </c>
      <c r="L5962" s="183">
        <f>M5962+N5962+O5962</f>
        <v>0</v>
      </c>
      <c r="M5962" s="17"/>
      <c r="N5962" s="17"/>
      <c r="O5962" s="17"/>
      <c r="P5962" s="17">
        <f t="shared" si="4772"/>
        <v>6550</v>
      </c>
      <c r="Q5962" s="183">
        <f t="shared" si="4773"/>
        <v>50.384615384615387</v>
      </c>
    </row>
    <row r="5963" spans="1:17" x14ac:dyDescent="0.25">
      <c r="A5963" s="4" t="s">
        <v>969</v>
      </c>
      <c r="B5963" s="4" t="s">
        <v>94</v>
      </c>
      <c r="C5963" s="4" t="s">
        <v>1423</v>
      </c>
      <c r="D5963" s="4" t="s">
        <v>2172</v>
      </c>
      <c r="E5963" s="3" t="s">
        <v>22</v>
      </c>
      <c r="F5963" s="4" t="s">
        <v>2178</v>
      </c>
      <c r="G5963" s="16" t="s">
        <v>1018</v>
      </c>
      <c r="H5963" s="16" t="s">
        <v>30</v>
      </c>
      <c r="I5963" s="183">
        <v>26950</v>
      </c>
      <c r="J5963" s="183">
        <v>26950</v>
      </c>
      <c r="K5963" s="183">
        <v>26950</v>
      </c>
      <c r="L5963" s="183">
        <f>M5963+N5963+O5963</f>
        <v>0</v>
      </c>
      <c r="M5963" s="17"/>
      <c r="N5963" s="17"/>
      <c r="O5963" s="17"/>
      <c r="P5963" s="17">
        <f t="shared" si="4772"/>
        <v>26950</v>
      </c>
      <c r="Q5963" s="183">
        <f t="shared" si="4773"/>
        <v>100</v>
      </c>
    </row>
    <row r="5964" spans="1:17" x14ac:dyDescent="0.25">
      <c r="A5964" s="4" t="s">
        <v>969</v>
      </c>
      <c r="B5964" s="4" t="s">
        <v>94</v>
      </c>
      <c r="C5964" s="4" t="s">
        <v>1423</v>
      </c>
      <c r="D5964" s="4" t="s">
        <v>2172</v>
      </c>
      <c r="E5964" s="2" t="s">
        <v>31</v>
      </c>
      <c r="F5964" s="2" t="s">
        <v>1</v>
      </c>
      <c r="G5964" s="2" t="s">
        <v>1</v>
      </c>
      <c r="H5964" s="2" t="s">
        <v>32</v>
      </c>
      <c r="I5964" s="185">
        <f t="shared" ref="I5964:O5964" si="4779">SUM(I5965)</f>
        <v>226102</v>
      </c>
      <c r="J5964" s="185">
        <f t="shared" si="4779"/>
        <v>226102</v>
      </c>
      <c r="K5964" s="185">
        <f t="shared" si="4779"/>
        <v>163950</v>
      </c>
      <c r="L5964" s="185">
        <f t="shared" si="4779"/>
        <v>50850</v>
      </c>
      <c r="M5964" s="15">
        <f t="shared" si="4779"/>
        <v>18850</v>
      </c>
      <c r="N5964" s="15">
        <f t="shared" si="4779"/>
        <v>16000</v>
      </c>
      <c r="O5964" s="15">
        <f t="shared" si="4779"/>
        <v>16000</v>
      </c>
      <c r="P5964" s="15">
        <f t="shared" si="4772"/>
        <v>214800</v>
      </c>
      <c r="Q5964" s="185">
        <f t="shared" si="4773"/>
        <v>95.00137106261775</v>
      </c>
    </row>
    <row r="5965" spans="1:17" x14ac:dyDescent="0.25">
      <c r="A5965" s="4" t="s">
        <v>969</v>
      </c>
      <c r="B5965" s="4" t="s">
        <v>94</v>
      </c>
      <c r="C5965" s="4" t="s">
        <v>1423</v>
      </c>
      <c r="D5965" s="4" t="s">
        <v>2172</v>
      </c>
      <c r="E5965" s="3" t="s">
        <v>34</v>
      </c>
      <c r="F5965" s="4"/>
      <c r="G5965" s="16" t="s">
        <v>1018</v>
      </c>
      <c r="H5965" s="16" t="s">
        <v>33</v>
      </c>
      <c r="I5965" s="183">
        <v>226102</v>
      </c>
      <c r="J5965" s="183">
        <v>226102</v>
      </c>
      <c r="K5965" s="183">
        <v>163950</v>
      </c>
      <c r="L5965" s="183">
        <f>M5965+N5965+O5965</f>
        <v>50850</v>
      </c>
      <c r="M5965" s="17">
        <v>18850</v>
      </c>
      <c r="N5965" s="17">
        <v>16000</v>
      </c>
      <c r="O5965" s="17">
        <v>16000</v>
      </c>
      <c r="P5965" s="17">
        <f t="shared" si="4772"/>
        <v>214800</v>
      </c>
      <c r="Q5965" s="183">
        <f t="shared" si="4773"/>
        <v>95.00137106261775</v>
      </c>
    </row>
    <row r="5966" spans="1:17" x14ac:dyDescent="0.25">
      <c r="A5966" s="4" t="s">
        <v>969</v>
      </c>
      <c r="B5966" s="4" t="s">
        <v>94</v>
      </c>
      <c r="C5966" s="4" t="s">
        <v>1423</v>
      </c>
      <c r="D5966" s="4" t="s">
        <v>2172</v>
      </c>
      <c r="E5966" s="2" t="s">
        <v>35</v>
      </c>
      <c r="F5966" s="2" t="s">
        <v>1</v>
      </c>
      <c r="G5966" s="2" t="s">
        <v>1</v>
      </c>
      <c r="H5966" s="2" t="s">
        <v>36</v>
      </c>
      <c r="I5966" s="185">
        <f t="shared" ref="I5966:O5966" si="4780">SUM(I5967:I5974)</f>
        <v>342199</v>
      </c>
      <c r="J5966" s="185">
        <f t="shared" si="4780"/>
        <v>255199</v>
      </c>
      <c r="K5966" s="185">
        <f t="shared" si="4780"/>
        <v>181213</v>
      </c>
      <c r="L5966" s="185">
        <f t="shared" si="4780"/>
        <v>73876</v>
      </c>
      <c r="M5966" s="15">
        <f t="shared" si="4780"/>
        <v>24766</v>
      </c>
      <c r="N5966" s="15">
        <f t="shared" si="4780"/>
        <v>24720</v>
      </c>
      <c r="O5966" s="15">
        <f t="shared" si="4780"/>
        <v>24390</v>
      </c>
      <c r="P5966" s="15">
        <f t="shared" si="4772"/>
        <v>255089</v>
      </c>
      <c r="Q5966" s="185">
        <f t="shared" si="4773"/>
        <v>99.956896382822819</v>
      </c>
    </row>
    <row r="5967" spans="1:17" x14ac:dyDescent="0.25">
      <c r="A5967" s="4" t="s">
        <v>969</v>
      </c>
      <c r="B5967" s="4" t="s">
        <v>94</v>
      </c>
      <c r="C5967" s="4" t="s">
        <v>1423</v>
      </c>
      <c r="D5967" s="4" t="s">
        <v>2172</v>
      </c>
      <c r="E5967" s="3" t="s">
        <v>39</v>
      </c>
      <c r="F5967" s="4"/>
      <c r="G5967" s="16" t="s">
        <v>1018</v>
      </c>
      <c r="H5967" s="16" t="s">
        <v>38</v>
      </c>
      <c r="I5967" s="183">
        <v>3900</v>
      </c>
      <c r="J5967" s="183">
        <v>900</v>
      </c>
      <c r="K5967" s="183">
        <v>900</v>
      </c>
      <c r="L5967" s="183">
        <f t="shared" ref="L5967:L5973" si="4781">M5967+N5967+O5967</f>
        <v>0</v>
      </c>
      <c r="M5967" s="17"/>
      <c r="N5967" s="17"/>
      <c r="O5967" s="17"/>
      <c r="P5967" s="17">
        <f t="shared" si="4772"/>
        <v>900</v>
      </c>
      <c r="Q5967" s="183">
        <f t="shared" si="4773"/>
        <v>100</v>
      </c>
    </row>
    <row r="5968" spans="1:17" x14ac:dyDescent="0.25">
      <c r="A5968" s="4" t="s">
        <v>969</v>
      </c>
      <c r="B5968" s="4" t="s">
        <v>94</v>
      </c>
      <c r="C5968" s="4" t="s">
        <v>1423</v>
      </c>
      <c r="D5968" s="4" t="s">
        <v>2172</v>
      </c>
      <c r="E5968" s="3" t="s">
        <v>197</v>
      </c>
      <c r="F5968" s="4"/>
      <c r="G5968" s="16" t="s">
        <v>1018</v>
      </c>
      <c r="H5968" s="16" t="s">
        <v>196</v>
      </c>
      <c r="I5968" s="183">
        <v>131600</v>
      </c>
      <c r="J5968" s="183">
        <v>130600</v>
      </c>
      <c r="K5968" s="183">
        <v>92181</v>
      </c>
      <c r="L5968" s="183">
        <f t="shared" si="4781"/>
        <v>38419</v>
      </c>
      <c r="M5968" s="17">
        <v>12419</v>
      </c>
      <c r="N5968" s="17">
        <v>13000</v>
      </c>
      <c r="O5968" s="17">
        <v>13000</v>
      </c>
      <c r="P5968" s="17">
        <f t="shared" si="4772"/>
        <v>130600</v>
      </c>
      <c r="Q5968" s="183">
        <f t="shared" si="4773"/>
        <v>100</v>
      </c>
    </row>
    <row r="5969" spans="1:17" x14ac:dyDescent="0.25">
      <c r="A5969" s="4" t="s">
        <v>969</v>
      </c>
      <c r="B5969" s="4" t="s">
        <v>94</v>
      </c>
      <c r="C5969" s="4" t="s">
        <v>1423</v>
      </c>
      <c r="D5969" s="4" t="s">
        <v>2172</v>
      </c>
      <c r="E5969" s="3" t="s">
        <v>200</v>
      </c>
      <c r="F5969" s="4"/>
      <c r="G5969" s="16" t="s">
        <v>1018</v>
      </c>
      <c r="H5969" s="16" t="s">
        <v>199</v>
      </c>
      <c r="I5969" s="183">
        <v>26500</v>
      </c>
      <c r="J5969" s="183">
        <v>25500</v>
      </c>
      <c r="K5969" s="183">
        <v>18875</v>
      </c>
      <c r="L5969" s="183">
        <f t="shared" si="4781"/>
        <v>6625</v>
      </c>
      <c r="M5969" s="17">
        <v>2125</v>
      </c>
      <c r="N5969" s="17">
        <v>2250</v>
      </c>
      <c r="O5969" s="17">
        <v>2250</v>
      </c>
      <c r="P5969" s="17">
        <f t="shared" si="4772"/>
        <v>25500</v>
      </c>
      <c r="Q5969" s="183">
        <f t="shared" si="4773"/>
        <v>100</v>
      </c>
    </row>
    <row r="5970" spans="1:17" x14ac:dyDescent="0.25">
      <c r="A5970" s="4" t="s">
        <v>969</v>
      </c>
      <c r="B5970" s="4" t="s">
        <v>94</v>
      </c>
      <c r="C5970" s="4" t="s">
        <v>1423</v>
      </c>
      <c r="D5970" s="4" t="s">
        <v>2172</v>
      </c>
      <c r="E5970" s="3" t="s">
        <v>203</v>
      </c>
      <c r="F5970" s="4"/>
      <c r="G5970" s="16" t="s">
        <v>1018</v>
      </c>
      <c r="H5970" s="16" t="s">
        <v>202</v>
      </c>
      <c r="I5970" s="183">
        <v>103000</v>
      </c>
      <c r="J5970" s="183">
        <v>33000</v>
      </c>
      <c r="K5970" s="183">
        <v>23250</v>
      </c>
      <c r="L5970" s="183">
        <f t="shared" si="4781"/>
        <v>9750</v>
      </c>
      <c r="M5970" s="17">
        <v>3750</v>
      </c>
      <c r="N5970" s="17">
        <v>3000</v>
      </c>
      <c r="O5970" s="17">
        <v>3000</v>
      </c>
      <c r="P5970" s="17">
        <f t="shared" si="4772"/>
        <v>33000</v>
      </c>
      <c r="Q5970" s="183">
        <f t="shared" si="4773"/>
        <v>100</v>
      </c>
    </row>
    <row r="5971" spans="1:17" x14ac:dyDescent="0.25">
      <c r="A5971" s="4" t="s">
        <v>969</v>
      </c>
      <c r="B5971" s="4" t="s">
        <v>94</v>
      </c>
      <c r="C5971" s="4" t="s">
        <v>1423</v>
      </c>
      <c r="D5971" s="4" t="s">
        <v>2172</v>
      </c>
      <c r="E5971" s="3" t="s">
        <v>206</v>
      </c>
      <c r="F5971" s="4"/>
      <c r="G5971" s="16" t="s">
        <v>1018</v>
      </c>
      <c r="H5971" s="16" t="s">
        <v>205</v>
      </c>
      <c r="I5971" s="183">
        <v>5550</v>
      </c>
      <c r="J5971" s="183">
        <v>550</v>
      </c>
      <c r="K5971" s="183">
        <v>550</v>
      </c>
      <c r="L5971" s="183">
        <f t="shared" si="4781"/>
        <v>0</v>
      </c>
      <c r="M5971" s="17"/>
      <c r="N5971" s="17"/>
      <c r="O5971" s="17"/>
      <c r="P5971" s="17">
        <f t="shared" si="4772"/>
        <v>550</v>
      </c>
      <c r="Q5971" s="183">
        <f t="shared" si="4773"/>
        <v>100</v>
      </c>
    </row>
    <row r="5972" spans="1:17" x14ac:dyDescent="0.25">
      <c r="A5972" s="4" t="s">
        <v>969</v>
      </c>
      <c r="B5972" s="4" t="s">
        <v>94</v>
      </c>
      <c r="C5972" s="4" t="s">
        <v>1423</v>
      </c>
      <c r="D5972" s="4" t="s">
        <v>2172</v>
      </c>
      <c r="E5972" s="3" t="s">
        <v>212</v>
      </c>
      <c r="F5972" s="4"/>
      <c r="G5972" s="16" t="s">
        <v>1018</v>
      </c>
      <c r="H5972" s="16" t="s">
        <v>211</v>
      </c>
      <c r="I5972" s="183">
        <v>20700</v>
      </c>
      <c r="J5972" s="183">
        <v>18700</v>
      </c>
      <c r="K5972" s="183">
        <v>13200</v>
      </c>
      <c r="L5972" s="183">
        <f t="shared" si="4781"/>
        <v>5500</v>
      </c>
      <c r="M5972" s="17">
        <v>1900</v>
      </c>
      <c r="N5972" s="17">
        <v>1900</v>
      </c>
      <c r="O5972" s="17">
        <v>1700</v>
      </c>
      <c r="P5972" s="17">
        <f t="shared" si="4772"/>
        <v>18700</v>
      </c>
      <c r="Q5972" s="183">
        <f t="shared" si="4773"/>
        <v>100</v>
      </c>
    </row>
    <row r="5973" spans="1:17" x14ac:dyDescent="0.25">
      <c r="A5973" s="4" t="s">
        <v>969</v>
      </c>
      <c r="B5973" s="4" t="s">
        <v>94</v>
      </c>
      <c r="C5973" s="4" t="s">
        <v>1423</v>
      </c>
      <c r="D5973" s="4" t="s">
        <v>2172</v>
      </c>
      <c r="E5973" s="3" t="s">
        <v>215</v>
      </c>
      <c r="F5973" s="4"/>
      <c r="G5973" s="16" t="s">
        <v>1018</v>
      </c>
      <c r="H5973" s="16" t="s">
        <v>214</v>
      </c>
      <c r="I5973" s="183">
        <v>0</v>
      </c>
      <c r="J5973" s="183">
        <v>0</v>
      </c>
      <c r="K5973" s="183">
        <v>0</v>
      </c>
      <c r="L5973" s="183">
        <f t="shared" si="4781"/>
        <v>0</v>
      </c>
      <c r="M5973" s="17"/>
      <c r="N5973" s="17"/>
      <c r="O5973" s="17"/>
      <c r="P5973" s="17">
        <f t="shared" si="4772"/>
        <v>0</v>
      </c>
      <c r="Q5973" s="161" t="str">
        <f t="shared" si="4773"/>
        <v>-</v>
      </c>
    </row>
    <row r="5974" spans="1:17" x14ac:dyDescent="0.25">
      <c r="A5974" s="1" t="s">
        <v>969</v>
      </c>
      <c r="B5974" s="1" t="s">
        <v>94</v>
      </c>
      <c r="C5974" s="1" t="s">
        <v>1423</v>
      </c>
      <c r="D5974" s="1" t="s">
        <v>2172</v>
      </c>
      <c r="E5974" s="1" t="s">
        <v>40</v>
      </c>
      <c r="F5974" s="4" t="s">
        <v>1</v>
      </c>
      <c r="G5974" s="16" t="s">
        <v>1</v>
      </c>
      <c r="H5974" s="2" t="s">
        <v>41</v>
      </c>
      <c r="I5974" s="185">
        <f t="shared" ref="I5974:O5974" si="4782">SUM(I5975:I5977)</f>
        <v>50949</v>
      </c>
      <c r="J5974" s="185">
        <f t="shared" si="4782"/>
        <v>45949</v>
      </c>
      <c r="K5974" s="185">
        <f t="shared" si="4782"/>
        <v>32257</v>
      </c>
      <c r="L5974" s="185">
        <f t="shared" si="4782"/>
        <v>13582</v>
      </c>
      <c r="M5974" s="15">
        <f t="shared" si="4782"/>
        <v>4572</v>
      </c>
      <c r="N5974" s="15">
        <f t="shared" si="4782"/>
        <v>4570</v>
      </c>
      <c r="O5974" s="15">
        <f t="shared" si="4782"/>
        <v>4440</v>
      </c>
      <c r="P5974" s="15">
        <f t="shared" si="4772"/>
        <v>45839</v>
      </c>
      <c r="Q5974" s="185">
        <f t="shared" si="4773"/>
        <v>99.760604148077221</v>
      </c>
    </row>
    <row r="5975" spans="1:17" x14ac:dyDescent="0.25">
      <c r="A5975" s="4" t="s">
        <v>969</v>
      </c>
      <c r="B5975" s="4" t="s">
        <v>94</v>
      </c>
      <c r="C5975" s="4" t="s">
        <v>1423</v>
      </c>
      <c r="D5975" s="4" t="s">
        <v>2172</v>
      </c>
      <c r="E5975" s="3" t="s">
        <v>42</v>
      </c>
      <c r="F5975" s="4"/>
      <c r="G5975" s="16" t="s">
        <v>1018</v>
      </c>
      <c r="H5975" s="16" t="s">
        <v>41</v>
      </c>
      <c r="I5975" s="183">
        <v>43970</v>
      </c>
      <c r="J5975" s="183">
        <v>38970</v>
      </c>
      <c r="K5975" s="183">
        <v>27100</v>
      </c>
      <c r="L5975" s="183">
        <f>M5975+N5975+O5975</f>
        <v>11870</v>
      </c>
      <c r="M5975" s="17">
        <v>4000</v>
      </c>
      <c r="N5975" s="17">
        <v>4000</v>
      </c>
      <c r="O5975" s="17">
        <v>3870</v>
      </c>
      <c r="P5975" s="17">
        <f t="shared" si="4772"/>
        <v>38970</v>
      </c>
      <c r="Q5975" s="183">
        <f t="shared" si="4773"/>
        <v>100</v>
      </c>
    </row>
    <row r="5976" spans="1:17" ht="22.5" x14ac:dyDescent="0.25">
      <c r="A5976" s="4" t="s">
        <v>969</v>
      </c>
      <c r="B5976" s="4" t="s">
        <v>94</v>
      </c>
      <c r="C5976" s="4" t="s">
        <v>1423</v>
      </c>
      <c r="D5976" s="4" t="s">
        <v>2172</v>
      </c>
      <c r="E5976" s="3" t="s">
        <v>42</v>
      </c>
      <c r="F5976" s="4" t="s">
        <v>2179</v>
      </c>
      <c r="G5976" s="16" t="s">
        <v>1018</v>
      </c>
      <c r="H5976" s="16" t="s">
        <v>50</v>
      </c>
      <c r="I5976" s="183">
        <v>6869</v>
      </c>
      <c r="J5976" s="183">
        <v>6869</v>
      </c>
      <c r="K5976" s="183">
        <v>5157</v>
      </c>
      <c r="L5976" s="183">
        <f>M5976+N5976+O5976</f>
        <v>1712</v>
      </c>
      <c r="M5976" s="17">
        <v>572</v>
      </c>
      <c r="N5976" s="17">
        <v>570</v>
      </c>
      <c r="O5976" s="17">
        <v>570</v>
      </c>
      <c r="P5976" s="17">
        <f t="shared" si="4772"/>
        <v>6869</v>
      </c>
      <c r="Q5976" s="183">
        <f t="shared" si="4773"/>
        <v>100</v>
      </c>
    </row>
    <row r="5977" spans="1:17" ht="22.5" x14ac:dyDescent="0.25">
      <c r="A5977" s="4" t="s">
        <v>969</v>
      </c>
      <c r="B5977" s="4" t="s">
        <v>94</v>
      </c>
      <c r="C5977" s="4" t="s">
        <v>1423</v>
      </c>
      <c r="D5977" s="4" t="s">
        <v>2172</v>
      </c>
      <c r="E5977" s="3" t="s">
        <v>42</v>
      </c>
      <c r="F5977" s="4" t="s">
        <v>2180</v>
      </c>
      <c r="G5977" s="16" t="s">
        <v>1018</v>
      </c>
      <c r="H5977" s="16" t="s">
        <v>56</v>
      </c>
      <c r="I5977" s="183">
        <v>110</v>
      </c>
      <c r="J5977" s="183">
        <v>110</v>
      </c>
      <c r="K5977" s="183">
        <v>0</v>
      </c>
      <c r="L5977" s="183">
        <f>M5977+N5977+O5977</f>
        <v>0</v>
      </c>
      <c r="M5977" s="17"/>
      <c r="N5977" s="17"/>
      <c r="O5977" s="17"/>
      <c r="P5977" s="17">
        <f t="shared" si="4772"/>
        <v>0</v>
      </c>
      <c r="Q5977" s="183">
        <f t="shared" si="4773"/>
        <v>0</v>
      </c>
    </row>
    <row r="5978" spans="1:17" ht="22.5" x14ac:dyDescent="0.25">
      <c r="A5978" s="1" t="s">
        <v>1</v>
      </c>
      <c r="B5978" s="1" t="s">
        <v>1</v>
      </c>
      <c r="C5978" s="1" t="s">
        <v>1</v>
      </c>
      <c r="D5978" s="2" t="s">
        <v>1</v>
      </c>
      <c r="E5978" s="2" t="s">
        <v>1</v>
      </c>
      <c r="F5978" s="2" t="s">
        <v>1</v>
      </c>
      <c r="G5978" s="2" t="s">
        <v>1</v>
      </c>
      <c r="H5978" s="13" t="s">
        <v>57</v>
      </c>
      <c r="I5978" s="184">
        <f t="shared" ref="I5978:O5979" si="4783">SUM(I5979)</f>
        <v>110</v>
      </c>
      <c r="J5978" s="184">
        <f t="shared" si="4783"/>
        <v>110</v>
      </c>
      <c r="K5978" s="184">
        <f t="shared" si="4783"/>
        <v>0</v>
      </c>
      <c r="L5978" s="184">
        <f t="shared" si="4783"/>
        <v>0</v>
      </c>
      <c r="M5978" s="14">
        <f t="shared" si="4783"/>
        <v>0</v>
      </c>
      <c r="N5978" s="14">
        <f t="shared" si="4783"/>
        <v>0</v>
      </c>
      <c r="O5978" s="14">
        <f t="shared" si="4783"/>
        <v>0</v>
      </c>
      <c r="P5978" s="14">
        <f t="shared" si="4772"/>
        <v>0</v>
      </c>
      <c r="Q5978" s="184">
        <f t="shared" si="4773"/>
        <v>0</v>
      </c>
    </row>
    <row r="5979" spans="1:17" x14ac:dyDescent="0.25">
      <c r="A5979" s="4" t="s">
        <v>969</v>
      </c>
      <c r="B5979" s="4" t="s">
        <v>94</v>
      </c>
      <c r="C5979" s="4" t="s">
        <v>1423</v>
      </c>
      <c r="D5979" s="4" t="s">
        <v>2172</v>
      </c>
      <c r="E5979" s="2" t="s">
        <v>58</v>
      </c>
      <c r="F5979" s="2" t="s">
        <v>1</v>
      </c>
      <c r="G5979" s="2" t="s">
        <v>1</v>
      </c>
      <c r="H5979" s="2" t="s">
        <v>59</v>
      </c>
      <c r="I5979" s="185">
        <f t="shared" si="4783"/>
        <v>110</v>
      </c>
      <c r="J5979" s="185">
        <f t="shared" si="4783"/>
        <v>110</v>
      </c>
      <c r="K5979" s="185">
        <f t="shared" si="4783"/>
        <v>0</v>
      </c>
      <c r="L5979" s="185">
        <f t="shared" si="4783"/>
        <v>0</v>
      </c>
      <c r="M5979" s="15">
        <f t="shared" si="4783"/>
        <v>0</v>
      </c>
      <c r="N5979" s="15">
        <f t="shared" si="4783"/>
        <v>0</v>
      </c>
      <c r="O5979" s="15">
        <f t="shared" si="4783"/>
        <v>0</v>
      </c>
      <c r="P5979" s="15">
        <f t="shared" si="4772"/>
        <v>0</v>
      </c>
      <c r="Q5979" s="185">
        <f t="shared" si="4773"/>
        <v>0</v>
      </c>
    </row>
    <row r="5980" spans="1:17" x14ac:dyDescent="0.25">
      <c r="A5980" s="4" t="s">
        <v>969</v>
      </c>
      <c r="B5980" s="4" t="s">
        <v>94</v>
      </c>
      <c r="C5980" s="4" t="s">
        <v>1423</v>
      </c>
      <c r="D5980" s="4" t="s">
        <v>2172</v>
      </c>
      <c r="E5980" s="3" t="s">
        <v>69</v>
      </c>
      <c r="F5980" s="4"/>
      <c r="G5980" s="16" t="s">
        <v>1018</v>
      </c>
      <c r="H5980" s="16" t="s">
        <v>68</v>
      </c>
      <c r="I5980" s="183">
        <v>110</v>
      </c>
      <c r="J5980" s="183">
        <v>110</v>
      </c>
      <c r="K5980" s="183">
        <v>0</v>
      </c>
      <c r="L5980" s="183">
        <f>M5980+N5980+O5980</f>
        <v>0</v>
      </c>
      <c r="M5980" s="17"/>
      <c r="N5980" s="17"/>
      <c r="O5980" s="17"/>
      <c r="P5980" s="17">
        <f t="shared" si="4772"/>
        <v>0</v>
      </c>
      <c r="Q5980" s="183">
        <f t="shared" si="4773"/>
        <v>0</v>
      </c>
    </row>
    <row r="5981" spans="1:17" ht="22.5" x14ac:dyDescent="0.25">
      <c r="A5981" s="1" t="s">
        <v>1</v>
      </c>
      <c r="B5981" s="1" t="s">
        <v>1</v>
      </c>
      <c r="C5981" s="1" t="s">
        <v>1</v>
      </c>
      <c r="D5981" s="2" t="s">
        <v>1</v>
      </c>
      <c r="E5981" s="2" t="s">
        <v>1</v>
      </c>
      <c r="F5981" s="2" t="s">
        <v>1</v>
      </c>
      <c r="G5981" s="2" t="s">
        <v>1</v>
      </c>
      <c r="H5981" s="13" t="s">
        <v>70</v>
      </c>
      <c r="I5981" s="184">
        <f t="shared" ref="I5981:O5981" si="4784">SUM(I5982)</f>
        <v>58000</v>
      </c>
      <c r="J5981" s="184">
        <f t="shared" si="4784"/>
        <v>52000</v>
      </c>
      <c r="K5981" s="184">
        <f t="shared" si="4784"/>
        <v>52000</v>
      </c>
      <c r="L5981" s="184">
        <f t="shared" si="4784"/>
        <v>0</v>
      </c>
      <c r="M5981" s="14">
        <f t="shared" si="4784"/>
        <v>0</v>
      </c>
      <c r="N5981" s="14">
        <f t="shared" si="4784"/>
        <v>0</v>
      </c>
      <c r="O5981" s="14">
        <f t="shared" si="4784"/>
        <v>0</v>
      </c>
      <c r="P5981" s="14">
        <f t="shared" si="4772"/>
        <v>52000</v>
      </c>
      <c r="Q5981" s="184">
        <f t="shared" si="4773"/>
        <v>100</v>
      </c>
    </row>
    <row r="5982" spans="1:17" x14ac:dyDescent="0.25">
      <c r="A5982" s="4" t="s">
        <v>969</v>
      </c>
      <c r="B5982" s="4" t="s">
        <v>94</v>
      </c>
      <c r="C5982" s="4" t="s">
        <v>1423</v>
      </c>
      <c r="D5982" s="4" t="s">
        <v>2172</v>
      </c>
      <c r="E5982" s="2" t="s">
        <v>71</v>
      </c>
      <c r="F5982" s="2" t="s">
        <v>1</v>
      </c>
      <c r="G5982" s="2" t="s">
        <v>1</v>
      </c>
      <c r="H5982" s="2" t="s">
        <v>72</v>
      </c>
      <c r="I5982" s="185">
        <f t="shared" ref="I5982:L5982" si="4785">SUM(I5983:I5984)</f>
        <v>58000</v>
      </c>
      <c r="J5982" s="185">
        <f t="shared" ref="J5982" si="4786">SUM(J5983:J5984)</f>
        <v>52000</v>
      </c>
      <c r="K5982" s="185">
        <f t="shared" ref="K5982" si="4787">SUM(K5983:K5984)</f>
        <v>52000</v>
      </c>
      <c r="L5982" s="185">
        <f t="shared" si="4785"/>
        <v>0</v>
      </c>
      <c r="M5982" s="15">
        <f t="shared" ref="M5982:O5982" si="4788">SUM(M5983:M5984)</f>
        <v>0</v>
      </c>
      <c r="N5982" s="15">
        <f t="shared" si="4788"/>
        <v>0</v>
      </c>
      <c r="O5982" s="15">
        <f t="shared" si="4788"/>
        <v>0</v>
      </c>
      <c r="P5982" s="15">
        <f t="shared" si="4772"/>
        <v>52000</v>
      </c>
      <c r="Q5982" s="185">
        <f t="shared" si="4773"/>
        <v>100</v>
      </c>
    </row>
    <row r="5983" spans="1:17" x14ac:dyDescent="0.25">
      <c r="A5983" s="4" t="s">
        <v>969</v>
      </c>
      <c r="B5983" s="4" t="s">
        <v>94</v>
      </c>
      <c r="C5983" s="4" t="s">
        <v>1423</v>
      </c>
      <c r="D5983" s="4" t="s">
        <v>2172</v>
      </c>
      <c r="E5983" s="3" t="s">
        <v>75</v>
      </c>
      <c r="F5983" s="4"/>
      <c r="G5983" s="16" t="s">
        <v>1018</v>
      </c>
      <c r="H5983" s="16" t="s">
        <v>74</v>
      </c>
      <c r="I5983" s="183">
        <v>32000</v>
      </c>
      <c r="J5983" s="183">
        <v>27000</v>
      </c>
      <c r="K5983" s="183">
        <v>27000</v>
      </c>
      <c r="L5983" s="183">
        <f>M5983+N5983+O5983</f>
        <v>0</v>
      </c>
      <c r="M5983" s="17"/>
      <c r="N5983" s="17"/>
      <c r="O5983" s="17"/>
      <c r="P5983" s="17">
        <f t="shared" si="4772"/>
        <v>27000</v>
      </c>
      <c r="Q5983" s="183">
        <f t="shared" si="4773"/>
        <v>100</v>
      </c>
    </row>
    <row r="5984" spans="1:17" x14ac:dyDescent="0.25">
      <c r="A5984" s="4" t="s">
        <v>969</v>
      </c>
      <c r="B5984" s="4" t="s">
        <v>94</v>
      </c>
      <c r="C5984" s="4" t="s">
        <v>1423</v>
      </c>
      <c r="D5984" s="4" t="s">
        <v>2172</v>
      </c>
      <c r="E5984" s="3" t="s">
        <v>341</v>
      </c>
      <c r="F5984" s="4"/>
      <c r="G5984" s="16" t="s">
        <v>1018</v>
      </c>
      <c r="H5984" s="16" t="s">
        <v>340</v>
      </c>
      <c r="I5984" s="183">
        <v>26000</v>
      </c>
      <c r="J5984" s="183">
        <v>25000</v>
      </c>
      <c r="K5984" s="183">
        <v>25000</v>
      </c>
      <c r="L5984" s="183">
        <f>M5984+N5984+O5984</f>
        <v>0</v>
      </c>
      <c r="M5984" s="17"/>
      <c r="N5984" s="17"/>
      <c r="O5984" s="17"/>
      <c r="P5984" s="17">
        <f t="shared" si="4772"/>
        <v>25000</v>
      </c>
      <c r="Q5984" s="183">
        <f t="shared" si="4773"/>
        <v>100</v>
      </c>
    </row>
    <row r="5985" spans="1:17" ht="22.5" x14ac:dyDescent="0.25">
      <c r="A5985" s="16" t="s">
        <v>1</v>
      </c>
      <c r="B5985" s="16" t="s">
        <v>1</v>
      </c>
      <c r="C5985" s="16" t="s">
        <v>1</v>
      </c>
      <c r="D5985" s="16" t="s">
        <v>1</v>
      </c>
      <c r="E5985" s="16" t="s">
        <v>1</v>
      </c>
      <c r="F5985" s="16" t="s">
        <v>1</v>
      </c>
      <c r="G5985" s="16" t="s">
        <v>1</v>
      </c>
      <c r="H5985" s="13" t="s">
        <v>2181</v>
      </c>
      <c r="I5985" s="184">
        <f t="shared" ref="I5985:O5985" si="4789">SUM(I5955,I5978,I5981)</f>
        <v>3044207</v>
      </c>
      <c r="J5985" s="184">
        <f t="shared" si="4789"/>
        <v>2951919</v>
      </c>
      <c r="K5985" s="184">
        <f t="shared" si="4789"/>
        <v>2227547</v>
      </c>
      <c r="L5985" s="184">
        <f t="shared" si="4789"/>
        <v>706400</v>
      </c>
      <c r="M5985" s="14">
        <f t="shared" si="4789"/>
        <v>246216</v>
      </c>
      <c r="N5985" s="14">
        <f t="shared" si="4789"/>
        <v>233938</v>
      </c>
      <c r="O5985" s="14">
        <f t="shared" si="4789"/>
        <v>226246</v>
      </c>
      <c r="P5985" s="14">
        <f t="shared" si="4772"/>
        <v>2933947</v>
      </c>
      <c r="Q5985" s="184">
        <f t="shared" si="4773"/>
        <v>99.391175706379471</v>
      </c>
    </row>
    <row r="5986" spans="1:17" ht="15.75" thickBot="1" x14ac:dyDescent="0.3">
      <c r="A5986" s="16" t="s">
        <v>1</v>
      </c>
      <c r="B5986" s="16" t="s">
        <v>1</v>
      </c>
      <c r="C5986" s="16" t="s">
        <v>1</v>
      </c>
      <c r="D5986" s="16" t="s">
        <v>1</v>
      </c>
      <c r="E5986" s="16" t="s">
        <v>1</v>
      </c>
      <c r="F5986" s="16" t="s">
        <v>1</v>
      </c>
      <c r="G5986" s="16" t="s">
        <v>1</v>
      </c>
      <c r="H5986" s="2" t="s">
        <v>77</v>
      </c>
      <c r="I5986" s="185">
        <v>54</v>
      </c>
      <c r="J5986" s="185">
        <v>54</v>
      </c>
      <c r="K5986" s="185"/>
      <c r="L5986" s="185"/>
      <c r="M5986" s="15"/>
      <c r="N5986" s="15"/>
      <c r="O5986" s="15"/>
      <c r="P5986" s="15"/>
      <c r="Q5986" s="164"/>
    </row>
    <row r="5987" spans="1:17" ht="45.75" thickBot="1" x14ac:dyDescent="0.3">
      <c r="A5987" s="212" t="s">
        <v>1</v>
      </c>
      <c r="B5987" s="212" t="s">
        <v>1</v>
      </c>
      <c r="C5987" s="212" t="s">
        <v>1</v>
      </c>
      <c r="D5987" s="212" t="s">
        <v>1</v>
      </c>
      <c r="E5987" s="212" t="s">
        <v>1</v>
      </c>
      <c r="F5987" s="212" t="s">
        <v>1</v>
      </c>
      <c r="G5987" s="214" t="s">
        <v>1</v>
      </c>
      <c r="H5987" s="5" t="s">
        <v>78</v>
      </c>
      <c r="I5987" s="109" t="s">
        <v>3374</v>
      </c>
      <c r="J5987" s="109" t="s">
        <v>3433</v>
      </c>
      <c r="K5987" s="109" t="s">
        <v>3437</v>
      </c>
      <c r="L5987" s="109" t="s">
        <v>3434</v>
      </c>
      <c r="M5987" s="5" t="s">
        <v>3439</v>
      </c>
      <c r="N5987" s="5" t="s">
        <v>3440</v>
      </c>
      <c r="O5987" s="5" t="s">
        <v>3441</v>
      </c>
      <c r="P5987" s="5" t="s">
        <v>3438</v>
      </c>
      <c r="Q5987" s="162" t="s">
        <v>3302</v>
      </c>
    </row>
    <row r="5988" spans="1:17" x14ac:dyDescent="0.25">
      <c r="A5988" s="213"/>
      <c r="B5988" s="213"/>
      <c r="C5988" s="213"/>
      <c r="D5988" s="213"/>
      <c r="E5988" s="213"/>
      <c r="F5988" s="213"/>
      <c r="G5988" s="215"/>
      <c r="H5988" s="18" t="s">
        <v>1</v>
      </c>
      <c r="I5988" s="110">
        <v>1</v>
      </c>
      <c r="J5988" s="110">
        <v>2</v>
      </c>
      <c r="K5988" s="110">
        <v>20</v>
      </c>
      <c r="L5988" s="110" t="s">
        <v>3402</v>
      </c>
      <c r="M5988" s="12">
        <v>5</v>
      </c>
      <c r="N5988" s="12">
        <v>6</v>
      </c>
      <c r="O5988" s="12">
        <v>7</v>
      </c>
      <c r="P5988" s="12" t="s">
        <v>3303</v>
      </c>
      <c r="Q5988" s="110">
        <v>9</v>
      </c>
    </row>
    <row r="5989" spans="1:17" x14ac:dyDescent="0.25">
      <c r="A5989" s="213"/>
      <c r="B5989" s="213"/>
      <c r="C5989" s="213"/>
      <c r="D5989" s="213"/>
      <c r="E5989" s="213"/>
      <c r="F5989" s="213"/>
      <c r="G5989" s="215"/>
      <c r="H5989" s="19" t="s">
        <v>1061</v>
      </c>
      <c r="I5989" s="186">
        <f t="shared" ref="I5989:L5989" si="4790">SUM(I5985)</f>
        <v>3044207</v>
      </c>
      <c r="J5989" s="186">
        <f t="shared" ref="J5989" si="4791">SUM(J5985)</f>
        <v>2951919</v>
      </c>
      <c r="K5989" s="186">
        <f t="shared" ref="K5989" si="4792">SUM(K5985)</f>
        <v>2227547</v>
      </c>
      <c r="L5989" s="186">
        <f t="shared" si="4790"/>
        <v>706400</v>
      </c>
      <c r="M5989" s="20">
        <f t="shared" ref="M5989:O5989" si="4793">SUM(M5985)</f>
        <v>246216</v>
      </c>
      <c r="N5989" s="20">
        <f t="shared" si="4793"/>
        <v>233938</v>
      </c>
      <c r="O5989" s="20">
        <f t="shared" si="4793"/>
        <v>226246</v>
      </c>
      <c r="P5989" s="20">
        <f>K5989+L5989</f>
        <v>2933947</v>
      </c>
      <c r="Q5989" s="186">
        <f>IF(J5989=0,"-",P5989/J5989*100)</f>
        <v>99.391175706379471</v>
      </c>
    </row>
    <row r="5990" spans="1:17" x14ac:dyDescent="0.25">
      <c r="A5990" s="213"/>
      <c r="B5990" s="213"/>
      <c r="C5990" s="213"/>
      <c r="D5990" s="213"/>
      <c r="E5990" s="213"/>
      <c r="F5990" s="213"/>
      <c r="G5990" s="215"/>
      <c r="H5990" s="21" t="s">
        <v>80</v>
      </c>
      <c r="I5990" s="186">
        <f t="shared" ref="I5990:L5990" si="4794">SUM(I5989)</f>
        <v>3044207</v>
      </c>
      <c r="J5990" s="186">
        <f t="shared" ref="J5990" si="4795">SUM(J5989)</f>
        <v>2951919</v>
      </c>
      <c r="K5990" s="186">
        <f t="shared" ref="K5990" si="4796">SUM(K5989)</f>
        <v>2227547</v>
      </c>
      <c r="L5990" s="186">
        <f t="shared" si="4794"/>
        <v>706400</v>
      </c>
      <c r="M5990" s="20">
        <f t="shared" ref="M5990:O5990" si="4797">SUM(M5989)</f>
        <v>246216</v>
      </c>
      <c r="N5990" s="20">
        <f t="shared" si="4797"/>
        <v>233938</v>
      </c>
      <c r="O5990" s="20">
        <f t="shared" si="4797"/>
        <v>226246</v>
      </c>
      <c r="P5990" s="20">
        <f>K5990+L5990</f>
        <v>2933947</v>
      </c>
      <c r="Q5990" s="186">
        <f>IF(J5990=0,"-",P5990/J5990*100)</f>
        <v>99.391175706379471</v>
      </c>
    </row>
    <row r="5991" spans="1:17" x14ac:dyDescent="0.25">
      <c r="A5991" s="216"/>
      <c r="B5991" s="216"/>
      <c r="C5991" s="216"/>
      <c r="D5991" s="216"/>
      <c r="E5991" s="216"/>
      <c r="F5991" s="216"/>
      <c r="G5991" s="217"/>
      <c r="J5991" s="178">
        <v>0</v>
      </c>
      <c r="K5991" s="178">
        <v>0</v>
      </c>
      <c r="L5991" s="178">
        <f>M5991+N5991+O5991</f>
        <v>0</v>
      </c>
      <c r="P5991">
        <f>K5991+L5991</f>
        <v>0</v>
      </c>
      <c r="Q5991" s="160" t="str">
        <f>IF(J5991=0,"-",P5991/J5991*100)</f>
        <v>-</v>
      </c>
    </row>
    <row r="5992" spans="1:17" ht="15.75" thickBot="1" x14ac:dyDescent="0.3">
      <c r="A5992" s="16" t="s">
        <v>1</v>
      </c>
      <c r="B5992" s="16" t="s">
        <v>1</v>
      </c>
      <c r="C5992" s="16" t="s">
        <v>1</v>
      </c>
      <c r="D5992" s="16" t="s">
        <v>1</v>
      </c>
      <c r="E5992" s="16" t="s">
        <v>1</v>
      </c>
      <c r="F5992" s="16" t="s">
        <v>1</v>
      </c>
      <c r="G5992" s="16" t="s">
        <v>1</v>
      </c>
      <c r="H5992" s="22" t="s">
        <v>1</v>
      </c>
      <c r="I5992" s="187"/>
      <c r="J5992" s="187"/>
      <c r="K5992" s="187"/>
      <c r="L5992" s="187"/>
      <c r="M5992" s="22"/>
      <c r="N5992" s="22"/>
      <c r="O5992" s="22"/>
      <c r="P5992" s="22"/>
      <c r="Q5992" s="166"/>
    </row>
    <row r="5993" spans="1:17" ht="45.75" thickBot="1" x14ac:dyDescent="0.3">
      <c r="A5993" s="5" t="s">
        <v>4</v>
      </c>
      <c r="B5993" s="5" t="s">
        <v>5</v>
      </c>
      <c r="C5993" s="5" t="s">
        <v>6</v>
      </c>
      <c r="D5993" s="6" t="s">
        <v>1</v>
      </c>
      <c r="E5993" s="5" t="s">
        <v>7</v>
      </c>
      <c r="F5993" s="5" t="s">
        <v>8</v>
      </c>
      <c r="G5993" s="5" t="s">
        <v>9</v>
      </c>
      <c r="H5993" s="5" t="s">
        <v>10</v>
      </c>
      <c r="I5993" s="109" t="s">
        <v>3374</v>
      </c>
      <c r="J5993" s="109" t="s">
        <v>3433</v>
      </c>
      <c r="K5993" s="109" t="s">
        <v>3437</v>
      </c>
      <c r="L5993" s="109" t="s">
        <v>3434</v>
      </c>
      <c r="M5993" s="5" t="s">
        <v>3439</v>
      </c>
      <c r="N5993" s="5" t="s">
        <v>3440</v>
      </c>
      <c r="O5993" s="5" t="s">
        <v>3441</v>
      </c>
      <c r="P5993" s="5" t="s">
        <v>3438</v>
      </c>
      <c r="Q5993" s="162" t="s">
        <v>3302</v>
      </c>
    </row>
    <row r="5994" spans="1:17" x14ac:dyDescent="0.25">
      <c r="A5994" s="7" t="s">
        <v>1</v>
      </c>
      <c r="B5994" s="7" t="s">
        <v>1</v>
      </c>
      <c r="C5994" s="7" t="s">
        <v>1</v>
      </c>
      <c r="D5994" s="8" t="s">
        <v>1</v>
      </c>
      <c r="E5994" s="8" t="s">
        <v>1</v>
      </c>
      <c r="F5994" s="9" t="s">
        <v>1</v>
      </c>
      <c r="G5994" s="10" t="s">
        <v>1</v>
      </c>
      <c r="H5994" s="11" t="s">
        <v>1</v>
      </c>
      <c r="I5994" s="110">
        <v>1</v>
      </c>
      <c r="J5994" s="110">
        <v>2</v>
      </c>
      <c r="K5994" s="110">
        <v>20</v>
      </c>
      <c r="L5994" s="110" t="s">
        <v>3402</v>
      </c>
      <c r="M5994" s="12">
        <v>5</v>
      </c>
      <c r="N5994" s="12">
        <v>6</v>
      </c>
      <c r="O5994" s="12">
        <v>7</v>
      </c>
      <c r="P5994" s="12" t="s">
        <v>3303</v>
      </c>
      <c r="Q5994" s="110">
        <v>9</v>
      </c>
    </row>
    <row r="5995" spans="1:17" x14ac:dyDescent="0.25">
      <c r="A5995" s="1" t="s">
        <v>969</v>
      </c>
      <c r="B5995" s="1" t="s">
        <v>94</v>
      </c>
      <c r="C5995" s="4" t="s">
        <v>1434</v>
      </c>
      <c r="D5995" s="4" t="s">
        <v>2182</v>
      </c>
      <c r="E5995" s="2" t="s">
        <v>1</v>
      </c>
      <c r="F5995" s="2" t="s">
        <v>1</v>
      </c>
      <c r="G5995" s="2" t="s">
        <v>1</v>
      </c>
      <c r="H5995" s="2" t="s">
        <v>2183</v>
      </c>
      <c r="I5995" s="183">
        <v>0</v>
      </c>
      <c r="J5995" s="183"/>
      <c r="K5995" s="183"/>
      <c r="L5995" s="183"/>
      <c r="M5995" s="3"/>
      <c r="N5995" s="3"/>
      <c r="O5995" s="3"/>
      <c r="P5995" s="3"/>
      <c r="Q5995" s="161"/>
    </row>
    <row r="5996" spans="1:17" ht="33.75" x14ac:dyDescent="0.25">
      <c r="A5996" s="1" t="s">
        <v>1</v>
      </c>
      <c r="B5996" s="1" t="s">
        <v>1</v>
      </c>
      <c r="C5996" s="1" t="s">
        <v>1</v>
      </c>
      <c r="D5996" s="2" t="s">
        <v>1</v>
      </c>
      <c r="E5996" s="2" t="s">
        <v>1</v>
      </c>
      <c r="F5996" s="2" t="s">
        <v>1</v>
      </c>
      <c r="G5996" s="2" t="s">
        <v>1</v>
      </c>
      <c r="H5996" s="13" t="s">
        <v>14</v>
      </c>
      <c r="I5996" s="184">
        <f t="shared" ref="I5996:L5996" si="4798">SUM(I5997,I6005,I6007)</f>
        <v>2392109</v>
      </c>
      <c r="J5996" s="184">
        <f t="shared" ref="J5996" si="4799">SUM(J5997,J6005,J6007)</f>
        <v>2396945</v>
      </c>
      <c r="K5996" s="184">
        <f t="shared" ref="K5996" si="4800">SUM(K5997,K6005,K6007)</f>
        <v>1854561</v>
      </c>
      <c r="L5996" s="184">
        <f t="shared" si="4798"/>
        <v>542384</v>
      </c>
      <c r="M5996" s="14">
        <f t="shared" ref="M5996:O5996" si="4801">SUM(M5997,M6005,M6007)</f>
        <v>214400</v>
      </c>
      <c r="N5996" s="14">
        <f t="shared" si="4801"/>
        <v>206092</v>
      </c>
      <c r="O5996" s="14">
        <f t="shared" si="4801"/>
        <v>121892</v>
      </c>
      <c r="P5996" s="14">
        <f t="shared" ref="P5996:P6028" si="4802">K5996+L5996</f>
        <v>2396945</v>
      </c>
      <c r="Q5996" s="184">
        <f t="shared" ref="Q5996:Q6027" si="4803">IF(J5996=0,"-",P5996/J5996*100)</f>
        <v>100</v>
      </c>
    </row>
    <row r="5997" spans="1:17" x14ac:dyDescent="0.25">
      <c r="A5997" s="4" t="s">
        <v>969</v>
      </c>
      <c r="B5997" s="4" t="s">
        <v>94</v>
      </c>
      <c r="C5997" s="4" t="s">
        <v>1434</v>
      </c>
      <c r="D5997" s="4" t="s">
        <v>2182</v>
      </c>
      <c r="E5997" s="2" t="s">
        <v>15</v>
      </c>
      <c r="F5997" s="2" t="s">
        <v>1</v>
      </c>
      <c r="G5997" s="2" t="s">
        <v>1</v>
      </c>
      <c r="H5997" s="2" t="s">
        <v>16</v>
      </c>
      <c r="I5997" s="185">
        <f t="shared" ref="I5997:L5997" si="4804">SUM(I5998,I5999)</f>
        <v>1916513</v>
      </c>
      <c r="J5997" s="185">
        <f t="shared" ref="J5997" si="4805">SUM(J5998,J5999)</f>
        <v>1921349</v>
      </c>
      <c r="K5997" s="185">
        <f t="shared" ref="K5997" si="4806">SUM(K5998,K5999)</f>
        <v>1501961</v>
      </c>
      <c r="L5997" s="185">
        <f t="shared" si="4804"/>
        <v>419388</v>
      </c>
      <c r="M5997" s="15">
        <f t="shared" ref="M5997:O5997" si="4807">SUM(M5998,M5999)</f>
        <v>175900</v>
      </c>
      <c r="N5997" s="15">
        <f t="shared" si="4807"/>
        <v>160900</v>
      </c>
      <c r="O5997" s="15">
        <f t="shared" si="4807"/>
        <v>82588</v>
      </c>
      <c r="P5997" s="15">
        <f t="shared" si="4802"/>
        <v>1921349</v>
      </c>
      <c r="Q5997" s="185">
        <f t="shared" si="4803"/>
        <v>100</v>
      </c>
    </row>
    <row r="5998" spans="1:17" x14ac:dyDescent="0.25">
      <c r="A5998" s="4" t="s">
        <v>969</v>
      </c>
      <c r="B5998" s="4" t="s">
        <v>94</v>
      </c>
      <c r="C5998" s="4" t="s">
        <v>1434</v>
      </c>
      <c r="D5998" s="4" t="s">
        <v>2182</v>
      </c>
      <c r="E5998" s="3" t="s">
        <v>18</v>
      </c>
      <c r="F5998" s="4"/>
      <c r="G5998" s="16" t="s">
        <v>1018</v>
      </c>
      <c r="H5998" s="16" t="s">
        <v>17</v>
      </c>
      <c r="I5998" s="183">
        <v>1721788</v>
      </c>
      <c r="J5998" s="183">
        <v>1721788</v>
      </c>
      <c r="K5998" s="183">
        <v>1330000</v>
      </c>
      <c r="L5998" s="183">
        <f>M5998+N5998+O5998</f>
        <v>391788</v>
      </c>
      <c r="M5998" s="17">
        <v>155000</v>
      </c>
      <c r="N5998" s="17">
        <v>155000</v>
      </c>
      <c r="O5998" s="17">
        <v>81788</v>
      </c>
      <c r="P5998" s="17">
        <f t="shared" si="4802"/>
        <v>1721788</v>
      </c>
      <c r="Q5998" s="183">
        <f t="shared" si="4803"/>
        <v>100</v>
      </c>
    </row>
    <row r="5999" spans="1:17" x14ac:dyDescent="0.25">
      <c r="A5999" s="1" t="s">
        <v>969</v>
      </c>
      <c r="B5999" s="1" t="s">
        <v>94</v>
      </c>
      <c r="C5999" s="1" t="s">
        <v>1434</v>
      </c>
      <c r="D5999" s="1" t="s">
        <v>2182</v>
      </c>
      <c r="E5999" s="1" t="s">
        <v>20</v>
      </c>
      <c r="F5999" s="4" t="s">
        <v>1</v>
      </c>
      <c r="G5999" s="16" t="s">
        <v>1</v>
      </c>
      <c r="H5999" s="2" t="s">
        <v>21</v>
      </c>
      <c r="I5999" s="185">
        <f t="shared" ref="I5999:O5999" si="4808">SUM(I6000:I6004)</f>
        <v>194725</v>
      </c>
      <c r="J5999" s="185">
        <f t="shared" si="4808"/>
        <v>199561</v>
      </c>
      <c r="K5999" s="185">
        <f t="shared" si="4808"/>
        <v>171961</v>
      </c>
      <c r="L5999" s="185">
        <f t="shared" si="4808"/>
        <v>27600</v>
      </c>
      <c r="M5999" s="15">
        <f t="shared" si="4808"/>
        <v>20900</v>
      </c>
      <c r="N5999" s="15">
        <f t="shared" si="4808"/>
        <v>5900</v>
      </c>
      <c r="O5999" s="15">
        <f t="shared" si="4808"/>
        <v>800</v>
      </c>
      <c r="P5999" s="15">
        <f t="shared" si="4802"/>
        <v>199561</v>
      </c>
      <c r="Q5999" s="185">
        <f t="shared" si="4803"/>
        <v>100</v>
      </c>
    </row>
    <row r="6000" spans="1:17" x14ac:dyDescent="0.25">
      <c r="A6000" s="4" t="s">
        <v>969</v>
      </c>
      <c r="B6000" s="4" t="s">
        <v>94</v>
      </c>
      <c r="C6000" s="4" t="s">
        <v>1434</v>
      </c>
      <c r="D6000" s="4" t="s">
        <v>2182</v>
      </c>
      <c r="E6000" s="3" t="s">
        <v>22</v>
      </c>
      <c r="F6000" s="4" t="s">
        <v>2184</v>
      </c>
      <c r="G6000" s="16" t="s">
        <v>1018</v>
      </c>
      <c r="H6000" s="16" t="s">
        <v>86</v>
      </c>
      <c r="I6000" s="183">
        <v>26000</v>
      </c>
      <c r="J6000" s="183">
        <v>26000</v>
      </c>
      <c r="K6000" s="183">
        <v>20400</v>
      </c>
      <c r="L6000" s="183">
        <f>M6000+N6000+O6000</f>
        <v>5600</v>
      </c>
      <c r="M6000" s="17">
        <v>2400</v>
      </c>
      <c r="N6000" s="17">
        <v>2400</v>
      </c>
      <c r="O6000" s="17">
        <v>800</v>
      </c>
      <c r="P6000" s="17">
        <f t="shared" si="4802"/>
        <v>26000</v>
      </c>
      <c r="Q6000" s="183">
        <f t="shared" si="4803"/>
        <v>100</v>
      </c>
    </row>
    <row r="6001" spans="1:17" x14ac:dyDescent="0.25">
      <c r="A6001" s="4" t="s">
        <v>969</v>
      </c>
      <c r="B6001" s="4" t="s">
        <v>94</v>
      </c>
      <c r="C6001" s="4" t="s">
        <v>1434</v>
      </c>
      <c r="D6001" s="4" t="s">
        <v>2182</v>
      </c>
      <c r="E6001" s="3" t="s">
        <v>22</v>
      </c>
      <c r="F6001" s="4" t="s">
        <v>2185</v>
      </c>
      <c r="G6001" s="16" t="s">
        <v>1018</v>
      </c>
      <c r="H6001" s="16" t="s">
        <v>26</v>
      </c>
      <c r="I6001" s="183">
        <v>127500</v>
      </c>
      <c r="J6001" s="183">
        <v>127500</v>
      </c>
      <c r="K6001" s="183">
        <v>108000</v>
      </c>
      <c r="L6001" s="183">
        <f>M6001+N6001+O6001</f>
        <v>19500</v>
      </c>
      <c r="M6001" s="17">
        <v>16000</v>
      </c>
      <c r="N6001" s="17">
        <v>3500</v>
      </c>
      <c r="O6001" s="17">
        <v>0</v>
      </c>
      <c r="P6001" s="17">
        <f t="shared" si="4802"/>
        <v>127500</v>
      </c>
      <c r="Q6001" s="183">
        <f t="shared" si="4803"/>
        <v>100</v>
      </c>
    </row>
    <row r="6002" spans="1:17" x14ac:dyDescent="0.25">
      <c r="A6002" s="4" t="s">
        <v>969</v>
      </c>
      <c r="B6002" s="4" t="s">
        <v>94</v>
      </c>
      <c r="C6002" s="4" t="s">
        <v>1434</v>
      </c>
      <c r="D6002" s="4" t="s">
        <v>2182</v>
      </c>
      <c r="E6002" s="3" t="s">
        <v>22</v>
      </c>
      <c r="F6002" s="4" t="s">
        <v>2186</v>
      </c>
      <c r="G6002" s="16" t="s">
        <v>1018</v>
      </c>
      <c r="H6002" s="16" t="s">
        <v>28</v>
      </c>
      <c r="I6002" s="183">
        <v>27725</v>
      </c>
      <c r="J6002" s="183">
        <v>32561</v>
      </c>
      <c r="K6002" s="183">
        <v>32561</v>
      </c>
      <c r="L6002" s="183">
        <f>M6002+N6002+O6002</f>
        <v>0</v>
      </c>
      <c r="M6002" s="17">
        <v>0</v>
      </c>
      <c r="N6002" s="17">
        <v>0</v>
      </c>
      <c r="O6002" s="17">
        <v>0</v>
      </c>
      <c r="P6002" s="17">
        <f t="shared" si="4802"/>
        <v>32561</v>
      </c>
      <c r="Q6002" s="183">
        <f t="shared" si="4803"/>
        <v>100</v>
      </c>
    </row>
    <row r="6003" spans="1:17" x14ac:dyDescent="0.25">
      <c r="A6003" s="4" t="s">
        <v>969</v>
      </c>
      <c r="B6003" s="4" t="s">
        <v>94</v>
      </c>
      <c r="C6003" s="4" t="s">
        <v>1434</v>
      </c>
      <c r="D6003" s="4" t="s">
        <v>2182</v>
      </c>
      <c r="E6003" s="3" t="s">
        <v>22</v>
      </c>
      <c r="F6003" s="4" t="s">
        <v>2187</v>
      </c>
      <c r="G6003" s="16" t="s">
        <v>1018</v>
      </c>
      <c r="H6003" s="16" t="s">
        <v>24</v>
      </c>
      <c r="I6003" s="183">
        <v>0</v>
      </c>
      <c r="J6003" s="183">
        <v>0</v>
      </c>
      <c r="K6003" s="183">
        <v>0</v>
      </c>
      <c r="L6003" s="183">
        <f>M6003+N6003+O6003</f>
        <v>0</v>
      </c>
      <c r="M6003" s="17"/>
      <c r="N6003" s="17"/>
      <c r="O6003" s="17"/>
      <c r="P6003" s="17">
        <f t="shared" si="4802"/>
        <v>0</v>
      </c>
      <c r="Q6003" s="161" t="str">
        <f t="shared" si="4803"/>
        <v>-</v>
      </c>
    </row>
    <row r="6004" spans="1:17" x14ac:dyDescent="0.25">
      <c r="A6004" s="4" t="s">
        <v>969</v>
      </c>
      <c r="B6004" s="4" t="s">
        <v>94</v>
      </c>
      <c r="C6004" s="4" t="s">
        <v>1434</v>
      </c>
      <c r="D6004" s="4" t="s">
        <v>2182</v>
      </c>
      <c r="E6004" s="3" t="s">
        <v>22</v>
      </c>
      <c r="F6004" s="4" t="s">
        <v>2188</v>
      </c>
      <c r="G6004" s="16" t="s">
        <v>1018</v>
      </c>
      <c r="H6004" s="16" t="s">
        <v>30</v>
      </c>
      <c r="I6004" s="183">
        <v>13500</v>
      </c>
      <c r="J6004" s="183">
        <v>13500</v>
      </c>
      <c r="K6004" s="183">
        <v>11000</v>
      </c>
      <c r="L6004" s="183">
        <f>M6004+N6004+O6004</f>
        <v>2500</v>
      </c>
      <c r="M6004" s="17">
        <v>2500</v>
      </c>
      <c r="N6004" s="17"/>
      <c r="O6004" s="17"/>
      <c r="P6004" s="17">
        <f t="shared" si="4802"/>
        <v>13500</v>
      </c>
      <c r="Q6004" s="183">
        <f t="shared" si="4803"/>
        <v>100</v>
      </c>
    </row>
    <row r="6005" spans="1:17" x14ac:dyDescent="0.25">
      <c r="A6005" s="4" t="s">
        <v>969</v>
      </c>
      <c r="B6005" s="4" t="s">
        <v>94</v>
      </c>
      <c r="C6005" s="4" t="s">
        <v>1434</v>
      </c>
      <c r="D6005" s="4" t="s">
        <v>2182</v>
      </c>
      <c r="E6005" s="2" t="s">
        <v>31</v>
      </c>
      <c r="F6005" s="2" t="s">
        <v>1</v>
      </c>
      <c r="G6005" s="2" t="s">
        <v>1</v>
      </c>
      <c r="H6005" s="2" t="s">
        <v>32</v>
      </c>
      <c r="I6005" s="185">
        <f t="shared" ref="I6005:O6005" si="4809">SUM(I6006)</f>
        <v>180754</v>
      </c>
      <c r="J6005" s="185">
        <f t="shared" si="4809"/>
        <v>180754</v>
      </c>
      <c r="K6005" s="185">
        <f t="shared" si="4809"/>
        <v>137500</v>
      </c>
      <c r="L6005" s="185">
        <f t="shared" si="4809"/>
        <v>43254</v>
      </c>
      <c r="M6005" s="15">
        <f t="shared" si="4809"/>
        <v>17000</v>
      </c>
      <c r="N6005" s="15">
        <f t="shared" si="4809"/>
        <v>17000</v>
      </c>
      <c r="O6005" s="15">
        <f t="shared" si="4809"/>
        <v>9254</v>
      </c>
      <c r="P6005" s="15">
        <f t="shared" si="4802"/>
        <v>180754</v>
      </c>
      <c r="Q6005" s="185">
        <f t="shared" si="4803"/>
        <v>100</v>
      </c>
    </row>
    <row r="6006" spans="1:17" x14ac:dyDescent="0.25">
      <c r="A6006" s="4" t="s">
        <v>969</v>
      </c>
      <c r="B6006" s="4" t="s">
        <v>94</v>
      </c>
      <c r="C6006" s="4" t="s">
        <v>1434</v>
      </c>
      <c r="D6006" s="4" t="s">
        <v>2182</v>
      </c>
      <c r="E6006" s="3" t="s">
        <v>34</v>
      </c>
      <c r="F6006" s="4"/>
      <c r="G6006" s="16" t="s">
        <v>1018</v>
      </c>
      <c r="H6006" s="16" t="s">
        <v>33</v>
      </c>
      <c r="I6006" s="183">
        <v>180754</v>
      </c>
      <c r="J6006" s="183">
        <v>180754</v>
      </c>
      <c r="K6006" s="183">
        <v>137500</v>
      </c>
      <c r="L6006" s="183">
        <f>M6006+N6006+O6006</f>
        <v>43254</v>
      </c>
      <c r="M6006" s="17">
        <v>17000</v>
      </c>
      <c r="N6006" s="17">
        <v>17000</v>
      </c>
      <c r="O6006" s="17">
        <v>9254</v>
      </c>
      <c r="P6006" s="17">
        <f t="shared" si="4802"/>
        <v>180754</v>
      </c>
      <c r="Q6006" s="183">
        <f t="shared" si="4803"/>
        <v>100</v>
      </c>
    </row>
    <row r="6007" spans="1:17" x14ac:dyDescent="0.25">
      <c r="A6007" s="4" t="s">
        <v>969</v>
      </c>
      <c r="B6007" s="4" t="s">
        <v>94</v>
      </c>
      <c r="C6007" s="4" t="s">
        <v>1434</v>
      </c>
      <c r="D6007" s="4" t="s">
        <v>2182</v>
      </c>
      <c r="E6007" s="2" t="s">
        <v>35</v>
      </c>
      <c r="F6007" s="2" t="s">
        <v>1</v>
      </c>
      <c r="G6007" s="2" t="s">
        <v>1</v>
      </c>
      <c r="H6007" s="2" t="s">
        <v>36</v>
      </c>
      <c r="I6007" s="185">
        <f t="shared" ref="I6007:O6007" si="4810">SUM(I6008:I6016)</f>
        <v>294842</v>
      </c>
      <c r="J6007" s="185">
        <f t="shared" si="4810"/>
        <v>294842</v>
      </c>
      <c r="K6007" s="185">
        <f t="shared" si="4810"/>
        <v>215100</v>
      </c>
      <c r="L6007" s="185">
        <f t="shared" si="4810"/>
        <v>79742</v>
      </c>
      <c r="M6007" s="15">
        <f t="shared" si="4810"/>
        <v>21500</v>
      </c>
      <c r="N6007" s="15">
        <f t="shared" si="4810"/>
        <v>28192</v>
      </c>
      <c r="O6007" s="15">
        <f t="shared" si="4810"/>
        <v>30050</v>
      </c>
      <c r="P6007" s="15">
        <f t="shared" si="4802"/>
        <v>294842</v>
      </c>
      <c r="Q6007" s="185">
        <f t="shared" si="4803"/>
        <v>100</v>
      </c>
    </row>
    <row r="6008" spans="1:17" x14ac:dyDescent="0.25">
      <c r="A6008" s="4" t="s">
        <v>969</v>
      </c>
      <c r="B6008" s="4" t="s">
        <v>94</v>
      </c>
      <c r="C6008" s="4" t="s">
        <v>1434</v>
      </c>
      <c r="D6008" s="4" t="s">
        <v>2182</v>
      </c>
      <c r="E6008" s="3" t="s">
        <v>39</v>
      </c>
      <c r="F6008" s="4"/>
      <c r="G6008" s="16" t="s">
        <v>1018</v>
      </c>
      <c r="H6008" s="16" t="s">
        <v>38</v>
      </c>
      <c r="I6008" s="183">
        <v>0</v>
      </c>
      <c r="J6008" s="183">
        <v>0</v>
      </c>
      <c r="K6008" s="183">
        <v>0</v>
      </c>
      <c r="L6008" s="183">
        <f t="shared" ref="L6008:L6015" si="4811">M6008+N6008+O6008</f>
        <v>0</v>
      </c>
      <c r="M6008" s="17">
        <v>0</v>
      </c>
      <c r="N6008" s="17">
        <v>0</v>
      </c>
      <c r="O6008" s="17">
        <v>0</v>
      </c>
      <c r="P6008" s="17">
        <f t="shared" si="4802"/>
        <v>0</v>
      </c>
      <c r="Q6008" s="161" t="str">
        <f t="shared" si="4803"/>
        <v>-</v>
      </c>
    </row>
    <row r="6009" spans="1:17" x14ac:dyDescent="0.25">
      <c r="A6009" s="4" t="s">
        <v>969</v>
      </c>
      <c r="B6009" s="4" t="s">
        <v>94</v>
      </c>
      <c r="C6009" s="4" t="s">
        <v>1434</v>
      </c>
      <c r="D6009" s="4" t="s">
        <v>2182</v>
      </c>
      <c r="E6009" s="3" t="s">
        <v>197</v>
      </c>
      <c r="F6009" s="4"/>
      <c r="G6009" s="16" t="s">
        <v>1018</v>
      </c>
      <c r="H6009" s="16" t="s">
        <v>196</v>
      </c>
      <c r="I6009" s="183">
        <v>230000</v>
      </c>
      <c r="J6009" s="183">
        <v>230000</v>
      </c>
      <c r="K6009" s="183">
        <v>177400</v>
      </c>
      <c r="L6009" s="183">
        <f t="shared" si="4811"/>
        <v>52600</v>
      </c>
      <c r="M6009" s="17">
        <v>0</v>
      </c>
      <c r="N6009" s="17">
        <v>25000</v>
      </c>
      <c r="O6009" s="17">
        <v>27600</v>
      </c>
      <c r="P6009" s="17">
        <f t="shared" si="4802"/>
        <v>230000</v>
      </c>
      <c r="Q6009" s="183">
        <f t="shared" si="4803"/>
        <v>100</v>
      </c>
    </row>
    <row r="6010" spans="1:17" x14ac:dyDescent="0.25">
      <c r="A6010" s="4" t="s">
        <v>969</v>
      </c>
      <c r="B6010" s="4" t="s">
        <v>94</v>
      </c>
      <c r="C6010" s="4" t="s">
        <v>1434</v>
      </c>
      <c r="D6010" s="4" t="s">
        <v>2182</v>
      </c>
      <c r="E6010" s="3" t="s">
        <v>200</v>
      </c>
      <c r="F6010" s="4"/>
      <c r="G6010" s="16" t="s">
        <v>1018</v>
      </c>
      <c r="H6010" s="16" t="s">
        <v>199</v>
      </c>
      <c r="I6010" s="183">
        <v>20850</v>
      </c>
      <c r="J6010" s="183">
        <v>20850</v>
      </c>
      <c r="K6010" s="183">
        <v>15400</v>
      </c>
      <c r="L6010" s="183">
        <f t="shared" si="4811"/>
        <v>5450</v>
      </c>
      <c r="M6010" s="17">
        <v>1000</v>
      </c>
      <c r="N6010" s="17">
        <v>2000</v>
      </c>
      <c r="O6010" s="17">
        <v>2450</v>
      </c>
      <c r="P6010" s="17">
        <f t="shared" si="4802"/>
        <v>20850</v>
      </c>
      <c r="Q6010" s="183">
        <f t="shared" si="4803"/>
        <v>100</v>
      </c>
    </row>
    <row r="6011" spans="1:17" x14ac:dyDescent="0.25">
      <c r="A6011" s="4" t="s">
        <v>969</v>
      </c>
      <c r="B6011" s="4" t="s">
        <v>94</v>
      </c>
      <c r="C6011" s="4" t="s">
        <v>1434</v>
      </c>
      <c r="D6011" s="4" t="s">
        <v>2182</v>
      </c>
      <c r="E6011" s="3" t="s">
        <v>203</v>
      </c>
      <c r="F6011" s="4"/>
      <c r="G6011" s="16" t="s">
        <v>1018</v>
      </c>
      <c r="H6011" s="16" t="s">
        <v>202</v>
      </c>
      <c r="I6011" s="183">
        <v>17500</v>
      </c>
      <c r="J6011" s="183">
        <v>17500</v>
      </c>
      <c r="K6011" s="183">
        <v>0</v>
      </c>
      <c r="L6011" s="183">
        <f t="shared" si="4811"/>
        <v>17500</v>
      </c>
      <c r="M6011" s="17">
        <v>17500</v>
      </c>
      <c r="N6011" s="17">
        <v>0</v>
      </c>
      <c r="O6011" s="17">
        <v>0</v>
      </c>
      <c r="P6011" s="17">
        <f t="shared" si="4802"/>
        <v>17500</v>
      </c>
      <c r="Q6011" s="183">
        <f t="shared" si="4803"/>
        <v>100</v>
      </c>
    </row>
    <row r="6012" spans="1:17" x14ac:dyDescent="0.25">
      <c r="A6012" s="4" t="s">
        <v>969</v>
      </c>
      <c r="B6012" s="4" t="s">
        <v>94</v>
      </c>
      <c r="C6012" s="4" t="s">
        <v>1434</v>
      </c>
      <c r="D6012" s="4" t="s">
        <v>2182</v>
      </c>
      <c r="E6012" s="3" t="s">
        <v>206</v>
      </c>
      <c r="F6012" s="4"/>
      <c r="G6012" s="16" t="s">
        <v>1018</v>
      </c>
      <c r="H6012" s="16" t="s">
        <v>205</v>
      </c>
      <c r="I6012" s="183">
        <v>0</v>
      </c>
      <c r="J6012" s="183">
        <v>0</v>
      </c>
      <c r="K6012" s="183">
        <v>0</v>
      </c>
      <c r="L6012" s="183">
        <f t="shared" si="4811"/>
        <v>0</v>
      </c>
      <c r="M6012" s="17">
        <v>0</v>
      </c>
      <c r="N6012" s="17">
        <v>0</v>
      </c>
      <c r="O6012" s="17">
        <v>0</v>
      </c>
      <c r="P6012" s="17">
        <f t="shared" si="4802"/>
        <v>0</v>
      </c>
      <c r="Q6012" s="161" t="str">
        <f t="shared" si="4803"/>
        <v>-</v>
      </c>
    </row>
    <row r="6013" spans="1:17" x14ac:dyDescent="0.25">
      <c r="A6013" s="4" t="s">
        <v>969</v>
      </c>
      <c r="B6013" s="4" t="s">
        <v>94</v>
      </c>
      <c r="C6013" s="4" t="s">
        <v>1434</v>
      </c>
      <c r="D6013" s="4" t="s">
        <v>2182</v>
      </c>
      <c r="E6013" s="3" t="s">
        <v>209</v>
      </c>
      <c r="F6013" s="4"/>
      <c r="G6013" s="16" t="s">
        <v>1018</v>
      </c>
      <c r="H6013" s="16" t="s">
        <v>208</v>
      </c>
      <c r="I6013" s="183">
        <v>0</v>
      </c>
      <c r="J6013" s="183">
        <v>0</v>
      </c>
      <c r="K6013" s="183">
        <v>0</v>
      </c>
      <c r="L6013" s="183">
        <f t="shared" si="4811"/>
        <v>0</v>
      </c>
      <c r="M6013" s="17">
        <v>0</v>
      </c>
      <c r="N6013" s="17">
        <v>0</v>
      </c>
      <c r="O6013" s="17">
        <v>0</v>
      </c>
      <c r="P6013" s="17">
        <f t="shared" si="4802"/>
        <v>0</v>
      </c>
      <c r="Q6013" s="161" t="str">
        <f t="shared" si="4803"/>
        <v>-</v>
      </c>
    </row>
    <row r="6014" spans="1:17" x14ac:dyDescent="0.25">
      <c r="A6014" s="4" t="s">
        <v>969</v>
      </c>
      <c r="B6014" s="4" t="s">
        <v>94</v>
      </c>
      <c r="C6014" s="4" t="s">
        <v>1434</v>
      </c>
      <c r="D6014" s="4" t="s">
        <v>2182</v>
      </c>
      <c r="E6014" s="3" t="s">
        <v>212</v>
      </c>
      <c r="F6014" s="4"/>
      <c r="G6014" s="16" t="s">
        <v>1018</v>
      </c>
      <c r="H6014" s="16" t="s">
        <v>211</v>
      </c>
      <c r="I6014" s="183">
        <v>1500</v>
      </c>
      <c r="J6014" s="183">
        <v>1500</v>
      </c>
      <c r="K6014" s="183">
        <v>0</v>
      </c>
      <c r="L6014" s="183">
        <f t="shared" si="4811"/>
        <v>1500</v>
      </c>
      <c r="M6014" s="17">
        <v>1500</v>
      </c>
      <c r="N6014" s="17">
        <v>0</v>
      </c>
      <c r="O6014" s="17">
        <v>0</v>
      </c>
      <c r="P6014" s="17">
        <f t="shared" si="4802"/>
        <v>1500</v>
      </c>
      <c r="Q6014" s="183">
        <f t="shared" si="4803"/>
        <v>100</v>
      </c>
    </row>
    <row r="6015" spans="1:17" x14ac:dyDescent="0.25">
      <c r="A6015" s="4" t="s">
        <v>969</v>
      </c>
      <c r="B6015" s="4" t="s">
        <v>94</v>
      </c>
      <c r="C6015" s="4" t="s">
        <v>1434</v>
      </c>
      <c r="D6015" s="4" t="s">
        <v>2182</v>
      </c>
      <c r="E6015" s="3" t="s">
        <v>215</v>
      </c>
      <c r="F6015" s="4"/>
      <c r="G6015" s="16" t="s">
        <v>1018</v>
      </c>
      <c r="H6015" s="16" t="s">
        <v>214</v>
      </c>
      <c r="I6015" s="183">
        <v>0</v>
      </c>
      <c r="J6015" s="183">
        <v>0</v>
      </c>
      <c r="K6015" s="183">
        <v>0</v>
      </c>
      <c r="L6015" s="183">
        <f t="shared" si="4811"/>
        <v>0</v>
      </c>
      <c r="M6015" s="17">
        <v>0</v>
      </c>
      <c r="N6015" s="17">
        <v>0</v>
      </c>
      <c r="O6015" s="17">
        <v>0</v>
      </c>
      <c r="P6015" s="17">
        <f t="shared" si="4802"/>
        <v>0</v>
      </c>
      <c r="Q6015" s="161" t="str">
        <f t="shared" si="4803"/>
        <v>-</v>
      </c>
    </row>
    <row r="6016" spans="1:17" x14ac:dyDescent="0.25">
      <c r="A6016" s="1" t="s">
        <v>969</v>
      </c>
      <c r="B6016" s="1" t="s">
        <v>94</v>
      </c>
      <c r="C6016" s="1" t="s">
        <v>1434</v>
      </c>
      <c r="D6016" s="1" t="s">
        <v>2182</v>
      </c>
      <c r="E6016" s="1" t="s">
        <v>40</v>
      </c>
      <c r="F6016" s="4" t="s">
        <v>1</v>
      </c>
      <c r="G6016" s="16" t="s">
        <v>1</v>
      </c>
      <c r="H6016" s="2" t="s">
        <v>41</v>
      </c>
      <c r="I6016" s="185">
        <f t="shared" ref="I6016:O6016" si="4812">SUM(I6017:I6019)</f>
        <v>24992</v>
      </c>
      <c r="J6016" s="185">
        <f t="shared" si="4812"/>
        <v>24992</v>
      </c>
      <c r="K6016" s="185">
        <f t="shared" si="4812"/>
        <v>22300</v>
      </c>
      <c r="L6016" s="185">
        <f t="shared" si="4812"/>
        <v>2692</v>
      </c>
      <c r="M6016" s="15">
        <f t="shared" si="4812"/>
        <v>1500</v>
      </c>
      <c r="N6016" s="15">
        <f t="shared" si="4812"/>
        <v>1192</v>
      </c>
      <c r="O6016" s="15">
        <f t="shared" si="4812"/>
        <v>0</v>
      </c>
      <c r="P6016" s="15">
        <f t="shared" si="4802"/>
        <v>24992</v>
      </c>
      <c r="Q6016" s="185">
        <f t="shared" si="4803"/>
        <v>100</v>
      </c>
    </row>
    <row r="6017" spans="1:17" x14ac:dyDescent="0.25">
      <c r="A6017" s="4" t="s">
        <v>969</v>
      </c>
      <c r="B6017" s="4" t="s">
        <v>94</v>
      </c>
      <c r="C6017" s="4" t="s">
        <v>1434</v>
      </c>
      <c r="D6017" s="4" t="s">
        <v>2182</v>
      </c>
      <c r="E6017" s="3" t="s">
        <v>42</v>
      </c>
      <c r="F6017" s="4"/>
      <c r="G6017" s="16" t="s">
        <v>1018</v>
      </c>
      <c r="H6017" s="16" t="s">
        <v>41</v>
      </c>
      <c r="I6017" s="183">
        <v>8000</v>
      </c>
      <c r="J6017" s="183">
        <v>8000</v>
      </c>
      <c r="K6017" s="183">
        <v>8000</v>
      </c>
      <c r="L6017" s="183">
        <f>M6017+N6017+O6017</f>
        <v>0</v>
      </c>
      <c r="M6017" s="17">
        <v>0</v>
      </c>
      <c r="N6017" s="17">
        <v>0</v>
      </c>
      <c r="O6017" s="17">
        <v>0</v>
      </c>
      <c r="P6017" s="17">
        <f t="shared" si="4802"/>
        <v>8000</v>
      </c>
      <c r="Q6017" s="183">
        <f t="shared" si="4803"/>
        <v>100</v>
      </c>
    </row>
    <row r="6018" spans="1:17" ht="22.5" x14ac:dyDescent="0.25">
      <c r="A6018" s="4" t="s">
        <v>969</v>
      </c>
      <c r="B6018" s="4" t="s">
        <v>94</v>
      </c>
      <c r="C6018" s="4" t="s">
        <v>1434</v>
      </c>
      <c r="D6018" s="4" t="s">
        <v>2182</v>
      </c>
      <c r="E6018" s="3" t="s">
        <v>42</v>
      </c>
      <c r="F6018" s="4" t="s">
        <v>2189</v>
      </c>
      <c r="G6018" s="16" t="s">
        <v>1018</v>
      </c>
      <c r="H6018" s="16" t="s">
        <v>50</v>
      </c>
      <c r="I6018" s="183">
        <v>5492</v>
      </c>
      <c r="J6018" s="183">
        <v>5492</v>
      </c>
      <c r="K6018" s="183">
        <v>4800</v>
      </c>
      <c r="L6018" s="183">
        <f>M6018+N6018+O6018</f>
        <v>692</v>
      </c>
      <c r="M6018" s="17">
        <v>500</v>
      </c>
      <c r="N6018" s="17">
        <v>192</v>
      </c>
      <c r="O6018" s="17">
        <v>0</v>
      </c>
      <c r="P6018" s="17">
        <f t="shared" si="4802"/>
        <v>5492</v>
      </c>
      <c r="Q6018" s="183">
        <f t="shared" si="4803"/>
        <v>100</v>
      </c>
    </row>
    <row r="6019" spans="1:17" ht="22.5" x14ac:dyDescent="0.25">
      <c r="A6019" s="4" t="s">
        <v>969</v>
      </c>
      <c r="B6019" s="4" t="s">
        <v>94</v>
      </c>
      <c r="C6019" s="4" t="s">
        <v>1434</v>
      </c>
      <c r="D6019" s="4" t="s">
        <v>2182</v>
      </c>
      <c r="E6019" s="3" t="s">
        <v>42</v>
      </c>
      <c r="F6019" s="4" t="s">
        <v>2190</v>
      </c>
      <c r="G6019" s="16" t="s">
        <v>1018</v>
      </c>
      <c r="H6019" s="16" t="s">
        <v>56</v>
      </c>
      <c r="I6019" s="183">
        <v>11500</v>
      </c>
      <c r="J6019" s="183">
        <v>11500</v>
      </c>
      <c r="K6019" s="183">
        <v>9500</v>
      </c>
      <c r="L6019" s="183">
        <f>M6019+N6019+O6019</f>
        <v>2000</v>
      </c>
      <c r="M6019" s="17">
        <v>1000</v>
      </c>
      <c r="N6019" s="17">
        <v>1000</v>
      </c>
      <c r="O6019" s="17">
        <v>0</v>
      </c>
      <c r="P6019" s="17">
        <f t="shared" si="4802"/>
        <v>11500</v>
      </c>
      <c r="Q6019" s="183">
        <f t="shared" si="4803"/>
        <v>100</v>
      </c>
    </row>
    <row r="6020" spans="1:17" ht="22.5" x14ac:dyDescent="0.25">
      <c r="A6020" s="1" t="s">
        <v>1</v>
      </c>
      <c r="B6020" s="1" t="s">
        <v>1</v>
      </c>
      <c r="C6020" s="1" t="s">
        <v>1</v>
      </c>
      <c r="D6020" s="2" t="s">
        <v>1</v>
      </c>
      <c r="E6020" s="2" t="s">
        <v>1</v>
      </c>
      <c r="F6020" s="2" t="s">
        <v>1</v>
      </c>
      <c r="G6020" s="2" t="s">
        <v>1</v>
      </c>
      <c r="H6020" s="13" t="s">
        <v>57</v>
      </c>
      <c r="I6020" s="184">
        <f t="shared" ref="I6020:O6021" si="4813">SUM(I6021)</f>
        <v>100</v>
      </c>
      <c r="J6020" s="184">
        <f t="shared" si="4813"/>
        <v>36420</v>
      </c>
      <c r="K6020" s="184">
        <f t="shared" si="4813"/>
        <v>36320</v>
      </c>
      <c r="L6020" s="184">
        <f t="shared" si="4813"/>
        <v>0</v>
      </c>
      <c r="M6020" s="14">
        <f t="shared" si="4813"/>
        <v>0</v>
      </c>
      <c r="N6020" s="14">
        <f t="shared" si="4813"/>
        <v>0</v>
      </c>
      <c r="O6020" s="14">
        <f t="shared" si="4813"/>
        <v>0</v>
      </c>
      <c r="P6020" s="14">
        <f t="shared" si="4802"/>
        <v>36320</v>
      </c>
      <c r="Q6020" s="184">
        <f t="shared" si="4803"/>
        <v>99.725425590334979</v>
      </c>
    </row>
    <row r="6021" spans="1:17" x14ac:dyDescent="0.25">
      <c r="A6021" s="4" t="s">
        <v>969</v>
      </c>
      <c r="B6021" s="4" t="s">
        <v>94</v>
      </c>
      <c r="C6021" s="4" t="s">
        <v>1434</v>
      </c>
      <c r="D6021" s="4" t="s">
        <v>2182</v>
      </c>
      <c r="E6021" s="2" t="s">
        <v>58</v>
      </c>
      <c r="F6021" s="2" t="s">
        <v>1</v>
      </c>
      <c r="G6021" s="2" t="s">
        <v>1</v>
      </c>
      <c r="H6021" s="2" t="s">
        <v>59</v>
      </c>
      <c r="I6021" s="185">
        <f t="shared" si="4813"/>
        <v>100</v>
      </c>
      <c r="J6021" s="185">
        <f t="shared" si="4813"/>
        <v>36420</v>
      </c>
      <c r="K6021" s="185">
        <f t="shared" si="4813"/>
        <v>36320</v>
      </c>
      <c r="L6021" s="185">
        <f t="shared" si="4813"/>
        <v>0</v>
      </c>
      <c r="M6021" s="15">
        <f t="shared" si="4813"/>
        <v>0</v>
      </c>
      <c r="N6021" s="15">
        <f t="shared" si="4813"/>
        <v>0</v>
      </c>
      <c r="O6021" s="15">
        <f t="shared" si="4813"/>
        <v>0</v>
      </c>
      <c r="P6021" s="15">
        <f t="shared" si="4802"/>
        <v>36320</v>
      </c>
      <c r="Q6021" s="185">
        <f t="shared" si="4803"/>
        <v>99.725425590334979</v>
      </c>
    </row>
    <row r="6022" spans="1:17" x14ac:dyDescent="0.25">
      <c r="A6022" s="4" t="s">
        <v>969</v>
      </c>
      <c r="B6022" s="4" t="s">
        <v>94</v>
      </c>
      <c r="C6022" s="4" t="s">
        <v>1434</v>
      </c>
      <c r="D6022" s="4" t="s">
        <v>2182</v>
      </c>
      <c r="E6022" s="3" t="s">
        <v>69</v>
      </c>
      <c r="F6022" s="4"/>
      <c r="G6022" s="16" t="s">
        <v>1018</v>
      </c>
      <c r="H6022" s="16" t="s">
        <v>68</v>
      </c>
      <c r="I6022" s="183">
        <v>100</v>
      </c>
      <c r="J6022" s="183">
        <v>36420</v>
      </c>
      <c r="K6022" s="183">
        <v>36320</v>
      </c>
      <c r="L6022" s="183">
        <f>M6022+N6022+O6022</f>
        <v>0</v>
      </c>
      <c r="M6022" s="17"/>
      <c r="N6022" s="17"/>
      <c r="O6022" s="17"/>
      <c r="P6022" s="17">
        <f t="shared" si="4802"/>
        <v>36320</v>
      </c>
      <c r="Q6022" s="183">
        <f t="shared" si="4803"/>
        <v>99.725425590334979</v>
      </c>
    </row>
    <row r="6023" spans="1:17" ht="22.5" x14ac:dyDescent="0.25">
      <c r="A6023" s="1" t="s">
        <v>1</v>
      </c>
      <c r="B6023" s="1" t="s">
        <v>1</v>
      </c>
      <c r="C6023" s="1" t="s">
        <v>1</v>
      </c>
      <c r="D6023" s="2" t="s">
        <v>1</v>
      </c>
      <c r="E6023" s="2" t="s">
        <v>1</v>
      </c>
      <c r="F6023" s="2" t="s">
        <v>1</v>
      </c>
      <c r="G6023" s="2" t="s">
        <v>1</v>
      </c>
      <c r="H6023" s="13" t="s">
        <v>70</v>
      </c>
      <c r="I6023" s="184">
        <f t="shared" ref="I6023:O6023" si="4814">SUM(I6024)</f>
        <v>14000</v>
      </c>
      <c r="J6023" s="184">
        <f t="shared" si="4814"/>
        <v>14000</v>
      </c>
      <c r="K6023" s="184">
        <f t="shared" si="4814"/>
        <v>14000</v>
      </c>
      <c r="L6023" s="184">
        <f t="shared" si="4814"/>
        <v>0</v>
      </c>
      <c r="M6023" s="14">
        <f t="shared" si="4814"/>
        <v>0</v>
      </c>
      <c r="N6023" s="14">
        <f t="shared" si="4814"/>
        <v>0</v>
      </c>
      <c r="O6023" s="14">
        <f t="shared" si="4814"/>
        <v>0</v>
      </c>
      <c r="P6023" s="14">
        <f t="shared" si="4802"/>
        <v>14000</v>
      </c>
      <c r="Q6023" s="184">
        <f t="shared" si="4803"/>
        <v>100</v>
      </c>
    </row>
    <row r="6024" spans="1:17" x14ac:dyDescent="0.25">
      <c r="A6024" s="4" t="s">
        <v>969</v>
      </c>
      <c r="B6024" s="4" t="s">
        <v>94</v>
      </c>
      <c r="C6024" s="4" t="s">
        <v>1434</v>
      </c>
      <c r="D6024" s="4" t="s">
        <v>2182</v>
      </c>
      <c r="E6024" s="2" t="s">
        <v>71</v>
      </c>
      <c r="F6024" s="2" t="s">
        <v>1</v>
      </c>
      <c r="G6024" s="2" t="s">
        <v>1</v>
      </c>
      <c r="H6024" s="2" t="s">
        <v>72</v>
      </c>
      <c r="I6024" s="185">
        <f t="shared" ref="I6024:L6024" si="4815">SUM(I6025:I6026)</f>
        <v>14000</v>
      </c>
      <c r="J6024" s="185">
        <f t="shared" ref="J6024" si="4816">SUM(J6025:J6026)</f>
        <v>14000</v>
      </c>
      <c r="K6024" s="185">
        <f t="shared" ref="K6024" si="4817">SUM(K6025:K6026)</f>
        <v>14000</v>
      </c>
      <c r="L6024" s="185">
        <f t="shared" si="4815"/>
        <v>0</v>
      </c>
      <c r="M6024" s="15">
        <f t="shared" ref="M6024:O6024" si="4818">SUM(M6025:M6026)</f>
        <v>0</v>
      </c>
      <c r="N6024" s="15">
        <f t="shared" si="4818"/>
        <v>0</v>
      </c>
      <c r="O6024" s="15">
        <f t="shared" si="4818"/>
        <v>0</v>
      </c>
      <c r="P6024" s="15">
        <f t="shared" si="4802"/>
        <v>14000</v>
      </c>
      <c r="Q6024" s="185">
        <f t="shared" si="4803"/>
        <v>100</v>
      </c>
    </row>
    <row r="6025" spans="1:17" x14ac:dyDescent="0.25">
      <c r="A6025" s="4" t="s">
        <v>969</v>
      </c>
      <c r="B6025" s="4" t="s">
        <v>94</v>
      </c>
      <c r="C6025" s="4" t="s">
        <v>1434</v>
      </c>
      <c r="D6025" s="4" t="s">
        <v>2182</v>
      </c>
      <c r="E6025" s="3" t="s">
        <v>75</v>
      </c>
      <c r="F6025" s="4"/>
      <c r="G6025" s="16" t="s">
        <v>1018</v>
      </c>
      <c r="H6025" s="16" t="s">
        <v>74</v>
      </c>
      <c r="I6025" s="183">
        <v>7000</v>
      </c>
      <c r="J6025" s="183">
        <v>7000</v>
      </c>
      <c r="K6025" s="183">
        <v>7000</v>
      </c>
      <c r="L6025" s="183">
        <f>M6025+N6025+O6025</f>
        <v>0</v>
      </c>
      <c r="M6025" s="17"/>
      <c r="N6025" s="17"/>
      <c r="O6025" s="17"/>
      <c r="P6025" s="17">
        <f t="shared" si="4802"/>
        <v>7000</v>
      </c>
      <c r="Q6025" s="183">
        <f t="shared" si="4803"/>
        <v>100</v>
      </c>
    </row>
    <row r="6026" spans="1:17" x14ac:dyDescent="0.25">
      <c r="A6026" s="4" t="s">
        <v>969</v>
      </c>
      <c r="B6026" s="4" t="s">
        <v>94</v>
      </c>
      <c r="C6026" s="4" t="s">
        <v>1434</v>
      </c>
      <c r="D6026" s="4" t="s">
        <v>2182</v>
      </c>
      <c r="E6026" s="3" t="s">
        <v>341</v>
      </c>
      <c r="F6026" s="4"/>
      <c r="G6026" s="16" t="s">
        <v>1018</v>
      </c>
      <c r="H6026" s="16" t="s">
        <v>340</v>
      </c>
      <c r="I6026" s="183">
        <v>7000</v>
      </c>
      <c r="J6026" s="183">
        <v>7000</v>
      </c>
      <c r="K6026" s="183">
        <v>7000</v>
      </c>
      <c r="L6026" s="183">
        <f>M6026+N6026+O6026</f>
        <v>0</v>
      </c>
      <c r="M6026" s="17"/>
      <c r="N6026" s="17"/>
      <c r="O6026" s="17"/>
      <c r="P6026" s="17">
        <f t="shared" si="4802"/>
        <v>7000</v>
      </c>
      <c r="Q6026" s="183">
        <f t="shared" si="4803"/>
        <v>100</v>
      </c>
    </row>
    <row r="6027" spans="1:17" x14ac:dyDescent="0.25">
      <c r="A6027" s="16" t="s">
        <v>1</v>
      </c>
      <c r="B6027" s="16" t="s">
        <v>1</v>
      </c>
      <c r="C6027" s="16" t="s">
        <v>1</v>
      </c>
      <c r="D6027" s="16" t="s">
        <v>1</v>
      </c>
      <c r="E6027" s="16" t="s">
        <v>1</v>
      </c>
      <c r="F6027" s="16" t="s">
        <v>1</v>
      </c>
      <c r="G6027" s="16" t="s">
        <v>1</v>
      </c>
      <c r="H6027" s="13" t="s">
        <v>2191</v>
      </c>
      <c r="I6027" s="184">
        <f t="shared" ref="I6027:O6027" si="4819">SUM(I5996,I6020,I6023)</f>
        <v>2406209</v>
      </c>
      <c r="J6027" s="184">
        <f t="shared" si="4819"/>
        <v>2447365</v>
      </c>
      <c r="K6027" s="184">
        <f t="shared" si="4819"/>
        <v>1904881</v>
      </c>
      <c r="L6027" s="184">
        <f t="shared" si="4819"/>
        <v>542384</v>
      </c>
      <c r="M6027" s="14">
        <f t="shared" si="4819"/>
        <v>214400</v>
      </c>
      <c r="N6027" s="14">
        <f t="shared" si="4819"/>
        <v>206092</v>
      </c>
      <c r="O6027" s="14">
        <f t="shared" si="4819"/>
        <v>121892</v>
      </c>
      <c r="P6027" s="14">
        <f t="shared" si="4802"/>
        <v>2447265</v>
      </c>
      <c r="Q6027" s="184">
        <f t="shared" si="4803"/>
        <v>99.995913972782972</v>
      </c>
    </row>
    <row r="6028" spans="1:17" ht="15.75" thickBot="1" x14ac:dyDescent="0.3">
      <c r="A6028" s="16" t="s">
        <v>1</v>
      </c>
      <c r="B6028" s="16" t="s">
        <v>1</v>
      </c>
      <c r="C6028" s="16" t="s">
        <v>1</v>
      </c>
      <c r="D6028" s="16" t="s">
        <v>1</v>
      </c>
      <c r="E6028" s="16" t="s">
        <v>1</v>
      </c>
      <c r="F6028" s="16" t="s">
        <v>1</v>
      </c>
      <c r="G6028" s="16" t="s">
        <v>1</v>
      </c>
      <c r="H6028" s="2" t="s">
        <v>77</v>
      </c>
      <c r="I6028" s="185">
        <v>50</v>
      </c>
      <c r="J6028" s="185">
        <v>50</v>
      </c>
      <c r="K6028" s="185"/>
      <c r="L6028" s="185">
        <f>M6028+N6028+O6028</f>
        <v>0</v>
      </c>
      <c r="M6028" s="15"/>
      <c r="N6028" s="15"/>
      <c r="O6028" s="15"/>
      <c r="P6028" s="15">
        <f t="shared" si="4802"/>
        <v>0</v>
      </c>
      <c r="Q6028" s="164"/>
    </row>
    <row r="6029" spans="1:17" ht="45.75" thickBot="1" x14ac:dyDescent="0.3">
      <c r="A6029" s="212" t="s">
        <v>1</v>
      </c>
      <c r="B6029" s="212" t="s">
        <v>1</v>
      </c>
      <c r="C6029" s="212" t="s">
        <v>1</v>
      </c>
      <c r="D6029" s="212" t="s">
        <v>1</v>
      </c>
      <c r="E6029" s="212" t="s">
        <v>1</v>
      </c>
      <c r="F6029" s="212" t="s">
        <v>1</v>
      </c>
      <c r="G6029" s="214" t="s">
        <v>1</v>
      </c>
      <c r="H6029" s="5" t="s">
        <v>78</v>
      </c>
      <c r="I6029" s="109" t="s">
        <v>3374</v>
      </c>
      <c r="J6029" s="109" t="s">
        <v>3433</v>
      </c>
      <c r="K6029" s="109" t="s">
        <v>3437</v>
      </c>
      <c r="L6029" s="109" t="s">
        <v>3434</v>
      </c>
      <c r="M6029" s="5" t="s">
        <v>3439</v>
      </c>
      <c r="N6029" s="5" t="s">
        <v>3440</v>
      </c>
      <c r="O6029" s="5" t="s">
        <v>3441</v>
      </c>
      <c r="P6029" s="5" t="s">
        <v>3438</v>
      </c>
      <c r="Q6029" s="162" t="s">
        <v>3302</v>
      </c>
    </row>
    <row r="6030" spans="1:17" x14ac:dyDescent="0.25">
      <c r="A6030" s="213"/>
      <c r="B6030" s="213"/>
      <c r="C6030" s="213"/>
      <c r="D6030" s="213"/>
      <c r="E6030" s="213"/>
      <c r="F6030" s="213"/>
      <c r="G6030" s="215"/>
      <c r="H6030" s="18" t="s">
        <v>1</v>
      </c>
      <c r="I6030" s="110">
        <v>1</v>
      </c>
      <c r="J6030" s="110">
        <v>2</v>
      </c>
      <c r="K6030" s="110">
        <v>20</v>
      </c>
      <c r="L6030" s="110" t="s">
        <v>3402</v>
      </c>
      <c r="M6030" s="12">
        <v>5</v>
      </c>
      <c r="N6030" s="12">
        <v>6</v>
      </c>
      <c r="O6030" s="12">
        <v>7</v>
      </c>
      <c r="P6030" s="12" t="s">
        <v>3303</v>
      </c>
      <c r="Q6030" s="110">
        <v>9</v>
      </c>
    </row>
    <row r="6031" spans="1:17" x14ac:dyDescent="0.25">
      <c r="A6031" s="213"/>
      <c r="B6031" s="213"/>
      <c r="C6031" s="213"/>
      <c r="D6031" s="213"/>
      <c r="E6031" s="213"/>
      <c r="F6031" s="213"/>
      <c r="G6031" s="215"/>
      <c r="H6031" s="19" t="s">
        <v>1061</v>
      </c>
      <c r="I6031" s="186">
        <f t="shared" ref="I6031:L6031" si="4820">SUM(I6027)</f>
        <v>2406209</v>
      </c>
      <c r="J6031" s="186">
        <f t="shared" ref="J6031" si="4821">SUM(J6027)</f>
        <v>2447365</v>
      </c>
      <c r="K6031" s="186">
        <f t="shared" ref="K6031" si="4822">SUM(K6027)</f>
        <v>1904881</v>
      </c>
      <c r="L6031" s="186">
        <f t="shared" si="4820"/>
        <v>542384</v>
      </c>
      <c r="M6031" s="20">
        <f t="shared" ref="M6031:O6031" si="4823">SUM(M6027)</f>
        <v>214400</v>
      </c>
      <c r="N6031" s="20">
        <f t="shared" si="4823"/>
        <v>206092</v>
      </c>
      <c r="O6031" s="20">
        <f t="shared" si="4823"/>
        <v>121892</v>
      </c>
      <c r="P6031" s="20">
        <f>K6031+L6031</f>
        <v>2447265</v>
      </c>
      <c r="Q6031" s="186">
        <f>IF(J6031=0,"-",P6031/J6031*100)</f>
        <v>99.995913972782972</v>
      </c>
    </row>
    <row r="6032" spans="1:17" x14ac:dyDescent="0.25">
      <c r="A6032" s="213"/>
      <c r="B6032" s="213"/>
      <c r="C6032" s="213"/>
      <c r="D6032" s="213"/>
      <c r="E6032" s="213"/>
      <c r="F6032" s="213"/>
      <c r="G6032" s="215"/>
      <c r="H6032" s="21" t="s">
        <v>80</v>
      </c>
      <c r="I6032" s="186">
        <f t="shared" ref="I6032:L6032" si="4824">SUM(I6031)</f>
        <v>2406209</v>
      </c>
      <c r="J6032" s="186">
        <f t="shared" ref="J6032" si="4825">SUM(J6031)</f>
        <v>2447365</v>
      </c>
      <c r="K6032" s="186">
        <f t="shared" ref="K6032" si="4826">SUM(K6031)</f>
        <v>1904881</v>
      </c>
      <c r="L6032" s="186">
        <f t="shared" si="4824"/>
        <v>542384</v>
      </c>
      <c r="M6032" s="20">
        <f t="shared" ref="M6032:O6032" si="4827">SUM(M6031)</f>
        <v>214400</v>
      </c>
      <c r="N6032" s="20">
        <f t="shared" si="4827"/>
        <v>206092</v>
      </c>
      <c r="O6032" s="20">
        <f t="shared" si="4827"/>
        <v>121892</v>
      </c>
      <c r="P6032" s="20">
        <f>K6032+L6032</f>
        <v>2447265</v>
      </c>
      <c r="Q6032" s="186">
        <f>IF(J6032=0,"-",P6032/J6032*100)</f>
        <v>99.995913972782972</v>
      </c>
    </row>
    <row r="6033" spans="1:17" x14ac:dyDescent="0.25">
      <c r="A6033" s="216"/>
      <c r="B6033" s="216"/>
      <c r="C6033" s="216"/>
      <c r="D6033" s="216"/>
      <c r="E6033" s="216"/>
      <c r="F6033" s="216"/>
      <c r="G6033" s="217"/>
      <c r="J6033" s="178">
        <v>0</v>
      </c>
      <c r="K6033" s="178">
        <v>0</v>
      </c>
      <c r="L6033" s="178">
        <f>M6033+N6033+O6033</f>
        <v>0</v>
      </c>
      <c r="P6033">
        <f>K6033+L6033</f>
        <v>0</v>
      </c>
      <c r="Q6033" s="160" t="str">
        <f>IF(J6033=0,"-",P6033/J6033*100)</f>
        <v>-</v>
      </c>
    </row>
    <row r="6034" spans="1:17" x14ac:dyDescent="0.25">
      <c r="A6034" s="16" t="s">
        <v>1</v>
      </c>
      <c r="B6034" s="16" t="s">
        <v>1</v>
      </c>
      <c r="C6034" s="16" t="s">
        <v>1</v>
      </c>
      <c r="D6034" s="16" t="s">
        <v>1</v>
      </c>
      <c r="E6034" s="16" t="s">
        <v>1</v>
      </c>
      <c r="F6034" s="16" t="s">
        <v>1</v>
      </c>
      <c r="G6034" s="16" t="s">
        <v>1</v>
      </c>
      <c r="H6034" s="22" t="s">
        <v>1</v>
      </c>
      <c r="I6034" s="187"/>
      <c r="J6034" s="187"/>
      <c r="K6034" s="187"/>
      <c r="L6034" s="187">
        <f>M6034+N6034+O6034</f>
        <v>0</v>
      </c>
      <c r="M6034" s="22"/>
      <c r="N6034" s="22"/>
      <c r="O6034" s="22"/>
      <c r="P6034" s="22">
        <f>K6034+L6034</f>
        <v>0</v>
      </c>
      <c r="Q6034" s="166"/>
    </row>
    <row r="6035" spans="1:17" x14ac:dyDescent="0.25">
      <c r="A6035" s="16" t="s">
        <v>1</v>
      </c>
      <c r="B6035" s="16" t="s">
        <v>1</v>
      </c>
      <c r="C6035" s="16" t="s">
        <v>1</v>
      </c>
      <c r="D6035" s="16" t="s">
        <v>1</v>
      </c>
      <c r="E6035" s="16" t="s">
        <v>1</v>
      </c>
      <c r="F6035" s="16" t="s">
        <v>1</v>
      </c>
      <c r="G6035" s="16" t="s">
        <v>1</v>
      </c>
      <c r="H6035" s="13" t="s">
        <v>2192</v>
      </c>
      <c r="I6035" s="184">
        <f>SUM(I4622,I4664,I4705,I4745,I4787,I4828,I4870,I4912,I4951,I4992,I5037,I5078,I5119,I5161,I5202,I5242,I5283,I5323,I5365,I5406,I5447,I5488,I5529,I5571,I5612,I5654,I5695,I5737,I5778,I5819,I5861,I5903,I5944,I5985,I6027)</f>
        <v>96004491</v>
      </c>
      <c r="J6035" s="184">
        <f>SUM(J4622,J4664,J4705,J4745,J4787,J4828,J4870,J4912,J4951,J4992,J5037,J5078,J5119,J5161,J5202,J5242,J5283,J5323,J5365,J5406,J5447,J5488,J5529,J5571,J5612,J5654,J5695,J5737,J5778,J5819,J5861,J5903,J5944,J5985,J6027)</f>
        <v>94375167</v>
      </c>
      <c r="K6035" s="184">
        <f>SUM(K4622,K4664,K4705,K4745,K4787,K4828,K4870,K4912,K4951,K4992,K5037,K5078,K5119,K5161,K5202,K5242,K5283,K5323,K5365,K5406,K5447,K5488,K5529,K5571,K5612,K5654,K5695,K5737,K5778,K5819,K5861,K5903,K5944,K5985,K6027)</f>
        <v>75182119</v>
      </c>
      <c r="L6035" s="184">
        <f>SUM(L4622,L4664,L4705,L4745,L4787,L4828,L4870,L4912,L4951,L4992,L5037,L5078,L5119,L5161,L5202,L5242,L5283,L5323,L5365,L5406,L5447,L5488,L5529,L5571,L5612,L5654,L5695,L5737,L5778,L5819,L5861,L5903,L5944,L5985,L6027)</f>
        <v>18691534</v>
      </c>
      <c r="M6035" s="14">
        <f t="shared" ref="M6035:O6035" si="4828">SUM(M4622,M4664,M4705,M4745,M4787,M4828,M4870,M4912,M4951,M4992,M5037,M5078,M5119,M5161,M5202,M5242,M5283,M5323,M5365,M5406,M5447,M5488,M5529,M5571,M5612,M5654,M5695,M5737,M5778,M5819,M5861,M5903,M5944,M5985,M6027)</f>
        <v>7750024</v>
      </c>
      <c r="N6035" s="14">
        <f t="shared" si="4828"/>
        <v>6952245</v>
      </c>
      <c r="O6035" s="14">
        <f t="shared" si="4828"/>
        <v>3989265</v>
      </c>
      <c r="P6035" s="14">
        <f>K6035+L6035</f>
        <v>93873653</v>
      </c>
      <c r="Q6035" s="184">
        <f>IF(J6035=0,"-",P6035/J6035*100)</f>
        <v>99.468595377425927</v>
      </c>
    </row>
    <row r="6036" spans="1:17" x14ac:dyDescent="0.25">
      <c r="A6036" s="16" t="s">
        <v>1</v>
      </c>
      <c r="B6036" s="16" t="s">
        <v>1</v>
      </c>
      <c r="C6036" s="16" t="s">
        <v>1</v>
      </c>
      <c r="D6036" s="16" t="s">
        <v>1</v>
      </c>
      <c r="E6036" s="16" t="s">
        <v>1</v>
      </c>
      <c r="F6036" s="16" t="s">
        <v>1</v>
      </c>
      <c r="G6036" s="16" t="s">
        <v>1</v>
      </c>
      <c r="H6036" s="2" t="s">
        <v>77</v>
      </c>
      <c r="I6036" s="185">
        <f>SUM(I6028,I5986,I5945,I5904,I5862,I5820,I5779,I5738,I5696,I5655,I5613,I5572,I5530,I5489,I5448,I5407,I5366,I5324,I5284,I5243,I5203,I5162,I5120,I5079,I5038,I4993,I4952,I4913,I4871,I4829,I4788,I4746,I4706,I4665,I4623)</f>
        <v>2067</v>
      </c>
      <c r="J6036" s="185">
        <f>SUM(J6028,J5986,J5945,J5904,J5862,J5820,J5779,J5738,J5696,J5655,J5613,J5572,J5530,J5489,J5448,J5407,J5366,J5324,J5284,J5243,J5203,J5162,J5120,J5079,J5038,J4993,J4952,J4913,J4871,J4829,J4788,J4746,J4706,J4665,J4623)</f>
        <v>2067</v>
      </c>
      <c r="K6036" s="185"/>
      <c r="L6036" s="185"/>
      <c r="M6036" s="15">
        <f t="shared" ref="M6036:O6036" si="4829">SUM(M6028,M5986,M5945,M5904,M5862,M5820,M5779,M5738,M5696,M5655,M5613,M5572,M5530,M5489,M5448,M5407,M5366,M5324,M5284,M5243,M5203,M5162,M5120,M5079,M5038,M4993,M4952,M4913,M4871,M4829,M4788,M4746,M4706,M4665,M4623)</f>
        <v>0</v>
      </c>
      <c r="N6036" s="15">
        <f t="shared" si="4829"/>
        <v>0</v>
      </c>
      <c r="O6036" s="15">
        <f t="shared" si="4829"/>
        <v>0</v>
      </c>
      <c r="P6036" s="15"/>
      <c r="Q6036" s="185">
        <f>IF(J6036=0,"-",P6036/J6036*100)</f>
        <v>0</v>
      </c>
    </row>
    <row r="6037" spans="1:17" x14ac:dyDescent="0.25">
      <c r="A6037" s="16" t="s">
        <v>1</v>
      </c>
      <c r="B6037" s="16" t="s">
        <v>1</v>
      </c>
      <c r="C6037" s="16" t="s">
        <v>1</v>
      </c>
      <c r="D6037" s="16" t="s">
        <v>1</v>
      </c>
      <c r="E6037" s="16" t="s">
        <v>1</v>
      </c>
      <c r="F6037" s="16" t="s">
        <v>1</v>
      </c>
      <c r="G6037" s="16" t="s">
        <v>1</v>
      </c>
      <c r="H6037" s="23" t="s">
        <v>1</v>
      </c>
      <c r="I6037" s="179"/>
      <c r="J6037" s="179"/>
      <c r="K6037" s="179"/>
      <c r="L6037" s="179">
        <f>M6037+N6037+O6037</f>
        <v>0</v>
      </c>
      <c r="M6037" s="24"/>
      <c r="N6037" s="24"/>
      <c r="O6037" s="24"/>
      <c r="P6037" s="24">
        <f>K6037+L6037</f>
        <v>0</v>
      </c>
      <c r="Q6037" s="167"/>
    </row>
    <row r="6038" spans="1:17" ht="15.75" thickBot="1" x14ac:dyDescent="0.3">
      <c r="A6038" s="1" t="s">
        <v>969</v>
      </c>
      <c r="B6038" s="1" t="s">
        <v>2193</v>
      </c>
      <c r="C6038" s="4" t="s">
        <v>1</v>
      </c>
      <c r="D6038" s="4" t="s">
        <v>1</v>
      </c>
      <c r="E6038" s="2" t="s">
        <v>1</v>
      </c>
      <c r="F6038" s="2" t="s">
        <v>1</v>
      </c>
      <c r="G6038" s="2" t="s">
        <v>1</v>
      </c>
      <c r="H6038" s="2" t="s">
        <v>1</v>
      </c>
      <c r="I6038" s="183"/>
      <c r="J6038" s="183"/>
      <c r="K6038" s="183"/>
      <c r="L6038" s="183">
        <f>M6038+N6038+O6038</f>
        <v>0</v>
      </c>
      <c r="M6038" s="3"/>
      <c r="N6038" s="3"/>
      <c r="O6038" s="3"/>
      <c r="P6038" s="3">
        <f>K6038+L6038</f>
        <v>0</v>
      </c>
      <c r="Q6038" s="161"/>
    </row>
    <row r="6039" spans="1:17" ht="45.75" thickBot="1" x14ac:dyDescent="0.3">
      <c r="A6039" s="5" t="s">
        <v>4</v>
      </c>
      <c r="B6039" s="5" t="s">
        <v>5</v>
      </c>
      <c r="C6039" s="5" t="s">
        <v>6</v>
      </c>
      <c r="D6039" s="6" t="s">
        <v>1</v>
      </c>
      <c r="E6039" s="5" t="s">
        <v>7</v>
      </c>
      <c r="F6039" s="5" t="s">
        <v>8</v>
      </c>
      <c r="G6039" s="5" t="s">
        <v>9</v>
      </c>
      <c r="H6039" s="5" t="s">
        <v>10</v>
      </c>
      <c r="I6039" s="109" t="s">
        <v>3374</v>
      </c>
      <c r="J6039" s="109" t="s">
        <v>3433</v>
      </c>
      <c r="K6039" s="109" t="s">
        <v>3437</v>
      </c>
      <c r="L6039" s="109" t="s">
        <v>3434</v>
      </c>
      <c r="M6039" s="5" t="s">
        <v>3439</v>
      </c>
      <c r="N6039" s="5" t="s">
        <v>3440</v>
      </c>
      <c r="O6039" s="5" t="s">
        <v>3441</v>
      </c>
      <c r="P6039" s="5" t="s">
        <v>3438</v>
      </c>
      <c r="Q6039" s="162" t="s">
        <v>3302</v>
      </c>
    </row>
    <row r="6040" spans="1:17" x14ac:dyDescent="0.25">
      <c r="A6040" s="7" t="s">
        <v>1</v>
      </c>
      <c r="B6040" s="7" t="s">
        <v>1</v>
      </c>
      <c r="C6040" s="7" t="s">
        <v>1</v>
      </c>
      <c r="D6040" s="8" t="s">
        <v>1</v>
      </c>
      <c r="E6040" s="8" t="s">
        <v>1</v>
      </c>
      <c r="F6040" s="9" t="s">
        <v>1</v>
      </c>
      <c r="G6040" s="10" t="s">
        <v>1</v>
      </c>
      <c r="H6040" s="11" t="s">
        <v>1</v>
      </c>
      <c r="I6040" s="110">
        <v>1</v>
      </c>
      <c r="J6040" s="110">
        <v>2</v>
      </c>
      <c r="K6040" s="110">
        <v>20</v>
      </c>
      <c r="L6040" s="110" t="s">
        <v>3402</v>
      </c>
      <c r="M6040" s="12">
        <v>5</v>
      </c>
      <c r="N6040" s="12">
        <v>6</v>
      </c>
      <c r="O6040" s="12">
        <v>7</v>
      </c>
      <c r="P6040" s="12" t="s">
        <v>3303</v>
      </c>
      <c r="Q6040" s="110">
        <v>9</v>
      </c>
    </row>
    <row r="6041" spans="1:17" x14ac:dyDescent="0.25">
      <c r="A6041" s="1" t="s">
        <v>969</v>
      </c>
      <c r="B6041" s="1" t="s">
        <v>2193</v>
      </c>
      <c r="C6041" s="4" t="s">
        <v>12</v>
      </c>
      <c r="D6041" s="4" t="s">
        <v>2194</v>
      </c>
      <c r="E6041" s="2" t="s">
        <v>1</v>
      </c>
      <c r="F6041" s="2" t="s">
        <v>1</v>
      </c>
      <c r="G6041" s="2" t="s">
        <v>1</v>
      </c>
      <c r="H6041" s="2" t="s">
        <v>2195</v>
      </c>
      <c r="I6041" s="183">
        <v>0</v>
      </c>
      <c r="J6041" s="183"/>
      <c r="K6041" s="183"/>
      <c r="L6041" s="183">
        <f>M6041+N6041+O6041</f>
        <v>0</v>
      </c>
      <c r="M6041" s="3"/>
      <c r="N6041" s="3"/>
      <c r="O6041" s="3"/>
      <c r="P6041" s="3">
        <f t="shared" ref="P6041:P6070" si="4830">K6041+L6041</f>
        <v>0</v>
      </c>
      <c r="Q6041" s="161"/>
    </row>
    <row r="6042" spans="1:17" ht="33.75" x14ac:dyDescent="0.25">
      <c r="A6042" s="1" t="s">
        <v>1</v>
      </c>
      <c r="B6042" s="1" t="s">
        <v>1</v>
      </c>
      <c r="C6042" s="1" t="s">
        <v>1</v>
      </c>
      <c r="D6042" s="2" t="s">
        <v>1</v>
      </c>
      <c r="E6042" s="2" t="s">
        <v>1</v>
      </c>
      <c r="F6042" s="2" t="s">
        <v>1</v>
      </c>
      <c r="G6042" s="2" t="s">
        <v>1</v>
      </c>
      <c r="H6042" s="13" t="s">
        <v>14</v>
      </c>
      <c r="I6042" s="184">
        <f t="shared" ref="I6042:L6042" si="4831">SUM(I6043,I6051,I6053)</f>
        <v>22741559</v>
      </c>
      <c r="J6042" s="184">
        <f t="shared" ref="J6042" si="4832">SUM(J6043,J6051,J6053)</f>
        <v>16587109</v>
      </c>
      <c r="K6042" s="184">
        <f t="shared" ref="K6042" si="4833">SUM(K6043,K6051,K6053)</f>
        <v>13090574</v>
      </c>
      <c r="L6042" s="184">
        <f t="shared" si="4831"/>
        <v>3496535</v>
      </c>
      <c r="M6042" s="14">
        <f t="shared" ref="M6042:O6042" si="4834">SUM(M6043,M6051,M6053)</f>
        <v>1165512</v>
      </c>
      <c r="N6042" s="14">
        <f t="shared" si="4834"/>
        <v>1165513</v>
      </c>
      <c r="O6042" s="14">
        <f t="shared" si="4834"/>
        <v>1165510</v>
      </c>
      <c r="P6042" s="14">
        <f t="shared" si="4830"/>
        <v>16587109</v>
      </c>
      <c r="Q6042" s="184">
        <f t="shared" ref="Q6042:Q6070" si="4835">IF(J6042=0,"-",P6042/J6042*100)</f>
        <v>100</v>
      </c>
    </row>
    <row r="6043" spans="1:17" x14ac:dyDescent="0.25">
      <c r="A6043" s="4" t="s">
        <v>969</v>
      </c>
      <c r="B6043" s="4" t="s">
        <v>2193</v>
      </c>
      <c r="C6043" s="4" t="s">
        <v>12</v>
      </c>
      <c r="D6043" s="4" t="s">
        <v>2194</v>
      </c>
      <c r="E6043" s="2" t="s">
        <v>15</v>
      </c>
      <c r="F6043" s="2" t="s">
        <v>1</v>
      </c>
      <c r="G6043" s="2" t="s">
        <v>1</v>
      </c>
      <c r="H6043" s="2" t="s">
        <v>16</v>
      </c>
      <c r="I6043" s="185">
        <f t="shared" ref="I6043:L6043" si="4836">SUM(I6044,I6045)</f>
        <v>17964020</v>
      </c>
      <c r="J6043" s="185">
        <f t="shared" ref="J6043" si="4837">SUM(J6044,J6045)</f>
        <v>14906472</v>
      </c>
      <c r="K6043" s="185">
        <f t="shared" ref="K6043" si="4838">SUM(K6044,K6045)</f>
        <v>11785343</v>
      </c>
      <c r="L6043" s="185">
        <f t="shared" si="4836"/>
        <v>3121129</v>
      </c>
      <c r="M6043" s="15">
        <f t="shared" ref="M6043:O6043" si="4839">SUM(M6044,M6045)</f>
        <v>1040377</v>
      </c>
      <c r="N6043" s="15">
        <f t="shared" si="4839"/>
        <v>1040377</v>
      </c>
      <c r="O6043" s="15">
        <f t="shared" si="4839"/>
        <v>1040375</v>
      </c>
      <c r="P6043" s="15">
        <f t="shared" si="4830"/>
        <v>14906472</v>
      </c>
      <c r="Q6043" s="185">
        <f t="shared" si="4835"/>
        <v>100</v>
      </c>
    </row>
    <row r="6044" spans="1:17" x14ac:dyDescent="0.25">
      <c r="A6044" s="4" t="s">
        <v>969</v>
      </c>
      <c r="B6044" s="4" t="s">
        <v>2193</v>
      </c>
      <c r="C6044" s="4" t="s">
        <v>12</v>
      </c>
      <c r="D6044" s="4" t="s">
        <v>2194</v>
      </c>
      <c r="E6044" s="3" t="s">
        <v>18</v>
      </c>
      <c r="F6044" s="4"/>
      <c r="G6044" s="16" t="s">
        <v>1015</v>
      </c>
      <c r="H6044" s="16" t="s">
        <v>17</v>
      </c>
      <c r="I6044" s="183">
        <v>16006077</v>
      </c>
      <c r="J6044" s="183">
        <v>14906472</v>
      </c>
      <c r="K6044" s="183">
        <v>11785343</v>
      </c>
      <c r="L6044" s="183">
        <f>M6044+N6044+O6044</f>
        <v>3121129</v>
      </c>
      <c r="M6044" s="17">
        <v>1040377</v>
      </c>
      <c r="N6044" s="17">
        <v>1040377</v>
      </c>
      <c r="O6044" s="17">
        <v>1040375</v>
      </c>
      <c r="P6044" s="17">
        <f t="shared" si="4830"/>
        <v>14906472</v>
      </c>
      <c r="Q6044" s="183">
        <f t="shared" si="4835"/>
        <v>100</v>
      </c>
    </row>
    <row r="6045" spans="1:17" x14ac:dyDescent="0.25">
      <c r="A6045" s="1" t="s">
        <v>969</v>
      </c>
      <c r="B6045" s="1" t="s">
        <v>2193</v>
      </c>
      <c r="C6045" s="1" t="s">
        <v>12</v>
      </c>
      <c r="D6045" s="1" t="s">
        <v>2194</v>
      </c>
      <c r="E6045" s="1" t="s">
        <v>20</v>
      </c>
      <c r="F6045" s="4" t="s">
        <v>1</v>
      </c>
      <c r="G6045" s="16" t="s">
        <v>1</v>
      </c>
      <c r="H6045" s="2" t="s">
        <v>21</v>
      </c>
      <c r="I6045" s="185">
        <f t="shared" ref="I6045:O6045" si="4840">SUM(I6046:I6050)</f>
        <v>1957943</v>
      </c>
      <c r="J6045" s="185">
        <f t="shared" si="4840"/>
        <v>0</v>
      </c>
      <c r="K6045" s="185">
        <f t="shared" si="4840"/>
        <v>0</v>
      </c>
      <c r="L6045" s="185">
        <f t="shared" si="4840"/>
        <v>0</v>
      </c>
      <c r="M6045" s="15">
        <f t="shared" si="4840"/>
        <v>0</v>
      </c>
      <c r="N6045" s="15">
        <f t="shared" si="4840"/>
        <v>0</v>
      </c>
      <c r="O6045" s="15">
        <f t="shared" si="4840"/>
        <v>0</v>
      </c>
      <c r="P6045" s="15">
        <f t="shared" si="4830"/>
        <v>0</v>
      </c>
      <c r="Q6045" s="164" t="str">
        <f t="shared" si="4835"/>
        <v>-</v>
      </c>
    </row>
    <row r="6046" spans="1:17" x14ac:dyDescent="0.25">
      <c r="A6046" s="4" t="s">
        <v>969</v>
      </c>
      <c r="B6046" s="4" t="s">
        <v>2193</v>
      </c>
      <c r="C6046" s="4" t="s">
        <v>12</v>
      </c>
      <c r="D6046" s="4" t="s">
        <v>2194</v>
      </c>
      <c r="E6046" s="3" t="s">
        <v>22</v>
      </c>
      <c r="F6046" s="4" t="s">
        <v>2196</v>
      </c>
      <c r="G6046" s="16" t="s">
        <v>1015</v>
      </c>
      <c r="H6046" s="16" t="s">
        <v>86</v>
      </c>
      <c r="I6046" s="183">
        <v>272763</v>
      </c>
      <c r="J6046" s="183">
        <v>0</v>
      </c>
      <c r="K6046" s="183">
        <v>0</v>
      </c>
      <c r="L6046" s="183">
        <f>M6046+N6046+O6046</f>
        <v>0</v>
      </c>
      <c r="M6046" s="17"/>
      <c r="N6046" s="17"/>
      <c r="O6046" s="17"/>
      <c r="P6046" s="17">
        <f t="shared" si="4830"/>
        <v>0</v>
      </c>
      <c r="Q6046" s="161" t="str">
        <f t="shared" si="4835"/>
        <v>-</v>
      </c>
    </row>
    <row r="6047" spans="1:17" x14ac:dyDescent="0.25">
      <c r="A6047" s="4" t="s">
        <v>969</v>
      </c>
      <c r="B6047" s="4" t="s">
        <v>2193</v>
      </c>
      <c r="C6047" s="4" t="s">
        <v>12</v>
      </c>
      <c r="D6047" s="4" t="s">
        <v>2194</v>
      </c>
      <c r="E6047" s="3" t="s">
        <v>22</v>
      </c>
      <c r="F6047" s="4" t="s">
        <v>2197</v>
      </c>
      <c r="G6047" s="16" t="s">
        <v>1015</v>
      </c>
      <c r="H6047" s="16" t="s">
        <v>26</v>
      </c>
      <c r="I6047" s="183">
        <v>1144200</v>
      </c>
      <c r="J6047" s="183">
        <v>0</v>
      </c>
      <c r="K6047" s="183">
        <v>0</v>
      </c>
      <c r="L6047" s="183">
        <f>M6047+N6047+O6047</f>
        <v>0</v>
      </c>
      <c r="M6047" s="17"/>
      <c r="N6047" s="17"/>
      <c r="O6047" s="17"/>
      <c r="P6047" s="17">
        <f t="shared" si="4830"/>
        <v>0</v>
      </c>
      <c r="Q6047" s="161" t="str">
        <f t="shared" si="4835"/>
        <v>-</v>
      </c>
    </row>
    <row r="6048" spans="1:17" x14ac:dyDescent="0.25">
      <c r="A6048" s="4" t="s">
        <v>969</v>
      </c>
      <c r="B6048" s="4" t="s">
        <v>2193</v>
      </c>
      <c r="C6048" s="4" t="s">
        <v>12</v>
      </c>
      <c r="D6048" s="4" t="s">
        <v>2194</v>
      </c>
      <c r="E6048" s="3" t="s">
        <v>22</v>
      </c>
      <c r="F6048" s="4" t="s">
        <v>2198</v>
      </c>
      <c r="G6048" s="16" t="s">
        <v>1015</v>
      </c>
      <c r="H6048" s="16" t="s">
        <v>28</v>
      </c>
      <c r="I6048" s="183">
        <v>246980</v>
      </c>
      <c r="J6048" s="183">
        <v>0</v>
      </c>
      <c r="K6048" s="183">
        <v>0</v>
      </c>
      <c r="L6048" s="183">
        <f>M6048+N6048+O6048</f>
        <v>0</v>
      </c>
      <c r="M6048" s="17"/>
      <c r="N6048" s="17"/>
      <c r="O6048" s="17"/>
      <c r="P6048" s="17">
        <f t="shared" si="4830"/>
        <v>0</v>
      </c>
      <c r="Q6048" s="161" t="str">
        <f t="shared" si="4835"/>
        <v>-</v>
      </c>
    </row>
    <row r="6049" spans="1:17" x14ac:dyDescent="0.25">
      <c r="A6049" s="4" t="s">
        <v>969</v>
      </c>
      <c r="B6049" s="4" t="s">
        <v>2193</v>
      </c>
      <c r="C6049" s="4" t="s">
        <v>12</v>
      </c>
      <c r="D6049" s="4" t="s">
        <v>2194</v>
      </c>
      <c r="E6049" s="3" t="s">
        <v>22</v>
      </c>
      <c r="F6049" s="4" t="s">
        <v>2199</v>
      </c>
      <c r="G6049" s="16" t="s">
        <v>1015</v>
      </c>
      <c r="H6049" s="16" t="s">
        <v>24</v>
      </c>
      <c r="I6049" s="183">
        <v>72000</v>
      </c>
      <c r="J6049" s="183">
        <v>0</v>
      </c>
      <c r="K6049" s="183">
        <v>0</v>
      </c>
      <c r="L6049" s="183">
        <f>M6049+N6049+O6049</f>
        <v>0</v>
      </c>
      <c r="M6049" s="17"/>
      <c r="N6049" s="17"/>
      <c r="O6049" s="17"/>
      <c r="P6049" s="17">
        <f t="shared" si="4830"/>
        <v>0</v>
      </c>
      <c r="Q6049" s="161" t="str">
        <f t="shared" si="4835"/>
        <v>-</v>
      </c>
    </row>
    <row r="6050" spans="1:17" x14ac:dyDescent="0.25">
      <c r="A6050" s="4" t="s">
        <v>969</v>
      </c>
      <c r="B6050" s="4" t="s">
        <v>2193</v>
      </c>
      <c r="C6050" s="4" t="s">
        <v>12</v>
      </c>
      <c r="D6050" s="4" t="s">
        <v>2194</v>
      </c>
      <c r="E6050" s="3" t="s">
        <v>22</v>
      </c>
      <c r="F6050" s="4" t="s">
        <v>2200</v>
      </c>
      <c r="G6050" s="16" t="s">
        <v>1015</v>
      </c>
      <c r="H6050" s="16" t="s">
        <v>30</v>
      </c>
      <c r="I6050" s="183">
        <v>222000</v>
      </c>
      <c r="J6050" s="183">
        <v>0</v>
      </c>
      <c r="K6050" s="183">
        <v>0</v>
      </c>
      <c r="L6050" s="183">
        <f>M6050+N6050+O6050</f>
        <v>0</v>
      </c>
      <c r="M6050" s="17"/>
      <c r="N6050" s="17"/>
      <c r="O6050" s="17"/>
      <c r="P6050" s="17">
        <f t="shared" si="4830"/>
        <v>0</v>
      </c>
      <c r="Q6050" s="161" t="str">
        <f t="shared" si="4835"/>
        <v>-</v>
      </c>
    </row>
    <row r="6051" spans="1:17" x14ac:dyDescent="0.25">
      <c r="A6051" s="4" t="s">
        <v>969</v>
      </c>
      <c r="B6051" s="4" t="s">
        <v>2193</v>
      </c>
      <c r="C6051" s="4" t="s">
        <v>12</v>
      </c>
      <c r="D6051" s="4" t="s">
        <v>2194</v>
      </c>
      <c r="E6051" s="2" t="s">
        <v>31</v>
      </c>
      <c r="F6051" s="2" t="s">
        <v>1</v>
      </c>
      <c r="G6051" s="2" t="s">
        <v>1</v>
      </c>
      <c r="H6051" s="2" t="s">
        <v>32</v>
      </c>
      <c r="I6051" s="185">
        <f t="shared" ref="I6051:O6051" si="4841">SUM(I6052)</f>
        <v>1680637</v>
      </c>
      <c r="J6051" s="185">
        <f t="shared" si="4841"/>
        <v>1680637</v>
      </c>
      <c r="K6051" s="185">
        <f t="shared" si="4841"/>
        <v>1305231</v>
      </c>
      <c r="L6051" s="185">
        <f t="shared" si="4841"/>
        <v>375406</v>
      </c>
      <c r="M6051" s="15">
        <f t="shared" si="4841"/>
        <v>125135</v>
      </c>
      <c r="N6051" s="15">
        <f t="shared" si="4841"/>
        <v>125136</v>
      </c>
      <c r="O6051" s="15">
        <f t="shared" si="4841"/>
        <v>125135</v>
      </c>
      <c r="P6051" s="15">
        <f t="shared" si="4830"/>
        <v>1680637</v>
      </c>
      <c r="Q6051" s="185">
        <f t="shared" si="4835"/>
        <v>100</v>
      </c>
    </row>
    <row r="6052" spans="1:17" x14ac:dyDescent="0.25">
      <c r="A6052" s="4" t="s">
        <v>969</v>
      </c>
      <c r="B6052" s="4" t="s">
        <v>2193</v>
      </c>
      <c r="C6052" s="4" t="s">
        <v>12</v>
      </c>
      <c r="D6052" s="4" t="s">
        <v>2194</v>
      </c>
      <c r="E6052" s="3" t="s">
        <v>34</v>
      </c>
      <c r="F6052" s="4"/>
      <c r="G6052" s="16" t="s">
        <v>1015</v>
      </c>
      <c r="H6052" s="16" t="s">
        <v>33</v>
      </c>
      <c r="I6052" s="183">
        <v>1680637</v>
      </c>
      <c r="J6052" s="183">
        <v>1680637</v>
      </c>
      <c r="K6052" s="183">
        <v>1305231</v>
      </c>
      <c r="L6052" s="183">
        <f>M6052+N6052+O6052</f>
        <v>375406</v>
      </c>
      <c r="M6052" s="17">
        <v>125135</v>
      </c>
      <c r="N6052" s="17">
        <v>125136</v>
      </c>
      <c r="O6052" s="17">
        <v>125135</v>
      </c>
      <c r="P6052" s="17">
        <f t="shared" si="4830"/>
        <v>1680637</v>
      </c>
      <c r="Q6052" s="183">
        <f t="shared" si="4835"/>
        <v>100</v>
      </c>
    </row>
    <row r="6053" spans="1:17" x14ac:dyDescent="0.25">
      <c r="A6053" s="4" t="s">
        <v>969</v>
      </c>
      <c r="B6053" s="4" t="s">
        <v>2193</v>
      </c>
      <c r="C6053" s="4" t="s">
        <v>12</v>
      </c>
      <c r="D6053" s="4" t="s">
        <v>2194</v>
      </c>
      <c r="E6053" s="2" t="s">
        <v>35</v>
      </c>
      <c r="F6053" s="2" t="s">
        <v>1</v>
      </c>
      <c r="G6053" s="2" t="s">
        <v>1</v>
      </c>
      <c r="H6053" s="2" t="s">
        <v>36</v>
      </c>
      <c r="I6053" s="185">
        <f t="shared" ref="I6053:O6053" si="4842">SUM(I6054:I6062)</f>
        <v>3096902</v>
      </c>
      <c r="J6053" s="185">
        <f t="shared" si="4842"/>
        <v>0</v>
      </c>
      <c r="K6053" s="185">
        <f t="shared" si="4842"/>
        <v>0</v>
      </c>
      <c r="L6053" s="185">
        <f t="shared" si="4842"/>
        <v>0</v>
      </c>
      <c r="M6053" s="15">
        <f t="shared" si="4842"/>
        <v>0</v>
      </c>
      <c r="N6053" s="15">
        <f t="shared" si="4842"/>
        <v>0</v>
      </c>
      <c r="O6053" s="15">
        <f t="shared" si="4842"/>
        <v>0</v>
      </c>
      <c r="P6053" s="15">
        <f t="shared" si="4830"/>
        <v>0</v>
      </c>
      <c r="Q6053" s="164" t="str">
        <f t="shared" si="4835"/>
        <v>-</v>
      </c>
    </row>
    <row r="6054" spans="1:17" x14ac:dyDescent="0.25">
      <c r="A6054" s="4" t="s">
        <v>969</v>
      </c>
      <c r="B6054" s="4" t="s">
        <v>2193</v>
      </c>
      <c r="C6054" s="4" t="s">
        <v>12</v>
      </c>
      <c r="D6054" s="4" t="s">
        <v>2194</v>
      </c>
      <c r="E6054" s="3" t="s">
        <v>39</v>
      </c>
      <c r="F6054" s="4"/>
      <c r="G6054" s="16" t="s">
        <v>1015</v>
      </c>
      <c r="H6054" s="16" t="s">
        <v>38</v>
      </c>
      <c r="I6054" s="183">
        <v>15000</v>
      </c>
      <c r="J6054" s="183">
        <v>0</v>
      </c>
      <c r="K6054" s="183">
        <v>0</v>
      </c>
      <c r="L6054" s="183">
        <f t="shared" ref="L6054:L6061" si="4843">M6054+N6054+O6054</f>
        <v>0</v>
      </c>
      <c r="M6054" s="17"/>
      <c r="N6054" s="17"/>
      <c r="O6054" s="17"/>
      <c r="P6054" s="17">
        <f t="shared" si="4830"/>
        <v>0</v>
      </c>
      <c r="Q6054" s="161" t="str">
        <f t="shared" si="4835"/>
        <v>-</v>
      </c>
    </row>
    <row r="6055" spans="1:17" x14ac:dyDescent="0.25">
      <c r="A6055" s="4" t="s">
        <v>969</v>
      </c>
      <c r="B6055" s="4" t="s">
        <v>2193</v>
      </c>
      <c r="C6055" s="4" t="s">
        <v>12</v>
      </c>
      <c r="D6055" s="4" t="s">
        <v>2194</v>
      </c>
      <c r="E6055" s="3" t="s">
        <v>197</v>
      </c>
      <c r="F6055" s="4"/>
      <c r="G6055" s="16" t="s">
        <v>1015</v>
      </c>
      <c r="H6055" s="16" t="s">
        <v>196</v>
      </c>
      <c r="I6055" s="183">
        <v>720000</v>
      </c>
      <c r="J6055" s="183">
        <v>0</v>
      </c>
      <c r="K6055" s="183">
        <v>0</v>
      </c>
      <c r="L6055" s="183">
        <f t="shared" si="4843"/>
        <v>0</v>
      </c>
      <c r="M6055" s="17"/>
      <c r="N6055" s="17"/>
      <c r="O6055" s="17"/>
      <c r="P6055" s="17">
        <f t="shared" si="4830"/>
        <v>0</v>
      </c>
      <c r="Q6055" s="161" t="str">
        <f t="shared" si="4835"/>
        <v>-</v>
      </c>
    </row>
    <row r="6056" spans="1:17" x14ac:dyDescent="0.25">
      <c r="A6056" s="4" t="s">
        <v>969</v>
      </c>
      <c r="B6056" s="4" t="s">
        <v>2193</v>
      </c>
      <c r="C6056" s="4" t="s">
        <v>12</v>
      </c>
      <c r="D6056" s="4" t="s">
        <v>2194</v>
      </c>
      <c r="E6056" s="3" t="s">
        <v>200</v>
      </c>
      <c r="F6056" s="4"/>
      <c r="G6056" s="16" t="s">
        <v>1015</v>
      </c>
      <c r="H6056" s="16" t="s">
        <v>199</v>
      </c>
      <c r="I6056" s="183">
        <v>227000</v>
      </c>
      <c r="J6056" s="183">
        <v>0</v>
      </c>
      <c r="K6056" s="183">
        <v>0</v>
      </c>
      <c r="L6056" s="183">
        <f t="shared" si="4843"/>
        <v>0</v>
      </c>
      <c r="M6056" s="17"/>
      <c r="N6056" s="17"/>
      <c r="O6056" s="17"/>
      <c r="P6056" s="17">
        <f t="shared" si="4830"/>
        <v>0</v>
      </c>
      <c r="Q6056" s="161" t="str">
        <f t="shared" si="4835"/>
        <v>-</v>
      </c>
    </row>
    <row r="6057" spans="1:17" x14ac:dyDescent="0.25">
      <c r="A6057" s="4" t="s">
        <v>969</v>
      </c>
      <c r="B6057" s="4" t="s">
        <v>2193</v>
      </c>
      <c r="C6057" s="4" t="s">
        <v>12</v>
      </c>
      <c r="D6057" s="4" t="s">
        <v>2194</v>
      </c>
      <c r="E6057" s="3" t="s">
        <v>203</v>
      </c>
      <c r="F6057" s="4"/>
      <c r="G6057" s="16" t="s">
        <v>1015</v>
      </c>
      <c r="H6057" s="16" t="s">
        <v>202</v>
      </c>
      <c r="I6057" s="183">
        <v>1246500</v>
      </c>
      <c r="J6057" s="183">
        <v>0</v>
      </c>
      <c r="K6057" s="183">
        <v>0</v>
      </c>
      <c r="L6057" s="183">
        <f t="shared" si="4843"/>
        <v>0</v>
      </c>
      <c r="M6057" s="17"/>
      <c r="N6057" s="17"/>
      <c r="O6057" s="17"/>
      <c r="P6057" s="17">
        <f t="shared" si="4830"/>
        <v>0</v>
      </c>
      <c r="Q6057" s="161" t="str">
        <f t="shared" si="4835"/>
        <v>-</v>
      </c>
    </row>
    <row r="6058" spans="1:17" x14ac:dyDescent="0.25">
      <c r="A6058" s="4" t="s">
        <v>969</v>
      </c>
      <c r="B6058" s="4" t="s">
        <v>2193</v>
      </c>
      <c r="C6058" s="4" t="s">
        <v>12</v>
      </c>
      <c r="D6058" s="4" t="s">
        <v>2194</v>
      </c>
      <c r="E6058" s="3" t="s">
        <v>206</v>
      </c>
      <c r="F6058" s="4"/>
      <c r="G6058" s="16" t="s">
        <v>1015</v>
      </c>
      <c r="H6058" s="16" t="s">
        <v>205</v>
      </c>
      <c r="I6058" s="183">
        <v>60000</v>
      </c>
      <c r="J6058" s="183">
        <v>0</v>
      </c>
      <c r="K6058" s="183">
        <v>0</v>
      </c>
      <c r="L6058" s="183">
        <f t="shared" si="4843"/>
        <v>0</v>
      </c>
      <c r="M6058" s="17"/>
      <c r="N6058" s="17"/>
      <c r="O6058" s="17"/>
      <c r="P6058" s="17">
        <f t="shared" si="4830"/>
        <v>0</v>
      </c>
      <c r="Q6058" s="161" t="str">
        <f t="shared" si="4835"/>
        <v>-</v>
      </c>
    </row>
    <row r="6059" spans="1:17" x14ac:dyDescent="0.25">
      <c r="A6059" s="4" t="s">
        <v>969</v>
      </c>
      <c r="B6059" s="4" t="s">
        <v>2193</v>
      </c>
      <c r="C6059" s="4" t="s">
        <v>12</v>
      </c>
      <c r="D6059" s="4" t="s">
        <v>2194</v>
      </c>
      <c r="E6059" s="3" t="s">
        <v>209</v>
      </c>
      <c r="F6059" s="4"/>
      <c r="G6059" s="16" t="s">
        <v>1015</v>
      </c>
      <c r="H6059" s="16" t="s">
        <v>208</v>
      </c>
      <c r="I6059" s="183">
        <v>46000</v>
      </c>
      <c r="J6059" s="183">
        <v>0</v>
      </c>
      <c r="K6059" s="183">
        <v>0</v>
      </c>
      <c r="L6059" s="183">
        <f t="shared" si="4843"/>
        <v>0</v>
      </c>
      <c r="M6059" s="17"/>
      <c r="N6059" s="17"/>
      <c r="O6059" s="17"/>
      <c r="P6059" s="17">
        <f t="shared" si="4830"/>
        <v>0</v>
      </c>
      <c r="Q6059" s="161" t="str">
        <f t="shared" si="4835"/>
        <v>-</v>
      </c>
    </row>
    <row r="6060" spans="1:17" x14ac:dyDescent="0.25">
      <c r="A6060" s="4" t="s">
        <v>969</v>
      </c>
      <c r="B6060" s="4" t="s">
        <v>2193</v>
      </c>
      <c r="C6060" s="4" t="s">
        <v>12</v>
      </c>
      <c r="D6060" s="4" t="s">
        <v>2194</v>
      </c>
      <c r="E6060" s="3" t="s">
        <v>212</v>
      </c>
      <c r="F6060" s="4"/>
      <c r="G6060" s="16" t="s">
        <v>1015</v>
      </c>
      <c r="H6060" s="16" t="s">
        <v>211</v>
      </c>
      <c r="I6060" s="183">
        <v>340000</v>
      </c>
      <c r="J6060" s="183">
        <v>0</v>
      </c>
      <c r="K6060" s="183">
        <v>0</v>
      </c>
      <c r="L6060" s="183">
        <f t="shared" si="4843"/>
        <v>0</v>
      </c>
      <c r="M6060" s="17"/>
      <c r="N6060" s="17"/>
      <c r="O6060" s="17"/>
      <c r="P6060" s="17">
        <f t="shared" si="4830"/>
        <v>0</v>
      </c>
      <c r="Q6060" s="161" t="str">
        <f t="shared" si="4835"/>
        <v>-</v>
      </c>
    </row>
    <row r="6061" spans="1:17" x14ac:dyDescent="0.25">
      <c r="A6061" s="4" t="s">
        <v>969</v>
      </c>
      <c r="B6061" s="4" t="s">
        <v>2193</v>
      </c>
      <c r="C6061" s="4" t="s">
        <v>12</v>
      </c>
      <c r="D6061" s="4" t="s">
        <v>2194</v>
      </c>
      <c r="E6061" s="3" t="s">
        <v>215</v>
      </c>
      <c r="F6061" s="4"/>
      <c r="G6061" s="16" t="s">
        <v>1015</v>
      </c>
      <c r="H6061" s="16" t="s">
        <v>214</v>
      </c>
      <c r="I6061" s="183">
        <v>8100</v>
      </c>
      <c r="J6061" s="183">
        <v>0</v>
      </c>
      <c r="K6061" s="183">
        <v>0</v>
      </c>
      <c r="L6061" s="183">
        <f t="shared" si="4843"/>
        <v>0</v>
      </c>
      <c r="M6061" s="17"/>
      <c r="N6061" s="17"/>
      <c r="O6061" s="17"/>
      <c r="P6061" s="17">
        <f t="shared" si="4830"/>
        <v>0</v>
      </c>
      <c r="Q6061" s="161" t="str">
        <f t="shared" si="4835"/>
        <v>-</v>
      </c>
    </row>
    <row r="6062" spans="1:17" x14ac:dyDescent="0.25">
      <c r="A6062" s="1" t="s">
        <v>969</v>
      </c>
      <c r="B6062" s="1" t="s">
        <v>2193</v>
      </c>
      <c r="C6062" s="1" t="s">
        <v>12</v>
      </c>
      <c r="D6062" s="1" t="s">
        <v>2194</v>
      </c>
      <c r="E6062" s="1" t="s">
        <v>40</v>
      </c>
      <c r="F6062" s="4" t="s">
        <v>1</v>
      </c>
      <c r="G6062" s="16" t="s">
        <v>1</v>
      </c>
      <c r="H6062" s="2" t="s">
        <v>41</v>
      </c>
      <c r="I6062" s="185">
        <f t="shared" ref="I6062:O6062" si="4844">SUM(I6063:I6065)</f>
        <v>434302</v>
      </c>
      <c r="J6062" s="185">
        <f t="shared" si="4844"/>
        <v>0</v>
      </c>
      <c r="K6062" s="185">
        <f t="shared" si="4844"/>
        <v>0</v>
      </c>
      <c r="L6062" s="185">
        <f t="shared" si="4844"/>
        <v>0</v>
      </c>
      <c r="M6062" s="15">
        <f t="shared" si="4844"/>
        <v>0</v>
      </c>
      <c r="N6062" s="15">
        <f t="shared" si="4844"/>
        <v>0</v>
      </c>
      <c r="O6062" s="15">
        <f t="shared" si="4844"/>
        <v>0</v>
      </c>
      <c r="P6062" s="15">
        <f t="shared" si="4830"/>
        <v>0</v>
      </c>
      <c r="Q6062" s="164" t="str">
        <f t="shared" si="4835"/>
        <v>-</v>
      </c>
    </row>
    <row r="6063" spans="1:17" x14ac:dyDescent="0.25">
      <c r="A6063" s="4" t="s">
        <v>969</v>
      </c>
      <c r="B6063" s="4" t="s">
        <v>2193</v>
      </c>
      <c r="C6063" s="4" t="s">
        <v>12</v>
      </c>
      <c r="D6063" s="4" t="s">
        <v>2194</v>
      </c>
      <c r="E6063" s="3" t="s">
        <v>42</v>
      </c>
      <c r="F6063" s="4"/>
      <c r="G6063" s="16" t="s">
        <v>1015</v>
      </c>
      <c r="H6063" s="16" t="s">
        <v>41</v>
      </c>
      <c r="I6063" s="183">
        <v>385675</v>
      </c>
      <c r="J6063" s="183">
        <v>0</v>
      </c>
      <c r="K6063" s="183">
        <v>0</v>
      </c>
      <c r="L6063" s="183">
        <f>M6063+N6063+O6063</f>
        <v>0</v>
      </c>
      <c r="M6063" s="17"/>
      <c r="N6063" s="17"/>
      <c r="O6063" s="17"/>
      <c r="P6063" s="17">
        <f t="shared" si="4830"/>
        <v>0</v>
      </c>
      <c r="Q6063" s="161" t="str">
        <f t="shared" si="4835"/>
        <v>-</v>
      </c>
    </row>
    <row r="6064" spans="1:17" ht="22.5" x14ac:dyDescent="0.25">
      <c r="A6064" s="4" t="s">
        <v>969</v>
      </c>
      <c r="B6064" s="4" t="s">
        <v>2193</v>
      </c>
      <c r="C6064" s="4" t="s">
        <v>12</v>
      </c>
      <c r="D6064" s="4" t="s">
        <v>2194</v>
      </c>
      <c r="E6064" s="3" t="s">
        <v>42</v>
      </c>
      <c r="F6064" s="4" t="s">
        <v>2201</v>
      </c>
      <c r="G6064" s="16" t="s">
        <v>1015</v>
      </c>
      <c r="H6064" s="16" t="s">
        <v>50</v>
      </c>
      <c r="I6064" s="183">
        <v>48627</v>
      </c>
      <c r="J6064" s="183">
        <v>0</v>
      </c>
      <c r="K6064" s="183">
        <v>0</v>
      </c>
      <c r="L6064" s="183">
        <f>M6064+N6064+O6064</f>
        <v>0</v>
      </c>
      <c r="M6064" s="17"/>
      <c r="N6064" s="17"/>
      <c r="O6064" s="17"/>
      <c r="P6064" s="17">
        <f t="shared" si="4830"/>
        <v>0</v>
      </c>
      <c r="Q6064" s="161" t="str">
        <f t="shared" si="4835"/>
        <v>-</v>
      </c>
    </row>
    <row r="6065" spans="1:17" ht="22.5" x14ac:dyDescent="0.25">
      <c r="A6065" s="4" t="s">
        <v>969</v>
      </c>
      <c r="B6065" s="4" t="s">
        <v>2193</v>
      </c>
      <c r="C6065" s="4" t="s">
        <v>12</v>
      </c>
      <c r="D6065" s="4" t="s">
        <v>2194</v>
      </c>
      <c r="E6065" s="3" t="s">
        <v>42</v>
      </c>
      <c r="F6065" s="4" t="s">
        <v>2202</v>
      </c>
      <c r="G6065" s="16" t="s">
        <v>1015</v>
      </c>
      <c r="H6065" s="16" t="s">
        <v>56</v>
      </c>
      <c r="I6065" s="183">
        <v>0</v>
      </c>
      <c r="J6065" s="183">
        <v>0</v>
      </c>
      <c r="K6065" s="183">
        <v>0</v>
      </c>
      <c r="L6065" s="183">
        <f>M6065+N6065+O6065</f>
        <v>0</v>
      </c>
      <c r="M6065" s="17"/>
      <c r="N6065" s="17"/>
      <c r="O6065" s="17"/>
      <c r="P6065" s="17">
        <f t="shared" si="4830"/>
        <v>0</v>
      </c>
      <c r="Q6065" s="161" t="str">
        <f t="shared" si="4835"/>
        <v>-</v>
      </c>
    </row>
    <row r="6066" spans="1:17" ht="22.5" x14ac:dyDescent="0.25">
      <c r="A6066" s="1" t="s">
        <v>1</v>
      </c>
      <c r="B6066" s="1" t="s">
        <v>1</v>
      </c>
      <c r="C6066" s="1" t="s">
        <v>1</v>
      </c>
      <c r="D6066" s="2" t="s">
        <v>1</v>
      </c>
      <c r="E6066" s="2" t="s">
        <v>1</v>
      </c>
      <c r="F6066" s="2" t="s">
        <v>1</v>
      </c>
      <c r="G6066" s="2" t="s">
        <v>1</v>
      </c>
      <c r="H6066" s="13" t="s">
        <v>70</v>
      </c>
      <c r="I6066" s="184">
        <f t="shared" ref="I6066:O6066" si="4845">SUM(I6067)</f>
        <v>618000</v>
      </c>
      <c r="J6066" s="184">
        <f t="shared" si="4845"/>
        <v>0</v>
      </c>
      <c r="K6066" s="184">
        <f t="shared" si="4845"/>
        <v>0</v>
      </c>
      <c r="L6066" s="184">
        <f t="shared" si="4845"/>
        <v>0</v>
      </c>
      <c r="M6066" s="14">
        <f t="shared" si="4845"/>
        <v>0</v>
      </c>
      <c r="N6066" s="14">
        <f t="shared" si="4845"/>
        <v>0</v>
      </c>
      <c r="O6066" s="14">
        <f t="shared" si="4845"/>
        <v>0</v>
      </c>
      <c r="P6066" s="14">
        <f t="shared" si="4830"/>
        <v>0</v>
      </c>
      <c r="Q6066" s="163" t="str">
        <f t="shared" si="4835"/>
        <v>-</v>
      </c>
    </row>
    <row r="6067" spans="1:17" x14ac:dyDescent="0.25">
      <c r="A6067" s="4" t="s">
        <v>969</v>
      </c>
      <c r="B6067" s="4" t="s">
        <v>2193</v>
      </c>
      <c r="C6067" s="4" t="s">
        <v>12</v>
      </c>
      <c r="D6067" s="4" t="s">
        <v>2194</v>
      </c>
      <c r="E6067" s="2" t="s">
        <v>71</v>
      </c>
      <c r="F6067" s="2" t="s">
        <v>1</v>
      </c>
      <c r="G6067" s="2" t="s">
        <v>1</v>
      </c>
      <c r="H6067" s="2" t="s">
        <v>72</v>
      </c>
      <c r="I6067" s="185">
        <f t="shared" ref="I6067:L6067" si="4846">SUM(I6068:I6069)</f>
        <v>618000</v>
      </c>
      <c r="J6067" s="185">
        <f t="shared" ref="J6067" si="4847">SUM(J6068:J6069)</f>
        <v>0</v>
      </c>
      <c r="K6067" s="185">
        <f t="shared" ref="K6067" si="4848">SUM(K6068:K6069)</f>
        <v>0</v>
      </c>
      <c r="L6067" s="185">
        <f t="shared" si="4846"/>
        <v>0</v>
      </c>
      <c r="M6067" s="15">
        <f t="shared" ref="M6067:O6067" si="4849">SUM(M6068:M6069)</f>
        <v>0</v>
      </c>
      <c r="N6067" s="15">
        <f t="shared" si="4849"/>
        <v>0</v>
      </c>
      <c r="O6067" s="15">
        <f t="shared" si="4849"/>
        <v>0</v>
      </c>
      <c r="P6067" s="15">
        <f t="shared" si="4830"/>
        <v>0</v>
      </c>
      <c r="Q6067" s="164" t="str">
        <f t="shared" si="4835"/>
        <v>-</v>
      </c>
    </row>
    <row r="6068" spans="1:17" x14ac:dyDescent="0.25">
      <c r="A6068" s="4" t="s">
        <v>969</v>
      </c>
      <c r="B6068" s="4" t="s">
        <v>2193</v>
      </c>
      <c r="C6068" s="4" t="s">
        <v>12</v>
      </c>
      <c r="D6068" s="4" t="s">
        <v>2194</v>
      </c>
      <c r="E6068" s="3" t="s">
        <v>75</v>
      </c>
      <c r="F6068" s="4"/>
      <c r="G6068" s="16" t="s">
        <v>1015</v>
      </c>
      <c r="H6068" s="16" t="s">
        <v>74</v>
      </c>
      <c r="I6068" s="183">
        <v>218000</v>
      </c>
      <c r="J6068" s="183">
        <v>0</v>
      </c>
      <c r="K6068" s="183">
        <v>0</v>
      </c>
      <c r="L6068" s="183">
        <f>M6068+N6068+O6068</f>
        <v>0</v>
      </c>
      <c r="M6068" s="17"/>
      <c r="N6068" s="17"/>
      <c r="O6068" s="17"/>
      <c r="P6068" s="17">
        <f t="shared" si="4830"/>
        <v>0</v>
      </c>
      <c r="Q6068" s="161" t="str">
        <f t="shared" si="4835"/>
        <v>-</v>
      </c>
    </row>
    <row r="6069" spans="1:17" x14ac:dyDescent="0.25">
      <c r="A6069" s="4" t="s">
        <v>969</v>
      </c>
      <c r="B6069" s="4" t="s">
        <v>2193</v>
      </c>
      <c r="C6069" s="4" t="s">
        <v>12</v>
      </c>
      <c r="D6069" s="4" t="s">
        <v>2194</v>
      </c>
      <c r="E6069" s="3" t="s">
        <v>341</v>
      </c>
      <c r="F6069" s="4"/>
      <c r="G6069" s="16" t="s">
        <v>1015</v>
      </c>
      <c r="H6069" s="16" t="s">
        <v>340</v>
      </c>
      <c r="I6069" s="183">
        <v>400000</v>
      </c>
      <c r="J6069" s="183">
        <v>0</v>
      </c>
      <c r="K6069" s="183">
        <v>0</v>
      </c>
      <c r="L6069" s="183">
        <f>M6069+N6069+O6069</f>
        <v>0</v>
      </c>
      <c r="M6069" s="17"/>
      <c r="N6069" s="17"/>
      <c r="O6069" s="17"/>
      <c r="P6069" s="17">
        <f t="shared" si="4830"/>
        <v>0</v>
      </c>
      <c r="Q6069" s="161" t="str">
        <f t="shared" si="4835"/>
        <v>-</v>
      </c>
    </row>
    <row r="6070" spans="1:17" x14ac:dyDescent="0.25">
      <c r="A6070" s="16" t="s">
        <v>1</v>
      </c>
      <c r="B6070" s="16" t="s">
        <v>1</v>
      </c>
      <c r="C6070" s="16" t="s">
        <v>1</v>
      </c>
      <c r="D6070" s="16" t="s">
        <v>1</v>
      </c>
      <c r="E6070" s="16" t="s">
        <v>1</v>
      </c>
      <c r="F6070" s="16" t="s">
        <v>1</v>
      </c>
      <c r="G6070" s="16" t="s">
        <v>1</v>
      </c>
      <c r="H6070" s="13" t="s">
        <v>2203</v>
      </c>
      <c r="I6070" s="184">
        <f t="shared" ref="I6070:O6070" si="4850">SUM(I6042,I6066)</f>
        <v>23359559</v>
      </c>
      <c r="J6070" s="184">
        <f t="shared" si="4850"/>
        <v>16587109</v>
      </c>
      <c r="K6070" s="184">
        <f t="shared" si="4850"/>
        <v>13090574</v>
      </c>
      <c r="L6070" s="184">
        <f t="shared" si="4850"/>
        <v>3496535</v>
      </c>
      <c r="M6070" s="14">
        <f t="shared" si="4850"/>
        <v>1165512</v>
      </c>
      <c r="N6070" s="14">
        <f t="shared" si="4850"/>
        <v>1165513</v>
      </c>
      <c r="O6070" s="14">
        <f t="shared" si="4850"/>
        <v>1165510</v>
      </c>
      <c r="P6070" s="14">
        <f t="shared" si="4830"/>
        <v>16587109</v>
      </c>
      <c r="Q6070" s="184">
        <f t="shared" si="4835"/>
        <v>100</v>
      </c>
    </row>
    <row r="6071" spans="1:17" ht="15.75" thickBot="1" x14ac:dyDescent="0.3">
      <c r="A6071" s="16" t="s">
        <v>1</v>
      </c>
      <c r="B6071" s="16" t="s">
        <v>1</v>
      </c>
      <c r="C6071" s="16" t="s">
        <v>1</v>
      </c>
      <c r="D6071" s="16" t="s">
        <v>1</v>
      </c>
      <c r="E6071" s="16" t="s">
        <v>1</v>
      </c>
      <c r="F6071" s="16" t="s">
        <v>1</v>
      </c>
      <c r="G6071" s="16" t="s">
        <v>1</v>
      </c>
      <c r="H6071" s="2" t="s">
        <v>77</v>
      </c>
      <c r="I6071" s="185">
        <v>606</v>
      </c>
      <c r="J6071" s="185">
        <v>606</v>
      </c>
      <c r="K6071" s="185"/>
      <c r="L6071" s="185"/>
      <c r="M6071" s="15"/>
      <c r="N6071" s="15"/>
      <c r="O6071" s="15"/>
      <c r="P6071" s="15"/>
      <c r="Q6071" s="164"/>
    </row>
    <row r="6072" spans="1:17" ht="45.75" thickBot="1" x14ac:dyDescent="0.3">
      <c r="A6072" s="212" t="s">
        <v>1</v>
      </c>
      <c r="B6072" s="212" t="s">
        <v>1</v>
      </c>
      <c r="C6072" s="212" t="s">
        <v>1</v>
      </c>
      <c r="D6072" s="212" t="s">
        <v>1</v>
      </c>
      <c r="E6072" s="212" t="s">
        <v>1</v>
      </c>
      <c r="F6072" s="212" t="s">
        <v>1</v>
      </c>
      <c r="G6072" s="214" t="s">
        <v>1</v>
      </c>
      <c r="H6072" s="5" t="s">
        <v>78</v>
      </c>
      <c r="I6072" s="109" t="s">
        <v>3374</v>
      </c>
      <c r="J6072" s="109" t="s">
        <v>3433</v>
      </c>
      <c r="K6072" s="109" t="s">
        <v>3437</v>
      </c>
      <c r="L6072" s="109" t="s">
        <v>3434</v>
      </c>
      <c r="M6072" s="5" t="s">
        <v>3439</v>
      </c>
      <c r="N6072" s="5" t="s">
        <v>3440</v>
      </c>
      <c r="O6072" s="5" t="s">
        <v>3441</v>
      </c>
      <c r="P6072" s="5" t="s">
        <v>3438</v>
      </c>
      <c r="Q6072" s="162" t="s">
        <v>3302</v>
      </c>
    </row>
    <row r="6073" spans="1:17" x14ac:dyDescent="0.25">
      <c r="A6073" s="213"/>
      <c r="B6073" s="213"/>
      <c r="C6073" s="213"/>
      <c r="D6073" s="213"/>
      <c r="E6073" s="213"/>
      <c r="F6073" s="213"/>
      <c r="G6073" s="215"/>
      <c r="H6073" s="18" t="s">
        <v>1</v>
      </c>
      <c r="I6073" s="110">
        <v>1</v>
      </c>
      <c r="J6073" s="110">
        <v>2</v>
      </c>
      <c r="K6073" s="110">
        <v>20</v>
      </c>
      <c r="L6073" s="110" t="s">
        <v>3402</v>
      </c>
      <c r="M6073" s="12">
        <v>5</v>
      </c>
      <c r="N6073" s="12">
        <v>6</v>
      </c>
      <c r="O6073" s="12">
        <v>7</v>
      </c>
      <c r="P6073" s="12" t="s">
        <v>3303</v>
      </c>
      <c r="Q6073" s="110">
        <v>9</v>
      </c>
    </row>
    <row r="6074" spans="1:17" x14ac:dyDescent="0.25">
      <c r="A6074" s="213"/>
      <c r="B6074" s="213"/>
      <c r="C6074" s="213"/>
      <c r="D6074" s="213"/>
      <c r="E6074" s="213"/>
      <c r="F6074" s="213"/>
      <c r="G6074" s="215"/>
      <c r="H6074" s="19" t="s">
        <v>1060</v>
      </c>
      <c r="I6074" s="186">
        <f t="shared" ref="I6074:L6074" si="4851">SUM(I6070)</f>
        <v>23359559</v>
      </c>
      <c r="J6074" s="186">
        <f t="shared" ref="J6074" si="4852">SUM(J6070)</f>
        <v>16587109</v>
      </c>
      <c r="K6074" s="186">
        <f t="shared" ref="K6074" si="4853">SUM(K6070)</f>
        <v>13090574</v>
      </c>
      <c r="L6074" s="186">
        <f t="shared" si="4851"/>
        <v>3496535</v>
      </c>
      <c r="M6074" s="20">
        <f t="shared" ref="M6074:O6074" si="4854">SUM(M6070)</f>
        <v>1165512</v>
      </c>
      <c r="N6074" s="20">
        <f t="shared" si="4854"/>
        <v>1165513</v>
      </c>
      <c r="O6074" s="20">
        <f t="shared" si="4854"/>
        <v>1165510</v>
      </c>
      <c r="P6074" s="20">
        <f>K6074+L6074</f>
        <v>16587109</v>
      </c>
      <c r="Q6074" s="186">
        <f>IF(J6074=0,"-",P6074/J6074*100)</f>
        <v>100</v>
      </c>
    </row>
    <row r="6075" spans="1:17" x14ac:dyDescent="0.25">
      <c r="A6075" s="213"/>
      <c r="B6075" s="213"/>
      <c r="C6075" s="213"/>
      <c r="D6075" s="213"/>
      <c r="E6075" s="213"/>
      <c r="F6075" s="213"/>
      <c r="G6075" s="215"/>
      <c r="H6075" s="21" t="s">
        <v>80</v>
      </c>
      <c r="I6075" s="186">
        <f t="shared" ref="I6075:L6075" si="4855">SUM(I6074)</f>
        <v>23359559</v>
      </c>
      <c r="J6075" s="186">
        <f t="shared" ref="J6075" si="4856">SUM(J6074)</f>
        <v>16587109</v>
      </c>
      <c r="K6075" s="186">
        <f t="shared" ref="K6075" si="4857">SUM(K6074)</f>
        <v>13090574</v>
      </c>
      <c r="L6075" s="186">
        <f t="shared" si="4855"/>
        <v>3496535</v>
      </c>
      <c r="M6075" s="20">
        <f t="shared" ref="M6075:O6075" si="4858">SUM(M6074)</f>
        <v>1165512</v>
      </c>
      <c r="N6075" s="20">
        <f t="shared" si="4858"/>
        <v>1165513</v>
      </c>
      <c r="O6075" s="20">
        <f t="shared" si="4858"/>
        <v>1165510</v>
      </c>
      <c r="P6075" s="20">
        <f>K6075+L6075</f>
        <v>16587109</v>
      </c>
      <c r="Q6075" s="186">
        <f>IF(J6075=0,"-",P6075/J6075*100)</f>
        <v>100</v>
      </c>
    </row>
    <row r="6076" spans="1:17" x14ac:dyDescent="0.25">
      <c r="A6076" s="216"/>
      <c r="B6076" s="216"/>
      <c r="C6076" s="216"/>
      <c r="D6076" s="216"/>
      <c r="E6076" s="216"/>
      <c r="F6076" s="216"/>
      <c r="G6076" s="217"/>
      <c r="J6076" s="178">
        <v>0</v>
      </c>
      <c r="K6076" s="178">
        <v>0</v>
      </c>
      <c r="L6076" s="178">
        <f>M6076+N6076+O6076</f>
        <v>0</v>
      </c>
      <c r="P6076">
        <f>K6076+L6076</f>
        <v>0</v>
      </c>
      <c r="Q6076" s="160" t="str">
        <f>IF(J6076=0,"-",P6076/J6076*100)</f>
        <v>-</v>
      </c>
    </row>
    <row r="6077" spans="1:17" x14ac:dyDescent="0.25">
      <c r="A6077" s="16" t="s">
        <v>1</v>
      </c>
      <c r="B6077" s="16" t="s">
        <v>1</v>
      </c>
      <c r="C6077" s="16" t="s">
        <v>1</v>
      </c>
      <c r="D6077" s="16" t="s">
        <v>1</v>
      </c>
      <c r="E6077" s="16" t="s">
        <v>1</v>
      </c>
      <c r="F6077" s="16" t="s">
        <v>1</v>
      </c>
      <c r="G6077" s="16" t="s">
        <v>1</v>
      </c>
      <c r="H6077" s="22" t="s">
        <v>1</v>
      </c>
      <c r="I6077" s="187"/>
      <c r="J6077" s="187"/>
      <c r="K6077" s="187"/>
      <c r="L6077" s="187"/>
      <c r="M6077" s="22"/>
      <c r="N6077" s="22"/>
      <c r="O6077" s="22"/>
      <c r="P6077" s="22"/>
      <c r="Q6077" s="166"/>
    </row>
    <row r="6078" spans="1:17" x14ac:dyDescent="0.25">
      <c r="A6078" s="16" t="s">
        <v>1</v>
      </c>
      <c r="B6078" s="16" t="s">
        <v>1</v>
      </c>
      <c r="C6078" s="16" t="s">
        <v>1</v>
      </c>
      <c r="D6078" s="16" t="s">
        <v>1</v>
      </c>
      <c r="E6078" s="16" t="s">
        <v>1</v>
      </c>
      <c r="F6078" s="16" t="s">
        <v>1</v>
      </c>
      <c r="G6078" s="16" t="s">
        <v>1</v>
      </c>
      <c r="H6078" s="13" t="s">
        <v>2204</v>
      </c>
      <c r="I6078" s="184">
        <f t="shared" ref="I6078:L6078" si="4859">SUM(I6070)</f>
        <v>23359559</v>
      </c>
      <c r="J6078" s="184">
        <f t="shared" ref="J6078" si="4860">SUM(J6070)</f>
        <v>16587109</v>
      </c>
      <c r="K6078" s="184">
        <f t="shared" ref="K6078" si="4861">SUM(K6070)</f>
        <v>13090574</v>
      </c>
      <c r="L6078" s="184">
        <f t="shared" si="4859"/>
        <v>3496535</v>
      </c>
      <c r="M6078" s="14">
        <f t="shared" ref="M6078:O6079" si="4862">SUM(M6070)</f>
        <v>1165512</v>
      </c>
      <c r="N6078" s="14">
        <f t="shared" si="4862"/>
        <v>1165513</v>
      </c>
      <c r="O6078" s="14">
        <f t="shared" si="4862"/>
        <v>1165510</v>
      </c>
      <c r="P6078" s="14">
        <f>K6078+L6078</f>
        <v>16587109</v>
      </c>
      <c r="Q6078" s="184">
        <f>IF(J6078=0,"-",P6078/J6078*100)</f>
        <v>100</v>
      </c>
    </row>
    <row r="6079" spans="1:17" x14ac:dyDescent="0.25">
      <c r="A6079" s="16" t="s">
        <v>1</v>
      </c>
      <c r="B6079" s="16" t="s">
        <v>1</v>
      </c>
      <c r="C6079" s="16" t="s">
        <v>1</v>
      </c>
      <c r="D6079" s="16" t="s">
        <v>1</v>
      </c>
      <c r="E6079" s="16" t="s">
        <v>1</v>
      </c>
      <c r="F6079" s="16" t="s">
        <v>1</v>
      </c>
      <c r="G6079" s="16" t="s">
        <v>1</v>
      </c>
      <c r="H6079" s="2" t="s">
        <v>77</v>
      </c>
      <c r="I6079" s="185">
        <f t="shared" ref="I6079:J6079" si="4863">SUM(I6071)</f>
        <v>606</v>
      </c>
      <c r="J6079" s="185">
        <f t="shared" si="4863"/>
        <v>606</v>
      </c>
      <c r="K6079" s="185"/>
      <c r="L6079" s="185"/>
      <c r="M6079" s="15">
        <f t="shared" si="4862"/>
        <v>0</v>
      </c>
      <c r="N6079" s="15">
        <f t="shared" si="4862"/>
        <v>0</v>
      </c>
      <c r="O6079" s="15">
        <f t="shared" si="4862"/>
        <v>0</v>
      </c>
      <c r="P6079" s="15"/>
      <c r="Q6079" s="185">
        <f>IF(J6079=0,"-",P6079/J6079*100)</f>
        <v>0</v>
      </c>
    </row>
    <row r="6080" spans="1:17" x14ac:dyDescent="0.25">
      <c r="A6080" s="16" t="s">
        <v>1</v>
      </c>
      <c r="B6080" s="16" t="s">
        <v>1</v>
      </c>
      <c r="C6080" s="16" t="s">
        <v>1</v>
      </c>
      <c r="D6080" s="16" t="s">
        <v>1</v>
      </c>
      <c r="E6080" s="16" t="s">
        <v>1</v>
      </c>
      <c r="F6080" s="16" t="s">
        <v>1</v>
      </c>
      <c r="G6080" s="16" t="s">
        <v>1</v>
      </c>
      <c r="H6080" s="23" t="s">
        <v>1</v>
      </c>
      <c r="I6080" s="179"/>
      <c r="J6080" s="179"/>
      <c r="K6080" s="179"/>
      <c r="L6080" s="179"/>
      <c r="M6080" s="24"/>
      <c r="N6080" s="24"/>
      <c r="O6080" s="24"/>
      <c r="P6080" s="24"/>
      <c r="Q6080" s="167"/>
    </row>
    <row r="6081" spans="1:17" ht="15.75" thickBot="1" x14ac:dyDescent="0.3">
      <c r="A6081" s="1" t="s">
        <v>969</v>
      </c>
      <c r="B6081" s="1" t="s">
        <v>171</v>
      </c>
      <c r="C6081" s="4" t="s">
        <v>1</v>
      </c>
      <c r="D6081" s="4" t="s">
        <v>1</v>
      </c>
      <c r="E6081" s="2" t="s">
        <v>1</v>
      </c>
      <c r="F6081" s="2" t="s">
        <v>1</v>
      </c>
      <c r="G6081" s="2" t="s">
        <v>1</v>
      </c>
      <c r="H6081" s="2" t="s">
        <v>1</v>
      </c>
      <c r="I6081" s="183"/>
      <c r="J6081" s="183"/>
      <c r="K6081" s="183"/>
      <c r="L6081" s="183"/>
      <c r="M6081" s="3"/>
      <c r="N6081" s="3"/>
      <c r="O6081" s="3"/>
      <c r="P6081" s="3"/>
      <c r="Q6081" s="161"/>
    </row>
    <row r="6082" spans="1:17" ht="45.75" thickBot="1" x14ac:dyDescent="0.3">
      <c r="A6082" s="5" t="s">
        <v>4</v>
      </c>
      <c r="B6082" s="5" t="s">
        <v>5</v>
      </c>
      <c r="C6082" s="5" t="s">
        <v>6</v>
      </c>
      <c r="D6082" s="6" t="s">
        <v>1</v>
      </c>
      <c r="E6082" s="5" t="s">
        <v>7</v>
      </c>
      <c r="F6082" s="5" t="s">
        <v>8</v>
      </c>
      <c r="G6082" s="5" t="s">
        <v>9</v>
      </c>
      <c r="H6082" s="5" t="s">
        <v>10</v>
      </c>
      <c r="I6082" s="109" t="s">
        <v>3374</v>
      </c>
      <c r="J6082" s="109" t="s">
        <v>3433</v>
      </c>
      <c r="K6082" s="109" t="s">
        <v>3437</v>
      </c>
      <c r="L6082" s="109" t="s">
        <v>3434</v>
      </c>
      <c r="M6082" s="5" t="s">
        <v>3439</v>
      </c>
      <c r="N6082" s="5" t="s">
        <v>3440</v>
      </c>
      <c r="O6082" s="5" t="s">
        <v>3441</v>
      </c>
      <c r="P6082" s="5" t="s">
        <v>3438</v>
      </c>
      <c r="Q6082" s="162" t="s">
        <v>3302</v>
      </c>
    </row>
    <row r="6083" spans="1:17" x14ac:dyDescent="0.25">
      <c r="A6083" s="7" t="s">
        <v>1</v>
      </c>
      <c r="B6083" s="7" t="s">
        <v>1</v>
      </c>
      <c r="C6083" s="7" t="s">
        <v>1</v>
      </c>
      <c r="D6083" s="8" t="s">
        <v>1</v>
      </c>
      <c r="E6083" s="8" t="s">
        <v>1</v>
      </c>
      <c r="F6083" s="9" t="s">
        <v>1</v>
      </c>
      <c r="G6083" s="10" t="s">
        <v>1</v>
      </c>
      <c r="H6083" s="11" t="s">
        <v>1</v>
      </c>
      <c r="I6083" s="110">
        <v>1</v>
      </c>
      <c r="J6083" s="110">
        <v>2</v>
      </c>
      <c r="K6083" s="110">
        <v>20</v>
      </c>
      <c r="L6083" s="110" t="s">
        <v>3402</v>
      </c>
      <c r="M6083" s="12">
        <v>5</v>
      </c>
      <c r="N6083" s="12">
        <v>6</v>
      </c>
      <c r="O6083" s="12">
        <v>7</v>
      </c>
      <c r="P6083" s="12" t="s">
        <v>3303</v>
      </c>
      <c r="Q6083" s="110">
        <v>9</v>
      </c>
    </row>
    <row r="6084" spans="1:17" ht="12.75" customHeight="1" x14ac:dyDescent="0.25">
      <c r="A6084" s="1" t="s">
        <v>969</v>
      </c>
      <c r="B6084" s="1" t="s">
        <v>171</v>
      </c>
      <c r="C6084" s="4" t="s">
        <v>12</v>
      </c>
      <c r="D6084" s="4" t="s">
        <v>2205</v>
      </c>
      <c r="E6084" s="2" t="s">
        <v>1</v>
      </c>
      <c r="F6084" s="2" t="s">
        <v>1</v>
      </c>
      <c r="G6084" s="2" t="s">
        <v>1</v>
      </c>
      <c r="H6084" s="2" t="s">
        <v>2206</v>
      </c>
      <c r="I6084" s="183">
        <v>0</v>
      </c>
      <c r="J6084" s="183"/>
      <c r="K6084" s="183"/>
      <c r="L6084" s="183"/>
      <c r="M6084" s="3"/>
      <c r="N6084" s="3"/>
      <c r="O6084" s="3"/>
      <c r="P6084" s="3"/>
      <c r="Q6084" s="161"/>
    </row>
    <row r="6085" spans="1:17" ht="33.75" x14ac:dyDescent="0.25">
      <c r="A6085" s="1" t="s">
        <v>1</v>
      </c>
      <c r="B6085" s="1" t="s">
        <v>1</v>
      </c>
      <c r="C6085" s="1" t="s">
        <v>1</v>
      </c>
      <c r="D6085" s="2" t="s">
        <v>1</v>
      </c>
      <c r="E6085" s="2" t="s">
        <v>1</v>
      </c>
      <c r="F6085" s="2" t="s">
        <v>1</v>
      </c>
      <c r="G6085" s="2" t="s">
        <v>1</v>
      </c>
      <c r="H6085" s="13" t="s">
        <v>14</v>
      </c>
      <c r="I6085" s="184">
        <f t="shared" ref="I6085:L6085" si="4864">SUM(I6086,I6093,I6095)</f>
        <v>4640519</v>
      </c>
      <c r="J6085" s="184">
        <f t="shared" ref="J6085" si="4865">SUM(J6086,J6093,J6095)</f>
        <v>7876119</v>
      </c>
      <c r="K6085" s="184">
        <f t="shared" ref="K6085" si="4866">SUM(K6086,K6093,K6095)</f>
        <v>5080300</v>
      </c>
      <c r="L6085" s="184">
        <f t="shared" si="4864"/>
        <v>586419</v>
      </c>
      <c r="M6085" s="14">
        <f t="shared" ref="M6085:O6085" si="4867">SUM(M6086,M6093,M6095)</f>
        <v>193700</v>
      </c>
      <c r="N6085" s="14">
        <f t="shared" si="4867"/>
        <v>198888</v>
      </c>
      <c r="O6085" s="14">
        <f t="shared" si="4867"/>
        <v>193831</v>
      </c>
      <c r="P6085" s="14">
        <f t="shared" ref="P6085:P6118" si="4868">K6085+L6085</f>
        <v>5666719</v>
      </c>
      <c r="Q6085" s="184">
        <f t="shared" ref="Q6085:Q6117" si="4869">IF(J6085=0,"-",P6085/J6085*100)</f>
        <v>71.948113023685906</v>
      </c>
    </row>
    <row r="6086" spans="1:17" x14ac:dyDescent="0.25">
      <c r="A6086" s="4" t="s">
        <v>969</v>
      </c>
      <c r="B6086" s="4" t="s">
        <v>171</v>
      </c>
      <c r="C6086" s="4" t="s">
        <v>12</v>
      </c>
      <c r="D6086" s="4" t="s">
        <v>2205</v>
      </c>
      <c r="E6086" s="2" t="s">
        <v>15</v>
      </c>
      <c r="F6086" s="2" t="s">
        <v>1</v>
      </c>
      <c r="G6086" s="2" t="s">
        <v>1</v>
      </c>
      <c r="H6086" s="2" t="s">
        <v>16</v>
      </c>
      <c r="I6086" s="185">
        <f t="shared" ref="I6086:L6086" si="4870">SUM(I6087,I6088)</f>
        <v>1880971</v>
      </c>
      <c r="J6086" s="185">
        <f t="shared" ref="J6086" si="4871">SUM(J6087,J6088)</f>
        <v>1880971</v>
      </c>
      <c r="K6086" s="185">
        <f t="shared" ref="K6086" si="4872">SUM(K6087,K6088)</f>
        <v>1366300</v>
      </c>
      <c r="L6086" s="185">
        <f t="shared" si="4870"/>
        <v>505271</v>
      </c>
      <c r="M6086" s="15">
        <f t="shared" ref="M6086:O6086" si="4873">SUM(M6087,M6088)</f>
        <v>160300</v>
      </c>
      <c r="N6086" s="15">
        <f t="shared" si="4873"/>
        <v>174400</v>
      </c>
      <c r="O6086" s="15">
        <f t="shared" si="4873"/>
        <v>170571</v>
      </c>
      <c r="P6086" s="15">
        <f t="shared" si="4868"/>
        <v>1871571</v>
      </c>
      <c r="Q6086" s="185">
        <f t="shared" si="4869"/>
        <v>99.500258111369078</v>
      </c>
    </row>
    <row r="6087" spans="1:17" x14ac:dyDescent="0.25">
      <c r="A6087" s="4" t="s">
        <v>969</v>
      </c>
      <c r="B6087" s="4" t="s">
        <v>171</v>
      </c>
      <c r="C6087" s="4" t="s">
        <v>12</v>
      </c>
      <c r="D6087" s="4" t="s">
        <v>2205</v>
      </c>
      <c r="E6087" s="3" t="s">
        <v>18</v>
      </c>
      <c r="F6087" s="4"/>
      <c r="G6087" s="16" t="s">
        <v>972</v>
      </c>
      <c r="H6087" s="16" t="s">
        <v>17</v>
      </c>
      <c r="I6087" s="183">
        <v>1720571</v>
      </c>
      <c r="J6087" s="183">
        <v>1720571</v>
      </c>
      <c r="K6087" s="183">
        <v>1230000</v>
      </c>
      <c r="L6087" s="183">
        <f>M6087+N6087+O6087</f>
        <v>490571</v>
      </c>
      <c r="M6087" s="17">
        <v>150000</v>
      </c>
      <c r="N6087" s="17">
        <v>170000</v>
      </c>
      <c r="O6087" s="17">
        <v>170571</v>
      </c>
      <c r="P6087" s="17">
        <f t="shared" si="4868"/>
        <v>1720571</v>
      </c>
      <c r="Q6087" s="183">
        <f t="shared" si="4869"/>
        <v>100</v>
      </c>
    </row>
    <row r="6088" spans="1:17" x14ac:dyDescent="0.25">
      <c r="A6088" s="1" t="s">
        <v>969</v>
      </c>
      <c r="B6088" s="1" t="s">
        <v>171</v>
      </c>
      <c r="C6088" s="1" t="s">
        <v>12</v>
      </c>
      <c r="D6088" s="1" t="s">
        <v>2205</v>
      </c>
      <c r="E6088" s="1" t="s">
        <v>20</v>
      </c>
      <c r="F6088" s="4" t="s">
        <v>1</v>
      </c>
      <c r="G6088" s="16" t="s">
        <v>1</v>
      </c>
      <c r="H6088" s="2" t="s">
        <v>21</v>
      </c>
      <c r="I6088" s="185">
        <f t="shared" ref="I6088:O6088" si="4874">SUM(I6089:I6092)</f>
        <v>160400</v>
      </c>
      <c r="J6088" s="185">
        <f t="shared" si="4874"/>
        <v>160400</v>
      </c>
      <c r="K6088" s="185">
        <f t="shared" si="4874"/>
        <v>136300</v>
      </c>
      <c r="L6088" s="185">
        <f t="shared" si="4874"/>
        <v>14700</v>
      </c>
      <c r="M6088" s="15">
        <f t="shared" si="4874"/>
        <v>10300</v>
      </c>
      <c r="N6088" s="15">
        <f t="shared" si="4874"/>
        <v>4400</v>
      </c>
      <c r="O6088" s="15">
        <f t="shared" si="4874"/>
        <v>0</v>
      </c>
      <c r="P6088" s="15">
        <f t="shared" si="4868"/>
        <v>151000</v>
      </c>
      <c r="Q6088" s="185">
        <f t="shared" si="4869"/>
        <v>94.139650872817953</v>
      </c>
    </row>
    <row r="6089" spans="1:17" x14ac:dyDescent="0.25">
      <c r="A6089" s="4" t="s">
        <v>969</v>
      </c>
      <c r="B6089" s="4" t="s">
        <v>171</v>
      </c>
      <c r="C6089" s="4" t="s">
        <v>12</v>
      </c>
      <c r="D6089" s="4" t="s">
        <v>2205</v>
      </c>
      <c r="E6089" s="3" t="s">
        <v>22</v>
      </c>
      <c r="F6089" s="4" t="s">
        <v>2207</v>
      </c>
      <c r="G6089" s="16" t="s">
        <v>972</v>
      </c>
      <c r="H6089" s="16" t="s">
        <v>86</v>
      </c>
      <c r="I6089" s="183">
        <v>18000</v>
      </c>
      <c r="J6089" s="183">
        <v>18000</v>
      </c>
      <c r="K6089" s="183">
        <v>17700</v>
      </c>
      <c r="L6089" s="183">
        <f>M6089+N6089+O6089</f>
        <v>300</v>
      </c>
      <c r="M6089" s="17">
        <v>300</v>
      </c>
      <c r="N6089" s="17"/>
      <c r="O6089" s="17"/>
      <c r="P6089" s="17">
        <f t="shared" si="4868"/>
        <v>18000</v>
      </c>
      <c r="Q6089" s="183">
        <f t="shared" si="4869"/>
        <v>100</v>
      </c>
    </row>
    <row r="6090" spans="1:17" x14ac:dyDescent="0.25">
      <c r="A6090" s="4" t="s">
        <v>969</v>
      </c>
      <c r="B6090" s="4" t="s">
        <v>171</v>
      </c>
      <c r="C6090" s="4" t="s">
        <v>12</v>
      </c>
      <c r="D6090" s="4" t="s">
        <v>2205</v>
      </c>
      <c r="E6090" s="3" t="s">
        <v>22</v>
      </c>
      <c r="F6090" s="4" t="s">
        <v>2208</v>
      </c>
      <c r="G6090" s="16" t="s">
        <v>972</v>
      </c>
      <c r="H6090" s="16" t="s">
        <v>26</v>
      </c>
      <c r="I6090" s="183">
        <v>92400</v>
      </c>
      <c r="J6090" s="183">
        <v>92400</v>
      </c>
      <c r="K6090" s="183">
        <v>78000</v>
      </c>
      <c r="L6090" s="183">
        <f>M6090+N6090+O6090</f>
        <v>14400</v>
      </c>
      <c r="M6090" s="17">
        <v>10000</v>
      </c>
      <c r="N6090" s="17">
        <v>4400</v>
      </c>
      <c r="O6090" s="17">
        <v>0</v>
      </c>
      <c r="P6090" s="17">
        <f t="shared" si="4868"/>
        <v>92400</v>
      </c>
      <c r="Q6090" s="183">
        <f t="shared" si="4869"/>
        <v>100</v>
      </c>
    </row>
    <row r="6091" spans="1:17" x14ac:dyDescent="0.25">
      <c r="A6091" s="4" t="s">
        <v>969</v>
      </c>
      <c r="B6091" s="4" t="s">
        <v>171</v>
      </c>
      <c r="C6091" s="4" t="s">
        <v>12</v>
      </c>
      <c r="D6091" s="4" t="s">
        <v>2205</v>
      </c>
      <c r="E6091" s="3" t="s">
        <v>22</v>
      </c>
      <c r="F6091" s="4" t="s">
        <v>2209</v>
      </c>
      <c r="G6091" s="16" t="s">
        <v>972</v>
      </c>
      <c r="H6091" s="16" t="s">
        <v>28</v>
      </c>
      <c r="I6091" s="183">
        <v>30000</v>
      </c>
      <c r="J6091" s="183">
        <v>30000</v>
      </c>
      <c r="K6091" s="183">
        <v>20600</v>
      </c>
      <c r="L6091" s="183">
        <f>M6091+N6091+O6091</f>
        <v>0</v>
      </c>
      <c r="M6091" s="17">
        <v>0</v>
      </c>
      <c r="N6091" s="17">
        <v>0</v>
      </c>
      <c r="O6091" s="17">
        <v>0</v>
      </c>
      <c r="P6091" s="17">
        <f t="shared" si="4868"/>
        <v>20600</v>
      </c>
      <c r="Q6091" s="183">
        <f t="shared" si="4869"/>
        <v>68.666666666666671</v>
      </c>
    </row>
    <row r="6092" spans="1:17" x14ac:dyDescent="0.25">
      <c r="A6092" s="4" t="s">
        <v>969</v>
      </c>
      <c r="B6092" s="4" t="s">
        <v>171</v>
      </c>
      <c r="C6092" s="4" t="s">
        <v>12</v>
      </c>
      <c r="D6092" s="4" t="s">
        <v>2205</v>
      </c>
      <c r="E6092" s="3" t="s">
        <v>22</v>
      </c>
      <c r="F6092" s="4" t="s">
        <v>2210</v>
      </c>
      <c r="G6092" s="16" t="s">
        <v>972</v>
      </c>
      <c r="H6092" s="16" t="s">
        <v>30</v>
      </c>
      <c r="I6092" s="183">
        <v>20000</v>
      </c>
      <c r="J6092" s="183">
        <v>20000</v>
      </c>
      <c r="K6092" s="183">
        <v>20000</v>
      </c>
      <c r="L6092" s="183">
        <f>M6092+N6092+O6092</f>
        <v>0</v>
      </c>
      <c r="M6092" s="17"/>
      <c r="N6092" s="17"/>
      <c r="O6092" s="17"/>
      <c r="P6092" s="17">
        <f t="shared" si="4868"/>
        <v>20000</v>
      </c>
      <c r="Q6092" s="183">
        <f t="shared" si="4869"/>
        <v>100</v>
      </c>
    </row>
    <row r="6093" spans="1:17" x14ac:dyDescent="0.25">
      <c r="A6093" s="4" t="s">
        <v>969</v>
      </c>
      <c r="B6093" s="4" t="s">
        <v>171</v>
      </c>
      <c r="C6093" s="4" t="s">
        <v>12</v>
      </c>
      <c r="D6093" s="4" t="s">
        <v>2205</v>
      </c>
      <c r="E6093" s="2" t="s">
        <v>31</v>
      </c>
      <c r="F6093" s="2" t="s">
        <v>1</v>
      </c>
      <c r="G6093" s="2" t="s">
        <v>1</v>
      </c>
      <c r="H6093" s="2" t="s">
        <v>32</v>
      </c>
      <c r="I6093" s="185">
        <f t="shared" ref="I6093:O6093" si="4875">SUM(I6094)</f>
        <v>180660</v>
      </c>
      <c r="J6093" s="185">
        <f t="shared" si="4875"/>
        <v>180660</v>
      </c>
      <c r="K6093" s="185">
        <f t="shared" si="4875"/>
        <v>128900</v>
      </c>
      <c r="L6093" s="185">
        <f t="shared" si="4875"/>
        <v>51760</v>
      </c>
      <c r="M6093" s="15">
        <f t="shared" si="4875"/>
        <v>17000</v>
      </c>
      <c r="N6093" s="15">
        <f t="shared" si="4875"/>
        <v>17000</v>
      </c>
      <c r="O6093" s="15">
        <f t="shared" si="4875"/>
        <v>17760</v>
      </c>
      <c r="P6093" s="15">
        <f t="shared" si="4868"/>
        <v>180660</v>
      </c>
      <c r="Q6093" s="185">
        <f t="shared" si="4869"/>
        <v>100</v>
      </c>
    </row>
    <row r="6094" spans="1:17" x14ac:dyDescent="0.25">
      <c r="A6094" s="4" t="s">
        <v>969</v>
      </c>
      <c r="B6094" s="4" t="s">
        <v>171</v>
      </c>
      <c r="C6094" s="4" t="s">
        <v>12</v>
      </c>
      <c r="D6094" s="4" t="s">
        <v>2205</v>
      </c>
      <c r="E6094" s="3" t="s">
        <v>34</v>
      </c>
      <c r="F6094" s="4"/>
      <c r="G6094" s="16" t="s">
        <v>972</v>
      </c>
      <c r="H6094" s="16" t="s">
        <v>33</v>
      </c>
      <c r="I6094" s="183">
        <v>180660</v>
      </c>
      <c r="J6094" s="183">
        <v>180660</v>
      </c>
      <c r="K6094" s="183">
        <v>128900</v>
      </c>
      <c r="L6094" s="183">
        <f>M6094+N6094+O6094</f>
        <v>51760</v>
      </c>
      <c r="M6094" s="17">
        <v>17000</v>
      </c>
      <c r="N6094" s="17">
        <v>17000</v>
      </c>
      <c r="O6094" s="17">
        <v>17760</v>
      </c>
      <c r="P6094" s="17">
        <f t="shared" si="4868"/>
        <v>180660</v>
      </c>
      <c r="Q6094" s="183">
        <f t="shared" si="4869"/>
        <v>100</v>
      </c>
    </row>
    <row r="6095" spans="1:17" x14ac:dyDescent="0.25">
      <c r="A6095" s="4" t="s">
        <v>969</v>
      </c>
      <c r="B6095" s="4" t="s">
        <v>171</v>
      </c>
      <c r="C6095" s="4" t="s">
        <v>12</v>
      </c>
      <c r="D6095" s="4" t="s">
        <v>2205</v>
      </c>
      <c r="E6095" s="2" t="s">
        <v>35</v>
      </c>
      <c r="F6095" s="2" t="s">
        <v>1</v>
      </c>
      <c r="G6095" s="2" t="s">
        <v>1</v>
      </c>
      <c r="H6095" s="2" t="s">
        <v>36</v>
      </c>
      <c r="I6095" s="185">
        <f t="shared" ref="I6095:O6095" si="4876">SUM(I6096:I6104)</f>
        <v>2578888</v>
      </c>
      <c r="J6095" s="185">
        <f t="shared" si="4876"/>
        <v>5814488</v>
      </c>
      <c r="K6095" s="185">
        <f t="shared" si="4876"/>
        <v>3585100</v>
      </c>
      <c r="L6095" s="185">
        <f t="shared" si="4876"/>
        <v>29388</v>
      </c>
      <c r="M6095" s="15">
        <f t="shared" si="4876"/>
        <v>16400</v>
      </c>
      <c r="N6095" s="15">
        <f t="shared" si="4876"/>
        <v>7488</v>
      </c>
      <c r="O6095" s="15">
        <f t="shared" si="4876"/>
        <v>5500</v>
      </c>
      <c r="P6095" s="15">
        <f t="shared" si="4868"/>
        <v>3614488</v>
      </c>
      <c r="Q6095" s="185">
        <f t="shared" si="4869"/>
        <v>62.16347853843709</v>
      </c>
    </row>
    <row r="6096" spans="1:17" x14ac:dyDescent="0.25">
      <c r="A6096" s="4" t="s">
        <v>969</v>
      </c>
      <c r="B6096" s="4" t="s">
        <v>171</v>
      </c>
      <c r="C6096" s="4" t="s">
        <v>12</v>
      </c>
      <c r="D6096" s="4" t="s">
        <v>2205</v>
      </c>
      <c r="E6096" s="3" t="s">
        <v>39</v>
      </c>
      <c r="F6096" s="4"/>
      <c r="G6096" s="16" t="s">
        <v>972</v>
      </c>
      <c r="H6096" s="16" t="s">
        <v>38</v>
      </c>
      <c r="I6096" s="183">
        <v>1120000</v>
      </c>
      <c r="J6096" s="183">
        <v>2220000</v>
      </c>
      <c r="K6096" s="183">
        <v>20000</v>
      </c>
      <c r="L6096" s="183">
        <f t="shared" ref="L6096:L6103" si="4877">M6096+N6096+O6096</f>
        <v>0</v>
      </c>
      <c r="M6096" s="17">
        <v>0</v>
      </c>
      <c r="N6096" s="17">
        <v>0</v>
      </c>
      <c r="O6096" s="17">
        <v>0</v>
      </c>
      <c r="P6096" s="17">
        <f t="shared" si="4868"/>
        <v>20000</v>
      </c>
      <c r="Q6096" s="183">
        <f t="shared" si="4869"/>
        <v>0.90090090090090091</v>
      </c>
    </row>
    <row r="6097" spans="1:17" x14ac:dyDescent="0.25">
      <c r="A6097" s="4" t="s">
        <v>969</v>
      </c>
      <c r="B6097" s="4" t="s">
        <v>171</v>
      </c>
      <c r="C6097" s="4" t="s">
        <v>12</v>
      </c>
      <c r="D6097" s="4" t="s">
        <v>2205</v>
      </c>
      <c r="E6097" s="3" t="s">
        <v>197</v>
      </c>
      <c r="F6097" s="4"/>
      <c r="G6097" s="16" t="s">
        <v>972</v>
      </c>
      <c r="H6097" s="16" t="s">
        <v>196</v>
      </c>
      <c r="I6097" s="183">
        <v>0</v>
      </c>
      <c r="J6097" s="183">
        <v>0</v>
      </c>
      <c r="K6097" s="183">
        <v>0</v>
      </c>
      <c r="L6097" s="183">
        <f t="shared" si="4877"/>
        <v>0</v>
      </c>
      <c r="M6097" s="17">
        <v>0</v>
      </c>
      <c r="N6097" s="17">
        <v>0</v>
      </c>
      <c r="O6097" s="17">
        <v>0</v>
      </c>
      <c r="P6097" s="17">
        <f t="shared" si="4868"/>
        <v>0</v>
      </c>
      <c r="Q6097" s="161" t="str">
        <f t="shared" si="4869"/>
        <v>-</v>
      </c>
    </row>
    <row r="6098" spans="1:17" x14ac:dyDescent="0.25">
      <c r="A6098" s="4" t="s">
        <v>969</v>
      </c>
      <c r="B6098" s="4" t="s">
        <v>171</v>
      </c>
      <c r="C6098" s="4" t="s">
        <v>12</v>
      </c>
      <c r="D6098" s="4" t="s">
        <v>2205</v>
      </c>
      <c r="E6098" s="3" t="s">
        <v>200</v>
      </c>
      <c r="F6098" s="4"/>
      <c r="G6098" s="16" t="s">
        <v>972</v>
      </c>
      <c r="H6098" s="16" t="s">
        <v>199</v>
      </c>
      <c r="I6098" s="183">
        <v>14000</v>
      </c>
      <c r="J6098" s="183">
        <v>14000</v>
      </c>
      <c r="K6098" s="183">
        <v>9600</v>
      </c>
      <c r="L6098" s="183">
        <f t="shared" si="4877"/>
        <v>4400</v>
      </c>
      <c r="M6098" s="17">
        <v>2400</v>
      </c>
      <c r="N6098" s="17">
        <v>1000</v>
      </c>
      <c r="O6098" s="17">
        <v>1000</v>
      </c>
      <c r="P6098" s="17">
        <f t="shared" si="4868"/>
        <v>14000</v>
      </c>
      <c r="Q6098" s="183">
        <f t="shared" si="4869"/>
        <v>100</v>
      </c>
    </row>
    <row r="6099" spans="1:17" x14ac:dyDescent="0.25">
      <c r="A6099" s="4" t="s">
        <v>969</v>
      </c>
      <c r="B6099" s="4" t="s">
        <v>171</v>
      </c>
      <c r="C6099" s="4" t="s">
        <v>12</v>
      </c>
      <c r="D6099" s="4" t="s">
        <v>2205</v>
      </c>
      <c r="E6099" s="3" t="s">
        <v>203</v>
      </c>
      <c r="F6099" s="4"/>
      <c r="G6099" s="16" t="s">
        <v>972</v>
      </c>
      <c r="H6099" s="16" t="s">
        <v>202</v>
      </c>
      <c r="I6099" s="183">
        <v>20000</v>
      </c>
      <c r="J6099" s="183">
        <v>20000</v>
      </c>
      <c r="K6099" s="183">
        <v>20000</v>
      </c>
      <c r="L6099" s="183">
        <f t="shared" si="4877"/>
        <v>0</v>
      </c>
      <c r="M6099" s="17">
        <v>0</v>
      </c>
      <c r="N6099" s="17">
        <v>0</v>
      </c>
      <c r="O6099" s="17">
        <v>0</v>
      </c>
      <c r="P6099" s="17">
        <f t="shared" si="4868"/>
        <v>20000</v>
      </c>
      <c r="Q6099" s="183">
        <f t="shared" si="4869"/>
        <v>100</v>
      </c>
    </row>
    <row r="6100" spans="1:17" x14ac:dyDescent="0.25">
      <c r="A6100" s="4" t="s">
        <v>969</v>
      </c>
      <c r="B6100" s="4" t="s">
        <v>171</v>
      </c>
      <c r="C6100" s="4" t="s">
        <v>12</v>
      </c>
      <c r="D6100" s="4" t="s">
        <v>2205</v>
      </c>
      <c r="E6100" s="3" t="s">
        <v>206</v>
      </c>
      <c r="F6100" s="4"/>
      <c r="G6100" s="16" t="s">
        <v>972</v>
      </c>
      <c r="H6100" s="16" t="s">
        <v>205</v>
      </c>
      <c r="I6100" s="183">
        <v>5000</v>
      </c>
      <c r="J6100" s="183">
        <v>5000</v>
      </c>
      <c r="K6100" s="183">
        <v>2500</v>
      </c>
      <c r="L6100" s="183">
        <f t="shared" si="4877"/>
        <v>2500</v>
      </c>
      <c r="M6100" s="17">
        <v>2500</v>
      </c>
      <c r="N6100" s="17">
        <v>0</v>
      </c>
      <c r="O6100" s="17">
        <v>0</v>
      </c>
      <c r="P6100" s="17">
        <f t="shared" si="4868"/>
        <v>5000</v>
      </c>
      <c r="Q6100" s="183">
        <f t="shared" si="4869"/>
        <v>100</v>
      </c>
    </row>
    <row r="6101" spans="1:17" x14ac:dyDescent="0.25">
      <c r="A6101" s="4" t="s">
        <v>969</v>
      </c>
      <c r="B6101" s="4" t="s">
        <v>171</v>
      </c>
      <c r="C6101" s="4" t="s">
        <v>12</v>
      </c>
      <c r="D6101" s="4" t="s">
        <v>2205</v>
      </c>
      <c r="E6101" s="3" t="s">
        <v>209</v>
      </c>
      <c r="F6101" s="4"/>
      <c r="G6101" s="16" t="s">
        <v>972</v>
      </c>
      <c r="H6101" s="16" t="s">
        <v>208</v>
      </c>
      <c r="I6101" s="183">
        <v>70000</v>
      </c>
      <c r="J6101" s="183">
        <v>70000</v>
      </c>
      <c r="K6101" s="183">
        <v>51500</v>
      </c>
      <c r="L6101" s="183">
        <f t="shared" si="4877"/>
        <v>18500</v>
      </c>
      <c r="M6101" s="17">
        <v>8000</v>
      </c>
      <c r="N6101" s="17">
        <v>6000</v>
      </c>
      <c r="O6101" s="17">
        <v>4500</v>
      </c>
      <c r="P6101" s="17">
        <f t="shared" si="4868"/>
        <v>70000</v>
      </c>
      <c r="Q6101" s="183">
        <f t="shared" si="4869"/>
        <v>100</v>
      </c>
    </row>
    <row r="6102" spans="1:17" x14ac:dyDescent="0.25">
      <c r="A6102" s="4" t="s">
        <v>969</v>
      </c>
      <c r="B6102" s="4" t="s">
        <v>171</v>
      </c>
      <c r="C6102" s="4" t="s">
        <v>12</v>
      </c>
      <c r="D6102" s="4" t="s">
        <v>2205</v>
      </c>
      <c r="E6102" s="3" t="s">
        <v>212</v>
      </c>
      <c r="F6102" s="4"/>
      <c r="G6102" s="16" t="s">
        <v>972</v>
      </c>
      <c r="H6102" s="16" t="s">
        <v>211</v>
      </c>
      <c r="I6102" s="183">
        <v>2000</v>
      </c>
      <c r="J6102" s="183">
        <v>2000</v>
      </c>
      <c r="K6102" s="183">
        <v>2000</v>
      </c>
      <c r="L6102" s="183">
        <f t="shared" si="4877"/>
        <v>0</v>
      </c>
      <c r="M6102" s="17">
        <v>0</v>
      </c>
      <c r="N6102" s="17">
        <v>0</v>
      </c>
      <c r="O6102" s="17">
        <v>0</v>
      </c>
      <c r="P6102" s="17">
        <f t="shared" si="4868"/>
        <v>2000</v>
      </c>
      <c r="Q6102" s="183">
        <f t="shared" si="4869"/>
        <v>100</v>
      </c>
    </row>
    <row r="6103" spans="1:17" x14ac:dyDescent="0.25">
      <c r="A6103" s="4" t="s">
        <v>969</v>
      </c>
      <c r="B6103" s="4" t="s">
        <v>171</v>
      </c>
      <c r="C6103" s="4" t="s">
        <v>12</v>
      </c>
      <c r="D6103" s="4" t="s">
        <v>2205</v>
      </c>
      <c r="E6103" s="3">
        <v>613800</v>
      </c>
      <c r="F6103" s="4"/>
      <c r="G6103" s="16" t="s">
        <v>972</v>
      </c>
      <c r="H6103" s="16" t="s">
        <v>214</v>
      </c>
      <c r="I6103" s="183">
        <v>2000</v>
      </c>
      <c r="J6103" s="183">
        <v>2000</v>
      </c>
      <c r="K6103" s="183">
        <v>1000</v>
      </c>
      <c r="L6103" s="183">
        <f t="shared" si="4877"/>
        <v>1000</v>
      </c>
      <c r="M6103" s="17">
        <v>1000</v>
      </c>
      <c r="N6103" s="17">
        <v>0</v>
      </c>
      <c r="O6103" s="17">
        <v>0</v>
      </c>
      <c r="P6103" s="17">
        <f t="shared" si="4868"/>
        <v>2000</v>
      </c>
      <c r="Q6103" s="183">
        <f t="shared" si="4869"/>
        <v>100</v>
      </c>
    </row>
    <row r="6104" spans="1:17" x14ac:dyDescent="0.25">
      <c r="A6104" s="1" t="s">
        <v>969</v>
      </c>
      <c r="B6104" s="1" t="s">
        <v>171</v>
      </c>
      <c r="C6104" s="1" t="s">
        <v>12</v>
      </c>
      <c r="D6104" s="1" t="s">
        <v>2205</v>
      </c>
      <c r="E6104" s="1" t="s">
        <v>40</v>
      </c>
      <c r="F6104" s="4" t="s">
        <v>1</v>
      </c>
      <c r="G6104" s="16" t="s">
        <v>1</v>
      </c>
      <c r="H6104" s="2" t="s">
        <v>41</v>
      </c>
      <c r="I6104" s="185">
        <f t="shared" ref="I6104:O6104" si="4878">SUM(I6105:I6107)</f>
        <v>1345888</v>
      </c>
      <c r="J6104" s="185">
        <f t="shared" si="4878"/>
        <v>3481488</v>
      </c>
      <c r="K6104" s="185">
        <f t="shared" si="4878"/>
        <v>3478500</v>
      </c>
      <c r="L6104" s="185">
        <f t="shared" si="4878"/>
        <v>2988</v>
      </c>
      <c r="M6104" s="15">
        <f t="shared" si="4878"/>
        <v>2500</v>
      </c>
      <c r="N6104" s="15">
        <f t="shared" si="4878"/>
        <v>488</v>
      </c>
      <c r="O6104" s="15">
        <f t="shared" si="4878"/>
        <v>0</v>
      </c>
      <c r="P6104" s="15">
        <f t="shared" si="4868"/>
        <v>3481488</v>
      </c>
      <c r="Q6104" s="185">
        <f t="shared" si="4869"/>
        <v>100</v>
      </c>
    </row>
    <row r="6105" spans="1:17" x14ac:dyDescent="0.25">
      <c r="A6105" s="4" t="s">
        <v>969</v>
      </c>
      <c r="B6105" s="4" t="s">
        <v>171</v>
      </c>
      <c r="C6105" s="4" t="s">
        <v>12</v>
      </c>
      <c r="D6105" s="4" t="s">
        <v>2205</v>
      </c>
      <c r="E6105" s="3" t="s">
        <v>42</v>
      </c>
      <c r="F6105" s="4"/>
      <c r="G6105" s="16" t="s">
        <v>972</v>
      </c>
      <c r="H6105" s="16" t="s">
        <v>41</v>
      </c>
      <c r="I6105" s="183">
        <v>1338400</v>
      </c>
      <c r="J6105" s="183">
        <v>3474000</v>
      </c>
      <c r="K6105" s="183">
        <v>3474000</v>
      </c>
      <c r="L6105" s="183">
        <f>M6105+N6105+O6105</f>
        <v>0</v>
      </c>
      <c r="M6105" s="17">
        <v>0</v>
      </c>
      <c r="N6105" s="17">
        <v>0</v>
      </c>
      <c r="O6105" s="17">
        <v>0</v>
      </c>
      <c r="P6105" s="17">
        <f t="shared" si="4868"/>
        <v>3474000</v>
      </c>
      <c r="Q6105" s="183">
        <f t="shared" si="4869"/>
        <v>100</v>
      </c>
    </row>
    <row r="6106" spans="1:17" ht="22.5" x14ac:dyDescent="0.25">
      <c r="A6106" s="4" t="s">
        <v>969</v>
      </c>
      <c r="B6106" s="4" t="s">
        <v>171</v>
      </c>
      <c r="C6106" s="4" t="s">
        <v>12</v>
      </c>
      <c r="D6106" s="4" t="s">
        <v>2205</v>
      </c>
      <c r="E6106" s="3" t="s">
        <v>42</v>
      </c>
      <c r="F6106" s="4" t="s">
        <v>2211</v>
      </c>
      <c r="G6106" s="16" t="s">
        <v>972</v>
      </c>
      <c r="H6106" s="16" t="s">
        <v>50</v>
      </c>
      <c r="I6106" s="183">
        <v>5488</v>
      </c>
      <c r="J6106" s="183">
        <v>5488</v>
      </c>
      <c r="K6106" s="183">
        <v>4500</v>
      </c>
      <c r="L6106" s="183">
        <f>M6106+N6106+O6106</f>
        <v>988</v>
      </c>
      <c r="M6106" s="17">
        <v>500</v>
      </c>
      <c r="N6106" s="17">
        <v>488</v>
      </c>
      <c r="O6106" s="17">
        <v>0</v>
      </c>
      <c r="P6106" s="17">
        <f t="shared" si="4868"/>
        <v>5488</v>
      </c>
      <c r="Q6106" s="183">
        <f t="shared" si="4869"/>
        <v>100</v>
      </c>
    </row>
    <row r="6107" spans="1:17" ht="22.5" x14ac:dyDescent="0.25">
      <c r="A6107" s="4" t="s">
        <v>969</v>
      </c>
      <c r="B6107" s="4" t="s">
        <v>171</v>
      </c>
      <c r="C6107" s="4" t="s">
        <v>12</v>
      </c>
      <c r="D6107" s="4" t="s">
        <v>2205</v>
      </c>
      <c r="E6107" s="3" t="s">
        <v>42</v>
      </c>
      <c r="F6107" s="4" t="s">
        <v>2212</v>
      </c>
      <c r="G6107" s="16" t="s">
        <v>972</v>
      </c>
      <c r="H6107" s="16" t="s">
        <v>56</v>
      </c>
      <c r="I6107" s="183">
        <v>2000</v>
      </c>
      <c r="J6107" s="183">
        <v>2000</v>
      </c>
      <c r="K6107" s="183">
        <v>0</v>
      </c>
      <c r="L6107" s="183">
        <f>M6107+N6107+O6107</f>
        <v>2000</v>
      </c>
      <c r="M6107" s="17">
        <v>2000</v>
      </c>
      <c r="N6107" s="17">
        <v>0</v>
      </c>
      <c r="O6107" s="17">
        <v>0</v>
      </c>
      <c r="P6107" s="17">
        <f t="shared" si="4868"/>
        <v>2000</v>
      </c>
      <c r="Q6107" s="183">
        <f t="shared" si="4869"/>
        <v>100</v>
      </c>
    </row>
    <row r="6108" spans="1:17" ht="22.5" x14ac:dyDescent="0.25">
      <c r="A6108" s="1" t="s">
        <v>1</v>
      </c>
      <c r="B6108" s="1" t="s">
        <v>1</v>
      </c>
      <c r="C6108" s="1" t="s">
        <v>1</v>
      </c>
      <c r="D6108" s="2" t="s">
        <v>1</v>
      </c>
      <c r="E6108" s="2" t="s">
        <v>1</v>
      </c>
      <c r="F6108" s="2" t="s">
        <v>1</v>
      </c>
      <c r="G6108" s="2" t="s">
        <v>1</v>
      </c>
      <c r="H6108" s="13" t="s">
        <v>57</v>
      </c>
      <c r="I6108" s="184">
        <f t="shared" ref="I6108:O6108" si="4879">SUM(I6109)</f>
        <v>0</v>
      </c>
      <c r="J6108" s="184">
        <f t="shared" si="4879"/>
        <v>0</v>
      </c>
      <c r="K6108" s="184">
        <f t="shared" si="4879"/>
        <v>0</v>
      </c>
      <c r="L6108" s="184">
        <f t="shared" si="4879"/>
        <v>0</v>
      </c>
      <c r="M6108" s="14">
        <f t="shared" si="4879"/>
        <v>0</v>
      </c>
      <c r="N6108" s="14">
        <f t="shared" si="4879"/>
        <v>0</v>
      </c>
      <c r="O6108" s="14">
        <f t="shared" si="4879"/>
        <v>0</v>
      </c>
      <c r="P6108" s="14">
        <f t="shared" si="4868"/>
        <v>0</v>
      </c>
      <c r="Q6108" s="163" t="str">
        <f t="shared" si="4869"/>
        <v>-</v>
      </c>
    </row>
    <row r="6109" spans="1:17" x14ac:dyDescent="0.25">
      <c r="A6109" s="4" t="s">
        <v>969</v>
      </c>
      <c r="B6109" s="4" t="s">
        <v>171</v>
      </c>
      <c r="C6109" s="4" t="s">
        <v>12</v>
      </c>
      <c r="D6109" s="4" t="s">
        <v>2205</v>
      </c>
      <c r="E6109" s="2" t="s">
        <v>58</v>
      </c>
      <c r="F6109" s="2" t="s">
        <v>1</v>
      </c>
      <c r="G6109" s="2" t="s">
        <v>1</v>
      </c>
      <c r="H6109" s="2" t="s">
        <v>59</v>
      </c>
      <c r="I6109" s="185">
        <f t="shared" ref="I6109:L6109" si="4880">SUM(I6110:I6111)</f>
        <v>0</v>
      </c>
      <c r="J6109" s="185">
        <f t="shared" ref="J6109" si="4881">SUM(J6110:J6111)</f>
        <v>0</v>
      </c>
      <c r="K6109" s="185">
        <f t="shared" ref="K6109" si="4882">SUM(K6110:K6111)</f>
        <v>0</v>
      </c>
      <c r="L6109" s="185">
        <f t="shared" si="4880"/>
        <v>0</v>
      </c>
      <c r="M6109" s="15">
        <f t="shared" ref="M6109:O6109" si="4883">SUM(M6110:M6111)</f>
        <v>0</v>
      </c>
      <c r="N6109" s="15">
        <f t="shared" si="4883"/>
        <v>0</v>
      </c>
      <c r="O6109" s="15">
        <f t="shared" si="4883"/>
        <v>0</v>
      </c>
      <c r="P6109" s="15">
        <f t="shared" si="4868"/>
        <v>0</v>
      </c>
      <c r="Q6109" s="164" t="str">
        <f t="shared" si="4869"/>
        <v>-</v>
      </c>
    </row>
    <row r="6110" spans="1:17" x14ac:dyDescent="0.25">
      <c r="A6110" s="4" t="s">
        <v>969</v>
      </c>
      <c r="B6110" s="4" t="s">
        <v>171</v>
      </c>
      <c r="C6110" s="4" t="s">
        <v>12</v>
      </c>
      <c r="D6110" s="4" t="s">
        <v>2205</v>
      </c>
      <c r="E6110" s="3" t="s">
        <v>105</v>
      </c>
      <c r="F6110" s="4"/>
      <c r="G6110" s="16" t="s">
        <v>972</v>
      </c>
      <c r="H6110" s="16" t="s">
        <v>104</v>
      </c>
      <c r="I6110" s="183">
        <v>0</v>
      </c>
      <c r="J6110" s="183">
        <v>0</v>
      </c>
      <c r="K6110" s="183">
        <v>0</v>
      </c>
      <c r="L6110" s="183">
        <f>M6110+N6110+O6110</f>
        <v>0</v>
      </c>
      <c r="M6110" s="17">
        <v>0</v>
      </c>
      <c r="N6110" s="17">
        <v>0</v>
      </c>
      <c r="O6110" s="17">
        <v>0</v>
      </c>
      <c r="P6110" s="17">
        <f t="shared" si="4868"/>
        <v>0</v>
      </c>
      <c r="Q6110" s="161" t="str">
        <f t="shared" si="4869"/>
        <v>-</v>
      </c>
    </row>
    <row r="6111" spans="1:17" x14ac:dyDescent="0.25">
      <c r="A6111" s="4" t="s">
        <v>969</v>
      </c>
      <c r="B6111" s="4" t="s">
        <v>171</v>
      </c>
      <c r="C6111" s="4" t="s">
        <v>12</v>
      </c>
      <c r="D6111" s="4" t="s">
        <v>2205</v>
      </c>
      <c r="E6111" s="3" t="s">
        <v>62</v>
      </c>
      <c r="F6111" s="4"/>
      <c r="G6111" s="16" t="s">
        <v>972</v>
      </c>
      <c r="H6111" s="16" t="s">
        <v>61</v>
      </c>
      <c r="I6111" s="183">
        <v>0</v>
      </c>
      <c r="J6111" s="183">
        <v>0</v>
      </c>
      <c r="K6111" s="183">
        <v>0</v>
      </c>
      <c r="L6111" s="183">
        <f>M6111+N6111+O6111</f>
        <v>0</v>
      </c>
      <c r="M6111" s="17">
        <v>0</v>
      </c>
      <c r="N6111" s="17">
        <v>0</v>
      </c>
      <c r="O6111" s="17">
        <v>0</v>
      </c>
      <c r="P6111" s="17">
        <f t="shared" si="4868"/>
        <v>0</v>
      </c>
      <c r="Q6111" s="161" t="str">
        <f t="shared" si="4869"/>
        <v>-</v>
      </c>
    </row>
    <row r="6112" spans="1:17" ht="22.5" x14ac:dyDescent="0.25">
      <c r="A6112" s="1" t="s">
        <v>1</v>
      </c>
      <c r="B6112" s="1" t="s">
        <v>1</v>
      </c>
      <c r="C6112" s="1" t="s">
        <v>1</v>
      </c>
      <c r="D6112" s="2" t="s">
        <v>1</v>
      </c>
      <c r="E6112" s="2" t="s">
        <v>1</v>
      </c>
      <c r="F6112" s="2" t="s">
        <v>1</v>
      </c>
      <c r="G6112" s="2" t="s">
        <v>1</v>
      </c>
      <c r="H6112" s="13" t="s">
        <v>70</v>
      </c>
      <c r="I6112" s="184">
        <f t="shared" ref="I6112:O6112" si="4884">SUM(I6113)</f>
        <v>62000</v>
      </c>
      <c r="J6112" s="184">
        <f t="shared" si="4884"/>
        <v>62000</v>
      </c>
      <c r="K6112" s="184">
        <f t="shared" si="4884"/>
        <v>45000</v>
      </c>
      <c r="L6112" s="184">
        <f t="shared" si="4884"/>
        <v>2000</v>
      </c>
      <c r="M6112" s="14">
        <f t="shared" si="4884"/>
        <v>2000</v>
      </c>
      <c r="N6112" s="14">
        <f t="shared" si="4884"/>
        <v>0</v>
      </c>
      <c r="O6112" s="14">
        <f t="shared" si="4884"/>
        <v>0</v>
      </c>
      <c r="P6112" s="14">
        <f t="shared" si="4868"/>
        <v>47000</v>
      </c>
      <c r="Q6112" s="184">
        <f t="shared" si="4869"/>
        <v>75.806451612903231</v>
      </c>
    </row>
    <row r="6113" spans="1:17" x14ac:dyDescent="0.25">
      <c r="A6113" s="4" t="s">
        <v>969</v>
      </c>
      <c r="B6113" s="4" t="s">
        <v>171</v>
      </c>
      <c r="C6113" s="4" t="s">
        <v>12</v>
      </c>
      <c r="D6113" s="4" t="s">
        <v>2205</v>
      </c>
      <c r="E6113" s="2" t="s">
        <v>71</v>
      </c>
      <c r="F6113" s="2" t="s">
        <v>1</v>
      </c>
      <c r="G6113" s="2" t="s">
        <v>1</v>
      </c>
      <c r="H6113" s="2" t="s">
        <v>72</v>
      </c>
      <c r="I6113" s="185">
        <f t="shared" ref="I6113:L6113" si="4885">SUM(I6114:I6116)</f>
        <v>62000</v>
      </c>
      <c r="J6113" s="185">
        <f t="shared" ref="J6113" si="4886">SUM(J6114:J6116)</f>
        <v>62000</v>
      </c>
      <c r="K6113" s="185">
        <f t="shared" ref="K6113" si="4887">SUM(K6114:K6116)</f>
        <v>45000</v>
      </c>
      <c r="L6113" s="185">
        <f t="shared" si="4885"/>
        <v>2000</v>
      </c>
      <c r="M6113" s="15">
        <f t="shared" ref="M6113:O6113" si="4888">SUM(M6114:M6116)</f>
        <v>2000</v>
      </c>
      <c r="N6113" s="15">
        <f t="shared" si="4888"/>
        <v>0</v>
      </c>
      <c r="O6113" s="15">
        <f t="shared" si="4888"/>
        <v>0</v>
      </c>
      <c r="P6113" s="15">
        <f t="shared" si="4868"/>
        <v>47000</v>
      </c>
      <c r="Q6113" s="185">
        <f t="shared" si="4869"/>
        <v>75.806451612903231</v>
      </c>
    </row>
    <row r="6114" spans="1:17" x14ac:dyDescent="0.25">
      <c r="A6114" s="4" t="s">
        <v>969</v>
      </c>
      <c r="B6114" s="4" t="s">
        <v>171</v>
      </c>
      <c r="C6114" s="4" t="s">
        <v>12</v>
      </c>
      <c r="D6114" s="4" t="s">
        <v>2205</v>
      </c>
      <c r="E6114" s="3" t="s">
        <v>75</v>
      </c>
      <c r="F6114" s="4"/>
      <c r="G6114" s="16" t="s">
        <v>972</v>
      </c>
      <c r="H6114" s="16" t="s">
        <v>74</v>
      </c>
      <c r="I6114" s="183">
        <v>10000</v>
      </c>
      <c r="J6114" s="183">
        <v>10000</v>
      </c>
      <c r="K6114" s="183">
        <v>10000</v>
      </c>
      <c r="L6114" s="183">
        <f>M6114+N6114+O6114</f>
        <v>0</v>
      </c>
      <c r="M6114" s="17">
        <v>0</v>
      </c>
      <c r="N6114" s="17">
        <v>0</v>
      </c>
      <c r="O6114" s="17">
        <v>0</v>
      </c>
      <c r="P6114" s="17">
        <f t="shared" si="4868"/>
        <v>10000</v>
      </c>
      <c r="Q6114" s="183">
        <f t="shared" si="4869"/>
        <v>100</v>
      </c>
    </row>
    <row r="6115" spans="1:17" x14ac:dyDescent="0.25">
      <c r="A6115" s="4" t="s">
        <v>969</v>
      </c>
      <c r="B6115" s="4" t="s">
        <v>171</v>
      </c>
      <c r="C6115" s="4" t="s">
        <v>12</v>
      </c>
      <c r="D6115" s="4" t="s">
        <v>2205</v>
      </c>
      <c r="E6115" s="3" t="s">
        <v>183</v>
      </c>
      <c r="F6115" s="4"/>
      <c r="G6115" s="16" t="s">
        <v>972</v>
      </c>
      <c r="H6115" s="16" t="s">
        <v>182</v>
      </c>
      <c r="I6115" s="183">
        <v>2000</v>
      </c>
      <c r="J6115" s="183">
        <v>2000</v>
      </c>
      <c r="K6115" s="183">
        <v>0</v>
      </c>
      <c r="L6115" s="183">
        <f>M6115+N6115+O6115</f>
        <v>2000</v>
      </c>
      <c r="M6115" s="17">
        <v>2000</v>
      </c>
      <c r="N6115" s="17">
        <v>0</v>
      </c>
      <c r="O6115" s="17">
        <v>0</v>
      </c>
      <c r="P6115" s="17">
        <f t="shared" si="4868"/>
        <v>2000</v>
      </c>
      <c r="Q6115" s="183">
        <f t="shared" si="4869"/>
        <v>100</v>
      </c>
    </row>
    <row r="6116" spans="1:17" x14ac:dyDescent="0.25">
      <c r="A6116" s="4" t="s">
        <v>969</v>
      </c>
      <c r="B6116" s="4" t="s">
        <v>171</v>
      </c>
      <c r="C6116" s="4" t="s">
        <v>12</v>
      </c>
      <c r="D6116" s="4" t="s">
        <v>2205</v>
      </c>
      <c r="E6116" s="3">
        <v>821600</v>
      </c>
      <c r="F6116" s="4"/>
      <c r="G6116" s="16" t="s">
        <v>972</v>
      </c>
      <c r="H6116" s="16" t="s">
        <v>340</v>
      </c>
      <c r="I6116" s="183">
        <v>50000</v>
      </c>
      <c r="J6116" s="183">
        <v>50000</v>
      </c>
      <c r="K6116" s="183">
        <v>35000</v>
      </c>
      <c r="L6116" s="183">
        <f>M6116+N6116+O6116</f>
        <v>0</v>
      </c>
      <c r="M6116" s="208"/>
      <c r="N6116" s="17">
        <v>0</v>
      </c>
      <c r="O6116" s="17">
        <v>0</v>
      </c>
      <c r="P6116" s="17">
        <f t="shared" si="4868"/>
        <v>35000</v>
      </c>
      <c r="Q6116" s="183">
        <f t="shared" si="4869"/>
        <v>70</v>
      </c>
    </row>
    <row r="6117" spans="1:17" ht="22.5" x14ac:dyDescent="0.25">
      <c r="A6117" s="16" t="s">
        <v>1</v>
      </c>
      <c r="B6117" s="16" t="s">
        <v>1</v>
      </c>
      <c r="C6117" s="16" t="s">
        <v>1</v>
      </c>
      <c r="D6117" s="16" t="s">
        <v>1</v>
      </c>
      <c r="E6117" s="16" t="s">
        <v>1</v>
      </c>
      <c r="F6117" s="16" t="s">
        <v>1</v>
      </c>
      <c r="G6117" s="16" t="s">
        <v>1</v>
      </c>
      <c r="H6117" s="13" t="s">
        <v>2213</v>
      </c>
      <c r="I6117" s="184">
        <f t="shared" ref="I6117:O6117" si="4889">SUM(I6085,I6108,I6112)</f>
        <v>4702519</v>
      </c>
      <c r="J6117" s="184">
        <f t="shared" si="4889"/>
        <v>7938119</v>
      </c>
      <c r="K6117" s="184">
        <f t="shared" si="4889"/>
        <v>5125300</v>
      </c>
      <c r="L6117" s="184">
        <f t="shared" si="4889"/>
        <v>588419</v>
      </c>
      <c r="M6117" s="14">
        <f t="shared" si="4889"/>
        <v>195700</v>
      </c>
      <c r="N6117" s="14">
        <f t="shared" si="4889"/>
        <v>198888</v>
      </c>
      <c r="O6117" s="14">
        <f t="shared" si="4889"/>
        <v>193831</v>
      </c>
      <c r="P6117" s="14">
        <f t="shared" si="4868"/>
        <v>5713719</v>
      </c>
      <c r="Q6117" s="184">
        <f t="shared" si="4869"/>
        <v>71.97824824747525</v>
      </c>
    </row>
    <row r="6118" spans="1:17" ht="15.75" thickBot="1" x14ac:dyDescent="0.3">
      <c r="A6118" s="16" t="s">
        <v>1</v>
      </c>
      <c r="B6118" s="16" t="s">
        <v>1</v>
      </c>
      <c r="C6118" s="16" t="s">
        <v>1</v>
      </c>
      <c r="D6118" s="16" t="s">
        <v>1</v>
      </c>
      <c r="E6118" s="16" t="s">
        <v>1</v>
      </c>
      <c r="F6118" s="16" t="s">
        <v>1</v>
      </c>
      <c r="G6118" s="16" t="s">
        <v>1</v>
      </c>
      <c r="H6118" s="2" t="s">
        <v>77</v>
      </c>
      <c r="I6118" s="185">
        <v>48</v>
      </c>
      <c r="J6118" s="185">
        <v>48</v>
      </c>
      <c r="K6118" s="185"/>
      <c r="L6118" s="185">
        <f>M6118+N6118+O6118</f>
        <v>0</v>
      </c>
      <c r="M6118" s="15"/>
      <c r="N6118" s="15"/>
      <c r="O6118" s="15"/>
      <c r="P6118" s="15">
        <f t="shared" si="4868"/>
        <v>0</v>
      </c>
      <c r="Q6118" s="164"/>
    </row>
    <row r="6119" spans="1:17" ht="45.75" thickBot="1" x14ac:dyDescent="0.3">
      <c r="A6119" s="212" t="s">
        <v>1</v>
      </c>
      <c r="B6119" s="212" t="s">
        <v>1</v>
      </c>
      <c r="C6119" s="212" t="s">
        <v>1</v>
      </c>
      <c r="D6119" s="212" t="s">
        <v>1</v>
      </c>
      <c r="E6119" s="212" t="s">
        <v>1</v>
      </c>
      <c r="F6119" s="212" t="s">
        <v>1</v>
      </c>
      <c r="G6119" s="214" t="s">
        <v>1</v>
      </c>
      <c r="H6119" s="5" t="s">
        <v>78</v>
      </c>
      <c r="I6119" s="109" t="s">
        <v>3374</v>
      </c>
      <c r="J6119" s="109" t="s">
        <v>3433</v>
      </c>
      <c r="K6119" s="109" t="s">
        <v>3437</v>
      </c>
      <c r="L6119" s="109" t="s">
        <v>3434</v>
      </c>
      <c r="M6119" s="5" t="s">
        <v>3439</v>
      </c>
      <c r="N6119" s="5" t="s">
        <v>3440</v>
      </c>
      <c r="O6119" s="5" t="s">
        <v>3441</v>
      </c>
      <c r="P6119" s="5" t="s">
        <v>3438</v>
      </c>
      <c r="Q6119" s="162" t="s">
        <v>3302</v>
      </c>
    </row>
    <row r="6120" spans="1:17" x14ac:dyDescent="0.25">
      <c r="A6120" s="213"/>
      <c r="B6120" s="213"/>
      <c r="C6120" s="213"/>
      <c r="D6120" s="213"/>
      <c r="E6120" s="213"/>
      <c r="F6120" s="213"/>
      <c r="G6120" s="215"/>
      <c r="H6120" s="18" t="s">
        <v>1</v>
      </c>
      <c r="I6120" s="110">
        <v>1</v>
      </c>
      <c r="J6120" s="110">
        <v>2</v>
      </c>
      <c r="K6120" s="110">
        <v>20</v>
      </c>
      <c r="L6120" s="110" t="s">
        <v>3402</v>
      </c>
      <c r="M6120" s="12">
        <v>5</v>
      </c>
      <c r="N6120" s="12">
        <v>6</v>
      </c>
      <c r="O6120" s="12">
        <v>7</v>
      </c>
      <c r="P6120" s="12" t="s">
        <v>3303</v>
      </c>
      <c r="Q6120" s="110">
        <v>9</v>
      </c>
    </row>
    <row r="6121" spans="1:17" x14ac:dyDescent="0.25">
      <c r="A6121" s="213"/>
      <c r="B6121" s="213"/>
      <c r="C6121" s="213"/>
      <c r="D6121" s="213"/>
      <c r="E6121" s="213"/>
      <c r="F6121" s="213"/>
      <c r="G6121" s="215"/>
      <c r="H6121" s="19" t="s">
        <v>1063</v>
      </c>
      <c r="I6121" s="186">
        <f t="shared" ref="I6121:L6121" si="4890">SUM(I6117)</f>
        <v>4702519</v>
      </c>
      <c r="J6121" s="186">
        <f t="shared" ref="J6121" si="4891">SUM(J6117)</f>
        <v>7938119</v>
      </c>
      <c r="K6121" s="186">
        <f t="shared" ref="K6121" si="4892">SUM(K6117)</f>
        <v>5125300</v>
      </c>
      <c r="L6121" s="186">
        <f t="shared" si="4890"/>
        <v>588419</v>
      </c>
      <c r="M6121" s="20">
        <f t="shared" ref="M6121:O6121" si="4893">SUM(M6117)</f>
        <v>195700</v>
      </c>
      <c r="N6121" s="20">
        <f t="shared" si="4893"/>
        <v>198888</v>
      </c>
      <c r="O6121" s="20">
        <f t="shared" si="4893"/>
        <v>193831</v>
      </c>
      <c r="P6121" s="20">
        <f>K6121+L6121</f>
        <v>5713719</v>
      </c>
      <c r="Q6121" s="186">
        <f t="shared" ref="Q6121:Q6126" si="4894">IF(J6121=0,"-",P6121/J6121*100)</f>
        <v>71.97824824747525</v>
      </c>
    </row>
    <row r="6122" spans="1:17" x14ac:dyDescent="0.25">
      <c r="A6122" s="216"/>
      <c r="B6122" s="216"/>
      <c r="C6122" s="216"/>
      <c r="D6122" s="216"/>
      <c r="E6122" s="216"/>
      <c r="F6122" s="216"/>
      <c r="G6122" s="217"/>
      <c r="H6122" s="21" t="s">
        <v>80</v>
      </c>
      <c r="I6122" s="186">
        <f t="shared" ref="I6122:L6122" si="4895">SUM(I6121)</f>
        <v>4702519</v>
      </c>
      <c r="J6122" s="186">
        <f t="shared" ref="J6122" si="4896">SUM(J6121)</f>
        <v>7938119</v>
      </c>
      <c r="K6122" s="186">
        <f t="shared" ref="K6122" si="4897">SUM(K6121)</f>
        <v>5125300</v>
      </c>
      <c r="L6122" s="186">
        <f t="shared" si="4895"/>
        <v>588419</v>
      </c>
      <c r="M6122" s="20">
        <f t="shared" ref="M6122:O6122" si="4898">SUM(M6121)</f>
        <v>195700</v>
      </c>
      <c r="N6122" s="20">
        <f t="shared" si="4898"/>
        <v>198888</v>
      </c>
      <c r="O6122" s="20">
        <f t="shared" si="4898"/>
        <v>193831</v>
      </c>
      <c r="P6122" s="20">
        <f>K6122+L6122</f>
        <v>5713719</v>
      </c>
      <c r="Q6122" s="186">
        <f t="shared" si="4894"/>
        <v>71.97824824747525</v>
      </c>
    </row>
    <row r="6123" spans="1:17" x14ac:dyDescent="0.25">
      <c r="A6123" s="16" t="s">
        <v>1</v>
      </c>
      <c r="B6123" s="16" t="s">
        <v>1</v>
      </c>
      <c r="C6123" s="16" t="s">
        <v>1</v>
      </c>
      <c r="D6123" s="16" t="s">
        <v>1</v>
      </c>
      <c r="E6123" s="16" t="s">
        <v>1</v>
      </c>
      <c r="F6123" s="16" t="s">
        <v>1</v>
      </c>
      <c r="G6123" s="16" t="s">
        <v>1</v>
      </c>
      <c r="H6123" s="13" t="s">
        <v>2214</v>
      </c>
      <c r="I6123" s="184">
        <f t="shared" ref="I6123:L6123" si="4899">SUM(I6117)</f>
        <v>4702519</v>
      </c>
      <c r="J6123" s="184">
        <f t="shared" ref="J6123" si="4900">SUM(J6117)</f>
        <v>7938119</v>
      </c>
      <c r="K6123" s="184">
        <f t="shared" ref="K6123" si="4901">SUM(K6117)</f>
        <v>5125300</v>
      </c>
      <c r="L6123" s="184">
        <f t="shared" si="4899"/>
        <v>588419</v>
      </c>
      <c r="M6123" s="14">
        <f t="shared" ref="M6123:O6123" si="4902">SUM(M6117)</f>
        <v>195700</v>
      </c>
      <c r="N6123" s="14">
        <f t="shared" si="4902"/>
        <v>198888</v>
      </c>
      <c r="O6123" s="14">
        <f t="shared" si="4902"/>
        <v>193831</v>
      </c>
      <c r="P6123" s="14">
        <f>K6123+L6123</f>
        <v>5713719</v>
      </c>
      <c r="Q6123" s="184">
        <f t="shared" si="4894"/>
        <v>71.97824824747525</v>
      </c>
    </row>
    <row r="6124" spans="1:17" x14ac:dyDescent="0.25">
      <c r="A6124" s="16" t="s">
        <v>1</v>
      </c>
      <c r="B6124" s="16" t="s">
        <v>1</v>
      </c>
      <c r="C6124" s="16" t="s">
        <v>1</v>
      </c>
      <c r="D6124" s="16" t="s">
        <v>1</v>
      </c>
      <c r="E6124" s="16" t="s">
        <v>1</v>
      </c>
      <c r="F6124" s="16" t="s">
        <v>1</v>
      </c>
      <c r="G6124" s="16" t="s">
        <v>1</v>
      </c>
      <c r="H6124" s="2" t="s">
        <v>77</v>
      </c>
      <c r="I6124" s="185">
        <f t="shared" ref="I6124:L6124" si="4903">SUM(I6118)</f>
        <v>48</v>
      </c>
      <c r="J6124" s="185">
        <f t="shared" ref="J6124" si="4904">SUM(J6118)</f>
        <v>48</v>
      </c>
      <c r="K6124" s="185"/>
      <c r="L6124" s="185">
        <f t="shared" si="4903"/>
        <v>0</v>
      </c>
      <c r="M6124" s="15">
        <f t="shared" ref="M6124:O6124" si="4905">SUM(M6118)</f>
        <v>0</v>
      </c>
      <c r="N6124" s="15">
        <f t="shared" si="4905"/>
        <v>0</v>
      </c>
      <c r="O6124" s="15">
        <f t="shared" si="4905"/>
        <v>0</v>
      </c>
      <c r="P6124" s="15">
        <f>K6124+L6124</f>
        <v>0</v>
      </c>
      <c r="Q6124" s="185">
        <f t="shared" si="4894"/>
        <v>0</v>
      </c>
    </row>
    <row r="6125" spans="1:17" x14ac:dyDescent="0.25">
      <c r="A6125" s="16" t="s">
        <v>1</v>
      </c>
      <c r="B6125" s="16" t="s">
        <v>1</v>
      </c>
      <c r="C6125" s="16" t="s">
        <v>1</v>
      </c>
      <c r="D6125" s="16" t="s">
        <v>1</v>
      </c>
      <c r="E6125" s="16" t="s">
        <v>1</v>
      </c>
      <c r="F6125" s="16" t="s">
        <v>1</v>
      </c>
      <c r="G6125" s="16" t="s">
        <v>1</v>
      </c>
      <c r="H6125" s="13" t="s">
        <v>2215</v>
      </c>
      <c r="I6125" s="188">
        <f>SUM(I6123,I6078,I6035,I4542,I1609)</f>
        <v>370949211</v>
      </c>
      <c r="J6125" s="188">
        <f>SUM(J6123,J6078,J6035,J4542,J1609)</f>
        <v>345847925</v>
      </c>
      <c r="K6125" s="188">
        <f>SUM(K6123,K6078,K6035,K4542,K1609)</f>
        <v>275802680</v>
      </c>
      <c r="L6125" s="188">
        <f>SUM(L6123,L6078,L6035,L4542,L1609)</f>
        <v>63406909</v>
      </c>
      <c r="M6125" s="25">
        <f t="shared" ref="M6125:O6125" si="4906">SUM(M6123,M6078,M6035,M4542,M1609)</f>
        <v>25868796</v>
      </c>
      <c r="N6125" s="25">
        <f t="shared" si="4906"/>
        <v>22552955</v>
      </c>
      <c r="O6125" s="25">
        <f t="shared" si="4906"/>
        <v>14985158</v>
      </c>
      <c r="P6125" s="25">
        <f>K6125+L6125</f>
        <v>339209589</v>
      </c>
      <c r="Q6125" s="188">
        <f t="shared" si="4894"/>
        <v>98.080562143028615</v>
      </c>
    </row>
    <row r="6126" spans="1:17" x14ac:dyDescent="0.25">
      <c r="A6126" s="16" t="s">
        <v>1</v>
      </c>
      <c r="B6126" s="16" t="s">
        <v>1</v>
      </c>
      <c r="C6126" s="16" t="s">
        <v>1</v>
      </c>
      <c r="D6126" s="16" t="s">
        <v>1</v>
      </c>
      <c r="E6126" s="16" t="s">
        <v>1</v>
      </c>
      <c r="F6126" s="16" t="s">
        <v>1</v>
      </c>
      <c r="G6126" s="16" t="s">
        <v>1</v>
      </c>
      <c r="H6126" s="2" t="s">
        <v>112</v>
      </c>
      <c r="I6126" s="185">
        <f>SUM(I6124,I6079,I6036,I4543,I1610)</f>
        <v>6964</v>
      </c>
      <c r="J6126" s="185">
        <f>SUM(J6124,J6079,J6036,J4543,J1610)</f>
        <v>1979206</v>
      </c>
      <c r="K6126" s="185"/>
      <c r="L6126" s="185"/>
      <c r="M6126" s="15">
        <f t="shared" ref="M6126:O6126" si="4907">SUM(M6124,M6079,M6036,M4543,M1610)</f>
        <v>0</v>
      </c>
      <c r="N6126" s="15">
        <f t="shared" si="4907"/>
        <v>0</v>
      </c>
      <c r="O6126" s="15">
        <f t="shared" si="4907"/>
        <v>0</v>
      </c>
      <c r="P6126" s="15"/>
      <c r="Q6126" s="185">
        <f t="shared" si="4894"/>
        <v>0</v>
      </c>
    </row>
    <row r="6127" spans="1:17" x14ac:dyDescent="0.25">
      <c r="A6127" s="1" t="s">
        <v>2216</v>
      </c>
      <c r="B6127" s="2" t="s">
        <v>1</v>
      </c>
      <c r="C6127" s="2" t="s">
        <v>1</v>
      </c>
      <c r="D6127" s="2" t="s">
        <v>1</v>
      </c>
      <c r="E6127" s="2" t="s">
        <v>1</v>
      </c>
      <c r="F6127" s="2" t="s">
        <v>1</v>
      </c>
      <c r="G6127" s="2" t="s">
        <v>1</v>
      </c>
      <c r="H6127" s="2" t="s">
        <v>2217</v>
      </c>
      <c r="I6127" s="183">
        <v>0</v>
      </c>
      <c r="J6127" s="183"/>
      <c r="K6127" s="183"/>
      <c r="L6127" s="183">
        <f>M6127+N6127+O6127</f>
        <v>0</v>
      </c>
      <c r="M6127" s="3"/>
      <c r="N6127" s="3"/>
      <c r="O6127" s="3"/>
      <c r="P6127" s="3">
        <f>K6127+L6127</f>
        <v>0</v>
      </c>
      <c r="Q6127" s="161"/>
    </row>
    <row r="6128" spans="1:17" ht="15.75" thickBot="1" x14ac:dyDescent="0.3">
      <c r="A6128" s="1" t="s">
        <v>2216</v>
      </c>
      <c r="B6128" s="1" t="s">
        <v>3</v>
      </c>
      <c r="C6128" s="4" t="s">
        <v>1</v>
      </c>
      <c r="D6128" s="4" t="s">
        <v>1</v>
      </c>
      <c r="E6128" s="2" t="s">
        <v>1</v>
      </c>
      <c r="F6128" s="2" t="s">
        <v>1</v>
      </c>
      <c r="G6128" s="2" t="s">
        <v>1</v>
      </c>
      <c r="H6128" s="2" t="s">
        <v>1</v>
      </c>
      <c r="I6128" s="183"/>
      <c r="J6128" s="183"/>
      <c r="K6128" s="183"/>
      <c r="L6128" s="183">
        <f>M6128+N6128+O6128</f>
        <v>0</v>
      </c>
      <c r="M6128" s="3"/>
      <c r="N6128" s="3"/>
      <c r="O6128" s="3"/>
      <c r="P6128" s="3">
        <f>K6128+L6128</f>
        <v>0</v>
      </c>
      <c r="Q6128" s="161"/>
    </row>
    <row r="6129" spans="1:17" ht="45.75" thickBot="1" x14ac:dyDescent="0.3">
      <c r="A6129" s="5" t="s">
        <v>4</v>
      </c>
      <c r="B6129" s="5" t="s">
        <v>5</v>
      </c>
      <c r="C6129" s="5" t="s">
        <v>6</v>
      </c>
      <c r="D6129" s="6" t="s">
        <v>1</v>
      </c>
      <c r="E6129" s="5" t="s">
        <v>7</v>
      </c>
      <c r="F6129" s="5" t="s">
        <v>8</v>
      </c>
      <c r="G6129" s="5" t="s">
        <v>9</v>
      </c>
      <c r="H6129" s="5" t="s">
        <v>10</v>
      </c>
      <c r="I6129" s="109" t="s">
        <v>3374</v>
      </c>
      <c r="J6129" s="109" t="s">
        <v>3433</v>
      </c>
      <c r="K6129" s="109" t="s">
        <v>3437</v>
      </c>
      <c r="L6129" s="109" t="s">
        <v>3434</v>
      </c>
      <c r="M6129" s="5" t="s">
        <v>3439</v>
      </c>
      <c r="N6129" s="5" t="s">
        <v>3440</v>
      </c>
      <c r="O6129" s="5" t="s">
        <v>3441</v>
      </c>
      <c r="P6129" s="5" t="s">
        <v>3438</v>
      </c>
      <c r="Q6129" s="162" t="s">
        <v>3302</v>
      </c>
    </row>
    <row r="6130" spans="1:17" x14ac:dyDescent="0.25">
      <c r="A6130" s="7" t="s">
        <v>1</v>
      </c>
      <c r="B6130" s="7" t="s">
        <v>1</v>
      </c>
      <c r="C6130" s="7" t="s">
        <v>1</v>
      </c>
      <c r="D6130" s="8" t="s">
        <v>1</v>
      </c>
      <c r="E6130" s="8" t="s">
        <v>1</v>
      </c>
      <c r="F6130" s="9" t="s">
        <v>1</v>
      </c>
      <c r="G6130" s="10" t="s">
        <v>1</v>
      </c>
      <c r="H6130" s="11" t="s">
        <v>1</v>
      </c>
      <c r="I6130" s="110">
        <v>1</v>
      </c>
      <c r="J6130" s="110">
        <v>2</v>
      </c>
      <c r="K6130" s="110">
        <v>20</v>
      </c>
      <c r="L6130" s="110" t="s">
        <v>3402</v>
      </c>
      <c r="M6130" s="12">
        <v>5</v>
      </c>
      <c r="N6130" s="12">
        <v>6</v>
      </c>
      <c r="O6130" s="12">
        <v>7</v>
      </c>
      <c r="P6130" s="12" t="s">
        <v>3303</v>
      </c>
      <c r="Q6130" s="110">
        <v>9</v>
      </c>
    </row>
    <row r="6131" spans="1:17" x14ac:dyDescent="0.25">
      <c r="A6131" s="1" t="s">
        <v>2216</v>
      </c>
      <c r="B6131" s="1" t="s">
        <v>3</v>
      </c>
      <c r="C6131" s="4" t="s">
        <v>12</v>
      </c>
      <c r="D6131" s="4" t="s">
        <v>2218</v>
      </c>
      <c r="E6131" s="2" t="s">
        <v>1</v>
      </c>
      <c r="F6131" s="2" t="s">
        <v>1</v>
      </c>
      <c r="G6131" s="2" t="s">
        <v>1</v>
      </c>
      <c r="H6131" s="2" t="s">
        <v>2217</v>
      </c>
      <c r="I6131" s="183">
        <v>0</v>
      </c>
      <c r="J6131" s="183"/>
      <c r="K6131" s="183"/>
      <c r="L6131" s="183">
        <f>M6131+N6131+O6131</f>
        <v>0</v>
      </c>
      <c r="M6131" s="3"/>
      <c r="N6131" s="3"/>
      <c r="O6131" s="3"/>
      <c r="P6131" s="3">
        <f t="shared" ref="P6131:P6178" si="4908">K6131+L6131</f>
        <v>0</v>
      </c>
      <c r="Q6131" s="161"/>
    </row>
    <row r="6132" spans="1:17" ht="33.75" x14ac:dyDescent="0.25">
      <c r="A6132" s="1" t="s">
        <v>1</v>
      </c>
      <c r="B6132" s="1" t="s">
        <v>1</v>
      </c>
      <c r="C6132" s="1" t="s">
        <v>1</v>
      </c>
      <c r="D6132" s="2" t="s">
        <v>1</v>
      </c>
      <c r="E6132" s="2" t="s">
        <v>1</v>
      </c>
      <c r="F6132" s="2" t="s">
        <v>1</v>
      </c>
      <c r="G6132" s="2" t="s">
        <v>1</v>
      </c>
      <c r="H6132" s="13" t="s">
        <v>14</v>
      </c>
      <c r="I6132" s="184">
        <f t="shared" ref="I6132:L6132" si="4909">SUM(I6133,I6141,I6143)</f>
        <v>788682</v>
      </c>
      <c r="J6132" s="184">
        <f t="shared" ref="J6132" si="4910">SUM(J6133,J6141,J6143)</f>
        <v>911682</v>
      </c>
      <c r="K6132" s="184">
        <f t="shared" ref="K6132" si="4911">SUM(K6133,K6141,K6143)</f>
        <v>723702</v>
      </c>
      <c r="L6132" s="184">
        <f t="shared" si="4909"/>
        <v>169596</v>
      </c>
      <c r="M6132" s="14">
        <f t="shared" ref="M6132:O6132" si="4912">SUM(M6133,M6141,M6143)</f>
        <v>59552</v>
      </c>
      <c r="N6132" s="14">
        <f t="shared" si="4912"/>
        <v>55021</v>
      </c>
      <c r="O6132" s="14">
        <f t="shared" si="4912"/>
        <v>55023</v>
      </c>
      <c r="P6132" s="14">
        <f t="shared" si="4908"/>
        <v>893298</v>
      </c>
      <c r="Q6132" s="184">
        <f t="shared" ref="Q6132:Q6177" si="4913">IF(J6132=0,"-",P6132/J6132*100)</f>
        <v>97.983507407188029</v>
      </c>
    </row>
    <row r="6133" spans="1:17" x14ac:dyDescent="0.25">
      <c r="A6133" s="4" t="s">
        <v>2216</v>
      </c>
      <c r="B6133" s="4" t="s">
        <v>3</v>
      </c>
      <c r="C6133" s="4" t="s">
        <v>12</v>
      </c>
      <c r="D6133" s="4" t="s">
        <v>2218</v>
      </c>
      <c r="E6133" s="2" t="s">
        <v>15</v>
      </c>
      <c r="F6133" s="2" t="s">
        <v>1</v>
      </c>
      <c r="G6133" s="2" t="s">
        <v>1</v>
      </c>
      <c r="H6133" s="2" t="s">
        <v>16</v>
      </c>
      <c r="I6133" s="185">
        <f t="shared" ref="I6133:L6133" si="4914">SUM(I6134:I6135)</f>
        <v>639297</v>
      </c>
      <c r="J6133" s="185">
        <f t="shared" ref="J6133" si="4915">SUM(J6134:J6135)</f>
        <v>710862</v>
      </c>
      <c r="K6133" s="185">
        <f t="shared" ref="K6133" si="4916">SUM(K6134:K6135)</f>
        <v>545090</v>
      </c>
      <c r="L6133" s="185">
        <f t="shared" si="4914"/>
        <v>156376</v>
      </c>
      <c r="M6133" s="15">
        <f t="shared" ref="M6133:O6133" si="4917">SUM(M6134:M6135)</f>
        <v>53146</v>
      </c>
      <c r="N6133" s="15">
        <f t="shared" si="4917"/>
        <v>51614</v>
      </c>
      <c r="O6133" s="15">
        <f t="shared" si="4917"/>
        <v>51616</v>
      </c>
      <c r="P6133" s="15">
        <f t="shared" si="4908"/>
        <v>701466</v>
      </c>
      <c r="Q6133" s="185">
        <f t="shared" si="4913"/>
        <v>98.678224465508066</v>
      </c>
    </row>
    <row r="6134" spans="1:17" x14ac:dyDescent="0.25">
      <c r="A6134" s="4" t="s">
        <v>2216</v>
      </c>
      <c r="B6134" s="4" t="s">
        <v>3</v>
      </c>
      <c r="C6134" s="4" t="s">
        <v>12</v>
      </c>
      <c r="D6134" s="4" t="s">
        <v>2218</v>
      </c>
      <c r="E6134" s="3" t="s">
        <v>18</v>
      </c>
      <c r="F6134" s="4"/>
      <c r="G6134" s="16" t="s">
        <v>2219</v>
      </c>
      <c r="H6134" s="16" t="s">
        <v>17</v>
      </c>
      <c r="I6134" s="183">
        <v>548897</v>
      </c>
      <c r="J6134" s="183">
        <v>608897</v>
      </c>
      <c r="K6134" s="183">
        <v>469697</v>
      </c>
      <c r="L6134" s="183">
        <f>M6134+N6134+O6134</f>
        <v>139200</v>
      </c>
      <c r="M6134" s="17">
        <v>46400</v>
      </c>
      <c r="N6134" s="17">
        <v>46400</v>
      </c>
      <c r="O6134" s="17">
        <v>46400</v>
      </c>
      <c r="P6134" s="17">
        <f t="shared" si="4908"/>
        <v>608897</v>
      </c>
      <c r="Q6134" s="183">
        <f t="shared" si="4913"/>
        <v>100</v>
      </c>
    </row>
    <row r="6135" spans="1:17" x14ac:dyDescent="0.25">
      <c r="A6135" s="1" t="s">
        <v>2216</v>
      </c>
      <c r="B6135" s="1" t="s">
        <v>3</v>
      </c>
      <c r="C6135" s="1" t="s">
        <v>12</v>
      </c>
      <c r="D6135" s="1" t="s">
        <v>2218</v>
      </c>
      <c r="E6135" s="1" t="s">
        <v>20</v>
      </c>
      <c r="F6135" s="4" t="s">
        <v>1</v>
      </c>
      <c r="G6135" s="16" t="s">
        <v>1</v>
      </c>
      <c r="H6135" s="2" t="s">
        <v>21</v>
      </c>
      <c r="I6135" s="185">
        <f t="shared" ref="I6135:O6135" si="4918">SUM(I6136:I6140)</f>
        <v>90400</v>
      </c>
      <c r="J6135" s="185">
        <f t="shared" si="4918"/>
        <v>101965</v>
      </c>
      <c r="K6135" s="185">
        <f t="shared" si="4918"/>
        <v>75393</v>
      </c>
      <c r="L6135" s="185">
        <f t="shared" si="4918"/>
        <v>17176</v>
      </c>
      <c r="M6135" s="15">
        <f t="shared" si="4918"/>
        <v>6746</v>
      </c>
      <c r="N6135" s="15">
        <f t="shared" si="4918"/>
        <v>5214</v>
      </c>
      <c r="O6135" s="15">
        <f t="shared" si="4918"/>
        <v>5216</v>
      </c>
      <c r="P6135" s="15">
        <f t="shared" si="4908"/>
        <v>92569</v>
      </c>
      <c r="Q6135" s="185">
        <f t="shared" si="4913"/>
        <v>90.785073309468928</v>
      </c>
    </row>
    <row r="6136" spans="1:17" x14ac:dyDescent="0.25">
      <c r="A6136" s="4" t="s">
        <v>2216</v>
      </c>
      <c r="B6136" s="4" t="s">
        <v>3</v>
      </c>
      <c r="C6136" s="4" t="s">
        <v>12</v>
      </c>
      <c r="D6136" s="4" t="s">
        <v>2218</v>
      </c>
      <c r="E6136" s="3" t="s">
        <v>22</v>
      </c>
      <c r="F6136" s="4" t="s">
        <v>2220</v>
      </c>
      <c r="G6136" s="16" t="s">
        <v>2219</v>
      </c>
      <c r="H6136" s="16" t="s">
        <v>86</v>
      </c>
      <c r="I6136" s="183">
        <v>9900</v>
      </c>
      <c r="J6136" s="183">
        <v>10850</v>
      </c>
      <c r="K6136" s="183">
        <v>8110</v>
      </c>
      <c r="L6136" s="183">
        <f>M6136+N6136+O6136</f>
        <v>2544</v>
      </c>
      <c r="M6136" s="17">
        <v>848</v>
      </c>
      <c r="N6136" s="17">
        <v>848</v>
      </c>
      <c r="O6136" s="17">
        <v>848</v>
      </c>
      <c r="P6136" s="17">
        <f t="shared" si="4908"/>
        <v>10654</v>
      </c>
      <c r="Q6136" s="183">
        <f t="shared" si="4913"/>
        <v>98.193548387096769</v>
      </c>
    </row>
    <row r="6137" spans="1:17" x14ac:dyDescent="0.25">
      <c r="A6137" s="4" t="s">
        <v>2216</v>
      </c>
      <c r="B6137" s="4" t="s">
        <v>3</v>
      </c>
      <c r="C6137" s="4" t="s">
        <v>12</v>
      </c>
      <c r="D6137" s="4" t="s">
        <v>2218</v>
      </c>
      <c r="E6137" s="3" t="s">
        <v>22</v>
      </c>
      <c r="F6137" s="4" t="s">
        <v>2221</v>
      </c>
      <c r="G6137" s="16" t="s">
        <v>2219</v>
      </c>
      <c r="H6137" s="16" t="s">
        <v>26</v>
      </c>
      <c r="I6137" s="183">
        <v>47300</v>
      </c>
      <c r="J6137" s="183">
        <v>52800</v>
      </c>
      <c r="K6137" s="183">
        <v>39700</v>
      </c>
      <c r="L6137" s="183">
        <f>M6137+N6137+O6137</f>
        <v>13100</v>
      </c>
      <c r="M6137" s="17">
        <v>4366</v>
      </c>
      <c r="N6137" s="17">
        <v>4366</v>
      </c>
      <c r="O6137" s="17">
        <v>4368</v>
      </c>
      <c r="P6137" s="17">
        <f t="shared" si="4908"/>
        <v>52800</v>
      </c>
      <c r="Q6137" s="183">
        <f t="shared" si="4913"/>
        <v>100</v>
      </c>
    </row>
    <row r="6138" spans="1:17" x14ac:dyDescent="0.25">
      <c r="A6138" s="4" t="s">
        <v>2216</v>
      </c>
      <c r="B6138" s="4" t="s">
        <v>3</v>
      </c>
      <c r="C6138" s="4" t="s">
        <v>12</v>
      </c>
      <c r="D6138" s="4" t="s">
        <v>2218</v>
      </c>
      <c r="E6138" s="3" t="s">
        <v>22</v>
      </c>
      <c r="F6138" s="4" t="s">
        <v>2222</v>
      </c>
      <c r="G6138" s="16" t="s">
        <v>2219</v>
      </c>
      <c r="H6138" s="16" t="s">
        <v>28</v>
      </c>
      <c r="I6138" s="183">
        <v>9500</v>
      </c>
      <c r="J6138" s="183">
        <v>11500</v>
      </c>
      <c r="K6138" s="183">
        <v>9968</v>
      </c>
      <c r="L6138" s="183">
        <f>M6138+N6138+O6138</f>
        <v>1532</v>
      </c>
      <c r="M6138" s="17">
        <v>1532</v>
      </c>
      <c r="N6138" s="17">
        <v>0</v>
      </c>
      <c r="O6138" s="17">
        <v>0</v>
      </c>
      <c r="P6138" s="17">
        <f t="shared" si="4908"/>
        <v>11500</v>
      </c>
      <c r="Q6138" s="183">
        <f t="shared" si="4913"/>
        <v>100</v>
      </c>
    </row>
    <row r="6139" spans="1:17" x14ac:dyDescent="0.25">
      <c r="A6139" s="4" t="s">
        <v>2216</v>
      </c>
      <c r="B6139" s="4" t="s">
        <v>3</v>
      </c>
      <c r="C6139" s="4" t="s">
        <v>12</v>
      </c>
      <c r="D6139" s="4" t="s">
        <v>2218</v>
      </c>
      <c r="E6139" s="3" t="s">
        <v>22</v>
      </c>
      <c r="F6139" s="4" t="s">
        <v>2223</v>
      </c>
      <c r="G6139" s="16" t="s">
        <v>2219</v>
      </c>
      <c r="H6139" s="16" t="s">
        <v>24</v>
      </c>
      <c r="I6139" s="183">
        <v>14500</v>
      </c>
      <c r="J6139" s="183">
        <v>17615</v>
      </c>
      <c r="K6139" s="183">
        <v>17615</v>
      </c>
      <c r="L6139" s="183">
        <f>M6139+N6139+O6139</f>
        <v>0</v>
      </c>
      <c r="M6139" s="17"/>
      <c r="N6139" s="17"/>
      <c r="O6139" s="17"/>
      <c r="P6139" s="17">
        <f t="shared" si="4908"/>
        <v>17615</v>
      </c>
      <c r="Q6139" s="183">
        <f t="shared" si="4913"/>
        <v>100</v>
      </c>
    </row>
    <row r="6140" spans="1:17" x14ac:dyDescent="0.25">
      <c r="A6140" s="4" t="s">
        <v>2216</v>
      </c>
      <c r="B6140" s="4" t="s">
        <v>3</v>
      </c>
      <c r="C6140" s="4" t="s">
        <v>12</v>
      </c>
      <c r="D6140" s="4" t="s">
        <v>2218</v>
      </c>
      <c r="E6140" s="3" t="s">
        <v>22</v>
      </c>
      <c r="F6140" s="4" t="s">
        <v>2224</v>
      </c>
      <c r="G6140" s="16" t="s">
        <v>2219</v>
      </c>
      <c r="H6140" s="16" t="s">
        <v>30</v>
      </c>
      <c r="I6140" s="183">
        <v>9200</v>
      </c>
      <c r="J6140" s="183">
        <v>9200</v>
      </c>
      <c r="K6140" s="183">
        <v>0</v>
      </c>
      <c r="L6140" s="183">
        <f>M6140+N6140+O6140</f>
        <v>0</v>
      </c>
      <c r="M6140" s="17"/>
      <c r="N6140" s="17"/>
      <c r="O6140" s="17"/>
      <c r="P6140" s="17">
        <f t="shared" si="4908"/>
        <v>0</v>
      </c>
      <c r="Q6140" s="183">
        <f t="shared" si="4913"/>
        <v>0</v>
      </c>
    </row>
    <row r="6141" spans="1:17" x14ac:dyDescent="0.25">
      <c r="A6141" s="4" t="s">
        <v>2216</v>
      </c>
      <c r="B6141" s="4" t="s">
        <v>3</v>
      </c>
      <c r="C6141" s="4" t="s">
        <v>12</v>
      </c>
      <c r="D6141" s="4" t="s">
        <v>2218</v>
      </c>
      <c r="E6141" s="2" t="s">
        <v>31</v>
      </c>
      <c r="F6141" s="2" t="s">
        <v>1</v>
      </c>
      <c r="G6141" s="2" t="s">
        <v>1</v>
      </c>
      <c r="H6141" s="2" t="s">
        <v>32</v>
      </c>
      <c r="I6141" s="185">
        <f t="shared" ref="I6141:O6141" si="4919">SUM(I6142)</f>
        <v>57634</v>
      </c>
      <c r="J6141" s="185">
        <f t="shared" si="4919"/>
        <v>65634</v>
      </c>
      <c r="K6141" s="185">
        <f t="shared" si="4919"/>
        <v>49896</v>
      </c>
      <c r="L6141" s="185">
        <f t="shared" si="4919"/>
        <v>10000</v>
      </c>
      <c r="M6141" s="15">
        <f t="shared" si="4919"/>
        <v>4000</v>
      </c>
      <c r="N6141" s="15">
        <f t="shared" si="4919"/>
        <v>3000</v>
      </c>
      <c r="O6141" s="15">
        <f t="shared" si="4919"/>
        <v>3000</v>
      </c>
      <c r="P6141" s="15">
        <f t="shared" si="4908"/>
        <v>59896</v>
      </c>
      <c r="Q6141" s="185">
        <f t="shared" si="4913"/>
        <v>91.257579912850048</v>
      </c>
    </row>
    <row r="6142" spans="1:17" x14ac:dyDescent="0.25">
      <c r="A6142" s="4" t="s">
        <v>2216</v>
      </c>
      <c r="B6142" s="4" t="s">
        <v>3</v>
      </c>
      <c r="C6142" s="4" t="s">
        <v>12</v>
      </c>
      <c r="D6142" s="4" t="s">
        <v>2218</v>
      </c>
      <c r="E6142" s="3" t="s">
        <v>34</v>
      </c>
      <c r="F6142" s="4"/>
      <c r="G6142" s="16" t="s">
        <v>2219</v>
      </c>
      <c r="H6142" s="16" t="s">
        <v>33</v>
      </c>
      <c r="I6142" s="183">
        <v>57634</v>
      </c>
      <c r="J6142" s="183">
        <v>65634</v>
      </c>
      <c r="K6142" s="183">
        <v>49896</v>
      </c>
      <c r="L6142" s="183">
        <f>M6142+N6142+O6142</f>
        <v>10000</v>
      </c>
      <c r="M6142" s="17">
        <v>4000</v>
      </c>
      <c r="N6142" s="17">
        <v>3000</v>
      </c>
      <c r="O6142" s="17">
        <v>3000</v>
      </c>
      <c r="P6142" s="17">
        <f t="shared" si="4908"/>
        <v>59896</v>
      </c>
      <c r="Q6142" s="183">
        <f t="shared" si="4913"/>
        <v>91.257579912850048</v>
      </c>
    </row>
    <row r="6143" spans="1:17" x14ac:dyDescent="0.25">
      <c r="A6143" s="4" t="s">
        <v>2216</v>
      </c>
      <c r="B6143" s="4" t="s">
        <v>3</v>
      </c>
      <c r="C6143" s="4" t="s">
        <v>12</v>
      </c>
      <c r="D6143" s="4" t="s">
        <v>2218</v>
      </c>
      <c r="E6143" s="2" t="s">
        <v>35</v>
      </c>
      <c r="F6143" s="2" t="s">
        <v>1</v>
      </c>
      <c r="G6143" s="2" t="s">
        <v>1</v>
      </c>
      <c r="H6143" s="2" t="s">
        <v>36</v>
      </c>
      <c r="I6143" s="185">
        <f t="shared" ref="I6143:O6143" si="4920">SUM(I6144:I6145)</f>
        <v>91751</v>
      </c>
      <c r="J6143" s="185">
        <f t="shared" si="4920"/>
        <v>135186</v>
      </c>
      <c r="K6143" s="185">
        <f t="shared" si="4920"/>
        <v>128716</v>
      </c>
      <c r="L6143" s="185">
        <f t="shared" si="4920"/>
        <v>3220</v>
      </c>
      <c r="M6143" s="15">
        <f t="shared" si="4920"/>
        <v>2406</v>
      </c>
      <c r="N6143" s="15">
        <f t="shared" si="4920"/>
        <v>407</v>
      </c>
      <c r="O6143" s="15">
        <f t="shared" si="4920"/>
        <v>407</v>
      </c>
      <c r="P6143" s="15">
        <f t="shared" si="4908"/>
        <v>131936</v>
      </c>
      <c r="Q6143" s="185">
        <f t="shared" si="4913"/>
        <v>97.595904901395116</v>
      </c>
    </row>
    <row r="6144" spans="1:17" x14ac:dyDescent="0.25">
      <c r="A6144" s="4" t="s">
        <v>2216</v>
      </c>
      <c r="B6144" s="4" t="s">
        <v>3</v>
      </c>
      <c r="C6144" s="4" t="s">
        <v>12</v>
      </c>
      <c r="D6144" s="4" t="s">
        <v>2218</v>
      </c>
      <c r="E6144" s="3" t="s">
        <v>39</v>
      </c>
      <c r="F6144" s="4"/>
      <c r="G6144" s="16" t="s">
        <v>2219</v>
      </c>
      <c r="H6144" s="16" t="s">
        <v>38</v>
      </c>
      <c r="I6144" s="183">
        <v>8000</v>
      </c>
      <c r="J6144" s="183">
        <v>16000</v>
      </c>
      <c r="K6144" s="183">
        <v>16000</v>
      </c>
      <c r="L6144" s="183">
        <f>M6144+N6144+O6144</f>
        <v>0</v>
      </c>
      <c r="M6144" s="17">
        <v>0</v>
      </c>
      <c r="N6144" s="17">
        <v>0</v>
      </c>
      <c r="O6144" s="17">
        <v>0</v>
      </c>
      <c r="P6144" s="17">
        <f t="shared" si="4908"/>
        <v>16000</v>
      </c>
      <c r="Q6144" s="183">
        <f t="shared" si="4913"/>
        <v>100</v>
      </c>
    </row>
    <row r="6145" spans="1:17" x14ac:dyDescent="0.25">
      <c r="A6145" s="1" t="s">
        <v>2216</v>
      </c>
      <c r="B6145" s="1" t="s">
        <v>3</v>
      </c>
      <c r="C6145" s="1" t="s">
        <v>12</v>
      </c>
      <c r="D6145" s="1" t="s">
        <v>2218</v>
      </c>
      <c r="E6145" s="1" t="s">
        <v>40</v>
      </c>
      <c r="F6145" s="4" t="s">
        <v>1</v>
      </c>
      <c r="G6145" s="16" t="s">
        <v>1</v>
      </c>
      <c r="H6145" s="2" t="s">
        <v>41</v>
      </c>
      <c r="I6145" s="185">
        <f t="shared" ref="I6145:O6145" si="4921">SUM(I6146:I6149)</f>
        <v>83751</v>
      </c>
      <c r="J6145" s="185">
        <f t="shared" si="4921"/>
        <v>119186</v>
      </c>
      <c r="K6145" s="185">
        <f t="shared" si="4921"/>
        <v>112716</v>
      </c>
      <c r="L6145" s="185">
        <f t="shared" si="4921"/>
        <v>3220</v>
      </c>
      <c r="M6145" s="15">
        <f t="shared" si="4921"/>
        <v>2406</v>
      </c>
      <c r="N6145" s="15">
        <f t="shared" si="4921"/>
        <v>407</v>
      </c>
      <c r="O6145" s="15">
        <f t="shared" si="4921"/>
        <v>407</v>
      </c>
      <c r="P6145" s="15">
        <f t="shared" si="4908"/>
        <v>115936</v>
      </c>
      <c r="Q6145" s="185">
        <f t="shared" si="4913"/>
        <v>97.273169667578401</v>
      </c>
    </row>
    <row r="6146" spans="1:17" x14ac:dyDescent="0.25">
      <c r="A6146" s="4" t="s">
        <v>2216</v>
      </c>
      <c r="B6146" s="4" t="s">
        <v>3</v>
      </c>
      <c r="C6146" s="4" t="s">
        <v>12</v>
      </c>
      <c r="D6146" s="4" t="s">
        <v>2218</v>
      </c>
      <c r="E6146" s="3" t="s">
        <v>42</v>
      </c>
      <c r="F6146" s="4"/>
      <c r="G6146" s="16" t="s">
        <v>2219</v>
      </c>
      <c r="H6146" s="16" t="s">
        <v>41</v>
      </c>
      <c r="I6146" s="183">
        <v>80000</v>
      </c>
      <c r="J6146" s="183">
        <v>115000</v>
      </c>
      <c r="K6146" s="183">
        <v>111000</v>
      </c>
      <c r="L6146" s="183">
        <f>M6146+N6146+O6146</f>
        <v>2000</v>
      </c>
      <c r="M6146" s="17">
        <v>2000</v>
      </c>
      <c r="N6146" s="17"/>
      <c r="O6146" s="17"/>
      <c r="P6146" s="17">
        <f t="shared" si="4908"/>
        <v>113000</v>
      </c>
      <c r="Q6146" s="183">
        <f t="shared" si="4913"/>
        <v>98.260869565217391</v>
      </c>
    </row>
    <row r="6147" spans="1:17" ht="22.5" x14ac:dyDescent="0.25">
      <c r="A6147" s="4" t="s">
        <v>2216</v>
      </c>
      <c r="B6147" s="4" t="s">
        <v>3</v>
      </c>
      <c r="C6147" s="4" t="s">
        <v>12</v>
      </c>
      <c r="D6147" s="4" t="s">
        <v>2218</v>
      </c>
      <c r="E6147" s="3" t="s">
        <v>42</v>
      </c>
      <c r="F6147" s="4" t="s">
        <v>2225</v>
      </c>
      <c r="G6147" s="16" t="s">
        <v>2219</v>
      </c>
      <c r="H6147" s="16" t="s">
        <v>50</v>
      </c>
      <c r="I6147" s="183">
        <v>1751</v>
      </c>
      <c r="J6147" s="183">
        <v>2186</v>
      </c>
      <c r="K6147" s="183">
        <v>1716</v>
      </c>
      <c r="L6147" s="183">
        <f>M6147+N6147+O6147</f>
        <v>470</v>
      </c>
      <c r="M6147" s="17">
        <v>156</v>
      </c>
      <c r="N6147" s="17">
        <v>157</v>
      </c>
      <c r="O6147" s="17">
        <v>157</v>
      </c>
      <c r="P6147" s="17">
        <f t="shared" si="4908"/>
        <v>2186</v>
      </c>
      <c r="Q6147" s="183">
        <f t="shared" si="4913"/>
        <v>100</v>
      </c>
    </row>
    <row r="6148" spans="1:17" ht="22.5" x14ac:dyDescent="0.25">
      <c r="A6148" s="4" t="s">
        <v>2216</v>
      </c>
      <c r="B6148" s="4" t="s">
        <v>3</v>
      </c>
      <c r="C6148" s="4" t="s">
        <v>12</v>
      </c>
      <c r="D6148" s="4" t="s">
        <v>2218</v>
      </c>
      <c r="E6148" s="3" t="s">
        <v>42</v>
      </c>
      <c r="F6148" s="4" t="s">
        <v>2226</v>
      </c>
      <c r="G6148" s="16" t="s">
        <v>2219</v>
      </c>
      <c r="H6148" s="16" t="s">
        <v>56</v>
      </c>
      <c r="I6148" s="183">
        <v>2000</v>
      </c>
      <c r="J6148" s="183">
        <v>2000</v>
      </c>
      <c r="K6148" s="183">
        <v>0</v>
      </c>
      <c r="L6148" s="183">
        <f>M6148+N6148+O6148</f>
        <v>750</v>
      </c>
      <c r="M6148" s="17">
        <v>250</v>
      </c>
      <c r="N6148" s="17">
        <v>250</v>
      </c>
      <c r="O6148" s="17">
        <v>250</v>
      </c>
      <c r="P6148" s="17">
        <f t="shared" si="4908"/>
        <v>750</v>
      </c>
      <c r="Q6148" s="183">
        <f t="shared" si="4913"/>
        <v>37.5</v>
      </c>
    </row>
    <row r="6149" spans="1:17" x14ac:dyDescent="0.25">
      <c r="A6149" s="4" t="s">
        <v>2216</v>
      </c>
      <c r="B6149" s="4" t="s">
        <v>3</v>
      </c>
      <c r="C6149" s="4" t="s">
        <v>12</v>
      </c>
      <c r="D6149" s="4" t="s">
        <v>2218</v>
      </c>
      <c r="E6149" s="3" t="s">
        <v>42</v>
      </c>
      <c r="F6149" s="4" t="s">
        <v>2227</v>
      </c>
      <c r="G6149" s="16" t="s">
        <v>2219</v>
      </c>
      <c r="H6149" s="16" t="s">
        <v>2228</v>
      </c>
      <c r="I6149" s="183">
        <v>0</v>
      </c>
      <c r="J6149" s="183">
        <v>0</v>
      </c>
      <c r="K6149" s="183">
        <v>0</v>
      </c>
      <c r="L6149" s="183">
        <f>M6149+N6149+O6149</f>
        <v>0</v>
      </c>
      <c r="M6149" s="17"/>
      <c r="N6149" s="17"/>
      <c r="O6149" s="17"/>
      <c r="P6149" s="17">
        <f t="shared" si="4908"/>
        <v>0</v>
      </c>
      <c r="Q6149" s="161" t="str">
        <f t="shared" si="4913"/>
        <v>-</v>
      </c>
    </row>
    <row r="6150" spans="1:17" ht="22.5" x14ac:dyDescent="0.25">
      <c r="A6150" s="1" t="s">
        <v>1</v>
      </c>
      <c r="B6150" s="1" t="s">
        <v>1</v>
      </c>
      <c r="C6150" s="1" t="s">
        <v>1</v>
      </c>
      <c r="D6150" s="2" t="s">
        <v>1</v>
      </c>
      <c r="E6150" s="2" t="s">
        <v>1</v>
      </c>
      <c r="F6150" s="2" t="s">
        <v>1</v>
      </c>
      <c r="G6150" s="2" t="s">
        <v>1</v>
      </c>
      <c r="H6150" s="13" t="s">
        <v>57</v>
      </c>
      <c r="I6150" s="184">
        <f t="shared" ref="I6150:O6150" si="4922">SUM(I6151)</f>
        <v>17430200</v>
      </c>
      <c r="J6150" s="184">
        <f t="shared" si="4922"/>
        <v>14886650</v>
      </c>
      <c r="K6150" s="184">
        <f t="shared" si="4922"/>
        <v>11898400</v>
      </c>
      <c r="L6150" s="184">
        <f t="shared" si="4922"/>
        <v>1800000</v>
      </c>
      <c r="M6150" s="14">
        <f t="shared" si="4922"/>
        <v>1100000</v>
      </c>
      <c r="N6150" s="14">
        <f t="shared" si="4922"/>
        <v>700000</v>
      </c>
      <c r="O6150" s="14">
        <f t="shared" si="4922"/>
        <v>0</v>
      </c>
      <c r="P6150" s="14">
        <f t="shared" si="4908"/>
        <v>13698400</v>
      </c>
      <c r="Q6150" s="184">
        <f t="shared" si="4913"/>
        <v>92.018016141979558</v>
      </c>
    </row>
    <row r="6151" spans="1:17" x14ac:dyDescent="0.25">
      <c r="A6151" s="4" t="s">
        <v>2216</v>
      </c>
      <c r="B6151" s="4" t="s">
        <v>3</v>
      </c>
      <c r="C6151" s="4" t="s">
        <v>12</v>
      </c>
      <c r="D6151" s="4" t="s">
        <v>2218</v>
      </c>
      <c r="E6151" s="2" t="s">
        <v>58</v>
      </c>
      <c r="F6151" s="2" t="s">
        <v>1</v>
      </c>
      <c r="G6151" s="2" t="s">
        <v>1</v>
      </c>
      <c r="H6151" s="2" t="s">
        <v>59</v>
      </c>
      <c r="I6151" s="185">
        <f t="shared" ref="I6151:L6151" si="4923">SUM(I6152,I6154,I6157,I6163)</f>
        <v>17430200</v>
      </c>
      <c r="J6151" s="185">
        <f t="shared" ref="J6151" si="4924">SUM(J6152,J6154,J6157,J6163)</f>
        <v>14886650</v>
      </c>
      <c r="K6151" s="185">
        <f t="shared" ref="K6151" si="4925">SUM(K6152,K6154,K6157,K6163)</f>
        <v>11898400</v>
      </c>
      <c r="L6151" s="185">
        <f t="shared" si="4923"/>
        <v>1800000</v>
      </c>
      <c r="M6151" s="15">
        <f t="shared" ref="M6151:O6151" si="4926">SUM(M6152,M6154,M6157,M6163)</f>
        <v>1100000</v>
      </c>
      <c r="N6151" s="15">
        <f t="shared" si="4926"/>
        <v>700000</v>
      </c>
      <c r="O6151" s="15">
        <f t="shared" si="4926"/>
        <v>0</v>
      </c>
      <c r="P6151" s="15">
        <f t="shared" si="4908"/>
        <v>13698400</v>
      </c>
      <c r="Q6151" s="185">
        <f t="shared" si="4913"/>
        <v>92.018016141979558</v>
      </c>
    </row>
    <row r="6152" spans="1:17" x14ac:dyDescent="0.25">
      <c r="A6152" s="1" t="s">
        <v>2216</v>
      </c>
      <c r="B6152" s="1" t="s">
        <v>3</v>
      </c>
      <c r="C6152" s="1" t="s">
        <v>12</v>
      </c>
      <c r="D6152" s="1" t="s">
        <v>2218</v>
      </c>
      <c r="E6152" s="1" t="s">
        <v>281</v>
      </c>
      <c r="F6152" s="4" t="s">
        <v>1</v>
      </c>
      <c r="G6152" s="16" t="s">
        <v>1</v>
      </c>
      <c r="H6152" s="2" t="s">
        <v>282</v>
      </c>
      <c r="I6152" s="185">
        <f t="shared" ref="I6152:O6152" si="4927">SUM(I6153)</f>
        <v>100</v>
      </c>
      <c r="J6152" s="185">
        <f t="shared" si="4927"/>
        <v>100</v>
      </c>
      <c r="K6152" s="185">
        <f t="shared" si="4927"/>
        <v>0</v>
      </c>
      <c r="L6152" s="185">
        <f t="shared" si="4927"/>
        <v>0</v>
      </c>
      <c r="M6152" s="15">
        <f t="shared" si="4927"/>
        <v>0</v>
      </c>
      <c r="N6152" s="15">
        <f t="shared" si="4927"/>
        <v>0</v>
      </c>
      <c r="O6152" s="15">
        <f t="shared" si="4927"/>
        <v>0</v>
      </c>
      <c r="P6152" s="15">
        <f t="shared" si="4908"/>
        <v>0</v>
      </c>
      <c r="Q6152" s="185">
        <f t="shared" si="4913"/>
        <v>0</v>
      </c>
    </row>
    <row r="6153" spans="1:17" x14ac:dyDescent="0.25">
      <c r="A6153" s="4" t="s">
        <v>2216</v>
      </c>
      <c r="B6153" s="4" t="s">
        <v>3</v>
      </c>
      <c r="C6153" s="4" t="s">
        <v>12</v>
      </c>
      <c r="D6153" s="4" t="s">
        <v>2218</v>
      </c>
      <c r="E6153" s="3" t="s">
        <v>283</v>
      </c>
      <c r="F6153" s="4" t="s">
        <v>2229</v>
      </c>
      <c r="G6153" s="16" t="s">
        <v>149</v>
      </c>
      <c r="H6153" s="16" t="s">
        <v>396</v>
      </c>
      <c r="I6153" s="183">
        <v>100</v>
      </c>
      <c r="J6153" s="183">
        <v>100</v>
      </c>
      <c r="K6153" s="183">
        <v>0</v>
      </c>
      <c r="L6153" s="183">
        <f>M6153+N6153+O6153</f>
        <v>0</v>
      </c>
      <c r="M6153" s="17"/>
      <c r="N6153" s="17"/>
      <c r="O6153" s="17"/>
      <c r="P6153" s="17">
        <f t="shared" si="4908"/>
        <v>0</v>
      </c>
      <c r="Q6153" s="183">
        <f t="shared" si="4913"/>
        <v>0</v>
      </c>
    </row>
    <row r="6154" spans="1:17" x14ac:dyDescent="0.25">
      <c r="A6154" s="1" t="s">
        <v>2216</v>
      </c>
      <c r="B6154" s="1" t="s">
        <v>3</v>
      </c>
      <c r="C6154" s="1" t="s">
        <v>12</v>
      </c>
      <c r="D6154" s="1" t="s">
        <v>2218</v>
      </c>
      <c r="E6154" s="1" t="s">
        <v>103</v>
      </c>
      <c r="F6154" s="4" t="s">
        <v>1</v>
      </c>
      <c r="G6154" s="16" t="s">
        <v>1</v>
      </c>
      <c r="H6154" s="2" t="s">
        <v>104</v>
      </c>
      <c r="I6154" s="185">
        <f t="shared" ref="I6154:O6154" si="4928">SUM(I6155:I6156)</f>
        <v>230000</v>
      </c>
      <c r="J6154" s="185">
        <f t="shared" si="4928"/>
        <v>230000</v>
      </c>
      <c r="K6154" s="185">
        <f t="shared" si="4928"/>
        <v>200000</v>
      </c>
      <c r="L6154" s="185">
        <f t="shared" si="4928"/>
        <v>0</v>
      </c>
      <c r="M6154" s="15">
        <f t="shared" si="4928"/>
        <v>0</v>
      </c>
      <c r="N6154" s="15">
        <f t="shared" si="4928"/>
        <v>0</v>
      </c>
      <c r="O6154" s="15">
        <f t="shared" si="4928"/>
        <v>0</v>
      </c>
      <c r="P6154" s="15">
        <f t="shared" si="4908"/>
        <v>200000</v>
      </c>
      <c r="Q6154" s="185">
        <f t="shared" si="4913"/>
        <v>86.956521739130437</v>
      </c>
    </row>
    <row r="6155" spans="1:17" x14ac:dyDescent="0.25">
      <c r="A6155" s="4" t="s">
        <v>2216</v>
      </c>
      <c r="B6155" s="4" t="s">
        <v>3</v>
      </c>
      <c r="C6155" s="4" t="s">
        <v>12</v>
      </c>
      <c r="D6155" s="4" t="s">
        <v>2218</v>
      </c>
      <c r="E6155" s="3" t="s">
        <v>105</v>
      </c>
      <c r="F6155" s="4" t="s">
        <v>2230</v>
      </c>
      <c r="G6155" s="16" t="s">
        <v>2219</v>
      </c>
      <c r="H6155" s="16" t="s">
        <v>2231</v>
      </c>
      <c r="I6155" s="183">
        <v>30000</v>
      </c>
      <c r="J6155" s="183">
        <v>30000</v>
      </c>
      <c r="K6155" s="183">
        <v>30000</v>
      </c>
      <c r="L6155" s="183">
        <f>M6155+N6155+O6155</f>
        <v>0</v>
      </c>
      <c r="M6155" s="17">
        <v>0</v>
      </c>
      <c r="N6155" s="17">
        <v>0</v>
      </c>
      <c r="O6155" s="17">
        <v>0</v>
      </c>
      <c r="P6155" s="17">
        <f t="shared" si="4908"/>
        <v>30000</v>
      </c>
      <c r="Q6155" s="183">
        <f t="shared" si="4913"/>
        <v>100</v>
      </c>
    </row>
    <row r="6156" spans="1:17" x14ac:dyDescent="0.25">
      <c r="A6156" s="4" t="s">
        <v>2216</v>
      </c>
      <c r="B6156" s="4" t="s">
        <v>3</v>
      </c>
      <c r="C6156" s="4" t="s">
        <v>12</v>
      </c>
      <c r="D6156" s="4" t="s">
        <v>2218</v>
      </c>
      <c r="E6156" s="3" t="s">
        <v>105</v>
      </c>
      <c r="F6156" s="4" t="s">
        <v>2232</v>
      </c>
      <c r="G6156" s="16" t="s">
        <v>149</v>
      </c>
      <c r="H6156" s="16" t="s">
        <v>2233</v>
      </c>
      <c r="I6156" s="183">
        <v>200000</v>
      </c>
      <c r="J6156" s="183">
        <v>200000</v>
      </c>
      <c r="K6156" s="183">
        <v>170000</v>
      </c>
      <c r="L6156" s="183">
        <f>M6156+N6156+O6156</f>
        <v>0</v>
      </c>
      <c r="M6156" s="208"/>
      <c r="N6156" s="17"/>
      <c r="O6156" s="17"/>
      <c r="P6156" s="17">
        <f t="shared" si="4908"/>
        <v>170000</v>
      </c>
      <c r="Q6156" s="183">
        <f t="shared" si="4913"/>
        <v>85</v>
      </c>
    </row>
    <row r="6157" spans="1:17" x14ac:dyDescent="0.25">
      <c r="A6157" s="1" t="s">
        <v>2216</v>
      </c>
      <c r="B6157" s="1" t="s">
        <v>3</v>
      </c>
      <c r="C6157" s="1" t="s">
        <v>12</v>
      </c>
      <c r="D6157" s="1" t="s">
        <v>2218</v>
      </c>
      <c r="E6157" s="1" t="s">
        <v>60</v>
      </c>
      <c r="F6157" s="4" t="s">
        <v>1</v>
      </c>
      <c r="G6157" s="16" t="s">
        <v>1</v>
      </c>
      <c r="H6157" s="2" t="s">
        <v>61</v>
      </c>
      <c r="I6157" s="185">
        <f t="shared" ref="I6157:O6157" si="4929">SUM(I6158:I6162)</f>
        <v>17200000</v>
      </c>
      <c r="J6157" s="185">
        <f t="shared" si="4929"/>
        <v>14656450</v>
      </c>
      <c r="K6157" s="185">
        <f t="shared" si="4929"/>
        <v>11698400</v>
      </c>
      <c r="L6157" s="185">
        <f t="shared" si="4929"/>
        <v>1800000</v>
      </c>
      <c r="M6157" s="15">
        <f t="shared" si="4929"/>
        <v>1100000</v>
      </c>
      <c r="N6157" s="15">
        <f t="shared" si="4929"/>
        <v>700000</v>
      </c>
      <c r="O6157" s="15">
        <f t="shared" si="4929"/>
        <v>0</v>
      </c>
      <c r="P6157" s="15">
        <f t="shared" si="4908"/>
        <v>13498400</v>
      </c>
      <c r="Q6157" s="185">
        <f t="shared" si="4913"/>
        <v>92.09870057210307</v>
      </c>
    </row>
    <row r="6158" spans="1:17" s="99" customFormat="1" ht="22.5" x14ac:dyDescent="0.25">
      <c r="A6158" s="101" t="s">
        <v>2216</v>
      </c>
      <c r="B6158" s="101" t="s">
        <v>3</v>
      </c>
      <c r="C6158" s="101" t="s">
        <v>12</v>
      </c>
      <c r="D6158" s="101" t="s">
        <v>2218</v>
      </c>
      <c r="E6158" s="102" t="s">
        <v>62</v>
      </c>
      <c r="F6158" s="101" t="s">
        <v>2234</v>
      </c>
      <c r="G6158" s="103" t="s">
        <v>2219</v>
      </c>
      <c r="H6158" s="105" t="s">
        <v>2235</v>
      </c>
      <c r="I6158" s="183">
        <v>7500000</v>
      </c>
      <c r="J6158" s="183">
        <v>6450000</v>
      </c>
      <c r="K6158" s="183">
        <v>4600000</v>
      </c>
      <c r="L6158" s="183">
        <f t="shared" ref="L6158:L6163" si="4930">M6158+N6158+O6158</f>
        <v>1100000</v>
      </c>
      <c r="M6158" s="208">
        <v>550000</v>
      </c>
      <c r="N6158" s="208">
        <v>550000</v>
      </c>
      <c r="O6158" s="17">
        <v>0</v>
      </c>
      <c r="P6158" s="17">
        <f t="shared" si="4908"/>
        <v>5700000</v>
      </c>
      <c r="Q6158" s="183">
        <f t="shared" si="4913"/>
        <v>88.372093023255815</v>
      </c>
    </row>
    <row r="6159" spans="1:17" s="99" customFormat="1" ht="22.5" x14ac:dyDescent="0.25">
      <c r="A6159" s="101" t="s">
        <v>2216</v>
      </c>
      <c r="B6159" s="101" t="s">
        <v>3</v>
      </c>
      <c r="C6159" s="101" t="s">
        <v>12</v>
      </c>
      <c r="D6159" s="101" t="s">
        <v>2218</v>
      </c>
      <c r="E6159" s="102" t="s">
        <v>62</v>
      </c>
      <c r="F6159" s="101" t="s">
        <v>2236</v>
      </c>
      <c r="G6159" s="103" t="s">
        <v>149</v>
      </c>
      <c r="H6159" s="105" t="s">
        <v>2237</v>
      </c>
      <c r="I6159" s="183">
        <v>5900000</v>
      </c>
      <c r="J6159" s="183">
        <v>4758050</v>
      </c>
      <c r="K6159" s="183">
        <v>3650000</v>
      </c>
      <c r="L6159" s="183">
        <f t="shared" si="4930"/>
        <v>700000</v>
      </c>
      <c r="M6159" s="208">
        <v>550000</v>
      </c>
      <c r="N6159" s="208">
        <v>150000</v>
      </c>
      <c r="O6159" s="17"/>
      <c r="P6159" s="17">
        <f t="shared" si="4908"/>
        <v>4350000</v>
      </c>
      <c r="Q6159" s="183">
        <f t="shared" si="4913"/>
        <v>91.424007734260883</v>
      </c>
    </row>
    <row r="6160" spans="1:17" s="99" customFormat="1" x14ac:dyDescent="0.25">
      <c r="A6160" s="101" t="s">
        <v>2216</v>
      </c>
      <c r="B6160" s="101" t="s">
        <v>3</v>
      </c>
      <c r="C6160" s="101" t="s">
        <v>12</v>
      </c>
      <c r="D6160" s="101" t="s">
        <v>2218</v>
      </c>
      <c r="E6160" s="102" t="s">
        <v>62</v>
      </c>
      <c r="F6160" s="101" t="s">
        <v>3341</v>
      </c>
      <c r="G6160" s="103" t="s">
        <v>149</v>
      </c>
      <c r="H6160" s="105" t="s">
        <v>3284</v>
      </c>
      <c r="I6160" s="183">
        <v>500000</v>
      </c>
      <c r="J6160" s="183">
        <v>462000</v>
      </c>
      <c r="K6160" s="183">
        <v>462000</v>
      </c>
      <c r="L6160" s="183">
        <f t="shared" si="4930"/>
        <v>0</v>
      </c>
      <c r="M6160" s="17">
        <v>0</v>
      </c>
      <c r="N6160" s="17">
        <v>0</v>
      </c>
      <c r="O6160" s="17">
        <v>0</v>
      </c>
      <c r="P6160" s="17">
        <f t="shared" si="4908"/>
        <v>462000</v>
      </c>
      <c r="Q6160" s="183">
        <f t="shared" si="4913"/>
        <v>100</v>
      </c>
    </row>
    <row r="6161" spans="1:17" s="99" customFormat="1" x14ac:dyDescent="0.25">
      <c r="A6161" s="101" t="s">
        <v>2216</v>
      </c>
      <c r="B6161" s="101" t="s">
        <v>3</v>
      </c>
      <c r="C6161" s="101" t="s">
        <v>12</v>
      </c>
      <c r="D6161" s="101" t="s">
        <v>2218</v>
      </c>
      <c r="E6161" s="102" t="s">
        <v>62</v>
      </c>
      <c r="F6161" s="101" t="s">
        <v>3342</v>
      </c>
      <c r="G6161" s="103" t="s">
        <v>149</v>
      </c>
      <c r="H6161" s="105" t="s">
        <v>3285</v>
      </c>
      <c r="I6161" s="183">
        <v>2500000</v>
      </c>
      <c r="J6161" s="183">
        <v>2186400</v>
      </c>
      <c r="K6161" s="183">
        <v>2186400</v>
      </c>
      <c r="L6161" s="183">
        <f t="shared" si="4930"/>
        <v>0</v>
      </c>
      <c r="M6161" s="17">
        <v>0</v>
      </c>
      <c r="N6161" s="17">
        <v>0</v>
      </c>
      <c r="O6161" s="17"/>
      <c r="P6161" s="17">
        <f t="shared" si="4908"/>
        <v>2186400</v>
      </c>
      <c r="Q6161" s="183">
        <f t="shared" si="4913"/>
        <v>100</v>
      </c>
    </row>
    <row r="6162" spans="1:17" s="99" customFormat="1" ht="33.75" x14ac:dyDescent="0.25">
      <c r="A6162" s="101" t="s">
        <v>2216</v>
      </c>
      <c r="B6162" s="101" t="s">
        <v>3</v>
      </c>
      <c r="C6162" s="101" t="s">
        <v>12</v>
      </c>
      <c r="D6162" s="101" t="s">
        <v>2218</v>
      </c>
      <c r="E6162" s="102" t="s">
        <v>62</v>
      </c>
      <c r="F6162" s="101" t="s">
        <v>3343</v>
      </c>
      <c r="G6162" s="103" t="s">
        <v>149</v>
      </c>
      <c r="H6162" s="105" t="s">
        <v>3286</v>
      </c>
      <c r="I6162" s="183">
        <v>800000</v>
      </c>
      <c r="J6162" s="183">
        <v>800000</v>
      </c>
      <c r="K6162" s="183">
        <v>800000</v>
      </c>
      <c r="L6162" s="183">
        <f t="shared" si="4930"/>
        <v>0</v>
      </c>
      <c r="M6162" s="17">
        <v>0</v>
      </c>
      <c r="N6162" s="17">
        <v>0</v>
      </c>
      <c r="O6162" s="17">
        <v>0</v>
      </c>
      <c r="P6162" s="17">
        <f t="shared" si="4908"/>
        <v>800000</v>
      </c>
      <c r="Q6162" s="183">
        <f t="shared" si="4913"/>
        <v>100</v>
      </c>
    </row>
    <row r="6163" spans="1:17" x14ac:dyDescent="0.25">
      <c r="A6163" s="4" t="s">
        <v>2216</v>
      </c>
      <c r="B6163" s="4" t="s">
        <v>3</v>
      </c>
      <c r="C6163" s="4" t="s">
        <v>12</v>
      </c>
      <c r="D6163" s="4" t="s">
        <v>2218</v>
      </c>
      <c r="E6163" s="3" t="s">
        <v>69</v>
      </c>
      <c r="F6163" s="4"/>
      <c r="G6163" s="16" t="s">
        <v>2219</v>
      </c>
      <c r="H6163" s="16" t="s">
        <v>68</v>
      </c>
      <c r="I6163" s="183">
        <v>100</v>
      </c>
      <c r="J6163" s="183">
        <v>100</v>
      </c>
      <c r="K6163" s="183">
        <v>0</v>
      </c>
      <c r="L6163" s="183">
        <f t="shared" si="4930"/>
        <v>0</v>
      </c>
      <c r="M6163" s="17"/>
      <c r="N6163" s="17"/>
      <c r="O6163" s="17"/>
      <c r="P6163" s="17">
        <f t="shared" si="4908"/>
        <v>0</v>
      </c>
      <c r="Q6163" s="183">
        <f t="shared" si="4913"/>
        <v>0</v>
      </c>
    </row>
    <row r="6164" spans="1:17" ht="22.5" x14ac:dyDescent="0.25">
      <c r="A6164" s="1" t="s">
        <v>1</v>
      </c>
      <c r="B6164" s="1" t="s">
        <v>1</v>
      </c>
      <c r="C6164" s="1" t="s">
        <v>1</v>
      </c>
      <c r="D6164" s="2" t="s">
        <v>1</v>
      </c>
      <c r="E6164" s="2" t="s">
        <v>1</v>
      </c>
      <c r="F6164" s="2" t="s">
        <v>1</v>
      </c>
      <c r="G6164" s="2" t="s">
        <v>1</v>
      </c>
      <c r="H6164" s="13" t="s">
        <v>296</v>
      </c>
      <c r="I6164" s="184">
        <f t="shared" ref="I6164:O6164" si="4931">SUM(I6165)</f>
        <v>16100200</v>
      </c>
      <c r="J6164" s="184">
        <f t="shared" si="4931"/>
        <v>100200</v>
      </c>
      <c r="K6164" s="184">
        <f t="shared" si="4931"/>
        <v>75000</v>
      </c>
      <c r="L6164" s="184">
        <f t="shared" si="4931"/>
        <v>0</v>
      </c>
      <c r="M6164" s="14">
        <f t="shared" si="4931"/>
        <v>0</v>
      </c>
      <c r="N6164" s="14">
        <f t="shared" si="4931"/>
        <v>0</v>
      </c>
      <c r="O6164" s="14">
        <f t="shared" si="4931"/>
        <v>0</v>
      </c>
      <c r="P6164" s="14">
        <f t="shared" si="4908"/>
        <v>75000</v>
      </c>
      <c r="Q6164" s="184">
        <f t="shared" si="4913"/>
        <v>74.850299401197603</v>
      </c>
    </row>
    <row r="6165" spans="1:17" x14ac:dyDescent="0.25">
      <c r="A6165" s="4" t="s">
        <v>2216</v>
      </c>
      <c r="B6165" s="4" t="s">
        <v>3</v>
      </c>
      <c r="C6165" s="4" t="s">
        <v>12</v>
      </c>
      <c r="D6165" s="4" t="s">
        <v>2218</v>
      </c>
      <c r="E6165" s="2" t="s">
        <v>297</v>
      </c>
      <c r="F6165" s="2" t="s">
        <v>1</v>
      </c>
      <c r="G6165" s="2" t="s">
        <v>1</v>
      </c>
      <c r="H6165" s="2" t="s">
        <v>298</v>
      </c>
      <c r="I6165" s="185">
        <f t="shared" ref="I6165:L6165" si="4932">SUM(I6166,I6170)</f>
        <v>16100200</v>
      </c>
      <c r="J6165" s="185">
        <f t="shared" ref="J6165" si="4933">SUM(J6166,J6170)</f>
        <v>100200</v>
      </c>
      <c r="K6165" s="185">
        <f t="shared" ref="K6165" si="4934">SUM(K6166,K6170)</f>
        <v>75000</v>
      </c>
      <c r="L6165" s="185">
        <f t="shared" si="4932"/>
        <v>0</v>
      </c>
      <c r="M6165" s="15">
        <f t="shared" ref="M6165:O6165" si="4935">SUM(M6166,M6170)</f>
        <v>0</v>
      </c>
      <c r="N6165" s="15">
        <f t="shared" si="4935"/>
        <v>0</v>
      </c>
      <c r="O6165" s="15">
        <f t="shared" si="4935"/>
        <v>0</v>
      </c>
      <c r="P6165" s="15">
        <f t="shared" si="4908"/>
        <v>75000</v>
      </c>
      <c r="Q6165" s="185">
        <f t="shared" si="4913"/>
        <v>74.850299401197603</v>
      </c>
    </row>
    <row r="6166" spans="1:17" x14ac:dyDescent="0.25">
      <c r="A6166" s="1" t="s">
        <v>2216</v>
      </c>
      <c r="B6166" s="1" t="s">
        <v>3</v>
      </c>
      <c r="C6166" s="1" t="s">
        <v>12</v>
      </c>
      <c r="D6166" s="1" t="s">
        <v>2218</v>
      </c>
      <c r="E6166" s="1" t="s">
        <v>299</v>
      </c>
      <c r="F6166" s="4" t="s">
        <v>1</v>
      </c>
      <c r="G6166" s="16" t="s">
        <v>1</v>
      </c>
      <c r="H6166" s="2" t="s">
        <v>300</v>
      </c>
      <c r="I6166" s="185">
        <f t="shared" ref="I6166:L6166" si="4936">SUM(I6167:I6169)</f>
        <v>16000200</v>
      </c>
      <c r="J6166" s="185">
        <f t="shared" ref="J6166" si="4937">SUM(J6167:J6169)</f>
        <v>200</v>
      </c>
      <c r="K6166" s="185">
        <f t="shared" ref="K6166" si="4938">SUM(K6167:K6169)</f>
        <v>0</v>
      </c>
      <c r="L6166" s="185">
        <f t="shared" si="4936"/>
        <v>0</v>
      </c>
      <c r="M6166" s="15">
        <f t="shared" ref="M6166:O6166" si="4939">SUM(M6167:M6169)</f>
        <v>0</v>
      </c>
      <c r="N6166" s="15">
        <f t="shared" si="4939"/>
        <v>0</v>
      </c>
      <c r="O6166" s="15">
        <f t="shared" si="4939"/>
        <v>0</v>
      </c>
      <c r="P6166" s="15">
        <f t="shared" si="4908"/>
        <v>0</v>
      </c>
      <c r="Q6166" s="185">
        <f t="shared" si="4913"/>
        <v>0</v>
      </c>
    </row>
    <row r="6167" spans="1:17" x14ac:dyDescent="0.25">
      <c r="A6167" s="4" t="s">
        <v>2216</v>
      </c>
      <c r="B6167" s="4" t="s">
        <v>3</v>
      </c>
      <c r="C6167" s="4" t="s">
        <v>12</v>
      </c>
      <c r="D6167" s="4" t="s">
        <v>2218</v>
      </c>
      <c r="E6167" s="3" t="s">
        <v>301</v>
      </c>
      <c r="F6167" s="4" t="s">
        <v>2238</v>
      </c>
      <c r="G6167" s="16" t="s">
        <v>149</v>
      </c>
      <c r="H6167" s="16" t="s">
        <v>3289</v>
      </c>
      <c r="I6167" s="183">
        <v>6000100</v>
      </c>
      <c r="J6167" s="183">
        <v>100</v>
      </c>
      <c r="K6167" s="183">
        <v>0</v>
      </c>
      <c r="L6167" s="183">
        <f>M6167+N6167+O6167</f>
        <v>0</v>
      </c>
      <c r="M6167" s="17"/>
      <c r="N6167" s="17"/>
      <c r="O6167" s="17"/>
      <c r="P6167" s="17">
        <f t="shared" si="4908"/>
        <v>0</v>
      </c>
      <c r="Q6167" s="183">
        <f t="shared" si="4913"/>
        <v>0</v>
      </c>
    </row>
    <row r="6168" spans="1:17" x14ac:dyDescent="0.25">
      <c r="A6168" s="4" t="s">
        <v>2216</v>
      </c>
      <c r="B6168" s="4" t="s">
        <v>3</v>
      </c>
      <c r="C6168" s="4" t="s">
        <v>12</v>
      </c>
      <c r="D6168" s="4" t="s">
        <v>2218</v>
      </c>
      <c r="E6168" s="3" t="s">
        <v>301</v>
      </c>
      <c r="F6168" s="4" t="s">
        <v>2239</v>
      </c>
      <c r="G6168" s="16" t="s">
        <v>2219</v>
      </c>
      <c r="H6168" s="16" t="s">
        <v>2240</v>
      </c>
      <c r="I6168" s="183">
        <v>0</v>
      </c>
      <c r="J6168" s="183">
        <v>0</v>
      </c>
      <c r="K6168" s="183">
        <v>0</v>
      </c>
      <c r="L6168" s="183">
        <f>M6168+N6168+O6168</f>
        <v>0</v>
      </c>
      <c r="M6168" s="17"/>
      <c r="N6168" s="17"/>
      <c r="O6168" s="17"/>
      <c r="P6168" s="17">
        <f t="shared" si="4908"/>
        <v>0</v>
      </c>
      <c r="Q6168" s="161" t="str">
        <f t="shared" si="4913"/>
        <v>-</v>
      </c>
    </row>
    <row r="6169" spans="1:17" x14ac:dyDescent="0.25">
      <c r="A6169" s="4" t="s">
        <v>2216</v>
      </c>
      <c r="B6169" s="4" t="s">
        <v>3</v>
      </c>
      <c r="C6169" s="4" t="s">
        <v>12</v>
      </c>
      <c r="D6169" s="4" t="s">
        <v>2218</v>
      </c>
      <c r="E6169" s="3" t="s">
        <v>301</v>
      </c>
      <c r="F6169" s="4" t="s">
        <v>2241</v>
      </c>
      <c r="G6169" s="16" t="s">
        <v>2219</v>
      </c>
      <c r="H6169" s="16" t="s">
        <v>3290</v>
      </c>
      <c r="I6169" s="183">
        <v>10000100</v>
      </c>
      <c r="J6169" s="183">
        <v>100</v>
      </c>
      <c r="K6169" s="183">
        <v>0</v>
      </c>
      <c r="L6169" s="183">
        <f>M6169+N6169+O6169</f>
        <v>0</v>
      </c>
      <c r="M6169" s="17"/>
      <c r="N6169" s="17"/>
      <c r="O6169" s="17"/>
      <c r="P6169" s="17">
        <f t="shared" si="4908"/>
        <v>0</v>
      </c>
      <c r="Q6169" s="183">
        <f t="shared" si="4913"/>
        <v>0</v>
      </c>
    </row>
    <row r="6170" spans="1:17" x14ac:dyDescent="0.25">
      <c r="A6170" s="1" t="s">
        <v>2216</v>
      </c>
      <c r="B6170" s="1" t="s">
        <v>3</v>
      </c>
      <c r="C6170" s="1" t="s">
        <v>12</v>
      </c>
      <c r="D6170" s="1" t="s">
        <v>2218</v>
      </c>
      <c r="E6170" s="1" t="s">
        <v>304</v>
      </c>
      <c r="F6170" s="4" t="s">
        <v>1</v>
      </c>
      <c r="G6170" s="16" t="s">
        <v>1</v>
      </c>
      <c r="H6170" s="2" t="s">
        <v>305</v>
      </c>
      <c r="I6170" s="185">
        <f t="shared" ref="I6170:O6170" si="4940">SUM(I6171:I6172)</f>
        <v>100000</v>
      </c>
      <c r="J6170" s="185">
        <f t="shared" si="4940"/>
        <v>100000</v>
      </c>
      <c r="K6170" s="185">
        <f t="shared" si="4940"/>
        <v>75000</v>
      </c>
      <c r="L6170" s="185">
        <f t="shared" si="4940"/>
        <v>0</v>
      </c>
      <c r="M6170" s="15">
        <f t="shared" si="4940"/>
        <v>0</v>
      </c>
      <c r="N6170" s="15">
        <f t="shared" si="4940"/>
        <v>0</v>
      </c>
      <c r="O6170" s="15">
        <f t="shared" si="4940"/>
        <v>0</v>
      </c>
      <c r="P6170" s="15">
        <f t="shared" si="4908"/>
        <v>75000</v>
      </c>
      <c r="Q6170" s="185">
        <f t="shared" si="4913"/>
        <v>75</v>
      </c>
    </row>
    <row r="6171" spans="1:17" x14ac:dyDescent="0.25">
      <c r="A6171" s="4" t="s">
        <v>2216</v>
      </c>
      <c r="B6171" s="4" t="s">
        <v>3</v>
      </c>
      <c r="C6171" s="4" t="s">
        <v>12</v>
      </c>
      <c r="D6171" s="4" t="s">
        <v>2218</v>
      </c>
      <c r="E6171" s="3" t="s">
        <v>306</v>
      </c>
      <c r="F6171" s="4" t="s">
        <v>2242</v>
      </c>
      <c r="G6171" s="16" t="s">
        <v>2219</v>
      </c>
      <c r="H6171" s="16" t="s">
        <v>2243</v>
      </c>
      <c r="I6171" s="183">
        <v>0</v>
      </c>
      <c r="J6171" s="183">
        <v>0</v>
      </c>
      <c r="K6171" s="183">
        <v>0</v>
      </c>
      <c r="L6171" s="183">
        <f>M6171+N6171+O6171</f>
        <v>0</v>
      </c>
      <c r="M6171" s="17"/>
      <c r="N6171" s="17"/>
      <c r="O6171" s="17"/>
      <c r="P6171" s="17">
        <f t="shared" si="4908"/>
        <v>0</v>
      </c>
      <c r="Q6171" s="161" t="str">
        <f t="shared" si="4913"/>
        <v>-</v>
      </c>
    </row>
    <row r="6172" spans="1:17" x14ac:dyDescent="0.25">
      <c r="A6172" s="4" t="s">
        <v>2216</v>
      </c>
      <c r="B6172" s="4" t="s">
        <v>3</v>
      </c>
      <c r="C6172" s="4" t="s">
        <v>12</v>
      </c>
      <c r="D6172" s="4" t="s">
        <v>2218</v>
      </c>
      <c r="E6172" s="3" t="s">
        <v>306</v>
      </c>
      <c r="F6172" s="4" t="s">
        <v>2244</v>
      </c>
      <c r="G6172" s="16" t="s">
        <v>149</v>
      </c>
      <c r="H6172" s="16" t="s">
        <v>2245</v>
      </c>
      <c r="I6172" s="183">
        <v>100000</v>
      </c>
      <c r="J6172" s="183">
        <v>100000</v>
      </c>
      <c r="K6172" s="183">
        <v>75000</v>
      </c>
      <c r="L6172" s="183">
        <f>M6172+N6172+O6172</f>
        <v>0</v>
      </c>
      <c r="M6172" s="208"/>
      <c r="N6172" s="17"/>
      <c r="O6172" s="17"/>
      <c r="P6172" s="17">
        <f t="shared" si="4908"/>
        <v>75000</v>
      </c>
      <c r="Q6172" s="183">
        <f t="shared" si="4913"/>
        <v>75</v>
      </c>
    </row>
    <row r="6173" spans="1:17" ht="22.5" x14ac:dyDescent="0.25">
      <c r="A6173" s="1" t="s">
        <v>1</v>
      </c>
      <c r="B6173" s="1" t="s">
        <v>1</v>
      </c>
      <c r="C6173" s="1" t="s">
        <v>1</v>
      </c>
      <c r="D6173" s="2" t="s">
        <v>1</v>
      </c>
      <c r="E6173" s="2" t="s">
        <v>1</v>
      </c>
      <c r="F6173" s="2" t="s">
        <v>1</v>
      </c>
      <c r="G6173" s="2" t="s">
        <v>1</v>
      </c>
      <c r="H6173" s="13" t="s">
        <v>70</v>
      </c>
      <c r="I6173" s="184">
        <f t="shared" ref="I6173:O6173" si="4941">SUM(I6174)</f>
        <v>1007000</v>
      </c>
      <c r="J6173" s="184">
        <f t="shared" si="4941"/>
        <v>112000</v>
      </c>
      <c r="K6173" s="184">
        <f t="shared" si="4941"/>
        <v>112000</v>
      </c>
      <c r="L6173" s="184">
        <f t="shared" si="4941"/>
        <v>0</v>
      </c>
      <c r="M6173" s="14">
        <f t="shared" si="4941"/>
        <v>0</v>
      </c>
      <c r="N6173" s="14">
        <f t="shared" si="4941"/>
        <v>0</v>
      </c>
      <c r="O6173" s="14">
        <f t="shared" si="4941"/>
        <v>0</v>
      </c>
      <c r="P6173" s="14">
        <f t="shared" si="4908"/>
        <v>112000</v>
      </c>
      <c r="Q6173" s="184">
        <f t="shared" si="4913"/>
        <v>100</v>
      </c>
    </row>
    <row r="6174" spans="1:17" x14ac:dyDescent="0.25">
      <c r="A6174" s="4" t="s">
        <v>2216</v>
      </c>
      <c r="B6174" s="4" t="s">
        <v>3</v>
      </c>
      <c r="C6174" s="4" t="s">
        <v>12</v>
      </c>
      <c r="D6174" s="4" t="s">
        <v>2218</v>
      </c>
      <c r="E6174" s="2" t="s">
        <v>71</v>
      </c>
      <c r="F6174" s="2" t="s">
        <v>1</v>
      </c>
      <c r="G6174" s="2" t="s">
        <v>1</v>
      </c>
      <c r="H6174" s="2" t="s">
        <v>72</v>
      </c>
      <c r="I6174" s="185">
        <f t="shared" ref="I6174:L6174" si="4942">SUM(I6175:I6176)</f>
        <v>1007000</v>
      </c>
      <c r="J6174" s="185">
        <f t="shared" ref="J6174" si="4943">SUM(J6175:J6176)</f>
        <v>112000</v>
      </c>
      <c r="K6174" s="185">
        <f t="shared" ref="K6174" si="4944">SUM(K6175:K6176)</f>
        <v>112000</v>
      </c>
      <c r="L6174" s="185">
        <f t="shared" si="4942"/>
        <v>0</v>
      </c>
      <c r="M6174" s="15">
        <f t="shared" ref="M6174:O6174" si="4945">SUM(M6175:M6176)</f>
        <v>0</v>
      </c>
      <c r="N6174" s="15">
        <f t="shared" si="4945"/>
        <v>0</v>
      </c>
      <c r="O6174" s="15">
        <f t="shared" si="4945"/>
        <v>0</v>
      </c>
      <c r="P6174" s="15">
        <f t="shared" si="4908"/>
        <v>112000</v>
      </c>
      <c r="Q6174" s="185">
        <f t="shared" si="4913"/>
        <v>100</v>
      </c>
    </row>
    <row r="6175" spans="1:17" x14ac:dyDescent="0.25">
      <c r="A6175" s="4" t="s">
        <v>2216</v>
      </c>
      <c r="B6175" s="4" t="s">
        <v>3</v>
      </c>
      <c r="C6175" s="4" t="s">
        <v>12</v>
      </c>
      <c r="D6175" s="4" t="s">
        <v>2218</v>
      </c>
      <c r="E6175" s="3" t="s">
        <v>75</v>
      </c>
      <c r="F6175" s="4"/>
      <c r="G6175" s="16" t="s">
        <v>2219</v>
      </c>
      <c r="H6175" s="16" t="s">
        <v>74</v>
      </c>
      <c r="I6175" s="183">
        <v>7000</v>
      </c>
      <c r="J6175" s="183">
        <v>112000</v>
      </c>
      <c r="K6175" s="183">
        <v>112000</v>
      </c>
      <c r="L6175" s="183">
        <f>M6175+N6175+O6175</f>
        <v>0</v>
      </c>
      <c r="M6175" s="17"/>
      <c r="N6175" s="17"/>
      <c r="O6175" s="17"/>
      <c r="P6175" s="17">
        <f t="shared" si="4908"/>
        <v>112000</v>
      </c>
      <c r="Q6175" s="183">
        <f t="shared" si="4913"/>
        <v>100</v>
      </c>
    </row>
    <row r="6176" spans="1:17" x14ac:dyDescent="0.25">
      <c r="A6176" s="4" t="s">
        <v>2216</v>
      </c>
      <c r="B6176" s="4" t="s">
        <v>3</v>
      </c>
      <c r="C6176" s="4" t="s">
        <v>12</v>
      </c>
      <c r="D6176" s="4" t="s">
        <v>2218</v>
      </c>
      <c r="E6176" s="3" t="s">
        <v>75</v>
      </c>
      <c r="F6176" s="4" t="s">
        <v>3344</v>
      </c>
      <c r="G6176" s="16" t="s">
        <v>149</v>
      </c>
      <c r="H6176" s="16" t="s">
        <v>3287</v>
      </c>
      <c r="I6176" s="183">
        <v>1000000</v>
      </c>
      <c r="J6176" s="183">
        <v>0</v>
      </c>
      <c r="K6176" s="183">
        <v>0</v>
      </c>
      <c r="L6176" s="183">
        <f>M6176+N6176+O6176</f>
        <v>0</v>
      </c>
      <c r="M6176" s="17"/>
      <c r="N6176" s="17"/>
      <c r="O6176" s="17"/>
      <c r="P6176" s="17">
        <f t="shared" si="4908"/>
        <v>0</v>
      </c>
      <c r="Q6176" s="161" t="str">
        <f t="shared" si="4913"/>
        <v>-</v>
      </c>
    </row>
    <row r="6177" spans="1:17" ht="22.5" x14ac:dyDescent="0.25">
      <c r="A6177" s="16" t="s">
        <v>1</v>
      </c>
      <c r="B6177" s="16" t="s">
        <v>1</v>
      </c>
      <c r="C6177" s="16" t="s">
        <v>1</v>
      </c>
      <c r="D6177" s="16" t="s">
        <v>1</v>
      </c>
      <c r="E6177" s="16" t="s">
        <v>1</v>
      </c>
      <c r="F6177" s="16" t="s">
        <v>1</v>
      </c>
      <c r="G6177" s="16" t="s">
        <v>1</v>
      </c>
      <c r="H6177" s="13" t="s">
        <v>2246</v>
      </c>
      <c r="I6177" s="184">
        <f t="shared" ref="I6177:O6177" si="4946">SUM(I6173,I6164,I6150,I6132)</f>
        <v>35326082</v>
      </c>
      <c r="J6177" s="184">
        <f t="shared" si="4946"/>
        <v>16010532</v>
      </c>
      <c r="K6177" s="184">
        <f t="shared" si="4946"/>
        <v>12809102</v>
      </c>
      <c r="L6177" s="184">
        <f t="shared" si="4946"/>
        <v>1969596</v>
      </c>
      <c r="M6177" s="14">
        <f t="shared" si="4946"/>
        <v>1159552</v>
      </c>
      <c r="N6177" s="14">
        <f t="shared" si="4946"/>
        <v>755021</v>
      </c>
      <c r="O6177" s="14">
        <f t="shared" si="4946"/>
        <v>55023</v>
      </c>
      <c r="P6177" s="14">
        <f t="shared" si="4908"/>
        <v>14778698</v>
      </c>
      <c r="Q6177" s="184">
        <f t="shared" si="4913"/>
        <v>92.306102008352994</v>
      </c>
    </row>
    <row r="6178" spans="1:17" ht="15.75" thickBot="1" x14ac:dyDescent="0.3">
      <c r="A6178" s="16" t="s">
        <v>1</v>
      </c>
      <c r="B6178" s="16" t="s">
        <v>1</v>
      </c>
      <c r="C6178" s="16" t="s">
        <v>1</v>
      </c>
      <c r="D6178" s="16" t="s">
        <v>1</v>
      </c>
      <c r="E6178" s="16" t="s">
        <v>1</v>
      </c>
      <c r="F6178" s="16" t="s">
        <v>1</v>
      </c>
      <c r="G6178" s="16" t="s">
        <v>1</v>
      </c>
      <c r="H6178" s="2" t="s">
        <v>77</v>
      </c>
      <c r="I6178" s="185">
        <v>20</v>
      </c>
      <c r="J6178" s="185">
        <v>20</v>
      </c>
      <c r="K6178" s="185"/>
      <c r="L6178" s="185">
        <f>M6178+N6178+O6178</f>
        <v>0</v>
      </c>
      <c r="M6178" s="15"/>
      <c r="N6178" s="15"/>
      <c r="O6178" s="15"/>
      <c r="P6178" s="15">
        <f t="shared" si="4908"/>
        <v>0</v>
      </c>
      <c r="Q6178" s="164"/>
    </row>
    <row r="6179" spans="1:17" ht="45.75" thickBot="1" x14ac:dyDescent="0.3">
      <c r="A6179" s="212" t="s">
        <v>1</v>
      </c>
      <c r="B6179" s="212" t="s">
        <v>1</v>
      </c>
      <c r="C6179" s="212" t="s">
        <v>1</v>
      </c>
      <c r="D6179" s="212" t="s">
        <v>1</v>
      </c>
      <c r="E6179" s="212" t="s">
        <v>1</v>
      </c>
      <c r="F6179" s="212" t="s">
        <v>1</v>
      </c>
      <c r="G6179" s="214" t="s">
        <v>1</v>
      </c>
      <c r="H6179" s="5" t="s">
        <v>78</v>
      </c>
      <c r="I6179" s="109" t="s">
        <v>3374</v>
      </c>
      <c r="J6179" s="109" t="s">
        <v>3433</v>
      </c>
      <c r="K6179" s="109" t="s">
        <v>3437</v>
      </c>
      <c r="L6179" s="109" t="s">
        <v>3434</v>
      </c>
      <c r="M6179" s="5" t="s">
        <v>3439</v>
      </c>
      <c r="N6179" s="5" t="s">
        <v>3440</v>
      </c>
      <c r="O6179" s="5" t="s">
        <v>3441</v>
      </c>
      <c r="P6179" s="5" t="s">
        <v>3438</v>
      </c>
      <c r="Q6179" s="162" t="s">
        <v>3302</v>
      </c>
    </row>
    <row r="6180" spans="1:17" x14ac:dyDescent="0.25">
      <c r="A6180" s="213"/>
      <c r="B6180" s="213"/>
      <c r="C6180" s="213"/>
      <c r="D6180" s="213"/>
      <c r="E6180" s="213"/>
      <c r="F6180" s="213"/>
      <c r="G6180" s="215"/>
      <c r="H6180" s="18" t="s">
        <v>1</v>
      </c>
      <c r="I6180" s="110">
        <v>1</v>
      </c>
      <c r="J6180" s="110">
        <v>2</v>
      </c>
      <c r="K6180" s="110">
        <v>20</v>
      </c>
      <c r="L6180" s="110" t="s">
        <v>3402</v>
      </c>
      <c r="M6180" s="12">
        <v>5</v>
      </c>
      <c r="N6180" s="12">
        <v>6</v>
      </c>
      <c r="O6180" s="12">
        <v>7</v>
      </c>
      <c r="P6180" s="12" t="s">
        <v>3303</v>
      </c>
      <c r="Q6180" s="110">
        <v>9</v>
      </c>
    </row>
    <row r="6181" spans="1:17" x14ac:dyDescent="0.25">
      <c r="A6181" s="213"/>
      <c r="B6181" s="213"/>
      <c r="C6181" s="213"/>
      <c r="D6181" s="213"/>
      <c r="E6181" s="213"/>
      <c r="F6181" s="213"/>
      <c r="G6181" s="215"/>
      <c r="H6181" s="19" t="s">
        <v>2247</v>
      </c>
      <c r="I6181" s="186">
        <f t="shared" ref="I6181:L6181" si="4947">SUM(I6175,I6171,I6169,I6168,I6163,I6158,I6155,I6149,I6148,I6147,I6146,I6144,I6142,I6140,I6139,I6138,I6137,I6136,I6134)</f>
        <v>18325882</v>
      </c>
      <c r="J6181" s="186">
        <f t="shared" ref="J6181" si="4948">SUM(J6175,J6171,J6169,J6168,J6163,J6158,J6155,J6149,J6148,J6147,J6146,J6144,J6142,J6140,J6139,J6138,J6137,J6136,J6134)</f>
        <v>7503882</v>
      </c>
      <c r="K6181" s="186">
        <f t="shared" ref="K6181" si="4949">SUM(K6175,K6171,K6169,K6168,K6163,K6158,K6155,K6149,K6148,K6147,K6146,K6144,K6142,K6140,K6139,K6138,K6137,K6136,K6134)</f>
        <v>5465702</v>
      </c>
      <c r="L6181" s="186">
        <f t="shared" si="4947"/>
        <v>1269596</v>
      </c>
      <c r="M6181" s="20">
        <f t="shared" ref="M6181:O6181" si="4950">SUM(M6175,M6171,M6169,M6168,M6163,M6158,M6155,M6149,M6148,M6147,M6146,M6144,M6142,M6140,M6139,M6138,M6137,M6136,M6134)</f>
        <v>609552</v>
      </c>
      <c r="N6181" s="20">
        <f t="shared" si="4950"/>
        <v>605021</v>
      </c>
      <c r="O6181" s="20">
        <f t="shared" si="4950"/>
        <v>55023</v>
      </c>
      <c r="P6181" s="20">
        <f t="shared" ref="P6181:P6188" si="4951">K6181+L6181</f>
        <v>6735298</v>
      </c>
      <c r="Q6181" s="186">
        <f>IF(J6181=0,"-",P6181/J6181*100)</f>
        <v>89.757514843650256</v>
      </c>
    </row>
    <row r="6182" spans="1:17" x14ac:dyDescent="0.25">
      <c r="A6182" s="213"/>
      <c r="B6182" s="213"/>
      <c r="C6182" s="213"/>
      <c r="D6182" s="213"/>
      <c r="E6182" s="213"/>
      <c r="F6182" s="213"/>
      <c r="G6182" s="215"/>
      <c r="H6182" s="19" t="s">
        <v>157</v>
      </c>
      <c r="I6182" s="186">
        <f t="shared" ref="I6182:L6182" si="4952">SUM(I6172,I6167,I6159,I6156,I6153,I6160,I6161,I6162,I6176)</f>
        <v>17000200</v>
      </c>
      <c r="J6182" s="186">
        <f t="shared" ref="J6182" si="4953">SUM(J6172,J6167,J6159,J6156,J6153,J6160,J6161,J6162,J6176)</f>
        <v>8506650</v>
      </c>
      <c r="K6182" s="186">
        <f t="shared" ref="K6182" si="4954">SUM(K6172,K6167,K6159,K6156,K6153,K6160,K6161,K6162,K6176)</f>
        <v>7343400</v>
      </c>
      <c r="L6182" s="186">
        <f t="shared" si="4952"/>
        <v>700000</v>
      </c>
      <c r="M6182" s="20">
        <f t="shared" ref="M6182:O6182" si="4955">SUM(M6172,M6167,M6159,M6156,M6153,M6160,M6161,M6162,M6176)</f>
        <v>550000</v>
      </c>
      <c r="N6182" s="20">
        <f t="shared" si="4955"/>
        <v>150000</v>
      </c>
      <c r="O6182" s="20">
        <f t="shared" si="4955"/>
        <v>0</v>
      </c>
      <c r="P6182" s="20">
        <f t="shared" si="4951"/>
        <v>8043400</v>
      </c>
      <c r="Q6182" s="186">
        <f>IF(J6182=0,"-",P6182/J6182*100)</f>
        <v>94.554260490322278</v>
      </c>
    </row>
    <row r="6183" spans="1:17" x14ac:dyDescent="0.25">
      <c r="A6183" s="213"/>
      <c r="B6183" s="213"/>
      <c r="C6183" s="213"/>
      <c r="D6183" s="213"/>
      <c r="E6183" s="213"/>
      <c r="F6183" s="213"/>
      <c r="G6183" s="215"/>
      <c r="H6183" s="21" t="s">
        <v>80</v>
      </c>
      <c r="I6183" s="186">
        <f t="shared" ref="I6183:L6183" si="4956">SUM(I6181:I6182)</f>
        <v>35326082</v>
      </c>
      <c r="J6183" s="186">
        <f t="shared" ref="J6183" si="4957">SUM(J6181:J6182)</f>
        <v>16010532</v>
      </c>
      <c r="K6183" s="186">
        <f t="shared" ref="K6183" si="4958">SUM(K6181:K6182)</f>
        <v>12809102</v>
      </c>
      <c r="L6183" s="186">
        <f t="shared" si="4956"/>
        <v>1969596</v>
      </c>
      <c r="M6183" s="20">
        <f t="shared" ref="M6183:O6183" si="4959">SUM(M6181:M6182)</f>
        <v>1159552</v>
      </c>
      <c r="N6183" s="20">
        <f t="shared" si="4959"/>
        <v>755021</v>
      </c>
      <c r="O6183" s="20">
        <f t="shared" si="4959"/>
        <v>55023</v>
      </c>
      <c r="P6183" s="20">
        <f t="shared" si="4951"/>
        <v>14778698</v>
      </c>
      <c r="Q6183" s="186">
        <f>IF(J6183=0,"-",P6183/J6183*100)</f>
        <v>92.306102008352994</v>
      </c>
    </row>
    <row r="6184" spans="1:17" x14ac:dyDescent="0.25">
      <c r="A6184" s="216"/>
      <c r="B6184" s="216"/>
      <c r="C6184" s="216"/>
      <c r="D6184" s="216"/>
      <c r="E6184" s="216"/>
      <c r="F6184" s="216"/>
      <c r="G6184" s="217"/>
      <c r="J6184" s="178">
        <v>0</v>
      </c>
      <c r="L6184" s="178">
        <f>M6184+N6184+O6184</f>
        <v>0</v>
      </c>
      <c r="P6184">
        <f t="shared" si="4951"/>
        <v>0</v>
      </c>
      <c r="Q6184" s="160" t="str">
        <f>IF(J6184=0,"-",P6184/J6184*100)</f>
        <v>-</v>
      </c>
    </row>
    <row r="6185" spans="1:17" x14ac:dyDescent="0.25">
      <c r="A6185" s="16" t="s">
        <v>1</v>
      </c>
      <c r="B6185" s="16" t="s">
        <v>1</v>
      </c>
      <c r="C6185" s="16" t="s">
        <v>1</v>
      </c>
      <c r="D6185" s="16" t="s">
        <v>1</v>
      </c>
      <c r="E6185" s="16" t="s">
        <v>1</v>
      </c>
      <c r="F6185" s="16" t="s">
        <v>1</v>
      </c>
      <c r="G6185" s="16" t="s">
        <v>1</v>
      </c>
      <c r="H6185" s="22" t="s">
        <v>1</v>
      </c>
      <c r="I6185" s="187"/>
      <c r="J6185" s="187"/>
      <c r="K6185" s="187"/>
      <c r="L6185" s="187">
        <f>M6185+N6185+O6185</f>
        <v>0</v>
      </c>
      <c r="M6185" s="22"/>
      <c r="N6185" s="22"/>
      <c r="O6185" s="22"/>
      <c r="P6185" s="22">
        <f t="shared" si="4951"/>
        <v>0</v>
      </c>
      <c r="Q6185" s="166"/>
    </row>
    <row r="6186" spans="1:17" x14ac:dyDescent="0.25">
      <c r="A6186" s="16" t="s">
        <v>1</v>
      </c>
      <c r="B6186" s="16" t="s">
        <v>1</v>
      </c>
      <c r="C6186" s="16" t="s">
        <v>1</v>
      </c>
      <c r="D6186" s="16" t="s">
        <v>1</v>
      </c>
      <c r="E6186" s="16" t="s">
        <v>1</v>
      </c>
      <c r="F6186" s="16" t="s">
        <v>1</v>
      </c>
      <c r="G6186" s="16" t="s">
        <v>1</v>
      </c>
      <c r="H6186" s="13" t="s">
        <v>2248</v>
      </c>
      <c r="I6186" s="184">
        <f t="shared" ref="I6186:L6186" si="4960">SUM(I6177)</f>
        <v>35326082</v>
      </c>
      <c r="J6186" s="184">
        <f t="shared" ref="J6186" si="4961">SUM(J6177)</f>
        <v>16010532</v>
      </c>
      <c r="K6186" s="184">
        <f t="shared" ref="K6186" si="4962">SUM(K6177)</f>
        <v>12809102</v>
      </c>
      <c r="L6186" s="184">
        <f t="shared" si="4960"/>
        <v>1969596</v>
      </c>
      <c r="M6186" s="14">
        <f t="shared" ref="M6186:O6186" si="4963">SUM(M6177)</f>
        <v>1159552</v>
      </c>
      <c r="N6186" s="14">
        <f t="shared" si="4963"/>
        <v>755021</v>
      </c>
      <c r="O6186" s="14">
        <f t="shared" si="4963"/>
        <v>55023</v>
      </c>
      <c r="P6186" s="14">
        <f t="shared" si="4951"/>
        <v>14778698</v>
      </c>
      <c r="Q6186" s="184">
        <f>IF(J6186=0,"-",P6186/J6186*100)</f>
        <v>92.306102008352994</v>
      </c>
    </row>
    <row r="6187" spans="1:17" x14ac:dyDescent="0.25">
      <c r="A6187" s="16" t="s">
        <v>1</v>
      </c>
      <c r="B6187" s="16" t="s">
        <v>1</v>
      </c>
      <c r="C6187" s="16" t="s">
        <v>1</v>
      </c>
      <c r="D6187" s="16" t="s">
        <v>1</v>
      </c>
      <c r="E6187" s="16" t="s">
        <v>1</v>
      </c>
      <c r="F6187" s="16" t="s">
        <v>1</v>
      </c>
      <c r="G6187" s="16" t="s">
        <v>1</v>
      </c>
      <c r="H6187" s="2" t="s">
        <v>77</v>
      </c>
      <c r="I6187" s="185">
        <f t="shared" ref="I6187:L6187" si="4964">SUM(I6178)</f>
        <v>20</v>
      </c>
      <c r="J6187" s="185">
        <f t="shared" ref="J6187" si="4965">SUM(J6178)</f>
        <v>20</v>
      </c>
      <c r="K6187" s="185">
        <f t="shared" ref="K6187" si="4966">SUM(K6178)</f>
        <v>0</v>
      </c>
      <c r="L6187" s="185">
        <f t="shared" si="4964"/>
        <v>0</v>
      </c>
      <c r="M6187" s="15">
        <f t="shared" ref="M6187:O6187" si="4967">SUM(M6178)</f>
        <v>0</v>
      </c>
      <c r="N6187" s="15">
        <f t="shared" si="4967"/>
        <v>0</v>
      </c>
      <c r="O6187" s="15">
        <f t="shared" si="4967"/>
        <v>0</v>
      </c>
      <c r="P6187" s="15">
        <f t="shared" si="4951"/>
        <v>0</v>
      </c>
      <c r="Q6187" s="185">
        <f>IF(J6187=0,"-",P6187/J6187*100)</f>
        <v>0</v>
      </c>
    </row>
    <row r="6188" spans="1:17" ht="15.75" thickBot="1" x14ac:dyDescent="0.3">
      <c r="A6188" s="16" t="s">
        <v>1</v>
      </c>
      <c r="B6188" s="16" t="s">
        <v>1</v>
      </c>
      <c r="C6188" s="16" t="s">
        <v>1</v>
      </c>
      <c r="D6188" s="16" t="s">
        <v>1</v>
      </c>
      <c r="E6188" s="16" t="s">
        <v>1</v>
      </c>
      <c r="F6188" s="16" t="s">
        <v>1</v>
      </c>
      <c r="G6188" s="16" t="s">
        <v>1</v>
      </c>
      <c r="H6188" s="23" t="s">
        <v>1</v>
      </c>
      <c r="I6188" s="179"/>
      <c r="J6188" s="179"/>
      <c r="K6188" s="179"/>
      <c r="L6188" s="179">
        <f>M6188+N6188+O6188</f>
        <v>0</v>
      </c>
      <c r="M6188" s="24"/>
      <c r="N6188" s="24"/>
      <c r="O6188" s="24"/>
      <c r="P6188" s="24">
        <f t="shared" si="4951"/>
        <v>0</v>
      </c>
      <c r="Q6188" s="167"/>
    </row>
    <row r="6189" spans="1:17" s="30" customFormat="1" ht="45.75" thickBot="1" x14ac:dyDescent="0.3">
      <c r="A6189" s="28" t="s">
        <v>4</v>
      </c>
      <c r="B6189" s="28" t="s">
        <v>5</v>
      </c>
      <c r="C6189" s="28" t="s">
        <v>6</v>
      </c>
      <c r="D6189" s="29" t="s">
        <v>1</v>
      </c>
      <c r="E6189" s="28" t="s">
        <v>7</v>
      </c>
      <c r="F6189" s="5" t="s">
        <v>8</v>
      </c>
      <c r="G6189" s="28" t="s">
        <v>9</v>
      </c>
      <c r="H6189" s="28" t="s">
        <v>10</v>
      </c>
      <c r="I6189" s="109" t="s">
        <v>3374</v>
      </c>
      <c r="J6189" s="109" t="s">
        <v>3433</v>
      </c>
      <c r="K6189" s="109" t="s">
        <v>3437</v>
      </c>
      <c r="L6189" s="109" t="s">
        <v>3434</v>
      </c>
      <c r="M6189" s="5" t="s">
        <v>3439</v>
      </c>
      <c r="N6189" s="5" t="s">
        <v>3440</v>
      </c>
      <c r="O6189" s="5" t="s">
        <v>3441</v>
      </c>
      <c r="P6189" s="5" t="s">
        <v>3438</v>
      </c>
      <c r="Q6189" s="162" t="s">
        <v>3302</v>
      </c>
    </row>
    <row r="6190" spans="1:17" s="30" customFormat="1" x14ac:dyDescent="0.25">
      <c r="A6190" s="31" t="s">
        <v>1</v>
      </c>
      <c r="B6190" s="31" t="s">
        <v>1</v>
      </c>
      <c r="C6190" s="31" t="s">
        <v>1</v>
      </c>
      <c r="D6190" s="32" t="s">
        <v>1</v>
      </c>
      <c r="E6190" s="32" t="s">
        <v>1</v>
      </c>
      <c r="F6190" s="9" t="s">
        <v>1</v>
      </c>
      <c r="G6190" s="33" t="s">
        <v>1</v>
      </c>
      <c r="H6190" s="34" t="s">
        <v>1</v>
      </c>
      <c r="I6190" s="110">
        <v>1</v>
      </c>
      <c r="J6190" s="110">
        <v>2</v>
      </c>
      <c r="K6190" s="110">
        <v>20</v>
      </c>
      <c r="L6190" s="110" t="s">
        <v>3402</v>
      </c>
      <c r="M6190" s="12">
        <v>5</v>
      </c>
      <c r="N6190" s="12">
        <v>6</v>
      </c>
      <c r="O6190" s="12">
        <v>7</v>
      </c>
      <c r="P6190" s="12" t="s">
        <v>3303</v>
      </c>
      <c r="Q6190" s="110">
        <v>9</v>
      </c>
    </row>
    <row r="6191" spans="1:17" s="30" customFormat="1" x14ac:dyDescent="0.25">
      <c r="A6191" s="35" t="s">
        <v>2216</v>
      </c>
      <c r="B6191" s="35" t="s">
        <v>82</v>
      </c>
      <c r="C6191" s="36" t="s">
        <v>3220</v>
      </c>
      <c r="D6191" s="36">
        <v>2202000</v>
      </c>
      <c r="E6191" s="37" t="s">
        <v>1</v>
      </c>
      <c r="F6191" s="2" t="s">
        <v>1</v>
      </c>
      <c r="G6191" s="37" t="s">
        <v>1</v>
      </c>
      <c r="H6191" s="37" t="s">
        <v>3232</v>
      </c>
      <c r="I6191" s="190">
        <v>0</v>
      </c>
      <c r="J6191" s="190">
        <v>0</v>
      </c>
      <c r="K6191" s="190"/>
      <c r="L6191" s="190">
        <f>M6191+N6191+O6191</f>
        <v>0</v>
      </c>
      <c r="M6191" s="38"/>
      <c r="N6191" s="38"/>
      <c r="O6191" s="38"/>
      <c r="P6191" s="38">
        <f t="shared" ref="P6191:P6227" si="4968">K6191+L6191</f>
        <v>0</v>
      </c>
      <c r="Q6191" s="169" t="str">
        <f t="shared" ref="Q6191:Q6227" si="4969">IF(J6191=0,"-",P6191/J6191*100)</f>
        <v>-</v>
      </c>
    </row>
    <row r="6192" spans="1:17" s="30" customFormat="1" ht="33.75" x14ac:dyDescent="0.25">
      <c r="A6192" s="35" t="s">
        <v>1</v>
      </c>
      <c r="B6192" s="35" t="s">
        <v>1</v>
      </c>
      <c r="C6192" s="35" t="s">
        <v>1</v>
      </c>
      <c r="D6192" s="37" t="s">
        <v>1</v>
      </c>
      <c r="E6192" s="37" t="s">
        <v>1</v>
      </c>
      <c r="F6192" s="2" t="s">
        <v>1</v>
      </c>
      <c r="G6192" s="37" t="s">
        <v>1</v>
      </c>
      <c r="H6192" s="39" t="s">
        <v>14</v>
      </c>
      <c r="I6192" s="191">
        <f t="shared" ref="I6192:L6192" si="4970">SUM(I6193,I6201,I6203)</f>
        <v>31068905</v>
      </c>
      <c r="J6192" s="191">
        <f t="shared" ref="J6192" si="4971">SUM(J6193,J6201,J6203)</f>
        <v>29845715</v>
      </c>
      <c r="K6192" s="191">
        <f t="shared" ref="K6192" si="4972">SUM(K6193,K6201,K6203)</f>
        <v>23797255</v>
      </c>
      <c r="L6192" s="191">
        <f t="shared" si="4970"/>
        <v>5861714</v>
      </c>
      <c r="M6192" s="50">
        <f t="shared" ref="M6192:O6192" si="4973">SUM(M6193,M6201,M6203)</f>
        <v>2394474</v>
      </c>
      <c r="N6192" s="50">
        <f t="shared" si="4973"/>
        <v>1994013</v>
      </c>
      <c r="O6192" s="50">
        <f t="shared" si="4973"/>
        <v>1473227</v>
      </c>
      <c r="P6192" s="50">
        <f t="shared" si="4968"/>
        <v>29658969</v>
      </c>
      <c r="Q6192" s="191">
        <f t="shared" si="4969"/>
        <v>99.374295439060518</v>
      </c>
    </row>
    <row r="6193" spans="1:17" s="30" customFormat="1" x14ac:dyDescent="0.25">
      <c r="A6193" s="36" t="s">
        <v>2216</v>
      </c>
      <c r="B6193" s="36" t="s">
        <v>82</v>
      </c>
      <c r="C6193" s="36" t="s">
        <v>3220</v>
      </c>
      <c r="D6193" s="36">
        <v>2202000</v>
      </c>
      <c r="E6193" s="37" t="s">
        <v>3223</v>
      </c>
      <c r="F6193" s="2" t="s">
        <v>1</v>
      </c>
      <c r="G6193" s="37" t="s">
        <v>1</v>
      </c>
      <c r="H6193" s="37" t="s">
        <v>16</v>
      </c>
      <c r="I6193" s="192">
        <f t="shared" ref="I6193:L6193" si="4974">SUM(I6194:I6195)</f>
        <v>21905030</v>
      </c>
      <c r="J6193" s="192">
        <f t="shared" ref="J6193" si="4975">SUM(J6194:J6195)</f>
        <v>21957963</v>
      </c>
      <c r="K6193" s="192">
        <f t="shared" ref="K6193" si="4976">SUM(K6194:K6195)</f>
        <v>17382721</v>
      </c>
      <c r="L6193" s="192">
        <f t="shared" si="4974"/>
        <v>4516234</v>
      </c>
      <c r="M6193" s="51">
        <f t="shared" ref="M6193:O6193" si="4977">SUM(M6194:M6195)</f>
        <v>1792531</v>
      </c>
      <c r="N6193" s="51">
        <f t="shared" si="4977"/>
        <v>1557197</v>
      </c>
      <c r="O6193" s="51">
        <f t="shared" si="4977"/>
        <v>1166506</v>
      </c>
      <c r="P6193" s="51">
        <f t="shared" si="4968"/>
        <v>21898955</v>
      </c>
      <c r="Q6193" s="192">
        <f t="shared" si="4969"/>
        <v>99.731268333041641</v>
      </c>
    </row>
    <row r="6194" spans="1:17" s="30" customFormat="1" x14ac:dyDescent="0.25">
      <c r="A6194" s="36" t="s">
        <v>2216</v>
      </c>
      <c r="B6194" s="36" t="s">
        <v>82</v>
      </c>
      <c r="C6194" s="36" t="s">
        <v>3220</v>
      </c>
      <c r="D6194" s="36">
        <v>2202000</v>
      </c>
      <c r="E6194" s="38" t="s">
        <v>18</v>
      </c>
      <c r="F6194" s="4" t="s">
        <v>1</v>
      </c>
      <c r="G6194" s="42" t="s">
        <v>149</v>
      </c>
      <c r="H6194" s="42" t="s">
        <v>17</v>
      </c>
      <c r="I6194" s="190">
        <f t="shared" ref="I6194:L6194" si="4978">SUM(I6242,I6286,I6327,I6369,I6411,I6452,I6495,I6537,I6587,I6628,I6669,I6712,I6753)</f>
        <v>19466168</v>
      </c>
      <c r="J6194" s="190">
        <f t="shared" ref="J6194" si="4979">SUM(J6242,J6286,J6327,J6369,J6411,J6452,J6495,J6537,J6587,J6628,J6669,J6712,J6753)</f>
        <v>19491618</v>
      </c>
      <c r="K6194" s="190">
        <f t="shared" ref="K6194" si="4980">SUM(K6242,K6286,K6327,K6369,K6411,K6452,K6495,K6537,K6587,K6628,K6669,K6712,K6753)</f>
        <v>15124263</v>
      </c>
      <c r="L6194" s="190">
        <f t="shared" si="4978"/>
        <v>4342735</v>
      </c>
      <c r="M6194" s="55">
        <f t="shared" ref="M6194:O6194" si="4981">SUM(M6242,M6286,M6327,M6369,M6411,M6452,M6495,M6537,M6587,M6628,M6669,M6712,M6753)</f>
        <v>1694595</v>
      </c>
      <c r="N6194" s="55">
        <f t="shared" si="4981"/>
        <v>1514736</v>
      </c>
      <c r="O6194" s="55">
        <f t="shared" si="4981"/>
        <v>1133404</v>
      </c>
      <c r="P6194" s="55">
        <f t="shared" si="4968"/>
        <v>19466998</v>
      </c>
      <c r="Q6194" s="190">
        <f t="shared" si="4969"/>
        <v>99.873689295573101</v>
      </c>
    </row>
    <row r="6195" spans="1:17" s="30" customFormat="1" x14ac:dyDescent="0.25">
      <c r="A6195" s="35" t="s">
        <v>2216</v>
      </c>
      <c r="B6195" s="35" t="s">
        <v>82</v>
      </c>
      <c r="C6195" s="35" t="s">
        <v>3220</v>
      </c>
      <c r="D6195" s="35">
        <v>2202000</v>
      </c>
      <c r="E6195" s="35" t="s">
        <v>3224</v>
      </c>
      <c r="F6195" s="4" t="s">
        <v>1</v>
      </c>
      <c r="G6195" s="42" t="s">
        <v>1</v>
      </c>
      <c r="H6195" s="37" t="s">
        <v>21</v>
      </c>
      <c r="I6195" s="192">
        <f t="shared" ref="I6195:L6195" si="4982">SUM(I6196:I6200)</f>
        <v>2438862</v>
      </c>
      <c r="J6195" s="192">
        <f t="shared" ref="J6195" si="4983">SUM(J6196:J6200)</f>
        <v>2466345</v>
      </c>
      <c r="K6195" s="192">
        <f t="shared" ref="K6195" si="4984">SUM(K6196:K6200)</f>
        <v>2258458</v>
      </c>
      <c r="L6195" s="192">
        <f t="shared" si="4982"/>
        <v>173499</v>
      </c>
      <c r="M6195" s="51">
        <f t="shared" ref="M6195:O6195" si="4985">SUM(M6196:M6200)</f>
        <v>97936</v>
      </c>
      <c r="N6195" s="51">
        <f t="shared" si="4985"/>
        <v>42461</v>
      </c>
      <c r="O6195" s="51">
        <f t="shared" si="4985"/>
        <v>33102</v>
      </c>
      <c r="P6195" s="51">
        <f t="shared" si="4968"/>
        <v>2431957</v>
      </c>
      <c r="Q6195" s="192">
        <f t="shared" si="4969"/>
        <v>98.605710068948184</v>
      </c>
    </row>
    <row r="6196" spans="1:17" s="30" customFormat="1" x14ac:dyDescent="0.25">
      <c r="A6196" s="36" t="s">
        <v>2216</v>
      </c>
      <c r="B6196" s="36" t="s">
        <v>82</v>
      </c>
      <c r="C6196" s="36" t="s">
        <v>3220</v>
      </c>
      <c r="D6196" s="36">
        <v>2202000</v>
      </c>
      <c r="E6196" s="38" t="s">
        <v>22</v>
      </c>
      <c r="F6196" s="4" t="s">
        <v>1</v>
      </c>
      <c r="G6196" s="42" t="s">
        <v>149</v>
      </c>
      <c r="H6196" s="42" t="s">
        <v>86</v>
      </c>
      <c r="I6196" s="190">
        <f t="shared" ref="I6196:L6196" si="4986">SUM(I6244,I6288,I6329,I6371,I6413,I6454,I6497,I6539,I6589,I6630,I6671,I6714,I6755)</f>
        <v>309948</v>
      </c>
      <c r="J6196" s="190">
        <f t="shared" ref="J6196" si="4987">SUM(J6244,J6288,J6329,J6371,J6413,J6454,J6497,J6539,J6589,J6630,J6671,J6714,J6755)</f>
        <v>310268</v>
      </c>
      <c r="K6196" s="190">
        <f t="shared" ref="K6196" si="4988">SUM(K6244,K6288,K6329,K6371,K6413,K6454,K6497,K6539,K6589,K6630,K6671,K6714,K6755)</f>
        <v>253158</v>
      </c>
      <c r="L6196" s="190">
        <f t="shared" si="4986"/>
        <v>56918</v>
      </c>
      <c r="M6196" s="55">
        <f t="shared" ref="M6196:O6196" si="4989">SUM(M6244,M6288,M6329,M6371,M6413,M6454,M6497,M6539,M6589,M6630,M6671,M6714,M6755)</f>
        <v>24130</v>
      </c>
      <c r="N6196" s="55">
        <f t="shared" si="4989"/>
        <v>18855</v>
      </c>
      <c r="O6196" s="55">
        <f t="shared" si="4989"/>
        <v>13933</v>
      </c>
      <c r="P6196" s="55">
        <f t="shared" si="4968"/>
        <v>310076</v>
      </c>
      <c r="Q6196" s="190">
        <f t="shared" si="4969"/>
        <v>99.938118014103935</v>
      </c>
    </row>
    <row r="6197" spans="1:17" s="30" customFormat="1" x14ac:dyDescent="0.25">
      <c r="A6197" s="36" t="s">
        <v>2216</v>
      </c>
      <c r="B6197" s="36" t="s">
        <v>82</v>
      </c>
      <c r="C6197" s="36" t="s">
        <v>3220</v>
      </c>
      <c r="D6197" s="36">
        <v>2202000</v>
      </c>
      <c r="E6197" s="38" t="s">
        <v>22</v>
      </c>
      <c r="F6197" s="4" t="s">
        <v>1</v>
      </c>
      <c r="G6197" s="42" t="s">
        <v>149</v>
      </c>
      <c r="H6197" s="42" t="s">
        <v>30</v>
      </c>
      <c r="I6197" s="190">
        <f t="shared" ref="I6197:L6197" si="4990">SUM(I6248,I6292,I6333,I6375,I6417,I6458,I6501,I6543,I6593,I6633,I6675,I6717,I6759)</f>
        <v>185430</v>
      </c>
      <c r="J6197" s="190">
        <f t="shared" ref="J6197" si="4991">SUM(J6248,J6292,J6333,J6375,J6417,J6458,J6501,J6543,J6593,J6633,J6675,J6717,J6759)</f>
        <v>195100</v>
      </c>
      <c r="K6197" s="190">
        <f t="shared" ref="K6197" si="4992">SUM(K6248,K6292,K6333,K6375,K6417,K6458,K6501,K6543,K6593,K6633,K6675,K6717,K6759)</f>
        <v>160240</v>
      </c>
      <c r="L6197" s="190">
        <f t="shared" si="4990"/>
        <v>14760</v>
      </c>
      <c r="M6197" s="55">
        <v>7000</v>
      </c>
      <c r="N6197" s="55">
        <f t="shared" ref="N6197" si="4993">SUM(N6248,N6292,N6333,N6375,N6417,N6458,N6501,N6543,N6593,N6633,N6675,N6717,N6759)</f>
        <v>0</v>
      </c>
      <c r="O6197" s="55">
        <v>7760</v>
      </c>
      <c r="P6197" s="55">
        <f t="shared" si="4968"/>
        <v>175000</v>
      </c>
      <c r="Q6197" s="190">
        <f t="shared" si="4969"/>
        <v>89.697590978985133</v>
      </c>
    </row>
    <row r="6198" spans="1:17" s="30" customFormat="1" x14ac:dyDescent="0.25">
      <c r="A6198" s="36" t="s">
        <v>2216</v>
      </c>
      <c r="B6198" s="36" t="s">
        <v>82</v>
      </c>
      <c r="C6198" s="36" t="s">
        <v>3220</v>
      </c>
      <c r="D6198" s="36">
        <v>2202000</v>
      </c>
      <c r="E6198" s="38" t="s">
        <v>22</v>
      </c>
      <c r="F6198" s="4" t="s">
        <v>1</v>
      </c>
      <c r="G6198" s="42" t="s">
        <v>149</v>
      </c>
      <c r="H6198" s="42" t="s">
        <v>28</v>
      </c>
      <c r="I6198" s="190">
        <f t="shared" ref="I6198:L6198" si="4994">SUM(I6246,I6290,I6331,I6373,I6415,I6456,I6499,I6541,I6591,I6632,I6673,I6716,I6757)</f>
        <v>379707</v>
      </c>
      <c r="J6198" s="190">
        <f t="shared" ref="J6198" si="4995">SUM(J6246,J6290,J6331,J6373,J6415,J6456,J6499,J6541,J6591,J6632,J6673,J6716,J6757)</f>
        <v>389980</v>
      </c>
      <c r="K6198" s="190">
        <f t="shared" ref="K6198" si="4996">SUM(K6246,K6290,K6331,K6373,K6415,K6456,K6499,K6541,K6591,K6632,K6673,K6716,K6757)</f>
        <v>372987</v>
      </c>
      <c r="L6198" s="190">
        <f t="shared" si="4994"/>
        <v>7943</v>
      </c>
      <c r="M6198" s="55">
        <f t="shared" ref="M6198:O6198" si="4997">SUM(M6246,M6290,M6331,M6373,M6415,M6456,M6499,M6541,M6591,M6632,M6673,M6716,M6757)</f>
        <v>4034</v>
      </c>
      <c r="N6198" s="55">
        <f t="shared" si="4997"/>
        <v>0</v>
      </c>
      <c r="O6198" s="55">
        <f t="shared" si="4997"/>
        <v>3909</v>
      </c>
      <c r="P6198" s="55">
        <f t="shared" si="4968"/>
        <v>380930</v>
      </c>
      <c r="Q6198" s="190">
        <f t="shared" si="4969"/>
        <v>97.679368172726811</v>
      </c>
    </row>
    <row r="6199" spans="1:17" s="30" customFormat="1" x14ac:dyDescent="0.25">
      <c r="A6199" s="36" t="s">
        <v>2216</v>
      </c>
      <c r="B6199" s="36" t="s">
        <v>82</v>
      </c>
      <c r="C6199" s="36" t="s">
        <v>3220</v>
      </c>
      <c r="D6199" s="36">
        <v>2202000</v>
      </c>
      <c r="E6199" s="38" t="s">
        <v>22</v>
      </c>
      <c r="F6199" s="4" t="s">
        <v>1</v>
      </c>
      <c r="G6199" s="42" t="s">
        <v>149</v>
      </c>
      <c r="H6199" s="42" t="s">
        <v>26</v>
      </c>
      <c r="I6199" s="190">
        <f t="shared" ref="I6199:L6199" si="4998">SUM(I6245,I6289,I6330,I6372,I6414,I6455,I6498,I6540,I6590,I6631,I6672,I6715,I6756)</f>
        <v>1413247</v>
      </c>
      <c r="J6199" s="190">
        <f t="shared" ref="J6199" si="4999">SUM(J6245,J6289,J6330,J6372,J6414,J6455,J6498,J6540,J6590,J6631,J6672,J6715,J6756)</f>
        <v>1415917</v>
      </c>
      <c r="K6199" s="190">
        <f t="shared" ref="K6199" si="5000">SUM(K6245,K6289,K6330,K6372,K6414,K6455,K6498,K6540,K6590,K6631,K6672,K6715,K6756)</f>
        <v>1350793</v>
      </c>
      <c r="L6199" s="190">
        <f t="shared" si="4998"/>
        <v>60078</v>
      </c>
      <c r="M6199" s="55">
        <f t="shared" ref="M6199:O6199" si="5001">SUM(M6245,M6289,M6330,M6372,M6414,M6455,M6498,M6540,M6590,M6631,M6672,M6715,M6756)</f>
        <v>40072</v>
      </c>
      <c r="N6199" s="55">
        <f t="shared" si="5001"/>
        <v>12506</v>
      </c>
      <c r="O6199" s="55">
        <f t="shared" si="5001"/>
        <v>7500</v>
      </c>
      <c r="P6199" s="55">
        <f t="shared" si="4968"/>
        <v>1410871</v>
      </c>
      <c r="Q6199" s="190">
        <f t="shared" si="4969"/>
        <v>99.64362317847727</v>
      </c>
    </row>
    <row r="6200" spans="1:17" s="30" customFormat="1" x14ac:dyDescent="0.25">
      <c r="A6200" s="36" t="s">
        <v>2216</v>
      </c>
      <c r="B6200" s="36" t="s">
        <v>82</v>
      </c>
      <c r="C6200" s="36" t="s">
        <v>3220</v>
      </c>
      <c r="D6200" s="36">
        <v>2202000</v>
      </c>
      <c r="E6200" s="38" t="s">
        <v>22</v>
      </c>
      <c r="F6200" s="4" t="s">
        <v>1</v>
      </c>
      <c r="G6200" s="42" t="s">
        <v>149</v>
      </c>
      <c r="H6200" s="42" t="s">
        <v>24</v>
      </c>
      <c r="I6200" s="190">
        <f t="shared" ref="I6200:L6200" si="5002">SUM(I6247,I6291,I6332,I6374,I6457,I6500,I6542,I6592,I6674,I6758,I6416)</f>
        <v>150530</v>
      </c>
      <c r="J6200" s="190">
        <f t="shared" ref="J6200" si="5003">SUM(J6247,J6291,J6332,J6374,J6457,J6500,J6542,J6592,J6674,J6758,J6416)</f>
        <v>155080</v>
      </c>
      <c r="K6200" s="190">
        <f t="shared" ref="K6200" si="5004">SUM(K6247,K6291,K6332,K6374,K6457,K6500,K6542,K6592,K6674,K6758,K6416)</f>
        <v>121280</v>
      </c>
      <c r="L6200" s="190">
        <f t="shared" si="5002"/>
        <v>33800</v>
      </c>
      <c r="M6200" s="55">
        <v>22700</v>
      </c>
      <c r="N6200" s="55">
        <v>11100</v>
      </c>
      <c r="O6200" s="55">
        <f t="shared" ref="O6200" si="5005">SUM(O6247,O6291,O6332,O6374,O6457,O6500,O6542,O6592,O6674,O6758,O6416)</f>
        <v>0</v>
      </c>
      <c r="P6200" s="55">
        <f t="shared" si="4968"/>
        <v>155080</v>
      </c>
      <c r="Q6200" s="190">
        <f t="shared" si="4969"/>
        <v>100</v>
      </c>
    </row>
    <row r="6201" spans="1:17" s="30" customFormat="1" x14ac:dyDescent="0.25">
      <c r="A6201" s="36" t="s">
        <v>2216</v>
      </c>
      <c r="B6201" s="36" t="s">
        <v>82</v>
      </c>
      <c r="C6201" s="36" t="s">
        <v>3220</v>
      </c>
      <c r="D6201" s="36">
        <v>2202000</v>
      </c>
      <c r="E6201" s="37" t="s">
        <v>3225</v>
      </c>
      <c r="F6201" s="2" t="s">
        <v>1</v>
      </c>
      <c r="G6201" s="37" t="s">
        <v>1</v>
      </c>
      <c r="H6201" s="37" t="s">
        <v>32</v>
      </c>
      <c r="I6201" s="192">
        <f t="shared" ref="I6201:O6201" si="5006">SUM(I6202)</f>
        <v>2043941</v>
      </c>
      <c r="J6201" s="192">
        <f t="shared" si="5006"/>
        <v>2046661</v>
      </c>
      <c r="K6201" s="192">
        <f t="shared" si="5006"/>
        <v>1577211</v>
      </c>
      <c r="L6201" s="192">
        <f t="shared" si="5006"/>
        <v>467020</v>
      </c>
      <c r="M6201" s="51">
        <f t="shared" si="5006"/>
        <v>162962</v>
      </c>
      <c r="N6201" s="51">
        <f t="shared" si="5006"/>
        <v>174588</v>
      </c>
      <c r="O6201" s="51">
        <f t="shared" si="5006"/>
        <v>129470</v>
      </c>
      <c r="P6201" s="51">
        <f t="shared" si="4968"/>
        <v>2044231</v>
      </c>
      <c r="Q6201" s="192">
        <f t="shared" si="4969"/>
        <v>99.881270029574992</v>
      </c>
    </row>
    <row r="6202" spans="1:17" s="30" customFormat="1" x14ac:dyDescent="0.25">
      <c r="A6202" s="36" t="s">
        <v>2216</v>
      </c>
      <c r="B6202" s="36" t="s">
        <v>82</v>
      </c>
      <c r="C6202" s="36" t="s">
        <v>3220</v>
      </c>
      <c r="D6202" s="36">
        <v>2202000</v>
      </c>
      <c r="E6202" s="38" t="s">
        <v>34</v>
      </c>
      <c r="F6202" s="4" t="s">
        <v>1</v>
      </c>
      <c r="G6202" s="42" t="s">
        <v>149</v>
      </c>
      <c r="H6202" s="42" t="s">
        <v>33</v>
      </c>
      <c r="I6202" s="190">
        <f t="shared" ref="I6202:L6202" si="5007">SUM(I6250,I6294,I6335,I6377,I6419,I6460,I6503,I6545,I6595,I6635,I6677,I6719,I6761)</f>
        <v>2043941</v>
      </c>
      <c r="J6202" s="190">
        <f t="shared" ref="J6202" si="5008">SUM(J6250,J6294,J6335,J6377,J6419,J6460,J6503,J6545,J6595,J6635,J6677,J6719,J6761)</f>
        <v>2046661</v>
      </c>
      <c r="K6202" s="190">
        <f t="shared" ref="K6202" si="5009">SUM(K6250,K6294,K6335,K6377,K6419,K6460,K6503,K6545,K6595,K6635,K6677,K6719,K6761)</f>
        <v>1577211</v>
      </c>
      <c r="L6202" s="190">
        <f t="shared" si="5007"/>
        <v>467020</v>
      </c>
      <c r="M6202" s="55">
        <f t="shared" ref="M6202:O6202" si="5010">SUM(M6250,M6294,M6335,M6377,M6419,M6460,M6503,M6545,M6595,M6635,M6677,M6719,M6761)</f>
        <v>162962</v>
      </c>
      <c r="N6202" s="55">
        <f t="shared" si="5010"/>
        <v>174588</v>
      </c>
      <c r="O6202" s="55">
        <f t="shared" si="5010"/>
        <v>129470</v>
      </c>
      <c r="P6202" s="55">
        <f t="shared" si="4968"/>
        <v>2044231</v>
      </c>
      <c r="Q6202" s="190">
        <f t="shared" si="4969"/>
        <v>99.881270029574992</v>
      </c>
    </row>
    <row r="6203" spans="1:17" s="30" customFormat="1" x14ac:dyDescent="0.25">
      <c r="A6203" s="36" t="s">
        <v>2216</v>
      </c>
      <c r="B6203" s="36" t="s">
        <v>82</v>
      </c>
      <c r="C6203" s="36" t="s">
        <v>3220</v>
      </c>
      <c r="D6203" s="36">
        <v>2202000</v>
      </c>
      <c r="E6203" s="37" t="s">
        <v>3226</v>
      </c>
      <c r="F6203" s="2" t="s">
        <v>1</v>
      </c>
      <c r="G6203" s="37" t="s">
        <v>1</v>
      </c>
      <c r="H6203" s="37" t="s">
        <v>36</v>
      </c>
      <c r="I6203" s="192">
        <f t="shared" ref="I6203:L6203" si="5011">SUM(I6204:I6212)</f>
        <v>7119934</v>
      </c>
      <c r="J6203" s="192">
        <f t="shared" ref="J6203" si="5012">SUM(J6204:J6212)</f>
        <v>5841091</v>
      </c>
      <c r="K6203" s="192">
        <f t="shared" ref="K6203" si="5013">SUM(K6204:K6212)</f>
        <v>4837323</v>
      </c>
      <c r="L6203" s="192">
        <f t="shared" si="5011"/>
        <v>878460</v>
      </c>
      <c r="M6203" s="51">
        <f t="shared" ref="M6203:O6203" si="5014">SUM(M6204:M6212)</f>
        <v>438981</v>
      </c>
      <c r="N6203" s="51">
        <f t="shared" si="5014"/>
        <v>262228</v>
      </c>
      <c r="O6203" s="51">
        <f t="shared" si="5014"/>
        <v>177251</v>
      </c>
      <c r="P6203" s="51">
        <f t="shared" si="4968"/>
        <v>5715783</v>
      </c>
      <c r="Q6203" s="192">
        <f t="shared" si="4969"/>
        <v>97.85471583990045</v>
      </c>
    </row>
    <row r="6204" spans="1:17" s="30" customFormat="1" x14ac:dyDescent="0.25">
      <c r="A6204" s="36" t="s">
        <v>2216</v>
      </c>
      <c r="B6204" s="36" t="s">
        <v>82</v>
      </c>
      <c r="C6204" s="36" t="s">
        <v>3220</v>
      </c>
      <c r="D6204" s="36">
        <v>2202000</v>
      </c>
      <c r="E6204" s="38" t="s">
        <v>39</v>
      </c>
      <c r="F6204" s="4" t="s">
        <v>1</v>
      </c>
      <c r="G6204" s="42" t="s">
        <v>149</v>
      </c>
      <c r="H6204" s="42" t="s">
        <v>38</v>
      </c>
      <c r="I6204" s="190">
        <f t="shared" ref="I6204:L6204" si="5015">SUM(I6252,I6296,I6337,I6379,I6421,I6462,I6505,I6547,I6597,I6637,I6679,I6721,I6763)</f>
        <v>298300</v>
      </c>
      <c r="J6204" s="190">
        <f t="shared" ref="J6204" si="5016">SUM(J6252,J6296,J6337,J6379,J6421,J6462,J6505,J6547,J6597,J6637,J6679,J6721,J6763)</f>
        <v>97060</v>
      </c>
      <c r="K6204" s="190">
        <f t="shared" ref="K6204" si="5017">SUM(K6252,K6296,K6337,K6379,K6421,K6462,K6505,K6547,K6597,K6637,K6679,K6721,K6763)</f>
        <v>94990</v>
      </c>
      <c r="L6204" s="190">
        <f t="shared" si="5015"/>
        <v>1970</v>
      </c>
      <c r="M6204" s="55">
        <f t="shared" ref="M6204:O6204" si="5018">SUM(M6252,M6296,M6337,M6379,M6421,M6462,M6505,M6547,M6597,M6637,M6679,M6721,M6763)</f>
        <v>1970</v>
      </c>
      <c r="N6204" s="55">
        <f t="shared" si="5018"/>
        <v>0</v>
      </c>
      <c r="O6204" s="55">
        <f t="shared" si="5018"/>
        <v>0</v>
      </c>
      <c r="P6204" s="55">
        <f t="shared" si="4968"/>
        <v>96960</v>
      </c>
      <c r="Q6204" s="190">
        <f t="shared" si="4969"/>
        <v>99.896970945806714</v>
      </c>
    </row>
    <row r="6205" spans="1:17" s="30" customFormat="1" x14ac:dyDescent="0.25">
      <c r="A6205" s="36" t="s">
        <v>2216</v>
      </c>
      <c r="B6205" s="36" t="s">
        <v>82</v>
      </c>
      <c r="C6205" s="36" t="s">
        <v>3220</v>
      </c>
      <c r="D6205" s="36">
        <v>2202000</v>
      </c>
      <c r="E6205" s="38" t="s">
        <v>197</v>
      </c>
      <c r="F6205" s="4" t="s">
        <v>1</v>
      </c>
      <c r="G6205" s="42" t="s">
        <v>149</v>
      </c>
      <c r="H6205" s="42" t="s">
        <v>196</v>
      </c>
      <c r="I6205" s="190">
        <f t="shared" ref="I6205:L6205" si="5019">SUM(I6253,I6297,I6338,I6380,I6422,I6463,I6506,I6548,I6598,I6638,I6680,I6722,I6764)</f>
        <v>622710</v>
      </c>
      <c r="J6205" s="190">
        <f t="shared" ref="J6205" si="5020">SUM(J6253,J6297,J6338,J6380,J6422,J6463,J6506,J6548,J6598,J6638,J6680,J6722,J6764)</f>
        <v>617710</v>
      </c>
      <c r="K6205" s="190">
        <f t="shared" ref="K6205" si="5021">SUM(K6253,K6297,K6338,K6380,K6422,K6463,K6506,K6548,K6598,K6638,K6680,K6722,K6764)</f>
        <v>518000</v>
      </c>
      <c r="L6205" s="190">
        <f t="shared" si="5019"/>
        <v>96335</v>
      </c>
      <c r="M6205" s="55">
        <f t="shared" ref="M6205:O6205" si="5022">SUM(M6253,M6297,M6338,M6380,M6422,M6463,M6506,M6548,M6598,M6638,M6680,M6722,M6764)</f>
        <v>46757</v>
      </c>
      <c r="N6205" s="55">
        <f t="shared" si="5022"/>
        <v>31300</v>
      </c>
      <c r="O6205" s="55">
        <f t="shared" si="5022"/>
        <v>18278</v>
      </c>
      <c r="P6205" s="55">
        <f t="shared" si="4968"/>
        <v>614335</v>
      </c>
      <c r="Q6205" s="190">
        <f t="shared" si="4969"/>
        <v>99.453627106571048</v>
      </c>
    </row>
    <row r="6206" spans="1:17" s="30" customFormat="1" x14ac:dyDescent="0.25">
      <c r="A6206" s="36" t="s">
        <v>2216</v>
      </c>
      <c r="B6206" s="36" t="s">
        <v>82</v>
      </c>
      <c r="C6206" s="36" t="s">
        <v>3220</v>
      </c>
      <c r="D6206" s="36">
        <v>2202000</v>
      </c>
      <c r="E6206" s="38" t="s">
        <v>200</v>
      </c>
      <c r="F6206" s="4" t="s">
        <v>1</v>
      </c>
      <c r="G6206" s="42" t="s">
        <v>149</v>
      </c>
      <c r="H6206" s="42" t="s">
        <v>199</v>
      </c>
      <c r="I6206" s="190">
        <f t="shared" ref="I6206:L6206" si="5023">SUM(I6254,I6298,I6339,I6381,I6423,I6464,I6507,I6549,I6599,I6639,I6681,I6723,I6765)</f>
        <v>185930</v>
      </c>
      <c r="J6206" s="190">
        <f t="shared" ref="J6206" si="5024">SUM(J6254,J6298,J6339,J6381,J6423,J6464,J6507,J6549,J6599,J6639,J6681,J6723,J6765)</f>
        <v>173930</v>
      </c>
      <c r="K6206" s="190">
        <f t="shared" ref="K6206" si="5025">SUM(K6254,K6298,K6339,K6381,K6423,K6464,K6507,K6549,K6599,K6639,K6681,K6723,K6765)</f>
        <v>135175</v>
      </c>
      <c r="L6206" s="190">
        <f t="shared" si="5023"/>
        <v>38755</v>
      </c>
      <c r="M6206" s="55">
        <f t="shared" ref="M6206:O6206" si="5026">SUM(M6254,M6298,M6339,M6381,M6423,M6464,M6507,M6549,M6599,M6639,M6681,M6723,M6765)</f>
        <v>19125</v>
      </c>
      <c r="N6206" s="55">
        <f t="shared" si="5026"/>
        <v>13480</v>
      </c>
      <c r="O6206" s="55">
        <f t="shared" si="5026"/>
        <v>6150</v>
      </c>
      <c r="P6206" s="55">
        <f t="shared" si="4968"/>
        <v>173930</v>
      </c>
      <c r="Q6206" s="190">
        <f t="shared" si="4969"/>
        <v>100</v>
      </c>
    </row>
    <row r="6207" spans="1:17" s="30" customFormat="1" x14ac:dyDescent="0.25">
      <c r="A6207" s="36" t="s">
        <v>2216</v>
      </c>
      <c r="B6207" s="36" t="s">
        <v>82</v>
      </c>
      <c r="C6207" s="36" t="s">
        <v>3220</v>
      </c>
      <c r="D6207" s="36">
        <v>2202000</v>
      </c>
      <c r="E6207" s="38" t="s">
        <v>203</v>
      </c>
      <c r="F6207" s="4" t="s">
        <v>1</v>
      </c>
      <c r="G6207" s="42" t="s">
        <v>149</v>
      </c>
      <c r="H6207" s="42" t="s">
        <v>202</v>
      </c>
      <c r="I6207" s="190">
        <f t="shared" ref="I6207:L6207" si="5027">SUM(I6255,I6299,I6340,I6382,I6424,I6465,I6508,I6550,I6600,I6640,I6682,I6724,I6766)</f>
        <v>370325</v>
      </c>
      <c r="J6207" s="190">
        <f t="shared" ref="J6207" si="5028">SUM(J6255,J6299,J6340,J6382,J6424,J6465,J6508,J6550,J6600,J6640,J6682,J6724,J6766)</f>
        <v>274325</v>
      </c>
      <c r="K6207" s="190">
        <f t="shared" ref="K6207" si="5029">SUM(K6255,K6299,K6340,K6382,K6424,K6465,K6508,K6550,K6600,K6640,K6682,K6724,K6766)</f>
        <v>256325</v>
      </c>
      <c r="L6207" s="190">
        <f t="shared" si="5027"/>
        <v>18000</v>
      </c>
      <c r="M6207" s="55">
        <f t="shared" ref="M6207:O6207" si="5030">SUM(M6255,M6299,M6340,M6382,M6424,M6465,M6508,M6550,M6600,M6640,M6682,M6724,M6766)</f>
        <v>11900</v>
      </c>
      <c r="N6207" s="55">
        <f t="shared" si="5030"/>
        <v>4400</v>
      </c>
      <c r="O6207" s="55">
        <f t="shared" si="5030"/>
        <v>1700</v>
      </c>
      <c r="P6207" s="55">
        <f t="shared" si="4968"/>
        <v>274325</v>
      </c>
      <c r="Q6207" s="190">
        <f t="shared" si="4969"/>
        <v>100</v>
      </c>
    </row>
    <row r="6208" spans="1:17" s="30" customFormat="1" x14ac:dyDescent="0.25">
      <c r="A6208" s="36" t="s">
        <v>2216</v>
      </c>
      <c r="B6208" s="36" t="s">
        <v>82</v>
      </c>
      <c r="C6208" s="36" t="s">
        <v>3220</v>
      </c>
      <c r="D6208" s="36">
        <v>2202000</v>
      </c>
      <c r="E6208" s="38" t="s">
        <v>206</v>
      </c>
      <c r="F6208" s="4" t="s">
        <v>1</v>
      </c>
      <c r="G6208" s="42" t="s">
        <v>149</v>
      </c>
      <c r="H6208" s="42" t="s">
        <v>205</v>
      </c>
      <c r="I6208" s="190">
        <f t="shared" ref="I6208:L6208" si="5031">SUM(I6256,I6300,I6341,I6383,I6425,I6466,I6509,I6551,I6601,I6641,I6683,I6725,I6767)</f>
        <v>121239</v>
      </c>
      <c r="J6208" s="190">
        <f t="shared" ref="J6208" si="5032">SUM(J6256,J6300,J6341,J6383,J6425,J6466,J6509,J6551,J6601,J6641,J6683,J6725,J6767)</f>
        <v>63239</v>
      </c>
      <c r="K6208" s="190">
        <f t="shared" ref="K6208" si="5033">SUM(K6256,K6300,K6341,K6383,K6425,K6466,K6509,K6551,K6601,K6641,K6683,K6725,K6767)</f>
        <v>56864</v>
      </c>
      <c r="L6208" s="190">
        <f t="shared" si="5031"/>
        <v>6275</v>
      </c>
      <c r="M6208" s="55">
        <f t="shared" ref="M6208:O6208" si="5034">SUM(M6256,M6300,M6341,M6383,M6425,M6466,M6509,M6551,M6601,M6641,M6683,M6725,M6767)</f>
        <v>3900</v>
      </c>
      <c r="N6208" s="55">
        <f t="shared" si="5034"/>
        <v>1575</v>
      </c>
      <c r="O6208" s="55">
        <f t="shared" si="5034"/>
        <v>800</v>
      </c>
      <c r="P6208" s="55">
        <f t="shared" si="4968"/>
        <v>63139</v>
      </c>
      <c r="Q6208" s="190">
        <f t="shared" si="4969"/>
        <v>99.84186973228546</v>
      </c>
    </row>
    <row r="6209" spans="1:17" s="30" customFormat="1" x14ac:dyDescent="0.25">
      <c r="A6209" s="36" t="s">
        <v>2216</v>
      </c>
      <c r="B6209" s="36" t="s">
        <v>82</v>
      </c>
      <c r="C6209" s="36" t="s">
        <v>3220</v>
      </c>
      <c r="D6209" s="36">
        <v>2202000</v>
      </c>
      <c r="E6209" s="38" t="s">
        <v>209</v>
      </c>
      <c r="F6209" s="4" t="s">
        <v>1</v>
      </c>
      <c r="G6209" s="42" t="s">
        <v>149</v>
      </c>
      <c r="H6209" s="42" t="s">
        <v>208</v>
      </c>
      <c r="I6209" s="190">
        <f t="shared" ref="I6209:L6209" si="5035">SUM(I6257,I6301,I6342,I6384,I6426,I6467,I6510,I6552,I6602,I6642,I6684,I6726,I6768)</f>
        <v>392170</v>
      </c>
      <c r="J6209" s="190">
        <f t="shared" ref="J6209" si="5036">SUM(J6257,J6301,J6342,J6384,J6426,J6467,J6510,J6552,J6602,J6642,J6684,J6726,J6768)</f>
        <v>394090</v>
      </c>
      <c r="K6209" s="190">
        <f t="shared" ref="K6209" si="5037">SUM(K6257,K6301,K6342,K6384,K6426,K6467,K6510,K6552,K6602,K6642,K6684,K6726,K6768)</f>
        <v>322230</v>
      </c>
      <c r="L6209" s="190">
        <f t="shared" si="5035"/>
        <v>71860</v>
      </c>
      <c r="M6209" s="55">
        <f t="shared" ref="M6209:O6209" si="5038">SUM(M6257,M6301,M6342,M6384,M6426,M6467,M6510,M6552,M6602,M6642,M6684,M6726,M6768)</f>
        <v>42817</v>
      </c>
      <c r="N6209" s="55">
        <f t="shared" si="5038"/>
        <v>20906</v>
      </c>
      <c r="O6209" s="55">
        <f t="shared" si="5038"/>
        <v>8137</v>
      </c>
      <c r="P6209" s="55">
        <f t="shared" si="4968"/>
        <v>394090</v>
      </c>
      <c r="Q6209" s="190">
        <f t="shared" si="4969"/>
        <v>100</v>
      </c>
    </row>
    <row r="6210" spans="1:17" s="30" customFormat="1" x14ac:dyDescent="0.25">
      <c r="A6210" s="36" t="s">
        <v>2216</v>
      </c>
      <c r="B6210" s="36" t="s">
        <v>82</v>
      </c>
      <c r="C6210" s="36" t="s">
        <v>3220</v>
      </c>
      <c r="D6210" s="36">
        <v>2202000</v>
      </c>
      <c r="E6210" s="38" t="s">
        <v>212</v>
      </c>
      <c r="F6210" s="4" t="s">
        <v>1</v>
      </c>
      <c r="G6210" s="42" t="s">
        <v>149</v>
      </c>
      <c r="H6210" s="42" t="s">
        <v>211</v>
      </c>
      <c r="I6210" s="190">
        <f t="shared" ref="I6210:L6210" si="5039">SUM(I6258,I6302,I6343,I6385,I6427,I6468,I6511,I6553,I6603,I6643,I6685,I6727,I6769)</f>
        <v>1162415</v>
      </c>
      <c r="J6210" s="190">
        <f t="shared" ref="J6210" si="5040">SUM(J6258,J6302,J6343,J6385,J6427,J6468,J6511,J6553,J6603,J6643,J6685,J6727,J6769)</f>
        <v>816042</v>
      </c>
      <c r="K6210" s="190">
        <f t="shared" ref="K6210" si="5041">SUM(K6258,K6302,K6343,K6385,K6427,K6468,K6511,K6553,K6603,K6643,K6685,K6727,K6769)</f>
        <v>643775</v>
      </c>
      <c r="L6210" s="190">
        <f t="shared" si="5039"/>
        <v>150267</v>
      </c>
      <c r="M6210" s="55">
        <f t="shared" ref="M6210:O6210" si="5042">SUM(M6258,M6302,M6343,M6385,M6427,M6468,M6511,M6553,M6603,M6643,M6685,M6727,M6769)</f>
        <v>70893</v>
      </c>
      <c r="N6210" s="55">
        <f t="shared" si="5042"/>
        <v>36133</v>
      </c>
      <c r="O6210" s="55">
        <f t="shared" si="5042"/>
        <v>43241</v>
      </c>
      <c r="P6210" s="55">
        <f t="shared" si="4968"/>
        <v>794042</v>
      </c>
      <c r="Q6210" s="190">
        <f t="shared" si="4969"/>
        <v>97.304060330228097</v>
      </c>
    </row>
    <row r="6211" spans="1:17" s="30" customFormat="1" x14ac:dyDescent="0.25">
      <c r="A6211" s="36" t="s">
        <v>2216</v>
      </c>
      <c r="B6211" s="36" t="s">
        <v>82</v>
      </c>
      <c r="C6211" s="36" t="s">
        <v>3220</v>
      </c>
      <c r="D6211" s="36">
        <v>2202000</v>
      </c>
      <c r="E6211" s="38" t="s">
        <v>215</v>
      </c>
      <c r="F6211" s="4" t="s">
        <v>1</v>
      </c>
      <c r="G6211" s="42" t="s">
        <v>149</v>
      </c>
      <c r="H6211" s="42" t="s">
        <v>214</v>
      </c>
      <c r="I6211" s="190">
        <f t="shared" ref="I6211:L6211" si="5043">SUM(I6259,I6303,I6344,I6386,I6428,I6469,I6512,I6554,I6604,I6644,I6686,I6728,I6770)</f>
        <v>60993</v>
      </c>
      <c r="J6211" s="190">
        <f t="shared" ref="J6211" si="5044">SUM(J6259,J6303,J6344,J6386,J6428,J6469,J6512,J6554,J6604,J6644,J6686,J6728,J6770)</f>
        <v>55493</v>
      </c>
      <c r="K6211" s="190">
        <f t="shared" ref="K6211" si="5045">SUM(K6259,K6303,K6344,K6386,K6428,K6469,K6512,K6554,K6604,K6644,K6686,K6728,K6770)</f>
        <v>43205</v>
      </c>
      <c r="L6211" s="190">
        <f t="shared" si="5043"/>
        <v>11738</v>
      </c>
      <c r="M6211" s="55">
        <f t="shared" ref="M6211:O6211" si="5046">SUM(M6259,M6303,M6344,M6386,M6428,M6469,M6512,M6554,M6604,M6644,M6686,M6728,M6770)</f>
        <v>4054</v>
      </c>
      <c r="N6211" s="55">
        <f t="shared" si="5046"/>
        <v>4267</v>
      </c>
      <c r="O6211" s="55">
        <f t="shared" si="5046"/>
        <v>3417</v>
      </c>
      <c r="P6211" s="55">
        <f t="shared" si="4968"/>
        <v>54943</v>
      </c>
      <c r="Q6211" s="190">
        <f t="shared" si="4969"/>
        <v>99.008884003387806</v>
      </c>
    </row>
    <row r="6212" spans="1:17" s="30" customFormat="1" x14ac:dyDescent="0.25">
      <c r="A6212" s="36" t="s">
        <v>2216</v>
      </c>
      <c r="B6212" s="36" t="s">
        <v>82</v>
      </c>
      <c r="C6212" s="36" t="s">
        <v>3220</v>
      </c>
      <c r="D6212" s="36">
        <v>2202000</v>
      </c>
      <c r="E6212" s="38" t="s">
        <v>42</v>
      </c>
      <c r="F6212" s="4" t="s">
        <v>1</v>
      </c>
      <c r="G6212" s="42" t="s">
        <v>149</v>
      </c>
      <c r="H6212" s="42" t="s">
        <v>41</v>
      </c>
      <c r="I6212" s="190">
        <f t="shared" ref="I6212:L6212" si="5047">SUM(I6260,I6304,I6345,I6387,I6429,I6470,I6513,I6555,I6605,I6645,I6687,I6729,I6771)</f>
        <v>3905852</v>
      </c>
      <c r="J6212" s="190">
        <f t="shared" ref="J6212" si="5048">SUM(J6260,J6304,J6345,J6387,J6429,J6470,J6513,J6555,J6605,J6645,J6687,J6729,J6771)</f>
        <v>3349202</v>
      </c>
      <c r="K6212" s="190">
        <f t="shared" ref="K6212" si="5049">SUM(K6260,K6304,K6345,K6387,K6429,K6470,K6513,K6555,K6605,K6645,K6687,K6729,K6771)</f>
        <v>2766759</v>
      </c>
      <c r="L6212" s="190">
        <f t="shared" si="5047"/>
        <v>483260</v>
      </c>
      <c r="M6212" s="55">
        <f t="shared" ref="M6212:O6212" si="5050">SUM(M6260,M6304,M6345,M6387,M6429,M6470,M6513,M6555,M6605,M6645,M6687,M6729,M6771)</f>
        <v>237565</v>
      </c>
      <c r="N6212" s="55">
        <f t="shared" si="5050"/>
        <v>150167</v>
      </c>
      <c r="O6212" s="55">
        <f t="shared" si="5050"/>
        <v>95528</v>
      </c>
      <c r="P6212" s="55">
        <f t="shared" si="4968"/>
        <v>3250019</v>
      </c>
      <c r="Q6212" s="190">
        <f t="shared" si="4969"/>
        <v>97.038608002742137</v>
      </c>
    </row>
    <row r="6213" spans="1:17" s="30" customFormat="1" ht="22.5" x14ac:dyDescent="0.25">
      <c r="A6213" s="35" t="s">
        <v>1</v>
      </c>
      <c r="B6213" s="35" t="s">
        <v>1</v>
      </c>
      <c r="C6213" s="35" t="s">
        <v>1</v>
      </c>
      <c r="D6213" s="37" t="s">
        <v>1</v>
      </c>
      <c r="E6213" s="37" t="s">
        <v>1</v>
      </c>
      <c r="F6213" s="2" t="s">
        <v>1</v>
      </c>
      <c r="G6213" s="37" t="s">
        <v>1</v>
      </c>
      <c r="H6213" s="39" t="s">
        <v>57</v>
      </c>
      <c r="I6213" s="191">
        <f t="shared" ref="I6213:O6213" si="5051">SUM(I6214)</f>
        <v>1350</v>
      </c>
      <c r="J6213" s="191">
        <f t="shared" si="5051"/>
        <v>131590</v>
      </c>
      <c r="K6213" s="191">
        <f t="shared" si="5051"/>
        <v>130340</v>
      </c>
      <c r="L6213" s="191">
        <f t="shared" si="5051"/>
        <v>300</v>
      </c>
      <c r="M6213" s="50">
        <f t="shared" si="5051"/>
        <v>100</v>
      </c>
      <c r="N6213" s="50">
        <f t="shared" si="5051"/>
        <v>0</v>
      </c>
      <c r="O6213" s="50">
        <f t="shared" si="5051"/>
        <v>200</v>
      </c>
      <c r="P6213" s="50">
        <f t="shared" si="4968"/>
        <v>130640</v>
      </c>
      <c r="Q6213" s="191">
        <f t="shared" si="4969"/>
        <v>99.278060642905999</v>
      </c>
    </row>
    <row r="6214" spans="1:17" s="30" customFormat="1" x14ac:dyDescent="0.25">
      <c r="A6214" s="36" t="s">
        <v>2216</v>
      </c>
      <c r="B6214" s="36" t="s">
        <v>82</v>
      </c>
      <c r="C6214" s="36" t="s">
        <v>3220</v>
      </c>
      <c r="D6214" s="36">
        <v>2202000</v>
      </c>
      <c r="E6214" s="37" t="s">
        <v>3227</v>
      </c>
      <c r="F6214" s="2" t="s">
        <v>1</v>
      </c>
      <c r="G6214" s="37" t="s">
        <v>1</v>
      </c>
      <c r="H6214" s="37" t="s">
        <v>59</v>
      </c>
      <c r="I6214" s="192">
        <f t="shared" ref="I6214:L6214" si="5052">SUM(I6215:I6216)</f>
        <v>1350</v>
      </c>
      <c r="J6214" s="192">
        <f t="shared" ref="J6214" si="5053">SUM(J6215:J6216)</f>
        <v>131590</v>
      </c>
      <c r="K6214" s="192">
        <f t="shared" ref="K6214" si="5054">SUM(K6215:K6216)</f>
        <v>130340</v>
      </c>
      <c r="L6214" s="192">
        <f t="shared" si="5052"/>
        <v>300</v>
      </c>
      <c r="M6214" s="51">
        <f t="shared" ref="M6214:O6214" si="5055">SUM(M6215:M6216)</f>
        <v>100</v>
      </c>
      <c r="N6214" s="51">
        <f t="shared" si="5055"/>
        <v>0</v>
      </c>
      <c r="O6214" s="51">
        <f t="shared" si="5055"/>
        <v>200</v>
      </c>
      <c r="P6214" s="51">
        <f t="shared" si="4968"/>
        <v>130640</v>
      </c>
      <c r="Q6214" s="192">
        <f t="shared" si="4969"/>
        <v>99.278060642905999</v>
      </c>
    </row>
    <row r="6215" spans="1:17" s="30" customFormat="1" x14ac:dyDescent="0.25">
      <c r="A6215" s="36" t="s">
        <v>2216</v>
      </c>
      <c r="B6215" s="36" t="s">
        <v>82</v>
      </c>
      <c r="C6215" s="36" t="s">
        <v>3220</v>
      </c>
      <c r="D6215" s="36">
        <v>2202000</v>
      </c>
      <c r="E6215" s="3" t="s">
        <v>130</v>
      </c>
      <c r="F6215" s="4"/>
      <c r="G6215" s="16" t="s">
        <v>149</v>
      </c>
      <c r="H6215" s="16" t="s">
        <v>129</v>
      </c>
      <c r="I6215" s="190">
        <f t="shared" ref="I6215:L6215" si="5056">SUM(I6476)</f>
        <v>100</v>
      </c>
      <c r="J6215" s="190">
        <f t="shared" ref="J6215" si="5057">SUM(J6476)</f>
        <v>0</v>
      </c>
      <c r="K6215" s="190">
        <f t="shared" ref="K6215" si="5058">SUM(K6476)</f>
        <v>0</v>
      </c>
      <c r="L6215" s="190">
        <f t="shared" si="5056"/>
        <v>0</v>
      </c>
      <c r="M6215" s="55">
        <f t="shared" ref="M6215:O6215" si="5059">SUM(M6476)</f>
        <v>0</v>
      </c>
      <c r="N6215" s="55">
        <f t="shared" si="5059"/>
        <v>0</v>
      </c>
      <c r="O6215" s="55">
        <f t="shared" si="5059"/>
        <v>0</v>
      </c>
      <c r="P6215" s="55">
        <f t="shared" si="4968"/>
        <v>0</v>
      </c>
      <c r="Q6215" s="169" t="str">
        <f t="shared" si="4969"/>
        <v>-</v>
      </c>
    </row>
    <row r="6216" spans="1:17" s="30" customFormat="1" x14ac:dyDescent="0.25">
      <c r="A6216" s="36" t="s">
        <v>2216</v>
      </c>
      <c r="B6216" s="36" t="s">
        <v>82</v>
      </c>
      <c r="C6216" s="36" t="s">
        <v>3220</v>
      </c>
      <c r="D6216" s="36">
        <v>2202000</v>
      </c>
      <c r="E6216" s="38" t="s">
        <v>69</v>
      </c>
      <c r="F6216" s="4" t="s">
        <v>1</v>
      </c>
      <c r="G6216" s="42" t="s">
        <v>149</v>
      </c>
      <c r="H6216" s="42" t="s">
        <v>68</v>
      </c>
      <c r="I6216" s="190">
        <f t="shared" ref="I6216:L6216" si="5060">SUM(I6268,I6310,I6351,I6393,I6435,I6477,I6520,I6561,I6611,I6651,I6693,I6735,I6777)</f>
        <v>1250</v>
      </c>
      <c r="J6216" s="190">
        <f t="shared" ref="J6216" si="5061">SUM(J6268,J6310,J6351,J6393,J6435,J6477,J6520,J6561,J6611,J6651,J6693,J6735,J6777)</f>
        <v>131590</v>
      </c>
      <c r="K6216" s="190">
        <f t="shared" ref="K6216" si="5062">SUM(K6268,K6310,K6351,K6393,K6435,K6477,K6520,K6561,K6611,K6651,K6693,K6735,K6777)</f>
        <v>130340</v>
      </c>
      <c r="L6216" s="190">
        <f t="shared" si="5060"/>
        <v>300</v>
      </c>
      <c r="M6216" s="55">
        <f t="shared" ref="M6216:O6216" si="5063">SUM(M6268,M6310,M6351,M6393,M6435,M6477,M6520,M6561,M6611,M6651,M6693,M6735,M6777)</f>
        <v>100</v>
      </c>
      <c r="N6216" s="55">
        <f t="shared" si="5063"/>
        <v>0</v>
      </c>
      <c r="O6216" s="55">
        <f t="shared" si="5063"/>
        <v>200</v>
      </c>
      <c r="P6216" s="55">
        <f t="shared" si="4968"/>
        <v>130640</v>
      </c>
      <c r="Q6216" s="190">
        <f t="shared" si="4969"/>
        <v>99.278060642905999</v>
      </c>
    </row>
    <row r="6217" spans="1:17" s="30" customFormat="1" ht="22.5" x14ac:dyDescent="0.25">
      <c r="A6217" s="35" t="s">
        <v>1</v>
      </c>
      <c r="B6217" s="35" t="s">
        <v>1</v>
      </c>
      <c r="C6217" s="35" t="s">
        <v>1</v>
      </c>
      <c r="D6217" s="37" t="s">
        <v>1</v>
      </c>
      <c r="E6217" s="37" t="s">
        <v>1</v>
      </c>
      <c r="F6217" s="2" t="s">
        <v>1</v>
      </c>
      <c r="G6217" s="37" t="s">
        <v>1</v>
      </c>
      <c r="H6217" s="39" t="s">
        <v>296</v>
      </c>
      <c r="I6217" s="191">
        <f t="shared" ref="I6217:O6217" si="5064">SUM(I6218)</f>
        <v>21500</v>
      </c>
      <c r="J6217" s="191">
        <f t="shared" si="5064"/>
        <v>11500</v>
      </c>
      <c r="K6217" s="191">
        <f t="shared" si="5064"/>
        <v>11500</v>
      </c>
      <c r="L6217" s="191">
        <f t="shared" si="5064"/>
        <v>0</v>
      </c>
      <c r="M6217" s="50">
        <f t="shared" si="5064"/>
        <v>0</v>
      </c>
      <c r="N6217" s="50">
        <f t="shared" si="5064"/>
        <v>0</v>
      </c>
      <c r="O6217" s="50">
        <f t="shared" si="5064"/>
        <v>0</v>
      </c>
      <c r="P6217" s="50">
        <f t="shared" si="4968"/>
        <v>11500</v>
      </c>
      <c r="Q6217" s="191">
        <f t="shared" si="4969"/>
        <v>100</v>
      </c>
    </row>
    <row r="6218" spans="1:17" s="30" customFormat="1" x14ac:dyDescent="0.25">
      <c r="A6218" s="36" t="s">
        <v>2216</v>
      </c>
      <c r="B6218" s="36" t="s">
        <v>82</v>
      </c>
      <c r="C6218" s="36" t="s">
        <v>3220</v>
      </c>
      <c r="D6218" s="36">
        <v>2202000</v>
      </c>
      <c r="E6218" s="37" t="s">
        <v>3233</v>
      </c>
      <c r="F6218" s="2" t="s">
        <v>1</v>
      </c>
      <c r="G6218" s="37" t="s">
        <v>1</v>
      </c>
      <c r="H6218" s="37" t="s">
        <v>298</v>
      </c>
      <c r="I6218" s="192">
        <f t="shared" ref="I6218:L6218" si="5065">SUM(I6219:I6220)</f>
        <v>21500</v>
      </c>
      <c r="J6218" s="192">
        <f t="shared" ref="J6218" si="5066">SUM(J6219:J6220)</f>
        <v>11500</v>
      </c>
      <c r="K6218" s="192">
        <f t="shared" ref="K6218" si="5067">SUM(K6219:K6220)</f>
        <v>11500</v>
      </c>
      <c r="L6218" s="192">
        <f t="shared" si="5065"/>
        <v>0</v>
      </c>
      <c r="M6218" s="51">
        <f t="shared" ref="M6218:O6218" si="5068">SUM(M6219:M6220)</f>
        <v>0</v>
      </c>
      <c r="N6218" s="51">
        <f t="shared" si="5068"/>
        <v>0</v>
      </c>
      <c r="O6218" s="51">
        <f t="shared" si="5068"/>
        <v>0</v>
      </c>
      <c r="P6218" s="51">
        <f t="shared" si="4968"/>
        <v>11500</v>
      </c>
      <c r="Q6218" s="192">
        <f t="shared" si="4969"/>
        <v>100</v>
      </c>
    </row>
    <row r="6219" spans="1:17" s="30" customFormat="1" x14ac:dyDescent="0.25">
      <c r="A6219" s="36" t="s">
        <v>2216</v>
      </c>
      <c r="B6219" s="36" t="s">
        <v>82</v>
      </c>
      <c r="C6219" s="36" t="s">
        <v>3220</v>
      </c>
      <c r="D6219" s="36">
        <v>2202000</v>
      </c>
      <c r="E6219" s="38" t="s">
        <v>424</v>
      </c>
      <c r="F6219" s="4" t="s">
        <v>1</v>
      </c>
      <c r="G6219" s="42" t="s">
        <v>149</v>
      </c>
      <c r="H6219" s="42" t="s">
        <v>423</v>
      </c>
      <c r="I6219" s="190">
        <f t="shared" ref="I6219:L6219" si="5069">SUM(I6565)</f>
        <v>11500</v>
      </c>
      <c r="J6219" s="190">
        <f t="shared" ref="J6219" si="5070">SUM(J6565)</f>
        <v>6500</v>
      </c>
      <c r="K6219" s="190">
        <f t="shared" ref="K6219" si="5071">SUM(K6565)</f>
        <v>6500</v>
      </c>
      <c r="L6219" s="190">
        <f t="shared" si="5069"/>
        <v>0</v>
      </c>
      <c r="M6219" s="55">
        <f t="shared" ref="M6219:O6219" si="5072">SUM(M6565)</f>
        <v>0</v>
      </c>
      <c r="N6219" s="55">
        <f t="shared" si="5072"/>
        <v>0</v>
      </c>
      <c r="O6219" s="55">
        <f t="shared" si="5072"/>
        <v>0</v>
      </c>
      <c r="P6219" s="55">
        <f t="shared" si="4968"/>
        <v>6500</v>
      </c>
      <c r="Q6219" s="190">
        <f t="shared" si="4969"/>
        <v>100</v>
      </c>
    </row>
    <row r="6220" spans="1:17" s="30" customFormat="1" x14ac:dyDescent="0.25">
      <c r="A6220" s="36" t="s">
        <v>2216</v>
      </c>
      <c r="B6220" s="36" t="s">
        <v>82</v>
      </c>
      <c r="C6220" s="36" t="s">
        <v>3220</v>
      </c>
      <c r="D6220" s="36">
        <v>2202000</v>
      </c>
      <c r="E6220" s="38" t="s">
        <v>306</v>
      </c>
      <c r="F6220" s="4" t="s">
        <v>1</v>
      </c>
      <c r="G6220" s="42" t="s">
        <v>149</v>
      </c>
      <c r="H6220" s="42" t="s">
        <v>305</v>
      </c>
      <c r="I6220" s="190">
        <f t="shared" ref="I6220:L6220" si="5073">SUM(I6567)</f>
        <v>10000</v>
      </c>
      <c r="J6220" s="190">
        <f t="shared" ref="J6220" si="5074">SUM(J6567)</f>
        <v>5000</v>
      </c>
      <c r="K6220" s="190">
        <f t="shared" ref="K6220" si="5075">SUM(K6567)</f>
        <v>5000</v>
      </c>
      <c r="L6220" s="190">
        <f t="shared" si="5073"/>
        <v>0</v>
      </c>
      <c r="M6220" s="55">
        <f t="shared" ref="M6220:O6220" si="5076">SUM(M6567)</f>
        <v>0</v>
      </c>
      <c r="N6220" s="55">
        <f t="shared" si="5076"/>
        <v>0</v>
      </c>
      <c r="O6220" s="55">
        <f t="shared" si="5076"/>
        <v>0</v>
      </c>
      <c r="P6220" s="55">
        <f t="shared" si="4968"/>
        <v>5000</v>
      </c>
      <c r="Q6220" s="190">
        <f t="shared" si="4969"/>
        <v>100</v>
      </c>
    </row>
    <row r="6221" spans="1:17" s="30" customFormat="1" ht="22.5" x14ac:dyDescent="0.25">
      <c r="A6221" s="35" t="s">
        <v>1</v>
      </c>
      <c r="B6221" s="35" t="s">
        <v>1</v>
      </c>
      <c r="C6221" s="35" t="s">
        <v>1</v>
      </c>
      <c r="D6221" s="37" t="s">
        <v>1</v>
      </c>
      <c r="E6221" s="37" t="s">
        <v>1</v>
      </c>
      <c r="F6221" s="2" t="s">
        <v>1</v>
      </c>
      <c r="G6221" s="37" t="s">
        <v>1</v>
      </c>
      <c r="H6221" s="39" t="s">
        <v>70</v>
      </c>
      <c r="I6221" s="191">
        <f t="shared" ref="I6221:O6221" si="5077">SUM(I6222)</f>
        <v>956380</v>
      </c>
      <c r="J6221" s="191">
        <f t="shared" si="5077"/>
        <v>896130</v>
      </c>
      <c r="K6221" s="191">
        <f t="shared" si="5077"/>
        <v>243750</v>
      </c>
      <c r="L6221" s="191">
        <f t="shared" si="5077"/>
        <v>395100</v>
      </c>
      <c r="M6221" s="50">
        <f t="shared" si="5077"/>
        <v>375000</v>
      </c>
      <c r="N6221" s="50">
        <f t="shared" si="5077"/>
        <v>0</v>
      </c>
      <c r="O6221" s="50">
        <f t="shared" si="5077"/>
        <v>20100</v>
      </c>
      <c r="P6221" s="50">
        <f t="shared" si="4968"/>
        <v>638850</v>
      </c>
      <c r="Q6221" s="191">
        <f t="shared" si="4969"/>
        <v>71.28987981654447</v>
      </c>
    </row>
    <row r="6222" spans="1:17" s="30" customFormat="1" x14ac:dyDescent="0.25">
      <c r="A6222" s="36" t="s">
        <v>2216</v>
      </c>
      <c r="B6222" s="36" t="s">
        <v>82</v>
      </c>
      <c r="C6222" s="36" t="s">
        <v>3220</v>
      </c>
      <c r="D6222" s="36">
        <v>2202000</v>
      </c>
      <c r="E6222" s="37" t="s">
        <v>3228</v>
      </c>
      <c r="F6222" s="2" t="s">
        <v>1</v>
      </c>
      <c r="G6222" s="37" t="s">
        <v>1</v>
      </c>
      <c r="H6222" s="37" t="s">
        <v>72</v>
      </c>
      <c r="I6222" s="192">
        <f t="shared" ref="I6222:L6222" si="5078">SUM(I6223:I6225)</f>
        <v>956380</v>
      </c>
      <c r="J6222" s="192">
        <f t="shared" ref="J6222" si="5079">SUM(J6223:J6225)</f>
        <v>896130</v>
      </c>
      <c r="K6222" s="192">
        <f t="shared" ref="K6222" si="5080">SUM(K6223:K6225)</f>
        <v>243750</v>
      </c>
      <c r="L6222" s="192">
        <f t="shared" si="5078"/>
        <v>395100</v>
      </c>
      <c r="M6222" s="51">
        <f t="shared" ref="M6222:O6222" si="5081">SUM(M6223:M6225)</f>
        <v>375000</v>
      </c>
      <c r="N6222" s="51">
        <f t="shared" si="5081"/>
        <v>0</v>
      </c>
      <c r="O6222" s="51">
        <f t="shared" si="5081"/>
        <v>20100</v>
      </c>
      <c r="P6222" s="51">
        <f t="shared" si="4968"/>
        <v>638850</v>
      </c>
      <c r="Q6222" s="192">
        <f t="shared" si="4969"/>
        <v>71.28987981654447</v>
      </c>
    </row>
    <row r="6223" spans="1:17" s="30" customFormat="1" x14ac:dyDescent="0.25">
      <c r="A6223" s="36" t="s">
        <v>2216</v>
      </c>
      <c r="B6223" s="36" t="s">
        <v>82</v>
      </c>
      <c r="C6223" s="36" t="s">
        <v>3220</v>
      </c>
      <c r="D6223" s="36">
        <v>2202000</v>
      </c>
      <c r="E6223" s="38" t="s">
        <v>75</v>
      </c>
      <c r="F6223" s="4" t="s">
        <v>1</v>
      </c>
      <c r="G6223" s="42" t="s">
        <v>149</v>
      </c>
      <c r="H6223" s="42" t="s">
        <v>74</v>
      </c>
      <c r="I6223" s="190">
        <f t="shared" ref="I6223:L6223" si="5082">SUM(I6271,I6313,I6354,I6396,I6438,I6480,I6523,I6572,I6614,I6654,I6697,I6738,I6780)</f>
        <v>306580</v>
      </c>
      <c r="J6223" s="190">
        <f t="shared" ref="J6223" si="5083">SUM(J6271,J6313,J6354,J6396,J6438,J6480,J6523,J6572,J6614,J6654,J6697,J6738,J6780)</f>
        <v>247330</v>
      </c>
      <c r="K6223" s="190">
        <f t="shared" ref="K6223" si="5084">SUM(K6271,K6313,K6354,K6396,K6438,K6480,K6523,K6572,K6614,K6654,K6697,K6738,K6780)</f>
        <v>234230</v>
      </c>
      <c r="L6223" s="190">
        <f t="shared" si="5082"/>
        <v>10000</v>
      </c>
      <c r="M6223" s="55">
        <f t="shared" ref="M6223:O6223" si="5085">SUM(M6271,M6313,M6354,M6396,M6438,M6480,M6523,M6572,M6614,M6654,M6697,M6738,M6780)</f>
        <v>10000</v>
      </c>
      <c r="N6223" s="55">
        <f t="shared" si="5085"/>
        <v>0</v>
      </c>
      <c r="O6223" s="55">
        <f t="shared" si="5085"/>
        <v>0</v>
      </c>
      <c r="P6223" s="55">
        <f t="shared" si="4968"/>
        <v>244230</v>
      </c>
      <c r="Q6223" s="190">
        <f t="shared" si="4969"/>
        <v>98.746613835765984</v>
      </c>
    </row>
    <row r="6224" spans="1:17" s="30" customFormat="1" x14ac:dyDescent="0.25">
      <c r="A6224" s="36" t="s">
        <v>2216</v>
      </c>
      <c r="B6224" s="36" t="s">
        <v>82</v>
      </c>
      <c r="C6224" s="36" t="s">
        <v>3220</v>
      </c>
      <c r="D6224" s="36">
        <v>2202000</v>
      </c>
      <c r="E6224" s="38" t="s">
        <v>183</v>
      </c>
      <c r="F6224" s="4" t="s">
        <v>1</v>
      </c>
      <c r="G6224" s="42" t="s">
        <v>149</v>
      </c>
      <c r="H6224" s="42" t="s">
        <v>182</v>
      </c>
      <c r="I6224" s="190">
        <f t="shared" ref="I6224:L6224" si="5086">SUM(I6481,I6573)</f>
        <v>2500</v>
      </c>
      <c r="J6224" s="190">
        <f t="shared" ref="J6224" si="5087">SUM(J6481,J6573)</f>
        <v>2500</v>
      </c>
      <c r="K6224" s="190">
        <f t="shared" ref="K6224" si="5088">SUM(K6481,K6573)</f>
        <v>2500</v>
      </c>
      <c r="L6224" s="190">
        <f t="shared" si="5086"/>
        <v>0</v>
      </c>
      <c r="M6224" s="55">
        <f t="shared" ref="M6224:O6224" si="5089">SUM(M6481,M6573)</f>
        <v>0</v>
      </c>
      <c r="N6224" s="55">
        <f t="shared" si="5089"/>
        <v>0</v>
      </c>
      <c r="O6224" s="55">
        <f t="shared" si="5089"/>
        <v>0</v>
      </c>
      <c r="P6224" s="55">
        <f t="shared" si="4968"/>
        <v>2500</v>
      </c>
      <c r="Q6224" s="190">
        <f t="shared" si="4969"/>
        <v>100</v>
      </c>
    </row>
    <row r="6225" spans="1:17" s="30" customFormat="1" x14ac:dyDescent="0.25">
      <c r="A6225" s="36" t="s">
        <v>2216</v>
      </c>
      <c r="B6225" s="36" t="s">
        <v>82</v>
      </c>
      <c r="C6225" s="36" t="s">
        <v>3220</v>
      </c>
      <c r="D6225" s="36">
        <v>2202000</v>
      </c>
      <c r="E6225" s="38" t="s">
        <v>341</v>
      </c>
      <c r="F6225" s="4" t="s">
        <v>1</v>
      </c>
      <c r="G6225" s="42" t="s">
        <v>149</v>
      </c>
      <c r="H6225" s="42" t="s">
        <v>340</v>
      </c>
      <c r="I6225" s="190">
        <f t="shared" ref="I6225:L6225" si="5090">SUM(I6272,I6355,I6397,I6655,I6698,I6739,I6781)</f>
        <v>647300</v>
      </c>
      <c r="J6225" s="190">
        <f t="shared" ref="J6225" si="5091">SUM(J6272,J6355,J6397,J6655,J6698,J6739,J6781)</f>
        <v>646300</v>
      </c>
      <c r="K6225" s="190">
        <f t="shared" ref="K6225" si="5092">SUM(K6272,K6355,K6397,K6655,K6698,K6739,K6781)</f>
        <v>7020</v>
      </c>
      <c r="L6225" s="190">
        <f t="shared" si="5090"/>
        <v>385100</v>
      </c>
      <c r="M6225" s="55">
        <f t="shared" ref="M6225:O6225" si="5093">SUM(M6272,M6355,M6397,M6655,M6698,M6739,M6781)</f>
        <v>365000</v>
      </c>
      <c r="N6225" s="55">
        <f t="shared" si="5093"/>
        <v>0</v>
      </c>
      <c r="O6225" s="55">
        <f t="shared" si="5093"/>
        <v>20100</v>
      </c>
      <c r="P6225" s="55">
        <f t="shared" si="4968"/>
        <v>392120</v>
      </c>
      <c r="Q6225" s="190">
        <f t="shared" si="4969"/>
        <v>60.67151477641962</v>
      </c>
    </row>
    <row r="6226" spans="1:17" s="30" customFormat="1" x14ac:dyDescent="0.25">
      <c r="A6226" s="42" t="s">
        <v>1</v>
      </c>
      <c r="B6226" s="42" t="s">
        <v>1</v>
      </c>
      <c r="C6226" s="42" t="s">
        <v>1</v>
      </c>
      <c r="D6226" s="42" t="s">
        <v>1</v>
      </c>
      <c r="E6226" s="42" t="s">
        <v>1</v>
      </c>
      <c r="F6226" s="16" t="s">
        <v>1</v>
      </c>
      <c r="G6226" s="42" t="s">
        <v>1</v>
      </c>
      <c r="H6226" s="39" t="s">
        <v>3229</v>
      </c>
      <c r="I6226" s="191">
        <f t="shared" ref="I6226:L6226" si="5094">SUM(I6221,I6217,I6213,I6192)</f>
        <v>32048135</v>
      </c>
      <c r="J6226" s="191">
        <f t="shared" ref="J6226" si="5095">SUM(J6221,J6217,J6213,J6192)</f>
        <v>30884935</v>
      </c>
      <c r="K6226" s="191">
        <f t="shared" ref="K6226" si="5096">SUM(K6221,K6217,K6213,K6192)</f>
        <v>24182845</v>
      </c>
      <c r="L6226" s="191">
        <f t="shared" si="5094"/>
        <v>6257114</v>
      </c>
      <c r="M6226" s="50">
        <f t="shared" ref="M6226:O6226" si="5097">SUM(M6221,M6217,M6213,M6192)</f>
        <v>2769574</v>
      </c>
      <c r="N6226" s="50">
        <f t="shared" si="5097"/>
        <v>1994013</v>
      </c>
      <c r="O6226" s="50">
        <f t="shared" si="5097"/>
        <v>1493527</v>
      </c>
      <c r="P6226" s="50">
        <f t="shared" si="4968"/>
        <v>30439959</v>
      </c>
      <c r="Q6226" s="191">
        <f t="shared" si="4969"/>
        <v>98.559245794106403</v>
      </c>
    </row>
    <row r="6227" spans="1:17" s="30" customFormat="1" ht="15.75" thickBot="1" x14ac:dyDescent="0.3">
      <c r="A6227" s="42" t="s">
        <v>1</v>
      </c>
      <c r="B6227" s="42" t="s">
        <v>1</v>
      </c>
      <c r="C6227" s="42" t="s">
        <v>1</v>
      </c>
      <c r="D6227" s="42" t="s">
        <v>1</v>
      </c>
      <c r="E6227" s="42" t="s">
        <v>1</v>
      </c>
      <c r="F6227" s="16" t="s">
        <v>1</v>
      </c>
      <c r="G6227" s="42" t="s">
        <v>1</v>
      </c>
      <c r="H6227" s="37" t="s">
        <v>77</v>
      </c>
      <c r="I6227" s="192">
        <v>0</v>
      </c>
      <c r="J6227" s="192">
        <v>0</v>
      </c>
      <c r="K6227" s="192"/>
      <c r="L6227" s="192">
        <f>M6227+N6227+O6227</f>
        <v>0</v>
      </c>
      <c r="M6227" s="51"/>
      <c r="N6227" s="51"/>
      <c r="O6227" s="51"/>
      <c r="P6227" s="51">
        <f t="shared" si="4968"/>
        <v>0</v>
      </c>
      <c r="Q6227" s="171" t="str">
        <f t="shared" si="4969"/>
        <v>-</v>
      </c>
    </row>
    <row r="6228" spans="1:17" s="30" customFormat="1" ht="45.75" thickBot="1" x14ac:dyDescent="0.3">
      <c r="A6228" s="223" t="s">
        <v>1</v>
      </c>
      <c r="B6228" s="223" t="s">
        <v>1</v>
      </c>
      <c r="C6228" s="223" t="s">
        <v>1</v>
      </c>
      <c r="D6228" s="223" t="s">
        <v>1</v>
      </c>
      <c r="E6228" s="223" t="s">
        <v>1</v>
      </c>
      <c r="F6228" s="212" t="s">
        <v>1</v>
      </c>
      <c r="G6228" s="226" t="s">
        <v>1</v>
      </c>
      <c r="H6228" s="28" t="s">
        <v>78</v>
      </c>
      <c r="I6228" s="109" t="s">
        <v>3374</v>
      </c>
      <c r="J6228" s="109" t="s">
        <v>3433</v>
      </c>
      <c r="K6228" s="109" t="s">
        <v>3437</v>
      </c>
      <c r="L6228" s="109" t="s">
        <v>3434</v>
      </c>
      <c r="M6228" s="5" t="s">
        <v>3439</v>
      </c>
      <c r="N6228" s="5" t="s">
        <v>3440</v>
      </c>
      <c r="O6228" s="5" t="s">
        <v>3441</v>
      </c>
      <c r="P6228" s="5" t="s">
        <v>3438</v>
      </c>
      <c r="Q6228" s="162" t="s">
        <v>3302</v>
      </c>
    </row>
    <row r="6229" spans="1:17" s="30" customFormat="1" x14ac:dyDescent="0.25">
      <c r="A6229" s="224"/>
      <c r="B6229" s="224"/>
      <c r="C6229" s="224"/>
      <c r="D6229" s="224"/>
      <c r="E6229" s="224"/>
      <c r="F6229" s="213"/>
      <c r="G6229" s="227"/>
      <c r="H6229" s="44" t="s">
        <v>1</v>
      </c>
      <c r="I6229" s="110">
        <v>1</v>
      </c>
      <c r="J6229" s="110">
        <v>2</v>
      </c>
      <c r="K6229" s="110">
        <v>20</v>
      </c>
      <c r="L6229" s="110" t="s">
        <v>3402</v>
      </c>
      <c r="M6229" s="12">
        <v>5</v>
      </c>
      <c r="N6229" s="12">
        <v>6</v>
      </c>
      <c r="O6229" s="12">
        <v>7</v>
      </c>
      <c r="P6229" s="12" t="s">
        <v>3303</v>
      </c>
      <c r="Q6229" s="110">
        <v>9</v>
      </c>
    </row>
    <row r="6230" spans="1:17" s="30" customFormat="1" x14ac:dyDescent="0.25">
      <c r="A6230" s="224"/>
      <c r="B6230" s="224"/>
      <c r="C6230" s="224"/>
      <c r="D6230" s="224"/>
      <c r="E6230" s="224"/>
      <c r="F6230" s="213"/>
      <c r="G6230" s="227"/>
      <c r="H6230" s="45" t="s">
        <v>157</v>
      </c>
      <c r="I6230" s="193">
        <f t="shared" ref="I6230:L6230" si="5098">SUM(I6226)</f>
        <v>32048135</v>
      </c>
      <c r="J6230" s="193">
        <f t="shared" ref="J6230" si="5099">SUM(J6226)</f>
        <v>30884935</v>
      </c>
      <c r="K6230" s="193">
        <f t="shared" ref="K6230" si="5100">SUM(K6226)</f>
        <v>24182845</v>
      </c>
      <c r="L6230" s="193">
        <f t="shared" si="5098"/>
        <v>6257114</v>
      </c>
      <c r="M6230" s="56">
        <f t="shared" ref="M6230:O6230" si="5101">SUM(M6226)</f>
        <v>2769574</v>
      </c>
      <c r="N6230" s="56">
        <f t="shared" si="5101"/>
        <v>1994013</v>
      </c>
      <c r="O6230" s="56">
        <f t="shared" si="5101"/>
        <v>1493527</v>
      </c>
      <c r="P6230" s="56">
        <f>K6230+L6230</f>
        <v>30439959</v>
      </c>
      <c r="Q6230" s="193">
        <f t="shared" ref="Q6230:Q6235" si="5102">IF(J6230=0,"-",P6230/J6230*100)</f>
        <v>98.559245794106403</v>
      </c>
    </row>
    <row r="6231" spans="1:17" s="30" customFormat="1" x14ac:dyDescent="0.25">
      <c r="A6231" s="224"/>
      <c r="B6231" s="224"/>
      <c r="C6231" s="224"/>
      <c r="D6231" s="224"/>
      <c r="E6231" s="224"/>
      <c r="F6231" s="213"/>
      <c r="G6231" s="227"/>
      <c r="H6231" s="47" t="s">
        <v>80</v>
      </c>
      <c r="I6231" s="193">
        <f t="shared" ref="I6231:L6231" si="5103">SUM(I6230)</f>
        <v>32048135</v>
      </c>
      <c r="J6231" s="193">
        <f t="shared" ref="J6231" si="5104">SUM(J6230)</f>
        <v>30884935</v>
      </c>
      <c r="K6231" s="193">
        <f t="shared" ref="K6231" si="5105">SUM(K6230)</f>
        <v>24182845</v>
      </c>
      <c r="L6231" s="193">
        <f t="shared" si="5103"/>
        <v>6257114</v>
      </c>
      <c r="M6231" s="56">
        <f t="shared" ref="M6231:O6231" si="5106">SUM(M6230)</f>
        <v>2769574</v>
      </c>
      <c r="N6231" s="56">
        <f t="shared" si="5106"/>
        <v>1994013</v>
      </c>
      <c r="O6231" s="56">
        <f t="shared" si="5106"/>
        <v>1493527</v>
      </c>
      <c r="P6231" s="56">
        <f>K6231+L6231</f>
        <v>30439959</v>
      </c>
      <c r="Q6231" s="193">
        <f t="shared" si="5102"/>
        <v>98.559245794106403</v>
      </c>
    </row>
    <row r="6232" spans="1:17" s="30" customFormat="1" x14ac:dyDescent="0.25">
      <c r="A6232" s="225"/>
      <c r="B6232" s="225"/>
      <c r="C6232" s="225"/>
      <c r="D6232" s="225"/>
      <c r="E6232" s="225"/>
      <c r="F6232" s="216"/>
      <c r="G6232" s="228"/>
      <c r="I6232" s="194"/>
      <c r="J6232" s="194">
        <v>0</v>
      </c>
      <c r="K6232" s="194"/>
      <c r="L6232" s="194">
        <f>M6232+N6232+O6232</f>
        <v>0</v>
      </c>
      <c r="P6232" s="30">
        <f>K6232+L6232</f>
        <v>0</v>
      </c>
      <c r="Q6232" s="172" t="str">
        <f t="shared" si="5102"/>
        <v>-</v>
      </c>
    </row>
    <row r="6233" spans="1:17" s="30" customFormat="1" x14ac:dyDescent="0.25">
      <c r="A6233" s="42" t="s">
        <v>1</v>
      </c>
      <c r="B6233" s="42" t="s">
        <v>1</v>
      </c>
      <c r="C6233" s="42" t="s">
        <v>1</v>
      </c>
      <c r="D6233" s="42" t="s">
        <v>1</v>
      </c>
      <c r="E6233" s="42" t="s">
        <v>1</v>
      </c>
      <c r="F6233" s="16" t="s">
        <v>1</v>
      </c>
      <c r="G6233" s="42" t="s">
        <v>1</v>
      </c>
      <c r="H6233" s="48" t="s">
        <v>1</v>
      </c>
      <c r="I6233" s="195"/>
      <c r="J6233" s="195">
        <v>0</v>
      </c>
      <c r="K6233" s="195"/>
      <c r="L6233" s="195">
        <f>M6233+N6233+O6233</f>
        <v>0</v>
      </c>
      <c r="M6233" s="48"/>
      <c r="N6233" s="48"/>
      <c r="O6233" s="48"/>
      <c r="P6233" s="48">
        <f>K6233+L6233</f>
        <v>0</v>
      </c>
      <c r="Q6233" s="173" t="str">
        <f t="shared" si="5102"/>
        <v>-</v>
      </c>
    </row>
    <row r="6234" spans="1:17" s="30" customFormat="1" x14ac:dyDescent="0.25">
      <c r="A6234" s="42" t="s">
        <v>1</v>
      </c>
      <c r="B6234" s="42" t="s">
        <v>1</v>
      </c>
      <c r="C6234" s="42" t="s">
        <v>1</v>
      </c>
      <c r="D6234" s="42" t="s">
        <v>1</v>
      </c>
      <c r="E6234" s="42" t="s">
        <v>1</v>
      </c>
      <c r="F6234" s="16" t="s">
        <v>1</v>
      </c>
      <c r="G6234" s="42" t="s">
        <v>1</v>
      </c>
      <c r="H6234" s="39" t="s">
        <v>2385</v>
      </c>
      <c r="I6234" s="191">
        <f t="shared" ref="I6234:L6234" si="5107">SUM(I6226)</f>
        <v>32048135</v>
      </c>
      <c r="J6234" s="191">
        <f t="shared" ref="J6234" si="5108">SUM(J6226)</f>
        <v>30884935</v>
      </c>
      <c r="K6234" s="191">
        <f t="shared" ref="K6234" si="5109">SUM(K6226)</f>
        <v>24182845</v>
      </c>
      <c r="L6234" s="191">
        <f t="shared" si="5107"/>
        <v>6257114</v>
      </c>
      <c r="M6234" s="50">
        <f t="shared" ref="M6234:O6234" si="5110">SUM(M6226)</f>
        <v>2769574</v>
      </c>
      <c r="N6234" s="50">
        <f t="shared" si="5110"/>
        <v>1994013</v>
      </c>
      <c r="O6234" s="50">
        <f t="shared" si="5110"/>
        <v>1493527</v>
      </c>
      <c r="P6234" s="50">
        <f>K6234+L6234</f>
        <v>30439959</v>
      </c>
      <c r="Q6234" s="191">
        <f t="shared" si="5102"/>
        <v>98.559245794106403</v>
      </c>
    </row>
    <row r="6235" spans="1:17" s="30" customFormat="1" x14ac:dyDescent="0.25">
      <c r="A6235" s="42" t="s">
        <v>1</v>
      </c>
      <c r="B6235" s="42" t="s">
        <v>1</v>
      </c>
      <c r="C6235" s="42" t="s">
        <v>1</v>
      </c>
      <c r="D6235" s="42" t="s">
        <v>1</v>
      </c>
      <c r="E6235" s="42" t="s">
        <v>1</v>
      </c>
      <c r="F6235" s="16" t="s">
        <v>1</v>
      </c>
      <c r="G6235" s="42" t="s">
        <v>1</v>
      </c>
      <c r="H6235" s="37" t="s">
        <v>77</v>
      </c>
      <c r="I6235" s="192">
        <f t="shared" ref="I6235:J6235" si="5111">SUM(I6789)</f>
        <v>649</v>
      </c>
      <c r="J6235" s="192">
        <f t="shared" si="5111"/>
        <v>649</v>
      </c>
      <c r="K6235" s="192"/>
      <c r="L6235" s="192"/>
      <c r="M6235" s="51">
        <f t="shared" ref="M6235:O6235" si="5112">SUM(M6789)</f>
        <v>0</v>
      </c>
      <c r="N6235" s="51">
        <f t="shared" si="5112"/>
        <v>0</v>
      </c>
      <c r="O6235" s="51">
        <f t="shared" si="5112"/>
        <v>0</v>
      </c>
      <c r="P6235" s="51"/>
      <c r="Q6235" s="192">
        <f t="shared" si="5102"/>
        <v>0</v>
      </c>
    </row>
    <row r="6236" spans="1:17" ht="15.75" thickBot="1" x14ac:dyDescent="0.3">
      <c r="A6236" s="1" t="s">
        <v>2216</v>
      </c>
      <c r="B6236" s="1" t="s">
        <v>82</v>
      </c>
      <c r="C6236" s="4" t="s">
        <v>1</v>
      </c>
      <c r="D6236" s="4" t="s">
        <v>1</v>
      </c>
      <c r="E6236" s="2" t="s">
        <v>1</v>
      </c>
      <c r="F6236" s="2" t="s">
        <v>1</v>
      </c>
      <c r="G6236" s="2" t="s">
        <v>1</v>
      </c>
      <c r="H6236" s="2" t="s">
        <v>1</v>
      </c>
      <c r="I6236" s="183"/>
      <c r="J6236" s="183"/>
      <c r="K6236" s="183"/>
      <c r="L6236" s="183">
        <f>M6236+N6236+O6236</f>
        <v>0</v>
      </c>
      <c r="M6236" s="3"/>
      <c r="N6236" s="3"/>
      <c r="O6236" s="3"/>
      <c r="P6236" s="3">
        <f>K6236+L6236</f>
        <v>0</v>
      </c>
      <c r="Q6236" s="161"/>
    </row>
    <row r="6237" spans="1:17" ht="45.75" thickBot="1" x14ac:dyDescent="0.3">
      <c r="A6237" s="5" t="s">
        <v>4</v>
      </c>
      <c r="B6237" s="5" t="s">
        <v>5</v>
      </c>
      <c r="C6237" s="5" t="s">
        <v>6</v>
      </c>
      <c r="D6237" s="6" t="s">
        <v>1</v>
      </c>
      <c r="E6237" s="5" t="s">
        <v>7</v>
      </c>
      <c r="F6237" s="5" t="s">
        <v>8</v>
      </c>
      <c r="G6237" s="5" t="s">
        <v>9</v>
      </c>
      <c r="H6237" s="5" t="s">
        <v>10</v>
      </c>
      <c r="I6237" s="109" t="s">
        <v>3374</v>
      </c>
      <c r="J6237" s="109" t="s">
        <v>3433</v>
      </c>
      <c r="K6237" s="109" t="s">
        <v>3437</v>
      </c>
      <c r="L6237" s="109" t="s">
        <v>3434</v>
      </c>
      <c r="M6237" s="5" t="s">
        <v>3439</v>
      </c>
      <c r="N6237" s="5" t="s">
        <v>3440</v>
      </c>
      <c r="O6237" s="5" t="s">
        <v>3441</v>
      </c>
      <c r="P6237" s="5" t="s">
        <v>3438</v>
      </c>
      <c r="Q6237" s="162" t="s">
        <v>3302</v>
      </c>
    </row>
    <row r="6238" spans="1:17" x14ac:dyDescent="0.25">
      <c r="A6238" s="7" t="s">
        <v>1</v>
      </c>
      <c r="B6238" s="7" t="s">
        <v>1</v>
      </c>
      <c r="C6238" s="7" t="s">
        <v>1</v>
      </c>
      <c r="D6238" s="8" t="s">
        <v>1</v>
      </c>
      <c r="E6238" s="8" t="s">
        <v>1</v>
      </c>
      <c r="F6238" s="9" t="s">
        <v>1</v>
      </c>
      <c r="G6238" s="10" t="s">
        <v>1</v>
      </c>
      <c r="H6238" s="11" t="s">
        <v>1</v>
      </c>
      <c r="I6238" s="110">
        <v>1</v>
      </c>
      <c r="J6238" s="110">
        <v>2</v>
      </c>
      <c r="K6238" s="110">
        <v>20</v>
      </c>
      <c r="L6238" s="110" t="s">
        <v>3402</v>
      </c>
      <c r="M6238" s="12">
        <v>5</v>
      </c>
      <c r="N6238" s="12">
        <v>6</v>
      </c>
      <c r="O6238" s="12">
        <v>7</v>
      </c>
      <c r="P6238" s="12" t="s">
        <v>3303</v>
      </c>
      <c r="Q6238" s="110">
        <v>9</v>
      </c>
    </row>
    <row r="6239" spans="1:17" x14ac:dyDescent="0.25">
      <c r="A6239" s="1" t="s">
        <v>2216</v>
      </c>
      <c r="B6239" s="1" t="s">
        <v>82</v>
      </c>
      <c r="C6239" s="4" t="s">
        <v>12</v>
      </c>
      <c r="D6239" s="4" t="s">
        <v>2249</v>
      </c>
      <c r="E6239" s="2" t="s">
        <v>1</v>
      </c>
      <c r="F6239" s="2" t="s">
        <v>1</v>
      </c>
      <c r="G6239" s="2" t="s">
        <v>1</v>
      </c>
      <c r="H6239" s="2" t="s">
        <v>2250</v>
      </c>
      <c r="I6239" s="183">
        <v>0</v>
      </c>
      <c r="J6239" s="183"/>
      <c r="K6239" s="183"/>
      <c r="L6239" s="183">
        <f>M6239+N6239+O6239</f>
        <v>0</v>
      </c>
      <c r="M6239" s="3"/>
      <c r="N6239" s="3"/>
      <c r="O6239" s="3"/>
      <c r="P6239" s="3">
        <f t="shared" ref="P6239:P6273" si="5113">K6239+L6239</f>
        <v>0</v>
      </c>
      <c r="Q6239" s="161"/>
    </row>
    <row r="6240" spans="1:17" ht="33.75" x14ac:dyDescent="0.25">
      <c r="A6240" s="1" t="s">
        <v>1</v>
      </c>
      <c r="B6240" s="1" t="s">
        <v>1</v>
      </c>
      <c r="C6240" s="1" t="s">
        <v>1</v>
      </c>
      <c r="D6240" s="2" t="s">
        <v>1</v>
      </c>
      <c r="E6240" s="2" t="s">
        <v>1</v>
      </c>
      <c r="F6240" s="2" t="s">
        <v>1</v>
      </c>
      <c r="G6240" s="2" t="s">
        <v>1</v>
      </c>
      <c r="H6240" s="13" t="s">
        <v>14</v>
      </c>
      <c r="I6240" s="184">
        <f t="shared" ref="I6240:O6240" si="5114">SUM(I6241,I6249,I6251)</f>
        <v>10948674</v>
      </c>
      <c r="J6240" s="184">
        <f t="shared" ref="J6240" si="5115">SUM(J6241,J6249,J6251)</f>
        <v>10613674</v>
      </c>
      <c r="K6240" s="184">
        <f t="shared" ref="K6240" si="5116">SUM(K6241,K6249,K6251)</f>
        <v>8437337</v>
      </c>
      <c r="L6240" s="184">
        <f t="shared" si="5114"/>
        <v>2145854</v>
      </c>
      <c r="M6240" s="14">
        <f t="shared" si="5114"/>
        <v>741670</v>
      </c>
      <c r="N6240" s="14">
        <f t="shared" si="5114"/>
        <v>710552</v>
      </c>
      <c r="O6240" s="14">
        <f t="shared" si="5114"/>
        <v>693632</v>
      </c>
      <c r="P6240" s="14">
        <f t="shared" si="5113"/>
        <v>10583191</v>
      </c>
      <c r="Q6240" s="184">
        <f t="shared" ref="Q6240:Q6273" si="5117">IF(J6240=0,"-",P6240/J6240*100)</f>
        <v>99.712795022722574</v>
      </c>
    </row>
    <row r="6241" spans="1:17" x14ac:dyDescent="0.25">
      <c r="A6241" s="4" t="s">
        <v>2216</v>
      </c>
      <c r="B6241" s="4" t="s">
        <v>82</v>
      </c>
      <c r="C6241" s="4" t="s">
        <v>12</v>
      </c>
      <c r="D6241" s="4" t="s">
        <v>2249</v>
      </c>
      <c r="E6241" s="2" t="s">
        <v>15</v>
      </c>
      <c r="F6241" s="2" t="s">
        <v>1</v>
      </c>
      <c r="G6241" s="2" t="s">
        <v>1</v>
      </c>
      <c r="H6241" s="2" t="s">
        <v>16</v>
      </c>
      <c r="I6241" s="185">
        <f t="shared" ref="I6241:O6241" si="5118">SUM(I6242:I6243)</f>
        <v>8244644</v>
      </c>
      <c r="J6241" s="185">
        <f t="shared" ref="J6241" si="5119">SUM(J6242:J6243)</f>
        <v>8251814</v>
      </c>
      <c r="K6241" s="185">
        <f t="shared" ref="K6241" si="5120">SUM(K6242:K6243)</f>
        <v>6499987</v>
      </c>
      <c r="L6241" s="185">
        <f t="shared" si="5118"/>
        <v>1751827</v>
      </c>
      <c r="M6241" s="15">
        <f t="shared" si="5118"/>
        <v>593077</v>
      </c>
      <c r="N6241" s="15">
        <f t="shared" si="5118"/>
        <v>579375</v>
      </c>
      <c r="O6241" s="15">
        <f t="shared" si="5118"/>
        <v>579375</v>
      </c>
      <c r="P6241" s="15">
        <f t="shared" si="5113"/>
        <v>8251814</v>
      </c>
      <c r="Q6241" s="185">
        <f t="shared" si="5117"/>
        <v>100</v>
      </c>
    </row>
    <row r="6242" spans="1:17" x14ac:dyDescent="0.25">
      <c r="A6242" s="4" t="s">
        <v>2216</v>
      </c>
      <c r="B6242" s="4" t="s">
        <v>82</v>
      </c>
      <c r="C6242" s="4" t="s">
        <v>12</v>
      </c>
      <c r="D6242" s="4" t="s">
        <v>2249</v>
      </c>
      <c r="E6242" s="3" t="s">
        <v>18</v>
      </c>
      <c r="F6242" s="4"/>
      <c r="G6242" s="16" t="s">
        <v>149</v>
      </c>
      <c r="H6242" s="16" t="s">
        <v>17</v>
      </c>
      <c r="I6242" s="183">
        <v>7352207</v>
      </c>
      <c r="J6242" s="183">
        <v>7352207</v>
      </c>
      <c r="K6242" s="183">
        <v>5633980</v>
      </c>
      <c r="L6242" s="183">
        <f>M6242+N6242+O6242</f>
        <v>1718227</v>
      </c>
      <c r="M6242" s="17">
        <v>572743</v>
      </c>
      <c r="N6242" s="17">
        <v>572742</v>
      </c>
      <c r="O6242" s="17">
        <v>572742</v>
      </c>
      <c r="P6242" s="17">
        <f t="shared" si="5113"/>
        <v>7352207</v>
      </c>
      <c r="Q6242" s="183">
        <f t="shared" si="5117"/>
        <v>100</v>
      </c>
    </row>
    <row r="6243" spans="1:17" x14ac:dyDescent="0.25">
      <c r="A6243" s="1" t="s">
        <v>2216</v>
      </c>
      <c r="B6243" s="1" t="s">
        <v>82</v>
      </c>
      <c r="C6243" s="1" t="s">
        <v>12</v>
      </c>
      <c r="D6243" s="1" t="s">
        <v>2249</v>
      </c>
      <c r="E6243" s="1" t="s">
        <v>20</v>
      </c>
      <c r="F6243" s="4" t="s">
        <v>1</v>
      </c>
      <c r="G6243" s="16" t="s">
        <v>1</v>
      </c>
      <c r="H6243" s="2" t="s">
        <v>21</v>
      </c>
      <c r="I6243" s="185">
        <f t="shared" ref="I6243:O6243" si="5121">SUM(I6244:I6248)</f>
        <v>892437</v>
      </c>
      <c r="J6243" s="185">
        <f t="shared" si="5121"/>
        <v>899607</v>
      </c>
      <c r="K6243" s="185">
        <f t="shared" si="5121"/>
        <v>866007</v>
      </c>
      <c r="L6243" s="185">
        <f t="shared" si="5121"/>
        <v>33600</v>
      </c>
      <c r="M6243" s="15">
        <f t="shared" si="5121"/>
        <v>20334</v>
      </c>
      <c r="N6243" s="15">
        <f t="shared" si="5121"/>
        <v>6633</v>
      </c>
      <c r="O6243" s="15">
        <f t="shared" si="5121"/>
        <v>6633</v>
      </c>
      <c r="P6243" s="15">
        <f t="shared" si="5113"/>
        <v>899607</v>
      </c>
      <c r="Q6243" s="185">
        <f t="shared" si="5117"/>
        <v>100</v>
      </c>
    </row>
    <row r="6244" spans="1:17" x14ac:dyDescent="0.25">
      <c r="A6244" s="4" t="s">
        <v>2216</v>
      </c>
      <c r="B6244" s="4" t="s">
        <v>82</v>
      </c>
      <c r="C6244" s="4" t="s">
        <v>12</v>
      </c>
      <c r="D6244" s="4" t="s">
        <v>2249</v>
      </c>
      <c r="E6244" s="3" t="s">
        <v>22</v>
      </c>
      <c r="F6244" s="4" t="s">
        <v>2251</v>
      </c>
      <c r="G6244" s="16" t="s">
        <v>149</v>
      </c>
      <c r="H6244" s="16" t="s">
        <v>86</v>
      </c>
      <c r="I6244" s="183">
        <v>113500</v>
      </c>
      <c r="J6244" s="183">
        <v>113500</v>
      </c>
      <c r="K6244" s="183">
        <v>93600</v>
      </c>
      <c r="L6244" s="183">
        <f>M6244+N6244+O6244</f>
        <v>19900</v>
      </c>
      <c r="M6244" s="17">
        <v>6634</v>
      </c>
      <c r="N6244" s="17">
        <v>6633</v>
      </c>
      <c r="O6244" s="17">
        <v>6633</v>
      </c>
      <c r="P6244" s="17">
        <f t="shared" si="5113"/>
        <v>113500</v>
      </c>
      <c r="Q6244" s="183">
        <f t="shared" si="5117"/>
        <v>100</v>
      </c>
    </row>
    <row r="6245" spans="1:17" x14ac:dyDescent="0.25">
      <c r="A6245" s="4" t="s">
        <v>2216</v>
      </c>
      <c r="B6245" s="4" t="s">
        <v>82</v>
      </c>
      <c r="C6245" s="4" t="s">
        <v>12</v>
      </c>
      <c r="D6245" s="4" t="s">
        <v>2249</v>
      </c>
      <c r="E6245" s="3" t="s">
        <v>22</v>
      </c>
      <c r="F6245" s="4" t="s">
        <v>2252</v>
      </c>
      <c r="G6245" s="16" t="s">
        <v>149</v>
      </c>
      <c r="H6245" s="16" t="s">
        <v>26</v>
      </c>
      <c r="I6245" s="183">
        <v>521700</v>
      </c>
      <c r="J6245" s="183">
        <v>521700</v>
      </c>
      <c r="K6245" s="183">
        <v>521700</v>
      </c>
      <c r="L6245" s="183">
        <f>M6245+N6245+O6245</f>
        <v>0</v>
      </c>
      <c r="M6245" s="17">
        <v>0</v>
      </c>
      <c r="N6245" s="17">
        <v>0</v>
      </c>
      <c r="O6245" s="17">
        <v>0</v>
      </c>
      <c r="P6245" s="17">
        <f t="shared" si="5113"/>
        <v>521700</v>
      </c>
      <c r="Q6245" s="183">
        <f t="shared" si="5117"/>
        <v>100</v>
      </c>
    </row>
    <row r="6246" spans="1:17" x14ac:dyDescent="0.25">
      <c r="A6246" s="4" t="s">
        <v>2216</v>
      </c>
      <c r="B6246" s="4" t="s">
        <v>82</v>
      </c>
      <c r="C6246" s="4" t="s">
        <v>12</v>
      </c>
      <c r="D6246" s="4" t="s">
        <v>2249</v>
      </c>
      <c r="E6246" s="3" t="s">
        <v>22</v>
      </c>
      <c r="F6246" s="4" t="s">
        <v>2253</v>
      </c>
      <c r="G6246" s="16" t="s">
        <v>149</v>
      </c>
      <c r="H6246" s="16" t="s">
        <v>28</v>
      </c>
      <c r="I6246" s="183">
        <v>135537</v>
      </c>
      <c r="J6246" s="183">
        <v>142707</v>
      </c>
      <c r="K6246" s="183">
        <v>142707</v>
      </c>
      <c r="L6246" s="183">
        <f>M6246+N6246+O6246</f>
        <v>0</v>
      </c>
      <c r="M6246" s="17">
        <v>0</v>
      </c>
      <c r="N6246" s="17">
        <v>0</v>
      </c>
      <c r="O6246" s="17">
        <v>0</v>
      </c>
      <c r="P6246" s="17">
        <f t="shared" si="5113"/>
        <v>142707</v>
      </c>
      <c r="Q6246" s="183">
        <f t="shared" si="5117"/>
        <v>100</v>
      </c>
    </row>
    <row r="6247" spans="1:17" x14ac:dyDescent="0.25">
      <c r="A6247" s="4" t="s">
        <v>2216</v>
      </c>
      <c r="B6247" s="4" t="s">
        <v>82</v>
      </c>
      <c r="C6247" s="4" t="s">
        <v>12</v>
      </c>
      <c r="D6247" s="4" t="s">
        <v>2249</v>
      </c>
      <c r="E6247" s="3" t="s">
        <v>22</v>
      </c>
      <c r="F6247" s="4" t="s">
        <v>2254</v>
      </c>
      <c r="G6247" s="16" t="s">
        <v>149</v>
      </c>
      <c r="H6247" s="16" t="s">
        <v>24</v>
      </c>
      <c r="I6247" s="183">
        <v>53700</v>
      </c>
      <c r="J6247" s="183">
        <v>53700</v>
      </c>
      <c r="K6247" s="183">
        <v>40000</v>
      </c>
      <c r="L6247" s="183">
        <f>M6247+N6247+O6247</f>
        <v>13700</v>
      </c>
      <c r="M6247" s="17">
        <v>13700</v>
      </c>
      <c r="N6247" s="17"/>
      <c r="O6247" s="17"/>
      <c r="P6247" s="17">
        <f t="shared" si="5113"/>
        <v>53700</v>
      </c>
      <c r="Q6247" s="183">
        <f t="shared" si="5117"/>
        <v>100</v>
      </c>
    </row>
    <row r="6248" spans="1:17" x14ac:dyDescent="0.25">
      <c r="A6248" s="4" t="s">
        <v>2216</v>
      </c>
      <c r="B6248" s="4" t="s">
        <v>82</v>
      </c>
      <c r="C6248" s="4" t="s">
        <v>12</v>
      </c>
      <c r="D6248" s="4" t="s">
        <v>2249</v>
      </c>
      <c r="E6248" s="3" t="s">
        <v>22</v>
      </c>
      <c r="F6248" s="4" t="s">
        <v>2255</v>
      </c>
      <c r="G6248" s="16" t="s">
        <v>149</v>
      </c>
      <c r="H6248" s="16" t="s">
        <v>30</v>
      </c>
      <c r="I6248" s="183">
        <v>68000</v>
      </c>
      <c r="J6248" s="183">
        <v>68000</v>
      </c>
      <c r="K6248" s="183">
        <v>68000</v>
      </c>
      <c r="L6248" s="183">
        <f>M6248+N6248+O6248</f>
        <v>0</v>
      </c>
      <c r="M6248" s="17"/>
      <c r="N6248" s="17"/>
      <c r="O6248" s="17"/>
      <c r="P6248" s="17">
        <f t="shared" si="5113"/>
        <v>68000</v>
      </c>
      <c r="Q6248" s="183">
        <f t="shared" si="5117"/>
        <v>100</v>
      </c>
    </row>
    <row r="6249" spans="1:17" x14ac:dyDescent="0.25">
      <c r="A6249" s="4" t="s">
        <v>2216</v>
      </c>
      <c r="B6249" s="4" t="s">
        <v>82</v>
      </c>
      <c r="C6249" s="4" t="s">
        <v>12</v>
      </c>
      <c r="D6249" s="4" t="s">
        <v>2249</v>
      </c>
      <c r="E6249" s="2" t="s">
        <v>31</v>
      </c>
      <c r="F6249" s="2" t="s">
        <v>1</v>
      </c>
      <c r="G6249" s="2" t="s">
        <v>1</v>
      </c>
      <c r="H6249" s="2" t="s">
        <v>32</v>
      </c>
      <c r="I6249" s="185">
        <f t="shared" ref="I6249:L6249" si="5122">SUM(I6250)</f>
        <v>771981</v>
      </c>
      <c r="J6249" s="185">
        <f t="shared" si="5122"/>
        <v>771981</v>
      </c>
      <c r="K6249" s="185">
        <f t="shared" si="5122"/>
        <v>583200</v>
      </c>
      <c r="L6249" s="185">
        <f t="shared" si="5122"/>
        <v>188781</v>
      </c>
      <c r="M6249" s="15">
        <f t="shared" ref="M6249:O6249" si="5123">SUM(M6250)</f>
        <v>62927</v>
      </c>
      <c r="N6249" s="15">
        <f t="shared" si="5123"/>
        <v>62927</v>
      </c>
      <c r="O6249" s="15">
        <f t="shared" si="5123"/>
        <v>62927</v>
      </c>
      <c r="P6249" s="15">
        <f t="shared" si="5113"/>
        <v>771981</v>
      </c>
      <c r="Q6249" s="185">
        <f t="shared" si="5117"/>
        <v>100</v>
      </c>
    </row>
    <row r="6250" spans="1:17" x14ac:dyDescent="0.25">
      <c r="A6250" s="4" t="s">
        <v>2216</v>
      </c>
      <c r="B6250" s="4" t="s">
        <v>82</v>
      </c>
      <c r="C6250" s="4" t="s">
        <v>12</v>
      </c>
      <c r="D6250" s="4" t="s">
        <v>2249</v>
      </c>
      <c r="E6250" s="3" t="s">
        <v>34</v>
      </c>
      <c r="F6250" s="4"/>
      <c r="G6250" s="16" t="s">
        <v>149</v>
      </c>
      <c r="H6250" s="16" t="s">
        <v>33</v>
      </c>
      <c r="I6250" s="183">
        <v>771981</v>
      </c>
      <c r="J6250" s="183">
        <v>771981</v>
      </c>
      <c r="K6250" s="183">
        <v>583200</v>
      </c>
      <c r="L6250" s="183">
        <f>M6250+N6250+O6250</f>
        <v>188781</v>
      </c>
      <c r="M6250" s="17">
        <v>62927</v>
      </c>
      <c r="N6250" s="17">
        <v>62927</v>
      </c>
      <c r="O6250" s="17">
        <v>62927</v>
      </c>
      <c r="P6250" s="17">
        <f t="shared" si="5113"/>
        <v>771981</v>
      </c>
      <c r="Q6250" s="183">
        <f t="shared" si="5117"/>
        <v>100</v>
      </c>
    </row>
    <row r="6251" spans="1:17" x14ac:dyDescent="0.25">
      <c r="A6251" s="4" t="s">
        <v>2216</v>
      </c>
      <c r="B6251" s="4" t="s">
        <v>82</v>
      </c>
      <c r="C6251" s="4" t="s">
        <v>12</v>
      </c>
      <c r="D6251" s="4" t="s">
        <v>2249</v>
      </c>
      <c r="E6251" s="2" t="s">
        <v>35</v>
      </c>
      <c r="F6251" s="2" t="s">
        <v>1</v>
      </c>
      <c r="G6251" s="2" t="s">
        <v>1</v>
      </c>
      <c r="H6251" s="2" t="s">
        <v>36</v>
      </c>
      <c r="I6251" s="185">
        <f t="shared" ref="I6251:O6251" si="5124">SUM(I6252:I6260)</f>
        <v>1932049</v>
      </c>
      <c r="J6251" s="185">
        <f t="shared" si="5124"/>
        <v>1589879</v>
      </c>
      <c r="K6251" s="185">
        <f t="shared" si="5124"/>
        <v>1354150</v>
      </c>
      <c r="L6251" s="185">
        <f t="shared" si="5124"/>
        <v>205246</v>
      </c>
      <c r="M6251" s="15">
        <f t="shared" si="5124"/>
        <v>85666</v>
      </c>
      <c r="N6251" s="15">
        <f t="shared" si="5124"/>
        <v>68250</v>
      </c>
      <c r="O6251" s="15">
        <f t="shared" si="5124"/>
        <v>51330</v>
      </c>
      <c r="P6251" s="15">
        <f t="shared" si="5113"/>
        <v>1559396</v>
      </c>
      <c r="Q6251" s="185">
        <f t="shared" si="5117"/>
        <v>98.082684279747085</v>
      </c>
    </row>
    <row r="6252" spans="1:17" x14ac:dyDescent="0.25">
      <c r="A6252" s="4" t="s">
        <v>2216</v>
      </c>
      <c r="B6252" s="4" t="s">
        <v>82</v>
      </c>
      <c r="C6252" s="4" t="s">
        <v>12</v>
      </c>
      <c r="D6252" s="4" t="s">
        <v>2249</v>
      </c>
      <c r="E6252" s="3" t="s">
        <v>39</v>
      </c>
      <c r="F6252" s="4"/>
      <c r="G6252" s="16" t="s">
        <v>149</v>
      </c>
      <c r="H6252" s="16" t="s">
        <v>38</v>
      </c>
      <c r="I6252" s="183">
        <v>95000</v>
      </c>
      <c r="J6252" s="183">
        <v>15000</v>
      </c>
      <c r="K6252" s="183">
        <v>15000</v>
      </c>
      <c r="L6252" s="183">
        <f t="shared" ref="L6252:L6259" si="5125">M6252+N6252+O6252</f>
        <v>0</v>
      </c>
      <c r="M6252" s="17">
        <v>0</v>
      </c>
      <c r="N6252" s="17"/>
      <c r="O6252" s="17"/>
      <c r="P6252" s="17">
        <f t="shared" si="5113"/>
        <v>15000</v>
      </c>
      <c r="Q6252" s="183">
        <f t="shared" si="5117"/>
        <v>100</v>
      </c>
    </row>
    <row r="6253" spans="1:17" x14ac:dyDescent="0.25">
      <c r="A6253" s="4" t="s">
        <v>2216</v>
      </c>
      <c r="B6253" s="4" t="s">
        <v>82</v>
      </c>
      <c r="C6253" s="4" t="s">
        <v>12</v>
      </c>
      <c r="D6253" s="4" t="s">
        <v>2249</v>
      </c>
      <c r="E6253" s="3" t="s">
        <v>197</v>
      </c>
      <c r="F6253" s="4"/>
      <c r="G6253" s="16" t="s">
        <v>149</v>
      </c>
      <c r="H6253" s="16" t="s">
        <v>196</v>
      </c>
      <c r="I6253" s="183">
        <v>290000</v>
      </c>
      <c r="J6253" s="183">
        <v>285000</v>
      </c>
      <c r="K6253" s="183">
        <v>260000</v>
      </c>
      <c r="L6253" s="183">
        <f t="shared" si="5125"/>
        <v>25000</v>
      </c>
      <c r="M6253" s="17">
        <v>20000</v>
      </c>
      <c r="N6253" s="17">
        <v>5000</v>
      </c>
      <c r="O6253" s="17">
        <v>0</v>
      </c>
      <c r="P6253" s="17">
        <f t="shared" si="5113"/>
        <v>285000</v>
      </c>
      <c r="Q6253" s="183">
        <f t="shared" si="5117"/>
        <v>100</v>
      </c>
    </row>
    <row r="6254" spans="1:17" x14ac:dyDescent="0.25">
      <c r="A6254" s="4" t="s">
        <v>2216</v>
      </c>
      <c r="B6254" s="4" t="s">
        <v>82</v>
      </c>
      <c r="C6254" s="4" t="s">
        <v>12</v>
      </c>
      <c r="D6254" s="4" t="s">
        <v>2249</v>
      </c>
      <c r="E6254" s="3" t="s">
        <v>200</v>
      </c>
      <c r="F6254" s="4"/>
      <c r="G6254" s="16" t="s">
        <v>149</v>
      </c>
      <c r="H6254" s="16" t="s">
        <v>199</v>
      </c>
      <c r="I6254" s="183">
        <v>37500</v>
      </c>
      <c r="J6254" s="183">
        <v>37500</v>
      </c>
      <c r="K6254" s="183">
        <v>26000</v>
      </c>
      <c r="L6254" s="183">
        <f t="shared" si="5125"/>
        <v>11500</v>
      </c>
      <c r="M6254" s="17">
        <v>4000</v>
      </c>
      <c r="N6254" s="17">
        <v>4000</v>
      </c>
      <c r="O6254" s="17">
        <v>3500</v>
      </c>
      <c r="P6254" s="17">
        <f t="shared" si="5113"/>
        <v>37500</v>
      </c>
      <c r="Q6254" s="183">
        <f t="shared" si="5117"/>
        <v>100</v>
      </c>
    </row>
    <row r="6255" spans="1:17" x14ac:dyDescent="0.25">
      <c r="A6255" s="4" t="s">
        <v>2216</v>
      </c>
      <c r="B6255" s="4" t="s">
        <v>82</v>
      </c>
      <c r="C6255" s="4" t="s">
        <v>12</v>
      </c>
      <c r="D6255" s="4" t="s">
        <v>2249</v>
      </c>
      <c r="E6255" s="3" t="s">
        <v>203</v>
      </c>
      <c r="F6255" s="4"/>
      <c r="G6255" s="16" t="s">
        <v>149</v>
      </c>
      <c r="H6255" s="16" t="s">
        <v>202</v>
      </c>
      <c r="I6255" s="183">
        <v>125000</v>
      </c>
      <c r="J6255" s="183">
        <v>94500</v>
      </c>
      <c r="K6255" s="183">
        <v>94500</v>
      </c>
      <c r="L6255" s="183">
        <f t="shared" si="5125"/>
        <v>0</v>
      </c>
      <c r="M6255" s="17"/>
      <c r="N6255" s="17"/>
      <c r="O6255" s="17"/>
      <c r="P6255" s="17">
        <f t="shared" si="5113"/>
        <v>94500</v>
      </c>
      <c r="Q6255" s="183">
        <f t="shared" si="5117"/>
        <v>100</v>
      </c>
    </row>
    <row r="6256" spans="1:17" x14ac:dyDescent="0.25">
      <c r="A6256" s="4" t="s">
        <v>2216</v>
      </c>
      <c r="B6256" s="4" t="s">
        <v>82</v>
      </c>
      <c r="C6256" s="4" t="s">
        <v>12</v>
      </c>
      <c r="D6256" s="4" t="s">
        <v>2249</v>
      </c>
      <c r="E6256" s="3" t="s">
        <v>206</v>
      </c>
      <c r="F6256" s="4"/>
      <c r="G6256" s="16" t="s">
        <v>149</v>
      </c>
      <c r="H6256" s="16" t="s">
        <v>205</v>
      </c>
      <c r="I6256" s="183">
        <v>50750</v>
      </c>
      <c r="J6256" s="183">
        <v>20750</v>
      </c>
      <c r="K6256" s="183">
        <v>20750</v>
      </c>
      <c r="L6256" s="183">
        <f t="shared" si="5125"/>
        <v>0</v>
      </c>
      <c r="M6256" s="17">
        <v>0</v>
      </c>
      <c r="N6256" s="17"/>
      <c r="O6256" s="17"/>
      <c r="P6256" s="17">
        <f t="shared" si="5113"/>
        <v>20750</v>
      </c>
      <c r="Q6256" s="183">
        <f t="shared" si="5117"/>
        <v>100</v>
      </c>
    </row>
    <row r="6257" spans="1:17" x14ac:dyDescent="0.25">
      <c r="A6257" s="4" t="s">
        <v>2216</v>
      </c>
      <c r="B6257" s="4" t="s">
        <v>82</v>
      </c>
      <c r="C6257" s="4" t="s">
        <v>12</v>
      </c>
      <c r="D6257" s="4" t="s">
        <v>2249</v>
      </c>
      <c r="E6257" s="3" t="s">
        <v>209</v>
      </c>
      <c r="F6257" s="4"/>
      <c r="G6257" s="16" t="s">
        <v>149</v>
      </c>
      <c r="H6257" s="16" t="s">
        <v>208</v>
      </c>
      <c r="I6257" s="183">
        <v>43750</v>
      </c>
      <c r="J6257" s="183">
        <v>98750</v>
      </c>
      <c r="K6257" s="183">
        <v>91000</v>
      </c>
      <c r="L6257" s="183">
        <f t="shared" si="5125"/>
        <v>7750</v>
      </c>
      <c r="M6257" s="17">
        <v>5000</v>
      </c>
      <c r="N6257" s="17">
        <v>2750</v>
      </c>
      <c r="O6257" s="17">
        <v>0</v>
      </c>
      <c r="P6257" s="17">
        <f t="shared" si="5113"/>
        <v>98750</v>
      </c>
      <c r="Q6257" s="183">
        <f t="shared" si="5117"/>
        <v>100</v>
      </c>
    </row>
    <row r="6258" spans="1:17" x14ac:dyDescent="0.25">
      <c r="A6258" s="4" t="s">
        <v>2216</v>
      </c>
      <c r="B6258" s="4" t="s">
        <v>82</v>
      </c>
      <c r="C6258" s="4" t="s">
        <v>12</v>
      </c>
      <c r="D6258" s="4" t="s">
        <v>2249</v>
      </c>
      <c r="E6258" s="3" t="s">
        <v>212</v>
      </c>
      <c r="F6258" s="4"/>
      <c r="G6258" s="16" t="s">
        <v>149</v>
      </c>
      <c r="H6258" s="16" t="s">
        <v>211</v>
      </c>
      <c r="I6258" s="183">
        <v>107500</v>
      </c>
      <c r="J6258" s="183">
        <v>90330</v>
      </c>
      <c r="K6258" s="183">
        <v>69000</v>
      </c>
      <c r="L6258" s="183">
        <f t="shared" si="5125"/>
        <v>21330</v>
      </c>
      <c r="M6258" s="17">
        <v>10000</v>
      </c>
      <c r="N6258" s="17">
        <v>10000</v>
      </c>
      <c r="O6258" s="17">
        <v>1330</v>
      </c>
      <c r="P6258" s="17">
        <f t="shared" si="5113"/>
        <v>90330</v>
      </c>
      <c r="Q6258" s="183">
        <f t="shared" si="5117"/>
        <v>100</v>
      </c>
    </row>
    <row r="6259" spans="1:17" x14ac:dyDescent="0.25">
      <c r="A6259" s="4" t="s">
        <v>2216</v>
      </c>
      <c r="B6259" s="4" t="s">
        <v>82</v>
      </c>
      <c r="C6259" s="4" t="s">
        <v>12</v>
      </c>
      <c r="D6259" s="4" t="s">
        <v>2249</v>
      </c>
      <c r="E6259" s="3" t="s">
        <v>215</v>
      </c>
      <c r="F6259" s="4"/>
      <c r="G6259" s="16" t="s">
        <v>149</v>
      </c>
      <c r="H6259" s="16" t="s">
        <v>214</v>
      </c>
      <c r="I6259" s="183">
        <v>17813</v>
      </c>
      <c r="J6259" s="183">
        <v>17813</v>
      </c>
      <c r="K6259" s="183">
        <v>11400</v>
      </c>
      <c r="L6259" s="183">
        <f t="shared" si="5125"/>
        <v>6413</v>
      </c>
      <c r="M6259" s="17">
        <v>2413</v>
      </c>
      <c r="N6259" s="17">
        <v>2000</v>
      </c>
      <c r="O6259" s="17">
        <v>2000</v>
      </c>
      <c r="P6259" s="17">
        <f t="shared" si="5113"/>
        <v>17813</v>
      </c>
      <c r="Q6259" s="183">
        <f t="shared" si="5117"/>
        <v>100</v>
      </c>
    </row>
    <row r="6260" spans="1:17" x14ac:dyDescent="0.25">
      <c r="A6260" s="1" t="s">
        <v>2216</v>
      </c>
      <c r="B6260" s="1" t="s">
        <v>82</v>
      </c>
      <c r="C6260" s="1" t="s">
        <v>12</v>
      </c>
      <c r="D6260" s="1" t="s">
        <v>2249</v>
      </c>
      <c r="E6260" s="1" t="s">
        <v>40</v>
      </c>
      <c r="F6260" s="4" t="s">
        <v>1</v>
      </c>
      <c r="G6260" s="16" t="s">
        <v>1</v>
      </c>
      <c r="H6260" s="2" t="s">
        <v>41</v>
      </c>
      <c r="I6260" s="185">
        <f t="shared" ref="I6260:O6260" si="5126">SUM(I6261:I6265)</f>
        <v>1164736</v>
      </c>
      <c r="J6260" s="185">
        <f t="shared" si="5126"/>
        <v>930236</v>
      </c>
      <c r="K6260" s="185">
        <f t="shared" si="5126"/>
        <v>766500</v>
      </c>
      <c r="L6260" s="185">
        <f t="shared" si="5126"/>
        <v>133253</v>
      </c>
      <c r="M6260" s="15">
        <f t="shared" si="5126"/>
        <v>44253</v>
      </c>
      <c r="N6260" s="15">
        <f t="shared" si="5126"/>
        <v>44500</v>
      </c>
      <c r="O6260" s="15">
        <f t="shared" si="5126"/>
        <v>44500</v>
      </c>
      <c r="P6260" s="15">
        <f t="shared" si="5113"/>
        <v>899753</v>
      </c>
      <c r="Q6260" s="185">
        <f t="shared" si="5117"/>
        <v>96.723089624568388</v>
      </c>
    </row>
    <row r="6261" spans="1:17" x14ac:dyDescent="0.25">
      <c r="A6261" s="4" t="s">
        <v>2216</v>
      </c>
      <c r="B6261" s="4" t="s">
        <v>82</v>
      </c>
      <c r="C6261" s="4" t="s">
        <v>12</v>
      </c>
      <c r="D6261" s="4" t="s">
        <v>2249</v>
      </c>
      <c r="E6261" s="3" t="s">
        <v>42</v>
      </c>
      <c r="F6261" s="4"/>
      <c r="G6261" s="16" t="s">
        <v>149</v>
      </c>
      <c r="H6261" s="16" t="s">
        <v>41</v>
      </c>
      <c r="I6261" s="183">
        <v>865483</v>
      </c>
      <c r="J6261" s="183">
        <v>715483</v>
      </c>
      <c r="K6261" s="183">
        <v>565000</v>
      </c>
      <c r="L6261" s="183">
        <f>M6261+N6261+O6261</f>
        <v>120000</v>
      </c>
      <c r="M6261" s="208">
        <v>40000</v>
      </c>
      <c r="N6261" s="208">
        <v>40000</v>
      </c>
      <c r="O6261" s="208">
        <v>40000</v>
      </c>
      <c r="P6261" s="17">
        <f t="shared" si="5113"/>
        <v>685000</v>
      </c>
      <c r="Q6261" s="183">
        <f t="shared" si="5117"/>
        <v>95.739521414205512</v>
      </c>
    </row>
    <row r="6262" spans="1:17" ht="22.5" x14ac:dyDescent="0.25">
      <c r="A6262" s="4" t="s">
        <v>2216</v>
      </c>
      <c r="B6262" s="4" t="s">
        <v>82</v>
      </c>
      <c r="C6262" s="4" t="s">
        <v>12</v>
      </c>
      <c r="D6262" s="4" t="s">
        <v>2249</v>
      </c>
      <c r="E6262" s="3" t="s">
        <v>42</v>
      </c>
      <c r="F6262" s="4" t="s">
        <v>2256</v>
      </c>
      <c r="G6262" s="16" t="s">
        <v>149</v>
      </c>
      <c r="H6262" s="16" t="s">
        <v>50</v>
      </c>
      <c r="I6262" s="183">
        <v>23453</v>
      </c>
      <c r="J6262" s="183">
        <v>23453</v>
      </c>
      <c r="K6262" s="183">
        <v>19000</v>
      </c>
      <c r="L6262" s="183">
        <f>M6262+N6262+O6262</f>
        <v>4453</v>
      </c>
      <c r="M6262" s="17">
        <v>1453</v>
      </c>
      <c r="N6262" s="17">
        <v>1500</v>
      </c>
      <c r="O6262" s="17">
        <v>1500</v>
      </c>
      <c r="P6262" s="17">
        <f t="shared" si="5113"/>
        <v>23453</v>
      </c>
      <c r="Q6262" s="183">
        <f t="shared" si="5117"/>
        <v>100</v>
      </c>
    </row>
    <row r="6263" spans="1:17" ht="22.5" x14ac:dyDescent="0.25">
      <c r="A6263" s="4" t="s">
        <v>2216</v>
      </c>
      <c r="B6263" s="4" t="s">
        <v>82</v>
      </c>
      <c r="C6263" s="4" t="s">
        <v>12</v>
      </c>
      <c r="D6263" s="4" t="s">
        <v>2249</v>
      </c>
      <c r="E6263" s="3" t="s">
        <v>42</v>
      </c>
      <c r="F6263" s="4" t="s">
        <v>2257</v>
      </c>
      <c r="G6263" s="16" t="s">
        <v>149</v>
      </c>
      <c r="H6263" s="16" t="s">
        <v>56</v>
      </c>
      <c r="I6263" s="183">
        <v>25800</v>
      </c>
      <c r="J6263" s="183">
        <v>25800</v>
      </c>
      <c r="K6263" s="183">
        <v>17000</v>
      </c>
      <c r="L6263" s="183">
        <f>M6263+N6263+O6263</f>
        <v>8800</v>
      </c>
      <c r="M6263" s="17">
        <v>2800</v>
      </c>
      <c r="N6263" s="17">
        <v>3000</v>
      </c>
      <c r="O6263" s="17">
        <v>3000</v>
      </c>
      <c r="P6263" s="17">
        <f t="shared" si="5113"/>
        <v>25800</v>
      </c>
      <c r="Q6263" s="183">
        <f t="shared" si="5117"/>
        <v>100</v>
      </c>
    </row>
    <row r="6264" spans="1:17" ht="22.5" x14ac:dyDescent="0.25">
      <c r="A6264" s="4" t="s">
        <v>2216</v>
      </c>
      <c r="B6264" s="4" t="s">
        <v>82</v>
      </c>
      <c r="C6264" s="4" t="s">
        <v>12</v>
      </c>
      <c r="D6264" s="4" t="s">
        <v>2249</v>
      </c>
      <c r="E6264" s="3" t="s">
        <v>42</v>
      </c>
      <c r="F6264" s="4" t="s">
        <v>2258</v>
      </c>
      <c r="G6264" s="16" t="s">
        <v>149</v>
      </c>
      <c r="H6264" s="16" t="s">
        <v>2259</v>
      </c>
      <c r="I6264" s="183">
        <v>0</v>
      </c>
      <c r="J6264" s="183">
        <v>0</v>
      </c>
      <c r="K6264" s="183">
        <v>0</v>
      </c>
      <c r="L6264" s="183">
        <f>M6264+N6264+O6264</f>
        <v>0</v>
      </c>
      <c r="M6264" s="17">
        <v>0</v>
      </c>
      <c r="N6264" s="17">
        <v>0</v>
      </c>
      <c r="O6264" s="17">
        <v>0</v>
      </c>
      <c r="P6264" s="17">
        <f t="shared" si="5113"/>
        <v>0</v>
      </c>
      <c r="Q6264" s="161" t="str">
        <f t="shared" si="5117"/>
        <v>-</v>
      </c>
    </row>
    <row r="6265" spans="1:17" x14ac:dyDescent="0.25">
      <c r="A6265" s="4" t="s">
        <v>2216</v>
      </c>
      <c r="B6265" s="4" t="s">
        <v>82</v>
      </c>
      <c r="C6265" s="4" t="s">
        <v>12</v>
      </c>
      <c r="D6265" s="4" t="s">
        <v>2249</v>
      </c>
      <c r="E6265" s="3" t="s">
        <v>42</v>
      </c>
      <c r="F6265" s="4" t="s">
        <v>3345</v>
      </c>
      <c r="G6265" s="16" t="s">
        <v>149</v>
      </c>
      <c r="H6265" s="16" t="s">
        <v>3288</v>
      </c>
      <c r="I6265" s="183">
        <v>250000</v>
      </c>
      <c r="J6265" s="183">
        <v>165500</v>
      </c>
      <c r="K6265" s="183">
        <v>165500</v>
      </c>
      <c r="L6265" s="183">
        <f>M6265+N6265+O6265</f>
        <v>0</v>
      </c>
      <c r="M6265" s="17">
        <v>0</v>
      </c>
      <c r="N6265" s="17"/>
      <c r="O6265" s="17"/>
      <c r="P6265" s="17">
        <f t="shared" si="5113"/>
        <v>165500</v>
      </c>
      <c r="Q6265" s="183">
        <f t="shared" si="5117"/>
        <v>100</v>
      </c>
    </row>
    <row r="6266" spans="1:17" ht="22.5" x14ac:dyDescent="0.25">
      <c r="A6266" s="1" t="s">
        <v>1</v>
      </c>
      <c r="B6266" s="1" t="s">
        <v>1</v>
      </c>
      <c r="C6266" s="1" t="s">
        <v>1</v>
      </c>
      <c r="D6266" s="2" t="s">
        <v>1</v>
      </c>
      <c r="E6266" s="2" t="s">
        <v>1</v>
      </c>
      <c r="F6266" s="2" t="s">
        <v>1</v>
      </c>
      <c r="G6266" s="2" t="s">
        <v>1</v>
      </c>
      <c r="H6266" s="13" t="s">
        <v>57</v>
      </c>
      <c r="I6266" s="184">
        <f t="shared" ref="I6266:L6267" si="5127">SUM(I6267)</f>
        <v>100</v>
      </c>
      <c r="J6266" s="184">
        <f t="shared" si="5127"/>
        <v>21490</v>
      </c>
      <c r="K6266" s="184">
        <f t="shared" si="5127"/>
        <v>21390</v>
      </c>
      <c r="L6266" s="184">
        <f t="shared" si="5127"/>
        <v>100</v>
      </c>
      <c r="M6266" s="14">
        <f t="shared" ref="M6266:O6267" si="5128">SUM(M6267)</f>
        <v>100</v>
      </c>
      <c r="N6266" s="14">
        <f t="shared" si="5128"/>
        <v>0</v>
      </c>
      <c r="O6266" s="14">
        <f t="shared" si="5128"/>
        <v>0</v>
      </c>
      <c r="P6266" s="14">
        <f t="shared" si="5113"/>
        <v>21490</v>
      </c>
      <c r="Q6266" s="184">
        <f t="shared" si="5117"/>
        <v>100</v>
      </c>
    </row>
    <row r="6267" spans="1:17" x14ac:dyDescent="0.25">
      <c r="A6267" s="4" t="s">
        <v>2216</v>
      </c>
      <c r="B6267" s="4" t="s">
        <v>82</v>
      </c>
      <c r="C6267" s="4" t="s">
        <v>12</v>
      </c>
      <c r="D6267" s="4" t="s">
        <v>2249</v>
      </c>
      <c r="E6267" s="2" t="s">
        <v>58</v>
      </c>
      <c r="F6267" s="2" t="s">
        <v>1</v>
      </c>
      <c r="G6267" s="2" t="s">
        <v>1</v>
      </c>
      <c r="H6267" s="2" t="s">
        <v>59</v>
      </c>
      <c r="I6267" s="185">
        <f t="shared" si="5127"/>
        <v>100</v>
      </c>
      <c r="J6267" s="185">
        <f t="shared" si="5127"/>
        <v>21490</v>
      </c>
      <c r="K6267" s="185">
        <f t="shared" si="5127"/>
        <v>21390</v>
      </c>
      <c r="L6267" s="185">
        <f t="shared" si="5127"/>
        <v>100</v>
      </c>
      <c r="M6267" s="15">
        <f t="shared" si="5128"/>
        <v>100</v>
      </c>
      <c r="N6267" s="15">
        <f t="shared" si="5128"/>
        <v>0</v>
      </c>
      <c r="O6267" s="15">
        <f t="shared" si="5128"/>
        <v>0</v>
      </c>
      <c r="P6267" s="15">
        <f t="shared" si="5113"/>
        <v>21490</v>
      </c>
      <c r="Q6267" s="185">
        <f t="shared" si="5117"/>
        <v>100</v>
      </c>
    </row>
    <row r="6268" spans="1:17" x14ac:dyDescent="0.25">
      <c r="A6268" s="4" t="s">
        <v>2216</v>
      </c>
      <c r="B6268" s="4" t="s">
        <v>82</v>
      </c>
      <c r="C6268" s="4" t="s">
        <v>12</v>
      </c>
      <c r="D6268" s="4" t="s">
        <v>2249</v>
      </c>
      <c r="E6268" s="3" t="s">
        <v>69</v>
      </c>
      <c r="F6268" s="4"/>
      <c r="G6268" s="16" t="s">
        <v>149</v>
      </c>
      <c r="H6268" s="16" t="s">
        <v>68</v>
      </c>
      <c r="I6268" s="183">
        <v>100</v>
      </c>
      <c r="J6268" s="183">
        <v>21490</v>
      </c>
      <c r="K6268" s="183">
        <v>21390</v>
      </c>
      <c r="L6268" s="183">
        <f>M6268+N6268+O6268</f>
        <v>100</v>
      </c>
      <c r="M6268" s="17">
        <v>100</v>
      </c>
      <c r="N6268" s="17"/>
      <c r="O6268" s="17"/>
      <c r="P6268" s="17">
        <f t="shared" si="5113"/>
        <v>21490</v>
      </c>
      <c r="Q6268" s="183">
        <f t="shared" si="5117"/>
        <v>100</v>
      </c>
    </row>
    <row r="6269" spans="1:17" ht="22.5" x14ac:dyDescent="0.25">
      <c r="A6269" s="1" t="s">
        <v>1</v>
      </c>
      <c r="B6269" s="1" t="s">
        <v>1</v>
      </c>
      <c r="C6269" s="1" t="s">
        <v>1</v>
      </c>
      <c r="D6269" s="2" t="s">
        <v>1</v>
      </c>
      <c r="E6269" s="2" t="s">
        <v>1</v>
      </c>
      <c r="F6269" s="2" t="s">
        <v>1</v>
      </c>
      <c r="G6269" s="2" t="s">
        <v>1</v>
      </c>
      <c r="H6269" s="13" t="s">
        <v>70</v>
      </c>
      <c r="I6269" s="184">
        <f t="shared" ref="I6269:O6269" si="5129">SUM(I6270)</f>
        <v>57000</v>
      </c>
      <c r="J6269" s="184">
        <f t="shared" si="5129"/>
        <v>42000</v>
      </c>
      <c r="K6269" s="184">
        <f t="shared" si="5129"/>
        <v>21000</v>
      </c>
      <c r="L6269" s="184">
        <f t="shared" si="5129"/>
        <v>15000</v>
      </c>
      <c r="M6269" s="14">
        <f t="shared" si="5129"/>
        <v>15000</v>
      </c>
      <c r="N6269" s="14">
        <f t="shared" si="5129"/>
        <v>0</v>
      </c>
      <c r="O6269" s="14">
        <f t="shared" si="5129"/>
        <v>0</v>
      </c>
      <c r="P6269" s="14">
        <f t="shared" si="5113"/>
        <v>36000</v>
      </c>
      <c r="Q6269" s="184">
        <f t="shared" si="5117"/>
        <v>85.714285714285708</v>
      </c>
    </row>
    <row r="6270" spans="1:17" x14ac:dyDescent="0.25">
      <c r="A6270" s="4" t="s">
        <v>2216</v>
      </c>
      <c r="B6270" s="4" t="s">
        <v>82</v>
      </c>
      <c r="C6270" s="4" t="s">
        <v>12</v>
      </c>
      <c r="D6270" s="4" t="s">
        <v>2249</v>
      </c>
      <c r="E6270" s="2" t="s">
        <v>71</v>
      </c>
      <c r="F6270" s="2" t="s">
        <v>1</v>
      </c>
      <c r="G6270" s="2" t="s">
        <v>1</v>
      </c>
      <c r="H6270" s="2" t="s">
        <v>72</v>
      </c>
      <c r="I6270" s="185">
        <f t="shared" ref="I6270:O6270" si="5130">SUM(I6271:I6272)</f>
        <v>57000</v>
      </c>
      <c r="J6270" s="185">
        <f t="shared" ref="J6270" si="5131">SUM(J6271:J6272)</f>
        <v>42000</v>
      </c>
      <c r="K6270" s="185">
        <f t="shared" ref="K6270" si="5132">SUM(K6271:K6272)</f>
        <v>21000</v>
      </c>
      <c r="L6270" s="185">
        <f t="shared" si="5130"/>
        <v>15000</v>
      </c>
      <c r="M6270" s="15">
        <f t="shared" si="5130"/>
        <v>15000</v>
      </c>
      <c r="N6270" s="15">
        <f t="shared" si="5130"/>
        <v>0</v>
      </c>
      <c r="O6270" s="15">
        <f t="shared" si="5130"/>
        <v>0</v>
      </c>
      <c r="P6270" s="15">
        <f t="shared" si="5113"/>
        <v>36000</v>
      </c>
      <c r="Q6270" s="185">
        <f t="shared" si="5117"/>
        <v>85.714285714285708</v>
      </c>
    </row>
    <row r="6271" spans="1:17" x14ac:dyDescent="0.25">
      <c r="A6271" s="4" t="s">
        <v>2216</v>
      </c>
      <c r="B6271" s="4" t="s">
        <v>82</v>
      </c>
      <c r="C6271" s="4" t="s">
        <v>12</v>
      </c>
      <c r="D6271" s="4" t="s">
        <v>2249</v>
      </c>
      <c r="E6271" s="3" t="s">
        <v>75</v>
      </c>
      <c r="F6271" s="4"/>
      <c r="G6271" s="16" t="s">
        <v>149</v>
      </c>
      <c r="H6271" s="16" t="s">
        <v>74</v>
      </c>
      <c r="I6271" s="183">
        <v>36000</v>
      </c>
      <c r="J6271" s="183">
        <v>21000</v>
      </c>
      <c r="K6271" s="183">
        <v>21000</v>
      </c>
      <c r="L6271" s="183">
        <f>M6271+N6271+O6271</f>
        <v>0</v>
      </c>
      <c r="M6271" s="17">
        <v>0</v>
      </c>
      <c r="N6271" s="17">
        <v>0</v>
      </c>
      <c r="O6271" s="17">
        <v>0</v>
      </c>
      <c r="P6271" s="17">
        <f t="shared" si="5113"/>
        <v>21000</v>
      </c>
      <c r="Q6271" s="183">
        <f t="shared" si="5117"/>
        <v>100</v>
      </c>
    </row>
    <row r="6272" spans="1:17" x14ac:dyDescent="0.25">
      <c r="A6272" s="4" t="s">
        <v>2216</v>
      </c>
      <c r="B6272" s="4" t="s">
        <v>82</v>
      </c>
      <c r="C6272" s="4" t="s">
        <v>12</v>
      </c>
      <c r="D6272" s="4" t="s">
        <v>2249</v>
      </c>
      <c r="E6272" s="3" t="s">
        <v>341</v>
      </c>
      <c r="F6272" s="4"/>
      <c r="G6272" s="16" t="s">
        <v>149</v>
      </c>
      <c r="H6272" s="16" t="s">
        <v>340</v>
      </c>
      <c r="I6272" s="183">
        <v>21000</v>
      </c>
      <c r="J6272" s="183">
        <v>21000</v>
      </c>
      <c r="K6272" s="183">
        <v>0</v>
      </c>
      <c r="L6272" s="183">
        <f>M6272+N6272+O6272</f>
        <v>15000</v>
      </c>
      <c r="M6272" s="208">
        <v>15000</v>
      </c>
      <c r="N6272" s="17"/>
      <c r="O6272" s="17">
        <v>0</v>
      </c>
      <c r="P6272" s="17">
        <f t="shared" si="5113"/>
        <v>15000</v>
      </c>
      <c r="Q6272" s="183">
        <f t="shared" si="5117"/>
        <v>71.428571428571431</v>
      </c>
    </row>
    <row r="6273" spans="1:17" x14ac:dyDescent="0.25">
      <c r="A6273" s="16" t="s">
        <v>1</v>
      </c>
      <c r="B6273" s="16" t="s">
        <v>1</v>
      </c>
      <c r="C6273" s="16" t="s">
        <v>1</v>
      </c>
      <c r="D6273" s="16" t="s">
        <v>1</v>
      </c>
      <c r="E6273" s="16" t="s">
        <v>1</v>
      </c>
      <c r="F6273" s="16" t="s">
        <v>1</v>
      </c>
      <c r="G6273" s="16" t="s">
        <v>1</v>
      </c>
      <c r="H6273" s="13" t="s">
        <v>2260</v>
      </c>
      <c r="I6273" s="184">
        <f t="shared" ref="I6273:O6273" si="5133">SUM(I6269,I6266,I6240)</f>
        <v>11005774</v>
      </c>
      <c r="J6273" s="184">
        <f t="shared" si="5133"/>
        <v>10677164</v>
      </c>
      <c r="K6273" s="184">
        <f t="shared" si="5133"/>
        <v>8479727</v>
      </c>
      <c r="L6273" s="184">
        <f t="shared" si="5133"/>
        <v>2160954</v>
      </c>
      <c r="M6273" s="14">
        <f t="shared" si="5133"/>
        <v>756770</v>
      </c>
      <c r="N6273" s="14">
        <f t="shared" si="5133"/>
        <v>710552</v>
      </c>
      <c r="O6273" s="14">
        <f t="shared" si="5133"/>
        <v>693632</v>
      </c>
      <c r="P6273" s="14">
        <f t="shared" si="5113"/>
        <v>10640681</v>
      </c>
      <c r="Q6273" s="184">
        <f t="shared" si="5117"/>
        <v>99.658308142499266</v>
      </c>
    </row>
    <row r="6274" spans="1:17" ht="15.75" thickBot="1" x14ac:dyDescent="0.3">
      <c r="A6274" s="16" t="s">
        <v>1</v>
      </c>
      <c r="B6274" s="16" t="s">
        <v>1</v>
      </c>
      <c r="C6274" s="16" t="s">
        <v>1</v>
      </c>
      <c r="D6274" s="16" t="s">
        <v>1</v>
      </c>
      <c r="E6274" s="16" t="s">
        <v>1</v>
      </c>
      <c r="F6274" s="16" t="s">
        <v>1</v>
      </c>
      <c r="G6274" s="16" t="s">
        <v>1</v>
      </c>
      <c r="H6274" s="2" t="s">
        <v>77</v>
      </c>
      <c r="I6274" s="185">
        <v>253</v>
      </c>
      <c r="J6274" s="185">
        <v>253</v>
      </c>
      <c r="K6274" s="185"/>
      <c r="L6274" s="185"/>
      <c r="M6274" s="15"/>
      <c r="N6274" s="15"/>
      <c r="O6274" s="15"/>
      <c r="P6274" s="15"/>
      <c r="Q6274" s="164"/>
    </row>
    <row r="6275" spans="1:17" ht="45.75" thickBot="1" x14ac:dyDescent="0.3">
      <c r="A6275" s="212" t="s">
        <v>1</v>
      </c>
      <c r="B6275" s="212" t="s">
        <v>1</v>
      </c>
      <c r="C6275" s="212" t="s">
        <v>1</v>
      </c>
      <c r="D6275" s="212" t="s">
        <v>1</v>
      </c>
      <c r="E6275" s="212" t="s">
        <v>1</v>
      </c>
      <c r="F6275" s="212" t="s">
        <v>1</v>
      </c>
      <c r="G6275" s="214" t="s">
        <v>1</v>
      </c>
      <c r="H6275" s="5" t="s">
        <v>78</v>
      </c>
      <c r="I6275" s="109" t="s">
        <v>3374</v>
      </c>
      <c r="J6275" s="109" t="s">
        <v>3433</v>
      </c>
      <c r="K6275" s="109" t="s">
        <v>3437</v>
      </c>
      <c r="L6275" s="109" t="s">
        <v>3434</v>
      </c>
      <c r="M6275" s="5" t="s">
        <v>3439</v>
      </c>
      <c r="N6275" s="5" t="s">
        <v>3440</v>
      </c>
      <c r="O6275" s="5" t="s">
        <v>3441</v>
      </c>
      <c r="P6275" s="5" t="s">
        <v>3438</v>
      </c>
      <c r="Q6275" s="162" t="s">
        <v>3302</v>
      </c>
    </row>
    <row r="6276" spans="1:17" x14ac:dyDescent="0.25">
      <c r="A6276" s="213"/>
      <c r="B6276" s="213"/>
      <c r="C6276" s="213"/>
      <c r="D6276" s="213"/>
      <c r="E6276" s="213"/>
      <c r="F6276" s="213"/>
      <c r="G6276" s="215"/>
      <c r="H6276" s="18" t="s">
        <v>1</v>
      </c>
      <c r="I6276" s="110">
        <v>1</v>
      </c>
      <c r="J6276" s="110">
        <v>2</v>
      </c>
      <c r="K6276" s="110">
        <v>20</v>
      </c>
      <c r="L6276" s="110" t="s">
        <v>3402</v>
      </c>
      <c r="M6276" s="12">
        <v>5</v>
      </c>
      <c r="N6276" s="12">
        <v>6</v>
      </c>
      <c r="O6276" s="12">
        <v>7</v>
      </c>
      <c r="P6276" s="12" t="s">
        <v>3303</v>
      </c>
      <c r="Q6276" s="110">
        <v>9</v>
      </c>
    </row>
    <row r="6277" spans="1:17" x14ac:dyDescent="0.25">
      <c r="A6277" s="213"/>
      <c r="B6277" s="213"/>
      <c r="C6277" s="213"/>
      <c r="D6277" s="213"/>
      <c r="E6277" s="213"/>
      <c r="F6277" s="213"/>
      <c r="G6277" s="215"/>
      <c r="H6277" s="19" t="s">
        <v>157</v>
      </c>
      <c r="I6277" s="186">
        <f t="shared" ref="I6277:L6277" si="5134">SUM(I6273)</f>
        <v>11005774</v>
      </c>
      <c r="J6277" s="186">
        <f t="shared" ref="J6277" si="5135">SUM(J6273)</f>
        <v>10677164</v>
      </c>
      <c r="K6277" s="186">
        <f t="shared" ref="K6277" si="5136">SUM(K6273)</f>
        <v>8479727</v>
      </c>
      <c r="L6277" s="186">
        <f t="shared" si="5134"/>
        <v>2160954</v>
      </c>
      <c r="M6277" s="20">
        <f t="shared" ref="M6277:O6277" si="5137">SUM(M6273)</f>
        <v>756770</v>
      </c>
      <c r="N6277" s="20">
        <f t="shared" si="5137"/>
        <v>710552</v>
      </c>
      <c r="O6277" s="20">
        <f t="shared" si="5137"/>
        <v>693632</v>
      </c>
      <c r="P6277" s="20">
        <f>K6277+L6277</f>
        <v>10640681</v>
      </c>
      <c r="Q6277" s="186">
        <f>IF(J6277=0,"-",P6277/J6277*100)</f>
        <v>99.658308142499266</v>
      </c>
    </row>
    <row r="6278" spans="1:17" x14ac:dyDescent="0.25">
      <c r="A6278" s="213"/>
      <c r="B6278" s="213"/>
      <c r="C6278" s="213"/>
      <c r="D6278" s="213"/>
      <c r="E6278" s="213"/>
      <c r="F6278" s="213"/>
      <c r="G6278" s="215"/>
      <c r="H6278" s="21" t="s">
        <v>80</v>
      </c>
      <c r="I6278" s="186">
        <f t="shared" ref="I6278:L6278" si="5138">SUM(I6277)</f>
        <v>11005774</v>
      </c>
      <c r="J6278" s="186">
        <f t="shared" ref="J6278" si="5139">SUM(J6277)</f>
        <v>10677164</v>
      </c>
      <c r="K6278" s="186">
        <f t="shared" ref="K6278" si="5140">SUM(K6277)</f>
        <v>8479727</v>
      </c>
      <c r="L6278" s="186">
        <f t="shared" si="5138"/>
        <v>2160954</v>
      </c>
      <c r="M6278" s="20">
        <f t="shared" ref="M6278:O6278" si="5141">SUM(M6277)</f>
        <v>756770</v>
      </c>
      <c r="N6278" s="20">
        <f t="shared" si="5141"/>
        <v>710552</v>
      </c>
      <c r="O6278" s="20">
        <f t="shared" si="5141"/>
        <v>693632</v>
      </c>
      <c r="P6278" s="20">
        <f>K6278+L6278</f>
        <v>10640681</v>
      </c>
      <c r="Q6278" s="186">
        <f>IF(J6278=0,"-",P6278/J6278*100)</f>
        <v>99.658308142499266</v>
      </c>
    </row>
    <row r="6279" spans="1:17" x14ac:dyDescent="0.25">
      <c r="A6279" s="216"/>
      <c r="B6279" s="216"/>
      <c r="C6279" s="216"/>
      <c r="D6279" s="216"/>
      <c r="E6279" s="216"/>
      <c r="F6279" s="216"/>
      <c r="G6279" s="217"/>
      <c r="J6279" s="178">
        <v>0</v>
      </c>
      <c r="K6279" s="178">
        <v>0</v>
      </c>
      <c r="L6279" s="178">
        <f>M6279+N6279+O6279</f>
        <v>0</v>
      </c>
      <c r="P6279">
        <f>K6279+L6279</f>
        <v>0</v>
      </c>
      <c r="Q6279" s="160" t="str">
        <f>IF(J6279=0,"-",P6279/J6279*100)</f>
        <v>-</v>
      </c>
    </row>
    <row r="6280" spans="1:17" ht="15.75" thickBot="1" x14ac:dyDescent="0.3">
      <c r="A6280" s="16" t="s">
        <v>1</v>
      </c>
      <c r="B6280" s="16" t="s">
        <v>1</v>
      </c>
      <c r="C6280" s="16" t="s">
        <v>1</v>
      </c>
      <c r="D6280" s="16" t="s">
        <v>1</v>
      </c>
      <c r="E6280" s="16" t="s">
        <v>1</v>
      </c>
      <c r="F6280" s="16" t="s">
        <v>1</v>
      </c>
      <c r="G6280" s="16" t="s">
        <v>1</v>
      </c>
      <c r="H6280" s="22" t="s">
        <v>1</v>
      </c>
      <c r="I6280" s="187"/>
      <c r="J6280" s="187"/>
      <c r="K6280" s="187"/>
      <c r="L6280" s="187"/>
      <c r="M6280" s="22"/>
      <c r="N6280" s="22"/>
      <c r="O6280" s="22"/>
      <c r="P6280" s="22"/>
      <c r="Q6280" s="166"/>
    </row>
    <row r="6281" spans="1:17" ht="45.75" thickBot="1" x14ac:dyDescent="0.3">
      <c r="A6281" s="5" t="s">
        <v>4</v>
      </c>
      <c r="B6281" s="5" t="s">
        <v>5</v>
      </c>
      <c r="C6281" s="5" t="s">
        <v>6</v>
      </c>
      <c r="D6281" s="6" t="s">
        <v>1</v>
      </c>
      <c r="E6281" s="5" t="s">
        <v>7</v>
      </c>
      <c r="F6281" s="5" t="s">
        <v>8</v>
      </c>
      <c r="G6281" s="5" t="s">
        <v>9</v>
      </c>
      <c r="H6281" s="5" t="s">
        <v>10</v>
      </c>
      <c r="I6281" s="109" t="s">
        <v>3374</v>
      </c>
      <c r="J6281" s="109" t="s">
        <v>3433</v>
      </c>
      <c r="K6281" s="109" t="s">
        <v>3437</v>
      </c>
      <c r="L6281" s="109" t="s">
        <v>3434</v>
      </c>
      <c r="M6281" s="5" t="s">
        <v>3439</v>
      </c>
      <c r="N6281" s="5" t="s">
        <v>3440</v>
      </c>
      <c r="O6281" s="5" t="s">
        <v>3441</v>
      </c>
      <c r="P6281" s="5" t="s">
        <v>3438</v>
      </c>
      <c r="Q6281" s="162" t="s">
        <v>3302</v>
      </c>
    </row>
    <row r="6282" spans="1:17" x14ac:dyDescent="0.25">
      <c r="A6282" s="7" t="s">
        <v>1</v>
      </c>
      <c r="B6282" s="7" t="s">
        <v>1</v>
      </c>
      <c r="C6282" s="7" t="s">
        <v>1</v>
      </c>
      <c r="D6282" s="8" t="s">
        <v>1</v>
      </c>
      <c r="E6282" s="8" t="s">
        <v>1</v>
      </c>
      <c r="F6282" s="9" t="s">
        <v>1</v>
      </c>
      <c r="G6282" s="10" t="s">
        <v>1</v>
      </c>
      <c r="H6282" s="11" t="s">
        <v>1</v>
      </c>
      <c r="I6282" s="110">
        <v>1</v>
      </c>
      <c r="J6282" s="110">
        <v>2</v>
      </c>
      <c r="K6282" s="110">
        <v>20</v>
      </c>
      <c r="L6282" s="110" t="s">
        <v>3402</v>
      </c>
      <c r="M6282" s="12">
        <v>5</v>
      </c>
      <c r="N6282" s="12">
        <v>6</v>
      </c>
      <c r="O6282" s="12">
        <v>7</v>
      </c>
      <c r="P6282" s="12" t="s">
        <v>3303</v>
      </c>
      <c r="Q6282" s="110">
        <v>9</v>
      </c>
    </row>
    <row r="6283" spans="1:17" x14ac:dyDescent="0.25">
      <c r="A6283" s="1" t="s">
        <v>2216</v>
      </c>
      <c r="B6283" s="1" t="s">
        <v>82</v>
      </c>
      <c r="C6283" s="4" t="s">
        <v>1075</v>
      </c>
      <c r="D6283" s="4" t="s">
        <v>2261</v>
      </c>
      <c r="E6283" s="2" t="s">
        <v>1</v>
      </c>
      <c r="F6283" s="2" t="s">
        <v>1</v>
      </c>
      <c r="G6283" s="2" t="s">
        <v>1</v>
      </c>
      <c r="H6283" s="2" t="s">
        <v>2262</v>
      </c>
      <c r="I6283" s="183">
        <v>0</v>
      </c>
      <c r="J6283" s="183">
        <v>0</v>
      </c>
      <c r="K6283" s="183"/>
      <c r="L6283" s="183"/>
      <c r="M6283" s="3"/>
      <c r="N6283" s="3"/>
      <c r="O6283" s="3"/>
      <c r="P6283" s="3"/>
      <c r="Q6283" s="161" t="str">
        <f t="shared" ref="Q6283:Q6314" si="5142">IF(J6283=0,"-",P6283/J6283*100)</f>
        <v>-</v>
      </c>
    </row>
    <row r="6284" spans="1:17" ht="33.75" x14ac:dyDescent="0.25">
      <c r="A6284" s="1" t="s">
        <v>1</v>
      </c>
      <c r="B6284" s="1" t="s">
        <v>1</v>
      </c>
      <c r="C6284" s="1" t="s">
        <v>1</v>
      </c>
      <c r="D6284" s="2" t="s">
        <v>1</v>
      </c>
      <c r="E6284" s="2" t="s">
        <v>1</v>
      </c>
      <c r="F6284" s="2" t="s">
        <v>1</v>
      </c>
      <c r="G6284" s="2" t="s">
        <v>1</v>
      </c>
      <c r="H6284" s="13" t="s">
        <v>14</v>
      </c>
      <c r="I6284" s="184">
        <f t="shared" ref="I6284:L6284" si="5143">SUM(I6285,I6293,I6295)</f>
        <v>3334877</v>
      </c>
      <c r="J6284" s="184">
        <f t="shared" ref="J6284" si="5144">SUM(J6285,J6293,J6295)</f>
        <v>3327877</v>
      </c>
      <c r="K6284" s="184">
        <f t="shared" ref="K6284" si="5145">SUM(K6285,K6293,K6295)</f>
        <v>2617185</v>
      </c>
      <c r="L6284" s="184">
        <f t="shared" si="5143"/>
        <v>679817</v>
      </c>
      <c r="M6284" s="14">
        <f t="shared" ref="M6284:O6284" si="5146">SUM(M6285,M6293,M6295)</f>
        <v>286926</v>
      </c>
      <c r="N6284" s="14">
        <f t="shared" si="5146"/>
        <v>264375</v>
      </c>
      <c r="O6284" s="14">
        <f t="shared" si="5146"/>
        <v>128516</v>
      </c>
      <c r="P6284" s="14">
        <f t="shared" ref="P6284:P6314" si="5147">K6284+L6284</f>
        <v>3297002</v>
      </c>
      <c r="Q6284" s="184">
        <f t="shared" si="5142"/>
        <v>99.072231335473035</v>
      </c>
    </row>
    <row r="6285" spans="1:17" x14ac:dyDescent="0.25">
      <c r="A6285" s="4" t="s">
        <v>2216</v>
      </c>
      <c r="B6285" s="4" t="s">
        <v>82</v>
      </c>
      <c r="C6285" s="4" t="s">
        <v>1075</v>
      </c>
      <c r="D6285" s="4" t="s">
        <v>2261</v>
      </c>
      <c r="E6285" s="2" t="s">
        <v>15</v>
      </c>
      <c r="F6285" s="2" t="s">
        <v>1</v>
      </c>
      <c r="G6285" s="2" t="s">
        <v>1</v>
      </c>
      <c r="H6285" s="2" t="s">
        <v>16</v>
      </c>
      <c r="I6285" s="185">
        <f t="shared" ref="I6285:L6285" si="5148">SUM(I6286:I6287)</f>
        <v>2622430</v>
      </c>
      <c r="J6285" s="185">
        <f t="shared" ref="J6285" si="5149">SUM(J6286:J6287)</f>
        <v>2631840</v>
      </c>
      <c r="K6285" s="185">
        <f t="shared" ref="K6285" si="5150">SUM(K6286:K6287)</f>
        <v>2052684</v>
      </c>
      <c r="L6285" s="185">
        <f t="shared" si="5148"/>
        <v>579156</v>
      </c>
      <c r="M6285" s="15">
        <f t="shared" ref="M6285:O6285" si="5151">SUM(M6286:M6287)</f>
        <v>240601</v>
      </c>
      <c r="N6285" s="15">
        <f t="shared" si="5151"/>
        <v>222550</v>
      </c>
      <c r="O6285" s="15">
        <f t="shared" si="5151"/>
        <v>116005</v>
      </c>
      <c r="P6285" s="15">
        <f t="shared" si="5147"/>
        <v>2631840</v>
      </c>
      <c r="Q6285" s="185">
        <f t="shared" si="5142"/>
        <v>100</v>
      </c>
    </row>
    <row r="6286" spans="1:17" x14ac:dyDescent="0.25">
      <c r="A6286" s="4" t="s">
        <v>2216</v>
      </c>
      <c r="B6286" s="4" t="s">
        <v>82</v>
      </c>
      <c r="C6286" s="4" t="s">
        <v>1075</v>
      </c>
      <c r="D6286" s="4" t="s">
        <v>2261</v>
      </c>
      <c r="E6286" s="3" t="s">
        <v>18</v>
      </c>
      <c r="F6286" s="4"/>
      <c r="G6286" s="16" t="s">
        <v>149</v>
      </c>
      <c r="H6286" s="16" t="s">
        <v>17</v>
      </c>
      <c r="I6286" s="183">
        <v>2402469</v>
      </c>
      <c r="J6286" s="183">
        <v>2402469</v>
      </c>
      <c r="K6286" s="183">
        <v>1849264</v>
      </c>
      <c r="L6286" s="183">
        <f>M6286+N6286+O6286</f>
        <v>553205</v>
      </c>
      <c r="M6286" s="17">
        <v>219900</v>
      </c>
      <c r="N6286" s="17">
        <v>219900</v>
      </c>
      <c r="O6286" s="17">
        <v>113405</v>
      </c>
      <c r="P6286" s="17">
        <f t="shared" si="5147"/>
        <v>2402469</v>
      </c>
      <c r="Q6286" s="183">
        <f t="shared" si="5142"/>
        <v>100</v>
      </c>
    </row>
    <row r="6287" spans="1:17" x14ac:dyDescent="0.25">
      <c r="A6287" s="1" t="s">
        <v>2216</v>
      </c>
      <c r="B6287" s="1" t="s">
        <v>82</v>
      </c>
      <c r="C6287" s="1" t="s">
        <v>1075</v>
      </c>
      <c r="D6287" s="1" t="s">
        <v>2261</v>
      </c>
      <c r="E6287" s="1" t="s">
        <v>20</v>
      </c>
      <c r="F6287" s="4" t="s">
        <v>1</v>
      </c>
      <c r="G6287" s="16" t="s">
        <v>1</v>
      </c>
      <c r="H6287" s="2" t="s">
        <v>21</v>
      </c>
      <c r="I6287" s="185">
        <f t="shared" ref="I6287:O6287" si="5152">SUM(I6288:I6292)</f>
        <v>219961</v>
      </c>
      <c r="J6287" s="185">
        <f t="shared" si="5152"/>
        <v>229371</v>
      </c>
      <c r="K6287" s="185">
        <f t="shared" si="5152"/>
        <v>203420</v>
      </c>
      <c r="L6287" s="185">
        <f t="shared" si="5152"/>
        <v>25951</v>
      </c>
      <c r="M6287" s="15">
        <f t="shared" si="5152"/>
        <v>20701</v>
      </c>
      <c r="N6287" s="15">
        <f t="shared" si="5152"/>
        <v>2650</v>
      </c>
      <c r="O6287" s="15">
        <f t="shared" si="5152"/>
        <v>2600</v>
      </c>
      <c r="P6287" s="15">
        <f t="shared" si="5147"/>
        <v>229371</v>
      </c>
      <c r="Q6287" s="185">
        <f t="shared" si="5142"/>
        <v>100</v>
      </c>
    </row>
    <row r="6288" spans="1:17" x14ac:dyDescent="0.25">
      <c r="A6288" s="4" t="s">
        <v>2216</v>
      </c>
      <c r="B6288" s="4" t="s">
        <v>82</v>
      </c>
      <c r="C6288" s="4" t="s">
        <v>1075</v>
      </c>
      <c r="D6288" s="4" t="s">
        <v>2261</v>
      </c>
      <c r="E6288" s="3" t="s">
        <v>22</v>
      </c>
      <c r="F6288" s="4" t="s">
        <v>2263</v>
      </c>
      <c r="G6288" s="16" t="s">
        <v>149</v>
      </c>
      <c r="H6288" s="16" t="s">
        <v>86</v>
      </c>
      <c r="I6288" s="183">
        <v>28200</v>
      </c>
      <c r="J6288" s="183">
        <v>28200</v>
      </c>
      <c r="K6288" s="183">
        <v>20300</v>
      </c>
      <c r="L6288" s="183">
        <f>M6288+N6288+O6288</f>
        <v>7900</v>
      </c>
      <c r="M6288" s="17">
        <v>2650</v>
      </c>
      <c r="N6288" s="17">
        <v>2650</v>
      </c>
      <c r="O6288" s="17">
        <v>2600</v>
      </c>
      <c r="P6288" s="17">
        <f t="shared" si="5147"/>
        <v>28200</v>
      </c>
      <c r="Q6288" s="183">
        <f t="shared" si="5142"/>
        <v>100</v>
      </c>
    </row>
    <row r="6289" spans="1:17" x14ac:dyDescent="0.25">
      <c r="A6289" s="4" t="s">
        <v>2216</v>
      </c>
      <c r="B6289" s="4" t="s">
        <v>82</v>
      </c>
      <c r="C6289" s="4" t="s">
        <v>1075</v>
      </c>
      <c r="D6289" s="4" t="s">
        <v>2261</v>
      </c>
      <c r="E6289" s="3" t="s">
        <v>22</v>
      </c>
      <c r="F6289" s="4" t="s">
        <v>2264</v>
      </c>
      <c r="G6289" s="16" t="s">
        <v>149</v>
      </c>
      <c r="H6289" s="16" t="s">
        <v>26</v>
      </c>
      <c r="I6289" s="183">
        <v>141586</v>
      </c>
      <c r="J6289" s="183">
        <v>141586</v>
      </c>
      <c r="K6289" s="183">
        <v>126169</v>
      </c>
      <c r="L6289" s="183">
        <f>M6289+N6289+O6289</f>
        <v>15417</v>
      </c>
      <c r="M6289" s="17">
        <v>15417</v>
      </c>
      <c r="N6289" s="17"/>
      <c r="O6289" s="17">
        <v>0</v>
      </c>
      <c r="P6289" s="17">
        <f t="shared" si="5147"/>
        <v>141586</v>
      </c>
      <c r="Q6289" s="183">
        <f t="shared" si="5142"/>
        <v>100</v>
      </c>
    </row>
    <row r="6290" spans="1:17" x14ac:dyDescent="0.25">
      <c r="A6290" s="4" t="s">
        <v>2216</v>
      </c>
      <c r="B6290" s="4" t="s">
        <v>82</v>
      </c>
      <c r="C6290" s="4" t="s">
        <v>1075</v>
      </c>
      <c r="D6290" s="4" t="s">
        <v>2261</v>
      </c>
      <c r="E6290" s="3" t="s">
        <v>22</v>
      </c>
      <c r="F6290" s="4" t="s">
        <v>2265</v>
      </c>
      <c r="G6290" s="16" t="s">
        <v>149</v>
      </c>
      <c r="H6290" s="16" t="s">
        <v>28</v>
      </c>
      <c r="I6290" s="183">
        <v>41175</v>
      </c>
      <c r="J6290" s="183">
        <v>41175</v>
      </c>
      <c r="K6290" s="183">
        <v>38541</v>
      </c>
      <c r="L6290" s="183">
        <f>M6290+N6290+O6290</f>
        <v>2634</v>
      </c>
      <c r="M6290" s="17">
        <v>2634</v>
      </c>
      <c r="N6290" s="17"/>
      <c r="O6290" s="17">
        <v>0</v>
      </c>
      <c r="P6290" s="17">
        <f t="shared" si="5147"/>
        <v>41175</v>
      </c>
      <c r="Q6290" s="183">
        <f t="shared" si="5142"/>
        <v>100</v>
      </c>
    </row>
    <row r="6291" spans="1:17" x14ac:dyDescent="0.25">
      <c r="A6291" s="4" t="s">
        <v>2216</v>
      </c>
      <c r="B6291" s="4" t="s">
        <v>82</v>
      </c>
      <c r="C6291" s="4" t="s">
        <v>1075</v>
      </c>
      <c r="D6291" s="4" t="s">
        <v>2261</v>
      </c>
      <c r="E6291" s="3" t="s">
        <v>22</v>
      </c>
      <c r="F6291" s="4" t="s">
        <v>2266</v>
      </c>
      <c r="G6291" s="16" t="s">
        <v>149</v>
      </c>
      <c r="H6291" s="16" t="s">
        <v>24</v>
      </c>
      <c r="I6291" s="183">
        <v>0</v>
      </c>
      <c r="J6291" s="183">
        <v>0</v>
      </c>
      <c r="K6291" s="183">
        <v>0</v>
      </c>
      <c r="L6291" s="183">
        <f>M6291+N6291+O6291</f>
        <v>0</v>
      </c>
      <c r="M6291" s="17"/>
      <c r="N6291" s="17"/>
      <c r="O6291" s="17"/>
      <c r="P6291" s="17">
        <f t="shared" si="5147"/>
        <v>0</v>
      </c>
      <c r="Q6291" s="161" t="str">
        <f t="shared" si="5142"/>
        <v>-</v>
      </c>
    </row>
    <row r="6292" spans="1:17" x14ac:dyDescent="0.25">
      <c r="A6292" s="4" t="s">
        <v>2216</v>
      </c>
      <c r="B6292" s="4" t="s">
        <v>82</v>
      </c>
      <c r="C6292" s="4" t="s">
        <v>1075</v>
      </c>
      <c r="D6292" s="4" t="s">
        <v>2261</v>
      </c>
      <c r="E6292" s="3" t="s">
        <v>22</v>
      </c>
      <c r="F6292" s="4" t="s">
        <v>2267</v>
      </c>
      <c r="G6292" s="16" t="s">
        <v>149</v>
      </c>
      <c r="H6292" s="16" t="s">
        <v>30</v>
      </c>
      <c r="I6292" s="183">
        <v>9000</v>
      </c>
      <c r="J6292" s="183">
        <v>18410</v>
      </c>
      <c r="K6292" s="183">
        <v>18410</v>
      </c>
      <c r="L6292" s="183">
        <f>M6292+N6292+O6292</f>
        <v>0</v>
      </c>
      <c r="M6292" s="17"/>
      <c r="N6292" s="17"/>
      <c r="O6292" s="17"/>
      <c r="P6292" s="17">
        <f t="shared" si="5147"/>
        <v>18410</v>
      </c>
      <c r="Q6292" s="183">
        <f t="shared" si="5142"/>
        <v>100</v>
      </c>
    </row>
    <row r="6293" spans="1:17" x14ac:dyDescent="0.25">
      <c r="A6293" s="4" t="s">
        <v>2216</v>
      </c>
      <c r="B6293" s="4" t="s">
        <v>82</v>
      </c>
      <c r="C6293" s="4" t="s">
        <v>1075</v>
      </c>
      <c r="D6293" s="4" t="s">
        <v>2261</v>
      </c>
      <c r="E6293" s="2" t="s">
        <v>31</v>
      </c>
      <c r="F6293" s="2" t="s">
        <v>1</v>
      </c>
      <c r="G6293" s="2" t="s">
        <v>1</v>
      </c>
      <c r="H6293" s="2" t="s">
        <v>32</v>
      </c>
      <c r="I6293" s="185">
        <f t="shared" ref="I6293:O6293" si="5153">SUM(I6294)</f>
        <v>252259</v>
      </c>
      <c r="J6293" s="185">
        <f t="shared" si="5153"/>
        <v>252259</v>
      </c>
      <c r="K6293" s="185">
        <f t="shared" si="5153"/>
        <v>194245</v>
      </c>
      <c r="L6293" s="185">
        <f t="shared" si="5153"/>
        <v>58014</v>
      </c>
      <c r="M6293" s="15">
        <f t="shared" si="5153"/>
        <v>23100</v>
      </c>
      <c r="N6293" s="15">
        <f t="shared" si="5153"/>
        <v>23100</v>
      </c>
      <c r="O6293" s="15">
        <f t="shared" si="5153"/>
        <v>11814</v>
      </c>
      <c r="P6293" s="15">
        <f t="shared" si="5147"/>
        <v>252259</v>
      </c>
      <c r="Q6293" s="185">
        <f t="shared" si="5142"/>
        <v>100</v>
      </c>
    </row>
    <row r="6294" spans="1:17" x14ac:dyDescent="0.25">
      <c r="A6294" s="4" t="s">
        <v>2216</v>
      </c>
      <c r="B6294" s="4" t="s">
        <v>82</v>
      </c>
      <c r="C6294" s="4" t="s">
        <v>1075</v>
      </c>
      <c r="D6294" s="4" t="s">
        <v>2261</v>
      </c>
      <c r="E6294" s="3" t="s">
        <v>34</v>
      </c>
      <c r="F6294" s="4"/>
      <c r="G6294" s="16" t="s">
        <v>149</v>
      </c>
      <c r="H6294" s="16" t="s">
        <v>33</v>
      </c>
      <c r="I6294" s="183">
        <v>252259</v>
      </c>
      <c r="J6294" s="183">
        <v>252259</v>
      </c>
      <c r="K6294" s="183">
        <v>194245</v>
      </c>
      <c r="L6294" s="183">
        <f>M6294+N6294+O6294</f>
        <v>58014</v>
      </c>
      <c r="M6294" s="17">
        <v>23100</v>
      </c>
      <c r="N6294" s="17">
        <v>23100</v>
      </c>
      <c r="O6294" s="17">
        <v>11814</v>
      </c>
      <c r="P6294" s="17">
        <f t="shared" si="5147"/>
        <v>252259</v>
      </c>
      <c r="Q6294" s="183">
        <f t="shared" si="5142"/>
        <v>100</v>
      </c>
    </row>
    <row r="6295" spans="1:17" x14ac:dyDescent="0.25">
      <c r="A6295" s="4" t="s">
        <v>2216</v>
      </c>
      <c r="B6295" s="4" t="s">
        <v>82</v>
      </c>
      <c r="C6295" s="4" t="s">
        <v>1075</v>
      </c>
      <c r="D6295" s="4" t="s">
        <v>2261</v>
      </c>
      <c r="E6295" s="2" t="s">
        <v>35</v>
      </c>
      <c r="F6295" s="2" t="s">
        <v>1</v>
      </c>
      <c r="G6295" s="2" t="s">
        <v>1</v>
      </c>
      <c r="H6295" s="2" t="s">
        <v>36</v>
      </c>
      <c r="I6295" s="185">
        <f t="shared" ref="I6295:O6295" si="5154">SUM(I6296:I6304)</f>
        <v>460188</v>
      </c>
      <c r="J6295" s="185">
        <f t="shared" si="5154"/>
        <v>443778</v>
      </c>
      <c r="K6295" s="185">
        <f t="shared" si="5154"/>
        <v>370256</v>
      </c>
      <c r="L6295" s="185">
        <f t="shared" si="5154"/>
        <v>42647</v>
      </c>
      <c r="M6295" s="15">
        <f t="shared" si="5154"/>
        <v>23225</v>
      </c>
      <c r="N6295" s="15">
        <f t="shared" si="5154"/>
        <v>18725</v>
      </c>
      <c r="O6295" s="15">
        <f t="shared" si="5154"/>
        <v>697</v>
      </c>
      <c r="P6295" s="15">
        <f t="shared" si="5147"/>
        <v>412903</v>
      </c>
      <c r="Q6295" s="185">
        <f t="shared" si="5142"/>
        <v>93.042692517429884</v>
      </c>
    </row>
    <row r="6296" spans="1:17" x14ac:dyDescent="0.25">
      <c r="A6296" s="4" t="s">
        <v>2216</v>
      </c>
      <c r="B6296" s="4" t="s">
        <v>82</v>
      </c>
      <c r="C6296" s="4" t="s">
        <v>1075</v>
      </c>
      <c r="D6296" s="4" t="s">
        <v>2261</v>
      </c>
      <c r="E6296" s="3" t="s">
        <v>39</v>
      </c>
      <c r="F6296" s="4"/>
      <c r="G6296" s="16" t="s">
        <v>149</v>
      </c>
      <c r="H6296" s="16" t="s">
        <v>38</v>
      </c>
      <c r="I6296" s="183">
        <v>12400</v>
      </c>
      <c r="J6296" s="183">
        <v>1990</v>
      </c>
      <c r="K6296" s="183">
        <v>1990</v>
      </c>
      <c r="L6296" s="183">
        <f t="shared" ref="L6296:L6303" si="5155">M6296+N6296+O6296</f>
        <v>0</v>
      </c>
      <c r="M6296" s="17">
        <v>0</v>
      </c>
      <c r="N6296" s="17">
        <v>0</v>
      </c>
      <c r="O6296" s="17">
        <v>0</v>
      </c>
      <c r="P6296" s="17">
        <f t="shared" si="5147"/>
        <v>1990</v>
      </c>
      <c r="Q6296" s="183">
        <f t="shared" si="5142"/>
        <v>100</v>
      </c>
    </row>
    <row r="6297" spans="1:17" x14ac:dyDescent="0.25">
      <c r="A6297" s="4" t="s">
        <v>2216</v>
      </c>
      <c r="B6297" s="4" t="s">
        <v>82</v>
      </c>
      <c r="C6297" s="4" t="s">
        <v>1075</v>
      </c>
      <c r="D6297" s="4" t="s">
        <v>2261</v>
      </c>
      <c r="E6297" s="3" t="s">
        <v>197</v>
      </c>
      <c r="F6297" s="4"/>
      <c r="G6297" s="16" t="s">
        <v>149</v>
      </c>
      <c r="H6297" s="16" t="s">
        <v>196</v>
      </c>
      <c r="I6297" s="183">
        <v>375</v>
      </c>
      <c r="J6297" s="183">
        <v>375</v>
      </c>
      <c r="K6297" s="183">
        <v>0</v>
      </c>
      <c r="L6297" s="183">
        <f t="shared" si="5155"/>
        <v>0</v>
      </c>
      <c r="M6297" s="17">
        <v>0</v>
      </c>
      <c r="N6297" s="17">
        <v>0</v>
      </c>
      <c r="O6297" s="17">
        <v>0</v>
      </c>
      <c r="P6297" s="17">
        <f t="shared" si="5147"/>
        <v>0</v>
      </c>
      <c r="Q6297" s="183">
        <f t="shared" si="5142"/>
        <v>0</v>
      </c>
    </row>
    <row r="6298" spans="1:17" x14ac:dyDescent="0.25">
      <c r="A6298" s="4" t="s">
        <v>2216</v>
      </c>
      <c r="B6298" s="4" t="s">
        <v>82</v>
      </c>
      <c r="C6298" s="4" t="s">
        <v>1075</v>
      </c>
      <c r="D6298" s="4" t="s">
        <v>2261</v>
      </c>
      <c r="E6298" s="3" t="s">
        <v>200</v>
      </c>
      <c r="F6298" s="4"/>
      <c r="G6298" s="16" t="s">
        <v>149</v>
      </c>
      <c r="H6298" s="16" t="s">
        <v>199</v>
      </c>
      <c r="I6298" s="183">
        <v>4125</v>
      </c>
      <c r="J6298" s="183">
        <v>4125</v>
      </c>
      <c r="K6298" s="183">
        <v>3000</v>
      </c>
      <c r="L6298" s="183">
        <f t="shared" si="5155"/>
        <v>1125</v>
      </c>
      <c r="M6298" s="17">
        <v>400</v>
      </c>
      <c r="N6298" s="17">
        <v>400</v>
      </c>
      <c r="O6298" s="17">
        <v>325</v>
      </c>
      <c r="P6298" s="17">
        <f t="shared" si="5147"/>
        <v>4125</v>
      </c>
      <c r="Q6298" s="183">
        <f t="shared" si="5142"/>
        <v>100</v>
      </c>
    </row>
    <row r="6299" spans="1:17" x14ac:dyDescent="0.25">
      <c r="A6299" s="4" t="s">
        <v>2216</v>
      </c>
      <c r="B6299" s="4" t="s">
        <v>82</v>
      </c>
      <c r="C6299" s="4" t="s">
        <v>1075</v>
      </c>
      <c r="D6299" s="4" t="s">
        <v>2261</v>
      </c>
      <c r="E6299" s="3" t="s">
        <v>203</v>
      </c>
      <c r="F6299" s="4"/>
      <c r="G6299" s="16" t="s">
        <v>149</v>
      </c>
      <c r="H6299" s="16" t="s">
        <v>202</v>
      </c>
      <c r="I6299" s="183">
        <v>20500</v>
      </c>
      <c r="J6299" s="183">
        <v>20500</v>
      </c>
      <c r="K6299" s="183">
        <v>14900</v>
      </c>
      <c r="L6299" s="183">
        <f t="shared" si="5155"/>
        <v>5600</v>
      </c>
      <c r="M6299" s="17">
        <v>5000</v>
      </c>
      <c r="N6299" s="17">
        <v>600</v>
      </c>
      <c r="O6299" s="17">
        <v>0</v>
      </c>
      <c r="P6299" s="17">
        <f t="shared" si="5147"/>
        <v>20500</v>
      </c>
      <c r="Q6299" s="183">
        <f t="shared" si="5142"/>
        <v>100</v>
      </c>
    </row>
    <row r="6300" spans="1:17" x14ac:dyDescent="0.25">
      <c r="A6300" s="4" t="s">
        <v>2216</v>
      </c>
      <c r="B6300" s="4" t="s">
        <v>82</v>
      </c>
      <c r="C6300" s="4" t="s">
        <v>1075</v>
      </c>
      <c r="D6300" s="4" t="s">
        <v>2261</v>
      </c>
      <c r="E6300" s="3" t="s">
        <v>206</v>
      </c>
      <c r="F6300" s="4"/>
      <c r="G6300" s="16" t="s">
        <v>149</v>
      </c>
      <c r="H6300" s="16" t="s">
        <v>205</v>
      </c>
      <c r="I6300" s="183">
        <v>4375</v>
      </c>
      <c r="J6300" s="183">
        <v>4375</v>
      </c>
      <c r="K6300" s="183">
        <v>3300</v>
      </c>
      <c r="L6300" s="183">
        <f t="shared" si="5155"/>
        <v>1075</v>
      </c>
      <c r="M6300" s="17">
        <v>500</v>
      </c>
      <c r="N6300" s="17">
        <v>575</v>
      </c>
      <c r="O6300" s="17">
        <v>0</v>
      </c>
      <c r="P6300" s="17">
        <f t="shared" si="5147"/>
        <v>4375</v>
      </c>
      <c r="Q6300" s="183">
        <f t="shared" si="5142"/>
        <v>100</v>
      </c>
    </row>
    <row r="6301" spans="1:17" x14ac:dyDescent="0.25">
      <c r="A6301" s="4" t="s">
        <v>2216</v>
      </c>
      <c r="B6301" s="4" t="s">
        <v>82</v>
      </c>
      <c r="C6301" s="4" t="s">
        <v>1075</v>
      </c>
      <c r="D6301" s="4" t="s">
        <v>2261</v>
      </c>
      <c r="E6301" s="3" t="s">
        <v>209</v>
      </c>
      <c r="F6301" s="4"/>
      <c r="G6301" s="16" t="s">
        <v>149</v>
      </c>
      <c r="H6301" s="16" t="s">
        <v>208</v>
      </c>
      <c r="I6301" s="183">
        <v>1725</v>
      </c>
      <c r="J6301" s="183">
        <v>1725</v>
      </c>
      <c r="K6301" s="183">
        <v>1725</v>
      </c>
      <c r="L6301" s="183">
        <f t="shared" si="5155"/>
        <v>0</v>
      </c>
      <c r="M6301" s="17">
        <v>0</v>
      </c>
      <c r="N6301" s="17">
        <v>0</v>
      </c>
      <c r="O6301" s="17">
        <v>0</v>
      </c>
      <c r="P6301" s="17">
        <f t="shared" si="5147"/>
        <v>1725</v>
      </c>
      <c r="Q6301" s="183">
        <f t="shared" si="5142"/>
        <v>100</v>
      </c>
    </row>
    <row r="6302" spans="1:17" x14ac:dyDescent="0.25">
      <c r="A6302" s="4" t="s">
        <v>2216</v>
      </c>
      <c r="B6302" s="4" t="s">
        <v>82</v>
      </c>
      <c r="C6302" s="4" t="s">
        <v>1075</v>
      </c>
      <c r="D6302" s="4" t="s">
        <v>2261</v>
      </c>
      <c r="E6302" s="3" t="s">
        <v>212</v>
      </c>
      <c r="F6302" s="4"/>
      <c r="G6302" s="16" t="s">
        <v>149</v>
      </c>
      <c r="H6302" s="16" t="s">
        <v>211</v>
      </c>
      <c r="I6302" s="183">
        <v>52000</v>
      </c>
      <c r="J6302" s="183">
        <v>52000</v>
      </c>
      <c r="K6302" s="183">
        <v>30000</v>
      </c>
      <c r="L6302" s="183">
        <f t="shared" si="5155"/>
        <v>0</v>
      </c>
      <c r="M6302" s="17">
        <v>0</v>
      </c>
      <c r="N6302" s="17">
        <v>0</v>
      </c>
      <c r="O6302" s="17">
        <v>0</v>
      </c>
      <c r="P6302" s="17">
        <f t="shared" si="5147"/>
        <v>30000</v>
      </c>
      <c r="Q6302" s="183">
        <f t="shared" si="5142"/>
        <v>57.692307692307686</v>
      </c>
    </row>
    <row r="6303" spans="1:17" x14ac:dyDescent="0.25">
      <c r="A6303" s="4" t="s">
        <v>2216</v>
      </c>
      <c r="B6303" s="4" t="s">
        <v>82</v>
      </c>
      <c r="C6303" s="4" t="s">
        <v>1075</v>
      </c>
      <c r="D6303" s="4" t="s">
        <v>2261</v>
      </c>
      <c r="E6303" s="3" t="s">
        <v>215</v>
      </c>
      <c r="F6303" s="4"/>
      <c r="G6303" s="16" t="s">
        <v>149</v>
      </c>
      <c r="H6303" s="16" t="s">
        <v>214</v>
      </c>
      <c r="I6303" s="183">
        <v>5325</v>
      </c>
      <c r="J6303" s="183">
        <v>5325</v>
      </c>
      <c r="K6303" s="183">
        <v>5150</v>
      </c>
      <c r="L6303" s="183">
        <f t="shared" si="5155"/>
        <v>175</v>
      </c>
      <c r="M6303" s="17">
        <v>175</v>
      </c>
      <c r="N6303" s="17"/>
      <c r="O6303" s="17"/>
      <c r="P6303" s="17">
        <f t="shared" si="5147"/>
        <v>5325</v>
      </c>
      <c r="Q6303" s="183">
        <f t="shared" si="5142"/>
        <v>100</v>
      </c>
    </row>
    <row r="6304" spans="1:17" x14ac:dyDescent="0.25">
      <c r="A6304" s="1" t="s">
        <v>2216</v>
      </c>
      <c r="B6304" s="1" t="s">
        <v>82</v>
      </c>
      <c r="C6304" s="1" t="s">
        <v>1075</v>
      </c>
      <c r="D6304" s="1" t="s">
        <v>2261</v>
      </c>
      <c r="E6304" s="1" t="s">
        <v>40</v>
      </c>
      <c r="F6304" s="4" t="s">
        <v>1</v>
      </c>
      <c r="G6304" s="16" t="s">
        <v>1</v>
      </c>
      <c r="H6304" s="2" t="s">
        <v>41</v>
      </c>
      <c r="I6304" s="185">
        <f t="shared" ref="I6304:O6304" si="5156">SUM(I6305:I6307)</f>
        <v>359363</v>
      </c>
      <c r="J6304" s="185">
        <f t="shared" si="5156"/>
        <v>353363</v>
      </c>
      <c r="K6304" s="185">
        <f t="shared" si="5156"/>
        <v>310191</v>
      </c>
      <c r="L6304" s="185">
        <f t="shared" si="5156"/>
        <v>34672</v>
      </c>
      <c r="M6304" s="15">
        <f t="shared" si="5156"/>
        <v>17150</v>
      </c>
      <c r="N6304" s="15">
        <f t="shared" si="5156"/>
        <v>17150</v>
      </c>
      <c r="O6304" s="15">
        <f t="shared" si="5156"/>
        <v>372</v>
      </c>
      <c r="P6304" s="15">
        <f t="shared" si="5147"/>
        <v>344863</v>
      </c>
      <c r="Q6304" s="185">
        <f t="shared" si="5142"/>
        <v>97.594541590375911</v>
      </c>
    </row>
    <row r="6305" spans="1:17" x14ac:dyDescent="0.25">
      <c r="A6305" s="4" t="s">
        <v>2216</v>
      </c>
      <c r="B6305" s="4" t="s">
        <v>82</v>
      </c>
      <c r="C6305" s="4" t="s">
        <v>1075</v>
      </c>
      <c r="D6305" s="4" t="s">
        <v>2261</v>
      </c>
      <c r="E6305" s="3" t="s">
        <v>42</v>
      </c>
      <c r="F6305" s="4"/>
      <c r="G6305" s="16" t="s">
        <v>149</v>
      </c>
      <c r="H6305" s="16" t="s">
        <v>41</v>
      </c>
      <c r="I6305" s="183">
        <v>342500</v>
      </c>
      <c r="J6305" s="183">
        <v>336500</v>
      </c>
      <c r="K6305" s="183">
        <v>295000</v>
      </c>
      <c r="L6305" s="183">
        <f>M6305+N6305+O6305</f>
        <v>33000</v>
      </c>
      <c r="M6305" s="208">
        <v>16500</v>
      </c>
      <c r="N6305" s="17">
        <v>16500</v>
      </c>
      <c r="O6305" s="17">
        <v>0</v>
      </c>
      <c r="P6305" s="17">
        <f t="shared" si="5147"/>
        <v>328000</v>
      </c>
      <c r="Q6305" s="183">
        <f t="shared" si="5142"/>
        <v>97.473997028231793</v>
      </c>
    </row>
    <row r="6306" spans="1:17" ht="22.5" x14ac:dyDescent="0.25">
      <c r="A6306" s="4" t="s">
        <v>2216</v>
      </c>
      <c r="B6306" s="4" t="s">
        <v>82</v>
      </c>
      <c r="C6306" s="4" t="s">
        <v>1075</v>
      </c>
      <c r="D6306" s="4" t="s">
        <v>2261</v>
      </c>
      <c r="E6306" s="3" t="s">
        <v>42</v>
      </c>
      <c r="F6306" s="4" t="s">
        <v>2268</v>
      </c>
      <c r="G6306" s="16" t="s">
        <v>149</v>
      </c>
      <c r="H6306" s="16" t="s">
        <v>50</v>
      </c>
      <c r="I6306" s="183">
        <v>7663</v>
      </c>
      <c r="J6306" s="183">
        <v>7663</v>
      </c>
      <c r="K6306" s="183">
        <v>5991</v>
      </c>
      <c r="L6306" s="183">
        <f>M6306+N6306+O6306</f>
        <v>1672</v>
      </c>
      <c r="M6306" s="17">
        <v>650</v>
      </c>
      <c r="N6306" s="17">
        <v>650</v>
      </c>
      <c r="O6306" s="17">
        <v>372</v>
      </c>
      <c r="P6306" s="17">
        <f t="shared" si="5147"/>
        <v>7663</v>
      </c>
      <c r="Q6306" s="183">
        <f t="shared" si="5142"/>
        <v>100</v>
      </c>
    </row>
    <row r="6307" spans="1:17" ht="22.5" x14ac:dyDescent="0.25">
      <c r="A6307" s="4" t="s">
        <v>2216</v>
      </c>
      <c r="B6307" s="4" t="s">
        <v>82</v>
      </c>
      <c r="C6307" s="4" t="s">
        <v>1075</v>
      </c>
      <c r="D6307" s="4" t="s">
        <v>2261</v>
      </c>
      <c r="E6307" s="3" t="s">
        <v>42</v>
      </c>
      <c r="F6307" s="4" t="s">
        <v>2269</v>
      </c>
      <c r="G6307" s="16" t="s">
        <v>149</v>
      </c>
      <c r="H6307" s="16" t="s">
        <v>56</v>
      </c>
      <c r="I6307" s="183">
        <v>9200</v>
      </c>
      <c r="J6307" s="183">
        <v>9200</v>
      </c>
      <c r="K6307" s="183">
        <v>9200</v>
      </c>
      <c r="L6307" s="183">
        <f>M6307+N6307+O6307</f>
        <v>0</v>
      </c>
      <c r="M6307" s="17">
        <v>0</v>
      </c>
      <c r="N6307" s="17">
        <v>0</v>
      </c>
      <c r="O6307" s="17">
        <v>0</v>
      </c>
      <c r="P6307" s="17">
        <f t="shared" si="5147"/>
        <v>9200</v>
      </c>
      <c r="Q6307" s="183">
        <f t="shared" si="5142"/>
        <v>100</v>
      </c>
    </row>
    <row r="6308" spans="1:17" ht="22.5" x14ac:dyDescent="0.25">
      <c r="A6308" s="1" t="s">
        <v>1</v>
      </c>
      <c r="B6308" s="1" t="s">
        <v>1</v>
      </c>
      <c r="C6308" s="1" t="s">
        <v>1</v>
      </c>
      <c r="D6308" s="2" t="s">
        <v>1</v>
      </c>
      <c r="E6308" s="2" t="s">
        <v>1</v>
      </c>
      <c r="F6308" s="2" t="s">
        <v>1</v>
      </c>
      <c r="G6308" s="2" t="s">
        <v>1</v>
      </c>
      <c r="H6308" s="13" t="s">
        <v>57</v>
      </c>
      <c r="I6308" s="184">
        <f t="shared" ref="I6308:O6309" si="5157">SUM(I6309)</f>
        <v>100</v>
      </c>
      <c r="J6308" s="184">
        <f t="shared" si="5157"/>
        <v>18160</v>
      </c>
      <c r="K6308" s="184">
        <f t="shared" si="5157"/>
        <v>18060</v>
      </c>
      <c r="L6308" s="184">
        <f t="shared" si="5157"/>
        <v>0</v>
      </c>
      <c r="M6308" s="14">
        <f t="shared" si="5157"/>
        <v>0</v>
      </c>
      <c r="N6308" s="14">
        <f t="shared" si="5157"/>
        <v>0</v>
      </c>
      <c r="O6308" s="14">
        <f t="shared" si="5157"/>
        <v>0</v>
      </c>
      <c r="P6308" s="14">
        <f t="shared" si="5147"/>
        <v>18060</v>
      </c>
      <c r="Q6308" s="184">
        <f t="shared" si="5142"/>
        <v>99.449339207048453</v>
      </c>
    </row>
    <row r="6309" spans="1:17" x14ac:dyDescent="0.25">
      <c r="A6309" s="4" t="s">
        <v>2216</v>
      </c>
      <c r="B6309" s="4" t="s">
        <v>82</v>
      </c>
      <c r="C6309" s="4" t="s">
        <v>1075</v>
      </c>
      <c r="D6309" s="4" t="s">
        <v>2261</v>
      </c>
      <c r="E6309" s="2" t="s">
        <v>58</v>
      </c>
      <c r="F6309" s="2" t="s">
        <v>1</v>
      </c>
      <c r="G6309" s="2" t="s">
        <v>1</v>
      </c>
      <c r="H6309" s="2" t="s">
        <v>59</v>
      </c>
      <c r="I6309" s="185">
        <f t="shared" si="5157"/>
        <v>100</v>
      </c>
      <c r="J6309" s="185">
        <f t="shared" si="5157"/>
        <v>18160</v>
      </c>
      <c r="K6309" s="185">
        <f t="shared" si="5157"/>
        <v>18060</v>
      </c>
      <c r="L6309" s="185">
        <f t="shared" si="5157"/>
        <v>0</v>
      </c>
      <c r="M6309" s="15">
        <f t="shared" si="5157"/>
        <v>0</v>
      </c>
      <c r="N6309" s="15">
        <f t="shared" si="5157"/>
        <v>0</v>
      </c>
      <c r="O6309" s="15">
        <f t="shared" si="5157"/>
        <v>0</v>
      </c>
      <c r="P6309" s="15">
        <f t="shared" si="5147"/>
        <v>18060</v>
      </c>
      <c r="Q6309" s="185">
        <f t="shared" si="5142"/>
        <v>99.449339207048453</v>
      </c>
    </row>
    <row r="6310" spans="1:17" x14ac:dyDescent="0.25">
      <c r="A6310" s="4" t="s">
        <v>2216</v>
      </c>
      <c r="B6310" s="4" t="s">
        <v>82</v>
      </c>
      <c r="C6310" s="4" t="s">
        <v>1075</v>
      </c>
      <c r="D6310" s="4" t="s">
        <v>2261</v>
      </c>
      <c r="E6310" s="3" t="s">
        <v>69</v>
      </c>
      <c r="F6310" s="4"/>
      <c r="G6310" s="16" t="s">
        <v>149</v>
      </c>
      <c r="H6310" s="16" t="s">
        <v>68</v>
      </c>
      <c r="I6310" s="183">
        <v>100</v>
      </c>
      <c r="J6310" s="183">
        <v>18160</v>
      </c>
      <c r="K6310" s="183">
        <v>18060</v>
      </c>
      <c r="L6310" s="183">
        <f>M6310+N6310+O6310</f>
        <v>0</v>
      </c>
      <c r="M6310" s="17"/>
      <c r="N6310" s="17"/>
      <c r="O6310" s="17"/>
      <c r="P6310" s="17">
        <f t="shared" si="5147"/>
        <v>18060</v>
      </c>
      <c r="Q6310" s="183">
        <f t="shared" si="5142"/>
        <v>99.449339207048453</v>
      </c>
    </row>
    <row r="6311" spans="1:17" ht="22.5" x14ac:dyDescent="0.25">
      <c r="A6311" s="1" t="s">
        <v>1</v>
      </c>
      <c r="B6311" s="1" t="s">
        <v>1</v>
      </c>
      <c r="C6311" s="1" t="s">
        <v>1</v>
      </c>
      <c r="D6311" s="2" t="s">
        <v>1</v>
      </c>
      <c r="E6311" s="2" t="s">
        <v>1</v>
      </c>
      <c r="F6311" s="2" t="s">
        <v>1</v>
      </c>
      <c r="G6311" s="2" t="s">
        <v>1</v>
      </c>
      <c r="H6311" s="13" t="s">
        <v>70</v>
      </c>
      <c r="I6311" s="184">
        <f t="shared" ref="I6311:O6312" si="5158">SUM(I6312)</f>
        <v>11000</v>
      </c>
      <c r="J6311" s="184">
        <f t="shared" si="5158"/>
        <v>11000</v>
      </c>
      <c r="K6311" s="184">
        <f t="shared" si="5158"/>
        <v>10000</v>
      </c>
      <c r="L6311" s="184">
        <f t="shared" si="5158"/>
        <v>1000</v>
      </c>
      <c r="M6311" s="14">
        <f t="shared" si="5158"/>
        <v>1000</v>
      </c>
      <c r="N6311" s="14">
        <f t="shared" si="5158"/>
        <v>0</v>
      </c>
      <c r="O6311" s="14">
        <f t="shared" si="5158"/>
        <v>0</v>
      </c>
      <c r="P6311" s="14">
        <f t="shared" si="5147"/>
        <v>11000</v>
      </c>
      <c r="Q6311" s="184">
        <f t="shared" si="5142"/>
        <v>100</v>
      </c>
    </row>
    <row r="6312" spans="1:17" x14ac:dyDescent="0.25">
      <c r="A6312" s="4" t="s">
        <v>2216</v>
      </c>
      <c r="B6312" s="4" t="s">
        <v>82</v>
      </c>
      <c r="C6312" s="4" t="s">
        <v>1075</v>
      </c>
      <c r="D6312" s="4" t="s">
        <v>2261</v>
      </c>
      <c r="E6312" s="2" t="s">
        <v>71</v>
      </c>
      <c r="F6312" s="2" t="s">
        <v>1</v>
      </c>
      <c r="G6312" s="2" t="s">
        <v>1</v>
      </c>
      <c r="H6312" s="2" t="s">
        <v>72</v>
      </c>
      <c r="I6312" s="185">
        <f t="shared" si="5158"/>
        <v>11000</v>
      </c>
      <c r="J6312" s="185">
        <f t="shared" si="5158"/>
        <v>11000</v>
      </c>
      <c r="K6312" s="185">
        <f t="shared" si="5158"/>
        <v>10000</v>
      </c>
      <c r="L6312" s="185">
        <f t="shared" si="5158"/>
        <v>1000</v>
      </c>
      <c r="M6312" s="15">
        <f t="shared" si="5158"/>
        <v>1000</v>
      </c>
      <c r="N6312" s="15">
        <f t="shared" si="5158"/>
        <v>0</v>
      </c>
      <c r="O6312" s="15">
        <f t="shared" si="5158"/>
        <v>0</v>
      </c>
      <c r="P6312" s="15">
        <f t="shared" si="5147"/>
        <v>11000</v>
      </c>
      <c r="Q6312" s="185">
        <f t="shared" si="5142"/>
        <v>100</v>
      </c>
    </row>
    <row r="6313" spans="1:17" x14ac:dyDescent="0.25">
      <c r="A6313" s="4" t="s">
        <v>2216</v>
      </c>
      <c r="B6313" s="4" t="s">
        <v>82</v>
      </c>
      <c r="C6313" s="4" t="s">
        <v>1075</v>
      </c>
      <c r="D6313" s="4" t="s">
        <v>2261</v>
      </c>
      <c r="E6313" s="3" t="s">
        <v>75</v>
      </c>
      <c r="F6313" s="4"/>
      <c r="G6313" s="16" t="s">
        <v>149</v>
      </c>
      <c r="H6313" s="16" t="s">
        <v>74</v>
      </c>
      <c r="I6313" s="183">
        <v>11000</v>
      </c>
      <c r="J6313" s="183">
        <v>11000</v>
      </c>
      <c r="K6313" s="183">
        <v>10000</v>
      </c>
      <c r="L6313" s="183">
        <f>M6313+N6313+O6313</f>
        <v>1000</v>
      </c>
      <c r="M6313" s="17">
        <v>1000</v>
      </c>
      <c r="N6313" s="17"/>
      <c r="O6313" s="17"/>
      <c r="P6313" s="17">
        <f t="shared" si="5147"/>
        <v>11000</v>
      </c>
      <c r="Q6313" s="183">
        <f t="shared" si="5142"/>
        <v>100</v>
      </c>
    </row>
    <row r="6314" spans="1:17" x14ac:dyDescent="0.25">
      <c r="A6314" s="16" t="s">
        <v>1</v>
      </c>
      <c r="B6314" s="16" t="s">
        <v>1</v>
      </c>
      <c r="C6314" s="16" t="s">
        <v>1</v>
      </c>
      <c r="D6314" s="16" t="s">
        <v>1</v>
      </c>
      <c r="E6314" s="16" t="s">
        <v>1</v>
      </c>
      <c r="F6314" s="16" t="s">
        <v>1</v>
      </c>
      <c r="G6314" s="16" t="s">
        <v>1</v>
      </c>
      <c r="H6314" s="13" t="s">
        <v>2270</v>
      </c>
      <c r="I6314" s="184">
        <f t="shared" ref="I6314:O6314" si="5159">SUM(I6311,I6308,I6284)</f>
        <v>3345977</v>
      </c>
      <c r="J6314" s="184">
        <f t="shared" si="5159"/>
        <v>3357037</v>
      </c>
      <c r="K6314" s="184">
        <f t="shared" si="5159"/>
        <v>2645245</v>
      </c>
      <c r="L6314" s="184">
        <f t="shared" si="5159"/>
        <v>680817</v>
      </c>
      <c r="M6314" s="14">
        <f t="shared" si="5159"/>
        <v>287926</v>
      </c>
      <c r="N6314" s="14">
        <f t="shared" si="5159"/>
        <v>264375</v>
      </c>
      <c r="O6314" s="14">
        <f t="shared" si="5159"/>
        <v>128516</v>
      </c>
      <c r="P6314" s="14">
        <f t="shared" si="5147"/>
        <v>3326062</v>
      </c>
      <c r="Q6314" s="184">
        <f t="shared" si="5142"/>
        <v>99.077311331391343</v>
      </c>
    </row>
    <row r="6315" spans="1:17" ht="15.75" thickBot="1" x14ac:dyDescent="0.3">
      <c r="A6315" s="16" t="s">
        <v>1</v>
      </c>
      <c r="B6315" s="16" t="s">
        <v>1</v>
      </c>
      <c r="C6315" s="16" t="s">
        <v>1</v>
      </c>
      <c r="D6315" s="16" t="s">
        <v>1</v>
      </c>
      <c r="E6315" s="16" t="s">
        <v>1</v>
      </c>
      <c r="F6315" s="16" t="s">
        <v>1</v>
      </c>
      <c r="G6315" s="16" t="s">
        <v>1</v>
      </c>
      <c r="H6315" s="2" t="s">
        <v>77</v>
      </c>
      <c r="I6315" s="185">
        <v>61</v>
      </c>
      <c r="J6315" s="185">
        <v>61</v>
      </c>
      <c r="K6315" s="185"/>
      <c r="L6315" s="185"/>
      <c r="M6315" s="15"/>
      <c r="N6315" s="15"/>
      <c r="O6315" s="15"/>
      <c r="P6315" s="15"/>
      <c r="Q6315" s="164"/>
    </row>
    <row r="6316" spans="1:17" ht="45.75" thickBot="1" x14ac:dyDescent="0.3">
      <c r="A6316" s="212" t="s">
        <v>1</v>
      </c>
      <c r="B6316" s="212" t="s">
        <v>1</v>
      </c>
      <c r="C6316" s="212" t="s">
        <v>1</v>
      </c>
      <c r="D6316" s="212" t="s">
        <v>1</v>
      </c>
      <c r="E6316" s="212" t="s">
        <v>1</v>
      </c>
      <c r="F6316" s="212" t="s">
        <v>1</v>
      </c>
      <c r="G6316" s="214" t="s">
        <v>1</v>
      </c>
      <c r="H6316" s="5" t="s">
        <v>78</v>
      </c>
      <c r="I6316" s="109" t="s">
        <v>3374</v>
      </c>
      <c r="J6316" s="109" t="s">
        <v>3433</v>
      </c>
      <c r="K6316" s="109" t="s">
        <v>3437</v>
      </c>
      <c r="L6316" s="109" t="s">
        <v>3434</v>
      </c>
      <c r="M6316" s="5" t="s">
        <v>3439</v>
      </c>
      <c r="N6316" s="5" t="s">
        <v>3440</v>
      </c>
      <c r="O6316" s="5" t="s">
        <v>3441</v>
      </c>
      <c r="P6316" s="5" t="s">
        <v>3438</v>
      </c>
      <c r="Q6316" s="162" t="s">
        <v>3302</v>
      </c>
    </row>
    <row r="6317" spans="1:17" x14ac:dyDescent="0.25">
      <c r="A6317" s="213"/>
      <c r="B6317" s="213"/>
      <c r="C6317" s="213"/>
      <c r="D6317" s="213"/>
      <c r="E6317" s="213"/>
      <c r="F6317" s="213"/>
      <c r="G6317" s="215"/>
      <c r="H6317" s="18" t="s">
        <v>1</v>
      </c>
      <c r="I6317" s="110">
        <v>1</v>
      </c>
      <c r="J6317" s="110">
        <v>2</v>
      </c>
      <c r="K6317" s="110">
        <v>20</v>
      </c>
      <c r="L6317" s="110" t="s">
        <v>3402</v>
      </c>
      <c r="M6317" s="12">
        <v>5</v>
      </c>
      <c r="N6317" s="12">
        <v>6</v>
      </c>
      <c r="O6317" s="12">
        <v>7</v>
      </c>
      <c r="P6317" s="12" t="s">
        <v>3303</v>
      </c>
      <c r="Q6317" s="110">
        <v>9</v>
      </c>
    </row>
    <row r="6318" spans="1:17" x14ac:dyDescent="0.25">
      <c r="A6318" s="213"/>
      <c r="B6318" s="213"/>
      <c r="C6318" s="213"/>
      <c r="D6318" s="213"/>
      <c r="E6318" s="213"/>
      <c r="F6318" s="213"/>
      <c r="G6318" s="215"/>
      <c r="H6318" s="19" t="s">
        <v>157</v>
      </c>
      <c r="I6318" s="186">
        <f t="shared" ref="I6318:L6318" si="5160">SUM(I6314)</f>
        <v>3345977</v>
      </c>
      <c r="J6318" s="186">
        <f t="shared" ref="J6318" si="5161">SUM(J6314)</f>
        <v>3357037</v>
      </c>
      <c r="K6318" s="186">
        <f t="shared" ref="K6318" si="5162">SUM(K6314)</f>
        <v>2645245</v>
      </c>
      <c r="L6318" s="186">
        <f t="shared" si="5160"/>
        <v>680817</v>
      </c>
      <c r="M6318" s="20">
        <f t="shared" ref="M6318:O6318" si="5163">SUM(M6314)</f>
        <v>287926</v>
      </c>
      <c r="N6318" s="20">
        <f t="shared" si="5163"/>
        <v>264375</v>
      </c>
      <c r="O6318" s="20">
        <f t="shared" si="5163"/>
        <v>128516</v>
      </c>
      <c r="P6318" s="20">
        <f>K6318+L6318</f>
        <v>3326062</v>
      </c>
      <c r="Q6318" s="186">
        <f>IF(J6318=0,"-",P6318/J6318*100)</f>
        <v>99.077311331391343</v>
      </c>
    </row>
    <row r="6319" spans="1:17" x14ac:dyDescent="0.25">
      <c r="A6319" s="213"/>
      <c r="B6319" s="213"/>
      <c r="C6319" s="213"/>
      <c r="D6319" s="213"/>
      <c r="E6319" s="213"/>
      <c r="F6319" s="213"/>
      <c r="G6319" s="215"/>
      <c r="H6319" s="21" t="s">
        <v>80</v>
      </c>
      <c r="I6319" s="186">
        <f t="shared" ref="I6319:L6319" si="5164">SUM(I6318)</f>
        <v>3345977</v>
      </c>
      <c r="J6319" s="186">
        <f t="shared" ref="J6319" si="5165">SUM(J6318)</f>
        <v>3357037</v>
      </c>
      <c r="K6319" s="186">
        <f t="shared" ref="K6319" si="5166">SUM(K6318)</f>
        <v>2645245</v>
      </c>
      <c r="L6319" s="186">
        <f t="shared" si="5164"/>
        <v>680817</v>
      </c>
      <c r="M6319" s="20">
        <f t="shared" ref="M6319:O6319" si="5167">SUM(M6318)</f>
        <v>287926</v>
      </c>
      <c r="N6319" s="20">
        <f t="shared" si="5167"/>
        <v>264375</v>
      </c>
      <c r="O6319" s="20">
        <f t="shared" si="5167"/>
        <v>128516</v>
      </c>
      <c r="P6319" s="20">
        <f>K6319+L6319</f>
        <v>3326062</v>
      </c>
      <c r="Q6319" s="186">
        <f>IF(J6319=0,"-",P6319/J6319*100)</f>
        <v>99.077311331391343</v>
      </c>
    </row>
    <row r="6320" spans="1:17" x14ac:dyDescent="0.25">
      <c r="A6320" s="216"/>
      <c r="B6320" s="216"/>
      <c r="C6320" s="216"/>
      <c r="D6320" s="216"/>
      <c r="E6320" s="216"/>
      <c r="F6320" s="216"/>
      <c r="G6320" s="217"/>
      <c r="J6320" s="178">
        <v>0</v>
      </c>
      <c r="K6320" s="178">
        <v>0</v>
      </c>
      <c r="L6320" s="178">
        <f>M6320+N6320+O6320</f>
        <v>0</v>
      </c>
      <c r="P6320">
        <f>K6320+L6320</f>
        <v>0</v>
      </c>
      <c r="Q6320" s="160" t="str">
        <f>IF(J6320=0,"-",P6320/J6320*100)</f>
        <v>-</v>
      </c>
    </row>
    <row r="6321" spans="1:17" ht="15.75" thickBot="1" x14ac:dyDescent="0.3">
      <c r="A6321" s="16" t="s">
        <v>1</v>
      </c>
      <c r="B6321" s="16" t="s">
        <v>1</v>
      </c>
      <c r="C6321" s="16" t="s">
        <v>1</v>
      </c>
      <c r="D6321" s="16" t="s">
        <v>1</v>
      </c>
      <c r="E6321" s="16" t="s">
        <v>1</v>
      </c>
      <c r="F6321" s="16" t="s">
        <v>1</v>
      </c>
      <c r="G6321" s="16" t="s">
        <v>1</v>
      </c>
      <c r="H6321" s="22" t="s">
        <v>1</v>
      </c>
      <c r="I6321" s="187"/>
      <c r="J6321" s="187"/>
      <c r="K6321" s="187"/>
      <c r="L6321" s="187"/>
      <c r="M6321" s="22"/>
      <c r="N6321" s="22"/>
      <c r="O6321" s="22"/>
      <c r="P6321" s="22"/>
      <c r="Q6321" s="166"/>
    </row>
    <row r="6322" spans="1:17" ht="45.75" thickBot="1" x14ac:dyDescent="0.3">
      <c r="A6322" s="5" t="s">
        <v>4</v>
      </c>
      <c r="B6322" s="5" t="s">
        <v>5</v>
      </c>
      <c r="C6322" s="5" t="s">
        <v>6</v>
      </c>
      <c r="D6322" s="6" t="s">
        <v>1</v>
      </c>
      <c r="E6322" s="5" t="s">
        <v>7</v>
      </c>
      <c r="F6322" s="5" t="s">
        <v>8</v>
      </c>
      <c r="G6322" s="5" t="s">
        <v>9</v>
      </c>
      <c r="H6322" s="5" t="s">
        <v>10</v>
      </c>
      <c r="I6322" s="109" t="s">
        <v>3374</v>
      </c>
      <c r="J6322" s="109" t="s">
        <v>3433</v>
      </c>
      <c r="K6322" s="109" t="s">
        <v>3437</v>
      </c>
      <c r="L6322" s="109" t="s">
        <v>3434</v>
      </c>
      <c r="M6322" s="5" t="s">
        <v>3439</v>
      </c>
      <c r="N6322" s="5" t="s">
        <v>3440</v>
      </c>
      <c r="O6322" s="5" t="s">
        <v>3441</v>
      </c>
      <c r="P6322" s="5" t="s">
        <v>3438</v>
      </c>
      <c r="Q6322" s="162" t="s">
        <v>3302</v>
      </c>
    </row>
    <row r="6323" spans="1:17" x14ac:dyDescent="0.25">
      <c r="A6323" s="7" t="s">
        <v>1</v>
      </c>
      <c r="B6323" s="7" t="s">
        <v>1</v>
      </c>
      <c r="C6323" s="7" t="s">
        <v>1</v>
      </c>
      <c r="D6323" s="8" t="s">
        <v>1</v>
      </c>
      <c r="E6323" s="8" t="s">
        <v>1</v>
      </c>
      <c r="F6323" s="9" t="s">
        <v>1</v>
      </c>
      <c r="G6323" s="10" t="s">
        <v>1</v>
      </c>
      <c r="H6323" s="11" t="s">
        <v>1</v>
      </c>
      <c r="I6323" s="110">
        <v>1</v>
      </c>
      <c r="J6323" s="110">
        <v>2</v>
      </c>
      <c r="K6323" s="110">
        <v>20</v>
      </c>
      <c r="L6323" s="110" t="s">
        <v>3402</v>
      </c>
      <c r="M6323" s="12">
        <v>5</v>
      </c>
      <c r="N6323" s="12">
        <v>6</v>
      </c>
      <c r="O6323" s="12">
        <v>7</v>
      </c>
      <c r="P6323" s="12" t="s">
        <v>3303</v>
      </c>
      <c r="Q6323" s="110">
        <v>9</v>
      </c>
    </row>
    <row r="6324" spans="1:17" x14ac:dyDescent="0.25">
      <c r="A6324" s="1" t="s">
        <v>2216</v>
      </c>
      <c r="B6324" s="1" t="s">
        <v>82</v>
      </c>
      <c r="C6324" s="4" t="s">
        <v>1086</v>
      </c>
      <c r="D6324" s="4" t="s">
        <v>2271</v>
      </c>
      <c r="E6324" s="2" t="s">
        <v>1</v>
      </c>
      <c r="F6324" s="2" t="s">
        <v>1</v>
      </c>
      <c r="G6324" s="2" t="s">
        <v>1</v>
      </c>
      <c r="H6324" s="2" t="s">
        <v>2272</v>
      </c>
      <c r="I6324" s="183">
        <v>0</v>
      </c>
      <c r="J6324" s="183"/>
      <c r="K6324" s="183"/>
      <c r="L6324" s="183"/>
      <c r="M6324" s="3"/>
      <c r="N6324" s="3"/>
      <c r="O6324" s="3"/>
      <c r="P6324" s="3"/>
      <c r="Q6324" s="161"/>
    </row>
    <row r="6325" spans="1:17" ht="33.75" x14ac:dyDescent="0.25">
      <c r="A6325" s="1" t="s">
        <v>1</v>
      </c>
      <c r="B6325" s="1" t="s">
        <v>1</v>
      </c>
      <c r="C6325" s="1" t="s">
        <v>1</v>
      </c>
      <c r="D6325" s="2" t="s">
        <v>1</v>
      </c>
      <c r="E6325" s="2" t="s">
        <v>1</v>
      </c>
      <c r="F6325" s="2" t="s">
        <v>1</v>
      </c>
      <c r="G6325" s="2" t="s">
        <v>1</v>
      </c>
      <c r="H6325" s="13" t="s">
        <v>14</v>
      </c>
      <c r="I6325" s="184">
        <f t="shared" ref="I6325:L6325" si="5168">SUM(I6326,I6334,I6336)</f>
        <v>2461835</v>
      </c>
      <c r="J6325" s="184">
        <f t="shared" ref="J6325" si="5169">SUM(J6326,J6334,J6336)</f>
        <v>2368835</v>
      </c>
      <c r="K6325" s="184">
        <f t="shared" ref="K6325" si="5170">SUM(K6326,K6334,K6336)</f>
        <v>1889349</v>
      </c>
      <c r="L6325" s="184">
        <f t="shared" si="5168"/>
        <v>479486</v>
      </c>
      <c r="M6325" s="14">
        <f t="shared" ref="M6325:O6325" si="5171">SUM(M6326,M6334,M6336)</f>
        <v>160885</v>
      </c>
      <c r="N6325" s="14">
        <f t="shared" si="5171"/>
        <v>172485</v>
      </c>
      <c r="O6325" s="14">
        <f t="shared" si="5171"/>
        <v>146116</v>
      </c>
      <c r="P6325" s="14">
        <f t="shared" ref="P6325:P6356" si="5172">K6325+L6325</f>
        <v>2368835</v>
      </c>
      <c r="Q6325" s="184">
        <f t="shared" ref="Q6325:Q6356" si="5173">IF(J6325=0,"-",P6325/J6325*100)</f>
        <v>100</v>
      </c>
    </row>
    <row r="6326" spans="1:17" x14ac:dyDescent="0.25">
      <c r="A6326" s="4" t="s">
        <v>2216</v>
      </c>
      <c r="B6326" s="4" t="s">
        <v>82</v>
      </c>
      <c r="C6326" s="4" t="s">
        <v>1086</v>
      </c>
      <c r="D6326" s="4" t="s">
        <v>2271</v>
      </c>
      <c r="E6326" s="2" t="s">
        <v>15</v>
      </c>
      <c r="F6326" s="2" t="s">
        <v>1</v>
      </c>
      <c r="G6326" s="2" t="s">
        <v>1</v>
      </c>
      <c r="H6326" s="2" t="s">
        <v>16</v>
      </c>
      <c r="I6326" s="185">
        <f t="shared" ref="I6326:L6326" si="5174">SUM(I6327:I6328)</f>
        <v>1786828</v>
      </c>
      <c r="J6326" s="185">
        <f t="shared" ref="J6326" si="5175">SUM(J6327:J6328)</f>
        <v>1786828</v>
      </c>
      <c r="K6326" s="185">
        <f t="shared" ref="K6326" si="5176">SUM(K6327:K6328)</f>
        <v>1367644</v>
      </c>
      <c r="L6326" s="185">
        <f t="shared" si="5174"/>
        <v>419184</v>
      </c>
      <c r="M6326" s="15">
        <f t="shared" ref="M6326:O6326" si="5177">SUM(M6327:M6328)</f>
        <v>138500</v>
      </c>
      <c r="N6326" s="15">
        <f t="shared" si="5177"/>
        <v>149600</v>
      </c>
      <c r="O6326" s="15">
        <f t="shared" si="5177"/>
        <v>131084</v>
      </c>
      <c r="P6326" s="15">
        <f t="shared" si="5172"/>
        <v>1786828</v>
      </c>
      <c r="Q6326" s="185">
        <f t="shared" si="5173"/>
        <v>100</v>
      </c>
    </row>
    <row r="6327" spans="1:17" x14ac:dyDescent="0.25">
      <c r="A6327" s="4" t="s">
        <v>2216</v>
      </c>
      <c r="B6327" s="4" t="s">
        <v>82</v>
      </c>
      <c r="C6327" s="4" t="s">
        <v>1086</v>
      </c>
      <c r="D6327" s="4" t="s">
        <v>2271</v>
      </c>
      <c r="E6327" s="3" t="s">
        <v>18</v>
      </c>
      <c r="F6327" s="4"/>
      <c r="G6327" s="16" t="s">
        <v>149</v>
      </c>
      <c r="H6327" s="16" t="s">
        <v>17</v>
      </c>
      <c r="I6327" s="183">
        <v>1591713</v>
      </c>
      <c r="J6327" s="183">
        <v>1591713</v>
      </c>
      <c r="K6327" s="183">
        <v>1192000</v>
      </c>
      <c r="L6327" s="183">
        <f>M6327+N6327+O6327</f>
        <v>399713</v>
      </c>
      <c r="M6327" s="17">
        <v>136500</v>
      </c>
      <c r="N6327" s="17">
        <v>136500</v>
      </c>
      <c r="O6327" s="17">
        <v>126713</v>
      </c>
      <c r="P6327" s="17">
        <f t="shared" si="5172"/>
        <v>1591713</v>
      </c>
      <c r="Q6327" s="183">
        <f t="shared" si="5173"/>
        <v>100</v>
      </c>
    </row>
    <row r="6328" spans="1:17" x14ac:dyDescent="0.25">
      <c r="A6328" s="1" t="s">
        <v>2216</v>
      </c>
      <c r="B6328" s="1" t="s">
        <v>82</v>
      </c>
      <c r="C6328" s="1" t="s">
        <v>1086</v>
      </c>
      <c r="D6328" s="1" t="s">
        <v>2271</v>
      </c>
      <c r="E6328" s="1" t="s">
        <v>20</v>
      </c>
      <c r="F6328" s="4" t="s">
        <v>1</v>
      </c>
      <c r="G6328" s="16" t="s">
        <v>1</v>
      </c>
      <c r="H6328" s="2" t="s">
        <v>21</v>
      </c>
      <c r="I6328" s="185">
        <f t="shared" ref="I6328:O6328" si="5178">SUM(I6329:I6333)</f>
        <v>195115</v>
      </c>
      <c r="J6328" s="185">
        <f t="shared" si="5178"/>
        <v>195115</v>
      </c>
      <c r="K6328" s="185">
        <f t="shared" si="5178"/>
        <v>175644</v>
      </c>
      <c r="L6328" s="185">
        <f t="shared" si="5178"/>
        <v>19471</v>
      </c>
      <c r="M6328" s="15">
        <f t="shared" si="5178"/>
        <v>2000</v>
      </c>
      <c r="N6328" s="15">
        <f t="shared" si="5178"/>
        <v>13100</v>
      </c>
      <c r="O6328" s="15">
        <f t="shared" si="5178"/>
        <v>4371</v>
      </c>
      <c r="P6328" s="15">
        <f t="shared" si="5172"/>
        <v>195115</v>
      </c>
      <c r="Q6328" s="185">
        <f t="shared" si="5173"/>
        <v>100</v>
      </c>
    </row>
    <row r="6329" spans="1:17" x14ac:dyDescent="0.25">
      <c r="A6329" s="4" t="s">
        <v>2216</v>
      </c>
      <c r="B6329" s="4" t="s">
        <v>82</v>
      </c>
      <c r="C6329" s="4" t="s">
        <v>1086</v>
      </c>
      <c r="D6329" s="4" t="s">
        <v>2271</v>
      </c>
      <c r="E6329" s="3" t="s">
        <v>22</v>
      </c>
      <c r="F6329" s="4" t="s">
        <v>2273</v>
      </c>
      <c r="G6329" s="16" t="s">
        <v>149</v>
      </c>
      <c r="H6329" s="16" t="s">
        <v>86</v>
      </c>
      <c r="I6329" s="183">
        <v>25745</v>
      </c>
      <c r="J6329" s="183">
        <v>25745</v>
      </c>
      <c r="K6329" s="183">
        <v>20041</v>
      </c>
      <c r="L6329" s="183">
        <f>M6329+N6329+O6329</f>
        <v>5704</v>
      </c>
      <c r="M6329" s="17">
        <v>2000</v>
      </c>
      <c r="N6329" s="17">
        <v>2000</v>
      </c>
      <c r="O6329" s="17">
        <v>1704</v>
      </c>
      <c r="P6329" s="17">
        <f t="shared" si="5172"/>
        <v>25745</v>
      </c>
      <c r="Q6329" s="183">
        <f t="shared" si="5173"/>
        <v>100</v>
      </c>
    </row>
    <row r="6330" spans="1:17" x14ac:dyDescent="0.25">
      <c r="A6330" s="4" t="s">
        <v>2216</v>
      </c>
      <c r="B6330" s="4" t="s">
        <v>82</v>
      </c>
      <c r="C6330" s="4" t="s">
        <v>1086</v>
      </c>
      <c r="D6330" s="4" t="s">
        <v>2271</v>
      </c>
      <c r="E6330" s="3" t="s">
        <v>22</v>
      </c>
      <c r="F6330" s="4" t="s">
        <v>2274</v>
      </c>
      <c r="G6330" s="16" t="s">
        <v>149</v>
      </c>
      <c r="H6330" s="16" t="s">
        <v>26</v>
      </c>
      <c r="I6330" s="183">
        <v>110800</v>
      </c>
      <c r="J6330" s="183">
        <v>110800</v>
      </c>
      <c r="K6330" s="183">
        <v>110800</v>
      </c>
      <c r="L6330" s="183">
        <f>M6330+N6330+O6330</f>
        <v>0</v>
      </c>
      <c r="M6330" s="17">
        <v>0</v>
      </c>
      <c r="N6330" s="17">
        <v>0</v>
      </c>
      <c r="O6330" s="17">
        <v>0</v>
      </c>
      <c r="P6330" s="17">
        <f t="shared" si="5172"/>
        <v>110800</v>
      </c>
      <c r="Q6330" s="183">
        <f t="shared" si="5173"/>
        <v>100</v>
      </c>
    </row>
    <row r="6331" spans="1:17" x14ac:dyDescent="0.25">
      <c r="A6331" s="4" t="s">
        <v>2216</v>
      </c>
      <c r="B6331" s="4" t="s">
        <v>82</v>
      </c>
      <c r="C6331" s="4" t="s">
        <v>1086</v>
      </c>
      <c r="D6331" s="4" t="s">
        <v>2271</v>
      </c>
      <c r="E6331" s="3" t="s">
        <v>22</v>
      </c>
      <c r="F6331" s="4" t="s">
        <v>2275</v>
      </c>
      <c r="G6331" s="16" t="s">
        <v>149</v>
      </c>
      <c r="H6331" s="16" t="s">
        <v>28</v>
      </c>
      <c r="I6331" s="183">
        <v>32570</v>
      </c>
      <c r="J6331" s="183">
        <v>32570</v>
      </c>
      <c r="K6331" s="183">
        <v>29903</v>
      </c>
      <c r="L6331" s="183">
        <f>M6331+N6331+O6331</f>
        <v>2667</v>
      </c>
      <c r="M6331" s="17">
        <v>0</v>
      </c>
      <c r="N6331" s="17">
        <v>0</v>
      </c>
      <c r="O6331" s="17">
        <v>2667</v>
      </c>
      <c r="P6331" s="17">
        <f t="shared" si="5172"/>
        <v>32570</v>
      </c>
      <c r="Q6331" s="183">
        <f t="shared" si="5173"/>
        <v>100</v>
      </c>
    </row>
    <row r="6332" spans="1:17" x14ac:dyDescent="0.25">
      <c r="A6332" s="4" t="s">
        <v>2216</v>
      </c>
      <c r="B6332" s="4" t="s">
        <v>82</v>
      </c>
      <c r="C6332" s="4" t="s">
        <v>1086</v>
      </c>
      <c r="D6332" s="4" t="s">
        <v>2271</v>
      </c>
      <c r="E6332" s="3" t="s">
        <v>22</v>
      </c>
      <c r="F6332" s="4" t="s">
        <v>2276</v>
      </c>
      <c r="G6332" s="16" t="s">
        <v>149</v>
      </c>
      <c r="H6332" s="16" t="s">
        <v>24</v>
      </c>
      <c r="I6332" s="183">
        <v>11100</v>
      </c>
      <c r="J6332" s="183">
        <v>11100</v>
      </c>
      <c r="K6332" s="183">
        <v>0</v>
      </c>
      <c r="L6332" s="183">
        <f>M6332+N6332+O6332</f>
        <v>11100</v>
      </c>
      <c r="M6332" s="17"/>
      <c r="N6332" s="17">
        <v>11100</v>
      </c>
      <c r="O6332" s="17"/>
      <c r="P6332" s="17">
        <f t="shared" si="5172"/>
        <v>11100</v>
      </c>
      <c r="Q6332" s="183">
        <f t="shared" si="5173"/>
        <v>100</v>
      </c>
    </row>
    <row r="6333" spans="1:17" x14ac:dyDescent="0.25">
      <c r="A6333" s="4" t="s">
        <v>2216</v>
      </c>
      <c r="B6333" s="4" t="s">
        <v>82</v>
      </c>
      <c r="C6333" s="4" t="s">
        <v>1086</v>
      </c>
      <c r="D6333" s="4" t="s">
        <v>2271</v>
      </c>
      <c r="E6333" s="3" t="s">
        <v>22</v>
      </c>
      <c r="F6333" s="4" t="s">
        <v>2277</v>
      </c>
      <c r="G6333" s="16" t="s">
        <v>149</v>
      </c>
      <c r="H6333" s="16" t="s">
        <v>30</v>
      </c>
      <c r="I6333" s="183">
        <v>14900</v>
      </c>
      <c r="J6333" s="183">
        <v>14900</v>
      </c>
      <c r="K6333" s="183">
        <v>14900</v>
      </c>
      <c r="L6333" s="183">
        <f>M6333+N6333+O6333</f>
        <v>0</v>
      </c>
      <c r="M6333" s="17"/>
      <c r="N6333" s="17"/>
      <c r="O6333" s="17"/>
      <c r="P6333" s="17">
        <f t="shared" si="5172"/>
        <v>14900</v>
      </c>
      <c r="Q6333" s="183">
        <f t="shared" si="5173"/>
        <v>100</v>
      </c>
    </row>
    <row r="6334" spans="1:17" x14ac:dyDescent="0.25">
      <c r="A6334" s="4" t="s">
        <v>2216</v>
      </c>
      <c r="B6334" s="4" t="s">
        <v>82</v>
      </c>
      <c r="C6334" s="4" t="s">
        <v>1086</v>
      </c>
      <c r="D6334" s="4" t="s">
        <v>2271</v>
      </c>
      <c r="E6334" s="2" t="s">
        <v>31</v>
      </c>
      <c r="F6334" s="2" t="s">
        <v>1</v>
      </c>
      <c r="G6334" s="2" t="s">
        <v>1</v>
      </c>
      <c r="H6334" s="2" t="s">
        <v>32</v>
      </c>
      <c r="I6334" s="185">
        <f t="shared" ref="I6334:O6334" si="5179">SUM(I6335)</f>
        <v>167130</v>
      </c>
      <c r="J6334" s="185">
        <f t="shared" si="5179"/>
        <v>167130</v>
      </c>
      <c r="K6334" s="185">
        <f t="shared" si="5179"/>
        <v>124395</v>
      </c>
      <c r="L6334" s="185">
        <f t="shared" si="5179"/>
        <v>42735</v>
      </c>
      <c r="M6334" s="15">
        <f t="shared" si="5179"/>
        <v>14500</v>
      </c>
      <c r="N6334" s="15">
        <f t="shared" si="5179"/>
        <v>14500</v>
      </c>
      <c r="O6334" s="15">
        <f t="shared" si="5179"/>
        <v>13735</v>
      </c>
      <c r="P6334" s="15">
        <f t="shared" si="5172"/>
        <v>167130</v>
      </c>
      <c r="Q6334" s="185">
        <f t="shared" si="5173"/>
        <v>100</v>
      </c>
    </row>
    <row r="6335" spans="1:17" x14ac:dyDescent="0.25">
      <c r="A6335" s="4" t="s">
        <v>2216</v>
      </c>
      <c r="B6335" s="4" t="s">
        <v>82</v>
      </c>
      <c r="C6335" s="4" t="s">
        <v>1086</v>
      </c>
      <c r="D6335" s="4" t="s">
        <v>2271</v>
      </c>
      <c r="E6335" s="3" t="s">
        <v>34</v>
      </c>
      <c r="F6335" s="4"/>
      <c r="G6335" s="16" t="s">
        <v>149</v>
      </c>
      <c r="H6335" s="16" t="s">
        <v>33</v>
      </c>
      <c r="I6335" s="183">
        <v>167130</v>
      </c>
      <c r="J6335" s="183">
        <v>167130</v>
      </c>
      <c r="K6335" s="183">
        <v>124395</v>
      </c>
      <c r="L6335" s="183">
        <f>M6335+N6335+O6335</f>
        <v>42735</v>
      </c>
      <c r="M6335" s="17">
        <v>14500</v>
      </c>
      <c r="N6335" s="17">
        <v>14500</v>
      </c>
      <c r="O6335" s="17">
        <v>13735</v>
      </c>
      <c r="P6335" s="17">
        <f t="shared" si="5172"/>
        <v>167130</v>
      </c>
      <c r="Q6335" s="183">
        <f t="shared" si="5173"/>
        <v>100</v>
      </c>
    </row>
    <row r="6336" spans="1:17" x14ac:dyDescent="0.25">
      <c r="A6336" s="4" t="s">
        <v>2216</v>
      </c>
      <c r="B6336" s="4" t="s">
        <v>82</v>
      </c>
      <c r="C6336" s="4" t="s">
        <v>1086</v>
      </c>
      <c r="D6336" s="4" t="s">
        <v>2271</v>
      </c>
      <c r="E6336" s="2" t="s">
        <v>35</v>
      </c>
      <c r="F6336" s="2" t="s">
        <v>1</v>
      </c>
      <c r="G6336" s="2" t="s">
        <v>1</v>
      </c>
      <c r="H6336" s="2" t="s">
        <v>36</v>
      </c>
      <c r="I6336" s="185">
        <f t="shared" ref="I6336:O6336" si="5180">SUM(I6337:I6345)</f>
        <v>507877</v>
      </c>
      <c r="J6336" s="185">
        <f t="shared" si="5180"/>
        <v>414877</v>
      </c>
      <c r="K6336" s="185">
        <f t="shared" si="5180"/>
        <v>397310</v>
      </c>
      <c r="L6336" s="185">
        <f t="shared" si="5180"/>
        <v>17567</v>
      </c>
      <c r="M6336" s="15">
        <f t="shared" si="5180"/>
        <v>7885</v>
      </c>
      <c r="N6336" s="15">
        <f t="shared" si="5180"/>
        <v>8385</v>
      </c>
      <c r="O6336" s="15">
        <f t="shared" si="5180"/>
        <v>1297</v>
      </c>
      <c r="P6336" s="15">
        <f t="shared" si="5172"/>
        <v>414877</v>
      </c>
      <c r="Q6336" s="185">
        <f t="shared" si="5173"/>
        <v>100</v>
      </c>
    </row>
    <row r="6337" spans="1:17" x14ac:dyDescent="0.25">
      <c r="A6337" s="4" t="s">
        <v>2216</v>
      </c>
      <c r="B6337" s="4" t="s">
        <v>82</v>
      </c>
      <c r="C6337" s="4" t="s">
        <v>1086</v>
      </c>
      <c r="D6337" s="4" t="s">
        <v>2271</v>
      </c>
      <c r="E6337" s="3" t="s">
        <v>39</v>
      </c>
      <c r="F6337" s="4"/>
      <c r="G6337" s="16" t="s">
        <v>149</v>
      </c>
      <c r="H6337" s="16" t="s">
        <v>38</v>
      </c>
      <c r="I6337" s="183">
        <v>51000</v>
      </c>
      <c r="J6337" s="183">
        <v>11000</v>
      </c>
      <c r="K6337" s="183">
        <v>11000</v>
      </c>
      <c r="L6337" s="183">
        <f t="shared" ref="L6337:L6344" si="5181">M6337+N6337+O6337</f>
        <v>0</v>
      </c>
      <c r="M6337" s="17">
        <v>0</v>
      </c>
      <c r="N6337" s="17">
        <v>0</v>
      </c>
      <c r="O6337" s="17">
        <v>0</v>
      </c>
      <c r="P6337" s="17">
        <f t="shared" si="5172"/>
        <v>11000</v>
      </c>
      <c r="Q6337" s="183">
        <f t="shared" si="5173"/>
        <v>100</v>
      </c>
    </row>
    <row r="6338" spans="1:17" x14ac:dyDescent="0.25">
      <c r="A6338" s="4" t="s">
        <v>2216</v>
      </c>
      <c r="B6338" s="4" t="s">
        <v>82</v>
      </c>
      <c r="C6338" s="4" t="s">
        <v>1086</v>
      </c>
      <c r="D6338" s="4" t="s">
        <v>2271</v>
      </c>
      <c r="E6338" s="3" t="s">
        <v>197</v>
      </c>
      <c r="F6338" s="4"/>
      <c r="G6338" s="16" t="s">
        <v>149</v>
      </c>
      <c r="H6338" s="16" t="s">
        <v>196</v>
      </c>
      <c r="I6338" s="183">
        <v>33000</v>
      </c>
      <c r="J6338" s="183">
        <v>33000</v>
      </c>
      <c r="K6338" s="183">
        <v>23500</v>
      </c>
      <c r="L6338" s="183">
        <f t="shared" si="5181"/>
        <v>9500</v>
      </c>
      <c r="M6338" s="17">
        <v>5000</v>
      </c>
      <c r="N6338" s="17">
        <v>4500</v>
      </c>
      <c r="O6338" s="17">
        <v>0</v>
      </c>
      <c r="P6338" s="17">
        <f t="shared" si="5172"/>
        <v>33000</v>
      </c>
      <c r="Q6338" s="183">
        <f t="shared" si="5173"/>
        <v>100</v>
      </c>
    </row>
    <row r="6339" spans="1:17" x14ac:dyDescent="0.25">
      <c r="A6339" s="4" t="s">
        <v>2216</v>
      </c>
      <c r="B6339" s="4" t="s">
        <v>82</v>
      </c>
      <c r="C6339" s="4" t="s">
        <v>1086</v>
      </c>
      <c r="D6339" s="4" t="s">
        <v>2271</v>
      </c>
      <c r="E6339" s="3" t="s">
        <v>200</v>
      </c>
      <c r="F6339" s="4"/>
      <c r="G6339" s="16" t="s">
        <v>149</v>
      </c>
      <c r="H6339" s="16" t="s">
        <v>199</v>
      </c>
      <c r="I6339" s="183">
        <v>13000</v>
      </c>
      <c r="J6339" s="183">
        <v>13000</v>
      </c>
      <c r="K6339" s="183">
        <v>10100</v>
      </c>
      <c r="L6339" s="183">
        <f t="shared" si="5181"/>
        <v>2900</v>
      </c>
      <c r="M6339" s="17">
        <v>1450</v>
      </c>
      <c r="N6339" s="17">
        <v>1450</v>
      </c>
      <c r="O6339" s="17">
        <v>0</v>
      </c>
      <c r="P6339" s="17">
        <f t="shared" si="5172"/>
        <v>13000</v>
      </c>
      <c r="Q6339" s="183">
        <f t="shared" si="5173"/>
        <v>100</v>
      </c>
    </row>
    <row r="6340" spans="1:17" x14ac:dyDescent="0.25">
      <c r="A6340" s="4" t="s">
        <v>2216</v>
      </c>
      <c r="B6340" s="4" t="s">
        <v>82</v>
      </c>
      <c r="C6340" s="4" t="s">
        <v>1086</v>
      </c>
      <c r="D6340" s="4" t="s">
        <v>2271</v>
      </c>
      <c r="E6340" s="3" t="s">
        <v>203</v>
      </c>
      <c r="F6340" s="4"/>
      <c r="G6340" s="16" t="s">
        <v>149</v>
      </c>
      <c r="H6340" s="16" t="s">
        <v>202</v>
      </c>
      <c r="I6340" s="183">
        <v>54500</v>
      </c>
      <c r="J6340" s="183">
        <v>44500</v>
      </c>
      <c r="K6340" s="183">
        <v>44500</v>
      </c>
      <c r="L6340" s="183">
        <f t="shared" si="5181"/>
        <v>0</v>
      </c>
      <c r="M6340" s="17">
        <v>0</v>
      </c>
      <c r="N6340" s="17">
        <v>0</v>
      </c>
      <c r="O6340" s="17">
        <v>0</v>
      </c>
      <c r="P6340" s="17">
        <f t="shared" si="5172"/>
        <v>44500</v>
      </c>
      <c r="Q6340" s="183">
        <f t="shared" si="5173"/>
        <v>100</v>
      </c>
    </row>
    <row r="6341" spans="1:17" x14ac:dyDescent="0.25">
      <c r="A6341" s="4" t="s">
        <v>2216</v>
      </c>
      <c r="B6341" s="4" t="s">
        <v>82</v>
      </c>
      <c r="C6341" s="4" t="s">
        <v>1086</v>
      </c>
      <c r="D6341" s="4" t="s">
        <v>2271</v>
      </c>
      <c r="E6341" s="3" t="s">
        <v>206</v>
      </c>
      <c r="F6341" s="4"/>
      <c r="G6341" s="16" t="s">
        <v>149</v>
      </c>
      <c r="H6341" s="16" t="s">
        <v>205</v>
      </c>
      <c r="I6341" s="183">
        <v>18700</v>
      </c>
      <c r="J6341" s="183">
        <v>7700</v>
      </c>
      <c r="K6341" s="183">
        <v>7700</v>
      </c>
      <c r="L6341" s="183">
        <f t="shared" si="5181"/>
        <v>0</v>
      </c>
      <c r="M6341" s="17">
        <v>0</v>
      </c>
      <c r="N6341" s="17">
        <v>0</v>
      </c>
      <c r="O6341" s="17">
        <v>0</v>
      </c>
      <c r="P6341" s="17">
        <f t="shared" si="5172"/>
        <v>7700</v>
      </c>
      <c r="Q6341" s="183">
        <f t="shared" si="5173"/>
        <v>100</v>
      </c>
    </row>
    <row r="6342" spans="1:17" x14ac:dyDescent="0.25">
      <c r="A6342" s="4" t="s">
        <v>2216</v>
      </c>
      <c r="B6342" s="4" t="s">
        <v>82</v>
      </c>
      <c r="C6342" s="4" t="s">
        <v>1086</v>
      </c>
      <c r="D6342" s="4" t="s">
        <v>2271</v>
      </c>
      <c r="E6342" s="3" t="s">
        <v>209</v>
      </c>
      <c r="F6342" s="4"/>
      <c r="G6342" s="16" t="s">
        <v>149</v>
      </c>
      <c r="H6342" s="16" t="s">
        <v>208</v>
      </c>
      <c r="I6342" s="183">
        <v>10000</v>
      </c>
      <c r="J6342" s="183">
        <v>5000</v>
      </c>
      <c r="K6342" s="183">
        <v>5000</v>
      </c>
      <c r="L6342" s="183">
        <f t="shared" si="5181"/>
        <v>0</v>
      </c>
      <c r="M6342" s="17">
        <v>0</v>
      </c>
      <c r="N6342" s="17">
        <v>0</v>
      </c>
      <c r="O6342" s="17">
        <v>0</v>
      </c>
      <c r="P6342" s="17">
        <f t="shared" si="5172"/>
        <v>5000</v>
      </c>
      <c r="Q6342" s="183">
        <f t="shared" si="5173"/>
        <v>100</v>
      </c>
    </row>
    <row r="6343" spans="1:17" x14ac:dyDescent="0.25">
      <c r="A6343" s="4" t="s">
        <v>2216</v>
      </c>
      <c r="B6343" s="4" t="s">
        <v>82</v>
      </c>
      <c r="C6343" s="4" t="s">
        <v>1086</v>
      </c>
      <c r="D6343" s="4" t="s">
        <v>2271</v>
      </c>
      <c r="E6343" s="3" t="s">
        <v>212</v>
      </c>
      <c r="F6343" s="4"/>
      <c r="G6343" s="16" t="s">
        <v>149</v>
      </c>
      <c r="H6343" s="16" t="s">
        <v>211</v>
      </c>
      <c r="I6343" s="183">
        <v>77000</v>
      </c>
      <c r="J6343" s="183">
        <v>22000</v>
      </c>
      <c r="K6343" s="183">
        <v>22000</v>
      </c>
      <c r="L6343" s="183">
        <f t="shared" si="5181"/>
        <v>0</v>
      </c>
      <c r="M6343" s="17">
        <v>0</v>
      </c>
      <c r="N6343" s="17">
        <v>0</v>
      </c>
      <c r="O6343" s="17">
        <v>0</v>
      </c>
      <c r="P6343" s="17">
        <f t="shared" si="5172"/>
        <v>22000</v>
      </c>
      <c r="Q6343" s="183">
        <f t="shared" si="5173"/>
        <v>100</v>
      </c>
    </row>
    <row r="6344" spans="1:17" x14ac:dyDescent="0.25">
      <c r="A6344" s="4" t="s">
        <v>2216</v>
      </c>
      <c r="B6344" s="4" t="s">
        <v>82</v>
      </c>
      <c r="C6344" s="4" t="s">
        <v>1086</v>
      </c>
      <c r="D6344" s="4" t="s">
        <v>2271</v>
      </c>
      <c r="E6344" s="3" t="s">
        <v>215</v>
      </c>
      <c r="F6344" s="4"/>
      <c r="G6344" s="16" t="s">
        <v>149</v>
      </c>
      <c r="H6344" s="16" t="s">
        <v>214</v>
      </c>
      <c r="I6344" s="183">
        <v>7600</v>
      </c>
      <c r="J6344" s="183">
        <v>7600</v>
      </c>
      <c r="K6344" s="183">
        <v>3450</v>
      </c>
      <c r="L6344" s="183">
        <f t="shared" si="5181"/>
        <v>4150</v>
      </c>
      <c r="M6344" s="17">
        <v>1000</v>
      </c>
      <c r="N6344" s="17">
        <v>2000</v>
      </c>
      <c r="O6344" s="17">
        <v>1150</v>
      </c>
      <c r="P6344" s="17">
        <f t="shared" si="5172"/>
        <v>7600</v>
      </c>
      <c r="Q6344" s="183">
        <f t="shared" si="5173"/>
        <v>100</v>
      </c>
    </row>
    <row r="6345" spans="1:17" x14ac:dyDescent="0.25">
      <c r="A6345" s="1" t="s">
        <v>2216</v>
      </c>
      <c r="B6345" s="1" t="s">
        <v>82</v>
      </c>
      <c r="C6345" s="1" t="s">
        <v>1086</v>
      </c>
      <c r="D6345" s="1" t="s">
        <v>2271</v>
      </c>
      <c r="E6345" s="1" t="s">
        <v>40</v>
      </c>
      <c r="F6345" s="4" t="s">
        <v>1</v>
      </c>
      <c r="G6345" s="16" t="s">
        <v>1</v>
      </c>
      <c r="H6345" s="2" t="s">
        <v>41</v>
      </c>
      <c r="I6345" s="185">
        <f t="shared" ref="I6345:O6345" si="5182">SUM(I6346:I6348)</f>
        <v>243077</v>
      </c>
      <c r="J6345" s="185">
        <f t="shared" si="5182"/>
        <v>271077</v>
      </c>
      <c r="K6345" s="185">
        <f t="shared" si="5182"/>
        <v>270060</v>
      </c>
      <c r="L6345" s="185">
        <f t="shared" si="5182"/>
        <v>1017</v>
      </c>
      <c r="M6345" s="15">
        <f t="shared" si="5182"/>
        <v>435</v>
      </c>
      <c r="N6345" s="15">
        <f t="shared" si="5182"/>
        <v>435</v>
      </c>
      <c r="O6345" s="15">
        <f t="shared" si="5182"/>
        <v>147</v>
      </c>
      <c r="P6345" s="15">
        <f t="shared" si="5172"/>
        <v>271077</v>
      </c>
      <c r="Q6345" s="185">
        <f t="shared" si="5173"/>
        <v>100</v>
      </c>
    </row>
    <row r="6346" spans="1:17" x14ac:dyDescent="0.25">
      <c r="A6346" s="4" t="s">
        <v>2216</v>
      </c>
      <c r="B6346" s="4" t="s">
        <v>82</v>
      </c>
      <c r="C6346" s="4" t="s">
        <v>1086</v>
      </c>
      <c r="D6346" s="4" t="s">
        <v>2271</v>
      </c>
      <c r="E6346" s="3" t="s">
        <v>42</v>
      </c>
      <c r="F6346" s="4"/>
      <c r="G6346" s="16" t="s">
        <v>149</v>
      </c>
      <c r="H6346" s="16" t="s">
        <v>41</v>
      </c>
      <c r="I6346" s="183">
        <v>225000</v>
      </c>
      <c r="J6346" s="183">
        <v>253000</v>
      </c>
      <c r="K6346" s="183">
        <v>253000</v>
      </c>
      <c r="L6346" s="183">
        <f>M6346+N6346+O6346</f>
        <v>0</v>
      </c>
      <c r="M6346" s="17">
        <v>0</v>
      </c>
      <c r="N6346" s="17">
        <v>0</v>
      </c>
      <c r="O6346" s="17">
        <v>0</v>
      </c>
      <c r="P6346" s="17">
        <f t="shared" si="5172"/>
        <v>253000</v>
      </c>
      <c r="Q6346" s="183">
        <f t="shared" si="5173"/>
        <v>100</v>
      </c>
    </row>
    <row r="6347" spans="1:17" ht="22.5" x14ac:dyDescent="0.25">
      <c r="A6347" s="4" t="s">
        <v>2216</v>
      </c>
      <c r="B6347" s="4" t="s">
        <v>82</v>
      </c>
      <c r="C6347" s="4" t="s">
        <v>1086</v>
      </c>
      <c r="D6347" s="4" t="s">
        <v>2271</v>
      </c>
      <c r="E6347" s="3" t="s">
        <v>42</v>
      </c>
      <c r="F6347" s="4" t="s">
        <v>2278</v>
      </c>
      <c r="G6347" s="16" t="s">
        <v>149</v>
      </c>
      <c r="H6347" s="16" t="s">
        <v>50</v>
      </c>
      <c r="I6347" s="183">
        <v>5077</v>
      </c>
      <c r="J6347" s="183">
        <v>5077</v>
      </c>
      <c r="K6347" s="183">
        <v>4060</v>
      </c>
      <c r="L6347" s="183">
        <f>M6347+N6347+O6347</f>
        <v>1017</v>
      </c>
      <c r="M6347" s="17">
        <v>435</v>
      </c>
      <c r="N6347" s="17">
        <v>435</v>
      </c>
      <c r="O6347" s="17">
        <v>147</v>
      </c>
      <c r="P6347" s="17">
        <f t="shared" si="5172"/>
        <v>5077</v>
      </c>
      <c r="Q6347" s="183">
        <f t="shared" si="5173"/>
        <v>100</v>
      </c>
    </row>
    <row r="6348" spans="1:17" x14ac:dyDescent="0.25">
      <c r="A6348" s="4" t="s">
        <v>2216</v>
      </c>
      <c r="B6348" s="4" t="s">
        <v>82</v>
      </c>
      <c r="C6348" s="4" t="s">
        <v>1086</v>
      </c>
      <c r="D6348" s="4" t="s">
        <v>2271</v>
      </c>
      <c r="E6348" s="3" t="s">
        <v>42</v>
      </c>
      <c r="F6348" s="4" t="s">
        <v>2279</v>
      </c>
      <c r="G6348" s="16" t="s">
        <v>149</v>
      </c>
      <c r="H6348" s="16" t="s">
        <v>2280</v>
      </c>
      <c r="I6348" s="183">
        <v>13000</v>
      </c>
      <c r="J6348" s="183">
        <v>13000</v>
      </c>
      <c r="K6348" s="183">
        <v>13000</v>
      </c>
      <c r="L6348" s="183">
        <f>M6348+N6348+O6348</f>
        <v>0</v>
      </c>
      <c r="M6348" s="17">
        <v>0</v>
      </c>
      <c r="N6348" s="17">
        <v>0</v>
      </c>
      <c r="O6348" s="17">
        <v>0</v>
      </c>
      <c r="P6348" s="17">
        <f t="shared" si="5172"/>
        <v>13000</v>
      </c>
      <c r="Q6348" s="183">
        <f t="shared" si="5173"/>
        <v>100</v>
      </c>
    </row>
    <row r="6349" spans="1:17" ht="22.5" x14ac:dyDescent="0.25">
      <c r="A6349" s="1" t="s">
        <v>1</v>
      </c>
      <c r="B6349" s="1" t="s">
        <v>1</v>
      </c>
      <c r="C6349" s="1" t="s">
        <v>1</v>
      </c>
      <c r="D6349" s="2" t="s">
        <v>1</v>
      </c>
      <c r="E6349" s="2" t="s">
        <v>1</v>
      </c>
      <c r="F6349" s="2" t="s">
        <v>1</v>
      </c>
      <c r="G6349" s="2" t="s">
        <v>1</v>
      </c>
      <c r="H6349" s="13" t="s">
        <v>57</v>
      </c>
      <c r="I6349" s="184">
        <f t="shared" ref="I6349:O6350" si="5183">SUM(I6350)</f>
        <v>100</v>
      </c>
      <c r="J6349" s="184">
        <f t="shared" si="5183"/>
        <v>100</v>
      </c>
      <c r="K6349" s="184">
        <f t="shared" si="5183"/>
        <v>0</v>
      </c>
      <c r="L6349" s="184">
        <f t="shared" si="5183"/>
        <v>100</v>
      </c>
      <c r="M6349" s="14">
        <f t="shared" si="5183"/>
        <v>0</v>
      </c>
      <c r="N6349" s="14">
        <f t="shared" si="5183"/>
        <v>0</v>
      </c>
      <c r="O6349" s="14">
        <f t="shared" si="5183"/>
        <v>100</v>
      </c>
      <c r="P6349" s="14">
        <f t="shared" si="5172"/>
        <v>100</v>
      </c>
      <c r="Q6349" s="184">
        <f t="shared" si="5173"/>
        <v>100</v>
      </c>
    </row>
    <row r="6350" spans="1:17" x14ac:dyDescent="0.25">
      <c r="A6350" s="4" t="s">
        <v>2216</v>
      </c>
      <c r="B6350" s="4" t="s">
        <v>82</v>
      </c>
      <c r="C6350" s="4" t="s">
        <v>1086</v>
      </c>
      <c r="D6350" s="4" t="s">
        <v>2271</v>
      </c>
      <c r="E6350" s="2" t="s">
        <v>58</v>
      </c>
      <c r="F6350" s="2" t="s">
        <v>1</v>
      </c>
      <c r="G6350" s="2" t="s">
        <v>1</v>
      </c>
      <c r="H6350" s="2" t="s">
        <v>59</v>
      </c>
      <c r="I6350" s="185">
        <f t="shared" si="5183"/>
        <v>100</v>
      </c>
      <c r="J6350" s="185">
        <f t="shared" si="5183"/>
        <v>100</v>
      </c>
      <c r="K6350" s="185">
        <f t="shared" si="5183"/>
        <v>0</v>
      </c>
      <c r="L6350" s="185">
        <f t="shared" si="5183"/>
        <v>100</v>
      </c>
      <c r="M6350" s="15">
        <f t="shared" si="5183"/>
        <v>0</v>
      </c>
      <c r="N6350" s="15">
        <f t="shared" si="5183"/>
        <v>0</v>
      </c>
      <c r="O6350" s="15">
        <f t="shared" si="5183"/>
        <v>100</v>
      </c>
      <c r="P6350" s="15">
        <f t="shared" si="5172"/>
        <v>100</v>
      </c>
      <c r="Q6350" s="185">
        <f t="shared" si="5173"/>
        <v>100</v>
      </c>
    </row>
    <row r="6351" spans="1:17" x14ac:dyDescent="0.25">
      <c r="A6351" s="4" t="s">
        <v>2216</v>
      </c>
      <c r="B6351" s="4" t="s">
        <v>82</v>
      </c>
      <c r="C6351" s="4" t="s">
        <v>1086</v>
      </c>
      <c r="D6351" s="4" t="s">
        <v>2271</v>
      </c>
      <c r="E6351" s="3" t="s">
        <v>69</v>
      </c>
      <c r="F6351" s="4"/>
      <c r="G6351" s="16" t="s">
        <v>149</v>
      </c>
      <c r="H6351" s="16" t="s">
        <v>68</v>
      </c>
      <c r="I6351" s="183">
        <v>100</v>
      </c>
      <c r="J6351" s="183">
        <v>100</v>
      </c>
      <c r="K6351" s="183">
        <v>0</v>
      </c>
      <c r="L6351" s="183">
        <f>M6351+N6351+O6351</f>
        <v>100</v>
      </c>
      <c r="M6351" s="17">
        <v>0</v>
      </c>
      <c r="N6351" s="17">
        <v>0</v>
      </c>
      <c r="O6351" s="17">
        <v>100</v>
      </c>
      <c r="P6351" s="17">
        <f t="shared" si="5172"/>
        <v>100</v>
      </c>
      <c r="Q6351" s="183">
        <f t="shared" si="5173"/>
        <v>100</v>
      </c>
    </row>
    <row r="6352" spans="1:17" ht="22.5" x14ac:dyDescent="0.25">
      <c r="A6352" s="1" t="s">
        <v>1</v>
      </c>
      <c r="B6352" s="1" t="s">
        <v>1</v>
      </c>
      <c r="C6352" s="1" t="s">
        <v>1</v>
      </c>
      <c r="D6352" s="2" t="s">
        <v>1</v>
      </c>
      <c r="E6352" s="2" t="s">
        <v>1</v>
      </c>
      <c r="F6352" s="2" t="s">
        <v>1</v>
      </c>
      <c r="G6352" s="2" t="s">
        <v>1</v>
      </c>
      <c r="H6352" s="13" t="s">
        <v>70</v>
      </c>
      <c r="I6352" s="184">
        <f t="shared" ref="I6352:O6352" si="5184">SUM(I6353)</f>
        <v>69000</v>
      </c>
      <c r="J6352" s="184">
        <f t="shared" si="5184"/>
        <v>45000</v>
      </c>
      <c r="K6352" s="184">
        <f t="shared" si="5184"/>
        <v>20000</v>
      </c>
      <c r="L6352" s="184">
        <f t="shared" si="5184"/>
        <v>20000</v>
      </c>
      <c r="M6352" s="14">
        <f t="shared" si="5184"/>
        <v>0</v>
      </c>
      <c r="N6352" s="14">
        <f t="shared" si="5184"/>
        <v>0</v>
      </c>
      <c r="O6352" s="14">
        <f t="shared" si="5184"/>
        <v>20000</v>
      </c>
      <c r="P6352" s="14">
        <f t="shared" si="5172"/>
        <v>40000</v>
      </c>
      <c r="Q6352" s="184">
        <f t="shared" si="5173"/>
        <v>88.888888888888886</v>
      </c>
    </row>
    <row r="6353" spans="1:17" x14ac:dyDescent="0.25">
      <c r="A6353" s="4" t="s">
        <v>2216</v>
      </c>
      <c r="B6353" s="4" t="s">
        <v>82</v>
      </c>
      <c r="C6353" s="4" t="s">
        <v>1086</v>
      </c>
      <c r="D6353" s="4" t="s">
        <v>2271</v>
      </c>
      <c r="E6353" s="2" t="s">
        <v>71</v>
      </c>
      <c r="F6353" s="2" t="s">
        <v>1</v>
      </c>
      <c r="G6353" s="2" t="s">
        <v>1</v>
      </c>
      <c r="H6353" s="2" t="s">
        <v>72</v>
      </c>
      <c r="I6353" s="185">
        <f t="shared" ref="I6353:L6353" si="5185">SUM(I6354:I6355)</f>
        <v>69000</v>
      </c>
      <c r="J6353" s="185">
        <f t="shared" ref="J6353" si="5186">SUM(J6354:J6355)</f>
        <v>45000</v>
      </c>
      <c r="K6353" s="185">
        <f t="shared" ref="K6353" si="5187">SUM(K6354:K6355)</f>
        <v>20000</v>
      </c>
      <c r="L6353" s="185">
        <f t="shared" si="5185"/>
        <v>20000</v>
      </c>
      <c r="M6353" s="15">
        <f t="shared" ref="M6353:O6353" si="5188">SUM(M6354:M6355)</f>
        <v>0</v>
      </c>
      <c r="N6353" s="15">
        <f t="shared" si="5188"/>
        <v>0</v>
      </c>
      <c r="O6353" s="15">
        <f t="shared" si="5188"/>
        <v>20000</v>
      </c>
      <c r="P6353" s="15">
        <f t="shared" si="5172"/>
        <v>40000</v>
      </c>
      <c r="Q6353" s="185">
        <f t="shared" si="5173"/>
        <v>88.888888888888886</v>
      </c>
    </row>
    <row r="6354" spans="1:17" x14ac:dyDescent="0.25">
      <c r="A6354" s="4" t="s">
        <v>2216</v>
      </c>
      <c r="B6354" s="4" t="s">
        <v>82</v>
      </c>
      <c r="C6354" s="4" t="s">
        <v>1086</v>
      </c>
      <c r="D6354" s="4" t="s">
        <v>2271</v>
      </c>
      <c r="E6354" s="3" t="s">
        <v>75</v>
      </c>
      <c r="F6354" s="4"/>
      <c r="G6354" s="16" t="s">
        <v>149</v>
      </c>
      <c r="H6354" s="16" t="s">
        <v>74</v>
      </c>
      <c r="I6354" s="183">
        <v>43000</v>
      </c>
      <c r="J6354" s="183">
        <v>20000</v>
      </c>
      <c r="K6354" s="183">
        <v>20000</v>
      </c>
      <c r="L6354" s="183">
        <f>M6354+N6354+O6354</f>
        <v>0</v>
      </c>
      <c r="M6354" s="17">
        <v>0</v>
      </c>
      <c r="N6354" s="17">
        <v>0</v>
      </c>
      <c r="O6354" s="17">
        <v>0</v>
      </c>
      <c r="P6354" s="17">
        <f t="shared" si="5172"/>
        <v>20000</v>
      </c>
      <c r="Q6354" s="183">
        <f t="shared" si="5173"/>
        <v>100</v>
      </c>
    </row>
    <row r="6355" spans="1:17" x14ac:dyDescent="0.25">
      <c r="A6355" s="4" t="s">
        <v>2216</v>
      </c>
      <c r="B6355" s="4" t="s">
        <v>82</v>
      </c>
      <c r="C6355" s="4" t="s">
        <v>1086</v>
      </c>
      <c r="D6355" s="4" t="s">
        <v>2271</v>
      </c>
      <c r="E6355" s="3" t="s">
        <v>341</v>
      </c>
      <c r="F6355" s="4"/>
      <c r="G6355" s="16" t="s">
        <v>149</v>
      </c>
      <c r="H6355" s="16" t="s">
        <v>340</v>
      </c>
      <c r="I6355" s="183">
        <v>26000</v>
      </c>
      <c r="J6355" s="183">
        <v>25000</v>
      </c>
      <c r="K6355" s="183">
        <v>0</v>
      </c>
      <c r="L6355" s="183">
        <f>M6355+N6355+O6355</f>
        <v>20000</v>
      </c>
      <c r="M6355" s="17">
        <v>0</v>
      </c>
      <c r="N6355" s="17">
        <v>0</v>
      </c>
      <c r="O6355" s="208">
        <v>20000</v>
      </c>
      <c r="P6355" s="17">
        <f t="shared" si="5172"/>
        <v>20000</v>
      </c>
      <c r="Q6355" s="183">
        <f t="shared" si="5173"/>
        <v>80</v>
      </c>
    </row>
    <row r="6356" spans="1:17" x14ac:dyDescent="0.25">
      <c r="A6356" s="16" t="s">
        <v>1</v>
      </c>
      <c r="B6356" s="16" t="s">
        <v>1</v>
      </c>
      <c r="C6356" s="16" t="s">
        <v>1</v>
      </c>
      <c r="D6356" s="16" t="s">
        <v>1</v>
      </c>
      <c r="E6356" s="16" t="s">
        <v>1</v>
      </c>
      <c r="F6356" s="16" t="s">
        <v>1</v>
      </c>
      <c r="G6356" s="16" t="s">
        <v>1</v>
      </c>
      <c r="H6356" s="13" t="s">
        <v>2281</v>
      </c>
      <c r="I6356" s="184">
        <f t="shared" ref="I6356:O6356" si="5189">SUM(I6352,I6349,I6325)</f>
        <v>2530935</v>
      </c>
      <c r="J6356" s="184">
        <f t="shared" si="5189"/>
        <v>2413935</v>
      </c>
      <c r="K6356" s="184">
        <f t="shared" si="5189"/>
        <v>1909349</v>
      </c>
      <c r="L6356" s="184">
        <f t="shared" si="5189"/>
        <v>499586</v>
      </c>
      <c r="M6356" s="14">
        <f t="shared" si="5189"/>
        <v>160885</v>
      </c>
      <c r="N6356" s="14">
        <f t="shared" si="5189"/>
        <v>172485</v>
      </c>
      <c r="O6356" s="14">
        <f t="shared" si="5189"/>
        <v>166216</v>
      </c>
      <c r="P6356" s="14">
        <f t="shared" si="5172"/>
        <v>2408935</v>
      </c>
      <c r="Q6356" s="184">
        <f t="shared" si="5173"/>
        <v>99.792869319182159</v>
      </c>
    </row>
    <row r="6357" spans="1:17" ht="15.75" thickBot="1" x14ac:dyDescent="0.3">
      <c r="A6357" s="16" t="s">
        <v>1</v>
      </c>
      <c r="B6357" s="16" t="s">
        <v>1</v>
      </c>
      <c r="C6357" s="16" t="s">
        <v>1</v>
      </c>
      <c r="D6357" s="16" t="s">
        <v>1</v>
      </c>
      <c r="E6357" s="16" t="s">
        <v>1</v>
      </c>
      <c r="F6357" s="16" t="s">
        <v>1</v>
      </c>
      <c r="G6357" s="16" t="s">
        <v>1</v>
      </c>
      <c r="H6357" s="2" t="s">
        <v>77</v>
      </c>
      <c r="I6357" s="185">
        <v>48</v>
      </c>
      <c r="J6357" s="185">
        <v>48</v>
      </c>
      <c r="K6357" s="185"/>
      <c r="L6357" s="185"/>
      <c r="M6357" s="15"/>
      <c r="N6357" s="15"/>
      <c r="O6357" s="15"/>
      <c r="P6357" s="15"/>
      <c r="Q6357" s="164"/>
    </row>
    <row r="6358" spans="1:17" ht="45.75" thickBot="1" x14ac:dyDescent="0.3">
      <c r="A6358" s="212" t="s">
        <v>1</v>
      </c>
      <c r="B6358" s="212" t="s">
        <v>1</v>
      </c>
      <c r="C6358" s="212" t="s">
        <v>1</v>
      </c>
      <c r="D6358" s="212" t="s">
        <v>1</v>
      </c>
      <c r="E6358" s="212" t="s">
        <v>1</v>
      </c>
      <c r="F6358" s="212" t="s">
        <v>1</v>
      </c>
      <c r="G6358" s="214" t="s">
        <v>1</v>
      </c>
      <c r="H6358" s="5" t="s">
        <v>78</v>
      </c>
      <c r="I6358" s="109" t="s">
        <v>3374</v>
      </c>
      <c r="J6358" s="109" t="s">
        <v>3433</v>
      </c>
      <c r="K6358" s="109" t="s">
        <v>3437</v>
      </c>
      <c r="L6358" s="109" t="s">
        <v>3434</v>
      </c>
      <c r="M6358" s="5" t="s">
        <v>3439</v>
      </c>
      <c r="N6358" s="5" t="s">
        <v>3440</v>
      </c>
      <c r="O6358" s="5" t="s">
        <v>3441</v>
      </c>
      <c r="P6358" s="5" t="s">
        <v>3438</v>
      </c>
      <c r="Q6358" s="162" t="s">
        <v>3302</v>
      </c>
    </row>
    <row r="6359" spans="1:17" x14ac:dyDescent="0.25">
      <c r="A6359" s="213"/>
      <c r="B6359" s="213"/>
      <c r="C6359" s="213"/>
      <c r="D6359" s="213"/>
      <c r="E6359" s="213"/>
      <c r="F6359" s="213"/>
      <c r="G6359" s="215"/>
      <c r="H6359" s="18" t="s">
        <v>1</v>
      </c>
      <c r="I6359" s="110">
        <v>1</v>
      </c>
      <c r="J6359" s="110">
        <v>2</v>
      </c>
      <c r="K6359" s="110">
        <v>20</v>
      </c>
      <c r="L6359" s="110" t="s">
        <v>3402</v>
      </c>
      <c r="M6359" s="12">
        <v>5</v>
      </c>
      <c r="N6359" s="12">
        <v>6</v>
      </c>
      <c r="O6359" s="12">
        <v>7</v>
      </c>
      <c r="P6359" s="12" t="s">
        <v>3303</v>
      </c>
      <c r="Q6359" s="110">
        <v>9</v>
      </c>
    </row>
    <row r="6360" spans="1:17" x14ac:dyDescent="0.25">
      <c r="A6360" s="213"/>
      <c r="B6360" s="213"/>
      <c r="C6360" s="213"/>
      <c r="D6360" s="213"/>
      <c r="E6360" s="213"/>
      <c r="F6360" s="213"/>
      <c r="G6360" s="215"/>
      <c r="H6360" s="19" t="s">
        <v>157</v>
      </c>
      <c r="I6360" s="186">
        <f t="shared" ref="I6360:L6360" si="5190">SUM(I6356)</f>
        <v>2530935</v>
      </c>
      <c r="J6360" s="186">
        <f t="shared" ref="J6360" si="5191">SUM(J6356)</f>
        <v>2413935</v>
      </c>
      <c r="K6360" s="186">
        <f t="shared" ref="K6360" si="5192">SUM(K6356)</f>
        <v>1909349</v>
      </c>
      <c r="L6360" s="186">
        <f t="shared" si="5190"/>
        <v>499586</v>
      </c>
      <c r="M6360" s="20">
        <f t="shared" ref="M6360:O6360" si="5193">SUM(M6356)</f>
        <v>160885</v>
      </c>
      <c r="N6360" s="20">
        <f t="shared" si="5193"/>
        <v>172485</v>
      </c>
      <c r="O6360" s="20">
        <f t="shared" si="5193"/>
        <v>166216</v>
      </c>
      <c r="P6360" s="20">
        <f>K6360+L6360</f>
        <v>2408935</v>
      </c>
      <c r="Q6360" s="186">
        <f>IF(J6360=0,"-",P6360/J6360*100)</f>
        <v>99.792869319182159</v>
      </c>
    </row>
    <row r="6361" spans="1:17" x14ac:dyDescent="0.25">
      <c r="A6361" s="213"/>
      <c r="B6361" s="213"/>
      <c r="C6361" s="213"/>
      <c r="D6361" s="213"/>
      <c r="E6361" s="213"/>
      <c r="F6361" s="213"/>
      <c r="G6361" s="215"/>
      <c r="H6361" s="21" t="s">
        <v>80</v>
      </c>
      <c r="I6361" s="186">
        <f t="shared" ref="I6361:L6361" si="5194">SUM(I6360)</f>
        <v>2530935</v>
      </c>
      <c r="J6361" s="186">
        <f t="shared" ref="J6361" si="5195">SUM(J6360)</f>
        <v>2413935</v>
      </c>
      <c r="K6361" s="186">
        <f t="shared" ref="K6361" si="5196">SUM(K6360)</f>
        <v>1909349</v>
      </c>
      <c r="L6361" s="186">
        <f t="shared" si="5194"/>
        <v>499586</v>
      </c>
      <c r="M6361" s="20">
        <f t="shared" ref="M6361:O6361" si="5197">SUM(M6360)</f>
        <v>160885</v>
      </c>
      <c r="N6361" s="20">
        <f t="shared" si="5197"/>
        <v>172485</v>
      </c>
      <c r="O6361" s="20">
        <f t="shared" si="5197"/>
        <v>166216</v>
      </c>
      <c r="P6361" s="20">
        <f>K6361+L6361</f>
        <v>2408935</v>
      </c>
      <c r="Q6361" s="186">
        <f>IF(J6361=0,"-",P6361/J6361*100)</f>
        <v>99.792869319182159</v>
      </c>
    </row>
    <row r="6362" spans="1:17" x14ac:dyDescent="0.25">
      <c r="A6362" s="216"/>
      <c r="B6362" s="216"/>
      <c r="C6362" s="216"/>
      <c r="D6362" s="216"/>
      <c r="E6362" s="216"/>
      <c r="F6362" s="216"/>
      <c r="G6362" s="217"/>
      <c r="J6362" s="178">
        <v>0</v>
      </c>
      <c r="K6362" s="178">
        <v>0</v>
      </c>
      <c r="L6362" s="178">
        <f>M6362+N6362+O6362</f>
        <v>0</v>
      </c>
      <c r="P6362">
        <f>K6362+L6362</f>
        <v>0</v>
      </c>
      <c r="Q6362" s="160" t="str">
        <f>IF(J6362=0,"-",P6362/J6362*100)</f>
        <v>-</v>
      </c>
    </row>
    <row r="6363" spans="1:17" ht="15.75" thickBot="1" x14ac:dyDescent="0.3">
      <c r="A6363" s="16" t="s">
        <v>1</v>
      </c>
      <c r="B6363" s="16" t="s">
        <v>1</v>
      </c>
      <c r="C6363" s="16" t="s">
        <v>1</v>
      </c>
      <c r="D6363" s="16" t="s">
        <v>1</v>
      </c>
      <c r="E6363" s="16" t="s">
        <v>1</v>
      </c>
      <c r="F6363" s="16" t="s">
        <v>1</v>
      </c>
      <c r="G6363" s="16" t="s">
        <v>1</v>
      </c>
      <c r="H6363" s="22" t="s">
        <v>1</v>
      </c>
      <c r="I6363" s="187"/>
      <c r="J6363" s="187"/>
      <c r="K6363" s="187"/>
      <c r="L6363" s="187"/>
      <c r="M6363" s="22"/>
      <c r="N6363" s="22"/>
      <c r="O6363" s="22"/>
      <c r="P6363" s="22"/>
      <c r="Q6363" s="166"/>
    </row>
    <row r="6364" spans="1:17" ht="45.75" thickBot="1" x14ac:dyDescent="0.3">
      <c r="A6364" s="5" t="s">
        <v>4</v>
      </c>
      <c r="B6364" s="5" t="s">
        <v>5</v>
      </c>
      <c r="C6364" s="5" t="s">
        <v>6</v>
      </c>
      <c r="D6364" s="6" t="s">
        <v>1</v>
      </c>
      <c r="E6364" s="5" t="s">
        <v>7</v>
      </c>
      <c r="F6364" s="5" t="s">
        <v>8</v>
      </c>
      <c r="G6364" s="5" t="s">
        <v>9</v>
      </c>
      <c r="H6364" s="5" t="s">
        <v>10</v>
      </c>
      <c r="I6364" s="109" t="s">
        <v>3374</v>
      </c>
      <c r="J6364" s="109" t="s">
        <v>3433</v>
      </c>
      <c r="K6364" s="109" t="s">
        <v>3437</v>
      </c>
      <c r="L6364" s="109" t="s">
        <v>3434</v>
      </c>
      <c r="M6364" s="5" t="s">
        <v>3439</v>
      </c>
      <c r="N6364" s="5" t="s">
        <v>3440</v>
      </c>
      <c r="O6364" s="5" t="s">
        <v>3441</v>
      </c>
      <c r="P6364" s="5" t="s">
        <v>3438</v>
      </c>
      <c r="Q6364" s="162" t="s">
        <v>3302</v>
      </c>
    </row>
    <row r="6365" spans="1:17" x14ac:dyDescent="0.25">
      <c r="A6365" s="7" t="s">
        <v>1</v>
      </c>
      <c r="B6365" s="7" t="s">
        <v>1</v>
      </c>
      <c r="C6365" s="7" t="s">
        <v>1</v>
      </c>
      <c r="D6365" s="8" t="s">
        <v>1</v>
      </c>
      <c r="E6365" s="8" t="s">
        <v>1</v>
      </c>
      <c r="F6365" s="9" t="s">
        <v>1</v>
      </c>
      <c r="G6365" s="10" t="s">
        <v>1</v>
      </c>
      <c r="H6365" s="11" t="s">
        <v>1</v>
      </c>
      <c r="I6365" s="110">
        <v>1</v>
      </c>
      <c r="J6365" s="110">
        <v>2</v>
      </c>
      <c r="K6365" s="110">
        <v>20</v>
      </c>
      <c r="L6365" s="110" t="s">
        <v>3402</v>
      </c>
      <c r="M6365" s="12">
        <v>5</v>
      </c>
      <c r="N6365" s="12">
        <v>6</v>
      </c>
      <c r="O6365" s="12">
        <v>7</v>
      </c>
      <c r="P6365" s="12" t="s">
        <v>3303</v>
      </c>
      <c r="Q6365" s="110">
        <v>9</v>
      </c>
    </row>
    <row r="6366" spans="1:17" x14ac:dyDescent="0.25">
      <c r="A6366" s="1" t="s">
        <v>2216</v>
      </c>
      <c r="B6366" s="1" t="s">
        <v>82</v>
      </c>
      <c r="C6366" s="4" t="s">
        <v>344</v>
      </c>
      <c r="D6366" s="4" t="s">
        <v>2282</v>
      </c>
      <c r="E6366" s="2" t="s">
        <v>1</v>
      </c>
      <c r="F6366" s="2" t="s">
        <v>1</v>
      </c>
      <c r="G6366" s="2" t="s">
        <v>1</v>
      </c>
      <c r="H6366" s="2" t="s">
        <v>2283</v>
      </c>
      <c r="I6366" s="183">
        <v>0</v>
      </c>
      <c r="J6366" s="183"/>
      <c r="K6366" s="183"/>
      <c r="L6366" s="183"/>
      <c r="M6366" s="3"/>
      <c r="N6366" s="3"/>
      <c r="O6366" s="3"/>
      <c r="P6366" s="3"/>
      <c r="Q6366" s="161"/>
    </row>
    <row r="6367" spans="1:17" ht="33.75" x14ac:dyDescent="0.25">
      <c r="A6367" s="1" t="s">
        <v>1</v>
      </c>
      <c r="B6367" s="1" t="s">
        <v>1</v>
      </c>
      <c r="C6367" s="1" t="s">
        <v>1</v>
      </c>
      <c r="D6367" s="2" t="s">
        <v>1</v>
      </c>
      <c r="E6367" s="2" t="s">
        <v>1</v>
      </c>
      <c r="F6367" s="2" t="s">
        <v>1</v>
      </c>
      <c r="G6367" s="2" t="s">
        <v>1</v>
      </c>
      <c r="H6367" s="13" t="s">
        <v>14</v>
      </c>
      <c r="I6367" s="184">
        <f t="shared" ref="I6367:L6367" si="5198">SUM(I6368,I6376,I6378)</f>
        <v>2800542</v>
      </c>
      <c r="J6367" s="184">
        <f t="shared" ref="J6367" si="5199">SUM(J6368,J6376,J6378)</f>
        <v>2652316</v>
      </c>
      <c r="K6367" s="184">
        <f t="shared" ref="K6367" si="5200">SUM(K6368,K6376,K6378)</f>
        <v>2219881</v>
      </c>
      <c r="L6367" s="184">
        <f t="shared" si="5198"/>
        <v>417435</v>
      </c>
      <c r="M6367" s="14">
        <f t="shared" ref="M6367:O6367" si="5201">SUM(M6368,M6376,M6378)</f>
        <v>217607</v>
      </c>
      <c r="N6367" s="14">
        <f t="shared" si="5201"/>
        <v>178789</v>
      </c>
      <c r="O6367" s="14">
        <f t="shared" si="5201"/>
        <v>21039</v>
      </c>
      <c r="P6367" s="14">
        <f t="shared" ref="P6367:P6398" si="5202">K6367+L6367</f>
        <v>2637316</v>
      </c>
      <c r="Q6367" s="184">
        <f t="shared" ref="Q6367:Q6398" si="5203">IF(J6367=0,"-",P6367/J6367*100)</f>
        <v>99.434456527804386</v>
      </c>
    </row>
    <row r="6368" spans="1:17" x14ac:dyDescent="0.25">
      <c r="A6368" s="4" t="s">
        <v>2216</v>
      </c>
      <c r="B6368" s="4" t="s">
        <v>82</v>
      </c>
      <c r="C6368" s="4" t="s">
        <v>344</v>
      </c>
      <c r="D6368" s="4" t="s">
        <v>2282</v>
      </c>
      <c r="E6368" s="2" t="s">
        <v>15</v>
      </c>
      <c r="F6368" s="2" t="s">
        <v>1</v>
      </c>
      <c r="G6368" s="2" t="s">
        <v>1</v>
      </c>
      <c r="H6368" s="2" t="s">
        <v>16</v>
      </c>
      <c r="I6368" s="185">
        <f t="shared" ref="I6368:L6368" si="5204">SUM(I6369:I6370)</f>
        <v>1881189</v>
      </c>
      <c r="J6368" s="185">
        <f t="shared" ref="J6368" si="5205">SUM(J6369:J6370)</f>
        <v>1879233</v>
      </c>
      <c r="K6368" s="185">
        <f t="shared" ref="K6368" si="5206">SUM(K6369:K6370)</f>
        <v>1575602</v>
      </c>
      <c r="L6368" s="185">
        <f t="shared" si="5204"/>
        <v>303631</v>
      </c>
      <c r="M6368" s="15">
        <f t="shared" ref="M6368:O6368" si="5207">SUM(M6369:M6370)</f>
        <v>161750</v>
      </c>
      <c r="N6368" s="15">
        <f t="shared" si="5207"/>
        <v>132879</v>
      </c>
      <c r="O6368" s="15">
        <f t="shared" si="5207"/>
        <v>9002</v>
      </c>
      <c r="P6368" s="15">
        <f t="shared" si="5202"/>
        <v>1879233</v>
      </c>
      <c r="Q6368" s="185">
        <f t="shared" si="5203"/>
        <v>100</v>
      </c>
    </row>
    <row r="6369" spans="1:17" x14ac:dyDescent="0.25">
      <c r="A6369" s="4" t="s">
        <v>2216</v>
      </c>
      <c r="B6369" s="4" t="s">
        <v>82</v>
      </c>
      <c r="C6369" s="4" t="s">
        <v>344</v>
      </c>
      <c r="D6369" s="4" t="s">
        <v>2282</v>
      </c>
      <c r="E6369" s="3" t="s">
        <v>18</v>
      </c>
      <c r="F6369" s="4"/>
      <c r="G6369" s="16" t="s">
        <v>149</v>
      </c>
      <c r="H6369" s="16" t="s">
        <v>17</v>
      </c>
      <c r="I6369" s="183">
        <v>1662879</v>
      </c>
      <c r="J6369" s="183">
        <v>1662879</v>
      </c>
      <c r="K6369" s="183">
        <v>1380000</v>
      </c>
      <c r="L6369" s="183">
        <f>M6369+N6369+O6369</f>
        <v>282879</v>
      </c>
      <c r="M6369" s="17">
        <v>150000</v>
      </c>
      <c r="N6369" s="17">
        <v>132879</v>
      </c>
      <c r="O6369" s="17">
        <v>0</v>
      </c>
      <c r="P6369" s="17">
        <f t="shared" si="5202"/>
        <v>1662879</v>
      </c>
      <c r="Q6369" s="183">
        <f t="shared" si="5203"/>
        <v>100</v>
      </c>
    </row>
    <row r="6370" spans="1:17" x14ac:dyDescent="0.25">
      <c r="A6370" s="1" t="s">
        <v>2216</v>
      </c>
      <c r="B6370" s="1" t="s">
        <v>82</v>
      </c>
      <c r="C6370" s="1" t="s">
        <v>344</v>
      </c>
      <c r="D6370" s="1" t="s">
        <v>2282</v>
      </c>
      <c r="E6370" s="1" t="s">
        <v>20</v>
      </c>
      <c r="F6370" s="4" t="s">
        <v>1</v>
      </c>
      <c r="G6370" s="16" t="s">
        <v>1</v>
      </c>
      <c r="H6370" s="2" t="s">
        <v>21</v>
      </c>
      <c r="I6370" s="185">
        <f t="shared" ref="I6370:O6370" si="5208">SUM(I6371:I6375)</f>
        <v>218310</v>
      </c>
      <c r="J6370" s="185">
        <f t="shared" si="5208"/>
        <v>216354</v>
      </c>
      <c r="K6370" s="185">
        <f t="shared" si="5208"/>
        <v>195602</v>
      </c>
      <c r="L6370" s="185">
        <f t="shared" si="5208"/>
        <v>20752</v>
      </c>
      <c r="M6370" s="15">
        <f t="shared" si="5208"/>
        <v>11750</v>
      </c>
      <c r="N6370" s="15">
        <f t="shared" si="5208"/>
        <v>0</v>
      </c>
      <c r="O6370" s="15">
        <f t="shared" si="5208"/>
        <v>9002</v>
      </c>
      <c r="P6370" s="15">
        <f t="shared" si="5202"/>
        <v>216354</v>
      </c>
      <c r="Q6370" s="185">
        <f t="shared" si="5203"/>
        <v>100</v>
      </c>
    </row>
    <row r="6371" spans="1:17" x14ac:dyDescent="0.25">
      <c r="A6371" s="4" t="s">
        <v>2216</v>
      </c>
      <c r="B6371" s="4" t="s">
        <v>82</v>
      </c>
      <c r="C6371" s="4" t="s">
        <v>344</v>
      </c>
      <c r="D6371" s="4" t="s">
        <v>2282</v>
      </c>
      <c r="E6371" s="3" t="s">
        <v>22</v>
      </c>
      <c r="F6371" s="4" t="s">
        <v>2284</v>
      </c>
      <c r="G6371" s="16" t="s">
        <v>149</v>
      </c>
      <c r="H6371" s="16" t="s">
        <v>86</v>
      </c>
      <c r="I6371" s="183">
        <v>27650</v>
      </c>
      <c r="J6371" s="183">
        <v>27650</v>
      </c>
      <c r="K6371" s="183">
        <v>24300</v>
      </c>
      <c r="L6371" s="183">
        <f>M6371+N6371+O6371</f>
        <v>3350</v>
      </c>
      <c r="M6371" s="17">
        <v>3350</v>
      </c>
      <c r="N6371" s="17">
        <v>0</v>
      </c>
      <c r="O6371" s="17">
        <v>0</v>
      </c>
      <c r="P6371" s="17">
        <f t="shared" si="5202"/>
        <v>27650</v>
      </c>
      <c r="Q6371" s="183">
        <f t="shared" si="5203"/>
        <v>100</v>
      </c>
    </row>
    <row r="6372" spans="1:17" x14ac:dyDescent="0.25">
      <c r="A6372" s="4" t="s">
        <v>2216</v>
      </c>
      <c r="B6372" s="4" t="s">
        <v>82</v>
      </c>
      <c r="C6372" s="4" t="s">
        <v>344</v>
      </c>
      <c r="D6372" s="4" t="s">
        <v>2282</v>
      </c>
      <c r="E6372" s="3" t="s">
        <v>22</v>
      </c>
      <c r="F6372" s="4" t="s">
        <v>2285</v>
      </c>
      <c r="G6372" s="16" t="s">
        <v>149</v>
      </c>
      <c r="H6372" s="16" t="s">
        <v>26</v>
      </c>
      <c r="I6372" s="183">
        <v>107700</v>
      </c>
      <c r="J6372" s="183">
        <v>107700</v>
      </c>
      <c r="K6372" s="183">
        <v>107700</v>
      </c>
      <c r="L6372" s="183">
        <f>M6372+N6372+O6372</f>
        <v>0</v>
      </c>
      <c r="M6372" s="17">
        <v>0</v>
      </c>
      <c r="N6372" s="17">
        <v>0</v>
      </c>
      <c r="O6372" s="17">
        <v>0</v>
      </c>
      <c r="P6372" s="17">
        <f t="shared" si="5202"/>
        <v>107700</v>
      </c>
      <c r="Q6372" s="183">
        <f t="shared" si="5203"/>
        <v>100</v>
      </c>
    </row>
    <row r="6373" spans="1:17" x14ac:dyDescent="0.25">
      <c r="A6373" s="4" t="s">
        <v>2216</v>
      </c>
      <c r="B6373" s="4" t="s">
        <v>82</v>
      </c>
      <c r="C6373" s="4" t="s">
        <v>344</v>
      </c>
      <c r="D6373" s="4" t="s">
        <v>2282</v>
      </c>
      <c r="E6373" s="3" t="s">
        <v>22</v>
      </c>
      <c r="F6373" s="4" t="s">
        <v>2286</v>
      </c>
      <c r="G6373" s="16" t="s">
        <v>149</v>
      </c>
      <c r="H6373" s="16" t="s">
        <v>28</v>
      </c>
      <c r="I6373" s="183">
        <v>37800</v>
      </c>
      <c r="J6373" s="183">
        <v>34574</v>
      </c>
      <c r="K6373" s="183">
        <v>31932</v>
      </c>
      <c r="L6373" s="183">
        <f>M6373+N6373+O6373</f>
        <v>2642</v>
      </c>
      <c r="M6373" s="17">
        <v>1400</v>
      </c>
      <c r="N6373" s="17"/>
      <c r="O6373" s="17">
        <v>1242</v>
      </c>
      <c r="P6373" s="17">
        <f t="shared" si="5202"/>
        <v>34574</v>
      </c>
      <c r="Q6373" s="183">
        <f t="shared" si="5203"/>
        <v>100</v>
      </c>
    </row>
    <row r="6374" spans="1:17" x14ac:dyDescent="0.25">
      <c r="A6374" s="4" t="s">
        <v>2216</v>
      </c>
      <c r="B6374" s="4" t="s">
        <v>82</v>
      </c>
      <c r="C6374" s="4" t="s">
        <v>344</v>
      </c>
      <c r="D6374" s="4" t="s">
        <v>2282</v>
      </c>
      <c r="E6374" s="3" t="s">
        <v>22</v>
      </c>
      <c r="F6374" s="4" t="s">
        <v>2287</v>
      </c>
      <c r="G6374" s="16" t="s">
        <v>149</v>
      </c>
      <c r="H6374" s="16" t="s">
        <v>24</v>
      </c>
      <c r="I6374" s="183">
        <v>10000</v>
      </c>
      <c r="J6374" s="183">
        <v>11270</v>
      </c>
      <c r="K6374" s="183">
        <v>11270</v>
      </c>
      <c r="L6374" s="183">
        <f>M6374+N6374+O6374</f>
        <v>0</v>
      </c>
      <c r="M6374" s="17"/>
      <c r="N6374" s="17"/>
      <c r="O6374" s="17"/>
      <c r="P6374" s="17">
        <f t="shared" si="5202"/>
        <v>11270</v>
      </c>
      <c r="Q6374" s="183">
        <f t="shared" si="5203"/>
        <v>100</v>
      </c>
    </row>
    <row r="6375" spans="1:17" x14ac:dyDescent="0.25">
      <c r="A6375" s="4" t="s">
        <v>2216</v>
      </c>
      <c r="B6375" s="4" t="s">
        <v>82</v>
      </c>
      <c r="C6375" s="4" t="s">
        <v>344</v>
      </c>
      <c r="D6375" s="4" t="s">
        <v>2282</v>
      </c>
      <c r="E6375" s="3" t="s">
        <v>22</v>
      </c>
      <c r="F6375" s="4" t="s">
        <v>2288</v>
      </c>
      <c r="G6375" s="16" t="s">
        <v>149</v>
      </c>
      <c r="H6375" s="16" t="s">
        <v>30</v>
      </c>
      <c r="I6375" s="183">
        <v>35160</v>
      </c>
      <c r="J6375" s="183">
        <v>35160</v>
      </c>
      <c r="K6375" s="183">
        <v>20400</v>
      </c>
      <c r="L6375" s="183">
        <f>M6375+N6375+O6375</f>
        <v>14760</v>
      </c>
      <c r="M6375" s="17">
        <v>7000</v>
      </c>
      <c r="N6375" s="17"/>
      <c r="O6375" s="17">
        <v>7760</v>
      </c>
      <c r="P6375" s="17">
        <f t="shared" si="5202"/>
        <v>35160</v>
      </c>
      <c r="Q6375" s="183">
        <f t="shared" si="5203"/>
        <v>100</v>
      </c>
    </row>
    <row r="6376" spans="1:17" x14ac:dyDescent="0.25">
      <c r="A6376" s="4" t="s">
        <v>2216</v>
      </c>
      <c r="B6376" s="4" t="s">
        <v>82</v>
      </c>
      <c r="C6376" s="4" t="s">
        <v>344</v>
      </c>
      <c r="D6376" s="4" t="s">
        <v>2282</v>
      </c>
      <c r="E6376" s="2" t="s">
        <v>31</v>
      </c>
      <c r="F6376" s="2" t="s">
        <v>1</v>
      </c>
      <c r="G6376" s="2" t="s">
        <v>1</v>
      </c>
      <c r="H6376" s="2" t="s">
        <v>32</v>
      </c>
      <c r="I6376" s="185">
        <f t="shared" ref="I6376:O6376" si="5209">SUM(I6377)</f>
        <v>174601</v>
      </c>
      <c r="J6376" s="185">
        <f t="shared" si="5209"/>
        <v>174601</v>
      </c>
      <c r="K6376" s="185">
        <f t="shared" si="5209"/>
        <v>132213</v>
      </c>
      <c r="L6376" s="185">
        <f t="shared" si="5209"/>
        <v>42388</v>
      </c>
      <c r="M6376" s="15">
        <f t="shared" si="5209"/>
        <v>10000</v>
      </c>
      <c r="N6376" s="15">
        <f t="shared" si="5209"/>
        <v>24601</v>
      </c>
      <c r="O6376" s="15">
        <f t="shared" si="5209"/>
        <v>7787</v>
      </c>
      <c r="P6376" s="15">
        <f t="shared" si="5202"/>
        <v>174601</v>
      </c>
      <c r="Q6376" s="185">
        <f t="shared" si="5203"/>
        <v>100</v>
      </c>
    </row>
    <row r="6377" spans="1:17" x14ac:dyDescent="0.25">
      <c r="A6377" s="4" t="s">
        <v>2216</v>
      </c>
      <c r="B6377" s="4" t="s">
        <v>82</v>
      </c>
      <c r="C6377" s="4" t="s">
        <v>344</v>
      </c>
      <c r="D6377" s="4" t="s">
        <v>2282</v>
      </c>
      <c r="E6377" s="3" t="s">
        <v>34</v>
      </c>
      <c r="F6377" s="4"/>
      <c r="G6377" s="16" t="s">
        <v>149</v>
      </c>
      <c r="H6377" s="16" t="s">
        <v>33</v>
      </c>
      <c r="I6377" s="183">
        <v>174601</v>
      </c>
      <c r="J6377" s="183">
        <v>174601</v>
      </c>
      <c r="K6377" s="183">
        <v>132213</v>
      </c>
      <c r="L6377" s="183">
        <f>M6377+N6377+O6377</f>
        <v>42388</v>
      </c>
      <c r="M6377" s="17">
        <v>10000</v>
      </c>
      <c r="N6377" s="17">
        <v>24601</v>
      </c>
      <c r="O6377" s="17">
        <v>7787</v>
      </c>
      <c r="P6377" s="17">
        <f t="shared" si="5202"/>
        <v>174601</v>
      </c>
      <c r="Q6377" s="183">
        <f t="shared" si="5203"/>
        <v>100</v>
      </c>
    </row>
    <row r="6378" spans="1:17" x14ac:dyDescent="0.25">
      <c r="A6378" s="4" t="s">
        <v>2216</v>
      </c>
      <c r="B6378" s="4" t="s">
        <v>82</v>
      </c>
      <c r="C6378" s="4" t="s">
        <v>344</v>
      </c>
      <c r="D6378" s="4" t="s">
        <v>2282</v>
      </c>
      <c r="E6378" s="2" t="s">
        <v>35</v>
      </c>
      <c r="F6378" s="2" t="s">
        <v>1</v>
      </c>
      <c r="G6378" s="2" t="s">
        <v>1</v>
      </c>
      <c r="H6378" s="2" t="s">
        <v>36</v>
      </c>
      <c r="I6378" s="185">
        <f t="shared" ref="I6378:O6378" si="5210">SUM(I6379:I6387)</f>
        <v>744752</v>
      </c>
      <c r="J6378" s="185">
        <f t="shared" si="5210"/>
        <v>598482</v>
      </c>
      <c r="K6378" s="185">
        <f t="shared" si="5210"/>
        <v>512066</v>
      </c>
      <c r="L6378" s="185">
        <f t="shared" si="5210"/>
        <v>71416</v>
      </c>
      <c r="M6378" s="15">
        <f t="shared" si="5210"/>
        <v>45857</v>
      </c>
      <c r="N6378" s="15">
        <f t="shared" si="5210"/>
        <v>21309</v>
      </c>
      <c r="O6378" s="15">
        <f t="shared" si="5210"/>
        <v>4250</v>
      </c>
      <c r="P6378" s="15">
        <f t="shared" si="5202"/>
        <v>583482</v>
      </c>
      <c r="Q6378" s="185">
        <f t="shared" si="5203"/>
        <v>97.493658957161628</v>
      </c>
    </row>
    <row r="6379" spans="1:17" x14ac:dyDescent="0.25">
      <c r="A6379" s="4" t="s">
        <v>2216</v>
      </c>
      <c r="B6379" s="4" t="s">
        <v>82</v>
      </c>
      <c r="C6379" s="4" t="s">
        <v>344</v>
      </c>
      <c r="D6379" s="4" t="s">
        <v>2282</v>
      </c>
      <c r="E6379" s="3" t="s">
        <v>39</v>
      </c>
      <c r="F6379" s="4"/>
      <c r="G6379" s="16" t="s">
        <v>149</v>
      </c>
      <c r="H6379" s="16" t="s">
        <v>38</v>
      </c>
      <c r="I6379" s="183">
        <v>100000</v>
      </c>
      <c r="J6379" s="183">
        <v>45000</v>
      </c>
      <c r="K6379" s="183">
        <v>45000</v>
      </c>
      <c r="L6379" s="183">
        <f t="shared" ref="L6379:L6386" si="5211">M6379+N6379+O6379</f>
        <v>0</v>
      </c>
      <c r="M6379" s="17">
        <v>0</v>
      </c>
      <c r="N6379" s="17">
        <v>0</v>
      </c>
      <c r="O6379" s="17"/>
      <c r="P6379" s="17">
        <f t="shared" si="5202"/>
        <v>45000</v>
      </c>
      <c r="Q6379" s="183">
        <f t="shared" si="5203"/>
        <v>100</v>
      </c>
    </row>
    <row r="6380" spans="1:17" x14ac:dyDescent="0.25">
      <c r="A6380" s="4" t="s">
        <v>2216</v>
      </c>
      <c r="B6380" s="4" t="s">
        <v>82</v>
      </c>
      <c r="C6380" s="4" t="s">
        <v>344</v>
      </c>
      <c r="D6380" s="4" t="s">
        <v>2282</v>
      </c>
      <c r="E6380" s="3" t="s">
        <v>197</v>
      </c>
      <c r="F6380" s="4"/>
      <c r="G6380" s="16" t="s">
        <v>149</v>
      </c>
      <c r="H6380" s="16" t="s">
        <v>196</v>
      </c>
      <c r="I6380" s="183">
        <v>40757</v>
      </c>
      <c r="J6380" s="183">
        <v>40757</v>
      </c>
      <c r="K6380" s="183">
        <v>40000</v>
      </c>
      <c r="L6380" s="183">
        <f t="shared" si="5211"/>
        <v>757</v>
      </c>
      <c r="M6380" s="17">
        <v>757</v>
      </c>
      <c r="N6380" s="17">
        <v>0</v>
      </c>
      <c r="O6380" s="17">
        <v>0</v>
      </c>
      <c r="P6380" s="17">
        <f t="shared" si="5202"/>
        <v>40757</v>
      </c>
      <c r="Q6380" s="183">
        <f t="shared" si="5203"/>
        <v>100</v>
      </c>
    </row>
    <row r="6381" spans="1:17" x14ac:dyDescent="0.25">
      <c r="A6381" s="4" t="s">
        <v>2216</v>
      </c>
      <c r="B6381" s="4" t="s">
        <v>82</v>
      </c>
      <c r="C6381" s="4" t="s">
        <v>344</v>
      </c>
      <c r="D6381" s="4" t="s">
        <v>2282</v>
      </c>
      <c r="E6381" s="3" t="s">
        <v>200</v>
      </c>
      <c r="F6381" s="4"/>
      <c r="G6381" s="16" t="s">
        <v>149</v>
      </c>
      <c r="H6381" s="16" t="s">
        <v>199</v>
      </c>
      <c r="I6381" s="183">
        <v>16500</v>
      </c>
      <c r="J6381" s="183">
        <v>14500</v>
      </c>
      <c r="K6381" s="183">
        <v>12500</v>
      </c>
      <c r="L6381" s="183">
        <f t="shared" si="5211"/>
        <v>2000</v>
      </c>
      <c r="M6381" s="17">
        <v>2000</v>
      </c>
      <c r="N6381" s="17">
        <v>0</v>
      </c>
      <c r="O6381" s="17">
        <v>0</v>
      </c>
      <c r="P6381" s="17">
        <f t="shared" si="5202"/>
        <v>14500</v>
      </c>
      <c r="Q6381" s="183">
        <f t="shared" si="5203"/>
        <v>100</v>
      </c>
    </row>
    <row r="6382" spans="1:17" x14ac:dyDescent="0.25">
      <c r="A6382" s="4" t="s">
        <v>2216</v>
      </c>
      <c r="B6382" s="4" t="s">
        <v>82</v>
      </c>
      <c r="C6382" s="4" t="s">
        <v>344</v>
      </c>
      <c r="D6382" s="4" t="s">
        <v>2282</v>
      </c>
      <c r="E6382" s="3" t="s">
        <v>203</v>
      </c>
      <c r="F6382" s="4"/>
      <c r="G6382" s="16" t="s">
        <v>149</v>
      </c>
      <c r="H6382" s="16" t="s">
        <v>202</v>
      </c>
      <c r="I6382" s="183">
        <v>55325</v>
      </c>
      <c r="J6382" s="183">
        <v>29825</v>
      </c>
      <c r="K6382" s="183">
        <v>29825</v>
      </c>
      <c r="L6382" s="183">
        <f t="shared" si="5211"/>
        <v>0</v>
      </c>
      <c r="M6382" s="17">
        <v>0</v>
      </c>
      <c r="N6382" s="17">
        <v>0</v>
      </c>
      <c r="O6382" s="17">
        <v>0</v>
      </c>
      <c r="P6382" s="17">
        <f t="shared" si="5202"/>
        <v>29825</v>
      </c>
      <c r="Q6382" s="183">
        <f t="shared" si="5203"/>
        <v>100</v>
      </c>
    </row>
    <row r="6383" spans="1:17" x14ac:dyDescent="0.25">
      <c r="A6383" s="4" t="s">
        <v>2216</v>
      </c>
      <c r="B6383" s="4" t="s">
        <v>82</v>
      </c>
      <c r="C6383" s="4" t="s">
        <v>344</v>
      </c>
      <c r="D6383" s="4" t="s">
        <v>2282</v>
      </c>
      <c r="E6383" s="3" t="s">
        <v>206</v>
      </c>
      <c r="F6383" s="4"/>
      <c r="G6383" s="16" t="s">
        <v>149</v>
      </c>
      <c r="H6383" s="16" t="s">
        <v>205</v>
      </c>
      <c r="I6383" s="183">
        <v>20286</v>
      </c>
      <c r="J6383" s="183">
        <v>10286</v>
      </c>
      <c r="K6383" s="183">
        <v>10286</v>
      </c>
      <c r="L6383" s="183">
        <f t="shared" si="5211"/>
        <v>0</v>
      </c>
      <c r="M6383" s="17">
        <v>0</v>
      </c>
      <c r="N6383" s="17">
        <v>0</v>
      </c>
      <c r="O6383" s="17"/>
      <c r="P6383" s="17">
        <f t="shared" si="5202"/>
        <v>10286</v>
      </c>
      <c r="Q6383" s="183">
        <f t="shared" si="5203"/>
        <v>100</v>
      </c>
    </row>
    <row r="6384" spans="1:17" x14ac:dyDescent="0.25">
      <c r="A6384" s="4" t="s">
        <v>2216</v>
      </c>
      <c r="B6384" s="4" t="s">
        <v>82</v>
      </c>
      <c r="C6384" s="4" t="s">
        <v>344</v>
      </c>
      <c r="D6384" s="4" t="s">
        <v>2282</v>
      </c>
      <c r="E6384" s="3" t="s">
        <v>209</v>
      </c>
      <c r="F6384" s="4"/>
      <c r="G6384" s="16" t="s">
        <v>149</v>
      </c>
      <c r="H6384" s="16" t="s">
        <v>208</v>
      </c>
      <c r="I6384" s="183">
        <v>92100</v>
      </c>
      <c r="J6384" s="183">
        <v>92100</v>
      </c>
      <c r="K6384" s="183">
        <v>74680</v>
      </c>
      <c r="L6384" s="183">
        <f t="shared" si="5211"/>
        <v>17420</v>
      </c>
      <c r="M6384" s="17">
        <v>7600</v>
      </c>
      <c r="N6384" s="17">
        <v>7600</v>
      </c>
      <c r="O6384" s="17">
        <v>2220</v>
      </c>
      <c r="P6384" s="17">
        <f t="shared" si="5202"/>
        <v>92100</v>
      </c>
      <c r="Q6384" s="183">
        <f t="shared" si="5203"/>
        <v>100</v>
      </c>
    </row>
    <row r="6385" spans="1:17" x14ac:dyDescent="0.25">
      <c r="A6385" s="4" t="s">
        <v>2216</v>
      </c>
      <c r="B6385" s="4" t="s">
        <v>82</v>
      </c>
      <c r="C6385" s="4" t="s">
        <v>344</v>
      </c>
      <c r="D6385" s="4" t="s">
        <v>2282</v>
      </c>
      <c r="E6385" s="3" t="s">
        <v>212</v>
      </c>
      <c r="F6385" s="4"/>
      <c r="G6385" s="16" t="s">
        <v>149</v>
      </c>
      <c r="H6385" s="16" t="s">
        <v>211</v>
      </c>
      <c r="I6385" s="183">
        <v>58975</v>
      </c>
      <c r="J6385" s="183">
        <v>53975</v>
      </c>
      <c r="K6385" s="183">
        <v>53975</v>
      </c>
      <c r="L6385" s="183">
        <f t="shared" si="5211"/>
        <v>0</v>
      </c>
      <c r="M6385" s="17">
        <v>0</v>
      </c>
      <c r="N6385" s="17">
        <v>0</v>
      </c>
      <c r="O6385" s="17"/>
      <c r="P6385" s="17">
        <f t="shared" si="5202"/>
        <v>53975</v>
      </c>
      <c r="Q6385" s="183">
        <f t="shared" si="5203"/>
        <v>100</v>
      </c>
    </row>
    <row r="6386" spans="1:17" x14ac:dyDescent="0.25">
      <c r="A6386" s="4" t="s">
        <v>2216</v>
      </c>
      <c r="B6386" s="4" t="s">
        <v>82</v>
      </c>
      <c r="C6386" s="4" t="s">
        <v>344</v>
      </c>
      <c r="D6386" s="4" t="s">
        <v>2282</v>
      </c>
      <c r="E6386" s="3" t="s">
        <v>215</v>
      </c>
      <c r="F6386" s="4"/>
      <c r="G6386" s="16" t="s">
        <v>149</v>
      </c>
      <c r="H6386" s="16" t="s">
        <v>214</v>
      </c>
      <c r="I6386" s="183">
        <v>2800</v>
      </c>
      <c r="J6386" s="183">
        <v>300</v>
      </c>
      <c r="K6386" s="183">
        <v>300</v>
      </c>
      <c r="L6386" s="183">
        <f t="shared" si="5211"/>
        <v>0</v>
      </c>
      <c r="M6386" s="17">
        <v>0</v>
      </c>
      <c r="N6386" s="17">
        <v>0</v>
      </c>
      <c r="O6386" s="17">
        <v>0</v>
      </c>
      <c r="P6386" s="17">
        <f t="shared" si="5202"/>
        <v>300</v>
      </c>
      <c r="Q6386" s="183">
        <f t="shared" si="5203"/>
        <v>100</v>
      </c>
    </row>
    <row r="6387" spans="1:17" x14ac:dyDescent="0.25">
      <c r="A6387" s="1" t="s">
        <v>2216</v>
      </c>
      <c r="B6387" s="1" t="s">
        <v>82</v>
      </c>
      <c r="C6387" s="1" t="s">
        <v>344</v>
      </c>
      <c r="D6387" s="1" t="s">
        <v>2282</v>
      </c>
      <c r="E6387" s="1" t="s">
        <v>40</v>
      </c>
      <c r="F6387" s="4" t="s">
        <v>1</v>
      </c>
      <c r="G6387" s="16" t="s">
        <v>1</v>
      </c>
      <c r="H6387" s="2" t="s">
        <v>41</v>
      </c>
      <c r="I6387" s="185">
        <f t="shared" ref="I6387:O6387" si="5212">SUM(I6388:I6390)</f>
        <v>358009</v>
      </c>
      <c r="J6387" s="185">
        <f t="shared" si="5212"/>
        <v>311739</v>
      </c>
      <c r="K6387" s="185">
        <f t="shared" si="5212"/>
        <v>245500</v>
      </c>
      <c r="L6387" s="185">
        <f t="shared" si="5212"/>
        <v>51239</v>
      </c>
      <c r="M6387" s="15">
        <f t="shared" si="5212"/>
        <v>35500</v>
      </c>
      <c r="N6387" s="15">
        <f t="shared" si="5212"/>
        <v>13709</v>
      </c>
      <c r="O6387" s="15">
        <f t="shared" si="5212"/>
        <v>2030</v>
      </c>
      <c r="P6387" s="15">
        <f t="shared" si="5202"/>
        <v>296739</v>
      </c>
      <c r="Q6387" s="185">
        <f t="shared" si="5203"/>
        <v>95.188282505557538</v>
      </c>
    </row>
    <row r="6388" spans="1:17" x14ac:dyDescent="0.25">
      <c r="A6388" s="4" t="s">
        <v>2216</v>
      </c>
      <c r="B6388" s="4" t="s">
        <v>82</v>
      </c>
      <c r="C6388" s="4" t="s">
        <v>344</v>
      </c>
      <c r="D6388" s="4" t="s">
        <v>2282</v>
      </c>
      <c r="E6388" s="3" t="s">
        <v>42</v>
      </c>
      <c r="F6388" s="4"/>
      <c r="G6388" s="16" t="s">
        <v>149</v>
      </c>
      <c r="H6388" s="16" t="s">
        <v>41</v>
      </c>
      <c r="I6388" s="183">
        <v>349405</v>
      </c>
      <c r="J6388" s="183">
        <v>304405</v>
      </c>
      <c r="K6388" s="183">
        <v>241000</v>
      </c>
      <c r="L6388" s="183">
        <f>M6388+N6388+O6388</f>
        <v>48405</v>
      </c>
      <c r="M6388" s="208">
        <v>35000</v>
      </c>
      <c r="N6388" s="17">
        <v>13405</v>
      </c>
      <c r="O6388" s="17">
        <v>0</v>
      </c>
      <c r="P6388" s="17">
        <f t="shared" si="5202"/>
        <v>289405</v>
      </c>
      <c r="Q6388" s="183">
        <f t="shared" si="5203"/>
        <v>95.072354264877376</v>
      </c>
    </row>
    <row r="6389" spans="1:17" ht="22.5" x14ac:dyDescent="0.25">
      <c r="A6389" s="4" t="s">
        <v>2216</v>
      </c>
      <c r="B6389" s="4" t="s">
        <v>82</v>
      </c>
      <c r="C6389" s="4" t="s">
        <v>344</v>
      </c>
      <c r="D6389" s="4" t="s">
        <v>2282</v>
      </c>
      <c r="E6389" s="3" t="s">
        <v>42</v>
      </c>
      <c r="F6389" s="4" t="s">
        <v>2289</v>
      </c>
      <c r="G6389" s="16" t="s">
        <v>149</v>
      </c>
      <c r="H6389" s="16" t="s">
        <v>50</v>
      </c>
      <c r="I6389" s="183">
        <v>5304</v>
      </c>
      <c r="J6389" s="183">
        <v>5304</v>
      </c>
      <c r="K6389" s="183">
        <v>4500</v>
      </c>
      <c r="L6389" s="183">
        <f>M6389+N6389+O6389</f>
        <v>804</v>
      </c>
      <c r="M6389" s="17">
        <v>500</v>
      </c>
      <c r="N6389" s="17">
        <v>304</v>
      </c>
      <c r="O6389" s="17">
        <v>0</v>
      </c>
      <c r="P6389" s="17">
        <f t="shared" si="5202"/>
        <v>5304</v>
      </c>
      <c r="Q6389" s="183">
        <f t="shared" si="5203"/>
        <v>100</v>
      </c>
    </row>
    <row r="6390" spans="1:17" ht="22.5" x14ac:dyDescent="0.25">
      <c r="A6390" s="4" t="s">
        <v>2216</v>
      </c>
      <c r="B6390" s="4" t="s">
        <v>82</v>
      </c>
      <c r="C6390" s="4" t="s">
        <v>344</v>
      </c>
      <c r="D6390" s="4" t="s">
        <v>2282</v>
      </c>
      <c r="E6390" s="3" t="s">
        <v>42</v>
      </c>
      <c r="F6390" s="4" t="s">
        <v>2290</v>
      </c>
      <c r="G6390" s="16" t="s">
        <v>149</v>
      </c>
      <c r="H6390" s="16" t="s">
        <v>56</v>
      </c>
      <c r="I6390" s="183">
        <v>3300</v>
      </c>
      <c r="J6390" s="183">
        <v>2030</v>
      </c>
      <c r="K6390" s="183">
        <v>0</v>
      </c>
      <c r="L6390" s="183">
        <f>M6390+N6390+O6390</f>
        <v>2030</v>
      </c>
      <c r="M6390" s="17"/>
      <c r="N6390" s="17"/>
      <c r="O6390" s="17">
        <v>2030</v>
      </c>
      <c r="P6390" s="17">
        <f t="shared" si="5202"/>
        <v>2030</v>
      </c>
      <c r="Q6390" s="183">
        <f t="shared" si="5203"/>
        <v>100</v>
      </c>
    </row>
    <row r="6391" spans="1:17" ht="22.5" x14ac:dyDescent="0.25">
      <c r="A6391" s="1" t="s">
        <v>1</v>
      </c>
      <c r="B6391" s="1" t="s">
        <v>1</v>
      </c>
      <c r="C6391" s="1" t="s">
        <v>1</v>
      </c>
      <c r="D6391" s="2" t="s">
        <v>1</v>
      </c>
      <c r="E6391" s="2" t="s">
        <v>1</v>
      </c>
      <c r="F6391" s="2" t="s">
        <v>1</v>
      </c>
      <c r="G6391" s="2" t="s">
        <v>1</v>
      </c>
      <c r="H6391" s="13" t="s">
        <v>57</v>
      </c>
      <c r="I6391" s="184">
        <f t="shared" ref="I6391:O6392" si="5213">SUM(I6392)</f>
        <v>100</v>
      </c>
      <c r="J6391" s="184">
        <f t="shared" si="5213"/>
        <v>100</v>
      </c>
      <c r="K6391" s="184">
        <f t="shared" si="5213"/>
        <v>0</v>
      </c>
      <c r="L6391" s="184">
        <f t="shared" si="5213"/>
        <v>100</v>
      </c>
      <c r="M6391" s="14">
        <f t="shared" si="5213"/>
        <v>0</v>
      </c>
      <c r="N6391" s="14">
        <f t="shared" si="5213"/>
        <v>0</v>
      </c>
      <c r="O6391" s="14">
        <f t="shared" si="5213"/>
        <v>100</v>
      </c>
      <c r="P6391" s="14">
        <f t="shared" si="5202"/>
        <v>100</v>
      </c>
      <c r="Q6391" s="184">
        <f t="shared" si="5203"/>
        <v>100</v>
      </c>
    </row>
    <row r="6392" spans="1:17" x14ac:dyDescent="0.25">
      <c r="A6392" s="4" t="s">
        <v>2216</v>
      </c>
      <c r="B6392" s="4" t="s">
        <v>82</v>
      </c>
      <c r="C6392" s="4" t="s">
        <v>344</v>
      </c>
      <c r="D6392" s="4" t="s">
        <v>2282</v>
      </c>
      <c r="E6392" s="2" t="s">
        <v>58</v>
      </c>
      <c r="F6392" s="2" t="s">
        <v>1</v>
      </c>
      <c r="G6392" s="2" t="s">
        <v>1</v>
      </c>
      <c r="H6392" s="2" t="s">
        <v>59</v>
      </c>
      <c r="I6392" s="185">
        <f t="shared" si="5213"/>
        <v>100</v>
      </c>
      <c r="J6392" s="185">
        <f t="shared" si="5213"/>
        <v>100</v>
      </c>
      <c r="K6392" s="185">
        <f t="shared" si="5213"/>
        <v>0</v>
      </c>
      <c r="L6392" s="185">
        <f t="shared" si="5213"/>
        <v>100</v>
      </c>
      <c r="M6392" s="15">
        <f t="shared" si="5213"/>
        <v>0</v>
      </c>
      <c r="N6392" s="15">
        <f t="shared" si="5213"/>
        <v>0</v>
      </c>
      <c r="O6392" s="15">
        <f t="shared" si="5213"/>
        <v>100</v>
      </c>
      <c r="P6392" s="15">
        <f t="shared" si="5202"/>
        <v>100</v>
      </c>
      <c r="Q6392" s="185">
        <f t="shared" si="5203"/>
        <v>100</v>
      </c>
    </row>
    <row r="6393" spans="1:17" x14ac:dyDescent="0.25">
      <c r="A6393" s="4" t="s">
        <v>2216</v>
      </c>
      <c r="B6393" s="4" t="s">
        <v>82</v>
      </c>
      <c r="C6393" s="4" t="s">
        <v>344</v>
      </c>
      <c r="D6393" s="4" t="s">
        <v>2282</v>
      </c>
      <c r="E6393" s="3" t="s">
        <v>69</v>
      </c>
      <c r="F6393" s="4"/>
      <c r="G6393" s="16" t="s">
        <v>149</v>
      </c>
      <c r="H6393" s="16" t="s">
        <v>68</v>
      </c>
      <c r="I6393" s="183">
        <v>100</v>
      </c>
      <c r="J6393" s="183">
        <v>100</v>
      </c>
      <c r="K6393" s="183">
        <v>0</v>
      </c>
      <c r="L6393" s="183">
        <f>M6393+N6393+O6393</f>
        <v>100</v>
      </c>
      <c r="M6393" s="17"/>
      <c r="N6393" s="17"/>
      <c r="O6393" s="17">
        <v>100</v>
      </c>
      <c r="P6393" s="17">
        <f t="shared" si="5202"/>
        <v>100</v>
      </c>
      <c r="Q6393" s="183">
        <f t="shared" si="5203"/>
        <v>100</v>
      </c>
    </row>
    <row r="6394" spans="1:17" ht="22.5" x14ac:dyDescent="0.25">
      <c r="A6394" s="1" t="s">
        <v>1</v>
      </c>
      <c r="B6394" s="1" t="s">
        <v>1</v>
      </c>
      <c r="C6394" s="1" t="s">
        <v>1</v>
      </c>
      <c r="D6394" s="2" t="s">
        <v>1</v>
      </c>
      <c r="E6394" s="2" t="s">
        <v>1</v>
      </c>
      <c r="F6394" s="2" t="s">
        <v>1</v>
      </c>
      <c r="G6394" s="2" t="s">
        <v>1</v>
      </c>
      <c r="H6394" s="13" t="s">
        <v>70</v>
      </c>
      <c r="I6394" s="184">
        <f t="shared" ref="I6394:O6394" si="5214">SUM(I6395)</f>
        <v>30100</v>
      </c>
      <c r="J6394" s="184">
        <f t="shared" si="5214"/>
        <v>20100</v>
      </c>
      <c r="K6394" s="184">
        <f t="shared" si="5214"/>
        <v>20000</v>
      </c>
      <c r="L6394" s="184">
        <f t="shared" si="5214"/>
        <v>100</v>
      </c>
      <c r="M6394" s="14">
        <f t="shared" si="5214"/>
        <v>0</v>
      </c>
      <c r="N6394" s="14">
        <f t="shared" si="5214"/>
        <v>0</v>
      </c>
      <c r="O6394" s="14">
        <f t="shared" si="5214"/>
        <v>100</v>
      </c>
      <c r="P6394" s="14">
        <f t="shared" si="5202"/>
        <v>20100</v>
      </c>
      <c r="Q6394" s="184">
        <f t="shared" si="5203"/>
        <v>100</v>
      </c>
    </row>
    <row r="6395" spans="1:17" x14ac:dyDescent="0.25">
      <c r="A6395" s="4" t="s">
        <v>2216</v>
      </c>
      <c r="B6395" s="4" t="s">
        <v>82</v>
      </c>
      <c r="C6395" s="4" t="s">
        <v>344</v>
      </c>
      <c r="D6395" s="4" t="s">
        <v>2282</v>
      </c>
      <c r="E6395" s="2" t="s">
        <v>71</v>
      </c>
      <c r="F6395" s="2" t="s">
        <v>1</v>
      </c>
      <c r="G6395" s="2" t="s">
        <v>1</v>
      </c>
      <c r="H6395" s="2" t="s">
        <v>72</v>
      </c>
      <c r="I6395" s="185">
        <f t="shared" ref="I6395:L6395" si="5215">SUM(I6396:I6397)</f>
        <v>30100</v>
      </c>
      <c r="J6395" s="185">
        <f t="shared" ref="J6395" si="5216">SUM(J6396:J6397)</f>
        <v>20100</v>
      </c>
      <c r="K6395" s="185">
        <f t="shared" ref="K6395" si="5217">SUM(K6396:K6397)</f>
        <v>20000</v>
      </c>
      <c r="L6395" s="185">
        <f t="shared" si="5215"/>
        <v>100</v>
      </c>
      <c r="M6395" s="15">
        <f t="shared" ref="M6395:O6395" si="5218">SUM(M6396:M6397)</f>
        <v>0</v>
      </c>
      <c r="N6395" s="15">
        <f t="shared" si="5218"/>
        <v>0</v>
      </c>
      <c r="O6395" s="15">
        <f t="shared" si="5218"/>
        <v>100</v>
      </c>
      <c r="P6395" s="15">
        <f t="shared" si="5202"/>
        <v>20100</v>
      </c>
      <c r="Q6395" s="185">
        <f t="shared" si="5203"/>
        <v>100</v>
      </c>
    </row>
    <row r="6396" spans="1:17" x14ac:dyDescent="0.25">
      <c r="A6396" s="4" t="s">
        <v>2216</v>
      </c>
      <c r="B6396" s="4" t="s">
        <v>82</v>
      </c>
      <c r="C6396" s="4" t="s">
        <v>344</v>
      </c>
      <c r="D6396" s="4" t="s">
        <v>2282</v>
      </c>
      <c r="E6396" s="3" t="s">
        <v>75</v>
      </c>
      <c r="F6396" s="4"/>
      <c r="G6396" s="16" t="s">
        <v>149</v>
      </c>
      <c r="H6396" s="16" t="s">
        <v>74</v>
      </c>
      <c r="I6396" s="183">
        <v>30000</v>
      </c>
      <c r="J6396" s="183">
        <v>20000</v>
      </c>
      <c r="K6396" s="183">
        <v>20000</v>
      </c>
      <c r="L6396" s="183">
        <f>M6396+N6396+O6396</f>
        <v>0</v>
      </c>
      <c r="M6396" s="17"/>
      <c r="N6396" s="17"/>
      <c r="O6396" s="17"/>
      <c r="P6396" s="17">
        <f t="shared" si="5202"/>
        <v>20000</v>
      </c>
      <c r="Q6396" s="183">
        <f t="shared" si="5203"/>
        <v>100</v>
      </c>
    </row>
    <row r="6397" spans="1:17" x14ac:dyDescent="0.25">
      <c r="A6397" s="4" t="s">
        <v>2216</v>
      </c>
      <c r="B6397" s="4" t="s">
        <v>82</v>
      </c>
      <c r="C6397" s="4" t="s">
        <v>344</v>
      </c>
      <c r="D6397" s="4" t="s">
        <v>2282</v>
      </c>
      <c r="E6397" s="3" t="s">
        <v>341</v>
      </c>
      <c r="F6397" s="4"/>
      <c r="G6397" s="16" t="s">
        <v>149</v>
      </c>
      <c r="H6397" s="16" t="s">
        <v>340</v>
      </c>
      <c r="I6397" s="183">
        <v>100</v>
      </c>
      <c r="J6397" s="183">
        <v>100</v>
      </c>
      <c r="K6397" s="183">
        <v>0</v>
      </c>
      <c r="L6397" s="183">
        <f>M6397+N6397+O6397</f>
        <v>100</v>
      </c>
      <c r="M6397" s="17"/>
      <c r="N6397" s="17"/>
      <c r="O6397" s="17">
        <v>100</v>
      </c>
      <c r="P6397" s="17">
        <f t="shared" si="5202"/>
        <v>100</v>
      </c>
      <c r="Q6397" s="183">
        <f t="shared" si="5203"/>
        <v>100</v>
      </c>
    </row>
    <row r="6398" spans="1:17" x14ac:dyDescent="0.25">
      <c r="A6398" s="16" t="s">
        <v>1</v>
      </c>
      <c r="B6398" s="16" t="s">
        <v>1</v>
      </c>
      <c r="C6398" s="16" t="s">
        <v>1</v>
      </c>
      <c r="D6398" s="16" t="s">
        <v>1</v>
      </c>
      <c r="E6398" s="16" t="s">
        <v>1</v>
      </c>
      <c r="F6398" s="16" t="s">
        <v>1</v>
      </c>
      <c r="G6398" s="16" t="s">
        <v>1</v>
      </c>
      <c r="H6398" s="13" t="s">
        <v>2291</v>
      </c>
      <c r="I6398" s="184">
        <f t="shared" ref="I6398:O6398" si="5219">SUM(I6394,I6391,I6367)</f>
        <v>2830742</v>
      </c>
      <c r="J6398" s="184">
        <f t="shared" si="5219"/>
        <v>2672516</v>
      </c>
      <c r="K6398" s="184">
        <f t="shared" si="5219"/>
        <v>2239881</v>
      </c>
      <c r="L6398" s="184">
        <f t="shared" si="5219"/>
        <v>417635</v>
      </c>
      <c r="M6398" s="14">
        <f t="shared" si="5219"/>
        <v>217607</v>
      </c>
      <c r="N6398" s="14">
        <f t="shared" si="5219"/>
        <v>178789</v>
      </c>
      <c r="O6398" s="14">
        <f t="shared" si="5219"/>
        <v>21239</v>
      </c>
      <c r="P6398" s="14">
        <f t="shared" si="5202"/>
        <v>2657516</v>
      </c>
      <c r="Q6398" s="184">
        <f t="shared" si="5203"/>
        <v>99.43873114323732</v>
      </c>
    </row>
    <row r="6399" spans="1:17" ht="15.75" thickBot="1" x14ac:dyDescent="0.3">
      <c r="A6399" s="16" t="s">
        <v>1</v>
      </c>
      <c r="B6399" s="16" t="s">
        <v>1</v>
      </c>
      <c r="C6399" s="16" t="s">
        <v>1</v>
      </c>
      <c r="D6399" s="16" t="s">
        <v>1</v>
      </c>
      <c r="E6399" s="16" t="s">
        <v>1</v>
      </c>
      <c r="F6399" s="16" t="s">
        <v>1</v>
      </c>
      <c r="G6399" s="16" t="s">
        <v>1</v>
      </c>
      <c r="H6399" s="2" t="s">
        <v>77</v>
      </c>
      <c r="I6399" s="185">
        <v>54</v>
      </c>
      <c r="J6399" s="185">
        <v>54</v>
      </c>
      <c r="K6399" s="185"/>
      <c r="L6399" s="185"/>
      <c r="M6399" s="15"/>
      <c r="N6399" s="15"/>
      <c r="O6399" s="15"/>
      <c r="P6399" s="15"/>
      <c r="Q6399" s="164"/>
    </row>
    <row r="6400" spans="1:17" ht="45.75" thickBot="1" x14ac:dyDescent="0.3">
      <c r="A6400" s="212" t="s">
        <v>1</v>
      </c>
      <c r="B6400" s="212" t="s">
        <v>1</v>
      </c>
      <c r="C6400" s="212" t="s">
        <v>1</v>
      </c>
      <c r="D6400" s="212" t="s">
        <v>1</v>
      </c>
      <c r="E6400" s="212" t="s">
        <v>1</v>
      </c>
      <c r="F6400" s="212" t="s">
        <v>1</v>
      </c>
      <c r="G6400" s="214" t="s">
        <v>1</v>
      </c>
      <c r="H6400" s="5" t="s">
        <v>78</v>
      </c>
      <c r="I6400" s="109" t="s">
        <v>3374</v>
      </c>
      <c r="J6400" s="109" t="s">
        <v>3433</v>
      </c>
      <c r="K6400" s="109" t="s">
        <v>3437</v>
      </c>
      <c r="L6400" s="109" t="s">
        <v>3434</v>
      </c>
      <c r="M6400" s="5" t="s">
        <v>3439</v>
      </c>
      <c r="N6400" s="5" t="s">
        <v>3440</v>
      </c>
      <c r="O6400" s="5" t="s">
        <v>3441</v>
      </c>
      <c r="P6400" s="5" t="s">
        <v>3438</v>
      </c>
      <c r="Q6400" s="162" t="s">
        <v>3302</v>
      </c>
    </row>
    <row r="6401" spans="1:17" x14ac:dyDescent="0.25">
      <c r="A6401" s="213"/>
      <c r="B6401" s="213"/>
      <c r="C6401" s="213"/>
      <c r="D6401" s="213"/>
      <c r="E6401" s="213"/>
      <c r="F6401" s="213"/>
      <c r="G6401" s="215"/>
      <c r="H6401" s="18" t="s">
        <v>1</v>
      </c>
      <c r="I6401" s="110">
        <v>1</v>
      </c>
      <c r="J6401" s="110">
        <v>2</v>
      </c>
      <c r="K6401" s="110">
        <v>20</v>
      </c>
      <c r="L6401" s="110" t="s">
        <v>3402</v>
      </c>
      <c r="M6401" s="12">
        <v>5</v>
      </c>
      <c r="N6401" s="12">
        <v>6</v>
      </c>
      <c r="O6401" s="12">
        <v>7</v>
      </c>
      <c r="P6401" s="12" t="s">
        <v>3303</v>
      </c>
      <c r="Q6401" s="110">
        <v>9</v>
      </c>
    </row>
    <row r="6402" spans="1:17" x14ac:dyDescent="0.25">
      <c r="A6402" s="213"/>
      <c r="B6402" s="213"/>
      <c r="C6402" s="213"/>
      <c r="D6402" s="213"/>
      <c r="E6402" s="213"/>
      <c r="F6402" s="213"/>
      <c r="G6402" s="215"/>
      <c r="H6402" s="19" t="s">
        <v>157</v>
      </c>
      <c r="I6402" s="186">
        <f t="shared" ref="I6402:L6402" si="5220">SUM(I6398)</f>
        <v>2830742</v>
      </c>
      <c r="J6402" s="186">
        <f t="shared" ref="J6402" si="5221">SUM(J6398)</f>
        <v>2672516</v>
      </c>
      <c r="K6402" s="186">
        <f t="shared" ref="K6402" si="5222">SUM(K6398)</f>
        <v>2239881</v>
      </c>
      <c r="L6402" s="186">
        <f t="shared" si="5220"/>
        <v>417635</v>
      </c>
      <c r="M6402" s="20">
        <f t="shared" ref="M6402:O6402" si="5223">SUM(M6398)</f>
        <v>217607</v>
      </c>
      <c r="N6402" s="20">
        <f t="shared" si="5223"/>
        <v>178789</v>
      </c>
      <c r="O6402" s="20">
        <f t="shared" si="5223"/>
        <v>21239</v>
      </c>
      <c r="P6402" s="20">
        <f>K6402+L6402</f>
        <v>2657516</v>
      </c>
      <c r="Q6402" s="186">
        <f>IF(J6402=0,"-",P6402/J6402*100)</f>
        <v>99.43873114323732</v>
      </c>
    </row>
    <row r="6403" spans="1:17" x14ac:dyDescent="0.25">
      <c r="A6403" s="213"/>
      <c r="B6403" s="213"/>
      <c r="C6403" s="213"/>
      <c r="D6403" s="213"/>
      <c r="E6403" s="213"/>
      <c r="F6403" s="213"/>
      <c r="G6403" s="215"/>
      <c r="H6403" s="21" t="s">
        <v>80</v>
      </c>
      <c r="I6403" s="186">
        <f t="shared" ref="I6403:L6403" si="5224">SUM(I6402)</f>
        <v>2830742</v>
      </c>
      <c r="J6403" s="186">
        <f t="shared" ref="J6403" si="5225">SUM(J6402)</f>
        <v>2672516</v>
      </c>
      <c r="K6403" s="186">
        <f t="shared" ref="K6403" si="5226">SUM(K6402)</f>
        <v>2239881</v>
      </c>
      <c r="L6403" s="186">
        <f t="shared" si="5224"/>
        <v>417635</v>
      </c>
      <c r="M6403" s="20">
        <f t="shared" ref="M6403:O6403" si="5227">SUM(M6402)</f>
        <v>217607</v>
      </c>
      <c r="N6403" s="20">
        <f t="shared" si="5227"/>
        <v>178789</v>
      </c>
      <c r="O6403" s="20">
        <f t="shared" si="5227"/>
        <v>21239</v>
      </c>
      <c r="P6403" s="20">
        <f>K6403+L6403</f>
        <v>2657516</v>
      </c>
      <c r="Q6403" s="186">
        <f>IF(J6403=0,"-",P6403/J6403*100)</f>
        <v>99.43873114323732</v>
      </c>
    </row>
    <row r="6404" spans="1:17" x14ac:dyDescent="0.25">
      <c r="A6404" s="216"/>
      <c r="B6404" s="216"/>
      <c r="C6404" s="216"/>
      <c r="D6404" s="216"/>
      <c r="E6404" s="216"/>
      <c r="F6404" s="216"/>
      <c r="G6404" s="217"/>
      <c r="J6404" s="178">
        <v>0</v>
      </c>
      <c r="K6404" s="178">
        <v>0</v>
      </c>
      <c r="L6404" s="178">
        <f>M6404+N6404+O6404</f>
        <v>0</v>
      </c>
      <c r="P6404">
        <f>K6404+L6404</f>
        <v>0</v>
      </c>
      <c r="Q6404" s="160" t="str">
        <f>IF(J6404=0,"-",P6404/J6404*100)</f>
        <v>-</v>
      </c>
    </row>
    <row r="6405" spans="1:17" ht="15.75" thickBot="1" x14ac:dyDescent="0.3">
      <c r="A6405" s="16" t="s">
        <v>1</v>
      </c>
      <c r="B6405" s="16" t="s">
        <v>1</v>
      </c>
      <c r="C6405" s="16" t="s">
        <v>1</v>
      </c>
      <c r="D6405" s="16" t="s">
        <v>1</v>
      </c>
      <c r="E6405" s="16" t="s">
        <v>1</v>
      </c>
      <c r="F6405" s="16" t="s">
        <v>1</v>
      </c>
      <c r="G6405" s="16" t="s">
        <v>1</v>
      </c>
      <c r="H6405" s="22" t="s">
        <v>1</v>
      </c>
      <c r="I6405" s="187"/>
      <c r="J6405" s="187"/>
      <c r="K6405" s="187"/>
      <c r="L6405" s="187"/>
      <c r="M6405" s="22"/>
      <c r="N6405" s="22"/>
      <c r="O6405" s="22"/>
      <c r="P6405" s="22"/>
      <c r="Q6405" s="166"/>
    </row>
    <row r="6406" spans="1:17" ht="45.75" thickBot="1" x14ac:dyDescent="0.3">
      <c r="A6406" s="5" t="s">
        <v>4</v>
      </c>
      <c r="B6406" s="5" t="s">
        <v>5</v>
      </c>
      <c r="C6406" s="5" t="s">
        <v>6</v>
      </c>
      <c r="D6406" s="6" t="s">
        <v>1</v>
      </c>
      <c r="E6406" s="5" t="s">
        <v>7</v>
      </c>
      <c r="F6406" s="5" t="s">
        <v>8</v>
      </c>
      <c r="G6406" s="5" t="s">
        <v>9</v>
      </c>
      <c r="H6406" s="5" t="s">
        <v>10</v>
      </c>
      <c r="I6406" s="109" t="s">
        <v>3374</v>
      </c>
      <c r="J6406" s="109" t="s">
        <v>3433</v>
      </c>
      <c r="K6406" s="109" t="s">
        <v>3437</v>
      </c>
      <c r="L6406" s="109" t="s">
        <v>3434</v>
      </c>
      <c r="M6406" s="5" t="s">
        <v>3439</v>
      </c>
      <c r="N6406" s="5" t="s">
        <v>3440</v>
      </c>
      <c r="O6406" s="5" t="s">
        <v>3441</v>
      </c>
      <c r="P6406" s="5" t="s">
        <v>3438</v>
      </c>
      <c r="Q6406" s="162" t="s">
        <v>3302</v>
      </c>
    </row>
    <row r="6407" spans="1:17" x14ac:dyDescent="0.25">
      <c r="A6407" s="7" t="s">
        <v>1</v>
      </c>
      <c r="B6407" s="7" t="s">
        <v>1</v>
      </c>
      <c r="C6407" s="7" t="s">
        <v>1</v>
      </c>
      <c r="D6407" s="8" t="s">
        <v>1</v>
      </c>
      <c r="E6407" s="8" t="s">
        <v>1</v>
      </c>
      <c r="F6407" s="9" t="s">
        <v>1</v>
      </c>
      <c r="G6407" s="10" t="s">
        <v>1</v>
      </c>
      <c r="H6407" s="11" t="s">
        <v>1</v>
      </c>
      <c r="I6407" s="110">
        <v>1</v>
      </c>
      <c r="J6407" s="110">
        <v>2</v>
      </c>
      <c r="K6407" s="110">
        <v>20</v>
      </c>
      <c r="L6407" s="110" t="s">
        <v>3402</v>
      </c>
      <c r="M6407" s="12">
        <v>5</v>
      </c>
      <c r="N6407" s="12">
        <v>6</v>
      </c>
      <c r="O6407" s="12">
        <v>7</v>
      </c>
      <c r="P6407" s="12" t="s">
        <v>3303</v>
      </c>
      <c r="Q6407" s="110">
        <v>9</v>
      </c>
    </row>
    <row r="6408" spans="1:17" x14ac:dyDescent="0.25">
      <c r="A6408" s="1" t="s">
        <v>2216</v>
      </c>
      <c r="B6408" s="1" t="s">
        <v>82</v>
      </c>
      <c r="C6408" s="4" t="s">
        <v>1106</v>
      </c>
      <c r="D6408" s="4" t="s">
        <v>2292</v>
      </c>
      <c r="E6408" s="2" t="s">
        <v>1</v>
      </c>
      <c r="F6408" s="2" t="s">
        <v>1</v>
      </c>
      <c r="G6408" s="2" t="s">
        <v>1</v>
      </c>
      <c r="H6408" s="2" t="s">
        <v>2293</v>
      </c>
      <c r="I6408" s="183">
        <v>0</v>
      </c>
      <c r="J6408" s="183"/>
      <c r="K6408" s="183"/>
      <c r="L6408" s="183"/>
      <c r="M6408" s="3"/>
      <c r="N6408" s="3"/>
      <c r="O6408" s="3"/>
      <c r="P6408" s="3"/>
      <c r="Q6408" s="161"/>
    </row>
    <row r="6409" spans="1:17" ht="33.75" x14ac:dyDescent="0.25">
      <c r="A6409" s="1" t="s">
        <v>1</v>
      </c>
      <c r="B6409" s="1" t="s">
        <v>1</v>
      </c>
      <c r="C6409" s="1" t="s">
        <v>1</v>
      </c>
      <c r="D6409" s="2" t="s">
        <v>1</v>
      </c>
      <c r="E6409" s="2" t="s">
        <v>1</v>
      </c>
      <c r="F6409" s="2" t="s">
        <v>1</v>
      </c>
      <c r="G6409" s="2" t="s">
        <v>1</v>
      </c>
      <c r="H6409" s="13" t="s">
        <v>14</v>
      </c>
      <c r="I6409" s="184">
        <f t="shared" ref="I6409:L6409" si="5228">SUM(I6410,I6418,I6420)</f>
        <v>1633518</v>
      </c>
      <c r="J6409" s="184">
        <f t="shared" ref="J6409" si="5229">SUM(J6410,J6418,J6420)</f>
        <v>1604936</v>
      </c>
      <c r="K6409" s="184">
        <f t="shared" ref="K6409" si="5230">SUM(K6410,K6418,K6420)</f>
        <v>1441967</v>
      </c>
      <c r="L6409" s="184">
        <f t="shared" si="5228"/>
        <v>162969</v>
      </c>
      <c r="M6409" s="14">
        <f t="shared" ref="M6409:O6409" si="5231">SUM(M6410,M6418,M6420)</f>
        <v>150311</v>
      </c>
      <c r="N6409" s="14">
        <f t="shared" si="5231"/>
        <v>4780</v>
      </c>
      <c r="O6409" s="14">
        <f t="shared" si="5231"/>
        <v>7878</v>
      </c>
      <c r="P6409" s="14">
        <f t="shared" ref="P6409:P6439" si="5232">K6409+L6409</f>
        <v>1604936</v>
      </c>
      <c r="Q6409" s="184">
        <f t="shared" ref="Q6409:Q6439" si="5233">IF(J6409=0,"-",P6409/J6409*100)</f>
        <v>100</v>
      </c>
    </row>
    <row r="6410" spans="1:17" x14ac:dyDescent="0.25">
      <c r="A6410" s="4" t="s">
        <v>2216</v>
      </c>
      <c r="B6410" s="4" t="s">
        <v>82</v>
      </c>
      <c r="C6410" s="4" t="s">
        <v>1106</v>
      </c>
      <c r="D6410" s="4" t="s">
        <v>2292</v>
      </c>
      <c r="E6410" s="2" t="s">
        <v>15</v>
      </c>
      <c r="F6410" s="2" t="s">
        <v>1</v>
      </c>
      <c r="G6410" s="2" t="s">
        <v>1</v>
      </c>
      <c r="H6410" s="2" t="s">
        <v>16</v>
      </c>
      <c r="I6410" s="185">
        <f t="shared" ref="I6410:L6410" si="5234">SUM(I6411:I6412)</f>
        <v>1100364</v>
      </c>
      <c r="J6410" s="185">
        <f t="shared" ref="J6410" si="5235">SUM(J6411:J6412)</f>
        <v>1101782</v>
      </c>
      <c r="K6410" s="185">
        <f t="shared" ref="K6410" si="5236">SUM(K6411:K6412)</f>
        <v>962061</v>
      </c>
      <c r="L6410" s="185">
        <f t="shared" si="5234"/>
        <v>139721</v>
      </c>
      <c r="M6410" s="15">
        <f t="shared" ref="M6410:O6410" si="5237">SUM(M6411:M6412)</f>
        <v>139721</v>
      </c>
      <c r="N6410" s="15">
        <f t="shared" si="5237"/>
        <v>0</v>
      </c>
      <c r="O6410" s="15">
        <f t="shared" si="5237"/>
        <v>0</v>
      </c>
      <c r="P6410" s="15">
        <f t="shared" si="5232"/>
        <v>1101782</v>
      </c>
      <c r="Q6410" s="185">
        <f t="shared" si="5233"/>
        <v>100</v>
      </c>
    </row>
    <row r="6411" spans="1:17" x14ac:dyDescent="0.25">
      <c r="A6411" s="4" t="s">
        <v>2216</v>
      </c>
      <c r="B6411" s="4" t="s">
        <v>82</v>
      </c>
      <c r="C6411" s="4" t="s">
        <v>1106</v>
      </c>
      <c r="D6411" s="4" t="s">
        <v>2292</v>
      </c>
      <c r="E6411" s="3" t="s">
        <v>18</v>
      </c>
      <c r="F6411" s="4"/>
      <c r="G6411" s="16" t="s">
        <v>149</v>
      </c>
      <c r="H6411" s="16" t="s">
        <v>17</v>
      </c>
      <c r="I6411" s="183">
        <v>959254</v>
      </c>
      <c r="J6411" s="183">
        <v>959254</v>
      </c>
      <c r="K6411" s="183">
        <v>828086</v>
      </c>
      <c r="L6411" s="183">
        <f>M6411+N6411+O6411</f>
        <v>131168</v>
      </c>
      <c r="M6411" s="17">
        <v>131168</v>
      </c>
      <c r="N6411" s="17"/>
      <c r="O6411" s="17"/>
      <c r="P6411" s="17">
        <f t="shared" si="5232"/>
        <v>959254</v>
      </c>
      <c r="Q6411" s="183">
        <f t="shared" si="5233"/>
        <v>100</v>
      </c>
    </row>
    <row r="6412" spans="1:17" x14ac:dyDescent="0.25">
      <c r="A6412" s="1" t="s">
        <v>2216</v>
      </c>
      <c r="B6412" s="1" t="s">
        <v>82</v>
      </c>
      <c r="C6412" s="1" t="s">
        <v>1106</v>
      </c>
      <c r="D6412" s="1" t="s">
        <v>2292</v>
      </c>
      <c r="E6412" s="1" t="s">
        <v>20</v>
      </c>
      <c r="F6412" s="4" t="s">
        <v>1</v>
      </c>
      <c r="G6412" s="16" t="s">
        <v>1</v>
      </c>
      <c r="H6412" s="2" t="s">
        <v>21</v>
      </c>
      <c r="I6412" s="185">
        <f t="shared" ref="I6412:O6412" si="5238">SUM(I6413:I6417)</f>
        <v>141110</v>
      </c>
      <c r="J6412" s="185">
        <f t="shared" si="5238"/>
        <v>142528</v>
      </c>
      <c r="K6412" s="185">
        <f t="shared" si="5238"/>
        <v>133975</v>
      </c>
      <c r="L6412" s="185">
        <f t="shared" si="5238"/>
        <v>8553</v>
      </c>
      <c r="M6412" s="15">
        <f t="shared" si="5238"/>
        <v>8553</v>
      </c>
      <c r="N6412" s="15">
        <f t="shared" si="5238"/>
        <v>0</v>
      </c>
      <c r="O6412" s="15">
        <f t="shared" si="5238"/>
        <v>0</v>
      </c>
      <c r="P6412" s="15">
        <f t="shared" si="5232"/>
        <v>142528</v>
      </c>
      <c r="Q6412" s="185">
        <f t="shared" si="5233"/>
        <v>100</v>
      </c>
    </row>
    <row r="6413" spans="1:17" x14ac:dyDescent="0.25">
      <c r="A6413" s="4" t="s">
        <v>2216</v>
      </c>
      <c r="B6413" s="4" t="s">
        <v>82</v>
      </c>
      <c r="C6413" s="4" t="s">
        <v>1106</v>
      </c>
      <c r="D6413" s="4" t="s">
        <v>2292</v>
      </c>
      <c r="E6413" s="3" t="s">
        <v>22</v>
      </c>
      <c r="F6413" s="4" t="s">
        <v>2294</v>
      </c>
      <c r="G6413" s="16" t="s">
        <v>149</v>
      </c>
      <c r="H6413" s="16" t="s">
        <v>86</v>
      </c>
      <c r="I6413" s="183">
        <v>15741</v>
      </c>
      <c r="J6413" s="183">
        <v>15741</v>
      </c>
      <c r="K6413" s="183">
        <v>14553</v>
      </c>
      <c r="L6413" s="183">
        <f>M6413+N6413+O6413</f>
        <v>1188</v>
      </c>
      <c r="M6413" s="17">
        <v>1188</v>
      </c>
      <c r="N6413" s="17"/>
      <c r="O6413" s="17"/>
      <c r="P6413" s="17">
        <f t="shared" si="5232"/>
        <v>15741</v>
      </c>
      <c r="Q6413" s="183">
        <f t="shared" si="5233"/>
        <v>100</v>
      </c>
    </row>
    <row r="6414" spans="1:17" x14ac:dyDescent="0.25">
      <c r="A6414" s="4" t="s">
        <v>2216</v>
      </c>
      <c r="B6414" s="4" t="s">
        <v>82</v>
      </c>
      <c r="C6414" s="4" t="s">
        <v>1106</v>
      </c>
      <c r="D6414" s="4" t="s">
        <v>2292</v>
      </c>
      <c r="E6414" s="3" t="s">
        <v>22</v>
      </c>
      <c r="F6414" s="4" t="s">
        <v>2295</v>
      </c>
      <c r="G6414" s="16" t="s">
        <v>149</v>
      </c>
      <c r="H6414" s="16" t="s">
        <v>26</v>
      </c>
      <c r="I6414" s="183">
        <v>94365</v>
      </c>
      <c r="J6414" s="183">
        <v>94365</v>
      </c>
      <c r="K6414" s="183">
        <v>87000</v>
      </c>
      <c r="L6414" s="183">
        <f>M6414+N6414+O6414</f>
        <v>7365</v>
      </c>
      <c r="M6414" s="17">
        <v>7365</v>
      </c>
      <c r="N6414" s="17"/>
      <c r="O6414" s="17"/>
      <c r="P6414" s="17">
        <f t="shared" si="5232"/>
        <v>94365</v>
      </c>
      <c r="Q6414" s="183">
        <f t="shared" si="5233"/>
        <v>100</v>
      </c>
    </row>
    <row r="6415" spans="1:17" x14ac:dyDescent="0.25">
      <c r="A6415" s="4" t="s">
        <v>2216</v>
      </c>
      <c r="B6415" s="4" t="s">
        <v>82</v>
      </c>
      <c r="C6415" s="4" t="s">
        <v>1106</v>
      </c>
      <c r="D6415" s="4" t="s">
        <v>2292</v>
      </c>
      <c r="E6415" s="3" t="s">
        <v>22</v>
      </c>
      <c r="F6415" s="4" t="s">
        <v>2296</v>
      </c>
      <c r="G6415" s="16" t="s">
        <v>149</v>
      </c>
      <c r="H6415" s="16" t="s">
        <v>28</v>
      </c>
      <c r="I6415" s="183">
        <v>16524</v>
      </c>
      <c r="J6415" s="183">
        <v>17942</v>
      </c>
      <c r="K6415" s="183">
        <v>17942</v>
      </c>
      <c r="L6415" s="183">
        <f>M6415+N6415+O6415</f>
        <v>0</v>
      </c>
      <c r="M6415" s="17"/>
      <c r="N6415" s="17"/>
      <c r="O6415" s="17"/>
      <c r="P6415" s="17">
        <f t="shared" si="5232"/>
        <v>17942</v>
      </c>
      <c r="Q6415" s="183">
        <f t="shared" si="5233"/>
        <v>100</v>
      </c>
    </row>
    <row r="6416" spans="1:17" x14ac:dyDescent="0.25">
      <c r="A6416" s="4" t="s">
        <v>2216</v>
      </c>
      <c r="B6416" s="4" t="s">
        <v>82</v>
      </c>
      <c r="C6416" s="4" t="s">
        <v>1106</v>
      </c>
      <c r="D6416" s="4" t="s">
        <v>2292</v>
      </c>
      <c r="E6416" s="3" t="s">
        <v>22</v>
      </c>
      <c r="F6416" s="4" t="s">
        <v>3267</v>
      </c>
      <c r="G6416" s="16" t="s">
        <v>149</v>
      </c>
      <c r="H6416" s="16" t="s">
        <v>24</v>
      </c>
      <c r="I6416" s="183">
        <v>7730</v>
      </c>
      <c r="J6416" s="183">
        <v>7730</v>
      </c>
      <c r="K6416" s="183">
        <v>7730</v>
      </c>
      <c r="L6416" s="183">
        <f>M6416+N6416+O6416</f>
        <v>0</v>
      </c>
      <c r="M6416" s="17"/>
      <c r="N6416" s="17"/>
      <c r="O6416" s="17"/>
      <c r="P6416" s="17">
        <f t="shared" si="5232"/>
        <v>7730</v>
      </c>
      <c r="Q6416" s="183">
        <f t="shared" si="5233"/>
        <v>100</v>
      </c>
    </row>
    <row r="6417" spans="1:17" x14ac:dyDescent="0.25">
      <c r="A6417" s="4" t="s">
        <v>2216</v>
      </c>
      <c r="B6417" s="4" t="s">
        <v>82</v>
      </c>
      <c r="C6417" s="4" t="s">
        <v>1106</v>
      </c>
      <c r="D6417" s="4" t="s">
        <v>2292</v>
      </c>
      <c r="E6417" s="3" t="s">
        <v>22</v>
      </c>
      <c r="F6417" s="4" t="s">
        <v>2297</v>
      </c>
      <c r="G6417" s="16" t="s">
        <v>149</v>
      </c>
      <c r="H6417" s="16" t="s">
        <v>30</v>
      </c>
      <c r="I6417" s="183">
        <v>6750</v>
      </c>
      <c r="J6417" s="183">
        <v>6750</v>
      </c>
      <c r="K6417" s="183">
        <v>6750</v>
      </c>
      <c r="L6417" s="183">
        <f>M6417+N6417+O6417</f>
        <v>0</v>
      </c>
      <c r="M6417" s="17"/>
      <c r="N6417" s="17"/>
      <c r="O6417" s="17"/>
      <c r="P6417" s="17">
        <f t="shared" si="5232"/>
        <v>6750</v>
      </c>
      <c r="Q6417" s="183">
        <f t="shared" si="5233"/>
        <v>100</v>
      </c>
    </row>
    <row r="6418" spans="1:17" x14ac:dyDescent="0.25">
      <c r="A6418" s="4" t="s">
        <v>2216</v>
      </c>
      <c r="B6418" s="4" t="s">
        <v>82</v>
      </c>
      <c r="C6418" s="4" t="s">
        <v>1106</v>
      </c>
      <c r="D6418" s="4" t="s">
        <v>2292</v>
      </c>
      <c r="E6418" s="2" t="s">
        <v>31</v>
      </c>
      <c r="F6418" s="2" t="s">
        <v>1</v>
      </c>
      <c r="G6418" s="2" t="s">
        <v>1</v>
      </c>
      <c r="H6418" s="2" t="s">
        <v>32</v>
      </c>
      <c r="I6418" s="185">
        <f t="shared" ref="I6418:O6418" si="5239">SUM(I6419)</f>
        <v>100721</v>
      </c>
      <c r="J6418" s="185">
        <f t="shared" si="5239"/>
        <v>100721</v>
      </c>
      <c r="K6418" s="185">
        <f t="shared" si="5239"/>
        <v>100721</v>
      </c>
      <c r="L6418" s="185">
        <f t="shared" si="5239"/>
        <v>0</v>
      </c>
      <c r="M6418" s="15">
        <f t="shared" si="5239"/>
        <v>0</v>
      </c>
      <c r="N6418" s="15">
        <f t="shared" si="5239"/>
        <v>0</v>
      </c>
      <c r="O6418" s="15">
        <f t="shared" si="5239"/>
        <v>0</v>
      </c>
      <c r="P6418" s="15">
        <f t="shared" si="5232"/>
        <v>100721</v>
      </c>
      <c r="Q6418" s="185">
        <f t="shared" si="5233"/>
        <v>100</v>
      </c>
    </row>
    <row r="6419" spans="1:17" x14ac:dyDescent="0.25">
      <c r="A6419" s="4" t="s">
        <v>2216</v>
      </c>
      <c r="B6419" s="4" t="s">
        <v>82</v>
      </c>
      <c r="C6419" s="4" t="s">
        <v>1106</v>
      </c>
      <c r="D6419" s="4" t="s">
        <v>2292</v>
      </c>
      <c r="E6419" s="3" t="s">
        <v>34</v>
      </c>
      <c r="F6419" s="4"/>
      <c r="G6419" s="16" t="s">
        <v>149</v>
      </c>
      <c r="H6419" s="16" t="s">
        <v>33</v>
      </c>
      <c r="I6419" s="183">
        <v>100721</v>
      </c>
      <c r="J6419" s="183">
        <v>100721</v>
      </c>
      <c r="K6419" s="183">
        <v>100721</v>
      </c>
      <c r="L6419" s="183">
        <f>M6419+N6419+O6419</f>
        <v>0</v>
      </c>
      <c r="M6419" s="17"/>
      <c r="N6419" s="17"/>
      <c r="O6419" s="17"/>
      <c r="P6419" s="17">
        <f t="shared" si="5232"/>
        <v>100721</v>
      </c>
      <c r="Q6419" s="183">
        <f t="shared" si="5233"/>
        <v>100</v>
      </c>
    </row>
    <row r="6420" spans="1:17" x14ac:dyDescent="0.25">
      <c r="A6420" s="4" t="s">
        <v>2216</v>
      </c>
      <c r="B6420" s="4" t="s">
        <v>82</v>
      </c>
      <c r="C6420" s="4" t="s">
        <v>1106</v>
      </c>
      <c r="D6420" s="4" t="s">
        <v>2292</v>
      </c>
      <c r="E6420" s="2" t="s">
        <v>35</v>
      </c>
      <c r="F6420" s="2" t="s">
        <v>1</v>
      </c>
      <c r="G6420" s="2" t="s">
        <v>1</v>
      </c>
      <c r="H6420" s="2" t="s">
        <v>36</v>
      </c>
      <c r="I6420" s="185">
        <f t="shared" ref="I6420:O6420" si="5240">SUM(I6421:I6429)</f>
        <v>432433</v>
      </c>
      <c r="J6420" s="185">
        <f t="shared" si="5240"/>
        <v>402433</v>
      </c>
      <c r="K6420" s="185">
        <f t="shared" si="5240"/>
        <v>379185</v>
      </c>
      <c r="L6420" s="185">
        <f t="shared" si="5240"/>
        <v>23248</v>
      </c>
      <c r="M6420" s="15">
        <f t="shared" si="5240"/>
        <v>10590</v>
      </c>
      <c r="N6420" s="15">
        <f t="shared" si="5240"/>
        <v>4780</v>
      </c>
      <c r="O6420" s="15">
        <f t="shared" si="5240"/>
        <v>7878</v>
      </c>
      <c r="P6420" s="15">
        <f t="shared" si="5232"/>
        <v>402433</v>
      </c>
      <c r="Q6420" s="185">
        <f t="shared" si="5233"/>
        <v>100</v>
      </c>
    </row>
    <row r="6421" spans="1:17" x14ac:dyDescent="0.25">
      <c r="A6421" s="4" t="s">
        <v>2216</v>
      </c>
      <c r="B6421" s="4" t="s">
        <v>82</v>
      </c>
      <c r="C6421" s="4" t="s">
        <v>1106</v>
      </c>
      <c r="D6421" s="4" t="s">
        <v>2292</v>
      </c>
      <c r="E6421" s="3" t="s">
        <v>39</v>
      </c>
      <c r="F6421" s="4"/>
      <c r="G6421" s="16" t="s">
        <v>149</v>
      </c>
      <c r="H6421" s="16" t="s">
        <v>38</v>
      </c>
      <c r="I6421" s="183">
        <v>15300</v>
      </c>
      <c r="J6421" s="183">
        <v>10300</v>
      </c>
      <c r="K6421" s="183">
        <v>10300</v>
      </c>
      <c r="L6421" s="183">
        <f t="shared" ref="L6421:L6428" si="5241">M6421+N6421+O6421</f>
        <v>0</v>
      </c>
      <c r="M6421" s="17"/>
      <c r="N6421" s="17"/>
      <c r="O6421" s="17"/>
      <c r="P6421" s="17">
        <f t="shared" si="5232"/>
        <v>10300</v>
      </c>
      <c r="Q6421" s="183">
        <f t="shared" si="5233"/>
        <v>100</v>
      </c>
    </row>
    <row r="6422" spans="1:17" x14ac:dyDescent="0.25">
      <c r="A6422" s="4" t="s">
        <v>2216</v>
      </c>
      <c r="B6422" s="4" t="s">
        <v>82</v>
      </c>
      <c r="C6422" s="4" t="s">
        <v>1106</v>
      </c>
      <c r="D6422" s="4" t="s">
        <v>2292</v>
      </c>
      <c r="E6422" s="3" t="s">
        <v>197</v>
      </c>
      <c r="F6422" s="4"/>
      <c r="G6422" s="16" t="s">
        <v>149</v>
      </c>
      <c r="H6422" s="16" t="s">
        <v>196</v>
      </c>
      <c r="I6422" s="183">
        <v>31378</v>
      </c>
      <c r="J6422" s="183">
        <v>31378</v>
      </c>
      <c r="K6422" s="183">
        <v>22000</v>
      </c>
      <c r="L6422" s="183">
        <f t="shared" si="5241"/>
        <v>9378</v>
      </c>
      <c r="M6422" s="17"/>
      <c r="N6422" s="17">
        <v>1500</v>
      </c>
      <c r="O6422" s="17">
        <v>7878</v>
      </c>
      <c r="P6422" s="17">
        <f t="shared" si="5232"/>
        <v>31378</v>
      </c>
      <c r="Q6422" s="183">
        <f t="shared" si="5233"/>
        <v>100</v>
      </c>
    </row>
    <row r="6423" spans="1:17" x14ac:dyDescent="0.25">
      <c r="A6423" s="4" t="s">
        <v>2216</v>
      </c>
      <c r="B6423" s="4" t="s">
        <v>82</v>
      </c>
      <c r="C6423" s="4" t="s">
        <v>1106</v>
      </c>
      <c r="D6423" s="4" t="s">
        <v>2292</v>
      </c>
      <c r="E6423" s="3" t="s">
        <v>200</v>
      </c>
      <c r="F6423" s="4"/>
      <c r="G6423" s="16" t="s">
        <v>149</v>
      </c>
      <c r="H6423" s="16" t="s">
        <v>199</v>
      </c>
      <c r="I6423" s="183">
        <v>7000</v>
      </c>
      <c r="J6423" s="183">
        <v>7000</v>
      </c>
      <c r="K6423" s="183">
        <v>7000</v>
      </c>
      <c r="L6423" s="183">
        <f t="shared" si="5241"/>
        <v>0</v>
      </c>
      <c r="M6423" s="17"/>
      <c r="N6423" s="17"/>
      <c r="O6423" s="17"/>
      <c r="P6423" s="17">
        <f t="shared" si="5232"/>
        <v>7000</v>
      </c>
      <c r="Q6423" s="183">
        <f t="shared" si="5233"/>
        <v>100</v>
      </c>
    </row>
    <row r="6424" spans="1:17" x14ac:dyDescent="0.25">
      <c r="A6424" s="4" t="s">
        <v>2216</v>
      </c>
      <c r="B6424" s="4" t="s">
        <v>82</v>
      </c>
      <c r="C6424" s="4" t="s">
        <v>1106</v>
      </c>
      <c r="D6424" s="4" t="s">
        <v>2292</v>
      </c>
      <c r="E6424" s="3" t="s">
        <v>203</v>
      </c>
      <c r="F6424" s="4"/>
      <c r="G6424" s="16" t="s">
        <v>149</v>
      </c>
      <c r="H6424" s="16" t="s">
        <v>202</v>
      </c>
      <c r="I6424" s="183">
        <v>27000</v>
      </c>
      <c r="J6424" s="183">
        <v>22000</v>
      </c>
      <c r="K6424" s="183">
        <v>22000</v>
      </c>
      <c r="L6424" s="183">
        <f t="shared" si="5241"/>
        <v>0</v>
      </c>
      <c r="M6424" s="17"/>
      <c r="N6424" s="17"/>
      <c r="O6424" s="17"/>
      <c r="P6424" s="17">
        <f t="shared" si="5232"/>
        <v>22000</v>
      </c>
      <c r="Q6424" s="183">
        <f t="shared" si="5233"/>
        <v>100</v>
      </c>
    </row>
    <row r="6425" spans="1:17" x14ac:dyDescent="0.25">
      <c r="A6425" s="4" t="s">
        <v>2216</v>
      </c>
      <c r="B6425" s="4" t="s">
        <v>82</v>
      </c>
      <c r="C6425" s="4" t="s">
        <v>1106</v>
      </c>
      <c r="D6425" s="4" t="s">
        <v>2292</v>
      </c>
      <c r="E6425" s="3" t="s">
        <v>206</v>
      </c>
      <c r="F6425" s="4"/>
      <c r="G6425" s="16" t="s">
        <v>149</v>
      </c>
      <c r="H6425" s="16" t="s">
        <v>205</v>
      </c>
      <c r="I6425" s="183">
        <v>2928</v>
      </c>
      <c r="J6425" s="183">
        <v>2928</v>
      </c>
      <c r="K6425" s="183">
        <v>2928</v>
      </c>
      <c r="L6425" s="183">
        <f t="shared" si="5241"/>
        <v>0</v>
      </c>
      <c r="M6425" s="17"/>
      <c r="N6425" s="17"/>
      <c r="O6425" s="17"/>
      <c r="P6425" s="17">
        <f t="shared" si="5232"/>
        <v>2928</v>
      </c>
      <c r="Q6425" s="183">
        <f t="shared" si="5233"/>
        <v>100</v>
      </c>
    </row>
    <row r="6426" spans="1:17" x14ac:dyDescent="0.25">
      <c r="A6426" s="4" t="s">
        <v>2216</v>
      </c>
      <c r="B6426" s="4" t="s">
        <v>82</v>
      </c>
      <c r="C6426" s="4" t="s">
        <v>1106</v>
      </c>
      <c r="D6426" s="4" t="s">
        <v>2292</v>
      </c>
      <c r="E6426" s="3" t="s">
        <v>209</v>
      </c>
      <c r="F6426" s="4"/>
      <c r="G6426" s="16" t="s">
        <v>149</v>
      </c>
      <c r="H6426" s="16" t="s">
        <v>208</v>
      </c>
      <c r="I6426" s="183">
        <v>41680</v>
      </c>
      <c r="J6426" s="183">
        <v>41680</v>
      </c>
      <c r="K6426" s="183">
        <v>30500</v>
      </c>
      <c r="L6426" s="183">
        <f t="shared" si="5241"/>
        <v>11180</v>
      </c>
      <c r="M6426" s="17">
        <v>7900</v>
      </c>
      <c r="N6426" s="17">
        <v>3280</v>
      </c>
      <c r="O6426" s="17"/>
      <c r="P6426" s="17">
        <f t="shared" si="5232"/>
        <v>41680</v>
      </c>
      <c r="Q6426" s="183">
        <f t="shared" si="5233"/>
        <v>100</v>
      </c>
    </row>
    <row r="6427" spans="1:17" x14ac:dyDescent="0.25">
      <c r="A6427" s="4" t="s">
        <v>2216</v>
      </c>
      <c r="B6427" s="4" t="s">
        <v>82</v>
      </c>
      <c r="C6427" s="4" t="s">
        <v>1106</v>
      </c>
      <c r="D6427" s="4" t="s">
        <v>2292</v>
      </c>
      <c r="E6427" s="3" t="s">
        <v>212</v>
      </c>
      <c r="F6427" s="4"/>
      <c r="G6427" s="16" t="s">
        <v>149</v>
      </c>
      <c r="H6427" s="16" t="s">
        <v>211</v>
      </c>
      <c r="I6427" s="183">
        <v>58690</v>
      </c>
      <c r="J6427" s="183">
        <v>58690</v>
      </c>
      <c r="K6427" s="183">
        <v>56000</v>
      </c>
      <c r="L6427" s="183">
        <f t="shared" si="5241"/>
        <v>2690</v>
      </c>
      <c r="M6427" s="17">
        <v>2690</v>
      </c>
      <c r="N6427" s="17"/>
      <c r="O6427" s="17"/>
      <c r="P6427" s="17">
        <f t="shared" si="5232"/>
        <v>58690</v>
      </c>
      <c r="Q6427" s="183">
        <f t="shared" si="5233"/>
        <v>100</v>
      </c>
    </row>
    <row r="6428" spans="1:17" x14ac:dyDescent="0.25">
      <c r="A6428" s="4" t="s">
        <v>2216</v>
      </c>
      <c r="B6428" s="4" t="s">
        <v>82</v>
      </c>
      <c r="C6428" s="4" t="s">
        <v>1106</v>
      </c>
      <c r="D6428" s="4" t="s">
        <v>2292</v>
      </c>
      <c r="E6428" s="3" t="s">
        <v>215</v>
      </c>
      <c r="F6428" s="4"/>
      <c r="G6428" s="16" t="s">
        <v>149</v>
      </c>
      <c r="H6428" s="16" t="s">
        <v>214</v>
      </c>
      <c r="I6428" s="183">
        <v>4000</v>
      </c>
      <c r="J6428" s="183">
        <v>4000</v>
      </c>
      <c r="K6428" s="183">
        <v>4000</v>
      </c>
      <c r="L6428" s="183">
        <f t="shared" si="5241"/>
        <v>0</v>
      </c>
      <c r="M6428" s="17"/>
      <c r="N6428" s="17"/>
      <c r="O6428" s="17"/>
      <c r="P6428" s="17">
        <f t="shared" si="5232"/>
        <v>4000</v>
      </c>
      <c r="Q6428" s="183">
        <f t="shared" si="5233"/>
        <v>100</v>
      </c>
    </row>
    <row r="6429" spans="1:17" x14ac:dyDescent="0.25">
      <c r="A6429" s="1" t="s">
        <v>2216</v>
      </c>
      <c r="B6429" s="1" t="s">
        <v>82</v>
      </c>
      <c r="C6429" s="1" t="s">
        <v>1106</v>
      </c>
      <c r="D6429" s="1" t="s">
        <v>2292</v>
      </c>
      <c r="E6429" s="1" t="s">
        <v>40</v>
      </c>
      <c r="F6429" s="4" t="s">
        <v>1</v>
      </c>
      <c r="G6429" s="16" t="s">
        <v>1</v>
      </c>
      <c r="H6429" s="2" t="s">
        <v>41</v>
      </c>
      <c r="I6429" s="185">
        <f t="shared" ref="I6429:O6429" si="5242">SUM(I6430:I6432)</f>
        <v>244457</v>
      </c>
      <c r="J6429" s="185">
        <f t="shared" si="5242"/>
        <v>224457</v>
      </c>
      <c r="K6429" s="185">
        <f t="shared" si="5242"/>
        <v>224457</v>
      </c>
      <c r="L6429" s="185">
        <f t="shared" si="5242"/>
        <v>0</v>
      </c>
      <c r="M6429" s="15">
        <f t="shared" si="5242"/>
        <v>0</v>
      </c>
      <c r="N6429" s="15">
        <f t="shared" si="5242"/>
        <v>0</v>
      </c>
      <c r="O6429" s="15">
        <f t="shared" si="5242"/>
        <v>0</v>
      </c>
      <c r="P6429" s="15">
        <f t="shared" si="5232"/>
        <v>224457</v>
      </c>
      <c r="Q6429" s="185">
        <f t="shared" si="5233"/>
        <v>100</v>
      </c>
    </row>
    <row r="6430" spans="1:17" x14ac:dyDescent="0.25">
      <c r="A6430" s="4" t="s">
        <v>2216</v>
      </c>
      <c r="B6430" s="4" t="s">
        <v>82</v>
      </c>
      <c r="C6430" s="4" t="s">
        <v>1106</v>
      </c>
      <c r="D6430" s="4" t="s">
        <v>2292</v>
      </c>
      <c r="E6430" s="3" t="s">
        <v>42</v>
      </c>
      <c r="F6430" s="4"/>
      <c r="G6430" s="16" t="s">
        <v>149</v>
      </c>
      <c r="H6430" s="16" t="s">
        <v>41</v>
      </c>
      <c r="I6430" s="183">
        <v>235397</v>
      </c>
      <c r="J6430" s="183">
        <v>215397</v>
      </c>
      <c r="K6430" s="183">
        <v>215397</v>
      </c>
      <c r="L6430" s="183">
        <f>M6430+N6430+O6430</f>
        <v>0</v>
      </c>
      <c r="M6430" s="17"/>
      <c r="N6430" s="17"/>
      <c r="O6430" s="17"/>
      <c r="P6430" s="17">
        <f t="shared" si="5232"/>
        <v>215397</v>
      </c>
      <c r="Q6430" s="183">
        <f t="shared" si="5233"/>
        <v>100</v>
      </c>
    </row>
    <row r="6431" spans="1:17" ht="22.5" x14ac:dyDescent="0.25">
      <c r="A6431" s="4" t="s">
        <v>2216</v>
      </c>
      <c r="B6431" s="4" t="s">
        <v>82</v>
      </c>
      <c r="C6431" s="4" t="s">
        <v>1106</v>
      </c>
      <c r="D6431" s="4" t="s">
        <v>2292</v>
      </c>
      <c r="E6431" s="3" t="s">
        <v>42</v>
      </c>
      <c r="F6431" s="4" t="s">
        <v>2298</v>
      </c>
      <c r="G6431" s="16" t="s">
        <v>149</v>
      </c>
      <c r="H6431" s="16" t="s">
        <v>50</v>
      </c>
      <c r="I6431" s="183">
        <v>3060</v>
      </c>
      <c r="J6431" s="183">
        <v>3060</v>
      </c>
      <c r="K6431" s="183">
        <v>3060</v>
      </c>
      <c r="L6431" s="183">
        <f>M6431+N6431+O6431</f>
        <v>0</v>
      </c>
      <c r="M6431" s="17"/>
      <c r="N6431" s="17"/>
      <c r="O6431" s="17"/>
      <c r="P6431" s="17">
        <f t="shared" si="5232"/>
        <v>3060</v>
      </c>
      <c r="Q6431" s="183">
        <f t="shared" si="5233"/>
        <v>100</v>
      </c>
    </row>
    <row r="6432" spans="1:17" ht="22.5" x14ac:dyDescent="0.25">
      <c r="A6432" s="4" t="s">
        <v>2216</v>
      </c>
      <c r="B6432" s="4" t="s">
        <v>82</v>
      </c>
      <c r="C6432" s="4" t="s">
        <v>1106</v>
      </c>
      <c r="D6432" s="4" t="s">
        <v>2292</v>
      </c>
      <c r="E6432" s="3" t="s">
        <v>42</v>
      </c>
      <c r="F6432" s="4" t="s">
        <v>2299</v>
      </c>
      <c r="G6432" s="16" t="s">
        <v>149</v>
      </c>
      <c r="H6432" s="16" t="s">
        <v>56</v>
      </c>
      <c r="I6432" s="183">
        <v>6000</v>
      </c>
      <c r="J6432" s="183">
        <v>6000</v>
      </c>
      <c r="K6432" s="183">
        <v>6000</v>
      </c>
      <c r="L6432" s="183">
        <f>M6432+N6432+O6432</f>
        <v>0</v>
      </c>
      <c r="M6432" s="17"/>
      <c r="N6432" s="17"/>
      <c r="O6432" s="17"/>
      <c r="P6432" s="17">
        <f t="shared" si="5232"/>
        <v>6000</v>
      </c>
      <c r="Q6432" s="183">
        <f t="shared" si="5233"/>
        <v>100</v>
      </c>
    </row>
    <row r="6433" spans="1:17" ht="22.5" x14ac:dyDescent="0.25">
      <c r="A6433" s="1" t="s">
        <v>1</v>
      </c>
      <c r="B6433" s="1" t="s">
        <v>1</v>
      </c>
      <c r="C6433" s="1" t="s">
        <v>1</v>
      </c>
      <c r="D6433" s="2" t="s">
        <v>1</v>
      </c>
      <c r="E6433" s="2" t="s">
        <v>1</v>
      </c>
      <c r="F6433" s="2" t="s">
        <v>1</v>
      </c>
      <c r="G6433" s="2" t="s">
        <v>1</v>
      </c>
      <c r="H6433" s="13" t="s">
        <v>57</v>
      </c>
      <c r="I6433" s="184">
        <f t="shared" ref="I6433:O6434" si="5243">SUM(I6434)</f>
        <v>100</v>
      </c>
      <c r="J6433" s="184">
        <f t="shared" si="5243"/>
        <v>100</v>
      </c>
      <c r="K6433" s="184">
        <f t="shared" si="5243"/>
        <v>0</v>
      </c>
      <c r="L6433" s="184">
        <f t="shared" si="5243"/>
        <v>0</v>
      </c>
      <c r="M6433" s="14">
        <f t="shared" si="5243"/>
        <v>0</v>
      </c>
      <c r="N6433" s="14">
        <f t="shared" si="5243"/>
        <v>0</v>
      </c>
      <c r="O6433" s="14">
        <f t="shared" si="5243"/>
        <v>0</v>
      </c>
      <c r="P6433" s="14">
        <f t="shared" si="5232"/>
        <v>0</v>
      </c>
      <c r="Q6433" s="184">
        <f t="shared" si="5233"/>
        <v>0</v>
      </c>
    </row>
    <row r="6434" spans="1:17" x14ac:dyDescent="0.25">
      <c r="A6434" s="4" t="s">
        <v>2216</v>
      </c>
      <c r="B6434" s="4" t="s">
        <v>82</v>
      </c>
      <c r="C6434" s="4" t="s">
        <v>1106</v>
      </c>
      <c r="D6434" s="4" t="s">
        <v>2292</v>
      </c>
      <c r="E6434" s="2" t="s">
        <v>58</v>
      </c>
      <c r="F6434" s="2" t="s">
        <v>1</v>
      </c>
      <c r="G6434" s="2" t="s">
        <v>1</v>
      </c>
      <c r="H6434" s="2" t="s">
        <v>59</v>
      </c>
      <c r="I6434" s="185">
        <f t="shared" si="5243"/>
        <v>100</v>
      </c>
      <c r="J6434" s="185">
        <f t="shared" si="5243"/>
        <v>100</v>
      </c>
      <c r="K6434" s="185">
        <f t="shared" si="5243"/>
        <v>0</v>
      </c>
      <c r="L6434" s="185">
        <f t="shared" si="5243"/>
        <v>0</v>
      </c>
      <c r="M6434" s="15">
        <f t="shared" si="5243"/>
        <v>0</v>
      </c>
      <c r="N6434" s="15">
        <f t="shared" si="5243"/>
        <v>0</v>
      </c>
      <c r="O6434" s="15">
        <f t="shared" si="5243"/>
        <v>0</v>
      </c>
      <c r="P6434" s="15">
        <f t="shared" si="5232"/>
        <v>0</v>
      </c>
      <c r="Q6434" s="185">
        <f t="shared" si="5233"/>
        <v>0</v>
      </c>
    </row>
    <row r="6435" spans="1:17" x14ac:dyDescent="0.25">
      <c r="A6435" s="4" t="s">
        <v>2216</v>
      </c>
      <c r="B6435" s="4" t="s">
        <v>82</v>
      </c>
      <c r="C6435" s="4" t="s">
        <v>1106</v>
      </c>
      <c r="D6435" s="4" t="s">
        <v>2292</v>
      </c>
      <c r="E6435" s="3" t="s">
        <v>69</v>
      </c>
      <c r="F6435" s="4"/>
      <c r="G6435" s="16" t="s">
        <v>149</v>
      </c>
      <c r="H6435" s="16" t="s">
        <v>68</v>
      </c>
      <c r="I6435" s="183">
        <v>100</v>
      </c>
      <c r="J6435" s="183">
        <v>100</v>
      </c>
      <c r="K6435" s="183">
        <v>0</v>
      </c>
      <c r="L6435" s="183">
        <f>M6435+N6435+O6435</f>
        <v>0</v>
      </c>
      <c r="M6435" s="17"/>
      <c r="N6435" s="17"/>
      <c r="O6435" s="17"/>
      <c r="P6435" s="17">
        <f t="shared" si="5232"/>
        <v>0</v>
      </c>
      <c r="Q6435" s="183">
        <f t="shared" si="5233"/>
        <v>0</v>
      </c>
    </row>
    <row r="6436" spans="1:17" ht="22.5" x14ac:dyDescent="0.25">
      <c r="A6436" s="1" t="s">
        <v>1</v>
      </c>
      <c r="B6436" s="1" t="s">
        <v>1</v>
      </c>
      <c r="C6436" s="1" t="s">
        <v>1</v>
      </c>
      <c r="D6436" s="2" t="s">
        <v>1</v>
      </c>
      <c r="E6436" s="2" t="s">
        <v>1</v>
      </c>
      <c r="F6436" s="2" t="s">
        <v>1</v>
      </c>
      <c r="G6436" s="2" t="s">
        <v>1</v>
      </c>
      <c r="H6436" s="13" t="s">
        <v>70</v>
      </c>
      <c r="I6436" s="184">
        <f t="shared" ref="I6436:O6437" si="5244">SUM(I6437)</f>
        <v>9190</v>
      </c>
      <c r="J6436" s="184">
        <f t="shared" si="5244"/>
        <v>9190</v>
      </c>
      <c r="K6436" s="184">
        <f t="shared" si="5244"/>
        <v>9190</v>
      </c>
      <c r="L6436" s="184">
        <f t="shared" si="5244"/>
        <v>0</v>
      </c>
      <c r="M6436" s="14">
        <f t="shared" si="5244"/>
        <v>0</v>
      </c>
      <c r="N6436" s="14">
        <f t="shared" si="5244"/>
        <v>0</v>
      </c>
      <c r="O6436" s="14">
        <f t="shared" si="5244"/>
        <v>0</v>
      </c>
      <c r="P6436" s="14">
        <f t="shared" si="5232"/>
        <v>9190</v>
      </c>
      <c r="Q6436" s="184">
        <f t="shared" si="5233"/>
        <v>100</v>
      </c>
    </row>
    <row r="6437" spans="1:17" x14ac:dyDescent="0.25">
      <c r="A6437" s="4" t="s">
        <v>2216</v>
      </c>
      <c r="B6437" s="4" t="s">
        <v>82</v>
      </c>
      <c r="C6437" s="4" t="s">
        <v>1106</v>
      </c>
      <c r="D6437" s="4" t="s">
        <v>2292</v>
      </c>
      <c r="E6437" s="2" t="s">
        <v>71</v>
      </c>
      <c r="F6437" s="2" t="s">
        <v>1</v>
      </c>
      <c r="G6437" s="2" t="s">
        <v>1</v>
      </c>
      <c r="H6437" s="2" t="s">
        <v>72</v>
      </c>
      <c r="I6437" s="185">
        <f t="shared" si="5244"/>
        <v>9190</v>
      </c>
      <c r="J6437" s="185">
        <f t="shared" si="5244"/>
        <v>9190</v>
      </c>
      <c r="K6437" s="185">
        <f t="shared" si="5244"/>
        <v>9190</v>
      </c>
      <c r="L6437" s="185">
        <f t="shared" si="5244"/>
        <v>0</v>
      </c>
      <c r="M6437" s="15">
        <f t="shared" si="5244"/>
        <v>0</v>
      </c>
      <c r="N6437" s="15">
        <f t="shared" si="5244"/>
        <v>0</v>
      </c>
      <c r="O6437" s="15">
        <f t="shared" si="5244"/>
        <v>0</v>
      </c>
      <c r="P6437" s="15">
        <f t="shared" si="5232"/>
        <v>9190</v>
      </c>
      <c r="Q6437" s="185">
        <f t="shared" si="5233"/>
        <v>100</v>
      </c>
    </row>
    <row r="6438" spans="1:17" x14ac:dyDescent="0.25">
      <c r="A6438" s="4" t="s">
        <v>2216</v>
      </c>
      <c r="B6438" s="4" t="s">
        <v>82</v>
      </c>
      <c r="C6438" s="4" t="s">
        <v>1106</v>
      </c>
      <c r="D6438" s="4" t="s">
        <v>2292</v>
      </c>
      <c r="E6438" s="3" t="s">
        <v>75</v>
      </c>
      <c r="F6438" s="4"/>
      <c r="G6438" s="16" t="s">
        <v>149</v>
      </c>
      <c r="H6438" s="16" t="s">
        <v>74</v>
      </c>
      <c r="I6438" s="183">
        <v>9190</v>
      </c>
      <c r="J6438" s="183">
        <v>9190</v>
      </c>
      <c r="K6438" s="183">
        <v>9190</v>
      </c>
      <c r="L6438" s="183">
        <f>M6438+N6438+O6438</f>
        <v>0</v>
      </c>
      <c r="M6438" s="17"/>
      <c r="N6438" s="17"/>
      <c r="O6438" s="17"/>
      <c r="P6438" s="17">
        <f t="shared" si="5232"/>
        <v>9190</v>
      </c>
      <c r="Q6438" s="183">
        <f t="shared" si="5233"/>
        <v>100</v>
      </c>
    </row>
    <row r="6439" spans="1:17" x14ac:dyDescent="0.25">
      <c r="A6439" s="16" t="s">
        <v>1</v>
      </c>
      <c r="B6439" s="16" t="s">
        <v>1</v>
      </c>
      <c r="C6439" s="16" t="s">
        <v>1</v>
      </c>
      <c r="D6439" s="16" t="s">
        <v>1</v>
      </c>
      <c r="E6439" s="16" t="s">
        <v>1</v>
      </c>
      <c r="F6439" s="16" t="s">
        <v>1</v>
      </c>
      <c r="G6439" s="16" t="s">
        <v>1</v>
      </c>
      <c r="H6439" s="13" t="s">
        <v>2300</v>
      </c>
      <c r="I6439" s="184">
        <f t="shared" ref="I6439:O6439" si="5245">SUM(I6436,I6433,I6409)</f>
        <v>1642808</v>
      </c>
      <c r="J6439" s="184">
        <f t="shared" si="5245"/>
        <v>1614226</v>
      </c>
      <c r="K6439" s="184">
        <f t="shared" si="5245"/>
        <v>1451157</v>
      </c>
      <c r="L6439" s="184">
        <f t="shared" si="5245"/>
        <v>162969</v>
      </c>
      <c r="M6439" s="14">
        <f t="shared" si="5245"/>
        <v>150311</v>
      </c>
      <c r="N6439" s="14">
        <f t="shared" si="5245"/>
        <v>4780</v>
      </c>
      <c r="O6439" s="14">
        <f t="shared" si="5245"/>
        <v>7878</v>
      </c>
      <c r="P6439" s="14">
        <f t="shared" si="5232"/>
        <v>1614126</v>
      </c>
      <c r="Q6439" s="184">
        <f t="shared" si="5233"/>
        <v>99.993805080577317</v>
      </c>
    </row>
    <row r="6440" spans="1:17" ht="15.75" thickBot="1" x14ac:dyDescent="0.3">
      <c r="A6440" s="16" t="s">
        <v>1</v>
      </c>
      <c r="B6440" s="16" t="s">
        <v>1</v>
      </c>
      <c r="C6440" s="16" t="s">
        <v>1</v>
      </c>
      <c r="D6440" s="16" t="s">
        <v>1</v>
      </c>
      <c r="E6440" s="16" t="s">
        <v>1</v>
      </c>
      <c r="F6440" s="16" t="s">
        <v>1</v>
      </c>
      <c r="G6440" s="16" t="s">
        <v>1</v>
      </c>
      <c r="H6440" s="2" t="s">
        <v>77</v>
      </c>
      <c r="I6440" s="185">
        <v>37</v>
      </c>
      <c r="J6440" s="185">
        <v>37</v>
      </c>
      <c r="K6440" s="185"/>
      <c r="L6440" s="185"/>
      <c r="M6440" s="15"/>
      <c r="N6440" s="15"/>
      <c r="O6440" s="15"/>
      <c r="P6440" s="15"/>
      <c r="Q6440" s="164"/>
    </row>
    <row r="6441" spans="1:17" ht="45.75" thickBot="1" x14ac:dyDescent="0.3">
      <c r="A6441" s="212" t="s">
        <v>1</v>
      </c>
      <c r="B6441" s="212" t="s">
        <v>1</v>
      </c>
      <c r="C6441" s="212" t="s">
        <v>1</v>
      </c>
      <c r="D6441" s="212" t="s">
        <v>1</v>
      </c>
      <c r="E6441" s="212" t="s">
        <v>1</v>
      </c>
      <c r="F6441" s="212" t="s">
        <v>1</v>
      </c>
      <c r="G6441" s="214" t="s">
        <v>1</v>
      </c>
      <c r="H6441" s="5" t="s">
        <v>78</v>
      </c>
      <c r="I6441" s="109" t="s">
        <v>3374</v>
      </c>
      <c r="J6441" s="109" t="s">
        <v>3433</v>
      </c>
      <c r="K6441" s="109" t="s">
        <v>3437</v>
      </c>
      <c r="L6441" s="109" t="s">
        <v>3434</v>
      </c>
      <c r="M6441" s="5" t="s">
        <v>3439</v>
      </c>
      <c r="N6441" s="5" t="s">
        <v>3440</v>
      </c>
      <c r="O6441" s="5" t="s">
        <v>3441</v>
      </c>
      <c r="P6441" s="5" t="s">
        <v>3438</v>
      </c>
      <c r="Q6441" s="162" t="s">
        <v>3302</v>
      </c>
    </row>
    <row r="6442" spans="1:17" x14ac:dyDescent="0.25">
      <c r="A6442" s="213"/>
      <c r="B6442" s="213"/>
      <c r="C6442" s="213"/>
      <c r="D6442" s="213"/>
      <c r="E6442" s="213"/>
      <c r="F6442" s="213"/>
      <c r="G6442" s="215"/>
      <c r="H6442" s="18" t="s">
        <v>1</v>
      </c>
      <c r="I6442" s="110">
        <v>1</v>
      </c>
      <c r="J6442" s="110">
        <v>2</v>
      </c>
      <c r="K6442" s="110">
        <v>20</v>
      </c>
      <c r="L6442" s="110" t="s">
        <v>3402</v>
      </c>
      <c r="M6442" s="12">
        <v>5</v>
      </c>
      <c r="N6442" s="12">
        <v>6</v>
      </c>
      <c r="O6442" s="12">
        <v>7</v>
      </c>
      <c r="P6442" s="12" t="s">
        <v>3303</v>
      </c>
      <c r="Q6442" s="110">
        <v>9</v>
      </c>
    </row>
    <row r="6443" spans="1:17" x14ac:dyDescent="0.25">
      <c r="A6443" s="213"/>
      <c r="B6443" s="213"/>
      <c r="C6443" s="213"/>
      <c r="D6443" s="213"/>
      <c r="E6443" s="213"/>
      <c r="F6443" s="213"/>
      <c r="G6443" s="215"/>
      <c r="H6443" s="19" t="s">
        <v>157</v>
      </c>
      <c r="I6443" s="186">
        <f t="shared" ref="I6443:L6443" si="5246">SUM(I6439)</f>
        <v>1642808</v>
      </c>
      <c r="J6443" s="186">
        <f t="shared" ref="J6443" si="5247">SUM(J6439)</f>
        <v>1614226</v>
      </c>
      <c r="K6443" s="186">
        <f t="shared" ref="K6443" si="5248">SUM(K6439)</f>
        <v>1451157</v>
      </c>
      <c r="L6443" s="186">
        <f t="shared" si="5246"/>
        <v>162969</v>
      </c>
      <c r="M6443" s="20">
        <f t="shared" ref="M6443:O6443" si="5249">SUM(M6439)</f>
        <v>150311</v>
      </c>
      <c r="N6443" s="20">
        <f t="shared" si="5249"/>
        <v>4780</v>
      </c>
      <c r="O6443" s="20">
        <f t="shared" si="5249"/>
        <v>7878</v>
      </c>
      <c r="P6443" s="20">
        <f>K6443+L6443</f>
        <v>1614126</v>
      </c>
      <c r="Q6443" s="186">
        <f>IF(J6443=0,"-",P6443/J6443*100)</f>
        <v>99.993805080577317</v>
      </c>
    </row>
    <row r="6444" spans="1:17" x14ac:dyDescent="0.25">
      <c r="A6444" s="213"/>
      <c r="B6444" s="213"/>
      <c r="C6444" s="213"/>
      <c r="D6444" s="213"/>
      <c r="E6444" s="213"/>
      <c r="F6444" s="213"/>
      <c r="G6444" s="215"/>
      <c r="H6444" s="21" t="s">
        <v>80</v>
      </c>
      <c r="I6444" s="186">
        <f t="shared" ref="I6444:L6444" si="5250">SUM(I6443)</f>
        <v>1642808</v>
      </c>
      <c r="J6444" s="186">
        <f t="shared" ref="J6444" si="5251">SUM(J6443)</f>
        <v>1614226</v>
      </c>
      <c r="K6444" s="186">
        <f t="shared" ref="K6444" si="5252">SUM(K6443)</f>
        <v>1451157</v>
      </c>
      <c r="L6444" s="186">
        <f t="shared" si="5250"/>
        <v>162969</v>
      </c>
      <c r="M6444" s="20">
        <f t="shared" ref="M6444:O6444" si="5253">SUM(M6443)</f>
        <v>150311</v>
      </c>
      <c r="N6444" s="20">
        <f t="shared" si="5253"/>
        <v>4780</v>
      </c>
      <c r="O6444" s="20">
        <f t="shared" si="5253"/>
        <v>7878</v>
      </c>
      <c r="P6444" s="20">
        <f>K6444+L6444</f>
        <v>1614126</v>
      </c>
      <c r="Q6444" s="186">
        <f>IF(J6444=0,"-",P6444/J6444*100)</f>
        <v>99.993805080577317</v>
      </c>
    </row>
    <row r="6445" spans="1:17" x14ac:dyDescent="0.25">
      <c r="A6445" s="216"/>
      <c r="B6445" s="216"/>
      <c r="C6445" s="216"/>
      <c r="D6445" s="216"/>
      <c r="E6445" s="216"/>
      <c r="F6445" s="216"/>
      <c r="G6445" s="217"/>
      <c r="J6445" s="178">
        <v>0</v>
      </c>
      <c r="K6445" s="178">
        <v>0</v>
      </c>
      <c r="L6445" s="178">
        <f>M6445+N6445+O6445</f>
        <v>0</v>
      </c>
      <c r="P6445">
        <f>K6445+L6445</f>
        <v>0</v>
      </c>
      <c r="Q6445" s="160" t="str">
        <f>IF(J6445=0,"-",P6445/J6445*100)</f>
        <v>-</v>
      </c>
    </row>
    <row r="6446" spans="1:17" ht="15.75" thickBot="1" x14ac:dyDescent="0.3">
      <c r="A6446" s="16" t="s">
        <v>1</v>
      </c>
      <c r="B6446" s="16" t="s">
        <v>1</v>
      </c>
      <c r="C6446" s="16" t="s">
        <v>1</v>
      </c>
      <c r="D6446" s="16" t="s">
        <v>1</v>
      </c>
      <c r="E6446" s="16" t="s">
        <v>1</v>
      </c>
      <c r="F6446" s="16" t="s">
        <v>1</v>
      </c>
      <c r="G6446" s="16" t="s">
        <v>1</v>
      </c>
      <c r="H6446" s="22" t="s">
        <v>1</v>
      </c>
      <c r="I6446" s="187"/>
      <c r="J6446" s="187"/>
      <c r="K6446" s="187"/>
      <c r="L6446" s="187"/>
      <c r="M6446" s="22"/>
      <c r="N6446" s="22"/>
      <c r="O6446" s="22"/>
      <c r="P6446" s="22"/>
      <c r="Q6446" s="166"/>
    </row>
    <row r="6447" spans="1:17" ht="45.75" thickBot="1" x14ac:dyDescent="0.3">
      <c r="A6447" s="5" t="s">
        <v>4</v>
      </c>
      <c r="B6447" s="5" t="s">
        <v>5</v>
      </c>
      <c r="C6447" s="5" t="s">
        <v>6</v>
      </c>
      <c r="D6447" s="6" t="s">
        <v>1</v>
      </c>
      <c r="E6447" s="5" t="s">
        <v>7</v>
      </c>
      <c r="F6447" s="5" t="s">
        <v>8</v>
      </c>
      <c r="G6447" s="5" t="s">
        <v>9</v>
      </c>
      <c r="H6447" s="5" t="s">
        <v>10</v>
      </c>
      <c r="I6447" s="109" t="s">
        <v>3374</v>
      </c>
      <c r="J6447" s="109" t="s">
        <v>3433</v>
      </c>
      <c r="K6447" s="109" t="s">
        <v>3437</v>
      </c>
      <c r="L6447" s="109" t="s">
        <v>3434</v>
      </c>
      <c r="M6447" s="5" t="s">
        <v>3439</v>
      </c>
      <c r="N6447" s="5" t="s">
        <v>3440</v>
      </c>
      <c r="O6447" s="5" t="s">
        <v>3441</v>
      </c>
      <c r="P6447" s="5" t="s">
        <v>3438</v>
      </c>
      <c r="Q6447" s="162" t="s">
        <v>3302</v>
      </c>
    </row>
    <row r="6448" spans="1:17" x14ac:dyDescent="0.25">
      <c r="A6448" s="7" t="s">
        <v>1</v>
      </c>
      <c r="B6448" s="7" t="s">
        <v>1</v>
      </c>
      <c r="C6448" s="7" t="s">
        <v>1</v>
      </c>
      <c r="D6448" s="8" t="s">
        <v>1</v>
      </c>
      <c r="E6448" s="8" t="s">
        <v>1</v>
      </c>
      <c r="F6448" s="9" t="s">
        <v>1</v>
      </c>
      <c r="G6448" s="10" t="s">
        <v>1</v>
      </c>
      <c r="H6448" s="11" t="s">
        <v>1</v>
      </c>
      <c r="I6448" s="110">
        <v>1</v>
      </c>
      <c r="J6448" s="110">
        <v>2</v>
      </c>
      <c r="K6448" s="110">
        <v>20</v>
      </c>
      <c r="L6448" s="110" t="s">
        <v>3402</v>
      </c>
      <c r="M6448" s="12">
        <v>5</v>
      </c>
      <c r="N6448" s="12">
        <v>6</v>
      </c>
      <c r="O6448" s="12">
        <v>7</v>
      </c>
      <c r="P6448" s="12" t="s">
        <v>3303</v>
      </c>
      <c r="Q6448" s="110">
        <v>9</v>
      </c>
    </row>
    <row r="6449" spans="1:17" x14ac:dyDescent="0.25">
      <c r="A6449" s="1" t="s">
        <v>2216</v>
      </c>
      <c r="B6449" s="1" t="s">
        <v>82</v>
      </c>
      <c r="C6449" s="4" t="s">
        <v>1117</v>
      </c>
      <c r="D6449" s="4" t="s">
        <v>2301</v>
      </c>
      <c r="E6449" s="2" t="s">
        <v>1</v>
      </c>
      <c r="F6449" s="2" t="s">
        <v>1</v>
      </c>
      <c r="G6449" s="2" t="s">
        <v>1</v>
      </c>
      <c r="H6449" s="2" t="s">
        <v>2302</v>
      </c>
      <c r="I6449" s="183">
        <v>0</v>
      </c>
      <c r="J6449" s="183"/>
      <c r="K6449" s="183"/>
      <c r="L6449" s="183"/>
      <c r="M6449" s="3"/>
      <c r="N6449" s="3"/>
      <c r="O6449" s="3"/>
      <c r="P6449" s="3"/>
      <c r="Q6449" s="161"/>
    </row>
    <row r="6450" spans="1:17" ht="33.75" x14ac:dyDescent="0.25">
      <c r="A6450" s="1" t="s">
        <v>1</v>
      </c>
      <c r="B6450" s="1" t="s">
        <v>1</v>
      </c>
      <c r="C6450" s="1" t="s">
        <v>1</v>
      </c>
      <c r="D6450" s="2" t="s">
        <v>1</v>
      </c>
      <c r="E6450" s="2" t="s">
        <v>1</v>
      </c>
      <c r="F6450" s="2" t="s">
        <v>1</v>
      </c>
      <c r="G6450" s="2" t="s">
        <v>1</v>
      </c>
      <c r="H6450" s="13" t="s">
        <v>14</v>
      </c>
      <c r="I6450" s="184">
        <f t="shared" ref="I6450:L6450" si="5254">SUM(I6451,I6461,I6459)</f>
        <v>1417421</v>
      </c>
      <c r="J6450" s="184">
        <f t="shared" ref="J6450" si="5255">SUM(J6451,J6461,J6459)</f>
        <v>1066421</v>
      </c>
      <c r="K6450" s="184">
        <f t="shared" ref="K6450" si="5256">SUM(K6451,K6461,K6459)</f>
        <v>751065</v>
      </c>
      <c r="L6450" s="184">
        <f t="shared" si="5254"/>
        <v>294301</v>
      </c>
      <c r="M6450" s="14">
        <f t="shared" ref="M6450:O6450" si="5257">SUM(M6451,M6461,M6459)</f>
        <v>126482</v>
      </c>
      <c r="N6450" s="14">
        <f t="shared" si="5257"/>
        <v>86755</v>
      </c>
      <c r="O6450" s="14">
        <f t="shared" si="5257"/>
        <v>81064</v>
      </c>
      <c r="P6450" s="14">
        <f t="shared" ref="P6450:P6482" si="5258">K6450+L6450</f>
        <v>1045366</v>
      </c>
      <c r="Q6450" s="184">
        <f t="shared" ref="Q6450:Q6482" si="5259">IF(J6450=0,"-",P6450/J6450*100)</f>
        <v>98.025639029989094</v>
      </c>
    </row>
    <row r="6451" spans="1:17" x14ac:dyDescent="0.25">
      <c r="A6451" s="4" t="s">
        <v>2216</v>
      </c>
      <c r="B6451" s="4" t="s">
        <v>82</v>
      </c>
      <c r="C6451" s="4" t="s">
        <v>1117</v>
      </c>
      <c r="D6451" s="4" t="s">
        <v>2301</v>
      </c>
      <c r="E6451" s="2" t="s">
        <v>15</v>
      </c>
      <c r="F6451" s="2" t="s">
        <v>1</v>
      </c>
      <c r="G6451" s="2" t="s">
        <v>1</v>
      </c>
      <c r="H6451" s="2" t="s">
        <v>16</v>
      </c>
      <c r="I6451" s="185">
        <f t="shared" ref="I6451:L6451" si="5260">SUM(I6452:I6453)</f>
        <v>391446</v>
      </c>
      <c r="J6451" s="185">
        <f t="shared" ref="J6451" si="5261">SUM(J6452:J6453)</f>
        <v>402046</v>
      </c>
      <c r="K6451" s="185">
        <f t="shared" ref="K6451" si="5262">SUM(K6452:K6453)</f>
        <v>308965</v>
      </c>
      <c r="L6451" s="185">
        <f t="shared" si="5260"/>
        <v>92026</v>
      </c>
      <c r="M6451" s="15">
        <f t="shared" ref="M6451:O6451" si="5263">SUM(M6452:M6453)</f>
        <v>30100</v>
      </c>
      <c r="N6451" s="15">
        <f t="shared" si="5263"/>
        <v>31900</v>
      </c>
      <c r="O6451" s="15">
        <f t="shared" si="5263"/>
        <v>30026</v>
      </c>
      <c r="P6451" s="15">
        <f t="shared" si="5258"/>
        <v>400991</v>
      </c>
      <c r="Q6451" s="185">
        <f t="shared" si="5259"/>
        <v>99.737592215816093</v>
      </c>
    </row>
    <row r="6452" spans="1:17" x14ac:dyDescent="0.25">
      <c r="A6452" s="4" t="s">
        <v>2216</v>
      </c>
      <c r="B6452" s="4" t="s">
        <v>82</v>
      </c>
      <c r="C6452" s="4" t="s">
        <v>1117</v>
      </c>
      <c r="D6452" s="4" t="s">
        <v>2301</v>
      </c>
      <c r="E6452" s="3" t="s">
        <v>18</v>
      </c>
      <c r="F6452" s="4"/>
      <c r="G6452" s="16" t="s">
        <v>149</v>
      </c>
      <c r="H6452" s="16" t="s">
        <v>17</v>
      </c>
      <c r="I6452" s="183">
        <v>348626</v>
      </c>
      <c r="J6452" s="183">
        <v>358276</v>
      </c>
      <c r="K6452" s="183">
        <v>267150</v>
      </c>
      <c r="L6452" s="183">
        <f>M6452+N6452+O6452</f>
        <v>91126</v>
      </c>
      <c r="M6452" s="17">
        <v>30000</v>
      </c>
      <c r="N6452" s="17">
        <v>31500</v>
      </c>
      <c r="O6452" s="17">
        <v>29626</v>
      </c>
      <c r="P6452" s="17">
        <f t="shared" si="5258"/>
        <v>358276</v>
      </c>
      <c r="Q6452" s="183">
        <f t="shared" si="5259"/>
        <v>100</v>
      </c>
    </row>
    <row r="6453" spans="1:17" x14ac:dyDescent="0.25">
      <c r="A6453" s="1" t="s">
        <v>2216</v>
      </c>
      <c r="B6453" s="1" t="s">
        <v>82</v>
      </c>
      <c r="C6453" s="1" t="s">
        <v>1117</v>
      </c>
      <c r="D6453" s="1" t="s">
        <v>2301</v>
      </c>
      <c r="E6453" s="1" t="s">
        <v>20</v>
      </c>
      <c r="F6453" s="4" t="s">
        <v>1</v>
      </c>
      <c r="G6453" s="16" t="s">
        <v>1</v>
      </c>
      <c r="H6453" s="2" t="s">
        <v>21</v>
      </c>
      <c r="I6453" s="185">
        <f t="shared" ref="I6453:O6453" si="5264">SUM(I6454:I6458)</f>
        <v>42820</v>
      </c>
      <c r="J6453" s="185">
        <f t="shared" si="5264"/>
        <v>43770</v>
      </c>
      <c r="K6453" s="185">
        <f t="shared" si="5264"/>
        <v>41815</v>
      </c>
      <c r="L6453" s="185">
        <f t="shared" si="5264"/>
        <v>900</v>
      </c>
      <c r="M6453" s="15">
        <f t="shared" si="5264"/>
        <v>100</v>
      </c>
      <c r="N6453" s="15">
        <f t="shared" si="5264"/>
        <v>400</v>
      </c>
      <c r="O6453" s="15">
        <f t="shared" si="5264"/>
        <v>400</v>
      </c>
      <c r="P6453" s="15">
        <f t="shared" si="5258"/>
        <v>42715</v>
      </c>
      <c r="Q6453" s="185">
        <f t="shared" si="5259"/>
        <v>97.589673292209284</v>
      </c>
    </row>
    <row r="6454" spans="1:17" x14ac:dyDescent="0.25">
      <c r="A6454" s="4" t="s">
        <v>2216</v>
      </c>
      <c r="B6454" s="4" t="s">
        <v>82</v>
      </c>
      <c r="C6454" s="4" t="s">
        <v>1117</v>
      </c>
      <c r="D6454" s="4" t="s">
        <v>2301</v>
      </c>
      <c r="E6454" s="3" t="s">
        <v>22</v>
      </c>
      <c r="F6454" s="4" t="s">
        <v>2303</v>
      </c>
      <c r="G6454" s="16" t="s">
        <v>149</v>
      </c>
      <c r="H6454" s="16" t="s">
        <v>86</v>
      </c>
      <c r="I6454" s="183">
        <v>5100</v>
      </c>
      <c r="J6454" s="183">
        <v>5100</v>
      </c>
      <c r="K6454" s="183">
        <v>4200</v>
      </c>
      <c r="L6454" s="183">
        <f>M6454+N6454+O6454</f>
        <v>900</v>
      </c>
      <c r="M6454" s="17">
        <v>100</v>
      </c>
      <c r="N6454" s="17">
        <v>400</v>
      </c>
      <c r="O6454" s="17">
        <v>400</v>
      </c>
      <c r="P6454" s="17">
        <f t="shared" si="5258"/>
        <v>5100</v>
      </c>
      <c r="Q6454" s="183">
        <f t="shared" si="5259"/>
        <v>100</v>
      </c>
    </row>
    <row r="6455" spans="1:17" x14ac:dyDescent="0.25">
      <c r="A6455" s="4" t="s">
        <v>2216</v>
      </c>
      <c r="B6455" s="4" t="s">
        <v>82</v>
      </c>
      <c r="C6455" s="4" t="s">
        <v>1117</v>
      </c>
      <c r="D6455" s="4" t="s">
        <v>2301</v>
      </c>
      <c r="E6455" s="3" t="s">
        <v>22</v>
      </c>
      <c r="F6455" s="4" t="s">
        <v>2304</v>
      </c>
      <c r="G6455" s="16" t="s">
        <v>149</v>
      </c>
      <c r="H6455" s="16" t="s">
        <v>26</v>
      </c>
      <c r="I6455" s="183">
        <v>26000</v>
      </c>
      <c r="J6455" s="183">
        <v>26950</v>
      </c>
      <c r="K6455" s="183">
        <v>26950</v>
      </c>
      <c r="L6455" s="183">
        <f>M6455+N6455+O6455</f>
        <v>0</v>
      </c>
      <c r="M6455" s="17">
        <v>0</v>
      </c>
      <c r="N6455" s="17">
        <v>0</v>
      </c>
      <c r="O6455" s="17">
        <v>0</v>
      </c>
      <c r="P6455" s="17">
        <f t="shared" si="5258"/>
        <v>26950</v>
      </c>
      <c r="Q6455" s="183">
        <f t="shared" si="5259"/>
        <v>100</v>
      </c>
    </row>
    <row r="6456" spans="1:17" x14ac:dyDescent="0.25">
      <c r="A6456" s="4" t="s">
        <v>2216</v>
      </c>
      <c r="B6456" s="4" t="s">
        <v>82</v>
      </c>
      <c r="C6456" s="4" t="s">
        <v>1117</v>
      </c>
      <c r="D6456" s="4" t="s">
        <v>2301</v>
      </c>
      <c r="E6456" s="3" t="s">
        <v>22</v>
      </c>
      <c r="F6456" s="4" t="s">
        <v>2305</v>
      </c>
      <c r="G6456" s="16" t="s">
        <v>149</v>
      </c>
      <c r="H6456" s="16" t="s">
        <v>28</v>
      </c>
      <c r="I6456" s="183">
        <v>7700</v>
      </c>
      <c r="J6456" s="183">
        <v>7700</v>
      </c>
      <c r="K6456" s="183">
        <v>6645</v>
      </c>
      <c r="L6456" s="183">
        <f>M6456+N6456+O6456</f>
        <v>0</v>
      </c>
      <c r="M6456" s="17">
        <v>0</v>
      </c>
      <c r="N6456" s="17">
        <v>0</v>
      </c>
      <c r="O6456" s="17">
        <v>0</v>
      </c>
      <c r="P6456" s="17">
        <f t="shared" si="5258"/>
        <v>6645</v>
      </c>
      <c r="Q6456" s="183">
        <f t="shared" si="5259"/>
        <v>86.298701298701303</v>
      </c>
    </row>
    <row r="6457" spans="1:17" x14ac:dyDescent="0.25">
      <c r="A6457" s="4" t="s">
        <v>2216</v>
      </c>
      <c r="B6457" s="4" t="s">
        <v>82</v>
      </c>
      <c r="C6457" s="4" t="s">
        <v>1117</v>
      </c>
      <c r="D6457" s="4" t="s">
        <v>2301</v>
      </c>
      <c r="E6457" s="3" t="s">
        <v>22</v>
      </c>
      <c r="F6457" s="4" t="s">
        <v>2306</v>
      </c>
      <c r="G6457" s="16" t="s">
        <v>149</v>
      </c>
      <c r="H6457" s="16" t="s">
        <v>24</v>
      </c>
      <c r="I6457" s="183">
        <v>0</v>
      </c>
      <c r="J6457" s="183">
        <v>0</v>
      </c>
      <c r="K6457" s="183">
        <v>0</v>
      </c>
      <c r="L6457" s="183">
        <f>M6457+N6457+O6457</f>
        <v>0</v>
      </c>
      <c r="M6457" s="17"/>
      <c r="N6457" s="17"/>
      <c r="O6457" s="17"/>
      <c r="P6457" s="17">
        <f t="shared" si="5258"/>
        <v>0</v>
      </c>
      <c r="Q6457" s="161" t="str">
        <f t="shared" si="5259"/>
        <v>-</v>
      </c>
    </row>
    <row r="6458" spans="1:17" x14ac:dyDescent="0.25">
      <c r="A6458" s="4" t="s">
        <v>2216</v>
      </c>
      <c r="B6458" s="4" t="s">
        <v>82</v>
      </c>
      <c r="C6458" s="4" t="s">
        <v>1117</v>
      </c>
      <c r="D6458" s="4" t="s">
        <v>2301</v>
      </c>
      <c r="E6458" s="3" t="s">
        <v>22</v>
      </c>
      <c r="F6458" s="4" t="s">
        <v>2307</v>
      </c>
      <c r="G6458" s="16" t="s">
        <v>149</v>
      </c>
      <c r="H6458" s="16" t="s">
        <v>30</v>
      </c>
      <c r="I6458" s="183">
        <v>4020</v>
      </c>
      <c r="J6458" s="183">
        <v>4020</v>
      </c>
      <c r="K6458" s="183">
        <v>4020</v>
      </c>
      <c r="L6458" s="183">
        <f>M6458+N6458+O6458</f>
        <v>0</v>
      </c>
      <c r="M6458" s="17"/>
      <c r="N6458" s="17"/>
      <c r="O6458" s="17"/>
      <c r="P6458" s="17">
        <f t="shared" si="5258"/>
        <v>4020</v>
      </c>
      <c r="Q6458" s="183">
        <f t="shared" si="5259"/>
        <v>100</v>
      </c>
    </row>
    <row r="6459" spans="1:17" x14ac:dyDescent="0.25">
      <c r="A6459" s="4" t="s">
        <v>2216</v>
      </c>
      <c r="B6459" s="4" t="s">
        <v>82</v>
      </c>
      <c r="C6459" s="4" t="s">
        <v>1117</v>
      </c>
      <c r="D6459" s="4" t="s">
        <v>2301</v>
      </c>
      <c r="E6459" s="2" t="s">
        <v>31</v>
      </c>
      <c r="F6459" s="2" t="s">
        <v>1</v>
      </c>
      <c r="G6459" s="2" t="s">
        <v>1</v>
      </c>
      <c r="H6459" s="2" t="s">
        <v>32</v>
      </c>
      <c r="I6459" s="185">
        <f t="shared" ref="I6459:O6459" si="5265">SUM(I6460)</f>
        <v>36605</v>
      </c>
      <c r="J6459" s="185">
        <f t="shared" si="5265"/>
        <v>37625</v>
      </c>
      <c r="K6459" s="185">
        <f t="shared" si="5265"/>
        <v>28170</v>
      </c>
      <c r="L6459" s="185">
        <f t="shared" si="5265"/>
        <v>9455</v>
      </c>
      <c r="M6459" s="15">
        <f t="shared" si="5265"/>
        <v>3100</v>
      </c>
      <c r="N6459" s="15">
        <f t="shared" si="5265"/>
        <v>3255</v>
      </c>
      <c r="O6459" s="15">
        <f t="shared" si="5265"/>
        <v>3100</v>
      </c>
      <c r="P6459" s="15">
        <f t="shared" si="5258"/>
        <v>37625</v>
      </c>
      <c r="Q6459" s="185">
        <f t="shared" si="5259"/>
        <v>100</v>
      </c>
    </row>
    <row r="6460" spans="1:17" x14ac:dyDescent="0.25">
      <c r="A6460" s="4" t="s">
        <v>2216</v>
      </c>
      <c r="B6460" s="4" t="s">
        <v>82</v>
      </c>
      <c r="C6460" s="4" t="s">
        <v>1117</v>
      </c>
      <c r="D6460" s="4" t="s">
        <v>2301</v>
      </c>
      <c r="E6460" s="3" t="s">
        <v>34</v>
      </c>
      <c r="F6460" s="4"/>
      <c r="G6460" s="16" t="s">
        <v>149</v>
      </c>
      <c r="H6460" s="16" t="s">
        <v>33</v>
      </c>
      <c r="I6460" s="183">
        <v>36605</v>
      </c>
      <c r="J6460" s="183">
        <v>37625</v>
      </c>
      <c r="K6460" s="183">
        <v>28170</v>
      </c>
      <c r="L6460" s="183">
        <f>M6460+N6460+O6460</f>
        <v>9455</v>
      </c>
      <c r="M6460" s="17">
        <v>3100</v>
      </c>
      <c r="N6460" s="17">
        <v>3255</v>
      </c>
      <c r="O6460" s="17">
        <v>3100</v>
      </c>
      <c r="P6460" s="17">
        <f t="shared" si="5258"/>
        <v>37625</v>
      </c>
      <c r="Q6460" s="183">
        <f t="shared" si="5259"/>
        <v>100</v>
      </c>
    </row>
    <row r="6461" spans="1:17" x14ac:dyDescent="0.25">
      <c r="A6461" s="4" t="s">
        <v>2216</v>
      </c>
      <c r="B6461" s="4" t="s">
        <v>82</v>
      </c>
      <c r="C6461" s="4" t="s">
        <v>1117</v>
      </c>
      <c r="D6461" s="4" t="s">
        <v>2301</v>
      </c>
      <c r="E6461" s="2" t="s">
        <v>35</v>
      </c>
      <c r="F6461" s="2" t="s">
        <v>1</v>
      </c>
      <c r="G6461" s="2" t="s">
        <v>1</v>
      </c>
      <c r="H6461" s="2" t="s">
        <v>36</v>
      </c>
      <c r="I6461" s="185">
        <f t="shared" ref="I6461:O6461" si="5266">SUM(I6462:I6470)</f>
        <v>989370</v>
      </c>
      <c r="J6461" s="185">
        <f t="shared" si="5266"/>
        <v>626750</v>
      </c>
      <c r="K6461" s="185">
        <f t="shared" si="5266"/>
        <v>413930</v>
      </c>
      <c r="L6461" s="185">
        <f t="shared" si="5266"/>
        <v>192820</v>
      </c>
      <c r="M6461" s="15">
        <f t="shared" si="5266"/>
        <v>93282</v>
      </c>
      <c r="N6461" s="15">
        <f t="shared" si="5266"/>
        <v>51600</v>
      </c>
      <c r="O6461" s="15">
        <f t="shared" si="5266"/>
        <v>47938</v>
      </c>
      <c r="P6461" s="15">
        <f t="shared" si="5258"/>
        <v>606750</v>
      </c>
      <c r="Q6461" s="185">
        <f t="shared" si="5259"/>
        <v>96.80893498205026</v>
      </c>
    </row>
    <row r="6462" spans="1:17" x14ac:dyDescent="0.25">
      <c r="A6462" s="4" t="s">
        <v>2216</v>
      </c>
      <c r="B6462" s="4" t="s">
        <v>82</v>
      </c>
      <c r="C6462" s="4" t="s">
        <v>1117</v>
      </c>
      <c r="D6462" s="4" t="s">
        <v>2301</v>
      </c>
      <c r="E6462" s="3" t="s">
        <v>39</v>
      </c>
      <c r="F6462" s="4"/>
      <c r="G6462" s="16" t="s">
        <v>149</v>
      </c>
      <c r="H6462" s="16" t="s">
        <v>38</v>
      </c>
      <c r="I6462" s="183">
        <v>4000</v>
      </c>
      <c r="J6462" s="183">
        <v>4000</v>
      </c>
      <c r="K6462" s="183">
        <v>3500</v>
      </c>
      <c r="L6462" s="183">
        <f t="shared" ref="L6462:L6469" si="5267">M6462+N6462+O6462</f>
        <v>500</v>
      </c>
      <c r="M6462" s="17">
        <v>500</v>
      </c>
      <c r="N6462" s="17">
        <v>0</v>
      </c>
      <c r="O6462" s="17">
        <v>0</v>
      </c>
      <c r="P6462" s="17">
        <f t="shared" si="5258"/>
        <v>4000</v>
      </c>
      <c r="Q6462" s="183">
        <f t="shared" si="5259"/>
        <v>100</v>
      </c>
    </row>
    <row r="6463" spans="1:17" x14ac:dyDescent="0.25">
      <c r="A6463" s="4" t="s">
        <v>2216</v>
      </c>
      <c r="B6463" s="4" t="s">
        <v>82</v>
      </c>
      <c r="C6463" s="4" t="s">
        <v>1117</v>
      </c>
      <c r="D6463" s="4" t="s">
        <v>2301</v>
      </c>
      <c r="E6463" s="3" t="s">
        <v>197</v>
      </c>
      <c r="F6463" s="4"/>
      <c r="G6463" s="16" t="s">
        <v>149</v>
      </c>
      <c r="H6463" s="16" t="s">
        <v>196</v>
      </c>
      <c r="I6463" s="183">
        <v>8000</v>
      </c>
      <c r="J6463" s="183">
        <v>8000</v>
      </c>
      <c r="K6463" s="183">
        <v>5500</v>
      </c>
      <c r="L6463" s="183">
        <f t="shared" si="5267"/>
        <v>2500</v>
      </c>
      <c r="M6463" s="17">
        <v>1000</v>
      </c>
      <c r="N6463" s="17">
        <v>1000</v>
      </c>
      <c r="O6463" s="17">
        <v>500</v>
      </c>
      <c r="P6463" s="17">
        <f t="shared" si="5258"/>
        <v>8000</v>
      </c>
      <c r="Q6463" s="183">
        <f t="shared" si="5259"/>
        <v>100</v>
      </c>
    </row>
    <row r="6464" spans="1:17" x14ac:dyDescent="0.25">
      <c r="A6464" s="4" t="s">
        <v>2216</v>
      </c>
      <c r="B6464" s="4" t="s">
        <v>82</v>
      </c>
      <c r="C6464" s="4" t="s">
        <v>1117</v>
      </c>
      <c r="D6464" s="4" t="s">
        <v>2301</v>
      </c>
      <c r="E6464" s="3" t="s">
        <v>200</v>
      </c>
      <c r="F6464" s="4"/>
      <c r="G6464" s="16" t="s">
        <v>149</v>
      </c>
      <c r="H6464" s="16" t="s">
        <v>199</v>
      </c>
      <c r="I6464" s="183">
        <v>8500</v>
      </c>
      <c r="J6464" s="183">
        <v>8500</v>
      </c>
      <c r="K6464" s="183">
        <v>6250</v>
      </c>
      <c r="L6464" s="183">
        <f t="shared" si="5267"/>
        <v>2250</v>
      </c>
      <c r="M6464" s="17">
        <v>2250</v>
      </c>
      <c r="N6464" s="17">
        <v>0</v>
      </c>
      <c r="O6464" s="17">
        <v>0</v>
      </c>
      <c r="P6464" s="17">
        <f t="shared" si="5258"/>
        <v>8500</v>
      </c>
      <c r="Q6464" s="183">
        <f t="shared" si="5259"/>
        <v>100</v>
      </c>
    </row>
    <row r="6465" spans="1:17" x14ac:dyDescent="0.25">
      <c r="A6465" s="4" t="s">
        <v>2216</v>
      </c>
      <c r="B6465" s="4" t="s">
        <v>82</v>
      </c>
      <c r="C6465" s="4" t="s">
        <v>1117</v>
      </c>
      <c r="D6465" s="4" t="s">
        <v>2301</v>
      </c>
      <c r="E6465" s="3" t="s">
        <v>203</v>
      </c>
      <c r="F6465" s="4"/>
      <c r="G6465" s="16" t="s">
        <v>149</v>
      </c>
      <c r="H6465" s="16" t="s">
        <v>202</v>
      </c>
      <c r="I6465" s="183">
        <v>20000</v>
      </c>
      <c r="J6465" s="183">
        <v>7000</v>
      </c>
      <c r="K6465" s="183">
        <v>5300</v>
      </c>
      <c r="L6465" s="183">
        <f t="shared" si="5267"/>
        <v>1700</v>
      </c>
      <c r="M6465" s="17">
        <v>1700</v>
      </c>
      <c r="N6465" s="17">
        <v>0</v>
      </c>
      <c r="O6465" s="17">
        <v>0</v>
      </c>
      <c r="P6465" s="17">
        <f t="shared" si="5258"/>
        <v>7000</v>
      </c>
      <c r="Q6465" s="183">
        <f t="shared" si="5259"/>
        <v>100</v>
      </c>
    </row>
    <row r="6466" spans="1:17" x14ac:dyDescent="0.25">
      <c r="A6466" s="4" t="s">
        <v>2216</v>
      </c>
      <c r="B6466" s="4" t="s">
        <v>82</v>
      </c>
      <c r="C6466" s="4" t="s">
        <v>1117</v>
      </c>
      <c r="D6466" s="4" t="s">
        <v>2301</v>
      </c>
      <c r="E6466" s="3" t="s">
        <v>206</v>
      </c>
      <c r="F6466" s="4"/>
      <c r="G6466" s="16" t="s">
        <v>149</v>
      </c>
      <c r="H6466" s="16" t="s">
        <v>205</v>
      </c>
      <c r="I6466" s="183">
        <v>12000</v>
      </c>
      <c r="J6466" s="183">
        <v>7000</v>
      </c>
      <c r="K6466" s="183">
        <v>4500</v>
      </c>
      <c r="L6466" s="183">
        <f t="shared" si="5267"/>
        <v>2500</v>
      </c>
      <c r="M6466" s="17">
        <v>1500</v>
      </c>
      <c r="N6466" s="17">
        <v>500</v>
      </c>
      <c r="O6466" s="17">
        <v>500</v>
      </c>
      <c r="P6466" s="17">
        <f t="shared" si="5258"/>
        <v>7000</v>
      </c>
      <c r="Q6466" s="183">
        <f t="shared" si="5259"/>
        <v>100</v>
      </c>
    </row>
    <row r="6467" spans="1:17" x14ac:dyDescent="0.25">
      <c r="A6467" s="4" t="s">
        <v>2216</v>
      </c>
      <c r="B6467" s="4" t="s">
        <v>82</v>
      </c>
      <c r="C6467" s="4" t="s">
        <v>1117</v>
      </c>
      <c r="D6467" s="4" t="s">
        <v>2301</v>
      </c>
      <c r="E6467" s="3" t="s">
        <v>209</v>
      </c>
      <c r="F6467" s="4"/>
      <c r="G6467" s="16" t="s">
        <v>149</v>
      </c>
      <c r="H6467" s="16" t="s">
        <v>208</v>
      </c>
      <c r="I6467" s="183">
        <v>58000</v>
      </c>
      <c r="J6467" s="183">
        <v>20000</v>
      </c>
      <c r="K6467" s="183">
        <v>14000</v>
      </c>
      <c r="L6467" s="183">
        <f t="shared" si="5267"/>
        <v>6000</v>
      </c>
      <c r="M6467" s="17">
        <v>6000</v>
      </c>
      <c r="N6467" s="17">
        <v>0</v>
      </c>
      <c r="O6467" s="17">
        <v>0</v>
      </c>
      <c r="P6467" s="17">
        <f t="shared" si="5258"/>
        <v>20000</v>
      </c>
      <c r="Q6467" s="183">
        <f t="shared" si="5259"/>
        <v>100</v>
      </c>
    </row>
    <row r="6468" spans="1:17" x14ac:dyDescent="0.25">
      <c r="A6468" s="4" t="s">
        <v>2216</v>
      </c>
      <c r="B6468" s="4" t="s">
        <v>82</v>
      </c>
      <c r="C6468" s="4" t="s">
        <v>1117</v>
      </c>
      <c r="D6468" s="4" t="s">
        <v>2301</v>
      </c>
      <c r="E6468" s="3" t="s">
        <v>212</v>
      </c>
      <c r="F6468" s="4"/>
      <c r="G6468" s="16" t="s">
        <v>149</v>
      </c>
      <c r="H6468" s="16" t="s">
        <v>211</v>
      </c>
      <c r="I6468" s="183">
        <v>54500</v>
      </c>
      <c r="J6468" s="183">
        <v>42880</v>
      </c>
      <c r="K6468" s="183">
        <v>22000</v>
      </c>
      <c r="L6468" s="183">
        <f t="shared" si="5267"/>
        <v>20880</v>
      </c>
      <c r="M6468" s="17">
        <v>0</v>
      </c>
      <c r="N6468" s="17">
        <v>0</v>
      </c>
      <c r="O6468" s="17">
        <v>20880</v>
      </c>
      <c r="P6468" s="17">
        <f t="shared" si="5258"/>
        <v>42880</v>
      </c>
      <c r="Q6468" s="183">
        <f t="shared" si="5259"/>
        <v>100</v>
      </c>
    </row>
    <row r="6469" spans="1:17" x14ac:dyDescent="0.25">
      <c r="A6469" s="4" t="s">
        <v>2216</v>
      </c>
      <c r="B6469" s="4" t="s">
        <v>82</v>
      </c>
      <c r="C6469" s="4" t="s">
        <v>1117</v>
      </c>
      <c r="D6469" s="4" t="s">
        <v>2301</v>
      </c>
      <c r="E6469" s="3" t="s">
        <v>215</v>
      </c>
      <c r="F6469" s="4"/>
      <c r="G6469" s="16" t="s">
        <v>149</v>
      </c>
      <c r="H6469" s="16" t="s">
        <v>214</v>
      </c>
      <c r="I6469" s="183">
        <v>2300</v>
      </c>
      <c r="J6469" s="183">
        <v>2300</v>
      </c>
      <c r="K6469" s="183">
        <v>1800</v>
      </c>
      <c r="L6469" s="183">
        <f t="shared" si="5267"/>
        <v>500</v>
      </c>
      <c r="M6469" s="17">
        <v>300</v>
      </c>
      <c r="N6469" s="17">
        <v>100</v>
      </c>
      <c r="O6469" s="17">
        <v>100</v>
      </c>
      <c r="P6469" s="17">
        <f t="shared" si="5258"/>
        <v>2300</v>
      </c>
      <c r="Q6469" s="183">
        <f t="shared" si="5259"/>
        <v>100</v>
      </c>
    </row>
    <row r="6470" spans="1:17" x14ac:dyDescent="0.25">
      <c r="A6470" s="1" t="s">
        <v>2216</v>
      </c>
      <c r="B6470" s="1" t="s">
        <v>82</v>
      </c>
      <c r="C6470" s="1" t="s">
        <v>1117</v>
      </c>
      <c r="D6470" s="1" t="s">
        <v>2301</v>
      </c>
      <c r="E6470" s="1" t="s">
        <v>40</v>
      </c>
      <c r="F6470" s="4" t="s">
        <v>1</v>
      </c>
      <c r="G6470" s="16" t="s">
        <v>1</v>
      </c>
      <c r="H6470" s="2" t="s">
        <v>41</v>
      </c>
      <c r="I6470" s="185">
        <f t="shared" ref="I6470:O6470" si="5268">SUM(I6471:I6473)</f>
        <v>822070</v>
      </c>
      <c r="J6470" s="185">
        <f t="shared" si="5268"/>
        <v>527070</v>
      </c>
      <c r="K6470" s="185">
        <f t="shared" si="5268"/>
        <v>351080</v>
      </c>
      <c r="L6470" s="185">
        <f t="shared" si="5268"/>
        <v>155990</v>
      </c>
      <c r="M6470" s="15">
        <f t="shared" si="5268"/>
        <v>80032</v>
      </c>
      <c r="N6470" s="15">
        <f t="shared" si="5268"/>
        <v>50000</v>
      </c>
      <c r="O6470" s="15">
        <f t="shared" si="5268"/>
        <v>25958</v>
      </c>
      <c r="P6470" s="15">
        <f t="shared" si="5258"/>
        <v>507070</v>
      </c>
      <c r="Q6470" s="185">
        <f t="shared" si="5259"/>
        <v>96.205437607907868</v>
      </c>
    </row>
    <row r="6471" spans="1:17" x14ac:dyDescent="0.25">
      <c r="A6471" s="4" t="s">
        <v>2216</v>
      </c>
      <c r="B6471" s="4" t="s">
        <v>82</v>
      </c>
      <c r="C6471" s="4" t="s">
        <v>1117</v>
      </c>
      <c r="D6471" s="4" t="s">
        <v>2301</v>
      </c>
      <c r="E6471" s="3" t="s">
        <v>42</v>
      </c>
      <c r="F6471" s="4"/>
      <c r="G6471" s="16" t="s">
        <v>149</v>
      </c>
      <c r="H6471" s="16" t="s">
        <v>41</v>
      </c>
      <c r="I6471" s="183">
        <v>819758</v>
      </c>
      <c r="J6471" s="183">
        <v>524758</v>
      </c>
      <c r="K6471" s="183">
        <v>350000</v>
      </c>
      <c r="L6471" s="183">
        <f>M6471+N6471+O6471</f>
        <v>154758</v>
      </c>
      <c r="M6471" s="208">
        <v>80000</v>
      </c>
      <c r="N6471" s="17">
        <v>50000</v>
      </c>
      <c r="O6471" s="17">
        <v>24758</v>
      </c>
      <c r="P6471" s="17">
        <f t="shared" si="5258"/>
        <v>504758</v>
      </c>
      <c r="Q6471" s="183">
        <f t="shared" si="5259"/>
        <v>96.188719371596051</v>
      </c>
    </row>
    <row r="6472" spans="1:17" ht="22.5" x14ac:dyDescent="0.25">
      <c r="A6472" s="4" t="s">
        <v>2216</v>
      </c>
      <c r="B6472" s="4" t="s">
        <v>82</v>
      </c>
      <c r="C6472" s="4" t="s">
        <v>1117</v>
      </c>
      <c r="D6472" s="4" t="s">
        <v>2301</v>
      </c>
      <c r="E6472" s="3" t="s">
        <v>42</v>
      </c>
      <c r="F6472" s="4" t="s">
        <v>2308</v>
      </c>
      <c r="G6472" s="16" t="s">
        <v>149</v>
      </c>
      <c r="H6472" s="16" t="s">
        <v>50</v>
      </c>
      <c r="I6472" s="183">
        <v>1112</v>
      </c>
      <c r="J6472" s="183">
        <v>1112</v>
      </c>
      <c r="K6472" s="183">
        <v>1080</v>
      </c>
      <c r="L6472" s="183">
        <f>M6472+N6472+O6472</f>
        <v>32</v>
      </c>
      <c r="M6472" s="17">
        <v>32</v>
      </c>
      <c r="N6472" s="17">
        <v>0</v>
      </c>
      <c r="O6472" s="17">
        <v>0</v>
      </c>
      <c r="P6472" s="17">
        <f t="shared" si="5258"/>
        <v>1112</v>
      </c>
      <c r="Q6472" s="183">
        <f t="shared" si="5259"/>
        <v>100</v>
      </c>
    </row>
    <row r="6473" spans="1:17" ht="22.5" x14ac:dyDescent="0.25">
      <c r="A6473" s="4" t="s">
        <v>2216</v>
      </c>
      <c r="B6473" s="4" t="s">
        <v>82</v>
      </c>
      <c r="C6473" s="4" t="s">
        <v>1117</v>
      </c>
      <c r="D6473" s="4" t="s">
        <v>2301</v>
      </c>
      <c r="E6473" s="3" t="s">
        <v>42</v>
      </c>
      <c r="F6473" s="4" t="s">
        <v>2309</v>
      </c>
      <c r="G6473" s="16" t="s">
        <v>149</v>
      </c>
      <c r="H6473" s="16" t="s">
        <v>56</v>
      </c>
      <c r="I6473" s="183">
        <v>1200</v>
      </c>
      <c r="J6473" s="183">
        <v>1200</v>
      </c>
      <c r="K6473" s="183">
        <v>0</v>
      </c>
      <c r="L6473" s="183">
        <f>M6473+N6473+O6473</f>
        <v>1200</v>
      </c>
      <c r="M6473" s="17">
        <v>0</v>
      </c>
      <c r="N6473" s="17">
        <v>0</v>
      </c>
      <c r="O6473" s="17">
        <v>1200</v>
      </c>
      <c r="P6473" s="17">
        <f t="shared" si="5258"/>
        <v>1200</v>
      </c>
      <c r="Q6473" s="183">
        <f t="shared" si="5259"/>
        <v>100</v>
      </c>
    </row>
    <row r="6474" spans="1:17" ht="22.5" x14ac:dyDescent="0.25">
      <c r="A6474" s="1" t="s">
        <v>1</v>
      </c>
      <c r="B6474" s="1" t="s">
        <v>1</v>
      </c>
      <c r="C6474" s="1" t="s">
        <v>1</v>
      </c>
      <c r="D6474" s="2" t="s">
        <v>1</v>
      </c>
      <c r="E6474" s="2" t="s">
        <v>1</v>
      </c>
      <c r="F6474" s="2" t="s">
        <v>1</v>
      </c>
      <c r="G6474" s="2" t="s">
        <v>1</v>
      </c>
      <c r="H6474" s="13" t="s">
        <v>57</v>
      </c>
      <c r="I6474" s="184">
        <f t="shared" ref="I6474:O6474" si="5269">SUM(I6475)</f>
        <v>200</v>
      </c>
      <c r="J6474" s="184">
        <f t="shared" si="5269"/>
        <v>28080</v>
      </c>
      <c r="K6474" s="184">
        <f t="shared" si="5269"/>
        <v>27980</v>
      </c>
      <c r="L6474" s="184">
        <f t="shared" si="5269"/>
        <v>0</v>
      </c>
      <c r="M6474" s="14">
        <f t="shared" si="5269"/>
        <v>0</v>
      </c>
      <c r="N6474" s="14">
        <f t="shared" si="5269"/>
        <v>0</v>
      </c>
      <c r="O6474" s="14">
        <f t="shared" si="5269"/>
        <v>0</v>
      </c>
      <c r="P6474" s="14">
        <f t="shared" si="5258"/>
        <v>27980</v>
      </c>
      <c r="Q6474" s="184">
        <f t="shared" si="5259"/>
        <v>99.643874643874639</v>
      </c>
    </row>
    <row r="6475" spans="1:17" x14ac:dyDescent="0.25">
      <c r="A6475" s="4" t="s">
        <v>2216</v>
      </c>
      <c r="B6475" s="4" t="s">
        <v>82</v>
      </c>
      <c r="C6475" s="4" t="s">
        <v>1117</v>
      </c>
      <c r="D6475" s="4" t="s">
        <v>2301</v>
      </c>
      <c r="E6475" s="2" t="s">
        <v>58</v>
      </c>
      <c r="F6475" s="2" t="s">
        <v>1</v>
      </c>
      <c r="G6475" s="2" t="s">
        <v>1</v>
      </c>
      <c r="H6475" s="2" t="s">
        <v>59</v>
      </c>
      <c r="I6475" s="185">
        <f t="shared" ref="I6475:L6475" si="5270">SUM(I6476:I6477)</f>
        <v>200</v>
      </c>
      <c r="J6475" s="185">
        <f t="shared" ref="J6475" si="5271">SUM(J6476:J6477)</f>
        <v>28080</v>
      </c>
      <c r="K6475" s="185">
        <f t="shared" ref="K6475" si="5272">SUM(K6476:K6477)</f>
        <v>27980</v>
      </c>
      <c r="L6475" s="185">
        <f t="shared" si="5270"/>
        <v>0</v>
      </c>
      <c r="M6475" s="15">
        <f t="shared" ref="M6475:O6475" si="5273">SUM(M6476:M6477)</f>
        <v>0</v>
      </c>
      <c r="N6475" s="15">
        <f t="shared" si="5273"/>
        <v>0</v>
      </c>
      <c r="O6475" s="15">
        <f t="shared" si="5273"/>
        <v>0</v>
      </c>
      <c r="P6475" s="15">
        <f t="shared" si="5258"/>
        <v>27980</v>
      </c>
      <c r="Q6475" s="185">
        <f t="shared" si="5259"/>
        <v>99.643874643874639</v>
      </c>
    </row>
    <row r="6476" spans="1:17" x14ac:dyDescent="0.25">
      <c r="A6476" s="4" t="s">
        <v>2216</v>
      </c>
      <c r="B6476" s="4" t="s">
        <v>82</v>
      </c>
      <c r="C6476" s="4" t="s">
        <v>1117</v>
      </c>
      <c r="D6476" s="4" t="s">
        <v>2301</v>
      </c>
      <c r="E6476" s="3" t="s">
        <v>130</v>
      </c>
      <c r="F6476" s="4"/>
      <c r="G6476" s="16" t="s">
        <v>149</v>
      </c>
      <c r="H6476" s="16" t="s">
        <v>129</v>
      </c>
      <c r="I6476" s="183">
        <v>100</v>
      </c>
      <c r="J6476" s="183">
        <v>0</v>
      </c>
      <c r="K6476" s="183">
        <v>0</v>
      </c>
      <c r="L6476" s="183">
        <f>M6476+N6476+O6476</f>
        <v>0</v>
      </c>
      <c r="M6476" s="17"/>
      <c r="N6476" s="17"/>
      <c r="O6476" s="17"/>
      <c r="P6476" s="17">
        <f t="shared" si="5258"/>
        <v>0</v>
      </c>
      <c r="Q6476" s="161" t="str">
        <f t="shared" si="5259"/>
        <v>-</v>
      </c>
    </row>
    <row r="6477" spans="1:17" x14ac:dyDescent="0.25">
      <c r="A6477" s="4" t="s">
        <v>2216</v>
      </c>
      <c r="B6477" s="4" t="s">
        <v>82</v>
      </c>
      <c r="C6477" s="4" t="s">
        <v>1117</v>
      </c>
      <c r="D6477" s="4" t="s">
        <v>2301</v>
      </c>
      <c r="E6477" s="3" t="s">
        <v>69</v>
      </c>
      <c r="F6477" s="4"/>
      <c r="G6477" s="16" t="s">
        <v>149</v>
      </c>
      <c r="H6477" s="16" t="s">
        <v>68</v>
      </c>
      <c r="I6477" s="183">
        <v>100</v>
      </c>
      <c r="J6477" s="183">
        <v>28080</v>
      </c>
      <c r="K6477" s="183">
        <v>27980</v>
      </c>
      <c r="L6477" s="183">
        <f>M6477+N6477+O6477</f>
        <v>0</v>
      </c>
      <c r="M6477" s="17"/>
      <c r="N6477" s="17"/>
      <c r="O6477" s="17"/>
      <c r="P6477" s="17">
        <f t="shared" si="5258"/>
        <v>27980</v>
      </c>
      <c r="Q6477" s="183">
        <f t="shared" si="5259"/>
        <v>99.643874643874639</v>
      </c>
    </row>
    <row r="6478" spans="1:17" ht="22.5" x14ac:dyDescent="0.25">
      <c r="A6478" s="1" t="s">
        <v>1</v>
      </c>
      <c r="B6478" s="1" t="s">
        <v>1</v>
      </c>
      <c r="C6478" s="1" t="s">
        <v>1</v>
      </c>
      <c r="D6478" s="2" t="s">
        <v>1</v>
      </c>
      <c r="E6478" s="2" t="s">
        <v>1</v>
      </c>
      <c r="F6478" s="2" t="s">
        <v>1</v>
      </c>
      <c r="G6478" s="2" t="s">
        <v>1</v>
      </c>
      <c r="H6478" s="13" t="s">
        <v>70</v>
      </c>
      <c r="I6478" s="184">
        <f t="shared" ref="I6478:O6478" si="5274">SUM(I6479)</f>
        <v>3000</v>
      </c>
      <c r="J6478" s="184">
        <f t="shared" si="5274"/>
        <v>3000</v>
      </c>
      <c r="K6478" s="184">
        <f t="shared" si="5274"/>
        <v>3000</v>
      </c>
      <c r="L6478" s="184">
        <f t="shared" si="5274"/>
        <v>0</v>
      </c>
      <c r="M6478" s="14">
        <f t="shared" si="5274"/>
        <v>0</v>
      </c>
      <c r="N6478" s="14">
        <f t="shared" si="5274"/>
        <v>0</v>
      </c>
      <c r="O6478" s="14">
        <f t="shared" si="5274"/>
        <v>0</v>
      </c>
      <c r="P6478" s="14">
        <f t="shared" si="5258"/>
        <v>3000</v>
      </c>
      <c r="Q6478" s="184">
        <f t="shared" si="5259"/>
        <v>100</v>
      </c>
    </row>
    <row r="6479" spans="1:17" x14ac:dyDescent="0.25">
      <c r="A6479" s="4" t="s">
        <v>2216</v>
      </c>
      <c r="B6479" s="4" t="s">
        <v>82</v>
      </c>
      <c r="C6479" s="4" t="s">
        <v>1117</v>
      </c>
      <c r="D6479" s="4" t="s">
        <v>2301</v>
      </c>
      <c r="E6479" s="2" t="s">
        <v>71</v>
      </c>
      <c r="F6479" s="2" t="s">
        <v>1</v>
      </c>
      <c r="G6479" s="2" t="s">
        <v>1</v>
      </c>
      <c r="H6479" s="2" t="s">
        <v>72</v>
      </c>
      <c r="I6479" s="185">
        <f t="shared" ref="I6479:L6479" si="5275">SUM(I6480:I6481)</f>
        <v>3000</v>
      </c>
      <c r="J6479" s="185">
        <f t="shared" ref="J6479" si="5276">SUM(J6480:J6481)</f>
        <v>3000</v>
      </c>
      <c r="K6479" s="185">
        <f t="shared" ref="K6479" si="5277">SUM(K6480:K6481)</f>
        <v>3000</v>
      </c>
      <c r="L6479" s="185">
        <f t="shared" si="5275"/>
        <v>0</v>
      </c>
      <c r="M6479" s="15">
        <f t="shared" ref="M6479:O6479" si="5278">SUM(M6480:M6481)</f>
        <v>0</v>
      </c>
      <c r="N6479" s="15">
        <f t="shared" si="5278"/>
        <v>0</v>
      </c>
      <c r="O6479" s="15">
        <f t="shared" si="5278"/>
        <v>0</v>
      </c>
      <c r="P6479" s="15">
        <f t="shared" si="5258"/>
        <v>3000</v>
      </c>
      <c r="Q6479" s="185">
        <f t="shared" si="5259"/>
        <v>100</v>
      </c>
    </row>
    <row r="6480" spans="1:17" x14ac:dyDescent="0.25">
      <c r="A6480" s="4" t="s">
        <v>2216</v>
      </c>
      <c r="B6480" s="4" t="s">
        <v>82</v>
      </c>
      <c r="C6480" s="4" t="s">
        <v>1117</v>
      </c>
      <c r="D6480" s="4" t="s">
        <v>2301</v>
      </c>
      <c r="E6480" s="3" t="s">
        <v>75</v>
      </c>
      <c r="F6480" s="4"/>
      <c r="G6480" s="16" t="s">
        <v>149</v>
      </c>
      <c r="H6480" s="16" t="s">
        <v>74</v>
      </c>
      <c r="I6480" s="183">
        <v>1500</v>
      </c>
      <c r="J6480" s="183">
        <v>1500</v>
      </c>
      <c r="K6480" s="183">
        <v>1500</v>
      </c>
      <c r="L6480" s="183">
        <f>M6480+N6480+O6480</f>
        <v>0</v>
      </c>
      <c r="M6480" s="17"/>
      <c r="N6480" s="17"/>
      <c r="O6480" s="17"/>
      <c r="P6480" s="17">
        <f t="shared" si="5258"/>
        <v>1500</v>
      </c>
      <c r="Q6480" s="183">
        <f t="shared" si="5259"/>
        <v>100</v>
      </c>
    </row>
    <row r="6481" spans="1:17" x14ac:dyDescent="0.25">
      <c r="A6481" s="4" t="s">
        <v>2216</v>
      </c>
      <c r="B6481" s="4" t="s">
        <v>82</v>
      </c>
      <c r="C6481" s="4" t="s">
        <v>1117</v>
      </c>
      <c r="D6481" s="4" t="s">
        <v>2301</v>
      </c>
      <c r="E6481" s="3" t="s">
        <v>183</v>
      </c>
      <c r="F6481" s="4"/>
      <c r="G6481" s="16" t="s">
        <v>149</v>
      </c>
      <c r="H6481" s="16" t="s">
        <v>182</v>
      </c>
      <c r="I6481" s="183">
        <v>1500</v>
      </c>
      <c r="J6481" s="183">
        <v>1500</v>
      </c>
      <c r="K6481" s="183">
        <v>1500</v>
      </c>
      <c r="L6481" s="183">
        <f>M6481+N6481+O6481</f>
        <v>0</v>
      </c>
      <c r="M6481" s="17"/>
      <c r="N6481" s="17"/>
      <c r="O6481" s="17"/>
      <c r="P6481" s="17">
        <f t="shared" si="5258"/>
        <v>1500</v>
      </c>
      <c r="Q6481" s="183">
        <f t="shared" si="5259"/>
        <v>100</v>
      </c>
    </row>
    <row r="6482" spans="1:17" ht="22.5" x14ac:dyDescent="0.25">
      <c r="A6482" s="16" t="s">
        <v>1</v>
      </c>
      <c r="B6482" s="16" t="s">
        <v>1</v>
      </c>
      <c r="C6482" s="16" t="s">
        <v>1</v>
      </c>
      <c r="D6482" s="16" t="s">
        <v>1</v>
      </c>
      <c r="E6482" s="16" t="s">
        <v>1</v>
      </c>
      <c r="F6482" s="16" t="s">
        <v>1</v>
      </c>
      <c r="G6482" s="16" t="s">
        <v>1</v>
      </c>
      <c r="H6482" s="13" t="s">
        <v>2310</v>
      </c>
      <c r="I6482" s="184">
        <f t="shared" ref="I6482:O6482" si="5279">SUM(I6478,I6474,I6450)</f>
        <v>1420621</v>
      </c>
      <c r="J6482" s="184">
        <f t="shared" si="5279"/>
        <v>1097501</v>
      </c>
      <c r="K6482" s="184">
        <f t="shared" si="5279"/>
        <v>782045</v>
      </c>
      <c r="L6482" s="184">
        <f t="shared" si="5279"/>
        <v>294301</v>
      </c>
      <c r="M6482" s="14">
        <f t="shared" si="5279"/>
        <v>126482</v>
      </c>
      <c r="N6482" s="14">
        <f t="shared" si="5279"/>
        <v>86755</v>
      </c>
      <c r="O6482" s="14">
        <f t="shared" si="5279"/>
        <v>81064</v>
      </c>
      <c r="P6482" s="14">
        <f t="shared" si="5258"/>
        <v>1076346</v>
      </c>
      <c r="Q6482" s="184">
        <f t="shared" si="5259"/>
        <v>98.072439113950693</v>
      </c>
    </row>
    <row r="6483" spans="1:17" ht="15.75" thickBot="1" x14ac:dyDescent="0.3">
      <c r="A6483" s="16" t="s">
        <v>1</v>
      </c>
      <c r="B6483" s="16" t="s">
        <v>1</v>
      </c>
      <c r="C6483" s="16" t="s">
        <v>1</v>
      </c>
      <c r="D6483" s="16" t="s">
        <v>1</v>
      </c>
      <c r="E6483" s="16" t="s">
        <v>1</v>
      </c>
      <c r="F6483" s="16" t="s">
        <v>1</v>
      </c>
      <c r="G6483" s="16" t="s">
        <v>1</v>
      </c>
      <c r="H6483" s="2" t="s">
        <v>77</v>
      </c>
      <c r="I6483" s="185">
        <v>11</v>
      </c>
      <c r="J6483" s="185">
        <v>11</v>
      </c>
      <c r="K6483" s="185"/>
      <c r="L6483" s="185"/>
      <c r="M6483" s="15"/>
      <c r="N6483" s="15"/>
      <c r="O6483" s="15"/>
      <c r="P6483" s="15"/>
      <c r="Q6483" s="164"/>
    </row>
    <row r="6484" spans="1:17" ht="45.75" thickBot="1" x14ac:dyDescent="0.3">
      <c r="A6484" s="212" t="s">
        <v>1</v>
      </c>
      <c r="B6484" s="212" t="s">
        <v>1</v>
      </c>
      <c r="C6484" s="212" t="s">
        <v>1</v>
      </c>
      <c r="D6484" s="212" t="s">
        <v>1</v>
      </c>
      <c r="E6484" s="212" t="s">
        <v>1</v>
      </c>
      <c r="F6484" s="212" t="s">
        <v>1</v>
      </c>
      <c r="G6484" s="214" t="s">
        <v>1</v>
      </c>
      <c r="H6484" s="5" t="s">
        <v>78</v>
      </c>
      <c r="I6484" s="109" t="s">
        <v>3374</v>
      </c>
      <c r="J6484" s="109" t="s">
        <v>3433</v>
      </c>
      <c r="K6484" s="109" t="s">
        <v>3437</v>
      </c>
      <c r="L6484" s="109" t="s">
        <v>3434</v>
      </c>
      <c r="M6484" s="5" t="s">
        <v>3439</v>
      </c>
      <c r="N6484" s="5" t="s">
        <v>3440</v>
      </c>
      <c r="O6484" s="5" t="s">
        <v>3441</v>
      </c>
      <c r="P6484" s="5" t="s">
        <v>3438</v>
      </c>
      <c r="Q6484" s="162" t="s">
        <v>3302</v>
      </c>
    </row>
    <row r="6485" spans="1:17" x14ac:dyDescent="0.25">
      <c r="A6485" s="213"/>
      <c r="B6485" s="213"/>
      <c r="C6485" s="213"/>
      <c r="D6485" s="213"/>
      <c r="E6485" s="213"/>
      <c r="F6485" s="213"/>
      <c r="G6485" s="215"/>
      <c r="H6485" s="18" t="s">
        <v>1</v>
      </c>
      <c r="I6485" s="110">
        <v>1</v>
      </c>
      <c r="J6485" s="110">
        <v>2</v>
      </c>
      <c r="K6485" s="110">
        <v>20</v>
      </c>
      <c r="L6485" s="110" t="s">
        <v>3402</v>
      </c>
      <c r="M6485" s="12">
        <v>5</v>
      </c>
      <c r="N6485" s="12">
        <v>6</v>
      </c>
      <c r="O6485" s="12">
        <v>7</v>
      </c>
      <c r="P6485" s="12" t="s">
        <v>3303</v>
      </c>
      <c r="Q6485" s="110">
        <v>9</v>
      </c>
    </row>
    <row r="6486" spans="1:17" x14ac:dyDescent="0.25">
      <c r="A6486" s="213"/>
      <c r="B6486" s="213"/>
      <c r="C6486" s="213"/>
      <c r="D6486" s="213"/>
      <c r="E6486" s="213"/>
      <c r="F6486" s="213"/>
      <c r="G6486" s="215"/>
      <c r="H6486" s="19" t="s">
        <v>157</v>
      </c>
      <c r="I6486" s="186">
        <f t="shared" ref="I6486:L6486" si="5280">SUM(I6482)</f>
        <v>1420621</v>
      </c>
      <c r="J6486" s="186">
        <f t="shared" ref="J6486" si="5281">SUM(J6482)</f>
        <v>1097501</v>
      </c>
      <c r="K6486" s="186">
        <f t="shared" ref="K6486" si="5282">SUM(K6482)</f>
        <v>782045</v>
      </c>
      <c r="L6486" s="186">
        <f t="shared" si="5280"/>
        <v>294301</v>
      </c>
      <c r="M6486" s="20">
        <f t="shared" ref="M6486:O6486" si="5283">SUM(M6482)</f>
        <v>126482</v>
      </c>
      <c r="N6486" s="20">
        <f t="shared" si="5283"/>
        <v>86755</v>
      </c>
      <c r="O6486" s="20">
        <f t="shared" si="5283"/>
        <v>81064</v>
      </c>
      <c r="P6486" s="20">
        <f>K6486+L6486</f>
        <v>1076346</v>
      </c>
      <c r="Q6486" s="186">
        <f>IF(J6486=0,"-",P6486/J6486*100)</f>
        <v>98.072439113950693</v>
      </c>
    </row>
    <row r="6487" spans="1:17" x14ac:dyDescent="0.25">
      <c r="A6487" s="213"/>
      <c r="B6487" s="213"/>
      <c r="C6487" s="213"/>
      <c r="D6487" s="213"/>
      <c r="E6487" s="213"/>
      <c r="F6487" s="213"/>
      <c r="G6487" s="215"/>
      <c r="H6487" s="21" t="s">
        <v>80</v>
      </c>
      <c r="I6487" s="186">
        <f t="shared" ref="I6487:L6487" si="5284">SUM(I6486)</f>
        <v>1420621</v>
      </c>
      <c r="J6487" s="186">
        <f t="shared" ref="J6487" si="5285">SUM(J6486)</f>
        <v>1097501</v>
      </c>
      <c r="K6487" s="186">
        <f t="shared" ref="K6487" si="5286">SUM(K6486)</f>
        <v>782045</v>
      </c>
      <c r="L6487" s="186">
        <f t="shared" si="5284"/>
        <v>294301</v>
      </c>
      <c r="M6487" s="20">
        <f t="shared" ref="M6487:O6487" si="5287">SUM(M6486)</f>
        <v>126482</v>
      </c>
      <c r="N6487" s="20">
        <f t="shared" si="5287"/>
        <v>86755</v>
      </c>
      <c r="O6487" s="20">
        <f t="shared" si="5287"/>
        <v>81064</v>
      </c>
      <c r="P6487" s="20">
        <f>K6487+L6487</f>
        <v>1076346</v>
      </c>
      <c r="Q6487" s="186">
        <f>IF(J6487=0,"-",P6487/J6487*100)</f>
        <v>98.072439113950693</v>
      </c>
    </row>
    <row r="6488" spans="1:17" x14ac:dyDescent="0.25">
      <c r="A6488" s="216"/>
      <c r="B6488" s="216"/>
      <c r="C6488" s="216"/>
      <c r="D6488" s="216"/>
      <c r="E6488" s="216"/>
      <c r="F6488" s="216"/>
      <c r="G6488" s="217"/>
      <c r="J6488" s="178">
        <v>0</v>
      </c>
      <c r="K6488" s="178">
        <v>0</v>
      </c>
      <c r="L6488" s="178">
        <f>M6488+N6488+O6488</f>
        <v>0</v>
      </c>
      <c r="P6488">
        <f>K6488+L6488</f>
        <v>0</v>
      </c>
      <c r="Q6488" s="160" t="str">
        <f>IF(J6488=0,"-",P6488/J6488*100)</f>
        <v>-</v>
      </c>
    </row>
    <row r="6489" spans="1:17" ht="15.75" thickBot="1" x14ac:dyDescent="0.3">
      <c r="A6489" s="16" t="s">
        <v>1</v>
      </c>
      <c r="B6489" s="16" t="s">
        <v>1</v>
      </c>
      <c r="C6489" s="16" t="s">
        <v>1</v>
      </c>
      <c r="D6489" s="16" t="s">
        <v>1</v>
      </c>
      <c r="E6489" s="16" t="s">
        <v>1</v>
      </c>
      <c r="F6489" s="16" t="s">
        <v>1</v>
      </c>
      <c r="G6489" s="16" t="s">
        <v>1</v>
      </c>
      <c r="H6489" s="22" t="s">
        <v>1</v>
      </c>
      <c r="I6489" s="187"/>
      <c r="J6489" s="187"/>
      <c r="K6489" s="187"/>
      <c r="L6489" s="187"/>
      <c r="M6489" s="22"/>
      <c r="N6489" s="22"/>
      <c r="O6489" s="22"/>
      <c r="P6489" s="22"/>
      <c r="Q6489" s="166"/>
    </row>
    <row r="6490" spans="1:17" ht="45.75" thickBot="1" x14ac:dyDescent="0.3">
      <c r="A6490" s="5" t="s">
        <v>4</v>
      </c>
      <c r="B6490" s="5" t="s">
        <v>5</v>
      </c>
      <c r="C6490" s="5" t="s">
        <v>6</v>
      </c>
      <c r="D6490" s="6" t="s">
        <v>1</v>
      </c>
      <c r="E6490" s="5" t="s">
        <v>7</v>
      </c>
      <c r="F6490" s="5" t="s">
        <v>8</v>
      </c>
      <c r="G6490" s="5" t="s">
        <v>9</v>
      </c>
      <c r="H6490" s="5" t="s">
        <v>10</v>
      </c>
      <c r="I6490" s="109" t="s">
        <v>3374</v>
      </c>
      <c r="J6490" s="109" t="s">
        <v>3433</v>
      </c>
      <c r="K6490" s="109" t="s">
        <v>3437</v>
      </c>
      <c r="L6490" s="109" t="s">
        <v>3434</v>
      </c>
      <c r="M6490" s="5" t="s">
        <v>3439</v>
      </c>
      <c r="N6490" s="5" t="s">
        <v>3440</v>
      </c>
      <c r="O6490" s="5" t="s">
        <v>3441</v>
      </c>
      <c r="P6490" s="5" t="s">
        <v>3438</v>
      </c>
      <c r="Q6490" s="162" t="s">
        <v>3302</v>
      </c>
    </row>
    <row r="6491" spans="1:17" x14ac:dyDescent="0.25">
      <c r="A6491" s="7" t="s">
        <v>1</v>
      </c>
      <c r="B6491" s="7" t="s">
        <v>1</v>
      </c>
      <c r="C6491" s="7" t="s">
        <v>1</v>
      </c>
      <c r="D6491" s="8" t="s">
        <v>1</v>
      </c>
      <c r="E6491" s="8" t="s">
        <v>1</v>
      </c>
      <c r="F6491" s="9" t="s">
        <v>1</v>
      </c>
      <c r="G6491" s="10" t="s">
        <v>1</v>
      </c>
      <c r="H6491" s="11" t="s">
        <v>1</v>
      </c>
      <c r="I6491" s="110">
        <v>1</v>
      </c>
      <c r="J6491" s="110">
        <v>2</v>
      </c>
      <c r="K6491" s="110">
        <v>20</v>
      </c>
      <c r="L6491" s="110" t="s">
        <v>3402</v>
      </c>
      <c r="M6491" s="12">
        <v>5</v>
      </c>
      <c r="N6491" s="12">
        <v>6</v>
      </c>
      <c r="O6491" s="12">
        <v>7</v>
      </c>
      <c r="P6491" s="12" t="s">
        <v>3303</v>
      </c>
      <c r="Q6491" s="110">
        <v>9</v>
      </c>
    </row>
    <row r="6492" spans="1:17" x14ac:dyDescent="0.25">
      <c r="A6492" s="1" t="s">
        <v>2216</v>
      </c>
      <c r="B6492" s="1" t="s">
        <v>82</v>
      </c>
      <c r="C6492" s="4" t="s">
        <v>1127</v>
      </c>
      <c r="D6492" s="4" t="s">
        <v>2311</v>
      </c>
      <c r="E6492" s="2" t="s">
        <v>1</v>
      </c>
      <c r="F6492" s="2" t="s">
        <v>1</v>
      </c>
      <c r="G6492" s="2" t="s">
        <v>1</v>
      </c>
      <c r="H6492" s="2" t="s">
        <v>2312</v>
      </c>
      <c r="I6492" s="183">
        <v>0</v>
      </c>
      <c r="J6492" s="183"/>
      <c r="K6492" s="183"/>
      <c r="L6492" s="183"/>
      <c r="M6492" s="3"/>
      <c r="N6492" s="3"/>
      <c r="O6492" s="3"/>
      <c r="P6492" s="3"/>
      <c r="Q6492" s="161"/>
    </row>
    <row r="6493" spans="1:17" ht="33.75" x14ac:dyDescent="0.25">
      <c r="A6493" s="1" t="s">
        <v>1</v>
      </c>
      <c r="B6493" s="1" t="s">
        <v>1</v>
      </c>
      <c r="C6493" s="1" t="s">
        <v>1</v>
      </c>
      <c r="D6493" s="2" t="s">
        <v>1</v>
      </c>
      <c r="E6493" s="2" t="s">
        <v>1</v>
      </c>
      <c r="F6493" s="2" t="s">
        <v>1</v>
      </c>
      <c r="G6493" s="2" t="s">
        <v>1</v>
      </c>
      <c r="H6493" s="13" t="s">
        <v>14</v>
      </c>
      <c r="I6493" s="184">
        <f t="shared" ref="I6493:L6493" si="5288">SUM(I6494,I6502,I6504)</f>
        <v>1440046</v>
      </c>
      <c r="J6493" s="184">
        <f t="shared" ref="J6493" si="5289">SUM(J6494,J6502,J6504)</f>
        <v>1275046</v>
      </c>
      <c r="K6493" s="184">
        <f t="shared" ref="K6493" si="5290">SUM(K6494,K6502,K6504)</f>
        <v>1097966</v>
      </c>
      <c r="L6493" s="184">
        <f t="shared" si="5288"/>
        <v>174722</v>
      </c>
      <c r="M6493" s="14">
        <f t="shared" ref="M6493:O6493" si="5291">SUM(M6494,M6502,M6504)</f>
        <v>116097</v>
      </c>
      <c r="N6493" s="14">
        <f t="shared" si="5291"/>
        <v>55325</v>
      </c>
      <c r="O6493" s="14">
        <f t="shared" si="5291"/>
        <v>3300</v>
      </c>
      <c r="P6493" s="14">
        <f t="shared" ref="P6493:P6524" si="5292">K6493+L6493</f>
        <v>1272688</v>
      </c>
      <c r="Q6493" s="184">
        <f t="shared" ref="Q6493:Q6524" si="5293">IF(J6493=0,"-",P6493/J6493*100)</f>
        <v>99.815065495676237</v>
      </c>
    </row>
    <row r="6494" spans="1:17" x14ac:dyDescent="0.25">
      <c r="A6494" s="4" t="s">
        <v>2216</v>
      </c>
      <c r="B6494" s="4" t="s">
        <v>82</v>
      </c>
      <c r="C6494" s="4" t="s">
        <v>1127</v>
      </c>
      <c r="D6494" s="4" t="s">
        <v>2311</v>
      </c>
      <c r="E6494" s="2" t="s">
        <v>15</v>
      </c>
      <c r="F6494" s="2" t="s">
        <v>1</v>
      </c>
      <c r="G6494" s="2" t="s">
        <v>1</v>
      </c>
      <c r="H6494" s="2" t="s">
        <v>16</v>
      </c>
      <c r="I6494" s="185">
        <f t="shared" ref="I6494:L6494" si="5294">SUM(I6495:I6496)</f>
        <v>889316</v>
      </c>
      <c r="J6494" s="185">
        <f t="shared" ref="J6494" si="5295">SUM(J6495:J6496)</f>
        <v>910016</v>
      </c>
      <c r="K6494" s="185">
        <f t="shared" ref="K6494" si="5296">SUM(K6495:K6496)</f>
        <v>785550</v>
      </c>
      <c r="L6494" s="185">
        <f t="shared" si="5294"/>
        <v>122108</v>
      </c>
      <c r="M6494" s="15">
        <f t="shared" ref="M6494:O6494" si="5297">SUM(M6495:M6496)</f>
        <v>76400</v>
      </c>
      <c r="N6494" s="15">
        <f t="shared" si="5297"/>
        <v>45708</v>
      </c>
      <c r="O6494" s="15">
        <f t="shared" si="5297"/>
        <v>0</v>
      </c>
      <c r="P6494" s="15">
        <f t="shared" si="5292"/>
        <v>907658</v>
      </c>
      <c r="Q6494" s="185">
        <f t="shared" si="5293"/>
        <v>99.740883676770522</v>
      </c>
    </row>
    <row r="6495" spans="1:17" x14ac:dyDescent="0.25">
      <c r="A6495" s="4" t="s">
        <v>2216</v>
      </c>
      <c r="B6495" s="4" t="s">
        <v>82</v>
      </c>
      <c r="C6495" s="4" t="s">
        <v>1127</v>
      </c>
      <c r="D6495" s="4" t="s">
        <v>2311</v>
      </c>
      <c r="E6495" s="3" t="s">
        <v>18</v>
      </c>
      <c r="F6495" s="4"/>
      <c r="G6495" s="16" t="s">
        <v>149</v>
      </c>
      <c r="H6495" s="16" t="s">
        <v>17</v>
      </c>
      <c r="I6495" s="183">
        <v>792416</v>
      </c>
      <c r="J6495" s="183">
        <v>808216</v>
      </c>
      <c r="K6495" s="183">
        <v>687500</v>
      </c>
      <c r="L6495" s="183">
        <f>M6495+N6495+O6495</f>
        <v>120716</v>
      </c>
      <c r="M6495" s="17">
        <v>75300</v>
      </c>
      <c r="N6495" s="17">
        <v>45416</v>
      </c>
      <c r="O6495" s="17"/>
      <c r="P6495" s="17">
        <f t="shared" si="5292"/>
        <v>808216</v>
      </c>
      <c r="Q6495" s="183">
        <f t="shared" si="5293"/>
        <v>100</v>
      </c>
    </row>
    <row r="6496" spans="1:17" x14ac:dyDescent="0.25">
      <c r="A6496" s="1" t="s">
        <v>2216</v>
      </c>
      <c r="B6496" s="1" t="s">
        <v>82</v>
      </c>
      <c r="C6496" s="1" t="s">
        <v>1127</v>
      </c>
      <c r="D6496" s="1" t="s">
        <v>2311</v>
      </c>
      <c r="E6496" s="1" t="s">
        <v>20</v>
      </c>
      <c r="F6496" s="4" t="s">
        <v>1</v>
      </c>
      <c r="G6496" s="16" t="s">
        <v>1</v>
      </c>
      <c r="H6496" s="2" t="s">
        <v>21</v>
      </c>
      <c r="I6496" s="185">
        <f t="shared" ref="I6496:O6496" si="5298">SUM(I6497:I6501)</f>
        <v>96900</v>
      </c>
      <c r="J6496" s="185">
        <f t="shared" si="5298"/>
        <v>101800</v>
      </c>
      <c r="K6496" s="185">
        <f t="shared" si="5298"/>
        <v>98050</v>
      </c>
      <c r="L6496" s="185">
        <f t="shared" si="5298"/>
        <v>1392</v>
      </c>
      <c r="M6496" s="15">
        <f t="shared" si="5298"/>
        <v>1100</v>
      </c>
      <c r="N6496" s="15">
        <f t="shared" si="5298"/>
        <v>292</v>
      </c>
      <c r="O6496" s="15">
        <f t="shared" si="5298"/>
        <v>0</v>
      </c>
      <c r="P6496" s="15">
        <f t="shared" si="5292"/>
        <v>99442</v>
      </c>
      <c r="Q6496" s="185">
        <f t="shared" si="5293"/>
        <v>97.683693516699407</v>
      </c>
    </row>
    <row r="6497" spans="1:17" x14ac:dyDescent="0.25">
      <c r="A6497" s="4" t="s">
        <v>2216</v>
      </c>
      <c r="B6497" s="4" t="s">
        <v>82</v>
      </c>
      <c r="C6497" s="4" t="s">
        <v>1127</v>
      </c>
      <c r="D6497" s="4" t="s">
        <v>2311</v>
      </c>
      <c r="E6497" s="3" t="s">
        <v>22</v>
      </c>
      <c r="F6497" s="4" t="s">
        <v>2313</v>
      </c>
      <c r="G6497" s="16" t="s">
        <v>149</v>
      </c>
      <c r="H6497" s="16" t="s">
        <v>86</v>
      </c>
      <c r="I6497" s="183">
        <v>10000</v>
      </c>
      <c r="J6497" s="183">
        <v>10320</v>
      </c>
      <c r="K6497" s="183">
        <v>8928</v>
      </c>
      <c r="L6497" s="183">
        <f>M6497+N6497+O6497</f>
        <v>1392</v>
      </c>
      <c r="M6497" s="17">
        <v>1100</v>
      </c>
      <c r="N6497" s="17">
        <v>292</v>
      </c>
      <c r="O6497" s="17"/>
      <c r="P6497" s="17">
        <f t="shared" si="5292"/>
        <v>10320</v>
      </c>
      <c r="Q6497" s="183">
        <f t="shared" si="5293"/>
        <v>100</v>
      </c>
    </row>
    <row r="6498" spans="1:17" x14ac:dyDescent="0.25">
      <c r="A6498" s="4" t="s">
        <v>2216</v>
      </c>
      <c r="B6498" s="4" t="s">
        <v>82</v>
      </c>
      <c r="C6498" s="4" t="s">
        <v>1127</v>
      </c>
      <c r="D6498" s="4" t="s">
        <v>2311</v>
      </c>
      <c r="E6498" s="3" t="s">
        <v>22</v>
      </c>
      <c r="F6498" s="4" t="s">
        <v>2314</v>
      </c>
      <c r="G6498" s="16" t="s">
        <v>149</v>
      </c>
      <c r="H6498" s="16" t="s">
        <v>26</v>
      </c>
      <c r="I6498" s="183">
        <v>51600</v>
      </c>
      <c r="J6498" s="183">
        <v>53320</v>
      </c>
      <c r="K6498" s="183">
        <v>53320</v>
      </c>
      <c r="L6498" s="183">
        <f>M6498+N6498+O6498</f>
        <v>0</v>
      </c>
      <c r="M6498" s="17">
        <v>0</v>
      </c>
      <c r="N6498" s="17">
        <v>0</v>
      </c>
      <c r="O6498" s="17"/>
      <c r="P6498" s="17">
        <f t="shared" si="5292"/>
        <v>53320</v>
      </c>
      <c r="Q6498" s="183">
        <f t="shared" si="5293"/>
        <v>100</v>
      </c>
    </row>
    <row r="6499" spans="1:17" x14ac:dyDescent="0.25">
      <c r="A6499" s="4" t="s">
        <v>2216</v>
      </c>
      <c r="B6499" s="4" t="s">
        <v>82</v>
      </c>
      <c r="C6499" s="4" t="s">
        <v>1127</v>
      </c>
      <c r="D6499" s="4" t="s">
        <v>2311</v>
      </c>
      <c r="E6499" s="3" t="s">
        <v>22</v>
      </c>
      <c r="F6499" s="4" t="s">
        <v>2315</v>
      </c>
      <c r="G6499" s="16" t="s">
        <v>149</v>
      </c>
      <c r="H6499" s="16" t="s">
        <v>28</v>
      </c>
      <c r="I6499" s="183">
        <v>20300</v>
      </c>
      <c r="J6499" s="183">
        <v>20300</v>
      </c>
      <c r="K6499" s="183">
        <v>17942</v>
      </c>
      <c r="L6499" s="183">
        <f>M6499+N6499+O6499</f>
        <v>0</v>
      </c>
      <c r="M6499" s="17">
        <v>0</v>
      </c>
      <c r="N6499" s="17">
        <v>0</v>
      </c>
      <c r="O6499" s="17">
        <v>0</v>
      </c>
      <c r="P6499" s="17">
        <f t="shared" si="5292"/>
        <v>17942</v>
      </c>
      <c r="Q6499" s="183">
        <f t="shared" si="5293"/>
        <v>88.384236453201964</v>
      </c>
    </row>
    <row r="6500" spans="1:17" x14ac:dyDescent="0.25">
      <c r="A6500" s="4" t="s">
        <v>2216</v>
      </c>
      <c r="B6500" s="4" t="s">
        <v>82</v>
      </c>
      <c r="C6500" s="4" t="s">
        <v>1127</v>
      </c>
      <c r="D6500" s="4" t="s">
        <v>2311</v>
      </c>
      <c r="E6500" s="3" t="s">
        <v>22</v>
      </c>
      <c r="F6500" s="4" t="s">
        <v>2316</v>
      </c>
      <c r="G6500" s="16" t="s">
        <v>149</v>
      </c>
      <c r="H6500" s="16" t="s">
        <v>24</v>
      </c>
      <c r="I6500" s="183">
        <v>10000</v>
      </c>
      <c r="J6500" s="183">
        <v>12600</v>
      </c>
      <c r="K6500" s="183">
        <v>12600</v>
      </c>
      <c r="L6500" s="183">
        <f>M6500+N6500+O6500</f>
        <v>0</v>
      </c>
      <c r="M6500" s="17"/>
      <c r="N6500" s="17"/>
      <c r="O6500" s="17"/>
      <c r="P6500" s="17">
        <f t="shared" si="5292"/>
        <v>12600</v>
      </c>
      <c r="Q6500" s="183">
        <f t="shared" si="5293"/>
        <v>100</v>
      </c>
    </row>
    <row r="6501" spans="1:17" x14ac:dyDescent="0.25">
      <c r="A6501" s="4" t="s">
        <v>2216</v>
      </c>
      <c r="B6501" s="4" t="s">
        <v>82</v>
      </c>
      <c r="C6501" s="4" t="s">
        <v>1127</v>
      </c>
      <c r="D6501" s="4" t="s">
        <v>2311</v>
      </c>
      <c r="E6501" s="3" t="s">
        <v>22</v>
      </c>
      <c r="F6501" s="4" t="s">
        <v>2317</v>
      </c>
      <c r="G6501" s="16" t="s">
        <v>149</v>
      </c>
      <c r="H6501" s="16" t="s">
        <v>30</v>
      </c>
      <c r="I6501" s="183">
        <v>5000</v>
      </c>
      <c r="J6501" s="183">
        <v>5260</v>
      </c>
      <c r="K6501" s="183">
        <v>5260</v>
      </c>
      <c r="L6501" s="183">
        <f>M6501+N6501+O6501</f>
        <v>0</v>
      </c>
      <c r="M6501" s="17"/>
      <c r="N6501" s="17"/>
      <c r="O6501" s="17"/>
      <c r="P6501" s="17">
        <f t="shared" si="5292"/>
        <v>5260</v>
      </c>
      <c r="Q6501" s="183">
        <f t="shared" si="5293"/>
        <v>100</v>
      </c>
    </row>
    <row r="6502" spans="1:17" x14ac:dyDescent="0.25">
      <c r="A6502" s="4" t="s">
        <v>2216</v>
      </c>
      <c r="B6502" s="4" t="s">
        <v>82</v>
      </c>
      <c r="C6502" s="4" t="s">
        <v>1127</v>
      </c>
      <c r="D6502" s="4" t="s">
        <v>2311</v>
      </c>
      <c r="E6502" s="2" t="s">
        <v>31</v>
      </c>
      <c r="F6502" s="2" t="s">
        <v>1</v>
      </c>
      <c r="G6502" s="2" t="s">
        <v>1</v>
      </c>
      <c r="H6502" s="2" t="s">
        <v>32</v>
      </c>
      <c r="I6502" s="185">
        <f t="shared" ref="I6502:O6502" si="5299">SUM(I6503)</f>
        <v>83203</v>
      </c>
      <c r="J6502" s="185">
        <f t="shared" si="5299"/>
        <v>84903</v>
      </c>
      <c r="K6502" s="185">
        <f t="shared" si="5299"/>
        <v>71476</v>
      </c>
      <c r="L6502" s="185">
        <f t="shared" si="5299"/>
        <v>13427</v>
      </c>
      <c r="M6502" s="15">
        <f t="shared" si="5299"/>
        <v>8300</v>
      </c>
      <c r="N6502" s="15">
        <f t="shared" si="5299"/>
        <v>5127</v>
      </c>
      <c r="O6502" s="15">
        <f t="shared" si="5299"/>
        <v>0</v>
      </c>
      <c r="P6502" s="15">
        <f t="shared" si="5292"/>
        <v>84903</v>
      </c>
      <c r="Q6502" s="185">
        <f t="shared" si="5293"/>
        <v>100</v>
      </c>
    </row>
    <row r="6503" spans="1:17" x14ac:dyDescent="0.25">
      <c r="A6503" s="4" t="s">
        <v>2216</v>
      </c>
      <c r="B6503" s="4" t="s">
        <v>82</v>
      </c>
      <c r="C6503" s="4" t="s">
        <v>1127</v>
      </c>
      <c r="D6503" s="4" t="s">
        <v>2311</v>
      </c>
      <c r="E6503" s="3" t="s">
        <v>34</v>
      </c>
      <c r="F6503" s="4"/>
      <c r="G6503" s="16" t="s">
        <v>149</v>
      </c>
      <c r="H6503" s="16" t="s">
        <v>33</v>
      </c>
      <c r="I6503" s="183">
        <v>83203</v>
      </c>
      <c r="J6503" s="183">
        <v>84903</v>
      </c>
      <c r="K6503" s="183">
        <v>71476</v>
      </c>
      <c r="L6503" s="183">
        <f>M6503+N6503+O6503</f>
        <v>13427</v>
      </c>
      <c r="M6503" s="17">
        <v>8300</v>
      </c>
      <c r="N6503" s="17">
        <v>5127</v>
      </c>
      <c r="O6503" s="17"/>
      <c r="P6503" s="17">
        <f t="shared" si="5292"/>
        <v>84903</v>
      </c>
      <c r="Q6503" s="183">
        <f t="shared" si="5293"/>
        <v>100</v>
      </c>
    </row>
    <row r="6504" spans="1:17" x14ac:dyDescent="0.25">
      <c r="A6504" s="4" t="s">
        <v>2216</v>
      </c>
      <c r="B6504" s="4" t="s">
        <v>82</v>
      </c>
      <c r="C6504" s="4" t="s">
        <v>1127</v>
      </c>
      <c r="D6504" s="4" t="s">
        <v>2311</v>
      </c>
      <c r="E6504" s="2" t="s">
        <v>35</v>
      </c>
      <c r="F6504" s="2" t="s">
        <v>1</v>
      </c>
      <c r="G6504" s="2" t="s">
        <v>1</v>
      </c>
      <c r="H6504" s="2" t="s">
        <v>36</v>
      </c>
      <c r="I6504" s="185">
        <f t="shared" ref="I6504:O6504" si="5300">SUM(I6505:I6513)</f>
        <v>467527</v>
      </c>
      <c r="J6504" s="185">
        <f t="shared" si="5300"/>
        <v>280127</v>
      </c>
      <c r="K6504" s="185">
        <f t="shared" si="5300"/>
        <v>240940</v>
      </c>
      <c r="L6504" s="185">
        <f t="shared" si="5300"/>
        <v>39187</v>
      </c>
      <c r="M6504" s="15">
        <f t="shared" si="5300"/>
        <v>31397</v>
      </c>
      <c r="N6504" s="15">
        <f t="shared" si="5300"/>
        <v>4490</v>
      </c>
      <c r="O6504" s="15">
        <f t="shared" si="5300"/>
        <v>3300</v>
      </c>
      <c r="P6504" s="15">
        <f t="shared" si="5292"/>
        <v>280127</v>
      </c>
      <c r="Q6504" s="185">
        <f t="shared" si="5293"/>
        <v>100</v>
      </c>
    </row>
    <row r="6505" spans="1:17" x14ac:dyDescent="0.25">
      <c r="A6505" s="4" t="s">
        <v>2216</v>
      </c>
      <c r="B6505" s="4" t="s">
        <v>82</v>
      </c>
      <c r="C6505" s="4" t="s">
        <v>1127</v>
      </c>
      <c r="D6505" s="4" t="s">
        <v>2311</v>
      </c>
      <c r="E6505" s="3" t="s">
        <v>39</v>
      </c>
      <c r="F6505" s="4"/>
      <c r="G6505" s="16" t="s">
        <v>149</v>
      </c>
      <c r="H6505" s="16" t="s">
        <v>38</v>
      </c>
      <c r="I6505" s="183">
        <v>4000</v>
      </c>
      <c r="J6505" s="183">
        <v>0</v>
      </c>
      <c r="K6505" s="183">
        <v>0</v>
      </c>
      <c r="L6505" s="183">
        <f t="shared" ref="L6505:L6512" si="5301">M6505+N6505+O6505</f>
        <v>0</v>
      </c>
      <c r="M6505" s="17">
        <v>0</v>
      </c>
      <c r="N6505" s="17">
        <v>0</v>
      </c>
      <c r="O6505" s="17">
        <v>0</v>
      </c>
      <c r="P6505" s="17">
        <f t="shared" si="5292"/>
        <v>0</v>
      </c>
      <c r="Q6505" s="161" t="str">
        <f t="shared" si="5293"/>
        <v>-</v>
      </c>
    </row>
    <row r="6506" spans="1:17" x14ac:dyDescent="0.25">
      <c r="A6506" s="4" t="s">
        <v>2216</v>
      </c>
      <c r="B6506" s="4" t="s">
        <v>82</v>
      </c>
      <c r="C6506" s="4" t="s">
        <v>1127</v>
      </c>
      <c r="D6506" s="4" t="s">
        <v>2311</v>
      </c>
      <c r="E6506" s="3" t="s">
        <v>197</v>
      </c>
      <c r="F6506" s="4"/>
      <c r="G6506" s="16" t="s">
        <v>149</v>
      </c>
      <c r="H6506" s="16" t="s">
        <v>196</v>
      </c>
      <c r="I6506" s="183">
        <v>24200</v>
      </c>
      <c r="J6506" s="183">
        <v>24200</v>
      </c>
      <c r="K6506" s="183">
        <v>18000</v>
      </c>
      <c r="L6506" s="183">
        <f t="shared" si="5301"/>
        <v>6200</v>
      </c>
      <c r="M6506" s="17">
        <v>2000</v>
      </c>
      <c r="N6506" s="17">
        <v>2000</v>
      </c>
      <c r="O6506" s="17">
        <v>2200</v>
      </c>
      <c r="P6506" s="17">
        <f t="shared" si="5292"/>
        <v>24200</v>
      </c>
      <c r="Q6506" s="183">
        <f t="shared" si="5293"/>
        <v>100</v>
      </c>
    </row>
    <row r="6507" spans="1:17" x14ac:dyDescent="0.25">
      <c r="A6507" s="4" t="s">
        <v>2216</v>
      </c>
      <c r="B6507" s="4" t="s">
        <v>82</v>
      </c>
      <c r="C6507" s="4" t="s">
        <v>1127</v>
      </c>
      <c r="D6507" s="4" t="s">
        <v>2311</v>
      </c>
      <c r="E6507" s="3" t="s">
        <v>200</v>
      </c>
      <c r="F6507" s="4"/>
      <c r="G6507" s="16" t="s">
        <v>149</v>
      </c>
      <c r="H6507" s="16" t="s">
        <v>199</v>
      </c>
      <c r="I6507" s="183">
        <v>12000</v>
      </c>
      <c r="J6507" s="183">
        <v>5000</v>
      </c>
      <c r="K6507" s="183">
        <v>5000</v>
      </c>
      <c r="L6507" s="183">
        <f t="shared" si="5301"/>
        <v>0</v>
      </c>
      <c r="M6507" s="17">
        <v>0</v>
      </c>
      <c r="N6507" s="17">
        <v>0</v>
      </c>
      <c r="O6507" s="17">
        <v>0</v>
      </c>
      <c r="P6507" s="17">
        <f t="shared" si="5292"/>
        <v>5000</v>
      </c>
      <c r="Q6507" s="183">
        <f t="shared" si="5293"/>
        <v>100</v>
      </c>
    </row>
    <row r="6508" spans="1:17" x14ac:dyDescent="0.25">
      <c r="A6508" s="4" t="s">
        <v>2216</v>
      </c>
      <c r="B6508" s="4" t="s">
        <v>82</v>
      </c>
      <c r="C6508" s="4" t="s">
        <v>1127</v>
      </c>
      <c r="D6508" s="4" t="s">
        <v>2311</v>
      </c>
      <c r="E6508" s="3" t="s">
        <v>203</v>
      </c>
      <c r="F6508" s="4"/>
      <c r="G6508" s="16" t="s">
        <v>149</v>
      </c>
      <c r="H6508" s="16" t="s">
        <v>202</v>
      </c>
      <c r="I6508" s="183">
        <v>7000</v>
      </c>
      <c r="J6508" s="183">
        <v>6000</v>
      </c>
      <c r="K6508" s="183">
        <v>4200</v>
      </c>
      <c r="L6508" s="183">
        <f t="shared" si="5301"/>
        <v>1800</v>
      </c>
      <c r="M6508" s="17">
        <v>1000</v>
      </c>
      <c r="N6508" s="17">
        <v>800</v>
      </c>
      <c r="O6508" s="17">
        <v>0</v>
      </c>
      <c r="P6508" s="17">
        <f t="shared" si="5292"/>
        <v>6000</v>
      </c>
      <c r="Q6508" s="183">
        <f t="shared" si="5293"/>
        <v>100</v>
      </c>
    </row>
    <row r="6509" spans="1:17" x14ac:dyDescent="0.25">
      <c r="A6509" s="4" t="s">
        <v>2216</v>
      </c>
      <c r="B6509" s="4" t="s">
        <v>82</v>
      </c>
      <c r="C6509" s="4" t="s">
        <v>1127</v>
      </c>
      <c r="D6509" s="4" t="s">
        <v>2311</v>
      </c>
      <c r="E6509" s="3" t="s">
        <v>206</v>
      </c>
      <c r="F6509" s="4"/>
      <c r="G6509" s="16" t="s">
        <v>149</v>
      </c>
      <c r="H6509" s="16" t="s">
        <v>205</v>
      </c>
      <c r="I6509" s="183">
        <v>1200</v>
      </c>
      <c r="J6509" s="183">
        <v>1200</v>
      </c>
      <c r="K6509" s="183">
        <v>800</v>
      </c>
      <c r="L6509" s="183">
        <f t="shared" si="5301"/>
        <v>400</v>
      </c>
      <c r="M6509" s="17">
        <v>200</v>
      </c>
      <c r="N6509" s="17">
        <v>100</v>
      </c>
      <c r="O6509" s="17">
        <v>100</v>
      </c>
      <c r="P6509" s="17">
        <f t="shared" si="5292"/>
        <v>1200</v>
      </c>
      <c r="Q6509" s="183">
        <f t="shared" si="5293"/>
        <v>100</v>
      </c>
    </row>
    <row r="6510" spans="1:17" x14ac:dyDescent="0.25">
      <c r="A6510" s="4" t="s">
        <v>2216</v>
      </c>
      <c r="B6510" s="4" t="s">
        <v>82</v>
      </c>
      <c r="C6510" s="4" t="s">
        <v>1127</v>
      </c>
      <c r="D6510" s="4" t="s">
        <v>2311</v>
      </c>
      <c r="E6510" s="3" t="s">
        <v>209</v>
      </c>
      <c r="F6510" s="4"/>
      <c r="G6510" s="16" t="s">
        <v>149</v>
      </c>
      <c r="H6510" s="16" t="s">
        <v>208</v>
      </c>
      <c r="I6510" s="183">
        <v>13500</v>
      </c>
      <c r="J6510" s="183">
        <v>15420</v>
      </c>
      <c r="K6510" s="183">
        <v>11030</v>
      </c>
      <c r="L6510" s="183">
        <f t="shared" si="5301"/>
        <v>4390</v>
      </c>
      <c r="M6510" s="17">
        <v>1800</v>
      </c>
      <c r="N6510" s="17">
        <v>1590</v>
      </c>
      <c r="O6510" s="17">
        <v>1000</v>
      </c>
      <c r="P6510" s="17">
        <f t="shared" si="5292"/>
        <v>15420</v>
      </c>
      <c r="Q6510" s="183">
        <f t="shared" si="5293"/>
        <v>100</v>
      </c>
    </row>
    <row r="6511" spans="1:17" x14ac:dyDescent="0.25">
      <c r="A6511" s="4" t="s">
        <v>2216</v>
      </c>
      <c r="B6511" s="4" t="s">
        <v>82</v>
      </c>
      <c r="C6511" s="4" t="s">
        <v>1127</v>
      </c>
      <c r="D6511" s="4" t="s">
        <v>2311</v>
      </c>
      <c r="E6511" s="3" t="s">
        <v>212</v>
      </c>
      <c r="F6511" s="4"/>
      <c r="G6511" s="16" t="s">
        <v>149</v>
      </c>
      <c r="H6511" s="16" t="s">
        <v>211</v>
      </c>
      <c r="I6511" s="183">
        <v>320000</v>
      </c>
      <c r="J6511" s="183">
        <v>190270</v>
      </c>
      <c r="K6511" s="183">
        <v>165000</v>
      </c>
      <c r="L6511" s="183">
        <f t="shared" si="5301"/>
        <v>25270</v>
      </c>
      <c r="M6511" s="17">
        <v>25270</v>
      </c>
      <c r="N6511" s="17"/>
      <c r="O6511" s="17">
        <v>0</v>
      </c>
      <c r="P6511" s="17">
        <f t="shared" si="5292"/>
        <v>190270</v>
      </c>
      <c r="Q6511" s="183">
        <f t="shared" si="5293"/>
        <v>100</v>
      </c>
    </row>
    <row r="6512" spans="1:17" x14ac:dyDescent="0.25">
      <c r="A6512" s="4" t="s">
        <v>2216</v>
      </c>
      <c r="B6512" s="4" t="s">
        <v>82</v>
      </c>
      <c r="C6512" s="4" t="s">
        <v>1127</v>
      </c>
      <c r="D6512" s="4" t="s">
        <v>2311</v>
      </c>
      <c r="E6512" s="3" t="s">
        <v>215</v>
      </c>
      <c r="F6512" s="4"/>
      <c r="G6512" s="16" t="s">
        <v>149</v>
      </c>
      <c r="H6512" s="16" t="s">
        <v>214</v>
      </c>
      <c r="I6512" s="183">
        <v>5100</v>
      </c>
      <c r="J6512" s="183">
        <v>2100</v>
      </c>
      <c r="K6512" s="183">
        <v>2100</v>
      </c>
      <c r="L6512" s="183">
        <f t="shared" si="5301"/>
        <v>0</v>
      </c>
      <c r="M6512" s="17"/>
      <c r="N6512" s="17">
        <v>0</v>
      </c>
      <c r="O6512" s="17">
        <v>0</v>
      </c>
      <c r="P6512" s="17">
        <f t="shared" si="5292"/>
        <v>2100</v>
      </c>
      <c r="Q6512" s="183">
        <f t="shared" si="5293"/>
        <v>100</v>
      </c>
    </row>
    <row r="6513" spans="1:17" x14ac:dyDescent="0.25">
      <c r="A6513" s="1" t="s">
        <v>2216</v>
      </c>
      <c r="B6513" s="1" t="s">
        <v>82</v>
      </c>
      <c r="C6513" s="1" t="s">
        <v>1127</v>
      </c>
      <c r="D6513" s="1" t="s">
        <v>2311</v>
      </c>
      <c r="E6513" s="1" t="s">
        <v>40</v>
      </c>
      <c r="F6513" s="4" t="s">
        <v>1</v>
      </c>
      <c r="G6513" s="16" t="s">
        <v>1</v>
      </c>
      <c r="H6513" s="2" t="s">
        <v>41</v>
      </c>
      <c r="I6513" s="185">
        <f t="shared" ref="I6513:O6513" si="5302">SUM(I6514:I6516)</f>
        <v>80527</v>
      </c>
      <c r="J6513" s="185">
        <f t="shared" si="5302"/>
        <v>35937</v>
      </c>
      <c r="K6513" s="185">
        <f t="shared" si="5302"/>
        <v>34810</v>
      </c>
      <c r="L6513" s="185">
        <f t="shared" si="5302"/>
        <v>1127</v>
      </c>
      <c r="M6513" s="15">
        <f t="shared" si="5302"/>
        <v>1127</v>
      </c>
      <c r="N6513" s="15">
        <f t="shared" si="5302"/>
        <v>0</v>
      </c>
      <c r="O6513" s="15">
        <f t="shared" si="5302"/>
        <v>0</v>
      </c>
      <c r="P6513" s="15">
        <f t="shared" si="5292"/>
        <v>35937</v>
      </c>
      <c r="Q6513" s="185">
        <f t="shared" si="5293"/>
        <v>100</v>
      </c>
    </row>
    <row r="6514" spans="1:17" x14ac:dyDescent="0.25">
      <c r="A6514" s="4" t="s">
        <v>2216</v>
      </c>
      <c r="B6514" s="4" t="s">
        <v>82</v>
      </c>
      <c r="C6514" s="4" t="s">
        <v>1127</v>
      </c>
      <c r="D6514" s="4" t="s">
        <v>2311</v>
      </c>
      <c r="E6514" s="3" t="s">
        <v>42</v>
      </c>
      <c r="F6514" s="4"/>
      <c r="G6514" s="16" t="s">
        <v>149</v>
      </c>
      <c r="H6514" s="16" t="s">
        <v>41</v>
      </c>
      <c r="I6514" s="183">
        <v>75000</v>
      </c>
      <c r="J6514" s="183">
        <v>30350</v>
      </c>
      <c r="K6514" s="183">
        <v>29350</v>
      </c>
      <c r="L6514" s="183">
        <f>M6514+N6514+O6514</f>
        <v>1000</v>
      </c>
      <c r="M6514" s="17">
        <v>1000</v>
      </c>
      <c r="N6514" s="17">
        <v>0</v>
      </c>
      <c r="O6514" s="17">
        <v>0</v>
      </c>
      <c r="P6514" s="17">
        <f t="shared" si="5292"/>
        <v>30350</v>
      </c>
      <c r="Q6514" s="183">
        <f t="shared" si="5293"/>
        <v>100</v>
      </c>
    </row>
    <row r="6515" spans="1:17" ht="22.5" x14ac:dyDescent="0.25">
      <c r="A6515" s="4" t="s">
        <v>2216</v>
      </c>
      <c r="B6515" s="4" t="s">
        <v>82</v>
      </c>
      <c r="C6515" s="4" t="s">
        <v>1127</v>
      </c>
      <c r="D6515" s="4" t="s">
        <v>2311</v>
      </c>
      <c r="E6515" s="3" t="s">
        <v>42</v>
      </c>
      <c r="F6515" s="4" t="s">
        <v>2318</v>
      </c>
      <c r="G6515" s="16" t="s">
        <v>149</v>
      </c>
      <c r="H6515" s="16" t="s">
        <v>50</v>
      </c>
      <c r="I6515" s="183">
        <v>2527</v>
      </c>
      <c r="J6515" s="183">
        <v>2587</v>
      </c>
      <c r="K6515" s="183">
        <v>2460</v>
      </c>
      <c r="L6515" s="183">
        <f>M6515+N6515+O6515</f>
        <v>127</v>
      </c>
      <c r="M6515" s="17">
        <v>127</v>
      </c>
      <c r="N6515" s="17">
        <v>0</v>
      </c>
      <c r="O6515" s="17"/>
      <c r="P6515" s="17">
        <f t="shared" si="5292"/>
        <v>2587</v>
      </c>
      <c r="Q6515" s="183">
        <f t="shared" si="5293"/>
        <v>100</v>
      </c>
    </row>
    <row r="6516" spans="1:17" ht="22.5" x14ac:dyDescent="0.25">
      <c r="A6516" s="4" t="s">
        <v>2216</v>
      </c>
      <c r="B6516" s="4" t="s">
        <v>82</v>
      </c>
      <c r="C6516" s="4" t="s">
        <v>1127</v>
      </c>
      <c r="D6516" s="4" t="s">
        <v>2311</v>
      </c>
      <c r="E6516" s="3" t="s">
        <v>42</v>
      </c>
      <c r="F6516" s="4" t="s">
        <v>2319</v>
      </c>
      <c r="G6516" s="16" t="s">
        <v>149</v>
      </c>
      <c r="H6516" s="16" t="s">
        <v>56</v>
      </c>
      <c r="I6516" s="183">
        <v>3000</v>
      </c>
      <c r="J6516" s="183">
        <v>3000</v>
      </c>
      <c r="K6516" s="183">
        <v>3000</v>
      </c>
      <c r="L6516" s="183">
        <f>M6516+N6516+O6516</f>
        <v>0</v>
      </c>
      <c r="M6516" s="17"/>
      <c r="N6516" s="17"/>
      <c r="O6516" s="17"/>
      <c r="P6516" s="17">
        <f t="shared" si="5292"/>
        <v>3000</v>
      </c>
      <c r="Q6516" s="183">
        <f t="shared" si="5293"/>
        <v>100</v>
      </c>
    </row>
    <row r="6517" spans="1:17" s="141" customFormat="1" x14ac:dyDescent="0.25">
      <c r="A6517" s="107" t="s">
        <v>2216</v>
      </c>
      <c r="B6517" s="107" t="s">
        <v>82</v>
      </c>
      <c r="C6517" s="107" t="s">
        <v>1127</v>
      </c>
      <c r="D6517" s="107" t="s">
        <v>2311</v>
      </c>
      <c r="E6517" s="140">
        <v>6139</v>
      </c>
      <c r="F6517" s="107" t="s">
        <v>3404</v>
      </c>
      <c r="G6517" s="138" t="s">
        <v>3403</v>
      </c>
      <c r="H6517" s="138" t="s">
        <v>3429</v>
      </c>
      <c r="I6517" s="183"/>
      <c r="J6517" s="183">
        <v>0</v>
      </c>
      <c r="K6517" s="183">
        <v>0</v>
      </c>
      <c r="L6517" s="183">
        <f>M6517+N6517+O6517</f>
        <v>0</v>
      </c>
      <c r="M6517" s="17"/>
      <c r="N6517" s="17"/>
      <c r="O6517" s="17"/>
      <c r="P6517" s="17">
        <f t="shared" si="5292"/>
        <v>0</v>
      </c>
      <c r="Q6517" s="161" t="str">
        <f t="shared" si="5293"/>
        <v>-</v>
      </c>
    </row>
    <row r="6518" spans="1:17" ht="22.5" x14ac:dyDescent="0.25">
      <c r="A6518" s="1" t="s">
        <v>1</v>
      </c>
      <c r="B6518" s="1" t="s">
        <v>1</v>
      </c>
      <c r="C6518" s="1" t="s">
        <v>1</v>
      </c>
      <c r="D6518" s="2" t="s">
        <v>1</v>
      </c>
      <c r="E6518" s="2" t="s">
        <v>1</v>
      </c>
      <c r="F6518" s="2" t="s">
        <v>1</v>
      </c>
      <c r="G6518" s="2" t="s">
        <v>1</v>
      </c>
      <c r="H6518" s="13" t="s">
        <v>57</v>
      </c>
      <c r="I6518" s="184">
        <f t="shared" ref="I6518:O6519" si="5303">SUM(I6519)</f>
        <v>100</v>
      </c>
      <c r="J6518" s="184">
        <f t="shared" si="5303"/>
        <v>39700</v>
      </c>
      <c r="K6518" s="184">
        <f t="shared" si="5303"/>
        <v>39600</v>
      </c>
      <c r="L6518" s="184">
        <f t="shared" si="5303"/>
        <v>0</v>
      </c>
      <c r="M6518" s="14">
        <f t="shared" si="5303"/>
        <v>0</v>
      </c>
      <c r="N6518" s="14">
        <f t="shared" si="5303"/>
        <v>0</v>
      </c>
      <c r="O6518" s="14">
        <f t="shared" si="5303"/>
        <v>0</v>
      </c>
      <c r="P6518" s="14">
        <f t="shared" si="5292"/>
        <v>39600</v>
      </c>
      <c r="Q6518" s="184">
        <f t="shared" si="5293"/>
        <v>99.748110831234257</v>
      </c>
    </row>
    <row r="6519" spans="1:17" x14ac:dyDescent="0.25">
      <c r="A6519" s="4" t="s">
        <v>2216</v>
      </c>
      <c r="B6519" s="4" t="s">
        <v>82</v>
      </c>
      <c r="C6519" s="4" t="s">
        <v>1127</v>
      </c>
      <c r="D6519" s="4" t="s">
        <v>2311</v>
      </c>
      <c r="E6519" s="2" t="s">
        <v>58</v>
      </c>
      <c r="F6519" s="2" t="s">
        <v>1</v>
      </c>
      <c r="G6519" s="2" t="s">
        <v>1</v>
      </c>
      <c r="H6519" s="2" t="s">
        <v>59</v>
      </c>
      <c r="I6519" s="185">
        <f t="shared" si="5303"/>
        <v>100</v>
      </c>
      <c r="J6519" s="185">
        <f t="shared" si="5303"/>
        <v>39700</v>
      </c>
      <c r="K6519" s="185">
        <f t="shared" si="5303"/>
        <v>39600</v>
      </c>
      <c r="L6519" s="185">
        <f t="shared" si="5303"/>
        <v>0</v>
      </c>
      <c r="M6519" s="15">
        <f t="shared" si="5303"/>
        <v>0</v>
      </c>
      <c r="N6519" s="15">
        <f t="shared" si="5303"/>
        <v>0</v>
      </c>
      <c r="O6519" s="15">
        <f t="shared" si="5303"/>
        <v>0</v>
      </c>
      <c r="P6519" s="15">
        <f t="shared" si="5292"/>
        <v>39600</v>
      </c>
      <c r="Q6519" s="185">
        <f t="shared" si="5293"/>
        <v>99.748110831234257</v>
      </c>
    </row>
    <row r="6520" spans="1:17" x14ac:dyDescent="0.25">
      <c r="A6520" s="4" t="s">
        <v>2216</v>
      </c>
      <c r="B6520" s="4" t="s">
        <v>82</v>
      </c>
      <c r="C6520" s="4" t="s">
        <v>1127</v>
      </c>
      <c r="D6520" s="4" t="s">
        <v>2311</v>
      </c>
      <c r="E6520" s="3" t="s">
        <v>69</v>
      </c>
      <c r="F6520" s="4"/>
      <c r="G6520" s="16" t="s">
        <v>149</v>
      </c>
      <c r="H6520" s="16" t="s">
        <v>68</v>
      </c>
      <c r="I6520" s="183">
        <v>100</v>
      </c>
      <c r="J6520" s="183">
        <v>39700</v>
      </c>
      <c r="K6520" s="183">
        <v>39600</v>
      </c>
      <c r="L6520" s="183">
        <f>M6520+N6520+O6520</f>
        <v>0</v>
      </c>
      <c r="M6520" s="17"/>
      <c r="N6520" s="17"/>
      <c r="O6520" s="17"/>
      <c r="P6520" s="17">
        <f t="shared" si="5292"/>
        <v>39600</v>
      </c>
      <c r="Q6520" s="183">
        <f t="shared" si="5293"/>
        <v>99.748110831234257</v>
      </c>
    </row>
    <row r="6521" spans="1:17" ht="22.5" x14ac:dyDescent="0.25">
      <c r="A6521" s="1" t="s">
        <v>1</v>
      </c>
      <c r="B6521" s="1" t="s">
        <v>1</v>
      </c>
      <c r="C6521" s="1" t="s">
        <v>1</v>
      </c>
      <c r="D6521" s="2" t="s">
        <v>1</v>
      </c>
      <c r="E6521" s="2" t="s">
        <v>1</v>
      </c>
      <c r="F6521" s="2" t="s">
        <v>1</v>
      </c>
      <c r="G6521" s="2" t="s">
        <v>1</v>
      </c>
      <c r="H6521" s="13" t="s">
        <v>70</v>
      </c>
      <c r="I6521" s="184">
        <f t="shared" ref="I6521:O6522" si="5304">SUM(I6522)</f>
        <v>10000</v>
      </c>
      <c r="J6521" s="184">
        <f t="shared" si="5304"/>
        <v>0</v>
      </c>
      <c r="K6521" s="184">
        <f t="shared" si="5304"/>
        <v>0</v>
      </c>
      <c r="L6521" s="184">
        <f t="shared" si="5304"/>
        <v>0</v>
      </c>
      <c r="M6521" s="14">
        <f t="shared" si="5304"/>
        <v>0</v>
      </c>
      <c r="N6521" s="14">
        <f t="shared" si="5304"/>
        <v>0</v>
      </c>
      <c r="O6521" s="14">
        <f t="shared" si="5304"/>
        <v>0</v>
      </c>
      <c r="P6521" s="14">
        <f t="shared" si="5292"/>
        <v>0</v>
      </c>
      <c r="Q6521" s="163" t="str">
        <f t="shared" si="5293"/>
        <v>-</v>
      </c>
    </row>
    <row r="6522" spans="1:17" x14ac:dyDescent="0.25">
      <c r="A6522" s="4" t="s">
        <v>2216</v>
      </c>
      <c r="B6522" s="4" t="s">
        <v>82</v>
      </c>
      <c r="C6522" s="4" t="s">
        <v>1127</v>
      </c>
      <c r="D6522" s="4" t="s">
        <v>2311</v>
      </c>
      <c r="E6522" s="2" t="s">
        <v>71</v>
      </c>
      <c r="F6522" s="2" t="s">
        <v>1</v>
      </c>
      <c r="G6522" s="2" t="s">
        <v>1</v>
      </c>
      <c r="H6522" s="2" t="s">
        <v>72</v>
      </c>
      <c r="I6522" s="185">
        <f t="shared" si="5304"/>
        <v>10000</v>
      </c>
      <c r="J6522" s="185">
        <f t="shared" si="5304"/>
        <v>0</v>
      </c>
      <c r="K6522" s="185">
        <f t="shared" si="5304"/>
        <v>0</v>
      </c>
      <c r="L6522" s="185">
        <f t="shared" si="5304"/>
        <v>0</v>
      </c>
      <c r="M6522" s="15">
        <f t="shared" si="5304"/>
        <v>0</v>
      </c>
      <c r="N6522" s="15">
        <f t="shared" si="5304"/>
        <v>0</v>
      </c>
      <c r="O6522" s="15">
        <f t="shared" si="5304"/>
        <v>0</v>
      </c>
      <c r="P6522" s="15">
        <f t="shared" si="5292"/>
        <v>0</v>
      </c>
      <c r="Q6522" s="164" t="str">
        <f t="shared" si="5293"/>
        <v>-</v>
      </c>
    </row>
    <row r="6523" spans="1:17" x14ac:dyDescent="0.25">
      <c r="A6523" s="4" t="s">
        <v>2216</v>
      </c>
      <c r="B6523" s="4" t="s">
        <v>82</v>
      </c>
      <c r="C6523" s="4" t="s">
        <v>1127</v>
      </c>
      <c r="D6523" s="4" t="s">
        <v>2311</v>
      </c>
      <c r="E6523" s="3" t="s">
        <v>75</v>
      </c>
      <c r="F6523" s="4"/>
      <c r="G6523" s="16" t="s">
        <v>149</v>
      </c>
      <c r="H6523" s="16" t="s">
        <v>74</v>
      </c>
      <c r="I6523" s="183">
        <v>10000</v>
      </c>
      <c r="J6523" s="183">
        <v>0</v>
      </c>
      <c r="K6523" s="183">
        <v>0</v>
      </c>
      <c r="L6523" s="183">
        <f>M6523+N6523+O6523</f>
        <v>0</v>
      </c>
      <c r="M6523" s="17"/>
      <c r="N6523" s="17"/>
      <c r="O6523" s="17"/>
      <c r="P6523" s="17">
        <f t="shared" si="5292"/>
        <v>0</v>
      </c>
      <c r="Q6523" s="161" t="str">
        <f t="shared" si="5293"/>
        <v>-</v>
      </c>
    </row>
    <row r="6524" spans="1:17" x14ac:dyDescent="0.25">
      <c r="A6524" s="16" t="s">
        <v>1</v>
      </c>
      <c r="B6524" s="16" t="s">
        <v>1</v>
      </c>
      <c r="C6524" s="16" t="s">
        <v>1</v>
      </c>
      <c r="D6524" s="16" t="s">
        <v>1</v>
      </c>
      <c r="E6524" s="16" t="s">
        <v>1</v>
      </c>
      <c r="F6524" s="16" t="s">
        <v>1</v>
      </c>
      <c r="G6524" s="16" t="s">
        <v>1</v>
      </c>
      <c r="H6524" s="13" t="s">
        <v>2320</v>
      </c>
      <c r="I6524" s="184">
        <f t="shared" ref="I6524:O6524" si="5305">SUM(I6521,I6518,I6493)</f>
        <v>1450146</v>
      </c>
      <c r="J6524" s="184">
        <f t="shared" si="5305"/>
        <v>1314746</v>
      </c>
      <c r="K6524" s="184">
        <f t="shared" si="5305"/>
        <v>1137566</v>
      </c>
      <c r="L6524" s="184">
        <f t="shared" si="5305"/>
        <v>174722</v>
      </c>
      <c r="M6524" s="14">
        <f t="shared" si="5305"/>
        <v>116097</v>
      </c>
      <c r="N6524" s="14">
        <f t="shared" si="5305"/>
        <v>55325</v>
      </c>
      <c r="O6524" s="14">
        <f t="shared" si="5305"/>
        <v>3300</v>
      </c>
      <c r="P6524" s="14">
        <f t="shared" si="5292"/>
        <v>1312288</v>
      </c>
      <c r="Q6524" s="184">
        <f t="shared" si="5293"/>
        <v>99.813043736204548</v>
      </c>
    </row>
    <row r="6525" spans="1:17" ht="15.75" thickBot="1" x14ac:dyDescent="0.3">
      <c r="A6525" s="16" t="s">
        <v>1</v>
      </c>
      <c r="B6525" s="16" t="s">
        <v>1</v>
      </c>
      <c r="C6525" s="16" t="s">
        <v>1</v>
      </c>
      <c r="D6525" s="16" t="s">
        <v>1</v>
      </c>
      <c r="E6525" s="16" t="s">
        <v>1</v>
      </c>
      <c r="F6525" s="16" t="s">
        <v>1</v>
      </c>
      <c r="G6525" s="16" t="s">
        <v>1</v>
      </c>
      <c r="H6525" s="2" t="s">
        <v>77</v>
      </c>
      <c r="I6525" s="185">
        <v>29</v>
      </c>
      <c r="J6525" s="185">
        <v>29</v>
      </c>
      <c r="K6525" s="185"/>
      <c r="L6525" s="185"/>
      <c r="M6525" s="15"/>
      <c r="N6525" s="15"/>
      <c r="O6525" s="15"/>
      <c r="P6525" s="15"/>
      <c r="Q6525" s="164"/>
    </row>
    <row r="6526" spans="1:17" ht="45.75" thickBot="1" x14ac:dyDescent="0.3">
      <c r="A6526" s="212" t="s">
        <v>1</v>
      </c>
      <c r="B6526" s="212" t="s">
        <v>1</v>
      </c>
      <c r="C6526" s="212" t="s">
        <v>1</v>
      </c>
      <c r="D6526" s="212" t="s">
        <v>1</v>
      </c>
      <c r="E6526" s="212" t="s">
        <v>1</v>
      </c>
      <c r="F6526" s="212" t="s">
        <v>1</v>
      </c>
      <c r="G6526" s="214" t="s">
        <v>1</v>
      </c>
      <c r="H6526" s="5" t="s">
        <v>78</v>
      </c>
      <c r="I6526" s="109" t="s">
        <v>3374</v>
      </c>
      <c r="J6526" s="109" t="s">
        <v>3433</v>
      </c>
      <c r="K6526" s="109" t="s">
        <v>3437</v>
      </c>
      <c r="L6526" s="109" t="s">
        <v>3434</v>
      </c>
      <c r="M6526" s="5" t="s">
        <v>3439</v>
      </c>
      <c r="N6526" s="5" t="s">
        <v>3440</v>
      </c>
      <c r="O6526" s="5" t="s">
        <v>3441</v>
      </c>
      <c r="P6526" s="5" t="s">
        <v>3438</v>
      </c>
      <c r="Q6526" s="162" t="s">
        <v>3302</v>
      </c>
    </row>
    <row r="6527" spans="1:17" x14ac:dyDescent="0.25">
      <c r="A6527" s="213"/>
      <c r="B6527" s="213"/>
      <c r="C6527" s="213"/>
      <c r="D6527" s="213"/>
      <c r="E6527" s="213"/>
      <c r="F6527" s="213"/>
      <c r="G6527" s="215"/>
      <c r="H6527" s="18" t="s">
        <v>1</v>
      </c>
      <c r="I6527" s="110">
        <v>1</v>
      </c>
      <c r="J6527" s="110">
        <v>2</v>
      </c>
      <c r="K6527" s="110">
        <v>20</v>
      </c>
      <c r="L6527" s="110" t="s">
        <v>3402</v>
      </c>
      <c r="M6527" s="12">
        <v>5</v>
      </c>
      <c r="N6527" s="12">
        <v>6</v>
      </c>
      <c r="O6527" s="12">
        <v>7</v>
      </c>
      <c r="P6527" s="12" t="s">
        <v>3303</v>
      </c>
      <c r="Q6527" s="110">
        <v>9</v>
      </c>
    </row>
    <row r="6528" spans="1:17" x14ac:dyDescent="0.25">
      <c r="A6528" s="213"/>
      <c r="B6528" s="213"/>
      <c r="C6528" s="213"/>
      <c r="D6528" s="213"/>
      <c r="E6528" s="213"/>
      <c r="F6528" s="213"/>
      <c r="G6528" s="215"/>
      <c r="H6528" s="19" t="s">
        <v>157</v>
      </c>
      <c r="I6528" s="186">
        <f t="shared" ref="I6528:L6528" si="5306">SUM(I6524)</f>
        <v>1450146</v>
      </c>
      <c r="J6528" s="186">
        <f t="shared" ref="J6528" si="5307">SUM(J6524)</f>
        <v>1314746</v>
      </c>
      <c r="K6528" s="186">
        <f t="shared" ref="K6528" si="5308">SUM(K6524)</f>
        <v>1137566</v>
      </c>
      <c r="L6528" s="186">
        <f t="shared" si="5306"/>
        <v>174722</v>
      </c>
      <c r="M6528" s="20">
        <f t="shared" ref="M6528:O6528" si="5309">SUM(M6524)</f>
        <v>116097</v>
      </c>
      <c r="N6528" s="20">
        <f t="shared" si="5309"/>
        <v>55325</v>
      </c>
      <c r="O6528" s="20">
        <f t="shared" si="5309"/>
        <v>3300</v>
      </c>
      <c r="P6528" s="20">
        <f>K6528+L6528</f>
        <v>1312288</v>
      </c>
      <c r="Q6528" s="186">
        <f>IF(J6528=0,"-",P6528/J6528*100)</f>
        <v>99.813043736204548</v>
      </c>
    </row>
    <row r="6529" spans="1:17" x14ac:dyDescent="0.25">
      <c r="A6529" s="213"/>
      <c r="B6529" s="213"/>
      <c r="C6529" s="213"/>
      <c r="D6529" s="213"/>
      <c r="E6529" s="213"/>
      <c r="F6529" s="213"/>
      <c r="G6529" s="215"/>
      <c r="H6529" s="21" t="s">
        <v>80</v>
      </c>
      <c r="I6529" s="186">
        <f t="shared" ref="I6529:L6529" si="5310">SUM(I6528)</f>
        <v>1450146</v>
      </c>
      <c r="J6529" s="186">
        <f t="shared" ref="J6529" si="5311">SUM(J6528)</f>
        <v>1314746</v>
      </c>
      <c r="K6529" s="186">
        <f t="shared" ref="K6529" si="5312">SUM(K6528)</f>
        <v>1137566</v>
      </c>
      <c r="L6529" s="186">
        <f t="shared" si="5310"/>
        <v>174722</v>
      </c>
      <c r="M6529" s="20">
        <f t="shared" ref="M6529:O6529" si="5313">SUM(M6528)</f>
        <v>116097</v>
      </c>
      <c r="N6529" s="20">
        <f t="shared" si="5313"/>
        <v>55325</v>
      </c>
      <c r="O6529" s="20">
        <f t="shared" si="5313"/>
        <v>3300</v>
      </c>
      <c r="P6529" s="20">
        <f>K6529+L6529</f>
        <v>1312288</v>
      </c>
      <c r="Q6529" s="186">
        <f>IF(J6529=0,"-",P6529/J6529*100)</f>
        <v>99.813043736204548</v>
      </c>
    </row>
    <row r="6530" spans="1:17" x14ac:dyDescent="0.25">
      <c r="A6530" s="216"/>
      <c r="B6530" s="216"/>
      <c r="C6530" s="216"/>
      <c r="D6530" s="216"/>
      <c r="E6530" s="216"/>
      <c r="F6530" s="216"/>
      <c r="G6530" s="217"/>
      <c r="J6530" s="178">
        <v>0</v>
      </c>
      <c r="K6530" s="178">
        <v>0</v>
      </c>
      <c r="L6530" s="178">
        <f>M6530+N6530+O6530</f>
        <v>0</v>
      </c>
      <c r="P6530">
        <f>K6530+L6530</f>
        <v>0</v>
      </c>
      <c r="Q6530" s="160" t="str">
        <f>IF(J6530=0,"-",P6530/J6530*100)</f>
        <v>-</v>
      </c>
    </row>
    <row r="6531" spans="1:17" ht="15.75" thickBot="1" x14ac:dyDescent="0.3">
      <c r="A6531" s="16" t="s">
        <v>1</v>
      </c>
      <c r="B6531" s="16" t="s">
        <v>1</v>
      </c>
      <c r="C6531" s="16" t="s">
        <v>1</v>
      </c>
      <c r="D6531" s="16" t="s">
        <v>1</v>
      </c>
      <c r="E6531" s="16" t="s">
        <v>1</v>
      </c>
      <c r="F6531" s="16" t="s">
        <v>1</v>
      </c>
      <c r="G6531" s="16" t="s">
        <v>1</v>
      </c>
      <c r="H6531" s="22" t="s">
        <v>1</v>
      </c>
      <c r="I6531" s="187"/>
      <c r="J6531" s="187"/>
      <c r="K6531" s="187"/>
      <c r="L6531" s="187"/>
      <c r="M6531" s="22"/>
      <c r="N6531" s="22"/>
      <c r="O6531" s="22"/>
      <c r="P6531" s="22"/>
      <c r="Q6531" s="166"/>
    </row>
    <row r="6532" spans="1:17" ht="45.75" thickBot="1" x14ac:dyDescent="0.3">
      <c r="A6532" s="5" t="s">
        <v>4</v>
      </c>
      <c r="B6532" s="5" t="s">
        <v>5</v>
      </c>
      <c r="C6532" s="5" t="s">
        <v>6</v>
      </c>
      <c r="D6532" s="6" t="s">
        <v>1</v>
      </c>
      <c r="E6532" s="5" t="s">
        <v>7</v>
      </c>
      <c r="F6532" s="5" t="s">
        <v>8</v>
      </c>
      <c r="G6532" s="5" t="s">
        <v>9</v>
      </c>
      <c r="H6532" s="5" t="s">
        <v>10</v>
      </c>
      <c r="I6532" s="109" t="s">
        <v>3374</v>
      </c>
      <c r="J6532" s="109" t="s">
        <v>3433</v>
      </c>
      <c r="K6532" s="109" t="s">
        <v>3437</v>
      </c>
      <c r="L6532" s="109" t="s">
        <v>3434</v>
      </c>
      <c r="M6532" s="5" t="s">
        <v>3439</v>
      </c>
      <c r="N6532" s="5" t="s">
        <v>3440</v>
      </c>
      <c r="O6532" s="5" t="s">
        <v>3441</v>
      </c>
      <c r="P6532" s="5" t="s">
        <v>3438</v>
      </c>
      <c r="Q6532" s="162" t="s">
        <v>3302</v>
      </c>
    </row>
    <row r="6533" spans="1:17" x14ac:dyDescent="0.25">
      <c r="A6533" s="7" t="s">
        <v>1</v>
      </c>
      <c r="B6533" s="7" t="s">
        <v>1</v>
      </c>
      <c r="C6533" s="7" t="s">
        <v>1</v>
      </c>
      <c r="D6533" s="8" t="s">
        <v>1</v>
      </c>
      <c r="E6533" s="8" t="s">
        <v>1</v>
      </c>
      <c r="F6533" s="9" t="s">
        <v>1</v>
      </c>
      <c r="G6533" s="10" t="s">
        <v>1</v>
      </c>
      <c r="H6533" s="11" t="s">
        <v>1</v>
      </c>
      <c r="I6533" s="110">
        <v>1</v>
      </c>
      <c r="J6533" s="110">
        <v>2</v>
      </c>
      <c r="K6533" s="110">
        <v>20</v>
      </c>
      <c r="L6533" s="110" t="s">
        <v>3402</v>
      </c>
      <c r="M6533" s="12">
        <v>5</v>
      </c>
      <c r="N6533" s="12">
        <v>6</v>
      </c>
      <c r="O6533" s="12">
        <v>7</v>
      </c>
      <c r="P6533" s="12" t="s">
        <v>3303</v>
      </c>
      <c r="Q6533" s="110">
        <v>9</v>
      </c>
    </row>
    <row r="6534" spans="1:17" ht="22.5" x14ac:dyDescent="0.25">
      <c r="A6534" s="1" t="s">
        <v>2216</v>
      </c>
      <c r="B6534" s="1" t="s">
        <v>82</v>
      </c>
      <c r="C6534" s="4" t="s">
        <v>1138</v>
      </c>
      <c r="D6534" s="4" t="s">
        <v>2321</v>
      </c>
      <c r="E6534" s="2" t="s">
        <v>1</v>
      </c>
      <c r="F6534" s="2" t="s">
        <v>1</v>
      </c>
      <c r="G6534" s="2" t="s">
        <v>1</v>
      </c>
      <c r="H6534" s="2" t="s">
        <v>2322</v>
      </c>
      <c r="I6534" s="183">
        <v>0</v>
      </c>
      <c r="J6534" s="183"/>
      <c r="K6534" s="183"/>
      <c r="L6534" s="183"/>
      <c r="M6534" s="3"/>
      <c r="N6534" s="3"/>
      <c r="O6534" s="3"/>
      <c r="P6534" s="3"/>
      <c r="Q6534" s="161"/>
    </row>
    <row r="6535" spans="1:17" ht="33.75" x14ac:dyDescent="0.25">
      <c r="A6535" s="1" t="s">
        <v>1</v>
      </c>
      <c r="B6535" s="1" t="s">
        <v>1</v>
      </c>
      <c r="C6535" s="1" t="s">
        <v>1</v>
      </c>
      <c r="D6535" s="2" t="s">
        <v>1</v>
      </c>
      <c r="E6535" s="2" t="s">
        <v>1</v>
      </c>
      <c r="F6535" s="2" t="s">
        <v>1</v>
      </c>
      <c r="G6535" s="2" t="s">
        <v>1</v>
      </c>
      <c r="H6535" s="13" t="s">
        <v>14</v>
      </c>
      <c r="I6535" s="184">
        <f t="shared" ref="I6535:L6535" si="5314">SUM(I6536,I6544,I6546)</f>
        <v>1074924</v>
      </c>
      <c r="J6535" s="184">
        <f t="shared" ref="J6535" si="5315">SUM(J6536,J6544,J6546)</f>
        <v>1065048</v>
      </c>
      <c r="K6535" s="184">
        <f t="shared" ref="K6535" si="5316">SUM(K6536,K6544,K6546)</f>
        <v>811590</v>
      </c>
      <c r="L6535" s="184">
        <f t="shared" si="5314"/>
        <v>253458</v>
      </c>
      <c r="M6535" s="14">
        <f t="shared" ref="M6535:O6535" si="5317">SUM(M6536,M6544,M6546)</f>
        <v>94813</v>
      </c>
      <c r="N6535" s="14">
        <f t="shared" si="5317"/>
        <v>82510</v>
      </c>
      <c r="O6535" s="14">
        <f t="shared" si="5317"/>
        <v>76135</v>
      </c>
      <c r="P6535" s="14">
        <f t="shared" ref="P6535:P6574" si="5318">K6535+L6535</f>
        <v>1065048</v>
      </c>
      <c r="Q6535" s="184">
        <f t="shared" ref="Q6535:Q6574" si="5319">IF(J6535=0,"-",P6535/J6535*100)</f>
        <v>100</v>
      </c>
    </row>
    <row r="6536" spans="1:17" x14ac:dyDescent="0.25">
      <c r="A6536" s="4" t="s">
        <v>2216</v>
      </c>
      <c r="B6536" s="4" t="s">
        <v>82</v>
      </c>
      <c r="C6536" s="4" t="s">
        <v>1138</v>
      </c>
      <c r="D6536" s="4" t="s">
        <v>2321</v>
      </c>
      <c r="E6536" s="2" t="s">
        <v>15</v>
      </c>
      <c r="F6536" s="2" t="s">
        <v>1</v>
      </c>
      <c r="G6536" s="2" t="s">
        <v>1</v>
      </c>
      <c r="H6536" s="2" t="s">
        <v>16</v>
      </c>
      <c r="I6536" s="185">
        <f t="shared" ref="I6536:L6536" si="5320">SUM(I6537:I6538)</f>
        <v>839619</v>
      </c>
      <c r="J6536" s="185">
        <f t="shared" ref="J6536" si="5321">SUM(J6537:J6538)</f>
        <v>841423</v>
      </c>
      <c r="K6536" s="185">
        <f t="shared" ref="K6536" si="5322">SUM(K6537:K6538)</f>
        <v>633545</v>
      </c>
      <c r="L6536" s="185">
        <f t="shared" si="5320"/>
        <v>207878</v>
      </c>
      <c r="M6536" s="15">
        <f t="shared" ref="M6536:O6536" si="5323">SUM(M6537:M6538)</f>
        <v>70793</v>
      </c>
      <c r="N6536" s="15">
        <f t="shared" si="5323"/>
        <v>68793</v>
      </c>
      <c r="O6536" s="15">
        <f t="shared" si="5323"/>
        <v>68292</v>
      </c>
      <c r="P6536" s="15">
        <f t="shared" si="5318"/>
        <v>841423</v>
      </c>
      <c r="Q6536" s="185">
        <f t="shared" si="5319"/>
        <v>100</v>
      </c>
    </row>
    <row r="6537" spans="1:17" x14ac:dyDescent="0.25">
      <c r="A6537" s="4" t="s">
        <v>2216</v>
      </c>
      <c r="B6537" s="4" t="s">
        <v>82</v>
      </c>
      <c r="C6537" s="4" t="s">
        <v>1138</v>
      </c>
      <c r="D6537" s="4" t="s">
        <v>2321</v>
      </c>
      <c r="E6537" s="3" t="s">
        <v>18</v>
      </c>
      <c r="F6537" s="4"/>
      <c r="G6537" s="16" t="s">
        <v>149</v>
      </c>
      <c r="H6537" s="16" t="s">
        <v>17</v>
      </c>
      <c r="I6537" s="183">
        <v>748176</v>
      </c>
      <c r="J6537" s="183">
        <v>748176</v>
      </c>
      <c r="K6537" s="183">
        <v>546436</v>
      </c>
      <c r="L6537" s="183">
        <f>M6537+N6537+O6537</f>
        <v>201740</v>
      </c>
      <c r="M6537" s="17">
        <v>67247</v>
      </c>
      <c r="N6537" s="17">
        <v>67247</v>
      </c>
      <c r="O6537" s="17">
        <v>67246</v>
      </c>
      <c r="P6537" s="17">
        <f t="shared" si="5318"/>
        <v>748176</v>
      </c>
      <c r="Q6537" s="183">
        <f t="shared" si="5319"/>
        <v>100</v>
      </c>
    </row>
    <row r="6538" spans="1:17" x14ac:dyDescent="0.25">
      <c r="A6538" s="1" t="s">
        <v>2216</v>
      </c>
      <c r="B6538" s="1" t="s">
        <v>82</v>
      </c>
      <c r="C6538" s="1" t="s">
        <v>1138</v>
      </c>
      <c r="D6538" s="1" t="s">
        <v>2321</v>
      </c>
      <c r="E6538" s="1" t="s">
        <v>20</v>
      </c>
      <c r="F6538" s="4" t="s">
        <v>1</v>
      </c>
      <c r="G6538" s="16" t="s">
        <v>1</v>
      </c>
      <c r="H6538" s="2" t="s">
        <v>21</v>
      </c>
      <c r="I6538" s="185">
        <f t="shared" ref="I6538:O6538" si="5324">SUM(I6539:I6543)</f>
        <v>91443</v>
      </c>
      <c r="J6538" s="185">
        <f t="shared" si="5324"/>
        <v>93247</v>
      </c>
      <c r="K6538" s="185">
        <f t="shared" si="5324"/>
        <v>87109</v>
      </c>
      <c r="L6538" s="185">
        <f t="shared" si="5324"/>
        <v>6138</v>
      </c>
      <c r="M6538" s="15">
        <f t="shared" si="5324"/>
        <v>3546</v>
      </c>
      <c r="N6538" s="15">
        <f t="shared" si="5324"/>
        <v>1546</v>
      </c>
      <c r="O6538" s="15">
        <f t="shared" si="5324"/>
        <v>1046</v>
      </c>
      <c r="P6538" s="15">
        <f t="shared" si="5318"/>
        <v>93247</v>
      </c>
      <c r="Q6538" s="185">
        <f t="shared" si="5319"/>
        <v>100</v>
      </c>
    </row>
    <row r="6539" spans="1:17" x14ac:dyDescent="0.25">
      <c r="A6539" s="4" t="s">
        <v>2216</v>
      </c>
      <c r="B6539" s="4" t="s">
        <v>82</v>
      </c>
      <c r="C6539" s="4" t="s">
        <v>1138</v>
      </c>
      <c r="D6539" s="4" t="s">
        <v>2321</v>
      </c>
      <c r="E6539" s="3" t="s">
        <v>22</v>
      </c>
      <c r="F6539" s="4" t="s">
        <v>2323</v>
      </c>
      <c r="G6539" s="16" t="s">
        <v>149</v>
      </c>
      <c r="H6539" s="16" t="s">
        <v>86</v>
      </c>
      <c r="I6539" s="183">
        <v>10812</v>
      </c>
      <c r="J6539" s="183">
        <v>10812</v>
      </c>
      <c r="K6539" s="183">
        <v>9174</v>
      </c>
      <c r="L6539" s="183">
        <f>M6539+N6539+O6539</f>
        <v>1638</v>
      </c>
      <c r="M6539" s="17">
        <v>546</v>
      </c>
      <c r="N6539" s="17">
        <v>546</v>
      </c>
      <c r="O6539" s="17">
        <v>546</v>
      </c>
      <c r="P6539" s="17">
        <f t="shared" si="5318"/>
        <v>10812</v>
      </c>
      <c r="Q6539" s="183">
        <f t="shared" si="5319"/>
        <v>100</v>
      </c>
    </row>
    <row r="6540" spans="1:17" x14ac:dyDescent="0.25">
      <c r="A6540" s="4" t="s">
        <v>2216</v>
      </c>
      <c r="B6540" s="4" t="s">
        <v>82</v>
      </c>
      <c r="C6540" s="4" t="s">
        <v>1138</v>
      </c>
      <c r="D6540" s="4" t="s">
        <v>2321</v>
      </c>
      <c r="E6540" s="3" t="s">
        <v>22</v>
      </c>
      <c r="F6540" s="4" t="s">
        <v>2324</v>
      </c>
      <c r="G6540" s="16" t="s">
        <v>149</v>
      </c>
      <c r="H6540" s="16" t="s">
        <v>26</v>
      </c>
      <c r="I6540" s="183">
        <v>45000</v>
      </c>
      <c r="J6540" s="183">
        <v>45000</v>
      </c>
      <c r="K6540" s="183">
        <v>40500</v>
      </c>
      <c r="L6540" s="183">
        <f>M6540+N6540+O6540</f>
        <v>4500</v>
      </c>
      <c r="M6540" s="17">
        <v>3000</v>
      </c>
      <c r="N6540" s="17">
        <v>1000</v>
      </c>
      <c r="O6540" s="17">
        <v>500</v>
      </c>
      <c r="P6540" s="17">
        <f t="shared" si="5318"/>
        <v>45000</v>
      </c>
      <c r="Q6540" s="183">
        <f t="shared" si="5319"/>
        <v>100</v>
      </c>
    </row>
    <row r="6541" spans="1:17" x14ac:dyDescent="0.25">
      <c r="A6541" s="4" t="s">
        <v>2216</v>
      </c>
      <c r="B6541" s="4" t="s">
        <v>82</v>
      </c>
      <c r="C6541" s="4" t="s">
        <v>1138</v>
      </c>
      <c r="D6541" s="4" t="s">
        <v>2321</v>
      </c>
      <c r="E6541" s="3" t="s">
        <v>22</v>
      </c>
      <c r="F6541" s="4" t="s">
        <v>2325</v>
      </c>
      <c r="G6541" s="16" t="s">
        <v>149</v>
      </c>
      <c r="H6541" s="16" t="s">
        <v>28</v>
      </c>
      <c r="I6541" s="183">
        <v>12831</v>
      </c>
      <c r="J6541" s="183">
        <v>13955</v>
      </c>
      <c r="K6541" s="183">
        <v>13955</v>
      </c>
      <c r="L6541" s="183">
        <f>M6541+N6541+O6541</f>
        <v>0</v>
      </c>
      <c r="M6541" s="17">
        <v>0</v>
      </c>
      <c r="N6541" s="17">
        <v>0</v>
      </c>
      <c r="O6541" s="17">
        <v>0</v>
      </c>
      <c r="P6541" s="17">
        <f t="shared" si="5318"/>
        <v>13955</v>
      </c>
      <c r="Q6541" s="183">
        <f t="shared" si="5319"/>
        <v>100</v>
      </c>
    </row>
    <row r="6542" spans="1:17" x14ac:dyDescent="0.25">
      <c r="A6542" s="4" t="s">
        <v>2216</v>
      </c>
      <c r="B6542" s="4" t="s">
        <v>82</v>
      </c>
      <c r="C6542" s="4" t="s">
        <v>1138</v>
      </c>
      <c r="D6542" s="4" t="s">
        <v>2321</v>
      </c>
      <c r="E6542" s="3" t="s">
        <v>22</v>
      </c>
      <c r="F6542" s="4" t="s">
        <v>2326</v>
      </c>
      <c r="G6542" s="16" t="s">
        <v>149</v>
      </c>
      <c r="H6542" s="16" t="s">
        <v>24</v>
      </c>
      <c r="I6542" s="183">
        <v>17800</v>
      </c>
      <c r="J6542" s="183">
        <v>18480</v>
      </c>
      <c r="K6542" s="183">
        <v>18480</v>
      </c>
      <c r="L6542" s="183">
        <f>M6542+N6542+O6542</f>
        <v>0</v>
      </c>
      <c r="M6542" s="17"/>
      <c r="N6542" s="17"/>
      <c r="O6542" s="17"/>
      <c r="P6542" s="17">
        <f t="shared" si="5318"/>
        <v>18480</v>
      </c>
      <c r="Q6542" s="183">
        <f t="shared" si="5319"/>
        <v>100</v>
      </c>
    </row>
    <row r="6543" spans="1:17" x14ac:dyDescent="0.25">
      <c r="A6543" s="4" t="s">
        <v>2216</v>
      </c>
      <c r="B6543" s="4" t="s">
        <v>82</v>
      </c>
      <c r="C6543" s="4" t="s">
        <v>1138</v>
      </c>
      <c r="D6543" s="4" t="s">
        <v>2321</v>
      </c>
      <c r="E6543" s="3" t="s">
        <v>22</v>
      </c>
      <c r="F6543" s="4" t="s">
        <v>2327</v>
      </c>
      <c r="G6543" s="16" t="s">
        <v>149</v>
      </c>
      <c r="H6543" s="16" t="s">
        <v>30</v>
      </c>
      <c r="I6543" s="183">
        <v>5000</v>
      </c>
      <c r="J6543" s="183">
        <v>5000</v>
      </c>
      <c r="K6543" s="183">
        <v>5000</v>
      </c>
      <c r="L6543" s="183">
        <f>M6543+N6543+O6543</f>
        <v>0</v>
      </c>
      <c r="M6543" s="17"/>
      <c r="N6543" s="17"/>
      <c r="O6543" s="17"/>
      <c r="P6543" s="17">
        <f t="shared" si="5318"/>
        <v>5000</v>
      </c>
      <c r="Q6543" s="183">
        <f t="shared" si="5319"/>
        <v>100</v>
      </c>
    </row>
    <row r="6544" spans="1:17" x14ac:dyDescent="0.25">
      <c r="A6544" s="4" t="s">
        <v>2216</v>
      </c>
      <c r="B6544" s="4" t="s">
        <v>82</v>
      </c>
      <c r="C6544" s="4" t="s">
        <v>1138</v>
      </c>
      <c r="D6544" s="4" t="s">
        <v>2321</v>
      </c>
      <c r="E6544" s="2" t="s">
        <v>31</v>
      </c>
      <c r="F6544" s="2" t="s">
        <v>1</v>
      </c>
      <c r="G6544" s="2" t="s">
        <v>1</v>
      </c>
      <c r="H6544" s="2" t="s">
        <v>32</v>
      </c>
      <c r="I6544" s="185">
        <f t="shared" ref="I6544:O6544" si="5325">SUM(I6545)</f>
        <v>78558</v>
      </c>
      <c r="J6544" s="185">
        <f t="shared" si="5325"/>
        <v>78558</v>
      </c>
      <c r="K6544" s="185">
        <f t="shared" si="5325"/>
        <v>56829</v>
      </c>
      <c r="L6544" s="185">
        <f t="shared" si="5325"/>
        <v>21729</v>
      </c>
      <c r="M6544" s="15">
        <f t="shared" si="5325"/>
        <v>7243</v>
      </c>
      <c r="N6544" s="15">
        <f t="shared" si="5325"/>
        <v>7243</v>
      </c>
      <c r="O6544" s="15">
        <f t="shared" si="5325"/>
        <v>7243</v>
      </c>
      <c r="P6544" s="15">
        <f t="shared" si="5318"/>
        <v>78558</v>
      </c>
      <c r="Q6544" s="185">
        <f t="shared" si="5319"/>
        <v>100</v>
      </c>
    </row>
    <row r="6545" spans="1:17" x14ac:dyDescent="0.25">
      <c r="A6545" s="4" t="s">
        <v>2216</v>
      </c>
      <c r="B6545" s="4" t="s">
        <v>82</v>
      </c>
      <c r="C6545" s="4" t="s">
        <v>1138</v>
      </c>
      <c r="D6545" s="4" t="s">
        <v>2321</v>
      </c>
      <c r="E6545" s="3" t="s">
        <v>34</v>
      </c>
      <c r="F6545" s="4"/>
      <c r="G6545" s="16" t="s">
        <v>149</v>
      </c>
      <c r="H6545" s="16" t="s">
        <v>33</v>
      </c>
      <c r="I6545" s="183">
        <v>78558</v>
      </c>
      <c r="J6545" s="183">
        <v>78558</v>
      </c>
      <c r="K6545" s="183">
        <v>56829</v>
      </c>
      <c r="L6545" s="183">
        <f>M6545+N6545+O6545</f>
        <v>21729</v>
      </c>
      <c r="M6545" s="17">
        <v>7243</v>
      </c>
      <c r="N6545" s="17">
        <v>7243</v>
      </c>
      <c r="O6545" s="17">
        <v>7243</v>
      </c>
      <c r="P6545" s="17">
        <f t="shared" si="5318"/>
        <v>78558</v>
      </c>
      <c r="Q6545" s="183">
        <f t="shared" si="5319"/>
        <v>100</v>
      </c>
    </row>
    <row r="6546" spans="1:17" x14ac:dyDescent="0.25">
      <c r="A6546" s="4" t="s">
        <v>2216</v>
      </c>
      <c r="B6546" s="4" t="s">
        <v>82</v>
      </c>
      <c r="C6546" s="4" t="s">
        <v>1138</v>
      </c>
      <c r="D6546" s="4" t="s">
        <v>2321</v>
      </c>
      <c r="E6546" s="2" t="s">
        <v>35</v>
      </c>
      <c r="F6546" s="2" t="s">
        <v>1</v>
      </c>
      <c r="G6546" s="2" t="s">
        <v>1</v>
      </c>
      <c r="H6546" s="2" t="s">
        <v>36</v>
      </c>
      <c r="I6546" s="185">
        <f t="shared" ref="I6546:O6546" si="5326">SUM(I6547:I6555)</f>
        <v>156747</v>
      </c>
      <c r="J6546" s="185">
        <f t="shared" si="5326"/>
        <v>145067</v>
      </c>
      <c r="K6546" s="185">
        <f t="shared" si="5326"/>
        <v>121216</v>
      </c>
      <c r="L6546" s="185">
        <f t="shared" si="5326"/>
        <v>23851</v>
      </c>
      <c r="M6546" s="15">
        <f t="shared" si="5326"/>
        <v>16777</v>
      </c>
      <c r="N6546" s="15">
        <f t="shared" si="5326"/>
        <v>6474</v>
      </c>
      <c r="O6546" s="15">
        <f t="shared" si="5326"/>
        <v>600</v>
      </c>
      <c r="P6546" s="15">
        <f t="shared" si="5318"/>
        <v>145067</v>
      </c>
      <c r="Q6546" s="185">
        <f t="shared" si="5319"/>
        <v>100</v>
      </c>
    </row>
    <row r="6547" spans="1:17" x14ac:dyDescent="0.25">
      <c r="A6547" s="4" t="s">
        <v>2216</v>
      </c>
      <c r="B6547" s="4" t="s">
        <v>82</v>
      </c>
      <c r="C6547" s="4" t="s">
        <v>1138</v>
      </c>
      <c r="D6547" s="4" t="s">
        <v>2321</v>
      </c>
      <c r="E6547" s="3" t="s">
        <v>39</v>
      </c>
      <c r="F6547" s="4"/>
      <c r="G6547" s="16" t="s">
        <v>149</v>
      </c>
      <c r="H6547" s="16" t="s">
        <v>38</v>
      </c>
      <c r="I6547" s="183">
        <v>2500</v>
      </c>
      <c r="J6547" s="183">
        <v>2670</v>
      </c>
      <c r="K6547" s="183">
        <v>2670</v>
      </c>
      <c r="L6547" s="183">
        <f t="shared" ref="L6547:L6554" si="5327">M6547+N6547+O6547</f>
        <v>0</v>
      </c>
      <c r="M6547" s="17">
        <v>0</v>
      </c>
      <c r="N6547" s="17">
        <v>0</v>
      </c>
      <c r="O6547" s="17">
        <v>0</v>
      </c>
      <c r="P6547" s="17">
        <f t="shared" si="5318"/>
        <v>2670</v>
      </c>
      <c r="Q6547" s="183">
        <f t="shared" si="5319"/>
        <v>100</v>
      </c>
    </row>
    <row r="6548" spans="1:17" x14ac:dyDescent="0.25">
      <c r="A6548" s="4" t="s">
        <v>2216</v>
      </c>
      <c r="B6548" s="4" t="s">
        <v>82</v>
      </c>
      <c r="C6548" s="4" t="s">
        <v>1138</v>
      </c>
      <c r="D6548" s="4" t="s">
        <v>2321</v>
      </c>
      <c r="E6548" s="3" t="s">
        <v>197</v>
      </c>
      <c r="F6548" s="4"/>
      <c r="G6548" s="16" t="s">
        <v>149</v>
      </c>
      <c r="H6548" s="16" t="s">
        <v>196</v>
      </c>
      <c r="I6548" s="183">
        <v>12500</v>
      </c>
      <c r="J6548" s="183">
        <v>12500</v>
      </c>
      <c r="K6548" s="183">
        <v>6900</v>
      </c>
      <c r="L6548" s="183">
        <f t="shared" si="5327"/>
        <v>5600</v>
      </c>
      <c r="M6548" s="17">
        <v>2500</v>
      </c>
      <c r="N6548" s="17">
        <v>2500</v>
      </c>
      <c r="O6548" s="17">
        <v>600</v>
      </c>
      <c r="P6548" s="17">
        <f t="shared" si="5318"/>
        <v>12500</v>
      </c>
      <c r="Q6548" s="183">
        <f t="shared" si="5319"/>
        <v>100</v>
      </c>
    </row>
    <row r="6549" spans="1:17" x14ac:dyDescent="0.25">
      <c r="A6549" s="4" t="s">
        <v>2216</v>
      </c>
      <c r="B6549" s="4" t="s">
        <v>82</v>
      </c>
      <c r="C6549" s="4" t="s">
        <v>1138</v>
      </c>
      <c r="D6549" s="4" t="s">
        <v>2321</v>
      </c>
      <c r="E6549" s="3" t="s">
        <v>200</v>
      </c>
      <c r="F6549" s="4"/>
      <c r="G6549" s="16" t="s">
        <v>149</v>
      </c>
      <c r="H6549" s="16" t="s">
        <v>199</v>
      </c>
      <c r="I6549" s="183">
        <v>13005</v>
      </c>
      <c r="J6549" s="183">
        <v>13005</v>
      </c>
      <c r="K6549" s="183">
        <v>9400</v>
      </c>
      <c r="L6549" s="183">
        <f t="shared" si="5327"/>
        <v>3605</v>
      </c>
      <c r="M6549" s="17">
        <v>2000</v>
      </c>
      <c r="N6549" s="17">
        <v>1605</v>
      </c>
      <c r="O6549" s="17">
        <v>0</v>
      </c>
      <c r="P6549" s="17">
        <f t="shared" si="5318"/>
        <v>13005</v>
      </c>
      <c r="Q6549" s="183">
        <f t="shared" si="5319"/>
        <v>100</v>
      </c>
    </row>
    <row r="6550" spans="1:17" x14ac:dyDescent="0.25">
      <c r="A6550" s="4" t="s">
        <v>2216</v>
      </c>
      <c r="B6550" s="4" t="s">
        <v>82</v>
      </c>
      <c r="C6550" s="4" t="s">
        <v>1138</v>
      </c>
      <c r="D6550" s="4" t="s">
        <v>2321</v>
      </c>
      <c r="E6550" s="3" t="s">
        <v>203</v>
      </c>
      <c r="F6550" s="4"/>
      <c r="G6550" s="16" t="s">
        <v>149</v>
      </c>
      <c r="H6550" s="16" t="s">
        <v>202</v>
      </c>
      <c r="I6550" s="183">
        <v>7000</v>
      </c>
      <c r="J6550" s="183">
        <v>6000</v>
      </c>
      <c r="K6550" s="183">
        <v>5300</v>
      </c>
      <c r="L6550" s="183">
        <f t="shared" si="5327"/>
        <v>700</v>
      </c>
      <c r="M6550" s="17">
        <v>700</v>
      </c>
      <c r="N6550" s="17">
        <v>0</v>
      </c>
      <c r="O6550" s="17">
        <v>0</v>
      </c>
      <c r="P6550" s="17">
        <f t="shared" si="5318"/>
        <v>6000</v>
      </c>
      <c r="Q6550" s="183">
        <f t="shared" si="5319"/>
        <v>100</v>
      </c>
    </row>
    <row r="6551" spans="1:17" x14ac:dyDescent="0.25">
      <c r="A6551" s="4" t="s">
        <v>2216</v>
      </c>
      <c r="B6551" s="4" t="s">
        <v>82</v>
      </c>
      <c r="C6551" s="4" t="s">
        <v>1138</v>
      </c>
      <c r="D6551" s="4" t="s">
        <v>2321</v>
      </c>
      <c r="E6551" s="3" t="s">
        <v>206</v>
      </c>
      <c r="F6551" s="4"/>
      <c r="G6551" s="16" t="s">
        <v>149</v>
      </c>
      <c r="H6551" s="16" t="s">
        <v>205</v>
      </c>
      <c r="I6551" s="183">
        <v>1500</v>
      </c>
      <c r="J6551" s="183">
        <v>1500</v>
      </c>
      <c r="K6551" s="183">
        <v>1000</v>
      </c>
      <c r="L6551" s="183">
        <f t="shared" si="5327"/>
        <v>500</v>
      </c>
      <c r="M6551" s="17">
        <v>400</v>
      </c>
      <c r="N6551" s="17">
        <v>100</v>
      </c>
      <c r="O6551" s="17">
        <v>0</v>
      </c>
      <c r="P6551" s="17">
        <f t="shared" si="5318"/>
        <v>1500</v>
      </c>
      <c r="Q6551" s="183">
        <f t="shared" si="5319"/>
        <v>100</v>
      </c>
    </row>
    <row r="6552" spans="1:17" x14ac:dyDescent="0.25">
      <c r="A6552" s="4" t="s">
        <v>2216</v>
      </c>
      <c r="B6552" s="4" t="s">
        <v>82</v>
      </c>
      <c r="C6552" s="4" t="s">
        <v>1138</v>
      </c>
      <c r="D6552" s="4" t="s">
        <v>2321</v>
      </c>
      <c r="E6552" s="3" t="s">
        <v>209</v>
      </c>
      <c r="F6552" s="4"/>
      <c r="G6552" s="16" t="s">
        <v>149</v>
      </c>
      <c r="H6552" s="16" t="s">
        <v>208</v>
      </c>
      <c r="I6552" s="183">
        <v>8005</v>
      </c>
      <c r="J6552" s="183">
        <v>8005</v>
      </c>
      <c r="K6552" s="183">
        <v>5636</v>
      </c>
      <c r="L6552" s="183">
        <f t="shared" si="5327"/>
        <v>2369</v>
      </c>
      <c r="M6552" s="17">
        <v>1700</v>
      </c>
      <c r="N6552" s="17">
        <v>669</v>
      </c>
      <c r="O6552" s="17">
        <v>0</v>
      </c>
      <c r="P6552" s="17">
        <f t="shared" si="5318"/>
        <v>8005</v>
      </c>
      <c r="Q6552" s="183">
        <f t="shared" si="5319"/>
        <v>100</v>
      </c>
    </row>
    <row r="6553" spans="1:17" x14ac:dyDescent="0.25">
      <c r="A6553" s="4" t="s">
        <v>2216</v>
      </c>
      <c r="B6553" s="4" t="s">
        <v>82</v>
      </c>
      <c r="C6553" s="4" t="s">
        <v>1138</v>
      </c>
      <c r="D6553" s="4" t="s">
        <v>2321</v>
      </c>
      <c r="E6553" s="3" t="s">
        <v>212</v>
      </c>
      <c r="F6553" s="4"/>
      <c r="G6553" s="16" t="s">
        <v>149</v>
      </c>
      <c r="H6553" s="16" t="s">
        <v>211</v>
      </c>
      <c r="I6553" s="183">
        <v>53000</v>
      </c>
      <c r="J6553" s="183">
        <v>53000</v>
      </c>
      <c r="K6553" s="183">
        <v>53000</v>
      </c>
      <c r="L6553" s="183">
        <f t="shared" si="5327"/>
        <v>0</v>
      </c>
      <c r="M6553" s="17">
        <v>0</v>
      </c>
      <c r="N6553" s="17">
        <v>0</v>
      </c>
      <c r="O6553" s="17">
        <v>0</v>
      </c>
      <c r="P6553" s="17">
        <f t="shared" si="5318"/>
        <v>53000</v>
      </c>
      <c r="Q6553" s="183">
        <f t="shared" si="5319"/>
        <v>100</v>
      </c>
    </row>
    <row r="6554" spans="1:17" x14ac:dyDescent="0.25">
      <c r="A6554" s="4" t="s">
        <v>2216</v>
      </c>
      <c r="B6554" s="4" t="s">
        <v>82</v>
      </c>
      <c r="C6554" s="4" t="s">
        <v>1138</v>
      </c>
      <c r="D6554" s="4" t="s">
        <v>2321</v>
      </c>
      <c r="E6554" s="3" t="s">
        <v>215</v>
      </c>
      <c r="F6554" s="4"/>
      <c r="G6554" s="16" t="s">
        <v>149</v>
      </c>
      <c r="H6554" s="16" t="s">
        <v>214</v>
      </c>
      <c r="I6554" s="183">
        <v>2575</v>
      </c>
      <c r="J6554" s="183">
        <v>2575</v>
      </c>
      <c r="K6554" s="183">
        <v>2575</v>
      </c>
      <c r="L6554" s="183">
        <f t="shared" si="5327"/>
        <v>0</v>
      </c>
      <c r="M6554" s="17">
        <v>0</v>
      </c>
      <c r="N6554" s="17">
        <v>0</v>
      </c>
      <c r="O6554" s="17">
        <v>0</v>
      </c>
      <c r="P6554" s="17">
        <f t="shared" si="5318"/>
        <v>2575</v>
      </c>
      <c r="Q6554" s="183">
        <f t="shared" si="5319"/>
        <v>100</v>
      </c>
    </row>
    <row r="6555" spans="1:17" x14ac:dyDescent="0.25">
      <c r="A6555" s="1" t="s">
        <v>2216</v>
      </c>
      <c r="B6555" s="1" t="s">
        <v>82</v>
      </c>
      <c r="C6555" s="1" t="s">
        <v>1138</v>
      </c>
      <c r="D6555" s="1" t="s">
        <v>2321</v>
      </c>
      <c r="E6555" s="1" t="s">
        <v>40</v>
      </c>
      <c r="F6555" s="4" t="s">
        <v>1</v>
      </c>
      <c r="G6555" s="16" t="s">
        <v>1</v>
      </c>
      <c r="H6555" s="2" t="s">
        <v>41</v>
      </c>
      <c r="I6555" s="185">
        <f t="shared" ref="I6555:O6555" si="5328">SUM(I6556:I6558)</f>
        <v>56662</v>
      </c>
      <c r="J6555" s="185">
        <f t="shared" si="5328"/>
        <v>45812</v>
      </c>
      <c r="K6555" s="185">
        <f t="shared" si="5328"/>
        <v>34735</v>
      </c>
      <c r="L6555" s="185">
        <f t="shared" si="5328"/>
        <v>11077</v>
      </c>
      <c r="M6555" s="15">
        <f t="shared" si="5328"/>
        <v>9477</v>
      </c>
      <c r="N6555" s="15">
        <f t="shared" si="5328"/>
        <v>1600</v>
      </c>
      <c r="O6555" s="15">
        <f t="shared" si="5328"/>
        <v>0</v>
      </c>
      <c r="P6555" s="15">
        <f t="shared" si="5318"/>
        <v>45812</v>
      </c>
      <c r="Q6555" s="185">
        <f t="shared" si="5319"/>
        <v>100</v>
      </c>
    </row>
    <row r="6556" spans="1:17" x14ac:dyDescent="0.25">
      <c r="A6556" s="4" t="s">
        <v>2216</v>
      </c>
      <c r="B6556" s="4" t="s">
        <v>82</v>
      </c>
      <c r="C6556" s="4" t="s">
        <v>1138</v>
      </c>
      <c r="D6556" s="4" t="s">
        <v>2321</v>
      </c>
      <c r="E6556" s="3" t="s">
        <v>42</v>
      </c>
      <c r="F6556" s="4"/>
      <c r="G6556" s="16" t="s">
        <v>149</v>
      </c>
      <c r="H6556" s="16" t="s">
        <v>41</v>
      </c>
      <c r="I6556" s="183">
        <v>51000</v>
      </c>
      <c r="J6556" s="183">
        <v>40150</v>
      </c>
      <c r="K6556" s="183">
        <v>29650</v>
      </c>
      <c r="L6556" s="183">
        <f>M6556+N6556+O6556</f>
        <v>10500</v>
      </c>
      <c r="M6556" s="17">
        <v>9000</v>
      </c>
      <c r="N6556" s="17">
        <v>1500</v>
      </c>
      <c r="O6556" s="17"/>
      <c r="P6556" s="17">
        <f t="shared" si="5318"/>
        <v>40150</v>
      </c>
      <c r="Q6556" s="183">
        <f t="shared" si="5319"/>
        <v>100</v>
      </c>
    </row>
    <row r="6557" spans="1:17" ht="22.5" x14ac:dyDescent="0.25">
      <c r="A6557" s="4" t="s">
        <v>2216</v>
      </c>
      <c r="B6557" s="4" t="s">
        <v>82</v>
      </c>
      <c r="C6557" s="4" t="s">
        <v>1138</v>
      </c>
      <c r="D6557" s="4" t="s">
        <v>2321</v>
      </c>
      <c r="E6557" s="3" t="s">
        <v>42</v>
      </c>
      <c r="F6557" s="4" t="s">
        <v>2328</v>
      </c>
      <c r="G6557" s="16" t="s">
        <v>149</v>
      </c>
      <c r="H6557" s="16" t="s">
        <v>50</v>
      </c>
      <c r="I6557" s="183">
        <v>2387</v>
      </c>
      <c r="J6557" s="183">
        <v>2387</v>
      </c>
      <c r="K6557" s="183">
        <v>2100</v>
      </c>
      <c r="L6557" s="183">
        <f>M6557+N6557+O6557</f>
        <v>287</v>
      </c>
      <c r="M6557" s="17">
        <v>187</v>
      </c>
      <c r="N6557" s="17">
        <v>100</v>
      </c>
      <c r="O6557" s="17">
        <v>0</v>
      </c>
      <c r="P6557" s="17">
        <f t="shared" si="5318"/>
        <v>2387</v>
      </c>
      <c r="Q6557" s="183">
        <f t="shared" si="5319"/>
        <v>100</v>
      </c>
    </row>
    <row r="6558" spans="1:17" ht="22.5" x14ac:dyDescent="0.25">
      <c r="A6558" s="4" t="s">
        <v>2216</v>
      </c>
      <c r="B6558" s="4" t="s">
        <v>82</v>
      </c>
      <c r="C6558" s="4" t="s">
        <v>1138</v>
      </c>
      <c r="D6558" s="4" t="s">
        <v>2321</v>
      </c>
      <c r="E6558" s="3" t="s">
        <v>42</v>
      </c>
      <c r="F6558" s="4" t="s">
        <v>2329</v>
      </c>
      <c r="G6558" s="16" t="s">
        <v>149</v>
      </c>
      <c r="H6558" s="16" t="s">
        <v>56</v>
      </c>
      <c r="I6558" s="183">
        <v>3275</v>
      </c>
      <c r="J6558" s="183">
        <v>3275</v>
      </c>
      <c r="K6558" s="183">
        <v>2985</v>
      </c>
      <c r="L6558" s="183">
        <f>M6558+N6558+O6558</f>
        <v>290</v>
      </c>
      <c r="M6558" s="17">
        <v>290</v>
      </c>
      <c r="N6558" s="17">
        <v>0</v>
      </c>
      <c r="O6558" s="17">
        <v>0</v>
      </c>
      <c r="P6558" s="17">
        <f t="shared" si="5318"/>
        <v>3275</v>
      </c>
      <c r="Q6558" s="183">
        <f t="shared" si="5319"/>
        <v>100</v>
      </c>
    </row>
    <row r="6559" spans="1:17" ht="22.5" x14ac:dyDescent="0.25">
      <c r="A6559" s="1" t="s">
        <v>1</v>
      </c>
      <c r="B6559" s="1" t="s">
        <v>1</v>
      </c>
      <c r="C6559" s="1" t="s">
        <v>1</v>
      </c>
      <c r="D6559" s="2" t="s">
        <v>1</v>
      </c>
      <c r="E6559" s="2" t="s">
        <v>1</v>
      </c>
      <c r="F6559" s="2" t="s">
        <v>1</v>
      </c>
      <c r="G6559" s="2" t="s">
        <v>1</v>
      </c>
      <c r="H6559" s="13" t="s">
        <v>57</v>
      </c>
      <c r="I6559" s="184">
        <f t="shared" ref="I6559:O6561" si="5329">SUM(I6560)</f>
        <v>100</v>
      </c>
      <c r="J6559" s="184">
        <f t="shared" si="5329"/>
        <v>14850</v>
      </c>
      <c r="K6559" s="184">
        <f t="shared" si="5329"/>
        <v>14750</v>
      </c>
      <c r="L6559" s="184">
        <f t="shared" si="5329"/>
        <v>0</v>
      </c>
      <c r="M6559" s="14">
        <f t="shared" si="5329"/>
        <v>0</v>
      </c>
      <c r="N6559" s="14">
        <f t="shared" si="5329"/>
        <v>0</v>
      </c>
      <c r="O6559" s="14">
        <f t="shared" si="5329"/>
        <v>0</v>
      </c>
      <c r="P6559" s="14">
        <f t="shared" si="5318"/>
        <v>14750</v>
      </c>
      <c r="Q6559" s="184">
        <f t="shared" si="5319"/>
        <v>99.326599326599336</v>
      </c>
    </row>
    <row r="6560" spans="1:17" x14ac:dyDescent="0.25">
      <c r="A6560" s="4" t="s">
        <v>2216</v>
      </c>
      <c r="B6560" s="4" t="s">
        <v>82</v>
      </c>
      <c r="C6560" s="4" t="s">
        <v>1138</v>
      </c>
      <c r="D6560" s="4" t="s">
        <v>2321</v>
      </c>
      <c r="E6560" s="2" t="s">
        <v>58</v>
      </c>
      <c r="F6560" s="2" t="s">
        <v>1</v>
      </c>
      <c r="G6560" s="2" t="s">
        <v>1</v>
      </c>
      <c r="H6560" s="2" t="s">
        <v>59</v>
      </c>
      <c r="I6560" s="185">
        <f t="shared" si="5329"/>
        <v>100</v>
      </c>
      <c r="J6560" s="185">
        <f t="shared" si="5329"/>
        <v>14850</v>
      </c>
      <c r="K6560" s="185">
        <f t="shared" si="5329"/>
        <v>14750</v>
      </c>
      <c r="L6560" s="185">
        <f t="shared" si="5329"/>
        <v>0</v>
      </c>
      <c r="M6560" s="15">
        <f t="shared" si="5329"/>
        <v>0</v>
      </c>
      <c r="N6560" s="15">
        <f t="shared" si="5329"/>
        <v>0</v>
      </c>
      <c r="O6560" s="15">
        <f t="shared" si="5329"/>
        <v>0</v>
      </c>
      <c r="P6560" s="15">
        <f t="shared" si="5318"/>
        <v>14750</v>
      </c>
      <c r="Q6560" s="185">
        <f t="shared" si="5319"/>
        <v>99.326599326599336</v>
      </c>
    </row>
    <row r="6561" spans="1:17" x14ac:dyDescent="0.25">
      <c r="A6561" s="1" t="s">
        <v>2216</v>
      </c>
      <c r="B6561" s="1" t="s">
        <v>82</v>
      </c>
      <c r="C6561" s="1" t="s">
        <v>1138</v>
      </c>
      <c r="D6561" s="1" t="s">
        <v>2321</v>
      </c>
      <c r="E6561" s="1" t="s">
        <v>67</v>
      </c>
      <c r="F6561" s="4" t="s">
        <v>1</v>
      </c>
      <c r="G6561" s="16" t="s">
        <v>1</v>
      </c>
      <c r="H6561" s="2" t="s">
        <v>68</v>
      </c>
      <c r="I6561" s="185">
        <f t="shared" si="5329"/>
        <v>100</v>
      </c>
      <c r="J6561" s="185">
        <f t="shared" si="5329"/>
        <v>14850</v>
      </c>
      <c r="K6561" s="185">
        <f t="shared" si="5329"/>
        <v>14750</v>
      </c>
      <c r="L6561" s="185">
        <f t="shared" si="5329"/>
        <v>0</v>
      </c>
      <c r="M6561" s="15">
        <f t="shared" si="5329"/>
        <v>0</v>
      </c>
      <c r="N6561" s="15">
        <f t="shared" si="5329"/>
        <v>0</v>
      </c>
      <c r="O6561" s="15">
        <f t="shared" si="5329"/>
        <v>0</v>
      </c>
      <c r="P6561" s="15">
        <f t="shared" si="5318"/>
        <v>14750</v>
      </c>
      <c r="Q6561" s="185">
        <f t="shared" si="5319"/>
        <v>99.326599326599336</v>
      </c>
    </row>
    <row r="6562" spans="1:17" ht="22.5" x14ac:dyDescent="0.25">
      <c r="A6562" s="4" t="s">
        <v>2216</v>
      </c>
      <c r="B6562" s="4" t="s">
        <v>82</v>
      </c>
      <c r="C6562" s="4" t="s">
        <v>1138</v>
      </c>
      <c r="D6562" s="4" t="s">
        <v>2321</v>
      </c>
      <c r="E6562" s="3" t="s">
        <v>69</v>
      </c>
      <c r="F6562" s="4" t="s">
        <v>2330</v>
      </c>
      <c r="G6562" s="16" t="s">
        <v>149</v>
      </c>
      <c r="H6562" s="16" t="s">
        <v>418</v>
      </c>
      <c r="I6562" s="183">
        <v>100</v>
      </c>
      <c r="J6562" s="183">
        <v>14850</v>
      </c>
      <c r="K6562" s="183">
        <v>14750</v>
      </c>
      <c r="L6562" s="183">
        <f>M6562+N6562+O6562</f>
        <v>0</v>
      </c>
      <c r="M6562" s="17"/>
      <c r="N6562" s="17"/>
      <c r="O6562" s="17"/>
      <c r="P6562" s="17">
        <f t="shared" si="5318"/>
        <v>14750</v>
      </c>
      <c r="Q6562" s="183">
        <f t="shared" si="5319"/>
        <v>99.326599326599336</v>
      </c>
    </row>
    <row r="6563" spans="1:17" ht="22.5" x14ac:dyDescent="0.25">
      <c r="A6563" s="1" t="s">
        <v>1</v>
      </c>
      <c r="B6563" s="1" t="s">
        <v>1</v>
      </c>
      <c r="C6563" s="1" t="s">
        <v>1</v>
      </c>
      <c r="D6563" s="2" t="s">
        <v>1</v>
      </c>
      <c r="E6563" s="2" t="s">
        <v>1</v>
      </c>
      <c r="F6563" s="2" t="s">
        <v>1</v>
      </c>
      <c r="G6563" s="2" t="s">
        <v>1</v>
      </c>
      <c r="H6563" s="13" t="s">
        <v>296</v>
      </c>
      <c r="I6563" s="184">
        <f t="shared" ref="I6563:O6563" si="5330">SUM(I6564)</f>
        <v>21500</v>
      </c>
      <c r="J6563" s="184">
        <f t="shared" si="5330"/>
        <v>11500</v>
      </c>
      <c r="K6563" s="184">
        <f t="shared" si="5330"/>
        <v>11500</v>
      </c>
      <c r="L6563" s="184">
        <f t="shared" si="5330"/>
        <v>0</v>
      </c>
      <c r="M6563" s="14">
        <f t="shared" si="5330"/>
        <v>0</v>
      </c>
      <c r="N6563" s="14">
        <f t="shared" si="5330"/>
        <v>0</v>
      </c>
      <c r="O6563" s="14">
        <f t="shared" si="5330"/>
        <v>0</v>
      </c>
      <c r="P6563" s="14">
        <f t="shared" si="5318"/>
        <v>11500</v>
      </c>
      <c r="Q6563" s="184">
        <f t="shared" si="5319"/>
        <v>100</v>
      </c>
    </row>
    <row r="6564" spans="1:17" x14ac:dyDescent="0.25">
      <c r="A6564" s="4" t="s">
        <v>2216</v>
      </c>
      <c r="B6564" s="4" t="s">
        <v>82</v>
      </c>
      <c r="C6564" s="4" t="s">
        <v>1138</v>
      </c>
      <c r="D6564" s="4" t="s">
        <v>2321</v>
      </c>
      <c r="E6564" s="2" t="s">
        <v>297</v>
      </c>
      <c r="F6564" s="2" t="s">
        <v>1</v>
      </c>
      <c r="G6564" s="2" t="s">
        <v>1</v>
      </c>
      <c r="H6564" s="2" t="s">
        <v>298</v>
      </c>
      <c r="I6564" s="185">
        <f t="shared" ref="I6564:L6564" si="5331">SUM(I6565,I6567)</f>
        <v>21500</v>
      </c>
      <c r="J6564" s="185">
        <f t="shared" ref="J6564" si="5332">SUM(J6565,J6567)</f>
        <v>11500</v>
      </c>
      <c r="K6564" s="185">
        <f t="shared" ref="K6564" si="5333">SUM(K6565,K6567)</f>
        <v>11500</v>
      </c>
      <c r="L6564" s="185">
        <f t="shared" si="5331"/>
        <v>0</v>
      </c>
      <c r="M6564" s="15">
        <f t="shared" ref="M6564:O6564" si="5334">SUM(M6565,M6567)</f>
        <v>0</v>
      </c>
      <c r="N6564" s="15">
        <f t="shared" si="5334"/>
        <v>0</v>
      </c>
      <c r="O6564" s="15">
        <f t="shared" si="5334"/>
        <v>0</v>
      </c>
      <c r="P6564" s="15">
        <f t="shared" si="5318"/>
        <v>11500</v>
      </c>
      <c r="Q6564" s="185">
        <f t="shared" si="5319"/>
        <v>100</v>
      </c>
    </row>
    <row r="6565" spans="1:17" x14ac:dyDescent="0.25">
      <c r="A6565" s="1" t="s">
        <v>2216</v>
      </c>
      <c r="B6565" s="1" t="s">
        <v>82</v>
      </c>
      <c r="C6565" s="1" t="s">
        <v>1138</v>
      </c>
      <c r="D6565" s="1" t="s">
        <v>2321</v>
      </c>
      <c r="E6565" s="1" t="s">
        <v>422</v>
      </c>
      <c r="F6565" s="4" t="s">
        <v>1</v>
      </c>
      <c r="G6565" s="16" t="s">
        <v>1</v>
      </c>
      <c r="H6565" s="2" t="s">
        <v>423</v>
      </c>
      <c r="I6565" s="185">
        <f t="shared" ref="I6565:O6565" si="5335">SUM(I6566)</f>
        <v>11500</v>
      </c>
      <c r="J6565" s="185">
        <f t="shared" si="5335"/>
        <v>6500</v>
      </c>
      <c r="K6565" s="185">
        <f t="shared" si="5335"/>
        <v>6500</v>
      </c>
      <c r="L6565" s="185">
        <f t="shared" si="5335"/>
        <v>0</v>
      </c>
      <c r="M6565" s="15">
        <f t="shared" si="5335"/>
        <v>0</v>
      </c>
      <c r="N6565" s="15">
        <f t="shared" si="5335"/>
        <v>0</v>
      </c>
      <c r="O6565" s="15">
        <f t="shared" si="5335"/>
        <v>0</v>
      </c>
      <c r="P6565" s="15">
        <f t="shared" si="5318"/>
        <v>6500</v>
      </c>
      <c r="Q6565" s="185">
        <f t="shared" si="5319"/>
        <v>100</v>
      </c>
    </row>
    <row r="6566" spans="1:17" x14ac:dyDescent="0.25">
      <c r="A6566" s="4" t="s">
        <v>2216</v>
      </c>
      <c r="B6566" s="4" t="s">
        <v>82</v>
      </c>
      <c r="C6566" s="4" t="s">
        <v>1138</v>
      </c>
      <c r="D6566" s="4" t="s">
        <v>2321</v>
      </c>
      <c r="E6566" s="3" t="s">
        <v>424</v>
      </c>
      <c r="F6566" s="4" t="s">
        <v>2331</v>
      </c>
      <c r="G6566" s="16" t="s">
        <v>149</v>
      </c>
      <c r="H6566" s="16" t="s">
        <v>2332</v>
      </c>
      <c r="I6566" s="183">
        <v>11500</v>
      </c>
      <c r="J6566" s="183">
        <v>6500</v>
      </c>
      <c r="K6566" s="183">
        <v>6500</v>
      </c>
      <c r="L6566" s="183">
        <f>M6566+N6566+O6566</f>
        <v>0</v>
      </c>
      <c r="M6566" s="17"/>
      <c r="N6566" s="17"/>
      <c r="O6566" s="17"/>
      <c r="P6566" s="17">
        <f t="shared" si="5318"/>
        <v>6500</v>
      </c>
      <c r="Q6566" s="183">
        <f t="shared" si="5319"/>
        <v>100</v>
      </c>
    </row>
    <row r="6567" spans="1:17" x14ac:dyDescent="0.25">
      <c r="A6567" s="1" t="s">
        <v>2216</v>
      </c>
      <c r="B6567" s="1" t="s">
        <v>82</v>
      </c>
      <c r="C6567" s="1" t="s">
        <v>1138</v>
      </c>
      <c r="D6567" s="1" t="s">
        <v>2321</v>
      </c>
      <c r="E6567" s="1" t="s">
        <v>304</v>
      </c>
      <c r="F6567" s="4" t="s">
        <v>1</v>
      </c>
      <c r="G6567" s="16" t="s">
        <v>1</v>
      </c>
      <c r="H6567" s="2" t="s">
        <v>305</v>
      </c>
      <c r="I6567" s="185">
        <f t="shared" ref="I6567:O6567" si="5336">SUM(I6568:I6569)</f>
        <v>10000</v>
      </c>
      <c r="J6567" s="185">
        <f t="shared" si="5336"/>
        <v>5000</v>
      </c>
      <c r="K6567" s="185">
        <f t="shared" si="5336"/>
        <v>5000</v>
      </c>
      <c r="L6567" s="185">
        <f t="shared" si="5336"/>
        <v>0</v>
      </c>
      <c r="M6567" s="15">
        <f t="shared" si="5336"/>
        <v>0</v>
      </c>
      <c r="N6567" s="15">
        <f t="shared" si="5336"/>
        <v>0</v>
      </c>
      <c r="O6567" s="15">
        <f t="shared" si="5336"/>
        <v>0</v>
      </c>
      <c r="P6567" s="15">
        <f t="shared" si="5318"/>
        <v>5000</v>
      </c>
      <c r="Q6567" s="185">
        <f t="shared" si="5319"/>
        <v>100</v>
      </c>
    </row>
    <row r="6568" spans="1:17" s="151" customFormat="1" x14ac:dyDescent="0.25">
      <c r="A6568" s="143" t="s">
        <v>2216</v>
      </c>
      <c r="B6568" s="143" t="s">
        <v>82</v>
      </c>
      <c r="C6568" s="144" t="s">
        <v>1138</v>
      </c>
      <c r="D6568" s="144" t="s">
        <v>2321</v>
      </c>
      <c r="E6568" s="145">
        <v>6153</v>
      </c>
      <c r="F6568" s="144" t="s">
        <v>3405</v>
      </c>
      <c r="G6568" s="148" t="s">
        <v>3403</v>
      </c>
      <c r="H6568" s="147" t="s">
        <v>3406</v>
      </c>
      <c r="I6568" s="185"/>
      <c r="J6568" s="185">
        <v>0</v>
      </c>
      <c r="K6568" s="185">
        <v>0</v>
      </c>
      <c r="L6568" s="185">
        <f>M6568+N6568+O6568</f>
        <v>0</v>
      </c>
      <c r="M6568" s="15"/>
      <c r="N6568" s="15"/>
      <c r="O6568" s="15"/>
      <c r="P6568" s="15">
        <f t="shared" si="5318"/>
        <v>0</v>
      </c>
      <c r="Q6568" s="164" t="str">
        <f t="shared" si="5319"/>
        <v>-</v>
      </c>
    </row>
    <row r="6569" spans="1:17" ht="22.5" x14ac:dyDescent="0.25">
      <c r="A6569" s="4" t="s">
        <v>2216</v>
      </c>
      <c r="B6569" s="4" t="s">
        <v>82</v>
      </c>
      <c r="C6569" s="4" t="s">
        <v>1138</v>
      </c>
      <c r="D6569" s="4" t="s">
        <v>2321</v>
      </c>
      <c r="E6569" s="3" t="s">
        <v>306</v>
      </c>
      <c r="F6569" s="4" t="s">
        <v>2333</v>
      </c>
      <c r="G6569" s="16" t="s">
        <v>149</v>
      </c>
      <c r="H6569" s="16" t="s">
        <v>2334</v>
      </c>
      <c r="I6569" s="183">
        <v>10000</v>
      </c>
      <c r="J6569" s="183">
        <v>5000</v>
      </c>
      <c r="K6569" s="183">
        <v>5000</v>
      </c>
      <c r="L6569" s="183">
        <f>M6569+N6569+O6569</f>
        <v>0</v>
      </c>
      <c r="M6569" s="17"/>
      <c r="N6569" s="17"/>
      <c r="O6569" s="17"/>
      <c r="P6569" s="17">
        <f t="shared" si="5318"/>
        <v>5000</v>
      </c>
      <c r="Q6569" s="183">
        <f t="shared" si="5319"/>
        <v>100</v>
      </c>
    </row>
    <row r="6570" spans="1:17" ht="22.5" x14ac:dyDescent="0.25">
      <c r="A6570" s="1" t="s">
        <v>1</v>
      </c>
      <c r="B6570" s="1" t="s">
        <v>1</v>
      </c>
      <c r="C6570" s="1" t="s">
        <v>1</v>
      </c>
      <c r="D6570" s="2" t="s">
        <v>1</v>
      </c>
      <c r="E6570" s="2" t="s">
        <v>1</v>
      </c>
      <c r="F6570" s="2" t="s">
        <v>1</v>
      </c>
      <c r="G6570" s="2" t="s">
        <v>1</v>
      </c>
      <c r="H6570" s="13" t="s">
        <v>70</v>
      </c>
      <c r="I6570" s="184">
        <f t="shared" ref="I6570:O6570" si="5337">SUM(I6571)</f>
        <v>11000</v>
      </c>
      <c r="J6570" s="184">
        <f t="shared" si="5337"/>
        <v>2000</v>
      </c>
      <c r="K6570" s="184">
        <f t="shared" si="5337"/>
        <v>2000</v>
      </c>
      <c r="L6570" s="184">
        <f t="shared" si="5337"/>
        <v>0</v>
      </c>
      <c r="M6570" s="14">
        <f t="shared" si="5337"/>
        <v>0</v>
      </c>
      <c r="N6570" s="14">
        <f t="shared" si="5337"/>
        <v>0</v>
      </c>
      <c r="O6570" s="14">
        <f t="shared" si="5337"/>
        <v>0</v>
      </c>
      <c r="P6570" s="14">
        <f t="shared" si="5318"/>
        <v>2000</v>
      </c>
      <c r="Q6570" s="184">
        <f t="shared" si="5319"/>
        <v>100</v>
      </c>
    </row>
    <row r="6571" spans="1:17" x14ac:dyDescent="0.25">
      <c r="A6571" s="4" t="s">
        <v>2216</v>
      </c>
      <c r="B6571" s="4" t="s">
        <v>82</v>
      </c>
      <c r="C6571" s="4" t="s">
        <v>1138</v>
      </c>
      <c r="D6571" s="4" t="s">
        <v>2321</v>
      </c>
      <c r="E6571" s="2" t="s">
        <v>71</v>
      </c>
      <c r="F6571" s="2" t="s">
        <v>1</v>
      </c>
      <c r="G6571" s="2" t="s">
        <v>1</v>
      </c>
      <c r="H6571" s="2" t="s">
        <v>72</v>
      </c>
      <c r="I6571" s="185">
        <f t="shared" ref="I6571:L6571" si="5338">SUM(I6572:I6573)</f>
        <v>11000</v>
      </c>
      <c r="J6571" s="185">
        <f t="shared" ref="J6571" si="5339">SUM(J6572:J6573)</f>
        <v>2000</v>
      </c>
      <c r="K6571" s="185">
        <f t="shared" ref="K6571" si="5340">SUM(K6572:K6573)</f>
        <v>2000</v>
      </c>
      <c r="L6571" s="185">
        <f t="shared" si="5338"/>
        <v>0</v>
      </c>
      <c r="M6571" s="15">
        <f t="shared" ref="M6571:O6571" si="5341">SUM(M6572:M6573)</f>
        <v>0</v>
      </c>
      <c r="N6571" s="15">
        <f t="shared" si="5341"/>
        <v>0</v>
      </c>
      <c r="O6571" s="15">
        <f t="shared" si="5341"/>
        <v>0</v>
      </c>
      <c r="P6571" s="15">
        <f t="shared" si="5318"/>
        <v>2000</v>
      </c>
      <c r="Q6571" s="185">
        <f t="shared" si="5319"/>
        <v>100</v>
      </c>
    </row>
    <row r="6572" spans="1:17" x14ac:dyDescent="0.25">
      <c r="A6572" s="4" t="s">
        <v>2216</v>
      </c>
      <c r="B6572" s="4" t="s">
        <v>82</v>
      </c>
      <c r="C6572" s="4" t="s">
        <v>1138</v>
      </c>
      <c r="D6572" s="4" t="s">
        <v>2321</v>
      </c>
      <c r="E6572" s="3" t="s">
        <v>75</v>
      </c>
      <c r="F6572" s="4"/>
      <c r="G6572" s="16" t="s">
        <v>149</v>
      </c>
      <c r="H6572" s="16" t="s">
        <v>74</v>
      </c>
      <c r="I6572" s="183">
        <v>10000</v>
      </c>
      <c r="J6572" s="183">
        <v>1000</v>
      </c>
      <c r="K6572" s="183">
        <v>1000</v>
      </c>
      <c r="L6572" s="183">
        <f>M6572+N6572+O6572</f>
        <v>0</v>
      </c>
      <c r="M6572" s="17"/>
      <c r="N6572" s="17"/>
      <c r="O6572" s="17"/>
      <c r="P6572" s="17">
        <f t="shared" si="5318"/>
        <v>1000</v>
      </c>
      <c r="Q6572" s="183">
        <f t="shared" si="5319"/>
        <v>100</v>
      </c>
    </row>
    <row r="6573" spans="1:17" x14ac:dyDescent="0.25">
      <c r="A6573" s="4" t="s">
        <v>2216</v>
      </c>
      <c r="B6573" s="4" t="s">
        <v>82</v>
      </c>
      <c r="C6573" s="4" t="s">
        <v>1138</v>
      </c>
      <c r="D6573" s="4" t="s">
        <v>2321</v>
      </c>
      <c r="E6573" s="3" t="s">
        <v>183</v>
      </c>
      <c r="F6573" s="4"/>
      <c r="G6573" s="16" t="s">
        <v>149</v>
      </c>
      <c r="H6573" s="16" t="s">
        <v>182</v>
      </c>
      <c r="I6573" s="183">
        <v>1000</v>
      </c>
      <c r="J6573" s="183">
        <v>1000</v>
      </c>
      <c r="K6573" s="183">
        <v>1000</v>
      </c>
      <c r="L6573" s="183">
        <f>M6573+N6573+O6573</f>
        <v>0</v>
      </c>
      <c r="M6573" s="17"/>
      <c r="N6573" s="17"/>
      <c r="O6573" s="17"/>
      <c r="P6573" s="17">
        <f t="shared" si="5318"/>
        <v>1000</v>
      </c>
      <c r="Q6573" s="183">
        <f t="shared" si="5319"/>
        <v>100</v>
      </c>
    </row>
    <row r="6574" spans="1:17" ht="22.5" x14ac:dyDescent="0.25">
      <c r="A6574" s="16" t="s">
        <v>1</v>
      </c>
      <c r="B6574" s="16" t="s">
        <v>1</v>
      </c>
      <c r="C6574" s="16" t="s">
        <v>1</v>
      </c>
      <c r="D6574" s="16" t="s">
        <v>1</v>
      </c>
      <c r="E6574" s="16" t="s">
        <v>1</v>
      </c>
      <c r="F6574" s="16" t="s">
        <v>1</v>
      </c>
      <c r="G6574" s="16" t="s">
        <v>1</v>
      </c>
      <c r="H6574" s="13" t="s">
        <v>2335</v>
      </c>
      <c r="I6574" s="184">
        <f t="shared" ref="I6574:O6574" si="5342">SUM(I6570,I6563,I6559,I6535)</f>
        <v>1107524</v>
      </c>
      <c r="J6574" s="184">
        <f t="shared" si="5342"/>
        <v>1093398</v>
      </c>
      <c r="K6574" s="184">
        <f t="shared" si="5342"/>
        <v>839840</v>
      </c>
      <c r="L6574" s="184">
        <f t="shared" si="5342"/>
        <v>253458</v>
      </c>
      <c r="M6574" s="14">
        <f t="shared" si="5342"/>
        <v>94813</v>
      </c>
      <c r="N6574" s="14">
        <f t="shared" si="5342"/>
        <v>82510</v>
      </c>
      <c r="O6574" s="14">
        <f t="shared" si="5342"/>
        <v>76135</v>
      </c>
      <c r="P6574" s="14">
        <f t="shared" si="5318"/>
        <v>1093298</v>
      </c>
      <c r="Q6574" s="184">
        <f t="shared" si="5319"/>
        <v>99.990854199477226</v>
      </c>
    </row>
    <row r="6575" spans="1:17" ht="15.75" thickBot="1" x14ac:dyDescent="0.3">
      <c r="A6575" s="16" t="s">
        <v>1</v>
      </c>
      <c r="B6575" s="16" t="s">
        <v>1</v>
      </c>
      <c r="C6575" s="16" t="s">
        <v>1</v>
      </c>
      <c r="D6575" s="16" t="s">
        <v>1</v>
      </c>
      <c r="E6575" s="16" t="s">
        <v>1</v>
      </c>
      <c r="F6575" s="16" t="s">
        <v>1</v>
      </c>
      <c r="G6575" s="16" t="s">
        <v>1</v>
      </c>
      <c r="H6575" s="2" t="s">
        <v>77</v>
      </c>
      <c r="I6575" s="185">
        <v>23</v>
      </c>
      <c r="J6575" s="185">
        <v>23</v>
      </c>
      <c r="K6575" s="185"/>
      <c r="L6575" s="185"/>
      <c r="M6575" s="15"/>
      <c r="N6575" s="15"/>
      <c r="O6575" s="15"/>
      <c r="P6575" s="15"/>
      <c r="Q6575" s="164"/>
    </row>
    <row r="6576" spans="1:17" ht="45.75" thickBot="1" x14ac:dyDescent="0.3">
      <c r="A6576" s="212" t="s">
        <v>1</v>
      </c>
      <c r="B6576" s="212" t="s">
        <v>1</v>
      </c>
      <c r="C6576" s="212" t="s">
        <v>1</v>
      </c>
      <c r="D6576" s="212" t="s">
        <v>1</v>
      </c>
      <c r="E6576" s="212" t="s">
        <v>1</v>
      </c>
      <c r="F6576" s="212" t="s">
        <v>1</v>
      </c>
      <c r="G6576" s="214" t="s">
        <v>1</v>
      </c>
      <c r="H6576" s="5" t="s">
        <v>78</v>
      </c>
      <c r="I6576" s="109" t="s">
        <v>3374</v>
      </c>
      <c r="J6576" s="109" t="s">
        <v>3433</v>
      </c>
      <c r="K6576" s="109" t="s">
        <v>3437</v>
      </c>
      <c r="L6576" s="109" t="s">
        <v>3434</v>
      </c>
      <c r="M6576" s="5" t="s">
        <v>3439</v>
      </c>
      <c r="N6576" s="5" t="s">
        <v>3440</v>
      </c>
      <c r="O6576" s="5" t="s">
        <v>3441</v>
      </c>
      <c r="P6576" s="5" t="s">
        <v>3438</v>
      </c>
      <c r="Q6576" s="162" t="s">
        <v>3302</v>
      </c>
    </row>
    <row r="6577" spans="1:17" x14ac:dyDescent="0.25">
      <c r="A6577" s="213"/>
      <c r="B6577" s="213"/>
      <c r="C6577" s="213"/>
      <c r="D6577" s="213"/>
      <c r="E6577" s="213"/>
      <c r="F6577" s="213"/>
      <c r="G6577" s="215"/>
      <c r="H6577" s="18" t="s">
        <v>1</v>
      </c>
      <c r="I6577" s="110">
        <v>1</v>
      </c>
      <c r="J6577" s="110">
        <v>2</v>
      </c>
      <c r="K6577" s="110">
        <v>20</v>
      </c>
      <c r="L6577" s="110" t="s">
        <v>3402</v>
      </c>
      <c r="M6577" s="12">
        <v>5</v>
      </c>
      <c r="N6577" s="12">
        <v>6</v>
      </c>
      <c r="O6577" s="12">
        <v>7</v>
      </c>
      <c r="P6577" s="12" t="s">
        <v>3303</v>
      </c>
      <c r="Q6577" s="110">
        <v>9</v>
      </c>
    </row>
    <row r="6578" spans="1:17" x14ac:dyDescent="0.25">
      <c r="A6578" s="213"/>
      <c r="B6578" s="213"/>
      <c r="C6578" s="213"/>
      <c r="D6578" s="213"/>
      <c r="E6578" s="213"/>
      <c r="F6578" s="213"/>
      <c r="G6578" s="215"/>
      <c r="H6578" s="19" t="s">
        <v>157</v>
      </c>
      <c r="I6578" s="186">
        <f t="shared" ref="I6578:L6578" si="5343">SUM(I6574)</f>
        <v>1107524</v>
      </c>
      <c r="J6578" s="186">
        <f t="shared" ref="J6578" si="5344">SUM(J6574)</f>
        <v>1093398</v>
      </c>
      <c r="K6578" s="186">
        <f t="shared" ref="K6578" si="5345">SUM(K6574)</f>
        <v>839840</v>
      </c>
      <c r="L6578" s="186">
        <f t="shared" si="5343"/>
        <v>253458</v>
      </c>
      <c r="M6578" s="20">
        <f t="shared" ref="M6578:O6578" si="5346">SUM(M6574)</f>
        <v>94813</v>
      </c>
      <c r="N6578" s="20">
        <f t="shared" si="5346"/>
        <v>82510</v>
      </c>
      <c r="O6578" s="20">
        <f t="shared" si="5346"/>
        <v>76135</v>
      </c>
      <c r="P6578" s="20">
        <f>K6578+L6578</f>
        <v>1093298</v>
      </c>
      <c r="Q6578" s="186">
        <f>IF(J6578=0,"-",P6578/J6578*100)</f>
        <v>99.990854199477226</v>
      </c>
    </row>
    <row r="6579" spans="1:17" x14ac:dyDescent="0.25">
      <c r="A6579" s="213"/>
      <c r="B6579" s="213"/>
      <c r="C6579" s="213"/>
      <c r="D6579" s="213"/>
      <c r="E6579" s="213"/>
      <c r="F6579" s="213"/>
      <c r="G6579" s="215"/>
      <c r="H6579" s="21" t="s">
        <v>80</v>
      </c>
      <c r="I6579" s="186">
        <f t="shared" ref="I6579:L6579" si="5347">SUM(I6578)</f>
        <v>1107524</v>
      </c>
      <c r="J6579" s="186">
        <f t="shared" ref="J6579" si="5348">SUM(J6578)</f>
        <v>1093398</v>
      </c>
      <c r="K6579" s="186">
        <f t="shared" ref="K6579" si="5349">SUM(K6578)</f>
        <v>839840</v>
      </c>
      <c r="L6579" s="186">
        <f t="shared" si="5347"/>
        <v>253458</v>
      </c>
      <c r="M6579" s="20">
        <f t="shared" ref="M6579:O6579" si="5350">SUM(M6578)</f>
        <v>94813</v>
      </c>
      <c r="N6579" s="20">
        <f t="shared" si="5350"/>
        <v>82510</v>
      </c>
      <c r="O6579" s="20">
        <f t="shared" si="5350"/>
        <v>76135</v>
      </c>
      <c r="P6579" s="20">
        <f>K6579+L6579</f>
        <v>1093298</v>
      </c>
      <c r="Q6579" s="186">
        <f>IF(J6579=0,"-",P6579/J6579*100)</f>
        <v>99.990854199477226</v>
      </c>
    </row>
    <row r="6580" spans="1:17" x14ac:dyDescent="0.25">
      <c r="A6580" s="216"/>
      <c r="B6580" s="216"/>
      <c r="C6580" s="216"/>
      <c r="D6580" s="216"/>
      <c r="E6580" s="216"/>
      <c r="F6580" s="216"/>
      <c r="G6580" s="217"/>
      <c r="J6580" s="178">
        <v>0</v>
      </c>
      <c r="K6580" s="178">
        <v>0</v>
      </c>
      <c r="L6580" s="178">
        <f>M6580+N6580+O6580</f>
        <v>0</v>
      </c>
      <c r="P6580">
        <f>K6580+L6580</f>
        <v>0</v>
      </c>
      <c r="Q6580" s="160" t="str">
        <f>IF(J6580=0,"-",P6580/J6580*100)</f>
        <v>-</v>
      </c>
    </row>
    <row r="6581" spans="1:17" ht="15.75" thickBot="1" x14ac:dyDescent="0.3">
      <c r="A6581" s="16" t="s">
        <v>1</v>
      </c>
      <c r="B6581" s="16" t="s">
        <v>1</v>
      </c>
      <c r="C6581" s="16" t="s">
        <v>1</v>
      </c>
      <c r="D6581" s="16" t="s">
        <v>1</v>
      </c>
      <c r="E6581" s="16" t="s">
        <v>1</v>
      </c>
      <c r="F6581" s="16" t="s">
        <v>1</v>
      </c>
      <c r="G6581" s="16" t="s">
        <v>1</v>
      </c>
      <c r="H6581" s="22" t="s">
        <v>1</v>
      </c>
      <c r="I6581" s="187"/>
      <c r="J6581" s="187"/>
      <c r="K6581" s="187"/>
      <c r="L6581" s="187"/>
      <c r="M6581" s="22"/>
      <c r="N6581" s="22"/>
      <c r="O6581" s="22"/>
      <c r="P6581" s="22"/>
      <c r="Q6581" s="166"/>
    </row>
    <row r="6582" spans="1:17" ht="45.75" thickBot="1" x14ac:dyDescent="0.3">
      <c r="A6582" s="5" t="s">
        <v>4</v>
      </c>
      <c r="B6582" s="5" t="s">
        <v>5</v>
      </c>
      <c r="C6582" s="5" t="s">
        <v>6</v>
      </c>
      <c r="D6582" s="6" t="s">
        <v>1</v>
      </c>
      <c r="E6582" s="5" t="s">
        <v>7</v>
      </c>
      <c r="F6582" s="5" t="s">
        <v>8</v>
      </c>
      <c r="G6582" s="5" t="s">
        <v>9</v>
      </c>
      <c r="H6582" s="5" t="s">
        <v>10</v>
      </c>
      <c r="I6582" s="109" t="s">
        <v>3374</v>
      </c>
      <c r="J6582" s="109" t="s">
        <v>3433</v>
      </c>
      <c r="K6582" s="109" t="s">
        <v>3437</v>
      </c>
      <c r="L6582" s="109" t="s">
        <v>3434</v>
      </c>
      <c r="M6582" s="5" t="s">
        <v>3439</v>
      </c>
      <c r="N6582" s="5" t="s">
        <v>3440</v>
      </c>
      <c r="O6582" s="5" t="s">
        <v>3441</v>
      </c>
      <c r="P6582" s="5" t="s">
        <v>3438</v>
      </c>
      <c r="Q6582" s="162" t="s">
        <v>3302</v>
      </c>
    </row>
    <row r="6583" spans="1:17" x14ac:dyDescent="0.25">
      <c r="A6583" s="7" t="s">
        <v>1</v>
      </c>
      <c r="B6583" s="7" t="s">
        <v>1</v>
      </c>
      <c r="C6583" s="7" t="s">
        <v>1</v>
      </c>
      <c r="D6583" s="8" t="s">
        <v>1</v>
      </c>
      <c r="E6583" s="8" t="s">
        <v>1</v>
      </c>
      <c r="F6583" s="9" t="s">
        <v>1</v>
      </c>
      <c r="G6583" s="10" t="s">
        <v>1</v>
      </c>
      <c r="H6583" s="11" t="s">
        <v>1</v>
      </c>
      <c r="I6583" s="110">
        <v>1</v>
      </c>
      <c r="J6583" s="110">
        <v>2</v>
      </c>
      <c r="K6583" s="110">
        <v>20</v>
      </c>
      <c r="L6583" s="110" t="s">
        <v>3402</v>
      </c>
      <c r="M6583" s="12">
        <v>5</v>
      </c>
      <c r="N6583" s="12">
        <v>6</v>
      </c>
      <c r="O6583" s="12">
        <v>7</v>
      </c>
      <c r="P6583" s="12" t="s">
        <v>3303</v>
      </c>
      <c r="Q6583" s="110">
        <v>9</v>
      </c>
    </row>
    <row r="6584" spans="1:17" x14ac:dyDescent="0.25">
      <c r="A6584" s="1" t="s">
        <v>2216</v>
      </c>
      <c r="B6584" s="1" t="s">
        <v>82</v>
      </c>
      <c r="C6584" s="4" t="s">
        <v>1149</v>
      </c>
      <c r="D6584" s="4" t="s">
        <v>2336</v>
      </c>
      <c r="E6584" s="2" t="s">
        <v>1</v>
      </c>
      <c r="F6584" s="2" t="s">
        <v>1</v>
      </c>
      <c r="G6584" s="2" t="s">
        <v>1</v>
      </c>
      <c r="H6584" s="2" t="s">
        <v>2337</v>
      </c>
      <c r="I6584" s="183">
        <v>0</v>
      </c>
      <c r="J6584" s="183"/>
      <c r="K6584" s="183"/>
      <c r="L6584" s="183"/>
      <c r="M6584" s="3"/>
      <c r="N6584" s="3"/>
      <c r="O6584" s="3"/>
      <c r="P6584" s="3"/>
      <c r="Q6584" s="161"/>
    </row>
    <row r="6585" spans="1:17" ht="33.75" x14ac:dyDescent="0.25">
      <c r="A6585" s="1" t="s">
        <v>1</v>
      </c>
      <c r="B6585" s="1" t="s">
        <v>1</v>
      </c>
      <c r="C6585" s="1" t="s">
        <v>1</v>
      </c>
      <c r="D6585" s="2" t="s">
        <v>1</v>
      </c>
      <c r="E6585" s="2" t="s">
        <v>1</v>
      </c>
      <c r="F6585" s="2" t="s">
        <v>1</v>
      </c>
      <c r="G6585" s="2" t="s">
        <v>1</v>
      </c>
      <c r="H6585" s="13" t="s">
        <v>14</v>
      </c>
      <c r="I6585" s="184">
        <f t="shared" ref="I6585:L6585" si="5351">SUM(I6586,I6594,I6596)</f>
        <v>1216934</v>
      </c>
      <c r="J6585" s="184">
        <f t="shared" ref="J6585" si="5352">SUM(J6586,J6594,J6596)</f>
        <v>1217297</v>
      </c>
      <c r="K6585" s="184">
        <f t="shared" ref="K6585" si="5353">SUM(K6586,K6594,K6596)</f>
        <v>959748</v>
      </c>
      <c r="L6585" s="184">
        <f t="shared" si="5351"/>
        <v>257549</v>
      </c>
      <c r="M6585" s="14">
        <f t="shared" ref="M6585:O6585" si="5354">SUM(M6586,M6594,M6596)</f>
        <v>95774</v>
      </c>
      <c r="N6585" s="14">
        <f t="shared" si="5354"/>
        <v>83675</v>
      </c>
      <c r="O6585" s="14">
        <f t="shared" si="5354"/>
        <v>78100</v>
      </c>
      <c r="P6585" s="14">
        <f t="shared" ref="P6585:P6615" si="5355">K6585+L6585</f>
        <v>1217297</v>
      </c>
      <c r="Q6585" s="184">
        <f t="shared" ref="Q6585:Q6615" si="5356">IF(J6585=0,"-",P6585/J6585*100)</f>
        <v>100</v>
      </c>
    </row>
    <row r="6586" spans="1:17" x14ac:dyDescent="0.25">
      <c r="A6586" s="4" t="s">
        <v>2216</v>
      </c>
      <c r="B6586" s="4" t="s">
        <v>82</v>
      </c>
      <c r="C6586" s="4" t="s">
        <v>1149</v>
      </c>
      <c r="D6586" s="4" t="s">
        <v>2336</v>
      </c>
      <c r="E6586" s="2" t="s">
        <v>15</v>
      </c>
      <c r="F6586" s="2" t="s">
        <v>1</v>
      </c>
      <c r="G6586" s="2" t="s">
        <v>1</v>
      </c>
      <c r="H6586" s="2" t="s">
        <v>16</v>
      </c>
      <c r="I6586" s="185">
        <f t="shared" ref="I6586:L6586" si="5357">SUM(I6587:I6588)</f>
        <v>976135</v>
      </c>
      <c r="J6586" s="185">
        <f t="shared" ref="J6586" si="5358">SUM(J6587:J6588)</f>
        <v>976498</v>
      </c>
      <c r="K6586" s="185">
        <f t="shared" ref="K6586" si="5359">SUM(K6587:K6588)</f>
        <v>759838</v>
      </c>
      <c r="L6586" s="185">
        <f t="shared" si="5357"/>
        <v>216660</v>
      </c>
      <c r="M6586" s="15">
        <f t="shared" ref="M6586:O6586" si="5360">SUM(M6587:M6588)</f>
        <v>76585</v>
      </c>
      <c r="N6586" s="15">
        <f t="shared" si="5360"/>
        <v>72075</v>
      </c>
      <c r="O6586" s="15">
        <f t="shared" si="5360"/>
        <v>68000</v>
      </c>
      <c r="P6586" s="15">
        <f t="shared" si="5355"/>
        <v>976498</v>
      </c>
      <c r="Q6586" s="185">
        <f t="shared" si="5356"/>
        <v>100</v>
      </c>
    </row>
    <row r="6587" spans="1:17" x14ac:dyDescent="0.25">
      <c r="A6587" s="4" t="s">
        <v>2216</v>
      </c>
      <c r="B6587" s="4" t="s">
        <v>82</v>
      </c>
      <c r="C6587" s="4" t="s">
        <v>1149</v>
      </c>
      <c r="D6587" s="4" t="s">
        <v>2336</v>
      </c>
      <c r="E6587" s="3" t="s">
        <v>18</v>
      </c>
      <c r="F6587" s="4"/>
      <c r="G6587" s="16" t="s">
        <v>149</v>
      </c>
      <c r="H6587" s="16" t="s">
        <v>17</v>
      </c>
      <c r="I6587" s="183">
        <v>840185</v>
      </c>
      <c r="J6587" s="183">
        <v>840185</v>
      </c>
      <c r="K6587" s="183">
        <v>633000</v>
      </c>
      <c r="L6587" s="183">
        <f>M6587+N6587+O6587</f>
        <v>207185</v>
      </c>
      <c r="M6587" s="17">
        <v>71185</v>
      </c>
      <c r="N6587" s="17">
        <v>68000</v>
      </c>
      <c r="O6587" s="17">
        <v>68000</v>
      </c>
      <c r="P6587" s="17">
        <f t="shared" si="5355"/>
        <v>840185</v>
      </c>
      <c r="Q6587" s="183">
        <f t="shared" si="5356"/>
        <v>100</v>
      </c>
    </row>
    <row r="6588" spans="1:17" x14ac:dyDescent="0.25">
      <c r="A6588" s="1" t="s">
        <v>2216</v>
      </c>
      <c r="B6588" s="1" t="s">
        <v>82</v>
      </c>
      <c r="C6588" s="1" t="s">
        <v>1149</v>
      </c>
      <c r="D6588" s="1" t="s">
        <v>2336</v>
      </c>
      <c r="E6588" s="1" t="s">
        <v>20</v>
      </c>
      <c r="F6588" s="4" t="s">
        <v>1</v>
      </c>
      <c r="G6588" s="16" t="s">
        <v>1</v>
      </c>
      <c r="H6588" s="2" t="s">
        <v>21</v>
      </c>
      <c r="I6588" s="185">
        <f t="shared" ref="I6588:O6588" si="5361">SUM(I6589:I6593)</f>
        <v>135950</v>
      </c>
      <c r="J6588" s="185">
        <f t="shared" si="5361"/>
        <v>136313</v>
      </c>
      <c r="K6588" s="185">
        <f t="shared" si="5361"/>
        <v>126838</v>
      </c>
      <c r="L6588" s="185">
        <f t="shared" si="5361"/>
        <v>9475</v>
      </c>
      <c r="M6588" s="15">
        <f t="shared" si="5361"/>
        <v>5400</v>
      </c>
      <c r="N6588" s="15">
        <f t="shared" si="5361"/>
        <v>4075</v>
      </c>
      <c r="O6588" s="15">
        <f t="shared" si="5361"/>
        <v>0</v>
      </c>
      <c r="P6588" s="15">
        <f t="shared" si="5355"/>
        <v>136313</v>
      </c>
      <c r="Q6588" s="185">
        <f t="shared" si="5356"/>
        <v>100</v>
      </c>
    </row>
    <row r="6589" spans="1:17" x14ac:dyDescent="0.25">
      <c r="A6589" s="4" t="s">
        <v>2216</v>
      </c>
      <c r="B6589" s="4" t="s">
        <v>82</v>
      </c>
      <c r="C6589" s="4" t="s">
        <v>1149</v>
      </c>
      <c r="D6589" s="4" t="s">
        <v>2336</v>
      </c>
      <c r="E6589" s="3" t="s">
        <v>22</v>
      </c>
      <c r="F6589" s="4" t="s">
        <v>2338</v>
      </c>
      <c r="G6589" s="16" t="s">
        <v>149</v>
      </c>
      <c r="H6589" s="16" t="s">
        <v>86</v>
      </c>
      <c r="I6589" s="183">
        <v>15000</v>
      </c>
      <c r="J6589" s="183">
        <v>15000</v>
      </c>
      <c r="K6589" s="183">
        <v>12375</v>
      </c>
      <c r="L6589" s="183">
        <f>M6589+N6589+O6589</f>
        <v>2625</v>
      </c>
      <c r="M6589" s="17">
        <v>1400</v>
      </c>
      <c r="N6589" s="17">
        <v>1225</v>
      </c>
      <c r="O6589" s="17"/>
      <c r="P6589" s="17">
        <f t="shared" si="5355"/>
        <v>15000</v>
      </c>
      <c r="Q6589" s="183">
        <f t="shared" si="5356"/>
        <v>100</v>
      </c>
    </row>
    <row r="6590" spans="1:17" x14ac:dyDescent="0.25">
      <c r="A6590" s="4" t="s">
        <v>2216</v>
      </c>
      <c r="B6590" s="4" t="s">
        <v>82</v>
      </c>
      <c r="C6590" s="4" t="s">
        <v>1149</v>
      </c>
      <c r="D6590" s="4" t="s">
        <v>2336</v>
      </c>
      <c r="E6590" s="3" t="s">
        <v>22</v>
      </c>
      <c r="F6590" s="4" t="s">
        <v>2339</v>
      </c>
      <c r="G6590" s="16" t="s">
        <v>149</v>
      </c>
      <c r="H6590" s="16" t="s">
        <v>26</v>
      </c>
      <c r="I6590" s="183">
        <v>75000</v>
      </c>
      <c r="J6590" s="183">
        <v>75000</v>
      </c>
      <c r="K6590" s="183">
        <v>68150</v>
      </c>
      <c r="L6590" s="183">
        <f>M6590+N6590+O6590</f>
        <v>6850</v>
      </c>
      <c r="M6590" s="17">
        <v>4000</v>
      </c>
      <c r="N6590" s="17">
        <v>2850</v>
      </c>
      <c r="O6590" s="17"/>
      <c r="P6590" s="17">
        <f t="shared" si="5355"/>
        <v>75000</v>
      </c>
      <c r="Q6590" s="183">
        <f t="shared" si="5356"/>
        <v>100</v>
      </c>
    </row>
    <row r="6591" spans="1:17" x14ac:dyDescent="0.25">
      <c r="A6591" s="4" t="s">
        <v>2216</v>
      </c>
      <c r="B6591" s="4" t="s">
        <v>82</v>
      </c>
      <c r="C6591" s="4" t="s">
        <v>1149</v>
      </c>
      <c r="D6591" s="4" t="s">
        <v>2336</v>
      </c>
      <c r="E6591" s="3" t="s">
        <v>22</v>
      </c>
      <c r="F6591" s="4" t="s">
        <v>2340</v>
      </c>
      <c r="G6591" s="16" t="s">
        <v>149</v>
      </c>
      <c r="H6591" s="16" t="s">
        <v>28</v>
      </c>
      <c r="I6591" s="183">
        <v>16250</v>
      </c>
      <c r="J6591" s="183">
        <v>16613</v>
      </c>
      <c r="K6591" s="183">
        <v>16613</v>
      </c>
      <c r="L6591" s="183">
        <f>M6591+N6591+O6591</f>
        <v>0</v>
      </c>
      <c r="M6591" s="17"/>
      <c r="N6591" s="17"/>
      <c r="O6591" s="17"/>
      <c r="P6591" s="17">
        <f t="shared" si="5355"/>
        <v>16613</v>
      </c>
      <c r="Q6591" s="183">
        <f t="shared" si="5356"/>
        <v>100</v>
      </c>
    </row>
    <row r="6592" spans="1:17" x14ac:dyDescent="0.25">
      <c r="A6592" s="4" t="s">
        <v>2216</v>
      </c>
      <c r="B6592" s="4" t="s">
        <v>82</v>
      </c>
      <c r="C6592" s="4" t="s">
        <v>1149</v>
      </c>
      <c r="D6592" s="4" t="s">
        <v>2336</v>
      </c>
      <c r="E6592" s="3" t="s">
        <v>22</v>
      </c>
      <c r="F6592" s="4" t="s">
        <v>2341</v>
      </c>
      <c r="G6592" s="16" t="s">
        <v>149</v>
      </c>
      <c r="H6592" s="16" t="s">
        <v>24</v>
      </c>
      <c r="I6592" s="183">
        <v>24700</v>
      </c>
      <c r="J6592" s="183">
        <v>24700</v>
      </c>
      <c r="K6592" s="183">
        <v>24700</v>
      </c>
      <c r="L6592" s="183">
        <f>M6592+N6592+O6592</f>
        <v>0</v>
      </c>
      <c r="M6592" s="17"/>
      <c r="N6592" s="17"/>
      <c r="O6592" s="17"/>
      <c r="P6592" s="17">
        <f t="shared" si="5355"/>
        <v>24700</v>
      </c>
      <c r="Q6592" s="183">
        <f t="shared" si="5356"/>
        <v>100</v>
      </c>
    </row>
    <row r="6593" spans="1:17" x14ac:dyDescent="0.25">
      <c r="A6593" s="4" t="s">
        <v>2216</v>
      </c>
      <c r="B6593" s="4" t="s">
        <v>82</v>
      </c>
      <c r="C6593" s="4" t="s">
        <v>1149</v>
      </c>
      <c r="D6593" s="4" t="s">
        <v>2336</v>
      </c>
      <c r="E6593" s="3" t="s">
        <v>22</v>
      </c>
      <c r="F6593" s="4" t="s">
        <v>2342</v>
      </c>
      <c r="G6593" s="16" t="s">
        <v>149</v>
      </c>
      <c r="H6593" s="16" t="s">
        <v>30</v>
      </c>
      <c r="I6593" s="183">
        <v>5000</v>
      </c>
      <c r="J6593" s="183">
        <v>5000</v>
      </c>
      <c r="K6593" s="183">
        <v>5000</v>
      </c>
      <c r="L6593" s="183">
        <f>M6593+N6593+O6593</f>
        <v>0</v>
      </c>
      <c r="M6593" s="17"/>
      <c r="N6593" s="17"/>
      <c r="O6593" s="17"/>
      <c r="P6593" s="17">
        <f t="shared" si="5355"/>
        <v>5000</v>
      </c>
      <c r="Q6593" s="183">
        <f t="shared" si="5356"/>
        <v>100</v>
      </c>
    </row>
    <row r="6594" spans="1:17" x14ac:dyDescent="0.25">
      <c r="A6594" s="4" t="s">
        <v>2216</v>
      </c>
      <c r="B6594" s="4" t="s">
        <v>82</v>
      </c>
      <c r="C6594" s="4" t="s">
        <v>1149</v>
      </c>
      <c r="D6594" s="4" t="s">
        <v>2336</v>
      </c>
      <c r="E6594" s="2" t="s">
        <v>31</v>
      </c>
      <c r="F6594" s="2" t="s">
        <v>1</v>
      </c>
      <c r="G6594" s="2" t="s">
        <v>1</v>
      </c>
      <c r="H6594" s="2" t="s">
        <v>32</v>
      </c>
      <c r="I6594" s="185">
        <f t="shared" ref="I6594:O6594" si="5362">SUM(I6595)</f>
        <v>88219</v>
      </c>
      <c r="J6594" s="185">
        <f t="shared" si="5362"/>
        <v>88219</v>
      </c>
      <c r="K6594" s="185">
        <f t="shared" si="5362"/>
        <v>64400</v>
      </c>
      <c r="L6594" s="185">
        <f t="shared" si="5362"/>
        <v>23819</v>
      </c>
      <c r="M6594" s="15">
        <f t="shared" si="5362"/>
        <v>7819</v>
      </c>
      <c r="N6594" s="15">
        <f t="shared" si="5362"/>
        <v>8000</v>
      </c>
      <c r="O6594" s="15">
        <f t="shared" si="5362"/>
        <v>8000</v>
      </c>
      <c r="P6594" s="15">
        <f t="shared" si="5355"/>
        <v>88219</v>
      </c>
      <c r="Q6594" s="185">
        <f t="shared" si="5356"/>
        <v>100</v>
      </c>
    </row>
    <row r="6595" spans="1:17" x14ac:dyDescent="0.25">
      <c r="A6595" s="4" t="s">
        <v>2216</v>
      </c>
      <c r="B6595" s="4" t="s">
        <v>82</v>
      </c>
      <c r="C6595" s="4" t="s">
        <v>1149</v>
      </c>
      <c r="D6595" s="4" t="s">
        <v>2336</v>
      </c>
      <c r="E6595" s="3" t="s">
        <v>34</v>
      </c>
      <c r="F6595" s="4"/>
      <c r="G6595" s="16" t="s">
        <v>149</v>
      </c>
      <c r="H6595" s="16" t="s">
        <v>33</v>
      </c>
      <c r="I6595" s="183">
        <v>88219</v>
      </c>
      <c r="J6595" s="183">
        <v>88219</v>
      </c>
      <c r="K6595" s="183">
        <v>64400</v>
      </c>
      <c r="L6595" s="183">
        <f>M6595+N6595+O6595</f>
        <v>23819</v>
      </c>
      <c r="M6595" s="17">
        <v>7819</v>
      </c>
      <c r="N6595" s="17">
        <v>8000</v>
      </c>
      <c r="O6595" s="17">
        <v>8000</v>
      </c>
      <c r="P6595" s="17">
        <f t="shared" si="5355"/>
        <v>88219</v>
      </c>
      <c r="Q6595" s="183">
        <f t="shared" si="5356"/>
        <v>100</v>
      </c>
    </row>
    <row r="6596" spans="1:17" x14ac:dyDescent="0.25">
      <c r="A6596" s="4" t="s">
        <v>2216</v>
      </c>
      <c r="B6596" s="4" t="s">
        <v>82</v>
      </c>
      <c r="C6596" s="4" t="s">
        <v>1149</v>
      </c>
      <c r="D6596" s="4" t="s">
        <v>2336</v>
      </c>
      <c r="E6596" s="2" t="s">
        <v>35</v>
      </c>
      <c r="F6596" s="2" t="s">
        <v>1</v>
      </c>
      <c r="G6596" s="2" t="s">
        <v>1</v>
      </c>
      <c r="H6596" s="2" t="s">
        <v>36</v>
      </c>
      <c r="I6596" s="185">
        <f t="shared" ref="I6596:O6596" si="5363">SUM(I6597:I6605)</f>
        <v>152580</v>
      </c>
      <c r="J6596" s="185">
        <f t="shared" si="5363"/>
        <v>152580</v>
      </c>
      <c r="K6596" s="185">
        <f t="shared" si="5363"/>
        <v>135510</v>
      </c>
      <c r="L6596" s="185">
        <f t="shared" si="5363"/>
        <v>17070</v>
      </c>
      <c r="M6596" s="15">
        <f t="shared" si="5363"/>
        <v>11370</v>
      </c>
      <c r="N6596" s="15">
        <f t="shared" si="5363"/>
        <v>3600</v>
      </c>
      <c r="O6596" s="15">
        <f t="shared" si="5363"/>
        <v>2100</v>
      </c>
      <c r="P6596" s="15">
        <f t="shared" si="5355"/>
        <v>152580</v>
      </c>
      <c r="Q6596" s="185">
        <f t="shared" si="5356"/>
        <v>100</v>
      </c>
    </row>
    <row r="6597" spans="1:17" x14ac:dyDescent="0.25">
      <c r="A6597" s="4" t="s">
        <v>2216</v>
      </c>
      <c r="B6597" s="4" t="s">
        <v>82</v>
      </c>
      <c r="C6597" s="4" t="s">
        <v>1149</v>
      </c>
      <c r="D6597" s="4" t="s">
        <v>2336</v>
      </c>
      <c r="E6597" s="3" t="s">
        <v>39</v>
      </c>
      <c r="F6597" s="4"/>
      <c r="G6597" s="16" t="s">
        <v>149</v>
      </c>
      <c r="H6597" s="16" t="s">
        <v>38</v>
      </c>
      <c r="I6597" s="183">
        <v>1500</v>
      </c>
      <c r="J6597" s="183">
        <v>1500</v>
      </c>
      <c r="K6597" s="183">
        <v>1500</v>
      </c>
      <c r="L6597" s="183">
        <f t="shared" ref="L6597:L6604" si="5364">M6597+N6597+O6597</f>
        <v>0</v>
      </c>
      <c r="M6597" s="17"/>
      <c r="N6597" s="17"/>
      <c r="O6597" s="17"/>
      <c r="P6597" s="17">
        <f t="shared" si="5355"/>
        <v>1500</v>
      </c>
      <c r="Q6597" s="183">
        <f t="shared" si="5356"/>
        <v>100</v>
      </c>
    </row>
    <row r="6598" spans="1:17" x14ac:dyDescent="0.25">
      <c r="A6598" s="4" t="s">
        <v>2216</v>
      </c>
      <c r="B6598" s="4" t="s">
        <v>82</v>
      </c>
      <c r="C6598" s="4" t="s">
        <v>1149</v>
      </c>
      <c r="D6598" s="4" t="s">
        <v>2336</v>
      </c>
      <c r="E6598" s="3" t="s">
        <v>197</v>
      </c>
      <c r="F6598" s="4"/>
      <c r="G6598" s="16" t="s">
        <v>149</v>
      </c>
      <c r="H6598" s="16" t="s">
        <v>196</v>
      </c>
      <c r="I6598" s="183">
        <v>11000</v>
      </c>
      <c r="J6598" s="183">
        <v>11000</v>
      </c>
      <c r="K6598" s="183">
        <v>9800</v>
      </c>
      <c r="L6598" s="183">
        <f t="shared" si="5364"/>
        <v>1200</v>
      </c>
      <c r="M6598" s="17">
        <v>1200</v>
      </c>
      <c r="N6598" s="17"/>
      <c r="O6598" s="17"/>
      <c r="P6598" s="17">
        <f t="shared" si="5355"/>
        <v>11000</v>
      </c>
      <c r="Q6598" s="183">
        <f t="shared" si="5356"/>
        <v>100</v>
      </c>
    </row>
    <row r="6599" spans="1:17" x14ac:dyDescent="0.25">
      <c r="A6599" s="4" t="s">
        <v>2216</v>
      </c>
      <c r="B6599" s="4" t="s">
        <v>82</v>
      </c>
      <c r="C6599" s="4" t="s">
        <v>1149</v>
      </c>
      <c r="D6599" s="4" t="s">
        <v>2336</v>
      </c>
      <c r="E6599" s="3" t="s">
        <v>200</v>
      </c>
      <c r="F6599" s="4"/>
      <c r="G6599" s="16" t="s">
        <v>149</v>
      </c>
      <c r="H6599" s="16" t="s">
        <v>199</v>
      </c>
      <c r="I6599" s="183">
        <v>11000</v>
      </c>
      <c r="J6599" s="183">
        <v>11000</v>
      </c>
      <c r="K6599" s="183">
        <v>8800</v>
      </c>
      <c r="L6599" s="183">
        <f t="shared" si="5364"/>
        <v>2200</v>
      </c>
      <c r="M6599" s="17">
        <v>1000</v>
      </c>
      <c r="N6599" s="17">
        <v>1000</v>
      </c>
      <c r="O6599" s="17">
        <v>200</v>
      </c>
      <c r="P6599" s="17">
        <f t="shared" si="5355"/>
        <v>11000</v>
      </c>
      <c r="Q6599" s="183">
        <f t="shared" si="5356"/>
        <v>100</v>
      </c>
    </row>
    <row r="6600" spans="1:17" x14ac:dyDescent="0.25">
      <c r="A6600" s="4" t="s">
        <v>2216</v>
      </c>
      <c r="B6600" s="4" t="s">
        <v>82</v>
      </c>
      <c r="C6600" s="4" t="s">
        <v>1149</v>
      </c>
      <c r="D6600" s="4" t="s">
        <v>2336</v>
      </c>
      <c r="E6600" s="3" t="s">
        <v>203</v>
      </c>
      <c r="F6600" s="4"/>
      <c r="G6600" s="16" t="s">
        <v>149</v>
      </c>
      <c r="H6600" s="16" t="s">
        <v>202</v>
      </c>
      <c r="I6600" s="183">
        <v>10000</v>
      </c>
      <c r="J6600" s="183">
        <v>10000</v>
      </c>
      <c r="K6600" s="183">
        <v>7600</v>
      </c>
      <c r="L6600" s="183">
        <f t="shared" si="5364"/>
        <v>2400</v>
      </c>
      <c r="M6600" s="17">
        <v>1000</v>
      </c>
      <c r="N6600" s="17">
        <v>1000</v>
      </c>
      <c r="O6600" s="17">
        <v>400</v>
      </c>
      <c r="P6600" s="17">
        <f t="shared" si="5355"/>
        <v>10000</v>
      </c>
      <c r="Q6600" s="183">
        <f t="shared" si="5356"/>
        <v>100</v>
      </c>
    </row>
    <row r="6601" spans="1:17" x14ac:dyDescent="0.25">
      <c r="A6601" s="4" t="s">
        <v>2216</v>
      </c>
      <c r="B6601" s="4" t="s">
        <v>82</v>
      </c>
      <c r="C6601" s="4" t="s">
        <v>1149</v>
      </c>
      <c r="D6601" s="4" t="s">
        <v>2336</v>
      </c>
      <c r="E6601" s="3" t="s">
        <v>206</v>
      </c>
      <c r="F6601" s="4"/>
      <c r="G6601" s="16" t="s">
        <v>149</v>
      </c>
      <c r="H6601" s="16" t="s">
        <v>205</v>
      </c>
      <c r="I6601" s="183">
        <v>2500</v>
      </c>
      <c r="J6601" s="183">
        <v>2500</v>
      </c>
      <c r="K6601" s="183">
        <v>1600</v>
      </c>
      <c r="L6601" s="183">
        <f t="shared" si="5364"/>
        <v>900</v>
      </c>
      <c r="M6601" s="17">
        <v>800</v>
      </c>
      <c r="N6601" s="17">
        <v>100</v>
      </c>
      <c r="O6601" s="17">
        <v>0</v>
      </c>
      <c r="P6601" s="17">
        <f t="shared" si="5355"/>
        <v>2500</v>
      </c>
      <c r="Q6601" s="183">
        <f t="shared" si="5356"/>
        <v>100</v>
      </c>
    </row>
    <row r="6602" spans="1:17" x14ac:dyDescent="0.25">
      <c r="A6602" s="4" t="s">
        <v>2216</v>
      </c>
      <c r="B6602" s="4" t="s">
        <v>82</v>
      </c>
      <c r="C6602" s="4" t="s">
        <v>1149</v>
      </c>
      <c r="D6602" s="4" t="s">
        <v>2336</v>
      </c>
      <c r="E6602" s="3" t="s">
        <v>209</v>
      </c>
      <c r="F6602" s="4"/>
      <c r="G6602" s="16" t="s">
        <v>149</v>
      </c>
      <c r="H6602" s="16" t="s">
        <v>208</v>
      </c>
      <c r="I6602" s="183">
        <v>11000</v>
      </c>
      <c r="J6602" s="183">
        <v>11000</v>
      </c>
      <c r="K6602" s="183">
        <v>10200</v>
      </c>
      <c r="L6602" s="183">
        <f t="shared" si="5364"/>
        <v>800</v>
      </c>
      <c r="M6602" s="17">
        <v>400</v>
      </c>
      <c r="N6602" s="17">
        <v>200</v>
      </c>
      <c r="O6602" s="17">
        <v>200</v>
      </c>
      <c r="P6602" s="17">
        <f t="shared" si="5355"/>
        <v>11000</v>
      </c>
      <c r="Q6602" s="183">
        <f t="shared" si="5356"/>
        <v>100</v>
      </c>
    </row>
    <row r="6603" spans="1:17" x14ac:dyDescent="0.25">
      <c r="A6603" s="4" t="s">
        <v>2216</v>
      </c>
      <c r="B6603" s="4" t="s">
        <v>82</v>
      </c>
      <c r="C6603" s="4" t="s">
        <v>1149</v>
      </c>
      <c r="D6603" s="4" t="s">
        <v>2336</v>
      </c>
      <c r="E6603" s="3" t="s">
        <v>212</v>
      </c>
      <c r="F6603" s="4"/>
      <c r="G6603" s="16" t="s">
        <v>149</v>
      </c>
      <c r="H6603" s="16" t="s">
        <v>211</v>
      </c>
      <c r="I6603" s="183">
        <v>70000</v>
      </c>
      <c r="J6603" s="183">
        <v>70000</v>
      </c>
      <c r="K6603" s="183">
        <v>61700</v>
      </c>
      <c r="L6603" s="183">
        <f t="shared" si="5364"/>
        <v>8300</v>
      </c>
      <c r="M6603" s="17">
        <v>5700</v>
      </c>
      <c r="N6603" s="17">
        <v>1300</v>
      </c>
      <c r="O6603" s="17">
        <v>1300</v>
      </c>
      <c r="P6603" s="17">
        <f t="shared" si="5355"/>
        <v>70000</v>
      </c>
      <c r="Q6603" s="183">
        <f t="shared" si="5356"/>
        <v>100</v>
      </c>
    </row>
    <row r="6604" spans="1:17" x14ac:dyDescent="0.25">
      <c r="A6604" s="4" t="s">
        <v>2216</v>
      </c>
      <c r="B6604" s="4" t="s">
        <v>82</v>
      </c>
      <c r="C6604" s="4" t="s">
        <v>1149</v>
      </c>
      <c r="D6604" s="4" t="s">
        <v>2336</v>
      </c>
      <c r="E6604" s="3" t="s">
        <v>215</v>
      </c>
      <c r="F6604" s="4"/>
      <c r="G6604" s="16" t="s">
        <v>149</v>
      </c>
      <c r="H6604" s="16" t="s">
        <v>214</v>
      </c>
      <c r="I6604" s="183">
        <v>5000</v>
      </c>
      <c r="J6604" s="183">
        <v>5000</v>
      </c>
      <c r="K6604" s="183">
        <v>5000</v>
      </c>
      <c r="L6604" s="183">
        <f t="shared" si="5364"/>
        <v>0</v>
      </c>
      <c r="M6604" s="17"/>
      <c r="N6604" s="17"/>
      <c r="O6604" s="17"/>
      <c r="P6604" s="17">
        <f t="shared" si="5355"/>
        <v>5000</v>
      </c>
      <c r="Q6604" s="183">
        <f t="shared" si="5356"/>
        <v>100</v>
      </c>
    </row>
    <row r="6605" spans="1:17" x14ac:dyDescent="0.25">
      <c r="A6605" s="1" t="s">
        <v>2216</v>
      </c>
      <c r="B6605" s="1" t="s">
        <v>82</v>
      </c>
      <c r="C6605" s="1" t="s">
        <v>1149</v>
      </c>
      <c r="D6605" s="1" t="s">
        <v>2336</v>
      </c>
      <c r="E6605" s="1" t="s">
        <v>40</v>
      </c>
      <c r="F6605" s="4" t="s">
        <v>1</v>
      </c>
      <c r="G6605" s="16" t="s">
        <v>1</v>
      </c>
      <c r="H6605" s="2" t="s">
        <v>41</v>
      </c>
      <c r="I6605" s="185">
        <f t="shared" ref="I6605:O6605" si="5365">SUM(I6606:I6608)</f>
        <v>30580</v>
      </c>
      <c r="J6605" s="185">
        <f t="shared" si="5365"/>
        <v>30580</v>
      </c>
      <c r="K6605" s="185">
        <f t="shared" si="5365"/>
        <v>29310</v>
      </c>
      <c r="L6605" s="185">
        <f t="shared" si="5365"/>
        <v>1270</v>
      </c>
      <c r="M6605" s="15">
        <f t="shared" si="5365"/>
        <v>1270</v>
      </c>
      <c r="N6605" s="15">
        <f t="shared" si="5365"/>
        <v>0</v>
      </c>
      <c r="O6605" s="15">
        <f t="shared" si="5365"/>
        <v>0</v>
      </c>
      <c r="P6605" s="15">
        <f t="shared" si="5355"/>
        <v>30580</v>
      </c>
      <c r="Q6605" s="185">
        <f t="shared" si="5356"/>
        <v>100</v>
      </c>
    </row>
    <row r="6606" spans="1:17" x14ac:dyDescent="0.25">
      <c r="A6606" s="4" t="s">
        <v>2216</v>
      </c>
      <c r="B6606" s="4" t="s">
        <v>82</v>
      </c>
      <c r="C6606" s="4" t="s">
        <v>1149</v>
      </c>
      <c r="D6606" s="4" t="s">
        <v>2336</v>
      </c>
      <c r="E6606" s="3" t="s">
        <v>42</v>
      </c>
      <c r="F6606" s="4"/>
      <c r="G6606" s="16" t="s">
        <v>149</v>
      </c>
      <c r="H6606" s="16" t="s">
        <v>41</v>
      </c>
      <c r="I6606" s="183">
        <v>26900</v>
      </c>
      <c r="J6606" s="183">
        <v>26900</v>
      </c>
      <c r="K6606" s="183">
        <v>26900</v>
      </c>
      <c r="L6606" s="183">
        <f>M6606+N6606+O6606</f>
        <v>0</v>
      </c>
      <c r="M6606" s="17">
        <v>0</v>
      </c>
      <c r="N6606" s="17"/>
      <c r="O6606" s="17"/>
      <c r="P6606" s="17">
        <f t="shared" si="5355"/>
        <v>26900</v>
      </c>
      <c r="Q6606" s="183">
        <f t="shared" si="5356"/>
        <v>100</v>
      </c>
    </row>
    <row r="6607" spans="1:17" ht="22.5" x14ac:dyDescent="0.25">
      <c r="A6607" s="4" t="s">
        <v>2216</v>
      </c>
      <c r="B6607" s="4" t="s">
        <v>82</v>
      </c>
      <c r="C6607" s="4" t="s">
        <v>1149</v>
      </c>
      <c r="D6607" s="4" t="s">
        <v>2336</v>
      </c>
      <c r="E6607" s="3" t="s">
        <v>42</v>
      </c>
      <c r="F6607" s="4" t="s">
        <v>2343</v>
      </c>
      <c r="G6607" s="16" t="s">
        <v>149</v>
      </c>
      <c r="H6607" s="16" t="s">
        <v>50</v>
      </c>
      <c r="I6607" s="183">
        <v>2680</v>
      </c>
      <c r="J6607" s="183">
        <v>2680</v>
      </c>
      <c r="K6607" s="183">
        <v>2410</v>
      </c>
      <c r="L6607" s="183">
        <f>M6607+N6607+O6607</f>
        <v>270</v>
      </c>
      <c r="M6607" s="17">
        <v>270</v>
      </c>
      <c r="N6607" s="17">
        <v>0</v>
      </c>
      <c r="O6607" s="17">
        <v>0</v>
      </c>
      <c r="P6607" s="17">
        <f t="shared" si="5355"/>
        <v>2680</v>
      </c>
      <c r="Q6607" s="183">
        <f t="shared" si="5356"/>
        <v>100</v>
      </c>
    </row>
    <row r="6608" spans="1:17" ht="22.5" x14ac:dyDescent="0.25">
      <c r="A6608" s="4" t="s">
        <v>2216</v>
      </c>
      <c r="B6608" s="4" t="s">
        <v>82</v>
      </c>
      <c r="C6608" s="4" t="s">
        <v>1149</v>
      </c>
      <c r="D6608" s="4" t="s">
        <v>2336</v>
      </c>
      <c r="E6608" s="3" t="s">
        <v>42</v>
      </c>
      <c r="F6608" s="4" t="s">
        <v>2344</v>
      </c>
      <c r="G6608" s="16" t="s">
        <v>149</v>
      </c>
      <c r="H6608" s="16" t="s">
        <v>56</v>
      </c>
      <c r="I6608" s="183">
        <v>1000</v>
      </c>
      <c r="J6608" s="183">
        <v>1000</v>
      </c>
      <c r="K6608" s="183">
        <v>0</v>
      </c>
      <c r="L6608" s="183">
        <f>M6608+N6608+O6608</f>
        <v>1000</v>
      </c>
      <c r="M6608" s="17">
        <v>1000</v>
      </c>
      <c r="N6608" s="17"/>
      <c r="O6608" s="17"/>
      <c r="P6608" s="17">
        <f t="shared" si="5355"/>
        <v>1000</v>
      </c>
      <c r="Q6608" s="183">
        <f t="shared" si="5356"/>
        <v>100</v>
      </c>
    </row>
    <row r="6609" spans="1:17" ht="22.5" x14ac:dyDescent="0.25">
      <c r="A6609" s="1" t="s">
        <v>1</v>
      </c>
      <c r="B6609" s="1" t="s">
        <v>1</v>
      </c>
      <c r="C6609" s="1" t="s">
        <v>1</v>
      </c>
      <c r="D6609" s="2" t="s">
        <v>1</v>
      </c>
      <c r="E6609" s="2" t="s">
        <v>1</v>
      </c>
      <c r="F6609" s="2" t="s">
        <v>1</v>
      </c>
      <c r="G6609" s="2" t="s">
        <v>1</v>
      </c>
      <c r="H6609" s="13" t="s">
        <v>57</v>
      </c>
      <c r="I6609" s="184">
        <f t="shared" ref="I6609:O6610" si="5366">SUM(I6610)</f>
        <v>100</v>
      </c>
      <c r="J6609" s="184">
        <f t="shared" si="5366"/>
        <v>100</v>
      </c>
      <c r="K6609" s="184">
        <f t="shared" si="5366"/>
        <v>0</v>
      </c>
      <c r="L6609" s="184">
        <f t="shared" si="5366"/>
        <v>0</v>
      </c>
      <c r="M6609" s="14">
        <f t="shared" si="5366"/>
        <v>0</v>
      </c>
      <c r="N6609" s="14">
        <f t="shared" si="5366"/>
        <v>0</v>
      </c>
      <c r="O6609" s="14">
        <f t="shared" si="5366"/>
        <v>0</v>
      </c>
      <c r="P6609" s="14">
        <f t="shared" si="5355"/>
        <v>0</v>
      </c>
      <c r="Q6609" s="184">
        <f t="shared" si="5356"/>
        <v>0</v>
      </c>
    </row>
    <row r="6610" spans="1:17" x14ac:dyDescent="0.25">
      <c r="A6610" s="4" t="s">
        <v>2216</v>
      </c>
      <c r="B6610" s="4" t="s">
        <v>82</v>
      </c>
      <c r="C6610" s="4" t="s">
        <v>1149</v>
      </c>
      <c r="D6610" s="4" t="s">
        <v>2336</v>
      </c>
      <c r="E6610" s="2" t="s">
        <v>58</v>
      </c>
      <c r="F6610" s="2" t="s">
        <v>1</v>
      </c>
      <c r="G6610" s="2" t="s">
        <v>1</v>
      </c>
      <c r="H6610" s="2" t="s">
        <v>59</v>
      </c>
      <c r="I6610" s="185">
        <f t="shared" si="5366"/>
        <v>100</v>
      </c>
      <c r="J6610" s="185">
        <f t="shared" si="5366"/>
        <v>100</v>
      </c>
      <c r="K6610" s="185">
        <f t="shared" si="5366"/>
        <v>0</v>
      </c>
      <c r="L6610" s="185">
        <f t="shared" si="5366"/>
        <v>0</v>
      </c>
      <c r="M6610" s="15">
        <f t="shared" si="5366"/>
        <v>0</v>
      </c>
      <c r="N6610" s="15">
        <f t="shared" si="5366"/>
        <v>0</v>
      </c>
      <c r="O6610" s="15">
        <f t="shared" si="5366"/>
        <v>0</v>
      </c>
      <c r="P6610" s="15">
        <f t="shared" si="5355"/>
        <v>0</v>
      </c>
      <c r="Q6610" s="185">
        <f t="shared" si="5356"/>
        <v>0</v>
      </c>
    </row>
    <row r="6611" spans="1:17" x14ac:dyDescent="0.25">
      <c r="A6611" s="4" t="s">
        <v>2216</v>
      </c>
      <c r="B6611" s="4" t="s">
        <v>82</v>
      </c>
      <c r="C6611" s="4" t="s">
        <v>1149</v>
      </c>
      <c r="D6611" s="4" t="s">
        <v>2336</v>
      </c>
      <c r="E6611" s="3" t="s">
        <v>69</v>
      </c>
      <c r="F6611" s="4"/>
      <c r="G6611" s="16" t="s">
        <v>149</v>
      </c>
      <c r="H6611" s="16" t="s">
        <v>68</v>
      </c>
      <c r="I6611" s="183">
        <v>100</v>
      </c>
      <c r="J6611" s="183">
        <v>100</v>
      </c>
      <c r="K6611" s="183">
        <v>0</v>
      </c>
      <c r="L6611" s="183">
        <f>M6611+N6611+O6611</f>
        <v>0</v>
      </c>
      <c r="M6611" s="17"/>
      <c r="N6611" s="17"/>
      <c r="O6611" s="17"/>
      <c r="P6611" s="17">
        <f t="shared" si="5355"/>
        <v>0</v>
      </c>
      <c r="Q6611" s="183">
        <f t="shared" si="5356"/>
        <v>0</v>
      </c>
    </row>
    <row r="6612" spans="1:17" ht="22.5" x14ac:dyDescent="0.25">
      <c r="A6612" s="1" t="s">
        <v>1</v>
      </c>
      <c r="B6612" s="1" t="s">
        <v>1</v>
      </c>
      <c r="C6612" s="1" t="s">
        <v>1</v>
      </c>
      <c r="D6612" s="2" t="s">
        <v>1</v>
      </c>
      <c r="E6612" s="2" t="s">
        <v>1</v>
      </c>
      <c r="F6612" s="2" t="s">
        <v>1</v>
      </c>
      <c r="G6612" s="2" t="s">
        <v>1</v>
      </c>
      <c r="H6612" s="13" t="s">
        <v>70</v>
      </c>
      <c r="I6612" s="184">
        <f t="shared" ref="I6612:O6613" si="5367">SUM(I6613)</f>
        <v>900</v>
      </c>
      <c r="J6612" s="184">
        <f t="shared" si="5367"/>
        <v>900</v>
      </c>
      <c r="K6612" s="184">
        <f t="shared" si="5367"/>
        <v>900</v>
      </c>
      <c r="L6612" s="184">
        <f t="shared" si="5367"/>
        <v>0</v>
      </c>
      <c r="M6612" s="14">
        <f t="shared" si="5367"/>
        <v>0</v>
      </c>
      <c r="N6612" s="14">
        <f t="shared" si="5367"/>
        <v>0</v>
      </c>
      <c r="O6612" s="14">
        <f t="shared" si="5367"/>
        <v>0</v>
      </c>
      <c r="P6612" s="14">
        <f t="shared" si="5355"/>
        <v>900</v>
      </c>
      <c r="Q6612" s="184">
        <f t="shared" si="5356"/>
        <v>100</v>
      </c>
    </row>
    <row r="6613" spans="1:17" x14ac:dyDescent="0.25">
      <c r="A6613" s="4" t="s">
        <v>2216</v>
      </c>
      <c r="B6613" s="4" t="s">
        <v>82</v>
      </c>
      <c r="C6613" s="4" t="s">
        <v>1149</v>
      </c>
      <c r="D6613" s="4" t="s">
        <v>2336</v>
      </c>
      <c r="E6613" s="2" t="s">
        <v>71</v>
      </c>
      <c r="F6613" s="2" t="s">
        <v>1</v>
      </c>
      <c r="G6613" s="2" t="s">
        <v>1</v>
      </c>
      <c r="H6613" s="2" t="s">
        <v>72</v>
      </c>
      <c r="I6613" s="185">
        <f t="shared" si="5367"/>
        <v>900</v>
      </c>
      <c r="J6613" s="185">
        <f t="shared" si="5367"/>
        <v>900</v>
      </c>
      <c r="K6613" s="185">
        <f t="shared" si="5367"/>
        <v>900</v>
      </c>
      <c r="L6613" s="185">
        <f t="shared" si="5367"/>
        <v>0</v>
      </c>
      <c r="M6613" s="15">
        <f t="shared" si="5367"/>
        <v>0</v>
      </c>
      <c r="N6613" s="15">
        <f t="shared" si="5367"/>
        <v>0</v>
      </c>
      <c r="O6613" s="15">
        <f t="shared" si="5367"/>
        <v>0</v>
      </c>
      <c r="P6613" s="15">
        <f t="shared" si="5355"/>
        <v>900</v>
      </c>
      <c r="Q6613" s="185">
        <f t="shared" si="5356"/>
        <v>100</v>
      </c>
    </row>
    <row r="6614" spans="1:17" x14ac:dyDescent="0.25">
      <c r="A6614" s="4" t="s">
        <v>2216</v>
      </c>
      <c r="B6614" s="4" t="s">
        <v>82</v>
      </c>
      <c r="C6614" s="4" t="s">
        <v>1149</v>
      </c>
      <c r="D6614" s="4" t="s">
        <v>2336</v>
      </c>
      <c r="E6614" s="3" t="s">
        <v>75</v>
      </c>
      <c r="F6614" s="4"/>
      <c r="G6614" s="16" t="s">
        <v>149</v>
      </c>
      <c r="H6614" s="16" t="s">
        <v>74</v>
      </c>
      <c r="I6614" s="183">
        <v>900</v>
      </c>
      <c r="J6614" s="183">
        <v>900</v>
      </c>
      <c r="K6614" s="183">
        <v>900</v>
      </c>
      <c r="L6614" s="183">
        <f>M6614+N6614+O6614</f>
        <v>0</v>
      </c>
      <c r="M6614" s="17"/>
      <c r="N6614" s="17"/>
      <c r="O6614" s="17"/>
      <c r="P6614" s="17">
        <f t="shared" si="5355"/>
        <v>900</v>
      </c>
      <c r="Q6614" s="183">
        <f t="shared" si="5356"/>
        <v>100</v>
      </c>
    </row>
    <row r="6615" spans="1:17" x14ac:dyDescent="0.25">
      <c r="A6615" s="16" t="s">
        <v>1</v>
      </c>
      <c r="B6615" s="16" t="s">
        <v>1</v>
      </c>
      <c r="C6615" s="16" t="s">
        <v>1</v>
      </c>
      <c r="D6615" s="16" t="s">
        <v>1</v>
      </c>
      <c r="E6615" s="16" t="s">
        <v>1</v>
      </c>
      <c r="F6615" s="16" t="s">
        <v>1</v>
      </c>
      <c r="G6615" s="16" t="s">
        <v>1</v>
      </c>
      <c r="H6615" s="13" t="s">
        <v>2345</v>
      </c>
      <c r="I6615" s="184">
        <f t="shared" ref="I6615:O6615" si="5368">SUM(I6612,I6609,I6585)</f>
        <v>1217934</v>
      </c>
      <c r="J6615" s="184">
        <f t="shared" si="5368"/>
        <v>1218297</v>
      </c>
      <c r="K6615" s="184">
        <f t="shared" si="5368"/>
        <v>960648</v>
      </c>
      <c r="L6615" s="184">
        <f t="shared" si="5368"/>
        <v>257549</v>
      </c>
      <c r="M6615" s="14">
        <f t="shared" si="5368"/>
        <v>95774</v>
      </c>
      <c r="N6615" s="14">
        <f t="shared" si="5368"/>
        <v>83675</v>
      </c>
      <c r="O6615" s="14">
        <f t="shared" si="5368"/>
        <v>78100</v>
      </c>
      <c r="P6615" s="14">
        <f t="shared" si="5355"/>
        <v>1218197</v>
      </c>
      <c r="Q6615" s="184">
        <f t="shared" si="5356"/>
        <v>99.991791820877836</v>
      </c>
    </row>
    <row r="6616" spans="1:17" ht="15.75" thickBot="1" x14ac:dyDescent="0.3">
      <c r="A6616" s="16" t="s">
        <v>1</v>
      </c>
      <c r="B6616" s="16" t="s">
        <v>1</v>
      </c>
      <c r="C6616" s="16" t="s">
        <v>1</v>
      </c>
      <c r="D6616" s="16" t="s">
        <v>1</v>
      </c>
      <c r="E6616" s="16" t="s">
        <v>1</v>
      </c>
      <c r="F6616" s="16" t="s">
        <v>1</v>
      </c>
      <c r="G6616" s="16" t="s">
        <v>1</v>
      </c>
      <c r="H6616" s="2" t="s">
        <v>77</v>
      </c>
      <c r="I6616" s="185">
        <v>27</v>
      </c>
      <c r="J6616" s="185">
        <v>27</v>
      </c>
      <c r="K6616" s="185"/>
      <c r="L6616" s="185"/>
      <c r="M6616" s="15"/>
      <c r="N6616" s="15"/>
      <c r="O6616" s="15"/>
      <c r="P6616" s="15"/>
      <c r="Q6616" s="164"/>
    </row>
    <row r="6617" spans="1:17" ht="45.75" thickBot="1" x14ac:dyDescent="0.3">
      <c r="A6617" s="212" t="s">
        <v>1</v>
      </c>
      <c r="B6617" s="212" t="s">
        <v>1</v>
      </c>
      <c r="C6617" s="212" t="s">
        <v>1</v>
      </c>
      <c r="D6617" s="212" t="s">
        <v>1</v>
      </c>
      <c r="E6617" s="212" t="s">
        <v>1</v>
      </c>
      <c r="F6617" s="212" t="s">
        <v>1</v>
      </c>
      <c r="G6617" s="214" t="s">
        <v>1</v>
      </c>
      <c r="H6617" s="5" t="s">
        <v>78</v>
      </c>
      <c r="I6617" s="109" t="s">
        <v>3374</v>
      </c>
      <c r="J6617" s="109" t="s">
        <v>3433</v>
      </c>
      <c r="K6617" s="109" t="s">
        <v>3437</v>
      </c>
      <c r="L6617" s="109" t="s">
        <v>3434</v>
      </c>
      <c r="M6617" s="5" t="s">
        <v>3439</v>
      </c>
      <c r="N6617" s="5" t="s">
        <v>3440</v>
      </c>
      <c r="O6617" s="5" t="s">
        <v>3441</v>
      </c>
      <c r="P6617" s="5" t="s">
        <v>3438</v>
      </c>
      <c r="Q6617" s="162" t="s">
        <v>3302</v>
      </c>
    </row>
    <row r="6618" spans="1:17" x14ac:dyDescent="0.25">
      <c r="A6618" s="213"/>
      <c r="B6618" s="213"/>
      <c r="C6618" s="213"/>
      <c r="D6618" s="213"/>
      <c r="E6618" s="213"/>
      <c r="F6618" s="213"/>
      <c r="G6618" s="215"/>
      <c r="H6618" s="18" t="s">
        <v>1</v>
      </c>
      <c r="I6618" s="110">
        <v>1</v>
      </c>
      <c r="J6618" s="110">
        <v>2</v>
      </c>
      <c r="K6618" s="110">
        <v>20</v>
      </c>
      <c r="L6618" s="110" t="s">
        <v>3402</v>
      </c>
      <c r="M6618" s="12">
        <v>5</v>
      </c>
      <c r="N6618" s="12">
        <v>6</v>
      </c>
      <c r="O6618" s="12">
        <v>7</v>
      </c>
      <c r="P6618" s="12" t="s">
        <v>3303</v>
      </c>
      <c r="Q6618" s="110">
        <v>9</v>
      </c>
    </row>
    <row r="6619" spans="1:17" x14ac:dyDescent="0.25">
      <c r="A6619" s="213"/>
      <c r="B6619" s="213"/>
      <c r="C6619" s="213"/>
      <c r="D6619" s="213"/>
      <c r="E6619" s="213"/>
      <c r="F6619" s="213"/>
      <c r="G6619" s="215"/>
      <c r="H6619" s="19" t="s">
        <v>157</v>
      </c>
      <c r="I6619" s="186">
        <f t="shared" ref="I6619:L6619" si="5369">SUM(I6615)</f>
        <v>1217934</v>
      </c>
      <c r="J6619" s="186">
        <f t="shared" ref="J6619" si="5370">SUM(J6615)</f>
        <v>1218297</v>
      </c>
      <c r="K6619" s="186">
        <f t="shared" ref="K6619" si="5371">SUM(K6615)</f>
        <v>960648</v>
      </c>
      <c r="L6619" s="186">
        <f t="shared" si="5369"/>
        <v>257549</v>
      </c>
      <c r="M6619" s="20">
        <f t="shared" ref="M6619:O6619" si="5372">SUM(M6615)</f>
        <v>95774</v>
      </c>
      <c r="N6619" s="20">
        <f t="shared" si="5372"/>
        <v>83675</v>
      </c>
      <c r="O6619" s="20">
        <f t="shared" si="5372"/>
        <v>78100</v>
      </c>
      <c r="P6619" s="20">
        <f>K6619+L6619</f>
        <v>1218197</v>
      </c>
      <c r="Q6619" s="186">
        <f>IF(J6619=0,"-",P6619/J6619*100)</f>
        <v>99.991791820877836</v>
      </c>
    </row>
    <row r="6620" spans="1:17" x14ac:dyDescent="0.25">
      <c r="A6620" s="213"/>
      <c r="B6620" s="213"/>
      <c r="C6620" s="213"/>
      <c r="D6620" s="213"/>
      <c r="E6620" s="213"/>
      <c r="F6620" s="213"/>
      <c r="G6620" s="215"/>
      <c r="H6620" s="21" t="s">
        <v>80</v>
      </c>
      <c r="I6620" s="186">
        <f t="shared" ref="I6620:L6620" si="5373">SUM(I6619)</f>
        <v>1217934</v>
      </c>
      <c r="J6620" s="186">
        <f t="shared" ref="J6620" si="5374">SUM(J6619)</f>
        <v>1218297</v>
      </c>
      <c r="K6620" s="186">
        <f t="shared" ref="K6620" si="5375">SUM(K6619)</f>
        <v>960648</v>
      </c>
      <c r="L6620" s="186">
        <f t="shared" si="5373"/>
        <v>257549</v>
      </c>
      <c r="M6620" s="20">
        <f t="shared" ref="M6620:O6620" si="5376">SUM(M6619)</f>
        <v>95774</v>
      </c>
      <c r="N6620" s="20">
        <f t="shared" si="5376"/>
        <v>83675</v>
      </c>
      <c r="O6620" s="20">
        <f t="shared" si="5376"/>
        <v>78100</v>
      </c>
      <c r="P6620" s="20">
        <f>K6620+L6620</f>
        <v>1218197</v>
      </c>
      <c r="Q6620" s="186">
        <f>IF(J6620=0,"-",P6620/J6620*100)</f>
        <v>99.991791820877836</v>
      </c>
    </row>
    <row r="6621" spans="1:17" x14ac:dyDescent="0.25">
      <c r="A6621" s="216"/>
      <c r="B6621" s="216"/>
      <c r="C6621" s="216"/>
      <c r="D6621" s="216"/>
      <c r="E6621" s="216"/>
      <c r="F6621" s="216"/>
      <c r="G6621" s="217"/>
      <c r="J6621" s="178">
        <v>0</v>
      </c>
      <c r="K6621" s="178">
        <v>0</v>
      </c>
      <c r="L6621" s="178">
        <f>M6621+N6621+O6621</f>
        <v>0</v>
      </c>
      <c r="P6621">
        <f>K6621+L6621</f>
        <v>0</v>
      </c>
      <c r="Q6621" s="160" t="str">
        <f>IF(J6621=0,"-",P6621/J6621*100)</f>
        <v>-</v>
      </c>
    </row>
    <row r="6622" spans="1:17" ht="15.75" thickBot="1" x14ac:dyDescent="0.3">
      <c r="A6622" s="16" t="s">
        <v>1</v>
      </c>
      <c r="B6622" s="16" t="s">
        <v>1</v>
      </c>
      <c r="C6622" s="16" t="s">
        <v>1</v>
      </c>
      <c r="D6622" s="16" t="s">
        <v>1</v>
      </c>
      <c r="E6622" s="16" t="s">
        <v>1</v>
      </c>
      <c r="F6622" s="16" t="s">
        <v>1</v>
      </c>
      <c r="G6622" s="16" t="s">
        <v>1</v>
      </c>
      <c r="H6622" s="22" t="s">
        <v>1</v>
      </c>
      <c r="I6622" s="187"/>
      <c r="J6622" s="187"/>
      <c r="K6622" s="187"/>
      <c r="L6622" s="187"/>
      <c r="M6622" s="22"/>
      <c r="N6622" s="22"/>
      <c r="O6622" s="22"/>
      <c r="P6622" s="22"/>
      <c r="Q6622" s="166"/>
    </row>
    <row r="6623" spans="1:17" ht="45.75" thickBot="1" x14ac:dyDescent="0.3">
      <c r="A6623" s="5" t="s">
        <v>4</v>
      </c>
      <c r="B6623" s="5" t="s">
        <v>5</v>
      </c>
      <c r="C6623" s="5" t="s">
        <v>6</v>
      </c>
      <c r="D6623" s="6" t="s">
        <v>1</v>
      </c>
      <c r="E6623" s="5" t="s">
        <v>7</v>
      </c>
      <c r="F6623" s="5" t="s">
        <v>8</v>
      </c>
      <c r="G6623" s="5" t="s">
        <v>9</v>
      </c>
      <c r="H6623" s="5" t="s">
        <v>10</v>
      </c>
      <c r="I6623" s="109" t="s">
        <v>3374</v>
      </c>
      <c r="J6623" s="109" t="s">
        <v>3433</v>
      </c>
      <c r="K6623" s="109" t="s">
        <v>3437</v>
      </c>
      <c r="L6623" s="109" t="s">
        <v>3434</v>
      </c>
      <c r="M6623" s="5" t="s">
        <v>3439</v>
      </c>
      <c r="N6623" s="5" t="s">
        <v>3440</v>
      </c>
      <c r="O6623" s="5" t="s">
        <v>3441</v>
      </c>
      <c r="P6623" s="5" t="s">
        <v>3438</v>
      </c>
      <c r="Q6623" s="162" t="s">
        <v>3302</v>
      </c>
    </row>
    <row r="6624" spans="1:17" x14ac:dyDescent="0.25">
      <c r="A6624" s="7" t="s">
        <v>1</v>
      </c>
      <c r="B6624" s="7" t="s">
        <v>1</v>
      </c>
      <c r="C6624" s="7" t="s">
        <v>1</v>
      </c>
      <c r="D6624" s="8" t="s">
        <v>1</v>
      </c>
      <c r="E6624" s="8" t="s">
        <v>1</v>
      </c>
      <c r="F6624" s="9" t="s">
        <v>1</v>
      </c>
      <c r="G6624" s="10" t="s">
        <v>1</v>
      </c>
      <c r="H6624" s="11" t="s">
        <v>1</v>
      </c>
      <c r="I6624" s="110">
        <v>1</v>
      </c>
      <c r="J6624" s="110">
        <v>2</v>
      </c>
      <c r="K6624" s="110">
        <v>20</v>
      </c>
      <c r="L6624" s="110" t="s">
        <v>3402</v>
      </c>
      <c r="M6624" s="12">
        <v>5</v>
      </c>
      <c r="N6624" s="12">
        <v>6</v>
      </c>
      <c r="O6624" s="12">
        <v>7</v>
      </c>
      <c r="P6624" s="12" t="s">
        <v>3303</v>
      </c>
      <c r="Q6624" s="110">
        <v>9</v>
      </c>
    </row>
    <row r="6625" spans="1:17" x14ac:dyDescent="0.25">
      <c r="A6625" s="1" t="s">
        <v>2216</v>
      </c>
      <c r="B6625" s="1" t="s">
        <v>82</v>
      </c>
      <c r="C6625" s="4" t="s">
        <v>1160</v>
      </c>
      <c r="D6625" s="4" t="s">
        <v>2346</v>
      </c>
      <c r="E6625" s="2" t="s">
        <v>1</v>
      </c>
      <c r="F6625" s="2" t="s">
        <v>1</v>
      </c>
      <c r="G6625" s="2" t="s">
        <v>1</v>
      </c>
      <c r="H6625" s="2" t="s">
        <v>2347</v>
      </c>
      <c r="I6625" s="183">
        <v>0</v>
      </c>
      <c r="J6625" s="183"/>
      <c r="K6625" s="183"/>
      <c r="L6625" s="183"/>
      <c r="M6625" s="3"/>
      <c r="N6625" s="3"/>
      <c r="O6625" s="3"/>
      <c r="P6625" s="3"/>
      <c r="Q6625" s="161"/>
    </row>
    <row r="6626" spans="1:17" ht="33.75" x14ac:dyDescent="0.25">
      <c r="A6626" s="1" t="s">
        <v>1</v>
      </c>
      <c r="B6626" s="1" t="s">
        <v>1</v>
      </c>
      <c r="C6626" s="1" t="s">
        <v>1</v>
      </c>
      <c r="D6626" s="2" t="s">
        <v>1</v>
      </c>
      <c r="E6626" s="2" t="s">
        <v>1</v>
      </c>
      <c r="F6626" s="2" t="s">
        <v>1</v>
      </c>
      <c r="G6626" s="2" t="s">
        <v>1</v>
      </c>
      <c r="H6626" s="13" t="s">
        <v>14</v>
      </c>
      <c r="I6626" s="184">
        <f t="shared" ref="I6626:L6626" si="5377">SUM(I6627,I6634,I6636)</f>
        <v>379956</v>
      </c>
      <c r="J6626" s="184">
        <f t="shared" ref="J6626" si="5378">SUM(J6627,J6634,J6636)</f>
        <v>353277</v>
      </c>
      <c r="K6626" s="184">
        <f t="shared" ref="K6626" si="5379">SUM(K6627,K6634,K6636)</f>
        <v>246705</v>
      </c>
      <c r="L6626" s="184">
        <f t="shared" si="5377"/>
        <v>101772</v>
      </c>
      <c r="M6626" s="14">
        <f t="shared" ref="M6626:O6626" si="5380">SUM(M6627,M6634,M6636)</f>
        <v>37545</v>
      </c>
      <c r="N6626" s="14">
        <f t="shared" si="5380"/>
        <v>37460</v>
      </c>
      <c r="O6626" s="14">
        <f t="shared" si="5380"/>
        <v>26767</v>
      </c>
      <c r="P6626" s="14">
        <f t="shared" ref="P6626:P6656" si="5381">K6626+L6626</f>
        <v>348477</v>
      </c>
      <c r="Q6626" s="184">
        <f t="shared" ref="Q6626:Q6656" si="5382">IF(J6626=0,"-",P6626/J6626*100)</f>
        <v>98.641292809891397</v>
      </c>
    </row>
    <row r="6627" spans="1:17" x14ac:dyDescent="0.25">
      <c r="A6627" s="4" t="s">
        <v>2216</v>
      </c>
      <c r="B6627" s="4" t="s">
        <v>82</v>
      </c>
      <c r="C6627" s="4" t="s">
        <v>1160</v>
      </c>
      <c r="D6627" s="4" t="s">
        <v>2346</v>
      </c>
      <c r="E6627" s="2" t="s">
        <v>15</v>
      </c>
      <c r="F6627" s="2" t="s">
        <v>1</v>
      </c>
      <c r="G6627" s="2" t="s">
        <v>1</v>
      </c>
      <c r="H6627" s="2" t="s">
        <v>16</v>
      </c>
      <c r="I6627" s="185">
        <f t="shared" ref="I6627:L6627" si="5383">SUM(I6628:I6629)</f>
        <v>222153</v>
      </c>
      <c r="J6627" s="185">
        <f t="shared" ref="J6627" si="5384">SUM(J6628:J6629)</f>
        <v>222474</v>
      </c>
      <c r="K6627" s="185">
        <f t="shared" ref="K6627" si="5385">SUM(K6628:K6629)</f>
        <v>169997</v>
      </c>
      <c r="L6627" s="185">
        <f t="shared" si="5383"/>
        <v>50877</v>
      </c>
      <c r="M6627" s="15">
        <f t="shared" ref="M6627:O6627" si="5386">SUM(M6628:M6629)</f>
        <v>20322</v>
      </c>
      <c r="N6627" s="15">
        <f t="shared" si="5386"/>
        <v>20235</v>
      </c>
      <c r="O6627" s="15">
        <f t="shared" si="5386"/>
        <v>10320</v>
      </c>
      <c r="P6627" s="15">
        <f t="shared" si="5381"/>
        <v>220874</v>
      </c>
      <c r="Q6627" s="185">
        <f t="shared" si="5382"/>
        <v>99.280814836789915</v>
      </c>
    </row>
    <row r="6628" spans="1:17" x14ac:dyDescent="0.25">
      <c r="A6628" s="4" t="s">
        <v>2216</v>
      </c>
      <c r="B6628" s="4" t="s">
        <v>82</v>
      </c>
      <c r="C6628" s="4" t="s">
        <v>1160</v>
      </c>
      <c r="D6628" s="4" t="s">
        <v>2346</v>
      </c>
      <c r="E6628" s="3" t="s">
        <v>18</v>
      </c>
      <c r="F6628" s="4"/>
      <c r="G6628" s="16" t="s">
        <v>149</v>
      </c>
      <c r="H6628" s="16" t="s">
        <v>17</v>
      </c>
      <c r="I6628" s="183">
        <v>198479</v>
      </c>
      <c r="J6628" s="183">
        <v>198479</v>
      </c>
      <c r="K6628" s="183">
        <v>151319</v>
      </c>
      <c r="L6628" s="183">
        <f>M6628+N6628+O6628</f>
        <v>47160</v>
      </c>
      <c r="M6628" s="17">
        <v>18420</v>
      </c>
      <c r="N6628" s="17">
        <v>18420</v>
      </c>
      <c r="O6628" s="17">
        <v>10320</v>
      </c>
      <c r="P6628" s="17">
        <f t="shared" si="5381"/>
        <v>198479</v>
      </c>
      <c r="Q6628" s="183">
        <f t="shared" si="5382"/>
        <v>100</v>
      </c>
    </row>
    <row r="6629" spans="1:17" x14ac:dyDescent="0.25">
      <c r="A6629" s="1" t="s">
        <v>2216</v>
      </c>
      <c r="B6629" s="1" t="s">
        <v>82</v>
      </c>
      <c r="C6629" s="1" t="s">
        <v>1160</v>
      </c>
      <c r="D6629" s="1" t="s">
        <v>2346</v>
      </c>
      <c r="E6629" s="1" t="s">
        <v>20</v>
      </c>
      <c r="F6629" s="4" t="s">
        <v>1</v>
      </c>
      <c r="G6629" s="16" t="s">
        <v>1</v>
      </c>
      <c r="H6629" s="2" t="s">
        <v>21</v>
      </c>
      <c r="I6629" s="185">
        <f t="shared" ref="I6629:O6629" si="5387">SUM(I6630:I6633)</f>
        <v>23674</v>
      </c>
      <c r="J6629" s="185">
        <f t="shared" si="5387"/>
        <v>23995</v>
      </c>
      <c r="K6629" s="185">
        <f t="shared" si="5387"/>
        <v>18678</v>
      </c>
      <c r="L6629" s="185">
        <f t="shared" si="5387"/>
        <v>3717</v>
      </c>
      <c r="M6629" s="15">
        <f t="shared" si="5387"/>
        <v>1902</v>
      </c>
      <c r="N6629" s="15">
        <f t="shared" si="5387"/>
        <v>1815</v>
      </c>
      <c r="O6629" s="15">
        <f t="shared" si="5387"/>
        <v>0</v>
      </c>
      <c r="P6629" s="15">
        <f t="shared" si="5381"/>
        <v>22395</v>
      </c>
      <c r="Q6629" s="185">
        <f t="shared" si="5382"/>
        <v>93.331944155032303</v>
      </c>
    </row>
    <row r="6630" spans="1:17" x14ac:dyDescent="0.25">
      <c r="A6630" s="4" t="s">
        <v>2216</v>
      </c>
      <c r="B6630" s="4" t="s">
        <v>82</v>
      </c>
      <c r="C6630" s="4" t="s">
        <v>1160</v>
      </c>
      <c r="D6630" s="4" t="s">
        <v>2346</v>
      </c>
      <c r="E6630" s="3" t="s">
        <v>22</v>
      </c>
      <c r="F6630" s="4" t="s">
        <v>2348</v>
      </c>
      <c r="G6630" s="16" t="s">
        <v>149</v>
      </c>
      <c r="H6630" s="16" t="s">
        <v>86</v>
      </c>
      <c r="I6630" s="183">
        <v>1908</v>
      </c>
      <c r="J6630" s="183">
        <v>1908</v>
      </c>
      <c r="K6630" s="183">
        <v>1537</v>
      </c>
      <c r="L6630" s="183">
        <f>M6630+N6630+O6630</f>
        <v>371</v>
      </c>
      <c r="M6630" s="17">
        <v>212</v>
      </c>
      <c r="N6630" s="17">
        <v>159</v>
      </c>
      <c r="O6630" s="17">
        <v>0</v>
      </c>
      <c r="P6630" s="17">
        <f t="shared" si="5381"/>
        <v>1908</v>
      </c>
      <c r="Q6630" s="183">
        <f t="shared" si="5382"/>
        <v>100</v>
      </c>
    </row>
    <row r="6631" spans="1:17" x14ac:dyDescent="0.25">
      <c r="A6631" s="4" t="s">
        <v>2216</v>
      </c>
      <c r="B6631" s="4" t="s">
        <v>82</v>
      </c>
      <c r="C6631" s="4" t="s">
        <v>1160</v>
      </c>
      <c r="D6631" s="4" t="s">
        <v>2346</v>
      </c>
      <c r="E6631" s="3" t="s">
        <v>22</v>
      </c>
      <c r="F6631" s="4" t="s">
        <v>2349</v>
      </c>
      <c r="G6631" s="16" t="s">
        <v>149</v>
      </c>
      <c r="H6631" s="16" t="s">
        <v>26</v>
      </c>
      <c r="I6631" s="183">
        <v>16500</v>
      </c>
      <c r="J6631" s="183">
        <v>16500</v>
      </c>
      <c r="K6631" s="183">
        <v>13154</v>
      </c>
      <c r="L6631" s="183">
        <f>M6631+N6631+O6631</f>
        <v>3346</v>
      </c>
      <c r="M6631" s="17">
        <v>1690</v>
      </c>
      <c r="N6631" s="17">
        <v>1656</v>
      </c>
      <c r="O6631" s="17">
        <v>0</v>
      </c>
      <c r="P6631" s="17">
        <f t="shared" si="5381"/>
        <v>16500</v>
      </c>
      <c r="Q6631" s="183">
        <f t="shared" si="5382"/>
        <v>100</v>
      </c>
    </row>
    <row r="6632" spans="1:17" x14ac:dyDescent="0.25">
      <c r="A6632" s="4" t="s">
        <v>2216</v>
      </c>
      <c r="B6632" s="4" t="s">
        <v>82</v>
      </c>
      <c r="C6632" s="4" t="s">
        <v>1160</v>
      </c>
      <c r="D6632" s="4" t="s">
        <v>2346</v>
      </c>
      <c r="E6632" s="3" t="s">
        <v>22</v>
      </c>
      <c r="F6632" s="4" t="s">
        <v>2350</v>
      </c>
      <c r="G6632" s="16" t="s">
        <v>149</v>
      </c>
      <c r="H6632" s="16" t="s">
        <v>28</v>
      </c>
      <c r="I6632" s="183">
        <v>3666</v>
      </c>
      <c r="J6632" s="183">
        <v>3987</v>
      </c>
      <c r="K6632" s="183">
        <v>3987</v>
      </c>
      <c r="L6632" s="183">
        <f>M6632+N6632+O6632</f>
        <v>0</v>
      </c>
      <c r="M6632" s="17">
        <v>0</v>
      </c>
      <c r="N6632" s="17">
        <v>0</v>
      </c>
      <c r="O6632" s="17">
        <v>0</v>
      </c>
      <c r="P6632" s="17">
        <f t="shared" si="5381"/>
        <v>3987</v>
      </c>
      <c r="Q6632" s="183">
        <f t="shared" si="5382"/>
        <v>100</v>
      </c>
    </row>
    <row r="6633" spans="1:17" x14ac:dyDescent="0.25">
      <c r="A6633" s="4" t="s">
        <v>2216</v>
      </c>
      <c r="B6633" s="4" t="s">
        <v>82</v>
      </c>
      <c r="C6633" s="4" t="s">
        <v>1160</v>
      </c>
      <c r="D6633" s="4" t="s">
        <v>2346</v>
      </c>
      <c r="E6633" s="3" t="s">
        <v>22</v>
      </c>
      <c r="F6633" s="4" t="s">
        <v>2351</v>
      </c>
      <c r="G6633" s="16" t="s">
        <v>149</v>
      </c>
      <c r="H6633" s="16" t="s">
        <v>30</v>
      </c>
      <c r="I6633" s="183">
        <v>1600</v>
      </c>
      <c r="J6633" s="183">
        <v>1600</v>
      </c>
      <c r="K6633" s="183">
        <v>0</v>
      </c>
      <c r="L6633" s="183">
        <f>M6633+N6633+O6633</f>
        <v>0</v>
      </c>
      <c r="M6633" s="17"/>
      <c r="N6633" s="17"/>
      <c r="O6633" s="17"/>
      <c r="P6633" s="17">
        <f t="shared" si="5381"/>
        <v>0</v>
      </c>
      <c r="Q6633" s="183">
        <f t="shared" si="5382"/>
        <v>0</v>
      </c>
    </row>
    <row r="6634" spans="1:17" x14ac:dyDescent="0.25">
      <c r="A6634" s="4" t="s">
        <v>2216</v>
      </c>
      <c r="B6634" s="4" t="s">
        <v>82</v>
      </c>
      <c r="C6634" s="4" t="s">
        <v>1160</v>
      </c>
      <c r="D6634" s="4" t="s">
        <v>2346</v>
      </c>
      <c r="E6634" s="2" t="s">
        <v>31</v>
      </c>
      <c r="F6634" s="2" t="s">
        <v>1</v>
      </c>
      <c r="G6634" s="2" t="s">
        <v>1</v>
      </c>
      <c r="H6634" s="2" t="s">
        <v>32</v>
      </c>
      <c r="I6634" s="185">
        <f t="shared" ref="I6634:O6634" si="5388">SUM(I6635)</f>
        <v>20839</v>
      </c>
      <c r="J6634" s="185">
        <f t="shared" si="5388"/>
        <v>20839</v>
      </c>
      <c r="K6634" s="185">
        <f t="shared" si="5388"/>
        <v>15814</v>
      </c>
      <c r="L6634" s="185">
        <f t="shared" si="5388"/>
        <v>5025</v>
      </c>
      <c r="M6634" s="15">
        <f t="shared" si="5388"/>
        <v>1935</v>
      </c>
      <c r="N6634" s="15">
        <f t="shared" si="5388"/>
        <v>1935</v>
      </c>
      <c r="O6634" s="15">
        <f t="shared" si="5388"/>
        <v>1155</v>
      </c>
      <c r="P6634" s="15">
        <f t="shared" si="5381"/>
        <v>20839</v>
      </c>
      <c r="Q6634" s="185">
        <f t="shared" si="5382"/>
        <v>100</v>
      </c>
    </row>
    <row r="6635" spans="1:17" x14ac:dyDescent="0.25">
      <c r="A6635" s="4" t="s">
        <v>2216</v>
      </c>
      <c r="B6635" s="4" t="s">
        <v>82</v>
      </c>
      <c r="C6635" s="4" t="s">
        <v>1160</v>
      </c>
      <c r="D6635" s="4" t="s">
        <v>2346</v>
      </c>
      <c r="E6635" s="3" t="s">
        <v>34</v>
      </c>
      <c r="F6635" s="4"/>
      <c r="G6635" s="16" t="s">
        <v>149</v>
      </c>
      <c r="H6635" s="16" t="s">
        <v>33</v>
      </c>
      <c r="I6635" s="183">
        <v>20839</v>
      </c>
      <c r="J6635" s="183">
        <v>20839</v>
      </c>
      <c r="K6635" s="183">
        <v>15814</v>
      </c>
      <c r="L6635" s="183">
        <f>M6635+N6635+O6635</f>
        <v>5025</v>
      </c>
      <c r="M6635" s="17">
        <v>1935</v>
      </c>
      <c r="N6635" s="17">
        <v>1935</v>
      </c>
      <c r="O6635" s="17">
        <v>1155</v>
      </c>
      <c r="P6635" s="17">
        <f t="shared" si="5381"/>
        <v>20839</v>
      </c>
      <c r="Q6635" s="183">
        <f t="shared" si="5382"/>
        <v>100</v>
      </c>
    </row>
    <row r="6636" spans="1:17" x14ac:dyDescent="0.25">
      <c r="A6636" s="4" t="s">
        <v>2216</v>
      </c>
      <c r="B6636" s="4" t="s">
        <v>82</v>
      </c>
      <c r="C6636" s="4" t="s">
        <v>1160</v>
      </c>
      <c r="D6636" s="4" t="s">
        <v>2346</v>
      </c>
      <c r="E6636" s="2" t="s">
        <v>35</v>
      </c>
      <c r="F6636" s="2" t="s">
        <v>1</v>
      </c>
      <c r="G6636" s="2" t="s">
        <v>1</v>
      </c>
      <c r="H6636" s="2" t="s">
        <v>36</v>
      </c>
      <c r="I6636" s="185">
        <f t="shared" ref="I6636:O6636" si="5389">SUM(I6637:I6645)</f>
        <v>136964</v>
      </c>
      <c r="J6636" s="185">
        <f t="shared" si="5389"/>
        <v>109964</v>
      </c>
      <c r="K6636" s="185">
        <f t="shared" si="5389"/>
        <v>60894</v>
      </c>
      <c r="L6636" s="185">
        <f t="shared" si="5389"/>
        <v>45870</v>
      </c>
      <c r="M6636" s="15">
        <f t="shared" si="5389"/>
        <v>15288</v>
      </c>
      <c r="N6636" s="15">
        <f t="shared" si="5389"/>
        <v>15290</v>
      </c>
      <c r="O6636" s="15">
        <f t="shared" si="5389"/>
        <v>15292</v>
      </c>
      <c r="P6636" s="15">
        <f t="shared" si="5381"/>
        <v>106764</v>
      </c>
      <c r="Q6636" s="185">
        <f t="shared" si="5382"/>
        <v>97.089956713106105</v>
      </c>
    </row>
    <row r="6637" spans="1:17" x14ac:dyDescent="0.25">
      <c r="A6637" s="4" t="s">
        <v>2216</v>
      </c>
      <c r="B6637" s="4" t="s">
        <v>82</v>
      </c>
      <c r="C6637" s="4" t="s">
        <v>1160</v>
      </c>
      <c r="D6637" s="4" t="s">
        <v>2346</v>
      </c>
      <c r="E6637" s="3" t="s">
        <v>39</v>
      </c>
      <c r="F6637" s="4"/>
      <c r="G6637" s="16" t="s">
        <v>149</v>
      </c>
      <c r="H6637" s="16" t="s">
        <v>38</v>
      </c>
      <c r="I6637" s="183">
        <v>1100</v>
      </c>
      <c r="J6637" s="183">
        <v>100</v>
      </c>
      <c r="K6637" s="183">
        <v>0</v>
      </c>
      <c r="L6637" s="183">
        <f t="shared" ref="L6637:L6644" si="5390">M6637+N6637+O6637</f>
        <v>0</v>
      </c>
      <c r="M6637" s="17">
        <v>0</v>
      </c>
      <c r="N6637" s="17">
        <v>0</v>
      </c>
      <c r="O6637" s="17">
        <v>0</v>
      </c>
      <c r="P6637" s="17">
        <f t="shared" si="5381"/>
        <v>0</v>
      </c>
      <c r="Q6637" s="183">
        <f t="shared" si="5382"/>
        <v>0</v>
      </c>
    </row>
    <row r="6638" spans="1:17" x14ac:dyDescent="0.25">
      <c r="A6638" s="4" t="s">
        <v>2216</v>
      </c>
      <c r="B6638" s="4" t="s">
        <v>82</v>
      </c>
      <c r="C6638" s="4" t="s">
        <v>1160</v>
      </c>
      <c r="D6638" s="4" t="s">
        <v>2346</v>
      </c>
      <c r="E6638" s="3" t="s">
        <v>197</v>
      </c>
      <c r="F6638" s="4"/>
      <c r="G6638" s="16" t="s">
        <v>149</v>
      </c>
      <c r="H6638" s="16" t="s">
        <v>196</v>
      </c>
      <c r="I6638" s="183">
        <v>30000</v>
      </c>
      <c r="J6638" s="183">
        <v>30000</v>
      </c>
      <c r="K6638" s="183">
        <v>20700</v>
      </c>
      <c r="L6638" s="183">
        <f t="shared" si="5390"/>
        <v>6300</v>
      </c>
      <c r="M6638" s="17">
        <v>2100</v>
      </c>
      <c r="N6638" s="17">
        <v>2100</v>
      </c>
      <c r="O6638" s="17">
        <v>2100</v>
      </c>
      <c r="P6638" s="17">
        <f t="shared" si="5381"/>
        <v>27000</v>
      </c>
      <c r="Q6638" s="183">
        <f t="shared" si="5382"/>
        <v>90</v>
      </c>
    </row>
    <row r="6639" spans="1:17" x14ac:dyDescent="0.25">
      <c r="A6639" s="4" t="s">
        <v>2216</v>
      </c>
      <c r="B6639" s="4" t="s">
        <v>82</v>
      </c>
      <c r="C6639" s="4" t="s">
        <v>1160</v>
      </c>
      <c r="D6639" s="4" t="s">
        <v>2346</v>
      </c>
      <c r="E6639" s="3" t="s">
        <v>200</v>
      </c>
      <c r="F6639" s="4"/>
      <c r="G6639" s="16" t="s">
        <v>149</v>
      </c>
      <c r="H6639" s="16" t="s">
        <v>199</v>
      </c>
      <c r="I6639" s="183">
        <v>10800</v>
      </c>
      <c r="J6639" s="183">
        <v>10800</v>
      </c>
      <c r="K6639" s="183">
        <v>8100</v>
      </c>
      <c r="L6639" s="183">
        <f t="shared" si="5390"/>
        <v>2700</v>
      </c>
      <c r="M6639" s="17">
        <v>900</v>
      </c>
      <c r="N6639" s="17">
        <v>900</v>
      </c>
      <c r="O6639" s="17">
        <v>900</v>
      </c>
      <c r="P6639" s="17">
        <f t="shared" si="5381"/>
        <v>10800</v>
      </c>
      <c r="Q6639" s="183">
        <f t="shared" si="5382"/>
        <v>100</v>
      </c>
    </row>
    <row r="6640" spans="1:17" x14ac:dyDescent="0.25">
      <c r="A6640" s="4" t="s">
        <v>2216</v>
      </c>
      <c r="B6640" s="4" t="s">
        <v>82</v>
      </c>
      <c r="C6640" s="4" t="s">
        <v>1160</v>
      </c>
      <c r="D6640" s="4" t="s">
        <v>2346</v>
      </c>
      <c r="E6640" s="3" t="s">
        <v>203</v>
      </c>
      <c r="F6640" s="4"/>
      <c r="G6640" s="16" t="s">
        <v>149</v>
      </c>
      <c r="H6640" s="16" t="s">
        <v>202</v>
      </c>
      <c r="I6640" s="183">
        <v>1000</v>
      </c>
      <c r="J6640" s="183">
        <v>1000</v>
      </c>
      <c r="K6640" s="183">
        <v>1000</v>
      </c>
      <c r="L6640" s="183">
        <f t="shared" si="5390"/>
        <v>0</v>
      </c>
      <c r="M6640" s="17">
        <v>0</v>
      </c>
      <c r="N6640" s="17">
        <v>0</v>
      </c>
      <c r="O6640" s="17">
        <v>0</v>
      </c>
      <c r="P6640" s="17">
        <f t="shared" si="5381"/>
        <v>1000</v>
      </c>
      <c r="Q6640" s="183">
        <f t="shared" si="5382"/>
        <v>100</v>
      </c>
    </row>
    <row r="6641" spans="1:17" x14ac:dyDescent="0.25">
      <c r="A6641" s="4" t="s">
        <v>2216</v>
      </c>
      <c r="B6641" s="4" t="s">
        <v>82</v>
      </c>
      <c r="C6641" s="4" t="s">
        <v>1160</v>
      </c>
      <c r="D6641" s="4" t="s">
        <v>2346</v>
      </c>
      <c r="E6641" s="3" t="s">
        <v>206</v>
      </c>
      <c r="F6641" s="4"/>
      <c r="G6641" s="16" t="s">
        <v>149</v>
      </c>
      <c r="H6641" s="16" t="s">
        <v>205</v>
      </c>
      <c r="I6641" s="183">
        <v>100</v>
      </c>
      <c r="J6641" s="183">
        <v>100</v>
      </c>
      <c r="K6641" s="183">
        <v>0</v>
      </c>
      <c r="L6641" s="183">
        <f t="shared" si="5390"/>
        <v>0</v>
      </c>
      <c r="M6641" s="17">
        <v>0</v>
      </c>
      <c r="N6641" s="17">
        <v>0</v>
      </c>
      <c r="O6641" s="17">
        <v>0</v>
      </c>
      <c r="P6641" s="17">
        <f t="shared" si="5381"/>
        <v>0</v>
      </c>
      <c r="Q6641" s="183">
        <f t="shared" si="5382"/>
        <v>0</v>
      </c>
    </row>
    <row r="6642" spans="1:17" x14ac:dyDescent="0.25">
      <c r="A6642" s="4" t="s">
        <v>2216</v>
      </c>
      <c r="B6642" s="4" t="s">
        <v>82</v>
      </c>
      <c r="C6642" s="4" t="s">
        <v>1160</v>
      </c>
      <c r="D6642" s="4" t="s">
        <v>2346</v>
      </c>
      <c r="E6642" s="3" t="s">
        <v>209</v>
      </c>
      <c r="F6642" s="4"/>
      <c r="G6642" s="16" t="s">
        <v>149</v>
      </c>
      <c r="H6642" s="16" t="s">
        <v>208</v>
      </c>
      <c r="I6642" s="183">
        <v>1410</v>
      </c>
      <c r="J6642" s="183">
        <v>1410</v>
      </c>
      <c r="K6642" s="183">
        <v>1059</v>
      </c>
      <c r="L6642" s="183">
        <f t="shared" si="5390"/>
        <v>351</v>
      </c>
      <c r="M6642" s="17">
        <v>117</v>
      </c>
      <c r="N6642" s="17">
        <v>117</v>
      </c>
      <c r="O6642" s="17">
        <v>117</v>
      </c>
      <c r="P6642" s="17">
        <f t="shared" si="5381"/>
        <v>1410</v>
      </c>
      <c r="Q6642" s="183">
        <f t="shared" si="5382"/>
        <v>100</v>
      </c>
    </row>
    <row r="6643" spans="1:17" x14ac:dyDescent="0.25">
      <c r="A6643" s="4" t="s">
        <v>2216</v>
      </c>
      <c r="B6643" s="4" t="s">
        <v>82</v>
      </c>
      <c r="C6643" s="4" t="s">
        <v>1160</v>
      </c>
      <c r="D6643" s="4" t="s">
        <v>2346</v>
      </c>
      <c r="E6643" s="3" t="s">
        <v>212</v>
      </c>
      <c r="F6643" s="4"/>
      <c r="G6643" s="16" t="s">
        <v>149</v>
      </c>
      <c r="H6643" s="16" t="s">
        <v>211</v>
      </c>
      <c r="I6643" s="183">
        <v>51500</v>
      </c>
      <c r="J6643" s="183">
        <v>35500</v>
      </c>
      <c r="K6643" s="183">
        <v>6000</v>
      </c>
      <c r="L6643" s="183">
        <f t="shared" si="5390"/>
        <v>29500</v>
      </c>
      <c r="M6643" s="17">
        <v>9833</v>
      </c>
      <c r="N6643" s="17">
        <v>9833</v>
      </c>
      <c r="O6643" s="17">
        <v>9834</v>
      </c>
      <c r="P6643" s="17">
        <f t="shared" si="5381"/>
        <v>35500</v>
      </c>
      <c r="Q6643" s="183">
        <f t="shared" si="5382"/>
        <v>100</v>
      </c>
    </row>
    <row r="6644" spans="1:17" x14ac:dyDescent="0.25">
      <c r="A6644" s="4" t="s">
        <v>2216</v>
      </c>
      <c r="B6644" s="4" t="s">
        <v>82</v>
      </c>
      <c r="C6644" s="4" t="s">
        <v>1160</v>
      </c>
      <c r="D6644" s="4" t="s">
        <v>2346</v>
      </c>
      <c r="E6644" s="3" t="s">
        <v>215</v>
      </c>
      <c r="F6644" s="4"/>
      <c r="G6644" s="16" t="s">
        <v>149</v>
      </c>
      <c r="H6644" s="16" t="s">
        <v>214</v>
      </c>
      <c r="I6644" s="183">
        <v>500</v>
      </c>
      <c r="J6644" s="183">
        <v>500</v>
      </c>
      <c r="K6644" s="183">
        <v>0</v>
      </c>
      <c r="L6644" s="183">
        <f t="shared" si="5390"/>
        <v>500</v>
      </c>
      <c r="M6644" s="17">
        <v>166</v>
      </c>
      <c r="N6644" s="17">
        <v>167</v>
      </c>
      <c r="O6644" s="17">
        <v>167</v>
      </c>
      <c r="P6644" s="17">
        <f t="shared" si="5381"/>
        <v>500</v>
      </c>
      <c r="Q6644" s="183">
        <f t="shared" si="5382"/>
        <v>100</v>
      </c>
    </row>
    <row r="6645" spans="1:17" x14ac:dyDescent="0.25">
      <c r="A6645" s="1" t="s">
        <v>2216</v>
      </c>
      <c r="B6645" s="1" t="s">
        <v>82</v>
      </c>
      <c r="C6645" s="1" t="s">
        <v>1160</v>
      </c>
      <c r="D6645" s="1" t="s">
        <v>2346</v>
      </c>
      <c r="E6645" s="1" t="s">
        <v>40</v>
      </c>
      <c r="F6645" s="4" t="s">
        <v>1</v>
      </c>
      <c r="G6645" s="16" t="s">
        <v>1</v>
      </c>
      <c r="H6645" s="2" t="s">
        <v>41</v>
      </c>
      <c r="I6645" s="185">
        <f t="shared" ref="I6645:O6645" si="5391">SUM(I6646:I6648)</f>
        <v>40554</v>
      </c>
      <c r="J6645" s="185">
        <f t="shared" si="5391"/>
        <v>30554</v>
      </c>
      <c r="K6645" s="185">
        <f t="shared" si="5391"/>
        <v>24035</v>
      </c>
      <c r="L6645" s="185">
        <f t="shared" si="5391"/>
        <v>6519</v>
      </c>
      <c r="M6645" s="15">
        <f t="shared" si="5391"/>
        <v>2172</v>
      </c>
      <c r="N6645" s="15">
        <f t="shared" si="5391"/>
        <v>2173</v>
      </c>
      <c r="O6645" s="15">
        <f t="shared" si="5391"/>
        <v>2174</v>
      </c>
      <c r="P6645" s="15">
        <f t="shared" si="5381"/>
        <v>30554</v>
      </c>
      <c r="Q6645" s="185">
        <f t="shared" si="5382"/>
        <v>100</v>
      </c>
    </row>
    <row r="6646" spans="1:17" x14ac:dyDescent="0.25">
      <c r="A6646" s="4" t="s">
        <v>2216</v>
      </c>
      <c r="B6646" s="4" t="s">
        <v>82</v>
      </c>
      <c r="C6646" s="4" t="s">
        <v>1160</v>
      </c>
      <c r="D6646" s="4" t="s">
        <v>2346</v>
      </c>
      <c r="E6646" s="3" t="s">
        <v>42</v>
      </c>
      <c r="F6646" s="4"/>
      <c r="G6646" s="16" t="s">
        <v>149</v>
      </c>
      <c r="H6646" s="16" t="s">
        <v>41</v>
      </c>
      <c r="I6646" s="183">
        <v>39221</v>
      </c>
      <c r="J6646" s="183">
        <v>29221</v>
      </c>
      <c r="K6646" s="183">
        <v>23000</v>
      </c>
      <c r="L6646" s="183">
        <f>M6646+N6646+O6646</f>
        <v>6221</v>
      </c>
      <c r="M6646" s="17">
        <v>2073</v>
      </c>
      <c r="N6646" s="17">
        <v>2074</v>
      </c>
      <c r="O6646" s="17">
        <v>2074</v>
      </c>
      <c r="P6646" s="17">
        <f t="shared" si="5381"/>
        <v>29221</v>
      </c>
      <c r="Q6646" s="183">
        <f t="shared" si="5382"/>
        <v>100</v>
      </c>
    </row>
    <row r="6647" spans="1:17" ht="22.5" x14ac:dyDescent="0.25">
      <c r="A6647" s="4" t="s">
        <v>2216</v>
      </c>
      <c r="B6647" s="4" t="s">
        <v>82</v>
      </c>
      <c r="C6647" s="4" t="s">
        <v>1160</v>
      </c>
      <c r="D6647" s="4" t="s">
        <v>2346</v>
      </c>
      <c r="E6647" s="3" t="s">
        <v>42</v>
      </c>
      <c r="F6647" s="4" t="s">
        <v>2352</v>
      </c>
      <c r="G6647" s="16" t="s">
        <v>149</v>
      </c>
      <c r="H6647" s="16" t="s">
        <v>50</v>
      </c>
      <c r="I6647" s="183">
        <v>633</v>
      </c>
      <c r="J6647" s="183">
        <v>633</v>
      </c>
      <c r="K6647" s="183">
        <v>495</v>
      </c>
      <c r="L6647" s="183">
        <f>M6647+N6647+O6647</f>
        <v>138</v>
      </c>
      <c r="M6647" s="17">
        <v>46</v>
      </c>
      <c r="N6647" s="17">
        <v>46</v>
      </c>
      <c r="O6647" s="17">
        <v>46</v>
      </c>
      <c r="P6647" s="17">
        <f t="shared" si="5381"/>
        <v>633</v>
      </c>
      <c r="Q6647" s="183">
        <f t="shared" si="5382"/>
        <v>100</v>
      </c>
    </row>
    <row r="6648" spans="1:17" ht="22.5" x14ac:dyDescent="0.25">
      <c r="A6648" s="4" t="s">
        <v>2216</v>
      </c>
      <c r="B6648" s="4" t="s">
        <v>82</v>
      </c>
      <c r="C6648" s="4" t="s">
        <v>1160</v>
      </c>
      <c r="D6648" s="4" t="s">
        <v>2346</v>
      </c>
      <c r="E6648" s="3" t="s">
        <v>42</v>
      </c>
      <c r="F6648" s="4" t="s">
        <v>2353</v>
      </c>
      <c r="G6648" s="16" t="s">
        <v>149</v>
      </c>
      <c r="H6648" s="16" t="s">
        <v>56</v>
      </c>
      <c r="I6648" s="183">
        <v>700</v>
      </c>
      <c r="J6648" s="183">
        <v>700</v>
      </c>
      <c r="K6648" s="183">
        <v>540</v>
      </c>
      <c r="L6648" s="183">
        <f>M6648+N6648+O6648</f>
        <v>160</v>
      </c>
      <c r="M6648" s="17">
        <v>53</v>
      </c>
      <c r="N6648" s="17">
        <v>53</v>
      </c>
      <c r="O6648" s="17">
        <v>54</v>
      </c>
      <c r="P6648" s="17">
        <f t="shared" si="5381"/>
        <v>700</v>
      </c>
      <c r="Q6648" s="183">
        <f t="shared" si="5382"/>
        <v>100</v>
      </c>
    </row>
    <row r="6649" spans="1:17" ht="22.5" x14ac:dyDescent="0.25">
      <c r="A6649" s="1" t="s">
        <v>1</v>
      </c>
      <c r="B6649" s="1" t="s">
        <v>1</v>
      </c>
      <c r="C6649" s="1" t="s">
        <v>1</v>
      </c>
      <c r="D6649" s="2" t="s">
        <v>1</v>
      </c>
      <c r="E6649" s="2" t="s">
        <v>1</v>
      </c>
      <c r="F6649" s="2" t="s">
        <v>1</v>
      </c>
      <c r="G6649" s="2" t="s">
        <v>1</v>
      </c>
      <c r="H6649" s="13" t="s">
        <v>57</v>
      </c>
      <c r="I6649" s="184">
        <f t="shared" ref="I6649:O6650" si="5392">SUM(I6650)</f>
        <v>50</v>
      </c>
      <c r="J6649" s="184">
        <f t="shared" si="5392"/>
        <v>50</v>
      </c>
      <c r="K6649" s="184">
        <f t="shared" si="5392"/>
        <v>0</v>
      </c>
      <c r="L6649" s="184">
        <f t="shared" si="5392"/>
        <v>0</v>
      </c>
      <c r="M6649" s="14">
        <f t="shared" si="5392"/>
        <v>0</v>
      </c>
      <c r="N6649" s="14">
        <f t="shared" si="5392"/>
        <v>0</v>
      </c>
      <c r="O6649" s="14">
        <f t="shared" si="5392"/>
        <v>0</v>
      </c>
      <c r="P6649" s="14">
        <f t="shared" si="5381"/>
        <v>0</v>
      </c>
      <c r="Q6649" s="184">
        <f t="shared" si="5382"/>
        <v>0</v>
      </c>
    </row>
    <row r="6650" spans="1:17" x14ac:dyDescent="0.25">
      <c r="A6650" s="4" t="s">
        <v>2216</v>
      </c>
      <c r="B6650" s="4" t="s">
        <v>82</v>
      </c>
      <c r="C6650" s="4" t="s">
        <v>1160</v>
      </c>
      <c r="D6650" s="4" t="s">
        <v>2346</v>
      </c>
      <c r="E6650" s="2" t="s">
        <v>58</v>
      </c>
      <c r="F6650" s="2" t="s">
        <v>1</v>
      </c>
      <c r="G6650" s="2" t="s">
        <v>1</v>
      </c>
      <c r="H6650" s="2" t="s">
        <v>59</v>
      </c>
      <c r="I6650" s="185">
        <f t="shared" si="5392"/>
        <v>50</v>
      </c>
      <c r="J6650" s="185">
        <f t="shared" si="5392"/>
        <v>50</v>
      </c>
      <c r="K6650" s="185">
        <f t="shared" si="5392"/>
        <v>0</v>
      </c>
      <c r="L6650" s="185">
        <f t="shared" si="5392"/>
        <v>0</v>
      </c>
      <c r="M6650" s="15">
        <f t="shared" si="5392"/>
        <v>0</v>
      </c>
      <c r="N6650" s="15">
        <f t="shared" si="5392"/>
        <v>0</v>
      </c>
      <c r="O6650" s="15">
        <f t="shared" si="5392"/>
        <v>0</v>
      </c>
      <c r="P6650" s="15">
        <f t="shared" si="5381"/>
        <v>0</v>
      </c>
      <c r="Q6650" s="185">
        <f t="shared" si="5382"/>
        <v>0</v>
      </c>
    </row>
    <row r="6651" spans="1:17" x14ac:dyDescent="0.25">
      <c r="A6651" s="4" t="s">
        <v>2216</v>
      </c>
      <c r="B6651" s="4" t="s">
        <v>82</v>
      </c>
      <c r="C6651" s="4" t="s">
        <v>1160</v>
      </c>
      <c r="D6651" s="4" t="s">
        <v>2346</v>
      </c>
      <c r="E6651" s="3" t="s">
        <v>69</v>
      </c>
      <c r="F6651" s="4"/>
      <c r="G6651" s="16" t="s">
        <v>149</v>
      </c>
      <c r="H6651" s="16" t="s">
        <v>68</v>
      </c>
      <c r="I6651" s="183">
        <v>50</v>
      </c>
      <c r="J6651" s="183">
        <v>50</v>
      </c>
      <c r="K6651" s="183">
        <v>0</v>
      </c>
      <c r="L6651" s="183">
        <f>M6651+N6651+O6651</f>
        <v>0</v>
      </c>
      <c r="M6651" s="17">
        <v>0</v>
      </c>
      <c r="N6651" s="17">
        <v>0</v>
      </c>
      <c r="O6651" s="17">
        <v>0</v>
      </c>
      <c r="P6651" s="17">
        <f t="shared" si="5381"/>
        <v>0</v>
      </c>
      <c r="Q6651" s="183">
        <f t="shared" si="5382"/>
        <v>0</v>
      </c>
    </row>
    <row r="6652" spans="1:17" ht="22.5" x14ac:dyDescent="0.25">
      <c r="A6652" s="1" t="s">
        <v>1</v>
      </c>
      <c r="B6652" s="1" t="s">
        <v>1</v>
      </c>
      <c r="C6652" s="1" t="s">
        <v>1</v>
      </c>
      <c r="D6652" s="2" t="s">
        <v>1</v>
      </c>
      <c r="E6652" s="2" t="s">
        <v>1</v>
      </c>
      <c r="F6652" s="2" t="s">
        <v>1</v>
      </c>
      <c r="G6652" s="2" t="s">
        <v>1</v>
      </c>
      <c r="H6652" s="13" t="s">
        <v>70</v>
      </c>
      <c r="I6652" s="184">
        <f t="shared" ref="I6652:O6652" si="5393">SUM(I6653)</f>
        <v>603100</v>
      </c>
      <c r="J6652" s="184">
        <f t="shared" si="5393"/>
        <v>689100</v>
      </c>
      <c r="K6652" s="184">
        <f t="shared" si="5393"/>
        <v>93020</v>
      </c>
      <c r="L6652" s="184">
        <f t="shared" si="5393"/>
        <v>350000</v>
      </c>
      <c r="M6652" s="14">
        <f t="shared" si="5393"/>
        <v>350000</v>
      </c>
      <c r="N6652" s="14">
        <f t="shared" si="5393"/>
        <v>0</v>
      </c>
      <c r="O6652" s="14">
        <f t="shared" si="5393"/>
        <v>0</v>
      </c>
      <c r="P6652" s="14">
        <f t="shared" si="5381"/>
        <v>443020</v>
      </c>
      <c r="Q6652" s="184">
        <f t="shared" si="5382"/>
        <v>64.289653170802495</v>
      </c>
    </row>
    <row r="6653" spans="1:17" x14ac:dyDescent="0.25">
      <c r="A6653" s="4" t="s">
        <v>2216</v>
      </c>
      <c r="B6653" s="4" t="s">
        <v>82</v>
      </c>
      <c r="C6653" s="4" t="s">
        <v>1160</v>
      </c>
      <c r="D6653" s="4" t="s">
        <v>2346</v>
      </c>
      <c r="E6653" s="2" t="s">
        <v>71</v>
      </c>
      <c r="F6653" s="2" t="s">
        <v>1</v>
      </c>
      <c r="G6653" s="2" t="s">
        <v>1</v>
      </c>
      <c r="H6653" s="2" t="s">
        <v>72</v>
      </c>
      <c r="I6653" s="185">
        <f t="shared" ref="I6653:L6653" si="5394">SUM(I6654:I6655)</f>
        <v>603100</v>
      </c>
      <c r="J6653" s="185">
        <f t="shared" ref="J6653" si="5395">SUM(J6654:J6655)</f>
        <v>689100</v>
      </c>
      <c r="K6653" s="185">
        <f t="shared" ref="K6653" si="5396">SUM(K6654:K6655)</f>
        <v>93020</v>
      </c>
      <c r="L6653" s="185">
        <f t="shared" si="5394"/>
        <v>350000</v>
      </c>
      <c r="M6653" s="15">
        <f t="shared" ref="M6653:O6653" si="5397">SUM(M6654:M6655)</f>
        <v>350000</v>
      </c>
      <c r="N6653" s="15">
        <f t="shared" si="5397"/>
        <v>0</v>
      </c>
      <c r="O6653" s="15">
        <f t="shared" si="5397"/>
        <v>0</v>
      </c>
      <c r="P6653" s="15">
        <f t="shared" si="5381"/>
        <v>443020</v>
      </c>
      <c r="Q6653" s="185">
        <f t="shared" si="5382"/>
        <v>64.289653170802495</v>
      </c>
    </row>
    <row r="6654" spans="1:17" x14ac:dyDescent="0.25">
      <c r="A6654" s="4" t="s">
        <v>2216</v>
      </c>
      <c r="B6654" s="4" t="s">
        <v>82</v>
      </c>
      <c r="C6654" s="4" t="s">
        <v>1160</v>
      </c>
      <c r="D6654" s="4" t="s">
        <v>2346</v>
      </c>
      <c r="E6654" s="3" t="s">
        <v>75</v>
      </c>
      <c r="F6654" s="4"/>
      <c r="G6654" s="16" t="s">
        <v>149</v>
      </c>
      <c r="H6654" s="16" t="s">
        <v>74</v>
      </c>
      <c r="I6654" s="183">
        <v>3100</v>
      </c>
      <c r="J6654" s="183">
        <v>89100</v>
      </c>
      <c r="K6654" s="183">
        <v>86000</v>
      </c>
      <c r="L6654" s="183">
        <f>M6654+N6654+O6654</f>
        <v>0</v>
      </c>
      <c r="M6654" s="17">
        <v>0</v>
      </c>
      <c r="N6654" s="17">
        <v>0</v>
      </c>
      <c r="O6654" s="17">
        <v>0</v>
      </c>
      <c r="P6654" s="17">
        <f t="shared" si="5381"/>
        <v>86000</v>
      </c>
      <c r="Q6654" s="183">
        <f t="shared" si="5382"/>
        <v>96.520763187429864</v>
      </c>
    </row>
    <row r="6655" spans="1:17" x14ac:dyDescent="0.25">
      <c r="A6655" s="4" t="s">
        <v>2216</v>
      </c>
      <c r="B6655" s="4" t="s">
        <v>82</v>
      </c>
      <c r="C6655" s="4" t="s">
        <v>1160</v>
      </c>
      <c r="D6655" s="4" t="s">
        <v>2346</v>
      </c>
      <c r="E6655" s="3" t="s">
        <v>341</v>
      </c>
      <c r="F6655" s="4"/>
      <c r="G6655" s="16" t="s">
        <v>149</v>
      </c>
      <c r="H6655" s="16" t="s">
        <v>340</v>
      </c>
      <c r="I6655" s="183">
        <v>600000</v>
      </c>
      <c r="J6655" s="183">
        <v>600000</v>
      </c>
      <c r="K6655" s="183">
        <v>7020</v>
      </c>
      <c r="L6655" s="183">
        <f>M6655+N6655+O6655</f>
        <v>350000</v>
      </c>
      <c r="M6655" s="208">
        <v>350000</v>
      </c>
      <c r="N6655" s="17">
        <v>0</v>
      </c>
      <c r="O6655" s="17">
        <v>0</v>
      </c>
      <c r="P6655" s="17">
        <f t="shared" si="5381"/>
        <v>357020</v>
      </c>
      <c r="Q6655" s="183">
        <f t="shared" si="5382"/>
        <v>59.50333333333333</v>
      </c>
    </row>
    <row r="6656" spans="1:17" x14ac:dyDescent="0.25">
      <c r="A6656" s="16" t="s">
        <v>1</v>
      </c>
      <c r="B6656" s="16" t="s">
        <v>1</v>
      </c>
      <c r="C6656" s="16" t="s">
        <v>1</v>
      </c>
      <c r="D6656" s="16" t="s">
        <v>1</v>
      </c>
      <c r="E6656" s="16" t="s">
        <v>1</v>
      </c>
      <c r="F6656" s="16" t="s">
        <v>1</v>
      </c>
      <c r="G6656" s="16" t="s">
        <v>1</v>
      </c>
      <c r="H6656" s="13" t="s">
        <v>2354</v>
      </c>
      <c r="I6656" s="184">
        <f t="shared" ref="I6656:O6656" si="5398">SUM(I6652,I6649,I6626)</f>
        <v>983106</v>
      </c>
      <c r="J6656" s="184">
        <f t="shared" si="5398"/>
        <v>1042427</v>
      </c>
      <c r="K6656" s="184">
        <f t="shared" si="5398"/>
        <v>339725</v>
      </c>
      <c r="L6656" s="184">
        <f t="shared" si="5398"/>
        <v>451772</v>
      </c>
      <c r="M6656" s="14">
        <f t="shared" si="5398"/>
        <v>387545</v>
      </c>
      <c r="N6656" s="14">
        <f t="shared" si="5398"/>
        <v>37460</v>
      </c>
      <c r="O6656" s="14">
        <f t="shared" si="5398"/>
        <v>26767</v>
      </c>
      <c r="P6656" s="14">
        <f t="shared" si="5381"/>
        <v>791497</v>
      </c>
      <c r="Q6656" s="184">
        <f t="shared" si="5382"/>
        <v>75.928290422254989</v>
      </c>
    </row>
    <row r="6657" spans="1:17" ht="15.75" thickBot="1" x14ac:dyDescent="0.3">
      <c r="A6657" s="16" t="s">
        <v>1</v>
      </c>
      <c r="B6657" s="16" t="s">
        <v>1</v>
      </c>
      <c r="C6657" s="16" t="s">
        <v>1</v>
      </c>
      <c r="D6657" s="16" t="s">
        <v>1</v>
      </c>
      <c r="E6657" s="16" t="s">
        <v>1</v>
      </c>
      <c r="F6657" s="16" t="s">
        <v>1</v>
      </c>
      <c r="G6657" s="16" t="s">
        <v>1</v>
      </c>
      <c r="H6657" s="2" t="s">
        <v>77</v>
      </c>
      <c r="I6657" s="185">
        <v>9</v>
      </c>
      <c r="J6657" s="185">
        <v>9</v>
      </c>
      <c r="K6657" s="185"/>
      <c r="L6657" s="185"/>
      <c r="M6657" s="15"/>
      <c r="N6657" s="15"/>
      <c r="O6657" s="15"/>
      <c r="P6657" s="15"/>
      <c r="Q6657" s="164"/>
    </row>
    <row r="6658" spans="1:17" ht="45.75" thickBot="1" x14ac:dyDescent="0.3">
      <c r="A6658" s="212" t="s">
        <v>1</v>
      </c>
      <c r="B6658" s="212" t="s">
        <v>1</v>
      </c>
      <c r="C6658" s="212" t="s">
        <v>1</v>
      </c>
      <c r="D6658" s="212" t="s">
        <v>1</v>
      </c>
      <c r="E6658" s="212" t="s">
        <v>1</v>
      </c>
      <c r="F6658" s="212" t="s">
        <v>1</v>
      </c>
      <c r="G6658" s="214" t="s">
        <v>1</v>
      </c>
      <c r="H6658" s="5" t="s">
        <v>78</v>
      </c>
      <c r="I6658" s="109" t="s">
        <v>3374</v>
      </c>
      <c r="J6658" s="109" t="s">
        <v>3433</v>
      </c>
      <c r="K6658" s="109" t="s">
        <v>3437</v>
      </c>
      <c r="L6658" s="109" t="s">
        <v>3434</v>
      </c>
      <c r="M6658" s="5" t="s">
        <v>3439</v>
      </c>
      <c r="N6658" s="5" t="s">
        <v>3440</v>
      </c>
      <c r="O6658" s="5" t="s">
        <v>3441</v>
      </c>
      <c r="P6658" s="5" t="s">
        <v>3438</v>
      </c>
      <c r="Q6658" s="162" t="s">
        <v>3302</v>
      </c>
    </row>
    <row r="6659" spans="1:17" x14ac:dyDescent="0.25">
      <c r="A6659" s="213"/>
      <c r="B6659" s="213"/>
      <c r="C6659" s="213"/>
      <c r="D6659" s="213"/>
      <c r="E6659" s="213"/>
      <c r="F6659" s="213"/>
      <c r="G6659" s="215"/>
      <c r="H6659" s="18" t="s">
        <v>1</v>
      </c>
      <c r="I6659" s="110">
        <v>1</v>
      </c>
      <c r="J6659" s="110">
        <v>2</v>
      </c>
      <c r="K6659" s="110">
        <v>20</v>
      </c>
      <c r="L6659" s="110" t="s">
        <v>3402</v>
      </c>
      <c r="M6659" s="12">
        <v>5</v>
      </c>
      <c r="N6659" s="12">
        <v>6</v>
      </c>
      <c r="O6659" s="12">
        <v>7</v>
      </c>
      <c r="P6659" s="12" t="s">
        <v>3303</v>
      </c>
      <c r="Q6659" s="110">
        <v>9</v>
      </c>
    </row>
    <row r="6660" spans="1:17" x14ac:dyDescent="0.25">
      <c r="A6660" s="213"/>
      <c r="B6660" s="213"/>
      <c r="C6660" s="213"/>
      <c r="D6660" s="213"/>
      <c r="E6660" s="213"/>
      <c r="F6660" s="213"/>
      <c r="G6660" s="215"/>
      <c r="H6660" s="19" t="s">
        <v>157</v>
      </c>
      <c r="I6660" s="186">
        <f t="shared" ref="I6660:L6660" si="5399">SUM(I6656)</f>
        <v>983106</v>
      </c>
      <c r="J6660" s="186">
        <f t="shared" ref="J6660" si="5400">SUM(J6656)</f>
        <v>1042427</v>
      </c>
      <c r="K6660" s="186">
        <f t="shared" ref="K6660" si="5401">SUM(K6656)</f>
        <v>339725</v>
      </c>
      <c r="L6660" s="186">
        <f t="shared" si="5399"/>
        <v>451772</v>
      </c>
      <c r="M6660" s="20">
        <f t="shared" ref="M6660:O6660" si="5402">SUM(M6656)</f>
        <v>387545</v>
      </c>
      <c r="N6660" s="20">
        <f t="shared" si="5402"/>
        <v>37460</v>
      </c>
      <c r="O6660" s="20">
        <f t="shared" si="5402"/>
        <v>26767</v>
      </c>
      <c r="P6660" s="20">
        <f>K6660+L6660</f>
        <v>791497</v>
      </c>
      <c r="Q6660" s="186">
        <f>IF(J6660=0,"-",P6660/J6660*100)</f>
        <v>75.928290422254989</v>
      </c>
    </row>
    <row r="6661" spans="1:17" x14ac:dyDescent="0.25">
      <c r="A6661" s="213"/>
      <c r="B6661" s="213"/>
      <c r="C6661" s="213"/>
      <c r="D6661" s="213"/>
      <c r="E6661" s="213"/>
      <c r="F6661" s="213"/>
      <c r="G6661" s="215"/>
      <c r="H6661" s="21" t="s">
        <v>80</v>
      </c>
      <c r="I6661" s="186">
        <f t="shared" ref="I6661:L6661" si="5403">SUM(I6660)</f>
        <v>983106</v>
      </c>
      <c r="J6661" s="186">
        <f t="shared" ref="J6661" si="5404">SUM(J6660)</f>
        <v>1042427</v>
      </c>
      <c r="K6661" s="186">
        <f t="shared" ref="K6661" si="5405">SUM(K6660)</f>
        <v>339725</v>
      </c>
      <c r="L6661" s="186">
        <f t="shared" si="5403"/>
        <v>451772</v>
      </c>
      <c r="M6661" s="20">
        <f t="shared" ref="M6661:O6661" si="5406">SUM(M6660)</f>
        <v>387545</v>
      </c>
      <c r="N6661" s="20">
        <f t="shared" si="5406"/>
        <v>37460</v>
      </c>
      <c r="O6661" s="20">
        <f t="shared" si="5406"/>
        <v>26767</v>
      </c>
      <c r="P6661" s="20">
        <f>K6661+L6661</f>
        <v>791497</v>
      </c>
      <c r="Q6661" s="186">
        <f>IF(J6661=0,"-",P6661/J6661*100)</f>
        <v>75.928290422254989</v>
      </c>
    </row>
    <row r="6662" spans="1:17" x14ac:dyDescent="0.25">
      <c r="A6662" s="216"/>
      <c r="B6662" s="216"/>
      <c r="C6662" s="216"/>
      <c r="D6662" s="216"/>
      <c r="E6662" s="216"/>
      <c r="F6662" s="216"/>
      <c r="G6662" s="217"/>
      <c r="J6662" s="178">
        <v>0</v>
      </c>
      <c r="K6662" s="178">
        <v>0</v>
      </c>
      <c r="L6662" s="178">
        <f>M6662+N6662+O6662</f>
        <v>0</v>
      </c>
      <c r="P6662">
        <f>K6662+L6662</f>
        <v>0</v>
      </c>
      <c r="Q6662" s="160" t="str">
        <f>IF(J6662=0,"-",P6662/J6662*100)</f>
        <v>-</v>
      </c>
    </row>
    <row r="6663" spans="1:17" ht="15.75" thickBot="1" x14ac:dyDescent="0.3">
      <c r="A6663" s="16" t="s">
        <v>1</v>
      </c>
      <c r="B6663" s="16" t="s">
        <v>1</v>
      </c>
      <c r="C6663" s="16" t="s">
        <v>1</v>
      </c>
      <c r="D6663" s="16" t="s">
        <v>1</v>
      </c>
      <c r="E6663" s="16" t="s">
        <v>1</v>
      </c>
      <c r="F6663" s="16" t="s">
        <v>1</v>
      </c>
      <c r="G6663" s="16" t="s">
        <v>1</v>
      </c>
      <c r="H6663" s="22" t="s">
        <v>1</v>
      </c>
      <c r="I6663" s="187"/>
      <c r="J6663" s="187"/>
      <c r="K6663" s="187"/>
      <c r="L6663" s="187"/>
      <c r="M6663" s="22"/>
      <c r="N6663" s="22"/>
      <c r="O6663" s="22"/>
      <c r="P6663" s="22"/>
      <c r="Q6663" s="166"/>
    </row>
    <row r="6664" spans="1:17" ht="45.75" thickBot="1" x14ac:dyDescent="0.3">
      <c r="A6664" s="5" t="s">
        <v>4</v>
      </c>
      <c r="B6664" s="5" t="s">
        <v>5</v>
      </c>
      <c r="C6664" s="5" t="s">
        <v>6</v>
      </c>
      <c r="D6664" s="6" t="s">
        <v>1</v>
      </c>
      <c r="E6664" s="5" t="s">
        <v>7</v>
      </c>
      <c r="F6664" s="5" t="s">
        <v>8</v>
      </c>
      <c r="G6664" s="5" t="s">
        <v>9</v>
      </c>
      <c r="H6664" s="5" t="s">
        <v>10</v>
      </c>
      <c r="I6664" s="109" t="s">
        <v>3374</v>
      </c>
      <c r="J6664" s="109" t="s">
        <v>3433</v>
      </c>
      <c r="K6664" s="109" t="s">
        <v>3437</v>
      </c>
      <c r="L6664" s="109" t="s">
        <v>3434</v>
      </c>
      <c r="M6664" s="5" t="s">
        <v>3439</v>
      </c>
      <c r="N6664" s="5" t="s">
        <v>3440</v>
      </c>
      <c r="O6664" s="5" t="s">
        <v>3441</v>
      </c>
      <c r="P6664" s="5" t="s">
        <v>3438</v>
      </c>
      <c r="Q6664" s="162" t="s">
        <v>3302</v>
      </c>
    </row>
    <row r="6665" spans="1:17" x14ac:dyDescent="0.25">
      <c r="A6665" s="7" t="s">
        <v>1</v>
      </c>
      <c r="B6665" s="7" t="s">
        <v>1</v>
      </c>
      <c r="C6665" s="7" t="s">
        <v>1</v>
      </c>
      <c r="D6665" s="8" t="s">
        <v>1</v>
      </c>
      <c r="E6665" s="8" t="s">
        <v>1</v>
      </c>
      <c r="F6665" s="9" t="s">
        <v>1</v>
      </c>
      <c r="G6665" s="10" t="s">
        <v>1</v>
      </c>
      <c r="H6665" s="11" t="s">
        <v>1</v>
      </c>
      <c r="I6665" s="110">
        <v>1</v>
      </c>
      <c r="J6665" s="110">
        <v>2</v>
      </c>
      <c r="K6665" s="110">
        <v>20</v>
      </c>
      <c r="L6665" s="110" t="s">
        <v>3402</v>
      </c>
      <c r="M6665" s="12">
        <v>5</v>
      </c>
      <c r="N6665" s="12">
        <v>6</v>
      </c>
      <c r="O6665" s="12">
        <v>7</v>
      </c>
      <c r="P6665" s="12" t="s">
        <v>3303</v>
      </c>
      <c r="Q6665" s="110">
        <v>9</v>
      </c>
    </row>
    <row r="6666" spans="1:17" x14ac:dyDescent="0.25">
      <c r="A6666" s="1" t="s">
        <v>2216</v>
      </c>
      <c r="B6666" s="1" t="s">
        <v>82</v>
      </c>
      <c r="C6666" s="4" t="s">
        <v>1170</v>
      </c>
      <c r="D6666" s="4" t="s">
        <v>2355</v>
      </c>
      <c r="E6666" s="2" t="s">
        <v>1</v>
      </c>
      <c r="F6666" s="2" t="s">
        <v>1</v>
      </c>
      <c r="G6666" s="2" t="s">
        <v>1</v>
      </c>
      <c r="H6666" s="2" t="s">
        <v>2356</v>
      </c>
      <c r="I6666" s="183">
        <v>0</v>
      </c>
      <c r="J6666" s="183"/>
      <c r="K6666" s="183"/>
      <c r="L6666" s="183"/>
      <c r="M6666" s="3"/>
      <c r="N6666" s="3"/>
      <c r="O6666" s="3"/>
      <c r="P6666" s="3"/>
      <c r="Q6666" s="161"/>
    </row>
    <row r="6667" spans="1:17" ht="33.75" x14ac:dyDescent="0.25">
      <c r="A6667" s="1" t="s">
        <v>1</v>
      </c>
      <c r="B6667" s="1" t="s">
        <v>1</v>
      </c>
      <c r="C6667" s="1" t="s">
        <v>1</v>
      </c>
      <c r="D6667" s="2" t="s">
        <v>1</v>
      </c>
      <c r="E6667" s="2" t="s">
        <v>1</v>
      </c>
      <c r="F6667" s="2" t="s">
        <v>1</v>
      </c>
      <c r="G6667" s="2" t="s">
        <v>1</v>
      </c>
      <c r="H6667" s="13" t="s">
        <v>14</v>
      </c>
      <c r="I6667" s="184">
        <f t="shared" ref="I6667:L6667" si="5407">SUM(I6668,I6676,I6678)</f>
        <v>2474675</v>
      </c>
      <c r="J6667" s="184">
        <f t="shared" ref="J6667" si="5408">SUM(J6668,J6676,J6678)</f>
        <v>2418425</v>
      </c>
      <c r="K6667" s="184">
        <f t="shared" ref="K6667" si="5409">SUM(K6668,K6676,K6678)</f>
        <v>1914071</v>
      </c>
      <c r="L6667" s="184">
        <f t="shared" si="5407"/>
        <v>504154</v>
      </c>
      <c r="M6667" s="14">
        <f t="shared" ref="M6667:O6667" si="5410">SUM(M6668,M6676,M6678)</f>
        <v>211184</v>
      </c>
      <c r="N6667" s="14">
        <f t="shared" si="5410"/>
        <v>193500</v>
      </c>
      <c r="O6667" s="14">
        <f t="shared" si="5410"/>
        <v>99470</v>
      </c>
      <c r="P6667" s="14">
        <f t="shared" ref="P6667:P6699" si="5411">K6667+L6667</f>
        <v>2418225</v>
      </c>
      <c r="Q6667" s="184">
        <f t="shared" ref="Q6667:Q6699" si="5412">IF(J6667=0,"-",P6667/J6667*100)</f>
        <v>99.99173015495623</v>
      </c>
    </row>
    <row r="6668" spans="1:17" x14ac:dyDescent="0.25">
      <c r="A6668" s="4" t="s">
        <v>2216</v>
      </c>
      <c r="B6668" s="4" t="s">
        <v>82</v>
      </c>
      <c r="C6668" s="4" t="s">
        <v>1170</v>
      </c>
      <c r="D6668" s="4" t="s">
        <v>2355</v>
      </c>
      <c r="E6668" s="2" t="s">
        <v>15</v>
      </c>
      <c r="F6668" s="2" t="s">
        <v>1</v>
      </c>
      <c r="G6668" s="2" t="s">
        <v>1</v>
      </c>
      <c r="H6668" s="2" t="s">
        <v>16</v>
      </c>
      <c r="I6668" s="185">
        <f t="shared" ref="I6668:L6668" si="5413">SUM(I6669:I6670)</f>
        <v>1973102</v>
      </c>
      <c r="J6668" s="185">
        <f t="shared" ref="J6668" si="5414">SUM(J6669:J6670)</f>
        <v>1976205</v>
      </c>
      <c r="K6668" s="185">
        <f t="shared" ref="K6668" si="5415">SUM(K6669:K6670)</f>
        <v>1565541</v>
      </c>
      <c r="L6668" s="185">
        <f t="shared" si="5413"/>
        <v>410664</v>
      </c>
      <c r="M6668" s="15">
        <f t="shared" ref="M6668:O6668" si="5416">SUM(M6669:M6670)</f>
        <v>170800</v>
      </c>
      <c r="N6668" s="15">
        <f t="shared" si="5416"/>
        <v>158500</v>
      </c>
      <c r="O6668" s="15">
        <f t="shared" si="5416"/>
        <v>81364</v>
      </c>
      <c r="P6668" s="15">
        <f t="shared" si="5411"/>
        <v>1976205</v>
      </c>
      <c r="Q6668" s="185">
        <f t="shared" si="5412"/>
        <v>100</v>
      </c>
    </row>
    <row r="6669" spans="1:17" x14ac:dyDescent="0.25">
      <c r="A6669" s="4" t="s">
        <v>2216</v>
      </c>
      <c r="B6669" s="4" t="s">
        <v>82</v>
      </c>
      <c r="C6669" s="4" t="s">
        <v>1170</v>
      </c>
      <c r="D6669" s="4" t="s">
        <v>2355</v>
      </c>
      <c r="E6669" s="3" t="s">
        <v>18</v>
      </c>
      <c r="F6669" s="4"/>
      <c r="G6669" s="16" t="s">
        <v>149</v>
      </c>
      <c r="H6669" s="16" t="s">
        <v>17</v>
      </c>
      <c r="I6669" s="183">
        <v>1750564</v>
      </c>
      <c r="J6669" s="183">
        <v>1750564</v>
      </c>
      <c r="K6669" s="183">
        <v>1360000</v>
      </c>
      <c r="L6669" s="183">
        <f>M6669+N6669+O6669</f>
        <v>390564</v>
      </c>
      <c r="M6669" s="17">
        <v>155000</v>
      </c>
      <c r="N6669" s="17">
        <v>155000</v>
      </c>
      <c r="O6669" s="17">
        <v>80564</v>
      </c>
      <c r="P6669" s="17">
        <f t="shared" si="5411"/>
        <v>1750564</v>
      </c>
      <c r="Q6669" s="183">
        <f t="shared" si="5412"/>
        <v>100</v>
      </c>
    </row>
    <row r="6670" spans="1:17" x14ac:dyDescent="0.25">
      <c r="A6670" s="1" t="s">
        <v>2216</v>
      </c>
      <c r="B6670" s="1" t="s">
        <v>82</v>
      </c>
      <c r="C6670" s="1" t="s">
        <v>1170</v>
      </c>
      <c r="D6670" s="1" t="s">
        <v>2355</v>
      </c>
      <c r="E6670" s="1" t="s">
        <v>20</v>
      </c>
      <c r="F6670" s="4" t="s">
        <v>1</v>
      </c>
      <c r="G6670" s="16" t="s">
        <v>1</v>
      </c>
      <c r="H6670" s="2" t="s">
        <v>21</v>
      </c>
      <c r="I6670" s="185">
        <f t="shared" ref="I6670:O6670" si="5417">SUM(I6671:I6675)</f>
        <v>222538</v>
      </c>
      <c r="J6670" s="185">
        <f t="shared" si="5417"/>
        <v>225641</v>
      </c>
      <c r="K6670" s="185">
        <f t="shared" si="5417"/>
        <v>205541</v>
      </c>
      <c r="L6670" s="185">
        <f t="shared" si="5417"/>
        <v>20100</v>
      </c>
      <c r="M6670" s="15">
        <f t="shared" si="5417"/>
        <v>15800</v>
      </c>
      <c r="N6670" s="15">
        <f t="shared" si="5417"/>
        <v>3500</v>
      </c>
      <c r="O6670" s="15">
        <f t="shared" si="5417"/>
        <v>800</v>
      </c>
      <c r="P6670" s="15">
        <f t="shared" si="5411"/>
        <v>225641</v>
      </c>
      <c r="Q6670" s="185">
        <f t="shared" si="5412"/>
        <v>100</v>
      </c>
    </row>
    <row r="6671" spans="1:17" x14ac:dyDescent="0.25">
      <c r="A6671" s="4" t="s">
        <v>2216</v>
      </c>
      <c r="B6671" s="4" t="s">
        <v>82</v>
      </c>
      <c r="C6671" s="4" t="s">
        <v>1170</v>
      </c>
      <c r="D6671" s="4" t="s">
        <v>2355</v>
      </c>
      <c r="E6671" s="3" t="s">
        <v>22</v>
      </c>
      <c r="F6671" s="4" t="s">
        <v>2357</v>
      </c>
      <c r="G6671" s="16" t="s">
        <v>149</v>
      </c>
      <c r="H6671" s="16" t="s">
        <v>86</v>
      </c>
      <c r="I6671" s="183">
        <v>39300</v>
      </c>
      <c r="J6671" s="183">
        <v>39300</v>
      </c>
      <c r="K6671" s="183">
        <v>31500</v>
      </c>
      <c r="L6671" s="183">
        <f>M6671+N6671+O6671</f>
        <v>7800</v>
      </c>
      <c r="M6671" s="17">
        <v>3500</v>
      </c>
      <c r="N6671" s="17">
        <v>3500</v>
      </c>
      <c r="O6671" s="17">
        <v>800</v>
      </c>
      <c r="P6671" s="17">
        <f t="shared" si="5411"/>
        <v>39300</v>
      </c>
      <c r="Q6671" s="183">
        <f t="shared" si="5412"/>
        <v>100</v>
      </c>
    </row>
    <row r="6672" spans="1:17" x14ac:dyDescent="0.25">
      <c r="A6672" s="4" t="s">
        <v>2216</v>
      </c>
      <c r="B6672" s="4" t="s">
        <v>82</v>
      </c>
      <c r="C6672" s="4" t="s">
        <v>1170</v>
      </c>
      <c r="D6672" s="4" t="s">
        <v>2355</v>
      </c>
      <c r="E6672" s="3" t="s">
        <v>22</v>
      </c>
      <c r="F6672" s="4" t="s">
        <v>2358</v>
      </c>
      <c r="G6672" s="16" t="s">
        <v>149</v>
      </c>
      <c r="H6672" s="16" t="s">
        <v>26</v>
      </c>
      <c r="I6672" s="183">
        <v>129300</v>
      </c>
      <c r="J6672" s="183">
        <v>129300</v>
      </c>
      <c r="K6672" s="183">
        <v>126000</v>
      </c>
      <c r="L6672" s="183">
        <f>M6672+N6672+O6672</f>
        <v>3300</v>
      </c>
      <c r="M6672" s="17">
        <v>3300</v>
      </c>
      <c r="N6672" s="17"/>
      <c r="O6672" s="17"/>
      <c r="P6672" s="17">
        <f t="shared" si="5411"/>
        <v>129300</v>
      </c>
      <c r="Q6672" s="183">
        <f t="shared" si="5412"/>
        <v>100</v>
      </c>
    </row>
    <row r="6673" spans="1:17" x14ac:dyDescent="0.25">
      <c r="A6673" s="4" t="s">
        <v>2216</v>
      </c>
      <c r="B6673" s="4" t="s">
        <v>82</v>
      </c>
      <c r="C6673" s="4" t="s">
        <v>1170</v>
      </c>
      <c r="D6673" s="4" t="s">
        <v>2355</v>
      </c>
      <c r="E6673" s="3" t="s">
        <v>22</v>
      </c>
      <c r="F6673" s="4" t="s">
        <v>2359</v>
      </c>
      <c r="G6673" s="16" t="s">
        <v>149</v>
      </c>
      <c r="H6673" s="16" t="s">
        <v>28</v>
      </c>
      <c r="I6673" s="183">
        <v>35438</v>
      </c>
      <c r="J6673" s="183">
        <v>38541</v>
      </c>
      <c r="K6673" s="183">
        <v>38541</v>
      </c>
      <c r="L6673" s="183">
        <f>M6673+N6673+O6673</f>
        <v>0</v>
      </c>
      <c r="M6673" s="17"/>
      <c r="N6673" s="17"/>
      <c r="O6673" s="17"/>
      <c r="P6673" s="17">
        <f t="shared" si="5411"/>
        <v>38541</v>
      </c>
      <c r="Q6673" s="183">
        <f t="shared" si="5412"/>
        <v>100</v>
      </c>
    </row>
    <row r="6674" spans="1:17" x14ac:dyDescent="0.25">
      <c r="A6674" s="4" t="s">
        <v>2216</v>
      </c>
      <c r="B6674" s="4" t="s">
        <v>82</v>
      </c>
      <c r="C6674" s="4" t="s">
        <v>1170</v>
      </c>
      <c r="D6674" s="4" t="s">
        <v>2355</v>
      </c>
      <c r="E6674" s="3" t="s">
        <v>22</v>
      </c>
      <c r="F6674" s="4" t="s">
        <v>2360</v>
      </c>
      <c r="G6674" s="16" t="s">
        <v>149</v>
      </c>
      <c r="H6674" s="16" t="s">
        <v>24</v>
      </c>
      <c r="I6674" s="183">
        <v>9000</v>
      </c>
      <c r="J6674" s="183">
        <v>9000</v>
      </c>
      <c r="K6674" s="183">
        <v>0</v>
      </c>
      <c r="L6674" s="183">
        <f>M6674+N6674+O6674</f>
        <v>9000</v>
      </c>
      <c r="M6674" s="17">
        <v>9000</v>
      </c>
      <c r="N6674" s="17"/>
      <c r="O6674" s="17"/>
      <c r="P6674" s="17">
        <f t="shared" si="5411"/>
        <v>9000</v>
      </c>
      <c r="Q6674" s="183">
        <f t="shared" si="5412"/>
        <v>100</v>
      </c>
    </row>
    <row r="6675" spans="1:17" x14ac:dyDescent="0.25">
      <c r="A6675" s="4" t="s">
        <v>2216</v>
      </c>
      <c r="B6675" s="4" t="s">
        <v>82</v>
      </c>
      <c r="C6675" s="4" t="s">
        <v>1170</v>
      </c>
      <c r="D6675" s="4" t="s">
        <v>2355</v>
      </c>
      <c r="E6675" s="3" t="s">
        <v>22</v>
      </c>
      <c r="F6675" s="4" t="s">
        <v>2361</v>
      </c>
      <c r="G6675" s="16" t="s">
        <v>149</v>
      </c>
      <c r="H6675" s="16" t="s">
        <v>30</v>
      </c>
      <c r="I6675" s="183">
        <v>9500</v>
      </c>
      <c r="J6675" s="183">
        <v>9500</v>
      </c>
      <c r="K6675" s="183">
        <v>9500</v>
      </c>
      <c r="L6675" s="183">
        <f>M6675+N6675+O6675</f>
        <v>0</v>
      </c>
      <c r="M6675" s="17"/>
      <c r="N6675" s="17"/>
      <c r="O6675" s="17"/>
      <c r="P6675" s="17">
        <f t="shared" si="5411"/>
        <v>9500</v>
      </c>
      <c r="Q6675" s="183">
        <f t="shared" si="5412"/>
        <v>100</v>
      </c>
    </row>
    <row r="6676" spans="1:17" x14ac:dyDescent="0.25">
      <c r="A6676" s="4" t="s">
        <v>2216</v>
      </c>
      <c r="B6676" s="4" t="s">
        <v>82</v>
      </c>
      <c r="C6676" s="4" t="s">
        <v>1170</v>
      </c>
      <c r="D6676" s="4" t="s">
        <v>2355</v>
      </c>
      <c r="E6676" s="2" t="s">
        <v>31</v>
      </c>
      <c r="F6676" s="2" t="s">
        <v>1</v>
      </c>
      <c r="G6676" s="2" t="s">
        <v>1</v>
      </c>
      <c r="H6676" s="2" t="s">
        <v>32</v>
      </c>
      <c r="I6676" s="185">
        <f t="shared" ref="I6676:O6676" si="5418">SUM(I6677)</f>
        <v>183809</v>
      </c>
      <c r="J6676" s="185">
        <f t="shared" si="5418"/>
        <v>183809</v>
      </c>
      <c r="K6676" s="185">
        <f t="shared" si="5418"/>
        <v>143000</v>
      </c>
      <c r="L6676" s="185">
        <f t="shared" si="5418"/>
        <v>40809</v>
      </c>
      <c r="M6676" s="15">
        <f t="shared" si="5418"/>
        <v>17000</v>
      </c>
      <c r="N6676" s="15">
        <f t="shared" si="5418"/>
        <v>17000</v>
      </c>
      <c r="O6676" s="15">
        <f t="shared" si="5418"/>
        <v>6809</v>
      </c>
      <c r="P6676" s="15">
        <f t="shared" si="5411"/>
        <v>183809</v>
      </c>
      <c r="Q6676" s="185">
        <f t="shared" si="5412"/>
        <v>100</v>
      </c>
    </row>
    <row r="6677" spans="1:17" x14ac:dyDescent="0.25">
      <c r="A6677" s="4" t="s">
        <v>2216</v>
      </c>
      <c r="B6677" s="4" t="s">
        <v>82</v>
      </c>
      <c r="C6677" s="4" t="s">
        <v>1170</v>
      </c>
      <c r="D6677" s="4" t="s">
        <v>2355</v>
      </c>
      <c r="E6677" s="3" t="s">
        <v>34</v>
      </c>
      <c r="F6677" s="4"/>
      <c r="G6677" s="16" t="s">
        <v>149</v>
      </c>
      <c r="H6677" s="16" t="s">
        <v>33</v>
      </c>
      <c r="I6677" s="183">
        <v>183809</v>
      </c>
      <c r="J6677" s="183">
        <v>183809</v>
      </c>
      <c r="K6677" s="183">
        <v>143000</v>
      </c>
      <c r="L6677" s="183">
        <f>M6677+N6677+O6677</f>
        <v>40809</v>
      </c>
      <c r="M6677" s="17">
        <v>17000</v>
      </c>
      <c r="N6677" s="17">
        <v>17000</v>
      </c>
      <c r="O6677" s="17">
        <v>6809</v>
      </c>
      <c r="P6677" s="17">
        <f t="shared" si="5411"/>
        <v>183809</v>
      </c>
      <c r="Q6677" s="183">
        <f t="shared" si="5412"/>
        <v>100</v>
      </c>
    </row>
    <row r="6678" spans="1:17" x14ac:dyDescent="0.25">
      <c r="A6678" s="4" t="s">
        <v>2216</v>
      </c>
      <c r="B6678" s="4" t="s">
        <v>82</v>
      </c>
      <c r="C6678" s="4" t="s">
        <v>1170</v>
      </c>
      <c r="D6678" s="4" t="s">
        <v>2355</v>
      </c>
      <c r="E6678" s="2" t="s">
        <v>35</v>
      </c>
      <c r="F6678" s="2" t="s">
        <v>1</v>
      </c>
      <c r="G6678" s="2" t="s">
        <v>1</v>
      </c>
      <c r="H6678" s="2" t="s">
        <v>36</v>
      </c>
      <c r="I6678" s="185">
        <f t="shared" ref="I6678:O6678" si="5419">SUM(I6679:I6687)</f>
        <v>317764</v>
      </c>
      <c r="J6678" s="185">
        <f t="shared" si="5419"/>
        <v>258411</v>
      </c>
      <c r="K6678" s="185">
        <f t="shared" si="5419"/>
        <v>205530</v>
      </c>
      <c r="L6678" s="185">
        <f t="shared" si="5419"/>
        <v>52681</v>
      </c>
      <c r="M6678" s="15">
        <f t="shared" si="5419"/>
        <v>23384</v>
      </c>
      <c r="N6678" s="15">
        <f t="shared" si="5419"/>
        <v>18000</v>
      </c>
      <c r="O6678" s="15">
        <f t="shared" si="5419"/>
        <v>11297</v>
      </c>
      <c r="P6678" s="15">
        <f t="shared" si="5411"/>
        <v>258211</v>
      </c>
      <c r="Q6678" s="185">
        <f t="shared" si="5412"/>
        <v>99.922603913920071</v>
      </c>
    </row>
    <row r="6679" spans="1:17" x14ac:dyDescent="0.25">
      <c r="A6679" s="4" t="s">
        <v>2216</v>
      </c>
      <c r="B6679" s="4" t="s">
        <v>82</v>
      </c>
      <c r="C6679" s="4" t="s">
        <v>1170</v>
      </c>
      <c r="D6679" s="4" t="s">
        <v>2355</v>
      </c>
      <c r="E6679" s="3" t="s">
        <v>39</v>
      </c>
      <c r="F6679" s="4"/>
      <c r="G6679" s="16" t="s">
        <v>149</v>
      </c>
      <c r="H6679" s="16" t="s">
        <v>38</v>
      </c>
      <c r="I6679" s="183">
        <v>1500</v>
      </c>
      <c r="J6679" s="183">
        <v>1500</v>
      </c>
      <c r="K6679" s="183">
        <v>1500</v>
      </c>
      <c r="L6679" s="183">
        <f t="shared" ref="L6679:L6686" si="5420">M6679+N6679+O6679</f>
        <v>0</v>
      </c>
      <c r="M6679" s="17"/>
      <c r="N6679" s="17"/>
      <c r="O6679" s="17"/>
      <c r="P6679" s="17">
        <f t="shared" si="5411"/>
        <v>1500</v>
      </c>
      <c r="Q6679" s="183">
        <f t="shared" si="5412"/>
        <v>100</v>
      </c>
    </row>
    <row r="6680" spans="1:17" x14ac:dyDescent="0.25">
      <c r="A6680" s="4" t="s">
        <v>2216</v>
      </c>
      <c r="B6680" s="4" t="s">
        <v>82</v>
      </c>
      <c r="C6680" s="4" t="s">
        <v>1170</v>
      </c>
      <c r="D6680" s="4" t="s">
        <v>2355</v>
      </c>
      <c r="E6680" s="3" t="s">
        <v>197</v>
      </c>
      <c r="F6680" s="4"/>
      <c r="G6680" s="16" t="s">
        <v>149</v>
      </c>
      <c r="H6680" s="16" t="s">
        <v>196</v>
      </c>
      <c r="I6680" s="183">
        <v>47500</v>
      </c>
      <c r="J6680" s="183">
        <v>47500</v>
      </c>
      <c r="K6680" s="183">
        <v>42500</v>
      </c>
      <c r="L6680" s="183">
        <f t="shared" si="5420"/>
        <v>5000</v>
      </c>
      <c r="M6680" s="17">
        <v>3500</v>
      </c>
      <c r="N6680" s="17">
        <v>1500</v>
      </c>
      <c r="O6680" s="17"/>
      <c r="P6680" s="17">
        <f t="shared" si="5411"/>
        <v>47500</v>
      </c>
      <c r="Q6680" s="183">
        <f t="shared" si="5412"/>
        <v>100</v>
      </c>
    </row>
    <row r="6681" spans="1:17" x14ac:dyDescent="0.25">
      <c r="A6681" s="4" t="s">
        <v>2216</v>
      </c>
      <c r="B6681" s="4" t="s">
        <v>82</v>
      </c>
      <c r="C6681" s="4" t="s">
        <v>1170</v>
      </c>
      <c r="D6681" s="4" t="s">
        <v>2355</v>
      </c>
      <c r="E6681" s="3" t="s">
        <v>200</v>
      </c>
      <c r="F6681" s="4"/>
      <c r="G6681" s="16" t="s">
        <v>149</v>
      </c>
      <c r="H6681" s="16" t="s">
        <v>199</v>
      </c>
      <c r="I6681" s="183">
        <v>28000</v>
      </c>
      <c r="J6681" s="183">
        <v>28000</v>
      </c>
      <c r="K6681" s="183">
        <v>23500</v>
      </c>
      <c r="L6681" s="183">
        <f t="shared" si="5420"/>
        <v>4500</v>
      </c>
      <c r="M6681" s="17">
        <v>2500</v>
      </c>
      <c r="N6681" s="17">
        <v>2000</v>
      </c>
      <c r="O6681" s="17"/>
      <c r="P6681" s="17">
        <f t="shared" si="5411"/>
        <v>28000</v>
      </c>
      <c r="Q6681" s="183">
        <f t="shared" si="5412"/>
        <v>100</v>
      </c>
    </row>
    <row r="6682" spans="1:17" x14ac:dyDescent="0.25">
      <c r="A6682" s="4" t="s">
        <v>2216</v>
      </c>
      <c r="B6682" s="4" t="s">
        <v>82</v>
      </c>
      <c r="C6682" s="4" t="s">
        <v>1170</v>
      </c>
      <c r="D6682" s="4" t="s">
        <v>2355</v>
      </c>
      <c r="E6682" s="3" t="s">
        <v>203</v>
      </c>
      <c r="F6682" s="4"/>
      <c r="G6682" s="16" t="s">
        <v>149</v>
      </c>
      <c r="H6682" s="16" t="s">
        <v>202</v>
      </c>
      <c r="I6682" s="183">
        <v>10000</v>
      </c>
      <c r="J6682" s="183">
        <v>10000</v>
      </c>
      <c r="K6682" s="183">
        <v>10000</v>
      </c>
      <c r="L6682" s="183">
        <f t="shared" si="5420"/>
        <v>0</v>
      </c>
      <c r="M6682" s="17"/>
      <c r="N6682" s="17"/>
      <c r="O6682" s="17"/>
      <c r="P6682" s="17">
        <f t="shared" si="5411"/>
        <v>10000</v>
      </c>
      <c r="Q6682" s="183">
        <f t="shared" si="5412"/>
        <v>100</v>
      </c>
    </row>
    <row r="6683" spans="1:17" x14ac:dyDescent="0.25">
      <c r="A6683" s="4" t="s">
        <v>2216</v>
      </c>
      <c r="B6683" s="4" t="s">
        <v>82</v>
      </c>
      <c r="C6683" s="4" t="s">
        <v>1170</v>
      </c>
      <c r="D6683" s="4" t="s">
        <v>2355</v>
      </c>
      <c r="E6683" s="3" t="s">
        <v>206</v>
      </c>
      <c r="F6683" s="4"/>
      <c r="G6683" s="16" t="s">
        <v>149</v>
      </c>
      <c r="H6683" s="16" t="s">
        <v>205</v>
      </c>
      <c r="I6683" s="183">
        <v>1500</v>
      </c>
      <c r="J6683" s="183">
        <v>1500</v>
      </c>
      <c r="K6683" s="183">
        <v>1500</v>
      </c>
      <c r="L6683" s="183">
        <f t="shared" si="5420"/>
        <v>0</v>
      </c>
      <c r="M6683" s="17"/>
      <c r="N6683" s="17"/>
      <c r="O6683" s="17"/>
      <c r="P6683" s="17">
        <f t="shared" si="5411"/>
        <v>1500</v>
      </c>
      <c r="Q6683" s="183">
        <f t="shared" si="5412"/>
        <v>100</v>
      </c>
    </row>
    <row r="6684" spans="1:17" x14ac:dyDescent="0.25">
      <c r="A6684" s="4" t="s">
        <v>2216</v>
      </c>
      <c r="B6684" s="4" t="s">
        <v>82</v>
      </c>
      <c r="C6684" s="4" t="s">
        <v>1170</v>
      </c>
      <c r="D6684" s="4" t="s">
        <v>2355</v>
      </c>
      <c r="E6684" s="3" t="s">
        <v>209</v>
      </c>
      <c r="F6684" s="4"/>
      <c r="G6684" s="16" t="s">
        <v>149</v>
      </c>
      <c r="H6684" s="16" t="s">
        <v>208</v>
      </c>
      <c r="I6684" s="183">
        <v>45000</v>
      </c>
      <c r="J6684" s="183">
        <v>45000</v>
      </c>
      <c r="K6684" s="183">
        <v>31600</v>
      </c>
      <c r="L6684" s="183">
        <f t="shared" si="5420"/>
        <v>13400</v>
      </c>
      <c r="M6684" s="17">
        <v>4500</v>
      </c>
      <c r="N6684" s="17">
        <v>4500</v>
      </c>
      <c r="O6684" s="17">
        <v>4400</v>
      </c>
      <c r="P6684" s="17">
        <f t="shared" si="5411"/>
        <v>45000</v>
      </c>
      <c r="Q6684" s="183">
        <f t="shared" si="5412"/>
        <v>100</v>
      </c>
    </row>
    <row r="6685" spans="1:17" x14ac:dyDescent="0.25">
      <c r="A6685" s="4" t="s">
        <v>2216</v>
      </c>
      <c r="B6685" s="4" t="s">
        <v>82</v>
      </c>
      <c r="C6685" s="4" t="s">
        <v>1170</v>
      </c>
      <c r="D6685" s="4" t="s">
        <v>2355</v>
      </c>
      <c r="E6685" s="3" t="s">
        <v>212</v>
      </c>
      <c r="F6685" s="4"/>
      <c r="G6685" s="16" t="s">
        <v>149</v>
      </c>
      <c r="H6685" s="16" t="s">
        <v>211</v>
      </c>
      <c r="I6685" s="183">
        <v>119250</v>
      </c>
      <c r="J6685" s="183">
        <v>59897</v>
      </c>
      <c r="K6685" s="183">
        <v>45600</v>
      </c>
      <c r="L6685" s="183">
        <f t="shared" si="5420"/>
        <v>14297</v>
      </c>
      <c r="M6685" s="17">
        <v>7400</v>
      </c>
      <c r="N6685" s="17">
        <v>5000</v>
      </c>
      <c r="O6685" s="17">
        <v>1897</v>
      </c>
      <c r="P6685" s="17">
        <f t="shared" si="5411"/>
        <v>59897</v>
      </c>
      <c r="Q6685" s="183">
        <f t="shared" si="5412"/>
        <v>100</v>
      </c>
    </row>
    <row r="6686" spans="1:17" x14ac:dyDescent="0.25">
      <c r="A6686" s="4" t="s">
        <v>2216</v>
      </c>
      <c r="B6686" s="4" t="s">
        <v>82</v>
      </c>
      <c r="C6686" s="4" t="s">
        <v>1170</v>
      </c>
      <c r="D6686" s="4" t="s">
        <v>2355</v>
      </c>
      <c r="E6686" s="3" t="s">
        <v>215</v>
      </c>
      <c r="F6686" s="4"/>
      <c r="G6686" s="16" t="s">
        <v>149</v>
      </c>
      <c r="H6686" s="16" t="s">
        <v>214</v>
      </c>
      <c r="I6686" s="183">
        <v>4430</v>
      </c>
      <c r="J6686" s="183">
        <v>4430</v>
      </c>
      <c r="K6686" s="183">
        <v>4430</v>
      </c>
      <c r="L6686" s="183">
        <f t="shared" si="5420"/>
        <v>0</v>
      </c>
      <c r="M6686" s="17"/>
      <c r="N6686" s="17"/>
      <c r="O6686" s="17"/>
      <c r="P6686" s="17">
        <f t="shared" si="5411"/>
        <v>4430</v>
      </c>
      <c r="Q6686" s="183">
        <f t="shared" si="5412"/>
        <v>100</v>
      </c>
    </row>
    <row r="6687" spans="1:17" x14ac:dyDescent="0.25">
      <c r="A6687" s="1" t="s">
        <v>2216</v>
      </c>
      <c r="B6687" s="1" t="s">
        <v>82</v>
      </c>
      <c r="C6687" s="1" t="s">
        <v>1170</v>
      </c>
      <c r="D6687" s="1" t="s">
        <v>2355</v>
      </c>
      <c r="E6687" s="1" t="s">
        <v>40</v>
      </c>
      <c r="F6687" s="4" t="s">
        <v>1</v>
      </c>
      <c r="G6687" s="16" t="s">
        <v>1</v>
      </c>
      <c r="H6687" s="2" t="s">
        <v>41</v>
      </c>
      <c r="I6687" s="185">
        <f t="shared" ref="I6687:O6687" si="5421">SUM(I6688:I6690)</f>
        <v>60584</v>
      </c>
      <c r="J6687" s="185">
        <f t="shared" si="5421"/>
        <v>60584</v>
      </c>
      <c r="K6687" s="185">
        <f t="shared" si="5421"/>
        <v>44900</v>
      </c>
      <c r="L6687" s="185">
        <f t="shared" si="5421"/>
        <v>15484</v>
      </c>
      <c r="M6687" s="15">
        <f t="shared" si="5421"/>
        <v>5484</v>
      </c>
      <c r="N6687" s="15">
        <f t="shared" si="5421"/>
        <v>5000</v>
      </c>
      <c r="O6687" s="15">
        <f t="shared" si="5421"/>
        <v>5000</v>
      </c>
      <c r="P6687" s="15">
        <f t="shared" si="5411"/>
        <v>60384</v>
      </c>
      <c r="Q6687" s="185">
        <f t="shared" si="5412"/>
        <v>99.669879836260407</v>
      </c>
    </row>
    <row r="6688" spans="1:17" x14ac:dyDescent="0.25">
      <c r="A6688" s="4" t="s">
        <v>2216</v>
      </c>
      <c r="B6688" s="4" t="s">
        <v>82</v>
      </c>
      <c r="C6688" s="4" t="s">
        <v>1170</v>
      </c>
      <c r="D6688" s="4" t="s">
        <v>2355</v>
      </c>
      <c r="E6688" s="3" t="s">
        <v>42</v>
      </c>
      <c r="F6688" s="4"/>
      <c r="G6688" s="16" t="s">
        <v>149</v>
      </c>
      <c r="H6688" s="16" t="s">
        <v>41</v>
      </c>
      <c r="I6688" s="183">
        <v>52000</v>
      </c>
      <c r="J6688" s="183">
        <v>52000</v>
      </c>
      <c r="K6688" s="183">
        <v>37000</v>
      </c>
      <c r="L6688" s="183">
        <f>M6688+N6688+O6688</f>
        <v>15000</v>
      </c>
      <c r="M6688" s="17">
        <v>5000</v>
      </c>
      <c r="N6688" s="17">
        <v>5000</v>
      </c>
      <c r="O6688" s="17">
        <v>5000</v>
      </c>
      <c r="P6688" s="17">
        <f t="shared" si="5411"/>
        <v>52000</v>
      </c>
      <c r="Q6688" s="183">
        <f t="shared" si="5412"/>
        <v>100</v>
      </c>
    </row>
    <row r="6689" spans="1:17" ht="22.5" x14ac:dyDescent="0.25">
      <c r="A6689" s="4" t="s">
        <v>2216</v>
      </c>
      <c r="B6689" s="4" t="s">
        <v>82</v>
      </c>
      <c r="C6689" s="4" t="s">
        <v>1170</v>
      </c>
      <c r="D6689" s="4" t="s">
        <v>2355</v>
      </c>
      <c r="E6689" s="3" t="s">
        <v>42</v>
      </c>
      <c r="F6689" s="4" t="s">
        <v>2362</v>
      </c>
      <c r="G6689" s="16" t="s">
        <v>149</v>
      </c>
      <c r="H6689" s="16" t="s">
        <v>50</v>
      </c>
      <c r="I6689" s="183">
        <v>5584</v>
      </c>
      <c r="J6689" s="183">
        <v>5584</v>
      </c>
      <c r="K6689" s="183">
        <v>5100</v>
      </c>
      <c r="L6689" s="183">
        <f>M6689+N6689+O6689</f>
        <v>484</v>
      </c>
      <c r="M6689" s="17">
        <v>484</v>
      </c>
      <c r="N6689" s="17"/>
      <c r="O6689" s="17"/>
      <c r="P6689" s="17">
        <f t="shared" si="5411"/>
        <v>5584</v>
      </c>
      <c r="Q6689" s="183">
        <f t="shared" si="5412"/>
        <v>100</v>
      </c>
    </row>
    <row r="6690" spans="1:17" ht="22.5" x14ac:dyDescent="0.25">
      <c r="A6690" s="4" t="s">
        <v>2216</v>
      </c>
      <c r="B6690" s="4" t="s">
        <v>82</v>
      </c>
      <c r="C6690" s="4" t="s">
        <v>1170</v>
      </c>
      <c r="D6690" s="4" t="s">
        <v>2355</v>
      </c>
      <c r="E6690" s="3" t="s">
        <v>42</v>
      </c>
      <c r="F6690" s="4" t="s">
        <v>2363</v>
      </c>
      <c r="G6690" s="16" t="s">
        <v>149</v>
      </c>
      <c r="H6690" s="16" t="s">
        <v>56</v>
      </c>
      <c r="I6690" s="183">
        <v>3000</v>
      </c>
      <c r="J6690" s="183">
        <v>3000</v>
      </c>
      <c r="K6690" s="183">
        <v>2800</v>
      </c>
      <c r="L6690" s="183">
        <f>M6690+N6690+O6690</f>
        <v>0</v>
      </c>
      <c r="M6690" s="17"/>
      <c r="N6690" s="17"/>
      <c r="O6690" s="17"/>
      <c r="P6690" s="17">
        <f t="shared" si="5411"/>
        <v>2800</v>
      </c>
      <c r="Q6690" s="183">
        <f t="shared" si="5412"/>
        <v>93.333333333333329</v>
      </c>
    </row>
    <row r="6691" spans="1:17" ht="22.5" x14ac:dyDescent="0.25">
      <c r="A6691" s="1" t="s">
        <v>1</v>
      </c>
      <c r="B6691" s="1" t="s">
        <v>1</v>
      </c>
      <c r="C6691" s="1" t="s">
        <v>1</v>
      </c>
      <c r="D6691" s="2" t="s">
        <v>1</v>
      </c>
      <c r="E6691" s="2" t="s">
        <v>1</v>
      </c>
      <c r="F6691" s="2" t="s">
        <v>1</v>
      </c>
      <c r="G6691" s="2" t="s">
        <v>1</v>
      </c>
      <c r="H6691" s="13" t="s">
        <v>57</v>
      </c>
      <c r="I6691" s="184">
        <f t="shared" ref="I6691:O6693" si="5422">SUM(I6692)</f>
        <v>100</v>
      </c>
      <c r="J6691" s="184">
        <f t="shared" si="5422"/>
        <v>100</v>
      </c>
      <c r="K6691" s="184">
        <f t="shared" si="5422"/>
        <v>0</v>
      </c>
      <c r="L6691" s="184">
        <f t="shared" si="5422"/>
        <v>0</v>
      </c>
      <c r="M6691" s="14">
        <f t="shared" si="5422"/>
        <v>0</v>
      </c>
      <c r="N6691" s="14">
        <f t="shared" si="5422"/>
        <v>0</v>
      </c>
      <c r="O6691" s="14">
        <f t="shared" si="5422"/>
        <v>0</v>
      </c>
      <c r="P6691" s="14">
        <f t="shared" si="5411"/>
        <v>0</v>
      </c>
      <c r="Q6691" s="184">
        <f t="shared" si="5412"/>
        <v>0</v>
      </c>
    </row>
    <row r="6692" spans="1:17" x14ac:dyDescent="0.25">
      <c r="A6692" s="4" t="s">
        <v>2216</v>
      </c>
      <c r="B6692" s="4" t="s">
        <v>82</v>
      </c>
      <c r="C6692" s="4" t="s">
        <v>1170</v>
      </c>
      <c r="D6692" s="4" t="s">
        <v>2355</v>
      </c>
      <c r="E6692" s="2" t="s">
        <v>58</v>
      </c>
      <c r="F6692" s="2" t="s">
        <v>1</v>
      </c>
      <c r="G6692" s="2" t="s">
        <v>1</v>
      </c>
      <c r="H6692" s="2" t="s">
        <v>59</v>
      </c>
      <c r="I6692" s="185">
        <f t="shared" si="5422"/>
        <v>100</v>
      </c>
      <c r="J6692" s="185">
        <f t="shared" si="5422"/>
        <v>100</v>
      </c>
      <c r="K6692" s="185">
        <f t="shared" si="5422"/>
        <v>0</v>
      </c>
      <c r="L6692" s="185">
        <f t="shared" si="5422"/>
        <v>0</v>
      </c>
      <c r="M6692" s="15">
        <f t="shared" si="5422"/>
        <v>0</v>
      </c>
      <c r="N6692" s="15">
        <f t="shared" si="5422"/>
        <v>0</v>
      </c>
      <c r="O6692" s="15">
        <f t="shared" si="5422"/>
        <v>0</v>
      </c>
      <c r="P6692" s="15">
        <f t="shared" si="5411"/>
        <v>0</v>
      </c>
      <c r="Q6692" s="185">
        <f t="shared" si="5412"/>
        <v>0</v>
      </c>
    </row>
    <row r="6693" spans="1:17" x14ac:dyDescent="0.25">
      <c r="A6693" s="1" t="s">
        <v>2216</v>
      </c>
      <c r="B6693" s="1" t="s">
        <v>82</v>
      </c>
      <c r="C6693" s="1" t="s">
        <v>1170</v>
      </c>
      <c r="D6693" s="1" t="s">
        <v>2355</v>
      </c>
      <c r="E6693" s="1" t="s">
        <v>67</v>
      </c>
      <c r="F6693" s="4" t="s">
        <v>1</v>
      </c>
      <c r="G6693" s="16" t="s">
        <v>1</v>
      </c>
      <c r="H6693" s="2" t="s">
        <v>68</v>
      </c>
      <c r="I6693" s="185">
        <f t="shared" si="5422"/>
        <v>100</v>
      </c>
      <c r="J6693" s="185">
        <f t="shared" si="5422"/>
        <v>100</v>
      </c>
      <c r="K6693" s="185">
        <f t="shared" si="5422"/>
        <v>0</v>
      </c>
      <c r="L6693" s="185">
        <f t="shared" si="5422"/>
        <v>0</v>
      </c>
      <c r="M6693" s="15">
        <f t="shared" si="5422"/>
        <v>0</v>
      </c>
      <c r="N6693" s="15">
        <f t="shared" si="5422"/>
        <v>0</v>
      </c>
      <c r="O6693" s="15">
        <f t="shared" si="5422"/>
        <v>0</v>
      </c>
      <c r="P6693" s="15">
        <f t="shared" si="5411"/>
        <v>0</v>
      </c>
      <c r="Q6693" s="185">
        <f t="shared" si="5412"/>
        <v>0</v>
      </c>
    </row>
    <row r="6694" spans="1:17" ht="22.5" x14ac:dyDescent="0.25">
      <c r="A6694" s="4" t="s">
        <v>2216</v>
      </c>
      <c r="B6694" s="4" t="s">
        <v>82</v>
      </c>
      <c r="C6694" s="4" t="s">
        <v>1170</v>
      </c>
      <c r="D6694" s="4" t="s">
        <v>2355</v>
      </c>
      <c r="E6694" s="3" t="s">
        <v>69</v>
      </c>
      <c r="F6694" s="4" t="s">
        <v>2364</v>
      </c>
      <c r="G6694" s="16" t="s">
        <v>149</v>
      </c>
      <c r="H6694" s="16" t="s">
        <v>418</v>
      </c>
      <c r="I6694" s="183">
        <v>100</v>
      </c>
      <c r="J6694" s="183">
        <v>100</v>
      </c>
      <c r="K6694" s="183">
        <v>0</v>
      </c>
      <c r="L6694" s="183">
        <f>M6694+N6694+O6694</f>
        <v>0</v>
      </c>
      <c r="M6694" s="17"/>
      <c r="N6694" s="17"/>
      <c r="O6694" s="17"/>
      <c r="P6694" s="17">
        <f t="shared" si="5411"/>
        <v>0</v>
      </c>
      <c r="Q6694" s="183">
        <f t="shared" si="5412"/>
        <v>0</v>
      </c>
    </row>
    <row r="6695" spans="1:17" ht="22.5" x14ac:dyDescent="0.25">
      <c r="A6695" s="1" t="s">
        <v>1</v>
      </c>
      <c r="B6695" s="1" t="s">
        <v>1</v>
      </c>
      <c r="C6695" s="1" t="s">
        <v>1</v>
      </c>
      <c r="D6695" s="2" t="s">
        <v>1</v>
      </c>
      <c r="E6695" s="2" t="s">
        <v>1</v>
      </c>
      <c r="F6695" s="2" t="s">
        <v>1</v>
      </c>
      <c r="G6695" s="2" t="s">
        <v>1</v>
      </c>
      <c r="H6695" s="13" t="s">
        <v>70</v>
      </c>
      <c r="I6695" s="184">
        <f t="shared" ref="I6695:O6695" si="5423">SUM(I6696)</f>
        <v>114990</v>
      </c>
      <c r="J6695" s="184">
        <f t="shared" si="5423"/>
        <v>58740</v>
      </c>
      <c r="K6695" s="184">
        <f t="shared" si="5423"/>
        <v>58640</v>
      </c>
      <c r="L6695" s="184">
        <f t="shared" si="5423"/>
        <v>0</v>
      </c>
      <c r="M6695" s="14">
        <f t="shared" si="5423"/>
        <v>0</v>
      </c>
      <c r="N6695" s="14">
        <f t="shared" si="5423"/>
        <v>0</v>
      </c>
      <c r="O6695" s="14">
        <f t="shared" si="5423"/>
        <v>0</v>
      </c>
      <c r="P6695" s="14">
        <f t="shared" si="5411"/>
        <v>58640</v>
      </c>
      <c r="Q6695" s="184">
        <f t="shared" si="5412"/>
        <v>99.829758256724546</v>
      </c>
    </row>
    <row r="6696" spans="1:17" x14ac:dyDescent="0.25">
      <c r="A6696" s="4" t="s">
        <v>2216</v>
      </c>
      <c r="B6696" s="4" t="s">
        <v>82</v>
      </c>
      <c r="C6696" s="4" t="s">
        <v>1170</v>
      </c>
      <c r="D6696" s="4" t="s">
        <v>2355</v>
      </c>
      <c r="E6696" s="2" t="s">
        <v>71</v>
      </c>
      <c r="F6696" s="2" t="s">
        <v>1</v>
      </c>
      <c r="G6696" s="2" t="s">
        <v>1</v>
      </c>
      <c r="H6696" s="2" t="s">
        <v>72</v>
      </c>
      <c r="I6696" s="185">
        <f t="shared" ref="I6696:L6696" si="5424">SUM(I6697:I6698)</f>
        <v>114990</v>
      </c>
      <c r="J6696" s="185">
        <f t="shared" ref="J6696" si="5425">SUM(J6697:J6698)</f>
        <v>58740</v>
      </c>
      <c r="K6696" s="185">
        <f t="shared" ref="K6696" si="5426">SUM(K6697:K6698)</f>
        <v>58640</v>
      </c>
      <c r="L6696" s="185">
        <f t="shared" si="5424"/>
        <v>0</v>
      </c>
      <c r="M6696" s="15">
        <f t="shared" ref="M6696:O6696" si="5427">SUM(M6697:M6698)</f>
        <v>0</v>
      </c>
      <c r="N6696" s="15">
        <f t="shared" si="5427"/>
        <v>0</v>
      </c>
      <c r="O6696" s="15">
        <f t="shared" si="5427"/>
        <v>0</v>
      </c>
      <c r="P6696" s="15">
        <f t="shared" si="5411"/>
        <v>58640</v>
      </c>
      <c r="Q6696" s="185">
        <f t="shared" si="5412"/>
        <v>99.829758256724546</v>
      </c>
    </row>
    <row r="6697" spans="1:17" x14ac:dyDescent="0.25">
      <c r="A6697" s="4" t="s">
        <v>2216</v>
      </c>
      <c r="B6697" s="4" t="s">
        <v>82</v>
      </c>
      <c r="C6697" s="4" t="s">
        <v>1170</v>
      </c>
      <c r="D6697" s="4" t="s">
        <v>2355</v>
      </c>
      <c r="E6697" s="3" t="s">
        <v>75</v>
      </c>
      <c r="F6697" s="4"/>
      <c r="G6697" s="16" t="s">
        <v>149</v>
      </c>
      <c r="H6697" s="16" t="s">
        <v>74</v>
      </c>
      <c r="I6697" s="183">
        <v>114890</v>
      </c>
      <c r="J6697" s="183">
        <v>58640</v>
      </c>
      <c r="K6697" s="183">
        <v>58640</v>
      </c>
      <c r="L6697" s="183">
        <f>M6697+N6697+O6697</f>
        <v>0</v>
      </c>
      <c r="M6697" s="17"/>
      <c r="N6697" s="17"/>
      <c r="O6697" s="17"/>
      <c r="P6697" s="17">
        <f t="shared" si="5411"/>
        <v>58640</v>
      </c>
      <c r="Q6697" s="183">
        <f t="shared" si="5412"/>
        <v>100</v>
      </c>
    </row>
    <row r="6698" spans="1:17" x14ac:dyDescent="0.25">
      <c r="A6698" s="4" t="s">
        <v>2216</v>
      </c>
      <c r="B6698" s="4" t="s">
        <v>82</v>
      </c>
      <c r="C6698" s="4" t="s">
        <v>1170</v>
      </c>
      <c r="D6698" s="4" t="s">
        <v>2355</v>
      </c>
      <c r="E6698" s="3" t="s">
        <v>341</v>
      </c>
      <c r="F6698" s="4"/>
      <c r="G6698" s="16" t="s">
        <v>149</v>
      </c>
      <c r="H6698" s="16" t="s">
        <v>340</v>
      </c>
      <c r="I6698" s="183">
        <v>100</v>
      </c>
      <c r="J6698" s="183">
        <v>100</v>
      </c>
      <c r="K6698" s="183">
        <v>0</v>
      </c>
      <c r="L6698" s="183">
        <f>M6698+N6698+O6698</f>
        <v>0</v>
      </c>
      <c r="M6698" s="17"/>
      <c r="N6698" s="17"/>
      <c r="O6698" s="17"/>
      <c r="P6698" s="17">
        <f t="shared" si="5411"/>
        <v>0</v>
      </c>
      <c r="Q6698" s="183">
        <f t="shared" si="5412"/>
        <v>0</v>
      </c>
    </row>
    <row r="6699" spans="1:17" x14ac:dyDescent="0.25">
      <c r="A6699" s="16" t="s">
        <v>1</v>
      </c>
      <c r="B6699" s="16" t="s">
        <v>1</v>
      </c>
      <c r="C6699" s="16" t="s">
        <v>1</v>
      </c>
      <c r="D6699" s="16" t="s">
        <v>1</v>
      </c>
      <c r="E6699" s="16" t="s">
        <v>1</v>
      </c>
      <c r="F6699" s="16" t="s">
        <v>1</v>
      </c>
      <c r="G6699" s="16" t="s">
        <v>1</v>
      </c>
      <c r="H6699" s="13" t="s">
        <v>2365</v>
      </c>
      <c r="I6699" s="184">
        <f t="shared" ref="I6699:O6699" si="5428">SUM(I6695,I6691,I6667)</f>
        <v>2589765</v>
      </c>
      <c r="J6699" s="184">
        <f t="shared" si="5428"/>
        <v>2477265</v>
      </c>
      <c r="K6699" s="184">
        <f t="shared" si="5428"/>
        <v>1972711</v>
      </c>
      <c r="L6699" s="184">
        <f t="shared" si="5428"/>
        <v>504154</v>
      </c>
      <c r="M6699" s="14">
        <f t="shared" si="5428"/>
        <v>211184</v>
      </c>
      <c r="N6699" s="14">
        <f t="shared" si="5428"/>
        <v>193500</v>
      </c>
      <c r="O6699" s="14">
        <f t="shared" si="5428"/>
        <v>99470</v>
      </c>
      <c r="P6699" s="14">
        <f t="shared" si="5411"/>
        <v>2476865</v>
      </c>
      <c r="Q6699" s="184">
        <f t="shared" si="5412"/>
        <v>99.983853160642894</v>
      </c>
    </row>
    <row r="6700" spans="1:17" ht="15.75" thickBot="1" x14ac:dyDescent="0.3">
      <c r="A6700" s="16" t="s">
        <v>1</v>
      </c>
      <c r="B6700" s="16" t="s">
        <v>1</v>
      </c>
      <c r="C6700" s="16" t="s">
        <v>1</v>
      </c>
      <c r="D6700" s="16" t="s">
        <v>1</v>
      </c>
      <c r="E6700" s="16" t="s">
        <v>1</v>
      </c>
      <c r="F6700" s="16" t="s">
        <v>1</v>
      </c>
      <c r="G6700" s="16" t="s">
        <v>1</v>
      </c>
      <c r="H6700" s="2" t="s">
        <v>77</v>
      </c>
      <c r="I6700" s="185">
        <v>60</v>
      </c>
      <c r="J6700" s="185">
        <v>60</v>
      </c>
      <c r="K6700" s="185"/>
      <c r="L6700" s="185"/>
      <c r="M6700" s="15"/>
      <c r="N6700" s="15"/>
      <c r="O6700" s="15"/>
      <c r="P6700" s="15"/>
      <c r="Q6700" s="164"/>
    </row>
    <row r="6701" spans="1:17" ht="45.75" thickBot="1" x14ac:dyDescent="0.3">
      <c r="A6701" s="212" t="s">
        <v>1</v>
      </c>
      <c r="B6701" s="212" t="s">
        <v>1</v>
      </c>
      <c r="C6701" s="212" t="s">
        <v>1</v>
      </c>
      <c r="D6701" s="212" t="s">
        <v>1</v>
      </c>
      <c r="E6701" s="212" t="s">
        <v>1</v>
      </c>
      <c r="F6701" s="212" t="s">
        <v>1</v>
      </c>
      <c r="G6701" s="214" t="s">
        <v>1</v>
      </c>
      <c r="H6701" s="5" t="s">
        <v>78</v>
      </c>
      <c r="I6701" s="109" t="s">
        <v>3374</v>
      </c>
      <c r="J6701" s="109" t="s">
        <v>3433</v>
      </c>
      <c r="K6701" s="109" t="s">
        <v>3437</v>
      </c>
      <c r="L6701" s="109" t="s">
        <v>3434</v>
      </c>
      <c r="M6701" s="5" t="s">
        <v>3439</v>
      </c>
      <c r="N6701" s="5" t="s">
        <v>3440</v>
      </c>
      <c r="O6701" s="5" t="s">
        <v>3441</v>
      </c>
      <c r="P6701" s="5" t="s">
        <v>3438</v>
      </c>
      <c r="Q6701" s="162" t="s">
        <v>3302</v>
      </c>
    </row>
    <row r="6702" spans="1:17" x14ac:dyDescent="0.25">
      <c r="A6702" s="213"/>
      <c r="B6702" s="213"/>
      <c r="C6702" s="213"/>
      <c r="D6702" s="213"/>
      <c r="E6702" s="213"/>
      <c r="F6702" s="213"/>
      <c r="G6702" s="215"/>
      <c r="H6702" s="18" t="s">
        <v>1</v>
      </c>
      <c r="I6702" s="110">
        <v>1</v>
      </c>
      <c r="J6702" s="110">
        <v>2</v>
      </c>
      <c r="K6702" s="110">
        <v>20</v>
      </c>
      <c r="L6702" s="110" t="s">
        <v>3402</v>
      </c>
      <c r="M6702" s="12">
        <v>5</v>
      </c>
      <c r="N6702" s="12">
        <v>6</v>
      </c>
      <c r="O6702" s="12">
        <v>7</v>
      </c>
      <c r="P6702" s="12" t="s">
        <v>3303</v>
      </c>
      <c r="Q6702" s="110">
        <v>9</v>
      </c>
    </row>
    <row r="6703" spans="1:17" x14ac:dyDescent="0.25">
      <c r="A6703" s="213"/>
      <c r="B6703" s="213"/>
      <c r="C6703" s="213"/>
      <c r="D6703" s="213"/>
      <c r="E6703" s="213"/>
      <c r="F6703" s="213"/>
      <c r="G6703" s="215"/>
      <c r="H6703" s="19" t="s">
        <v>157</v>
      </c>
      <c r="I6703" s="186">
        <f t="shared" ref="I6703:L6703" si="5429">SUM(I6699)</f>
        <v>2589765</v>
      </c>
      <c r="J6703" s="186">
        <f t="shared" ref="J6703" si="5430">SUM(J6699)</f>
        <v>2477265</v>
      </c>
      <c r="K6703" s="186">
        <f t="shared" ref="K6703" si="5431">SUM(K6699)</f>
        <v>1972711</v>
      </c>
      <c r="L6703" s="186">
        <f t="shared" si="5429"/>
        <v>504154</v>
      </c>
      <c r="M6703" s="20">
        <f t="shared" ref="M6703:O6703" si="5432">SUM(M6699)</f>
        <v>211184</v>
      </c>
      <c r="N6703" s="20">
        <f t="shared" si="5432"/>
        <v>193500</v>
      </c>
      <c r="O6703" s="20">
        <f t="shared" si="5432"/>
        <v>99470</v>
      </c>
      <c r="P6703" s="20">
        <f>K6703+L6703</f>
        <v>2476865</v>
      </c>
      <c r="Q6703" s="186">
        <f>IF(J6703=0,"-",P6703/J6703*100)</f>
        <v>99.983853160642894</v>
      </c>
    </row>
    <row r="6704" spans="1:17" x14ac:dyDescent="0.25">
      <c r="A6704" s="213"/>
      <c r="B6704" s="213"/>
      <c r="C6704" s="213"/>
      <c r="D6704" s="213"/>
      <c r="E6704" s="213"/>
      <c r="F6704" s="213"/>
      <c r="G6704" s="215"/>
      <c r="H6704" s="21" t="s">
        <v>80</v>
      </c>
      <c r="I6704" s="186">
        <f t="shared" ref="I6704:L6704" si="5433">SUM(I6703)</f>
        <v>2589765</v>
      </c>
      <c r="J6704" s="186">
        <f t="shared" ref="J6704" si="5434">SUM(J6703)</f>
        <v>2477265</v>
      </c>
      <c r="K6704" s="186">
        <f t="shared" ref="K6704" si="5435">SUM(K6703)</f>
        <v>1972711</v>
      </c>
      <c r="L6704" s="186">
        <f t="shared" si="5433"/>
        <v>504154</v>
      </c>
      <c r="M6704" s="20">
        <f t="shared" ref="M6704:O6704" si="5436">SUM(M6703)</f>
        <v>211184</v>
      </c>
      <c r="N6704" s="20">
        <f t="shared" si="5436"/>
        <v>193500</v>
      </c>
      <c r="O6704" s="20">
        <f t="shared" si="5436"/>
        <v>99470</v>
      </c>
      <c r="P6704" s="20">
        <f>K6704+L6704</f>
        <v>2476865</v>
      </c>
      <c r="Q6704" s="186">
        <f>IF(J6704=0,"-",P6704/J6704*100)</f>
        <v>99.983853160642894</v>
      </c>
    </row>
    <row r="6705" spans="1:17" x14ac:dyDescent="0.25">
      <c r="A6705" s="216"/>
      <c r="B6705" s="216"/>
      <c r="C6705" s="216"/>
      <c r="D6705" s="216"/>
      <c r="E6705" s="216"/>
      <c r="F6705" s="216"/>
      <c r="G6705" s="217"/>
      <c r="J6705" s="178">
        <v>0</v>
      </c>
      <c r="K6705" s="178">
        <v>0</v>
      </c>
      <c r="L6705" s="178">
        <f>M6705+N6705+O6705</f>
        <v>0</v>
      </c>
      <c r="P6705">
        <f>K6705+L6705</f>
        <v>0</v>
      </c>
      <c r="Q6705" s="160" t="str">
        <f>IF(J6705=0,"-",P6705/J6705*100)</f>
        <v>-</v>
      </c>
    </row>
    <row r="6706" spans="1:17" ht="15.75" thickBot="1" x14ac:dyDescent="0.3">
      <c r="A6706" s="16" t="s">
        <v>1</v>
      </c>
      <c r="B6706" s="16" t="s">
        <v>1</v>
      </c>
      <c r="C6706" s="16" t="s">
        <v>1</v>
      </c>
      <c r="D6706" s="16" t="s">
        <v>1</v>
      </c>
      <c r="E6706" s="16" t="s">
        <v>1</v>
      </c>
      <c r="F6706" s="16" t="s">
        <v>1</v>
      </c>
      <c r="G6706" s="16" t="s">
        <v>1</v>
      </c>
      <c r="H6706" s="22" t="s">
        <v>1</v>
      </c>
      <c r="I6706" s="187"/>
      <c r="J6706" s="187"/>
      <c r="K6706" s="187"/>
      <c r="L6706" s="187"/>
      <c r="M6706" s="22"/>
      <c r="N6706" s="22"/>
      <c r="O6706" s="22"/>
      <c r="P6706" s="22"/>
      <c r="Q6706" s="166"/>
    </row>
    <row r="6707" spans="1:17" ht="45.75" thickBot="1" x14ac:dyDescent="0.3">
      <c r="A6707" s="5" t="s">
        <v>4</v>
      </c>
      <c r="B6707" s="5" t="s">
        <v>5</v>
      </c>
      <c r="C6707" s="5" t="s">
        <v>6</v>
      </c>
      <c r="D6707" s="6" t="s">
        <v>1</v>
      </c>
      <c r="E6707" s="5" t="s">
        <v>7</v>
      </c>
      <c r="F6707" s="5" t="s">
        <v>8</v>
      </c>
      <c r="G6707" s="5" t="s">
        <v>9</v>
      </c>
      <c r="H6707" s="5" t="s">
        <v>10</v>
      </c>
      <c r="I6707" s="109" t="s">
        <v>3374</v>
      </c>
      <c r="J6707" s="109" t="s">
        <v>3433</v>
      </c>
      <c r="K6707" s="109" t="s">
        <v>3437</v>
      </c>
      <c r="L6707" s="109" t="s">
        <v>3434</v>
      </c>
      <c r="M6707" s="5" t="s">
        <v>3439</v>
      </c>
      <c r="N6707" s="5" t="s">
        <v>3440</v>
      </c>
      <c r="O6707" s="5" t="s">
        <v>3441</v>
      </c>
      <c r="P6707" s="5" t="s">
        <v>3438</v>
      </c>
      <c r="Q6707" s="162" t="s">
        <v>3302</v>
      </c>
    </row>
    <row r="6708" spans="1:17" x14ac:dyDescent="0.25">
      <c r="A6708" s="7" t="s">
        <v>1</v>
      </c>
      <c r="B6708" s="7" t="s">
        <v>1</v>
      </c>
      <c r="C6708" s="7" t="s">
        <v>1</v>
      </c>
      <c r="D6708" s="8" t="s">
        <v>1</v>
      </c>
      <c r="E6708" s="8" t="s">
        <v>1</v>
      </c>
      <c r="F6708" s="9" t="s">
        <v>1</v>
      </c>
      <c r="G6708" s="10" t="s">
        <v>1</v>
      </c>
      <c r="H6708" s="11" t="s">
        <v>1</v>
      </c>
      <c r="I6708" s="110">
        <v>1</v>
      </c>
      <c r="J6708" s="110">
        <v>2</v>
      </c>
      <c r="K6708" s="110">
        <v>20</v>
      </c>
      <c r="L6708" s="110" t="s">
        <v>3402</v>
      </c>
      <c r="M6708" s="12">
        <v>5</v>
      </c>
      <c r="N6708" s="12">
        <v>6</v>
      </c>
      <c r="O6708" s="12">
        <v>7</v>
      </c>
      <c r="P6708" s="12" t="s">
        <v>3303</v>
      </c>
      <c r="Q6708" s="110">
        <v>9</v>
      </c>
    </row>
    <row r="6709" spans="1:17" x14ac:dyDescent="0.25">
      <c r="A6709" s="1" t="s">
        <v>2216</v>
      </c>
      <c r="B6709" s="1" t="s">
        <v>82</v>
      </c>
      <c r="C6709" s="4" t="s">
        <v>1203</v>
      </c>
      <c r="D6709" s="4" t="s">
        <v>2366</v>
      </c>
      <c r="E6709" s="2" t="s">
        <v>1</v>
      </c>
      <c r="F6709" s="2" t="s">
        <v>1</v>
      </c>
      <c r="G6709" s="2" t="s">
        <v>1</v>
      </c>
      <c r="H6709" s="2" t="s">
        <v>2367</v>
      </c>
      <c r="I6709" s="183">
        <v>0</v>
      </c>
      <c r="J6709" s="183"/>
      <c r="K6709" s="183"/>
      <c r="L6709" s="183"/>
      <c r="M6709" s="3"/>
      <c r="N6709" s="3"/>
      <c r="O6709" s="3"/>
      <c r="P6709" s="3"/>
      <c r="Q6709" s="161"/>
    </row>
    <row r="6710" spans="1:17" ht="33.75" x14ac:dyDescent="0.25">
      <c r="A6710" s="1" t="s">
        <v>1</v>
      </c>
      <c r="B6710" s="1" t="s">
        <v>1</v>
      </c>
      <c r="C6710" s="1" t="s">
        <v>1</v>
      </c>
      <c r="D6710" s="2" t="s">
        <v>1</v>
      </c>
      <c r="E6710" s="2" t="s">
        <v>1</v>
      </c>
      <c r="F6710" s="2" t="s">
        <v>1</v>
      </c>
      <c r="G6710" s="2" t="s">
        <v>1</v>
      </c>
      <c r="H6710" s="13" t="s">
        <v>14</v>
      </c>
      <c r="I6710" s="184">
        <f t="shared" ref="I6710:L6710" si="5437">SUM(I6711,I6718,I6720)</f>
        <v>394058</v>
      </c>
      <c r="J6710" s="184">
        <f t="shared" ref="J6710" si="5438">SUM(J6711,J6718,J6720)</f>
        <v>355018</v>
      </c>
      <c r="K6710" s="184">
        <f t="shared" ref="K6710" si="5439">SUM(K6711,K6718,K6720)</f>
        <v>291430</v>
      </c>
      <c r="L6710" s="184">
        <f t="shared" si="5437"/>
        <v>62030</v>
      </c>
      <c r="M6710" s="14">
        <f t="shared" ref="M6710:O6710" si="5440">SUM(M6711,M6718,M6720)</f>
        <v>24170</v>
      </c>
      <c r="N6710" s="14">
        <f t="shared" si="5440"/>
        <v>20997</v>
      </c>
      <c r="O6710" s="14">
        <f t="shared" si="5440"/>
        <v>16863</v>
      </c>
      <c r="P6710" s="14">
        <f t="shared" ref="P6710:P6740" si="5441">K6710+L6710</f>
        <v>353460</v>
      </c>
      <c r="Q6710" s="184">
        <f t="shared" ref="Q6710:Q6740" si="5442">IF(J6710=0,"-",P6710/J6710*100)</f>
        <v>99.561149012162758</v>
      </c>
    </row>
    <row r="6711" spans="1:17" x14ac:dyDescent="0.25">
      <c r="A6711" s="4" t="s">
        <v>2216</v>
      </c>
      <c r="B6711" s="4" t="s">
        <v>82</v>
      </c>
      <c r="C6711" s="4" t="s">
        <v>1203</v>
      </c>
      <c r="D6711" s="4" t="s">
        <v>2366</v>
      </c>
      <c r="E6711" s="2" t="s">
        <v>15</v>
      </c>
      <c r="F6711" s="2" t="s">
        <v>1</v>
      </c>
      <c r="G6711" s="2" t="s">
        <v>1</v>
      </c>
      <c r="H6711" s="2" t="s">
        <v>16</v>
      </c>
      <c r="I6711" s="185">
        <f t="shared" ref="I6711:L6711" si="5443">SUM(I6712:I6713)</f>
        <v>230246</v>
      </c>
      <c r="J6711" s="185">
        <f t="shared" ref="J6711" si="5444">SUM(J6712:J6713)</f>
        <v>230246</v>
      </c>
      <c r="K6711" s="185">
        <f t="shared" ref="K6711" si="5445">SUM(K6712:K6713)</f>
        <v>179136</v>
      </c>
      <c r="L6711" s="185">
        <f t="shared" si="5443"/>
        <v>50102</v>
      </c>
      <c r="M6711" s="15">
        <f t="shared" ref="M6711:O6711" si="5446">SUM(M6712:M6713)</f>
        <v>17682</v>
      </c>
      <c r="N6711" s="15">
        <f t="shared" si="5446"/>
        <v>17382</v>
      </c>
      <c r="O6711" s="15">
        <f t="shared" si="5446"/>
        <v>15038</v>
      </c>
      <c r="P6711" s="15">
        <f t="shared" si="5441"/>
        <v>229238</v>
      </c>
      <c r="Q6711" s="185">
        <f t="shared" si="5442"/>
        <v>99.562207378195495</v>
      </c>
    </row>
    <row r="6712" spans="1:17" x14ac:dyDescent="0.25">
      <c r="A6712" s="4" t="s">
        <v>2216</v>
      </c>
      <c r="B6712" s="4" t="s">
        <v>82</v>
      </c>
      <c r="C6712" s="4" t="s">
        <v>1203</v>
      </c>
      <c r="D6712" s="4" t="s">
        <v>2366</v>
      </c>
      <c r="E6712" s="3" t="s">
        <v>18</v>
      </c>
      <c r="F6712" s="4"/>
      <c r="G6712" s="16" t="s">
        <v>149</v>
      </c>
      <c r="H6712" s="16" t="s">
        <v>17</v>
      </c>
      <c r="I6712" s="183">
        <v>205580</v>
      </c>
      <c r="J6712" s="183">
        <v>205580</v>
      </c>
      <c r="K6712" s="183">
        <v>156528</v>
      </c>
      <c r="L6712" s="183">
        <f>M6712+N6712+O6712</f>
        <v>49052</v>
      </c>
      <c r="M6712" s="17">
        <v>17132</v>
      </c>
      <c r="N6712" s="17">
        <v>17132</v>
      </c>
      <c r="O6712" s="17">
        <v>14788</v>
      </c>
      <c r="P6712" s="17">
        <f t="shared" si="5441"/>
        <v>205580</v>
      </c>
      <c r="Q6712" s="183">
        <f t="shared" si="5442"/>
        <v>100</v>
      </c>
    </row>
    <row r="6713" spans="1:17" x14ac:dyDescent="0.25">
      <c r="A6713" s="1" t="s">
        <v>2216</v>
      </c>
      <c r="B6713" s="1" t="s">
        <v>82</v>
      </c>
      <c r="C6713" s="1" t="s">
        <v>1203</v>
      </c>
      <c r="D6713" s="1" t="s">
        <v>2366</v>
      </c>
      <c r="E6713" s="1" t="s">
        <v>20</v>
      </c>
      <c r="F6713" s="4" t="s">
        <v>1</v>
      </c>
      <c r="G6713" s="16" t="s">
        <v>1</v>
      </c>
      <c r="H6713" s="2" t="s">
        <v>21</v>
      </c>
      <c r="I6713" s="185">
        <f t="shared" ref="I6713:O6713" si="5447">SUM(I6714:I6717)</f>
        <v>24666</v>
      </c>
      <c r="J6713" s="185">
        <f t="shared" si="5447"/>
        <v>24666</v>
      </c>
      <c r="K6713" s="185">
        <f t="shared" si="5447"/>
        <v>22608</v>
      </c>
      <c r="L6713" s="185">
        <f t="shared" si="5447"/>
        <v>1050</v>
      </c>
      <c r="M6713" s="15">
        <f t="shared" si="5447"/>
        <v>550</v>
      </c>
      <c r="N6713" s="15">
        <f t="shared" si="5447"/>
        <v>250</v>
      </c>
      <c r="O6713" s="15">
        <f t="shared" si="5447"/>
        <v>250</v>
      </c>
      <c r="P6713" s="15">
        <f t="shared" si="5441"/>
        <v>23658</v>
      </c>
      <c r="Q6713" s="185">
        <f t="shared" si="5442"/>
        <v>95.913403064947701</v>
      </c>
    </row>
    <row r="6714" spans="1:17" x14ac:dyDescent="0.25">
      <c r="A6714" s="4" t="s">
        <v>2216</v>
      </c>
      <c r="B6714" s="4" t="s">
        <v>82</v>
      </c>
      <c r="C6714" s="4" t="s">
        <v>1203</v>
      </c>
      <c r="D6714" s="4" t="s">
        <v>2366</v>
      </c>
      <c r="E6714" s="3" t="s">
        <v>22</v>
      </c>
      <c r="F6714" s="4" t="s">
        <v>2368</v>
      </c>
      <c r="G6714" s="16" t="s">
        <v>149</v>
      </c>
      <c r="H6714" s="16" t="s">
        <v>86</v>
      </c>
      <c r="I6714" s="183">
        <v>3000</v>
      </c>
      <c r="J6714" s="183">
        <v>3000</v>
      </c>
      <c r="K6714" s="183">
        <v>2250</v>
      </c>
      <c r="L6714" s="183">
        <f>M6714+N6714+O6714</f>
        <v>750</v>
      </c>
      <c r="M6714" s="17">
        <v>250</v>
      </c>
      <c r="N6714" s="17">
        <v>250</v>
      </c>
      <c r="O6714" s="17">
        <v>250</v>
      </c>
      <c r="P6714" s="17">
        <f t="shared" si="5441"/>
        <v>3000</v>
      </c>
      <c r="Q6714" s="183">
        <f t="shared" si="5442"/>
        <v>100</v>
      </c>
    </row>
    <row r="6715" spans="1:17" x14ac:dyDescent="0.25">
      <c r="A6715" s="4" t="s">
        <v>2216</v>
      </c>
      <c r="B6715" s="4" t="s">
        <v>82</v>
      </c>
      <c r="C6715" s="4" t="s">
        <v>1203</v>
      </c>
      <c r="D6715" s="4" t="s">
        <v>2366</v>
      </c>
      <c r="E6715" s="3" t="s">
        <v>22</v>
      </c>
      <c r="F6715" s="4" t="s">
        <v>2369</v>
      </c>
      <c r="G6715" s="16" t="s">
        <v>149</v>
      </c>
      <c r="H6715" s="16" t="s">
        <v>26</v>
      </c>
      <c r="I6715" s="183">
        <v>15000</v>
      </c>
      <c r="J6715" s="183">
        <v>15000</v>
      </c>
      <c r="K6715" s="183">
        <v>14700</v>
      </c>
      <c r="L6715" s="183">
        <f>M6715+N6715+O6715</f>
        <v>300</v>
      </c>
      <c r="M6715" s="17">
        <v>300</v>
      </c>
      <c r="N6715" s="17"/>
      <c r="O6715" s="17"/>
      <c r="P6715" s="17">
        <f t="shared" si="5441"/>
        <v>15000</v>
      </c>
      <c r="Q6715" s="183">
        <f t="shared" si="5442"/>
        <v>100</v>
      </c>
    </row>
    <row r="6716" spans="1:17" x14ac:dyDescent="0.25">
      <c r="A6716" s="4" t="s">
        <v>2216</v>
      </c>
      <c r="B6716" s="4" t="s">
        <v>82</v>
      </c>
      <c r="C6716" s="4" t="s">
        <v>1203</v>
      </c>
      <c r="D6716" s="4" t="s">
        <v>2366</v>
      </c>
      <c r="E6716" s="3" t="s">
        <v>22</v>
      </c>
      <c r="F6716" s="4" t="s">
        <v>2370</v>
      </c>
      <c r="G6716" s="16" t="s">
        <v>149</v>
      </c>
      <c r="H6716" s="16" t="s">
        <v>28</v>
      </c>
      <c r="I6716" s="183">
        <v>3666</v>
      </c>
      <c r="J6716" s="183">
        <v>3666</v>
      </c>
      <c r="K6716" s="183">
        <v>2658</v>
      </c>
      <c r="L6716" s="183">
        <f>M6716+N6716+O6716</f>
        <v>0</v>
      </c>
      <c r="M6716" s="17"/>
      <c r="N6716" s="17"/>
      <c r="O6716" s="17"/>
      <c r="P6716" s="17">
        <f t="shared" si="5441"/>
        <v>2658</v>
      </c>
      <c r="Q6716" s="183">
        <f t="shared" si="5442"/>
        <v>72.504091653027828</v>
      </c>
    </row>
    <row r="6717" spans="1:17" x14ac:dyDescent="0.25">
      <c r="A6717" s="4" t="s">
        <v>2216</v>
      </c>
      <c r="B6717" s="4" t="s">
        <v>82</v>
      </c>
      <c r="C6717" s="4" t="s">
        <v>1203</v>
      </c>
      <c r="D6717" s="4" t="s">
        <v>2366</v>
      </c>
      <c r="E6717" s="3" t="s">
        <v>22</v>
      </c>
      <c r="F6717" s="4" t="s">
        <v>2371</v>
      </c>
      <c r="G6717" s="16" t="s">
        <v>149</v>
      </c>
      <c r="H6717" s="16" t="s">
        <v>30</v>
      </c>
      <c r="I6717" s="183">
        <v>3000</v>
      </c>
      <c r="J6717" s="183">
        <v>3000</v>
      </c>
      <c r="K6717" s="183">
        <v>3000</v>
      </c>
      <c r="L6717" s="183">
        <f>M6717+N6717+O6717</f>
        <v>0</v>
      </c>
      <c r="M6717" s="17"/>
      <c r="N6717" s="17"/>
      <c r="O6717" s="17"/>
      <c r="P6717" s="17">
        <f t="shared" si="5441"/>
        <v>3000</v>
      </c>
      <c r="Q6717" s="183">
        <f t="shared" si="5442"/>
        <v>100</v>
      </c>
    </row>
    <row r="6718" spans="1:17" x14ac:dyDescent="0.25">
      <c r="A6718" s="4" t="s">
        <v>2216</v>
      </c>
      <c r="B6718" s="4" t="s">
        <v>82</v>
      </c>
      <c r="C6718" s="4" t="s">
        <v>1203</v>
      </c>
      <c r="D6718" s="4" t="s">
        <v>2366</v>
      </c>
      <c r="E6718" s="2" t="s">
        <v>31</v>
      </c>
      <c r="F6718" s="2" t="s">
        <v>1</v>
      </c>
      <c r="G6718" s="2" t="s">
        <v>1</v>
      </c>
      <c r="H6718" s="2" t="s">
        <v>32</v>
      </c>
      <c r="I6718" s="185">
        <f t="shared" ref="I6718:O6718" si="5448">SUM(I6719)</f>
        <v>21586</v>
      </c>
      <c r="J6718" s="185">
        <f t="shared" si="5448"/>
        <v>21586</v>
      </c>
      <c r="K6718" s="185">
        <f t="shared" si="5448"/>
        <v>16948</v>
      </c>
      <c r="L6718" s="185">
        <f t="shared" si="5448"/>
        <v>4638</v>
      </c>
      <c r="M6718" s="15">
        <f t="shared" si="5448"/>
        <v>1638</v>
      </c>
      <c r="N6718" s="15">
        <f t="shared" si="5448"/>
        <v>1500</v>
      </c>
      <c r="O6718" s="15">
        <f t="shared" si="5448"/>
        <v>1500</v>
      </c>
      <c r="P6718" s="15">
        <f t="shared" si="5441"/>
        <v>21586</v>
      </c>
      <c r="Q6718" s="185">
        <f t="shared" si="5442"/>
        <v>100</v>
      </c>
    </row>
    <row r="6719" spans="1:17" x14ac:dyDescent="0.25">
      <c r="A6719" s="4" t="s">
        <v>2216</v>
      </c>
      <c r="B6719" s="4" t="s">
        <v>82</v>
      </c>
      <c r="C6719" s="4" t="s">
        <v>1203</v>
      </c>
      <c r="D6719" s="4" t="s">
        <v>2366</v>
      </c>
      <c r="E6719" s="3" t="s">
        <v>34</v>
      </c>
      <c r="F6719" s="4"/>
      <c r="G6719" s="16" t="s">
        <v>149</v>
      </c>
      <c r="H6719" s="16" t="s">
        <v>33</v>
      </c>
      <c r="I6719" s="183">
        <v>21586</v>
      </c>
      <c r="J6719" s="183">
        <v>21586</v>
      </c>
      <c r="K6719" s="183">
        <v>16948</v>
      </c>
      <c r="L6719" s="183">
        <f>M6719+N6719+O6719</f>
        <v>4638</v>
      </c>
      <c r="M6719" s="17">
        <v>1638</v>
      </c>
      <c r="N6719" s="17">
        <v>1500</v>
      </c>
      <c r="O6719" s="17">
        <v>1500</v>
      </c>
      <c r="P6719" s="17">
        <f t="shared" si="5441"/>
        <v>21586</v>
      </c>
      <c r="Q6719" s="183">
        <f t="shared" si="5442"/>
        <v>100</v>
      </c>
    </row>
    <row r="6720" spans="1:17" x14ac:dyDescent="0.25">
      <c r="A6720" s="4" t="s">
        <v>2216</v>
      </c>
      <c r="B6720" s="4" t="s">
        <v>82</v>
      </c>
      <c r="C6720" s="4" t="s">
        <v>1203</v>
      </c>
      <c r="D6720" s="4" t="s">
        <v>2366</v>
      </c>
      <c r="E6720" s="2" t="s">
        <v>35</v>
      </c>
      <c r="F6720" s="2" t="s">
        <v>1</v>
      </c>
      <c r="G6720" s="2" t="s">
        <v>1</v>
      </c>
      <c r="H6720" s="2" t="s">
        <v>36</v>
      </c>
      <c r="I6720" s="185">
        <f t="shared" ref="I6720:O6720" si="5449">SUM(I6721:I6729)</f>
        <v>142226</v>
      </c>
      <c r="J6720" s="185">
        <f t="shared" si="5449"/>
        <v>103186</v>
      </c>
      <c r="K6720" s="185">
        <f t="shared" si="5449"/>
        <v>95346</v>
      </c>
      <c r="L6720" s="185">
        <f t="shared" si="5449"/>
        <v>7290</v>
      </c>
      <c r="M6720" s="15">
        <f t="shared" si="5449"/>
        <v>4850</v>
      </c>
      <c r="N6720" s="15">
        <f t="shared" si="5449"/>
        <v>2115</v>
      </c>
      <c r="O6720" s="15">
        <f t="shared" si="5449"/>
        <v>325</v>
      </c>
      <c r="P6720" s="15">
        <f t="shared" si="5441"/>
        <v>102636</v>
      </c>
      <c r="Q6720" s="185">
        <f t="shared" si="5442"/>
        <v>99.466981954916363</v>
      </c>
    </row>
    <row r="6721" spans="1:17" x14ac:dyDescent="0.25">
      <c r="A6721" s="4" t="s">
        <v>2216</v>
      </c>
      <c r="B6721" s="4" t="s">
        <v>82</v>
      </c>
      <c r="C6721" s="4" t="s">
        <v>1203</v>
      </c>
      <c r="D6721" s="4" t="s">
        <v>2366</v>
      </c>
      <c r="E6721" s="3" t="s">
        <v>39</v>
      </c>
      <c r="F6721" s="4"/>
      <c r="G6721" s="16" t="s">
        <v>149</v>
      </c>
      <c r="H6721" s="16" t="s">
        <v>38</v>
      </c>
      <c r="I6721" s="183">
        <v>3500</v>
      </c>
      <c r="J6721" s="183">
        <v>3500</v>
      </c>
      <c r="K6721" s="183">
        <v>2030</v>
      </c>
      <c r="L6721" s="183">
        <f t="shared" ref="L6721:L6728" si="5450">M6721+N6721+O6721</f>
        <v>1470</v>
      </c>
      <c r="M6721" s="17">
        <v>1470</v>
      </c>
      <c r="N6721" s="17"/>
      <c r="O6721" s="17"/>
      <c r="P6721" s="17">
        <f t="shared" si="5441"/>
        <v>3500</v>
      </c>
      <c r="Q6721" s="183">
        <f t="shared" si="5442"/>
        <v>100</v>
      </c>
    </row>
    <row r="6722" spans="1:17" x14ac:dyDescent="0.25">
      <c r="A6722" s="4" t="s">
        <v>2216</v>
      </c>
      <c r="B6722" s="4" t="s">
        <v>82</v>
      </c>
      <c r="C6722" s="4" t="s">
        <v>1203</v>
      </c>
      <c r="D6722" s="4" t="s">
        <v>2366</v>
      </c>
      <c r="E6722" s="3" t="s">
        <v>197</v>
      </c>
      <c r="F6722" s="4"/>
      <c r="G6722" s="16" t="s">
        <v>149</v>
      </c>
      <c r="H6722" s="16" t="s">
        <v>196</v>
      </c>
      <c r="I6722" s="183">
        <v>9000</v>
      </c>
      <c r="J6722" s="183">
        <v>9000</v>
      </c>
      <c r="K6722" s="183">
        <v>6100</v>
      </c>
      <c r="L6722" s="183">
        <f t="shared" si="5450"/>
        <v>2900</v>
      </c>
      <c r="M6722" s="17">
        <v>1700</v>
      </c>
      <c r="N6722" s="17">
        <v>1200</v>
      </c>
      <c r="O6722" s="17"/>
      <c r="P6722" s="17">
        <f t="shared" si="5441"/>
        <v>9000</v>
      </c>
      <c r="Q6722" s="183">
        <f t="shared" si="5442"/>
        <v>100</v>
      </c>
    </row>
    <row r="6723" spans="1:17" x14ac:dyDescent="0.25">
      <c r="A6723" s="4" t="s">
        <v>2216</v>
      </c>
      <c r="B6723" s="4" t="s">
        <v>82</v>
      </c>
      <c r="C6723" s="4" t="s">
        <v>1203</v>
      </c>
      <c r="D6723" s="4" t="s">
        <v>2366</v>
      </c>
      <c r="E6723" s="3" t="s">
        <v>200</v>
      </c>
      <c r="F6723" s="4"/>
      <c r="G6723" s="16" t="s">
        <v>149</v>
      </c>
      <c r="H6723" s="16" t="s">
        <v>199</v>
      </c>
      <c r="I6723" s="183">
        <v>4500</v>
      </c>
      <c r="J6723" s="183">
        <v>4500</v>
      </c>
      <c r="K6723" s="183">
        <v>3125</v>
      </c>
      <c r="L6723" s="183">
        <f t="shared" si="5450"/>
        <v>1375</v>
      </c>
      <c r="M6723" s="17">
        <v>625</v>
      </c>
      <c r="N6723" s="17">
        <v>625</v>
      </c>
      <c r="O6723" s="17">
        <v>125</v>
      </c>
      <c r="P6723" s="17">
        <f t="shared" si="5441"/>
        <v>4500</v>
      </c>
      <c r="Q6723" s="183">
        <f t="shared" si="5442"/>
        <v>100</v>
      </c>
    </row>
    <row r="6724" spans="1:17" x14ac:dyDescent="0.25">
      <c r="A6724" s="4" t="s">
        <v>2216</v>
      </c>
      <c r="B6724" s="4" t="s">
        <v>82</v>
      </c>
      <c r="C6724" s="4" t="s">
        <v>1203</v>
      </c>
      <c r="D6724" s="4" t="s">
        <v>2366</v>
      </c>
      <c r="E6724" s="3" t="s">
        <v>203</v>
      </c>
      <c r="F6724" s="4"/>
      <c r="G6724" s="16" t="s">
        <v>149</v>
      </c>
      <c r="H6724" s="16" t="s">
        <v>202</v>
      </c>
      <c r="I6724" s="183">
        <v>6000</v>
      </c>
      <c r="J6724" s="183">
        <v>6000</v>
      </c>
      <c r="K6724" s="183">
        <v>5500</v>
      </c>
      <c r="L6724" s="183">
        <f t="shared" si="5450"/>
        <v>500</v>
      </c>
      <c r="M6724" s="17">
        <v>500</v>
      </c>
      <c r="N6724" s="17"/>
      <c r="O6724" s="17"/>
      <c r="P6724" s="17">
        <f t="shared" si="5441"/>
        <v>6000</v>
      </c>
      <c r="Q6724" s="183">
        <f t="shared" si="5442"/>
        <v>100</v>
      </c>
    </row>
    <row r="6725" spans="1:17" x14ac:dyDescent="0.25">
      <c r="A6725" s="4" t="s">
        <v>2216</v>
      </c>
      <c r="B6725" s="4" t="s">
        <v>82</v>
      </c>
      <c r="C6725" s="4" t="s">
        <v>1203</v>
      </c>
      <c r="D6725" s="4" t="s">
        <v>2366</v>
      </c>
      <c r="E6725" s="3" t="s">
        <v>206</v>
      </c>
      <c r="F6725" s="4"/>
      <c r="G6725" s="16" t="s">
        <v>149</v>
      </c>
      <c r="H6725" s="16" t="s">
        <v>205</v>
      </c>
      <c r="I6725" s="183">
        <v>400</v>
      </c>
      <c r="J6725" s="183">
        <v>400</v>
      </c>
      <c r="K6725" s="183">
        <v>400</v>
      </c>
      <c r="L6725" s="183">
        <f t="shared" si="5450"/>
        <v>0</v>
      </c>
      <c r="M6725" s="17"/>
      <c r="N6725" s="17"/>
      <c r="O6725" s="17"/>
      <c r="P6725" s="17">
        <f t="shared" si="5441"/>
        <v>400</v>
      </c>
      <c r="Q6725" s="183">
        <f t="shared" si="5442"/>
        <v>100</v>
      </c>
    </row>
    <row r="6726" spans="1:17" x14ac:dyDescent="0.25">
      <c r="A6726" s="4" t="s">
        <v>2216</v>
      </c>
      <c r="B6726" s="4" t="s">
        <v>82</v>
      </c>
      <c r="C6726" s="4" t="s">
        <v>1203</v>
      </c>
      <c r="D6726" s="4" t="s">
        <v>2366</v>
      </c>
      <c r="E6726" s="3" t="s">
        <v>209</v>
      </c>
      <c r="F6726" s="4"/>
      <c r="G6726" s="16" t="s">
        <v>149</v>
      </c>
      <c r="H6726" s="16" t="s">
        <v>208</v>
      </c>
      <c r="I6726" s="183">
        <v>6000</v>
      </c>
      <c r="J6726" s="183">
        <v>4000</v>
      </c>
      <c r="K6726" s="183">
        <v>3200</v>
      </c>
      <c r="L6726" s="183">
        <f t="shared" si="5450"/>
        <v>800</v>
      </c>
      <c r="M6726" s="17">
        <v>400</v>
      </c>
      <c r="N6726" s="17">
        <v>200</v>
      </c>
      <c r="O6726" s="17">
        <v>200</v>
      </c>
      <c r="P6726" s="17">
        <f t="shared" si="5441"/>
        <v>4000</v>
      </c>
      <c r="Q6726" s="183">
        <f t="shared" si="5442"/>
        <v>100</v>
      </c>
    </row>
    <row r="6727" spans="1:17" x14ac:dyDescent="0.25">
      <c r="A6727" s="4" t="s">
        <v>2216</v>
      </c>
      <c r="B6727" s="4" t="s">
        <v>82</v>
      </c>
      <c r="C6727" s="4" t="s">
        <v>1203</v>
      </c>
      <c r="D6727" s="4" t="s">
        <v>2366</v>
      </c>
      <c r="E6727" s="3" t="s">
        <v>212</v>
      </c>
      <c r="F6727" s="4"/>
      <c r="G6727" s="16" t="s">
        <v>149</v>
      </c>
      <c r="H6727" s="16" t="s">
        <v>211</v>
      </c>
      <c r="I6727" s="183">
        <v>60000</v>
      </c>
      <c r="J6727" s="183">
        <v>17500</v>
      </c>
      <c r="K6727" s="183">
        <v>17500</v>
      </c>
      <c r="L6727" s="183">
        <f t="shared" si="5450"/>
        <v>0</v>
      </c>
      <c r="M6727" s="17"/>
      <c r="N6727" s="17"/>
      <c r="O6727" s="17"/>
      <c r="P6727" s="17">
        <f t="shared" si="5441"/>
        <v>17500</v>
      </c>
      <c r="Q6727" s="183">
        <f t="shared" si="5442"/>
        <v>100</v>
      </c>
    </row>
    <row r="6728" spans="1:17" x14ac:dyDescent="0.25">
      <c r="A6728" s="4" t="s">
        <v>2216</v>
      </c>
      <c r="B6728" s="4" t="s">
        <v>82</v>
      </c>
      <c r="C6728" s="4" t="s">
        <v>1203</v>
      </c>
      <c r="D6728" s="4" t="s">
        <v>2366</v>
      </c>
      <c r="E6728" s="3" t="s">
        <v>215</v>
      </c>
      <c r="F6728" s="4"/>
      <c r="G6728" s="16" t="s">
        <v>149</v>
      </c>
      <c r="H6728" s="16" t="s">
        <v>214</v>
      </c>
      <c r="I6728" s="183">
        <v>550</v>
      </c>
      <c r="J6728" s="183">
        <v>550</v>
      </c>
      <c r="K6728" s="183">
        <v>0</v>
      </c>
      <c r="L6728" s="183">
        <f t="shared" si="5450"/>
        <v>0</v>
      </c>
      <c r="M6728" s="17"/>
      <c r="N6728" s="17"/>
      <c r="O6728" s="17"/>
      <c r="P6728" s="17">
        <f t="shared" si="5441"/>
        <v>0</v>
      </c>
      <c r="Q6728" s="183">
        <f t="shared" si="5442"/>
        <v>0</v>
      </c>
    </row>
    <row r="6729" spans="1:17" x14ac:dyDescent="0.25">
      <c r="A6729" s="1" t="s">
        <v>2216</v>
      </c>
      <c r="B6729" s="1" t="s">
        <v>82</v>
      </c>
      <c r="C6729" s="1" t="s">
        <v>1203</v>
      </c>
      <c r="D6729" s="1" t="s">
        <v>2366</v>
      </c>
      <c r="E6729" s="1" t="s">
        <v>40</v>
      </c>
      <c r="F6729" s="4" t="s">
        <v>1</v>
      </c>
      <c r="G6729" s="16" t="s">
        <v>1</v>
      </c>
      <c r="H6729" s="2" t="s">
        <v>41</v>
      </c>
      <c r="I6729" s="185">
        <f t="shared" ref="I6729:O6729" si="5451">SUM(I6730:I6732)</f>
        <v>52276</v>
      </c>
      <c r="J6729" s="185">
        <f t="shared" si="5451"/>
        <v>57736</v>
      </c>
      <c r="K6729" s="185">
        <f t="shared" si="5451"/>
        <v>57491</v>
      </c>
      <c r="L6729" s="185">
        <f t="shared" si="5451"/>
        <v>245</v>
      </c>
      <c r="M6729" s="15">
        <f t="shared" si="5451"/>
        <v>155</v>
      </c>
      <c r="N6729" s="15">
        <f t="shared" si="5451"/>
        <v>90</v>
      </c>
      <c r="O6729" s="15">
        <f t="shared" si="5451"/>
        <v>0</v>
      </c>
      <c r="P6729" s="15">
        <f t="shared" si="5441"/>
        <v>57736</v>
      </c>
      <c r="Q6729" s="185">
        <f t="shared" si="5442"/>
        <v>100</v>
      </c>
    </row>
    <row r="6730" spans="1:17" x14ac:dyDescent="0.25">
      <c r="A6730" s="4" t="s">
        <v>2216</v>
      </c>
      <c r="B6730" s="4" t="s">
        <v>82</v>
      </c>
      <c r="C6730" s="4" t="s">
        <v>1203</v>
      </c>
      <c r="D6730" s="4" t="s">
        <v>2366</v>
      </c>
      <c r="E6730" s="3" t="s">
        <v>42</v>
      </c>
      <c r="F6730" s="4"/>
      <c r="G6730" s="16" t="s">
        <v>149</v>
      </c>
      <c r="H6730" s="16" t="s">
        <v>41</v>
      </c>
      <c r="I6730" s="183">
        <v>50921</v>
      </c>
      <c r="J6730" s="183">
        <v>56381</v>
      </c>
      <c r="K6730" s="183">
        <v>56381</v>
      </c>
      <c r="L6730" s="183">
        <f>M6730+N6730+O6730</f>
        <v>0</v>
      </c>
      <c r="M6730" s="17"/>
      <c r="N6730" s="17"/>
      <c r="O6730" s="17"/>
      <c r="P6730" s="17">
        <f t="shared" si="5441"/>
        <v>56381</v>
      </c>
      <c r="Q6730" s="183">
        <f t="shared" si="5442"/>
        <v>100</v>
      </c>
    </row>
    <row r="6731" spans="1:17" ht="22.5" x14ac:dyDescent="0.25">
      <c r="A6731" s="4" t="s">
        <v>2216</v>
      </c>
      <c r="B6731" s="4" t="s">
        <v>82</v>
      </c>
      <c r="C6731" s="4" t="s">
        <v>1203</v>
      </c>
      <c r="D6731" s="4" t="s">
        <v>2366</v>
      </c>
      <c r="E6731" s="3" t="s">
        <v>42</v>
      </c>
      <c r="F6731" s="4" t="s">
        <v>2372</v>
      </c>
      <c r="G6731" s="16" t="s">
        <v>149</v>
      </c>
      <c r="H6731" s="16" t="s">
        <v>50</v>
      </c>
      <c r="I6731" s="183">
        <v>655</v>
      </c>
      <c r="J6731" s="183">
        <v>655</v>
      </c>
      <c r="K6731" s="183">
        <v>570</v>
      </c>
      <c r="L6731" s="183">
        <f>M6731+N6731+O6731</f>
        <v>85</v>
      </c>
      <c r="M6731" s="17">
        <v>55</v>
      </c>
      <c r="N6731" s="17">
        <v>30</v>
      </c>
      <c r="O6731" s="17"/>
      <c r="P6731" s="17">
        <f t="shared" si="5441"/>
        <v>655</v>
      </c>
      <c r="Q6731" s="183">
        <f t="shared" si="5442"/>
        <v>100</v>
      </c>
    </row>
    <row r="6732" spans="1:17" ht="22.5" x14ac:dyDescent="0.25">
      <c r="A6732" s="4" t="s">
        <v>2216</v>
      </c>
      <c r="B6732" s="4" t="s">
        <v>82</v>
      </c>
      <c r="C6732" s="4" t="s">
        <v>1203</v>
      </c>
      <c r="D6732" s="4" t="s">
        <v>2366</v>
      </c>
      <c r="E6732" s="3" t="s">
        <v>42</v>
      </c>
      <c r="F6732" s="4" t="s">
        <v>2373</v>
      </c>
      <c r="G6732" s="16" t="s">
        <v>149</v>
      </c>
      <c r="H6732" s="16" t="s">
        <v>56</v>
      </c>
      <c r="I6732" s="183">
        <v>700</v>
      </c>
      <c r="J6732" s="183">
        <v>700</v>
      </c>
      <c r="K6732" s="183">
        <v>540</v>
      </c>
      <c r="L6732" s="183">
        <f>M6732+N6732+O6732</f>
        <v>160</v>
      </c>
      <c r="M6732" s="17">
        <v>100</v>
      </c>
      <c r="N6732" s="17">
        <v>60</v>
      </c>
      <c r="O6732" s="17"/>
      <c r="P6732" s="17">
        <f t="shared" si="5441"/>
        <v>700</v>
      </c>
      <c r="Q6732" s="183">
        <f t="shared" si="5442"/>
        <v>100</v>
      </c>
    </row>
    <row r="6733" spans="1:17" ht="22.5" x14ac:dyDescent="0.25">
      <c r="A6733" s="1" t="s">
        <v>1</v>
      </c>
      <c r="B6733" s="1" t="s">
        <v>1</v>
      </c>
      <c r="C6733" s="1" t="s">
        <v>1</v>
      </c>
      <c r="D6733" s="2" t="s">
        <v>1</v>
      </c>
      <c r="E6733" s="2" t="s">
        <v>1</v>
      </c>
      <c r="F6733" s="2" t="s">
        <v>1</v>
      </c>
      <c r="G6733" s="2" t="s">
        <v>1</v>
      </c>
      <c r="H6733" s="13" t="s">
        <v>57</v>
      </c>
      <c r="I6733" s="184">
        <f t="shared" ref="I6733:O6734" si="5452">SUM(I6734)</f>
        <v>100</v>
      </c>
      <c r="J6733" s="184">
        <f t="shared" si="5452"/>
        <v>100</v>
      </c>
      <c r="K6733" s="184">
        <f t="shared" si="5452"/>
        <v>0</v>
      </c>
      <c r="L6733" s="184">
        <f t="shared" si="5452"/>
        <v>0</v>
      </c>
      <c r="M6733" s="14">
        <f t="shared" si="5452"/>
        <v>0</v>
      </c>
      <c r="N6733" s="14">
        <f t="shared" si="5452"/>
        <v>0</v>
      </c>
      <c r="O6733" s="14">
        <f t="shared" si="5452"/>
        <v>0</v>
      </c>
      <c r="P6733" s="14">
        <f t="shared" si="5441"/>
        <v>0</v>
      </c>
      <c r="Q6733" s="184">
        <f t="shared" si="5442"/>
        <v>0</v>
      </c>
    </row>
    <row r="6734" spans="1:17" x14ac:dyDescent="0.25">
      <c r="A6734" s="4" t="s">
        <v>2216</v>
      </c>
      <c r="B6734" s="4" t="s">
        <v>82</v>
      </c>
      <c r="C6734" s="4" t="s">
        <v>1203</v>
      </c>
      <c r="D6734" s="4" t="s">
        <v>2366</v>
      </c>
      <c r="E6734" s="2" t="s">
        <v>58</v>
      </c>
      <c r="F6734" s="2" t="s">
        <v>1</v>
      </c>
      <c r="G6734" s="2" t="s">
        <v>1</v>
      </c>
      <c r="H6734" s="2" t="s">
        <v>59</v>
      </c>
      <c r="I6734" s="185">
        <f t="shared" si="5452"/>
        <v>100</v>
      </c>
      <c r="J6734" s="185">
        <f t="shared" si="5452"/>
        <v>100</v>
      </c>
      <c r="K6734" s="185">
        <f t="shared" si="5452"/>
        <v>0</v>
      </c>
      <c r="L6734" s="185">
        <f t="shared" si="5452"/>
        <v>0</v>
      </c>
      <c r="M6734" s="15">
        <f t="shared" si="5452"/>
        <v>0</v>
      </c>
      <c r="N6734" s="15">
        <f t="shared" si="5452"/>
        <v>0</v>
      </c>
      <c r="O6734" s="15">
        <f t="shared" si="5452"/>
        <v>0</v>
      </c>
      <c r="P6734" s="15">
        <f t="shared" si="5441"/>
        <v>0</v>
      </c>
      <c r="Q6734" s="185">
        <f t="shared" si="5442"/>
        <v>0</v>
      </c>
    </row>
    <row r="6735" spans="1:17" x14ac:dyDescent="0.25">
      <c r="A6735" s="4" t="s">
        <v>2216</v>
      </c>
      <c r="B6735" s="4" t="s">
        <v>82</v>
      </c>
      <c r="C6735" s="4" t="s">
        <v>1203</v>
      </c>
      <c r="D6735" s="4" t="s">
        <v>2366</v>
      </c>
      <c r="E6735" s="3" t="s">
        <v>69</v>
      </c>
      <c r="F6735" s="4"/>
      <c r="G6735" s="16" t="s">
        <v>149</v>
      </c>
      <c r="H6735" s="16" t="s">
        <v>68</v>
      </c>
      <c r="I6735" s="183">
        <v>100</v>
      </c>
      <c r="J6735" s="183">
        <v>100</v>
      </c>
      <c r="K6735" s="183">
        <v>0</v>
      </c>
      <c r="L6735" s="183">
        <f>M6735+N6735+O6735</f>
        <v>0</v>
      </c>
      <c r="M6735" s="17"/>
      <c r="N6735" s="17"/>
      <c r="O6735" s="17"/>
      <c r="P6735" s="17">
        <f t="shared" si="5441"/>
        <v>0</v>
      </c>
      <c r="Q6735" s="183">
        <f t="shared" si="5442"/>
        <v>0</v>
      </c>
    </row>
    <row r="6736" spans="1:17" ht="22.5" x14ac:dyDescent="0.25">
      <c r="A6736" s="1" t="s">
        <v>1</v>
      </c>
      <c r="B6736" s="1" t="s">
        <v>1</v>
      </c>
      <c r="C6736" s="1" t="s">
        <v>1</v>
      </c>
      <c r="D6736" s="2" t="s">
        <v>1</v>
      </c>
      <c r="E6736" s="2" t="s">
        <v>1</v>
      </c>
      <c r="F6736" s="2" t="s">
        <v>1</v>
      </c>
      <c r="G6736" s="2" t="s">
        <v>1</v>
      </c>
      <c r="H6736" s="13" t="s">
        <v>70</v>
      </c>
      <c r="I6736" s="184">
        <f t="shared" ref="I6736:O6736" si="5453">SUM(I6737)</f>
        <v>13000</v>
      </c>
      <c r="J6736" s="184">
        <f t="shared" si="5453"/>
        <v>1000</v>
      </c>
      <c r="K6736" s="184">
        <f t="shared" si="5453"/>
        <v>1000</v>
      </c>
      <c r="L6736" s="184">
        <f t="shared" si="5453"/>
        <v>0</v>
      </c>
      <c r="M6736" s="14">
        <f t="shared" si="5453"/>
        <v>0</v>
      </c>
      <c r="N6736" s="14">
        <f t="shared" si="5453"/>
        <v>0</v>
      </c>
      <c r="O6736" s="14">
        <f t="shared" si="5453"/>
        <v>0</v>
      </c>
      <c r="P6736" s="14">
        <f t="shared" si="5441"/>
        <v>1000</v>
      </c>
      <c r="Q6736" s="184">
        <f t="shared" si="5442"/>
        <v>100</v>
      </c>
    </row>
    <row r="6737" spans="1:17" x14ac:dyDescent="0.25">
      <c r="A6737" s="4" t="s">
        <v>2216</v>
      </c>
      <c r="B6737" s="4" t="s">
        <v>82</v>
      </c>
      <c r="C6737" s="4" t="s">
        <v>1203</v>
      </c>
      <c r="D6737" s="4" t="s">
        <v>2366</v>
      </c>
      <c r="E6737" s="2" t="s">
        <v>71</v>
      </c>
      <c r="F6737" s="2" t="s">
        <v>1</v>
      </c>
      <c r="G6737" s="2" t="s">
        <v>1</v>
      </c>
      <c r="H6737" s="2" t="s">
        <v>72</v>
      </c>
      <c r="I6737" s="185">
        <f t="shared" ref="I6737:L6737" si="5454">SUM(I6738:I6739)</f>
        <v>13000</v>
      </c>
      <c r="J6737" s="185">
        <f t="shared" ref="J6737" si="5455">SUM(J6738:J6739)</f>
        <v>1000</v>
      </c>
      <c r="K6737" s="185">
        <f t="shared" ref="K6737" si="5456">SUM(K6738:K6739)</f>
        <v>1000</v>
      </c>
      <c r="L6737" s="185">
        <f t="shared" si="5454"/>
        <v>0</v>
      </c>
      <c r="M6737" s="15">
        <f t="shared" ref="M6737:O6737" si="5457">SUM(M6738:M6739)</f>
        <v>0</v>
      </c>
      <c r="N6737" s="15">
        <f t="shared" si="5457"/>
        <v>0</v>
      </c>
      <c r="O6737" s="15">
        <f t="shared" si="5457"/>
        <v>0</v>
      </c>
      <c r="P6737" s="15">
        <f t="shared" si="5441"/>
        <v>1000</v>
      </c>
      <c r="Q6737" s="185">
        <f t="shared" si="5442"/>
        <v>100</v>
      </c>
    </row>
    <row r="6738" spans="1:17" x14ac:dyDescent="0.25">
      <c r="A6738" s="4" t="s">
        <v>2216</v>
      </c>
      <c r="B6738" s="4" t="s">
        <v>82</v>
      </c>
      <c r="C6738" s="4" t="s">
        <v>1203</v>
      </c>
      <c r="D6738" s="4" t="s">
        <v>2366</v>
      </c>
      <c r="E6738" s="3" t="s">
        <v>75</v>
      </c>
      <c r="F6738" s="4"/>
      <c r="G6738" s="16" t="s">
        <v>149</v>
      </c>
      <c r="H6738" s="16" t="s">
        <v>74</v>
      </c>
      <c r="I6738" s="183">
        <v>13000</v>
      </c>
      <c r="J6738" s="183">
        <v>1000</v>
      </c>
      <c r="K6738" s="183">
        <v>1000</v>
      </c>
      <c r="L6738" s="183">
        <f>M6738+N6738+O6738</f>
        <v>0</v>
      </c>
      <c r="M6738" s="17"/>
      <c r="N6738" s="17"/>
      <c r="O6738" s="17"/>
      <c r="P6738" s="17">
        <f t="shared" si="5441"/>
        <v>1000</v>
      </c>
      <c r="Q6738" s="183">
        <f t="shared" si="5442"/>
        <v>100</v>
      </c>
    </row>
    <row r="6739" spans="1:17" x14ac:dyDescent="0.25">
      <c r="A6739" s="4" t="s">
        <v>2216</v>
      </c>
      <c r="B6739" s="4" t="s">
        <v>82</v>
      </c>
      <c r="C6739" s="4" t="s">
        <v>1203</v>
      </c>
      <c r="D6739" s="4" t="s">
        <v>2366</v>
      </c>
      <c r="E6739" s="3" t="s">
        <v>341</v>
      </c>
      <c r="F6739" s="4"/>
      <c r="G6739" s="16" t="s">
        <v>149</v>
      </c>
      <c r="H6739" s="16" t="s">
        <v>340</v>
      </c>
      <c r="I6739" s="183">
        <v>0</v>
      </c>
      <c r="J6739" s="183">
        <v>0</v>
      </c>
      <c r="K6739" s="183">
        <v>0</v>
      </c>
      <c r="L6739" s="183">
        <f>M6739+N6739+O6739</f>
        <v>0</v>
      </c>
      <c r="M6739" s="17"/>
      <c r="N6739" s="17"/>
      <c r="O6739" s="17"/>
      <c r="P6739" s="17">
        <f t="shared" si="5441"/>
        <v>0</v>
      </c>
      <c r="Q6739" s="161" t="str">
        <f t="shared" si="5442"/>
        <v>-</v>
      </c>
    </row>
    <row r="6740" spans="1:17" x14ac:dyDescent="0.25">
      <c r="A6740" s="16" t="s">
        <v>1</v>
      </c>
      <c r="B6740" s="16" t="s">
        <v>1</v>
      </c>
      <c r="C6740" s="16" t="s">
        <v>1</v>
      </c>
      <c r="D6740" s="16" t="s">
        <v>1</v>
      </c>
      <c r="E6740" s="16" t="s">
        <v>1</v>
      </c>
      <c r="F6740" s="16" t="s">
        <v>1</v>
      </c>
      <c r="G6740" s="16" t="s">
        <v>1</v>
      </c>
      <c r="H6740" s="13" t="s">
        <v>2374</v>
      </c>
      <c r="I6740" s="184">
        <f t="shared" ref="I6740:O6740" si="5458">SUM(I6736,I6733,I6710)</f>
        <v>407158</v>
      </c>
      <c r="J6740" s="184">
        <f t="shared" si="5458"/>
        <v>356118</v>
      </c>
      <c r="K6740" s="184">
        <f t="shared" si="5458"/>
        <v>292430</v>
      </c>
      <c r="L6740" s="184">
        <f t="shared" si="5458"/>
        <v>62030</v>
      </c>
      <c r="M6740" s="14">
        <f t="shared" si="5458"/>
        <v>24170</v>
      </c>
      <c r="N6740" s="14">
        <f t="shared" si="5458"/>
        <v>20997</v>
      </c>
      <c r="O6740" s="14">
        <f t="shared" si="5458"/>
        <v>16863</v>
      </c>
      <c r="P6740" s="14">
        <f t="shared" si="5441"/>
        <v>354460</v>
      </c>
      <c r="Q6740" s="184">
        <f t="shared" si="5442"/>
        <v>99.534423983061799</v>
      </c>
    </row>
    <row r="6741" spans="1:17" ht="15.75" thickBot="1" x14ac:dyDescent="0.3">
      <c r="A6741" s="16" t="s">
        <v>1</v>
      </c>
      <c r="B6741" s="16" t="s">
        <v>1</v>
      </c>
      <c r="C6741" s="16" t="s">
        <v>1</v>
      </c>
      <c r="D6741" s="16" t="s">
        <v>1</v>
      </c>
      <c r="E6741" s="16" t="s">
        <v>1</v>
      </c>
      <c r="F6741" s="16" t="s">
        <v>1</v>
      </c>
      <c r="G6741" s="16" t="s">
        <v>1</v>
      </c>
      <c r="H6741" s="2" t="s">
        <v>77</v>
      </c>
      <c r="I6741" s="185">
        <v>7</v>
      </c>
      <c r="J6741" s="185">
        <v>7</v>
      </c>
      <c r="K6741" s="185"/>
      <c r="L6741" s="185"/>
      <c r="M6741" s="15"/>
      <c r="N6741" s="15"/>
      <c r="O6741" s="15"/>
      <c r="P6741" s="15"/>
      <c r="Q6741" s="164"/>
    </row>
    <row r="6742" spans="1:17" ht="45.75" thickBot="1" x14ac:dyDescent="0.3">
      <c r="A6742" s="212" t="s">
        <v>1</v>
      </c>
      <c r="B6742" s="212" t="s">
        <v>1</v>
      </c>
      <c r="C6742" s="212" t="s">
        <v>1</v>
      </c>
      <c r="D6742" s="212" t="s">
        <v>1</v>
      </c>
      <c r="E6742" s="212" t="s">
        <v>1</v>
      </c>
      <c r="F6742" s="212" t="s">
        <v>1</v>
      </c>
      <c r="G6742" s="214" t="s">
        <v>1</v>
      </c>
      <c r="H6742" s="5" t="s">
        <v>78</v>
      </c>
      <c r="I6742" s="109" t="s">
        <v>3374</v>
      </c>
      <c r="J6742" s="109" t="s">
        <v>3433</v>
      </c>
      <c r="K6742" s="109" t="s">
        <v>3437</v>
      </c>
      <c r="L6742" s="109" t="s">
        <v>3434</v>
      </c>
      <c r="M6742" s="5" t="s">
        <v>3439</v>
      </c>
      <c r="N6742" s="5" t="s">
        <v>3440</v>
      </c>
      <c r="O6742" s="5" t="s">
        <v>3441</v>
      </c>
      <c r="P6742" s="5" t="s">
        <v>3438</v>
      </c>
      <c r="Q6742" s="162" t="s">
        <v>3302</v>
      </c>
    </row>
    <row r="6743" spans="1:17" x14ac:dyDescent="0.25">
      <c r="A6743" s="213"/>
      <c r="B6743" s="213"/>
      <c r="C6743" s="213"/>
      <c r="D6743" s="213"/>
      <c r="E6743" s="213"/>
      <c r="F6743" s="213"/>
      <c r="G6743" s="215"/>
      <c r="H6743" s="18" t="s">
        <v>1</v>
      </c>
      <c r="I6743" s="110">
        <v>1</v>
      </c>
      <c r="J6743" s="110">
        <v>2</v>
      </c>
      <c r="K6743" s="110">
        <v>20</v>
      </c>
      <c r="L6743" s="110" t="s">
        <v>3402</v>
      </c>
      <c r="M6743" s="12">
        <v>5</v>
      </c>
      <c r="N6743" s="12">
        <v>6</v>
      </c>
      <c r="O6743" s="12">
        <v>7</v>
      </c>
      <c r="P6743" s="12" t="s">
        <v>3303</v>
      </c>
      <c r="Q6743" s="110">
        <v>9</v>
      </c>
    </row>
    <row r="6744" spans="1:17" x14ac:dyDescent="0.25">
      <c r="A6744" s="213"/>
      <c r="B6744" s="213"/>
      <c r="C6744" s="213"/>
      <c r="D6744" s="213"/>
      <c r="E6744" s="213"/>
      <c r="F6744" s="213"/>
      <c r="G6744" s="215"/>
      <c r="H6744" s="19" t="s">
        <v>157</v>
      </c>
      <c r="I6744" s="186">
        <f t="shared" ref="I6744:L6744" si="5459">SUM(I6740)</f>
        <v>407158</v>
      </c>
      <c r="J6744" s="186">
        <f t="shared" ref="J6744" si="5460">SUM(J6740)</f>
        <v>356118</v>
      </c>
      <c r="K6744" s="186">
        <f t="shared" ref="K6744" si="5461">SUM(K6740)</f>
        <v>292430</v>
      </c>
      <c r="L6744" s="186">
        <f t="shared" si="5459"/>
        <v>62030</v>
      </c>
      <c r="M6744" s="20">
        <f t="shared" ref="M6744:O6744" si="5462">SUM(M6740)</f>
        <v>24170</v>
      </c>
      <c r="N6744" s="20">
        <f t="shared" si="5462"/>
        <v>20997</v>
      </c>
      <c r="O6744" s="20">
        <f t="shared" si="5462"/>
        <v>16863</v>
      </c>
      <c r="P6744" s="20">
        <f>K6744+L6744</f>
        <v>354460</v>
      </c>
      <c r="Q6744" s="186">
        <f>IF(J6744=0,"-",P6744/J6744*100)</f>
        <v>99.534423983061799</v>
      </c>
    </row>
    <row r="6745" spans="1:17" x14ac:dyDescent="0.25">
      <c r="A6745" s="213"/>
      <c r="B6745" s="213"/>
      <c r="C6745" s="213"/>
      <c r="D6745" s="213"/>
      <c r="E6745" s="213"/>
      <c r="F6745" s="213"/>
      <c r="G6745" s="215"/>
      <c r="H6745" s="21" t="s">
        <v>80</v>
      </c>
      <c r="I6745" s="186">
        <f t="shared" ref="I6745:L6745" si="5463">SUM(I6744)</f>
        <v>407158</v>
      </c>
      <c r="J6745" s="186">
        <f t="shared" ref="J6745" si="5464">SUM(J6744)</f>
        <v>356118</v>
      </c>
      <c r="K6745" s="186">
        <f t="shared" ref="K6745" si="5465">SUM(K6744)</f>
        <v>292430</v>
      </c>
      <c r="L6745" s="186">
        <f t="shared" si="5463"/>
        <v>62030</v>
      </c>
      <c r="M6745" s="20">
        <f t="shared" ref="M6745:O6745" si="5466">SUM(M6744)</f>
        <v>24170</v>
      </c>
      <c r="N6745" s="20">
        <f t="shared" si="5466"/>
        <v>20997</v>
      </c>
      <c r="O6745" s="20">
        <f t="shared" si="5466"/>
        <v>16863</v>
      </c>
      <c r="P6745" s="20">
        <f>K6745+L6745</f>
        <v>354460</v>
      </c>
      <c r="Q6745" s="186">
        <f>IF(J6745=0,"-",P6745/J6745*100)</f>
        <v>99.534423983061799</v>
      </c>
    </row>
    <row r="6746" spans="1:17" x14ac:dyDescent="0.25">
      <c r="A6746" s="216"/>
      <c r="B6746" s="216"/>
      <c r="C6746" s="216"/>
      <c r="D6746" s="216"/>
      <c r="E6746" s="216"/>
      <c r="F6746" s="216"/>
      <c r="G6746" s="217"/>
      <c r="J6746" s="178">
        <v>0</v>
      </c>
      <c r="K6746" s="178">
        <v>0</v>
      </c>
      <c r="L6746" s="178">
        <f>M6746+N6746+O6746</f>
        <v>0</v>
      </c>
      <c r="P6746">
        <f>K6746+L6746</f>
        <v>0</v>
      </c>
      <c r="Q6746" s="160" t="str">
        <f>IF(J6746=0,"-",P6746/J6746*100)</f>
        <v>-</v>
      </c>
    </row>
    <row r="6747" spans="1:17" ht="15.75" thickBot="1" x14ac:dyDescent="0.3">
      <c r="A6747" s="16" t="s">
        <v>1</v>
      </c>
      <c r="B6747" s="16" t="s">
        <v>1</v>
      </c>
      <c r="C6747" s="16" t="s">
        <v>1</v>
      </c>
      <c r="D6747" s="16" t="s">
        <v>1</v>
      </c>
      <c r="E6747" s="16" t="s">
        <v>1</v>
      </c>
      <c r="F6747" s="16" t="s">
        <v>1</v>
      </c>
      <c r="G6747" s="16" t="s">
        <v>1</v>
      </c>
      <c r="H6747" s="22" t="s">
        <v>1</v>
      </c>
      <c r="I6747" s="187"/>
      <c r="J6747" s="187"/>
      <c r="K6747" s="187"/>
      <c r="L6747" s="187"/>
      <c r="M6747" s="22"/>
      <c r="N6747" s="22"/>
      <c r="O6747" s="22"/>
      <c r="P6747" s="22"/>
      <c r="Q6747" s="166"/>
    </row>
    <row r="6748" spans="1:17" ht="45.75" thickBot="1" x14ac:dyDescent="0.3">
      <c r="A6748" s="5" t="s">
        <v>4</v>
      </c>
      <c r="B6748" s="5" t="s">
        <v>5</v>
      </c>
      <c r="C6748" s="5" t="s">
        <v>6</v>
      </c>
      <c r="D6748" s="6" t="s">
        <v>1</v>
      </c>
      <c r="E6748" s="5" t="s">
        <v>7</v>
      </c>
      <c r="F6748" s="5" t="s">
        <v>8</v>
      </c>
      <c r="G6748" s="5" t="s">
        <v>9</v>
      </c>
      <c r="H6748" s="5" t="s">
        <v>10</v>
      </c>
      <c r="I6748" s="109" t="s">
        <v>3374</v>
      </c>
      <c r="J6748" s="109" t="s">
        <v>3433</v>
      </c>
      <c r="K6748" s="109" t="s">
        <v>3437</v>
      </c>
      <c r="L6748" s="109" t="s">
        <v>3434</v>
      </c>
      <c r="M6748" s="5" t="s">
        <v>3439</v>
      </c>
      <c r="N6748" s="5" t="s">
        <v>3440</v>
      </c>
      <c r="O6748" s="5" t="s">
        <v>3441</v>
      </c>
      <c r="P6748" s="5" t="s">
        <v>3438</v>
      </c>
      <c r="Q6748" s="162" t="s">
        <v>3302</v>
      </c>
    </row>
    <row r="6749" spans="1:17" x14ac:dyDescent="0.25">
      <c r="A6749" s="7" t="s">
        <v>1</v>
      </c>
      <c r="B6749" s="7" t="s">
        <v>1</v>
      </c>
      <c r="C6749" s="7" t="s">
        <v>1</v>
      </c>
      <c r="D6749" s="8" t="s">
        <v>1</v>
      </c>
      <c r="E6749" s="8" t="s">
        <v>1</v>
      </c>
      <c r="F6749" s="9" t="s">
        <v>1</v>
      </c>
      <c r="G6749" s="10" t="s">
        <v>1</v>
      </c>
      <c r="H6749" s="11" t="s">
        <v>1</v>
      </c>
      <c r="I6749" s="110">
        <v>1</v>
      </c>
      <c r="J6749" s="110">
        <v>2</v>
      </c>
      <c r="K6749" s="110">
        <v>20</v>
      </c>
      <c r="L6749" s="110" t="s">
        <v>3402</v>
      </c>
      <c r="M6749" s="12">
        <v>5</v>
      </c>
      <c r="N6749" s="12">
        <v>6</v>
      </c>
      <c r="O6749" s="12">
        <v>7</v>
      </c>
      <c r="P6749" s="12" t="s">
        <v>3303</v>
      </c>
      <c r="Q6749" s="110">
        <v>9</v>
      </c>
    </row>
    <row r="6750" spans="1:17" x14ac:dyDescent="0.25">
      <c r="A6750" s="1" t="s">
        <v>2216</v>
      </c>
      <c r="B6750" s="1" t="s">
        <v>82</v>
      </c>
      <c r="C6750" s="4" t="s">
        <v>1214</v>
      </c>
      <c r="D6750" s="4" t="s">
        <v>2375</v>
      </c>
      <c r="E6750" s="2" t="s">
        <v>1</v>
      </c>
      <c r="F6750" s="2" t="s">
        <v>1</v>
      </c>
      <c r="G6750" s="2" t="s">
        <v>1</v>
      </c>
      <c r="H6750" s="2" t="s">
        <v>2376</v>
      </c>
      <c r="I6750" s="183">
        <v>0</v>
      </c>
      <c r="J6750" s="183"/>
      <c r="K6750" s="183"/>
      <c r="L6750" s="183"/>
      <c r="M6750" s="3"/>
      <c r="N6750" s="3"/>
      <c r="O6750" s="3"/>
      <c r="P6750" s="3"/>
      <c r="Q6750" s="161"/>
    </row>
    <row r="6751" spans="1:17" ht="33.75" x14ac:dyDescent="0.25">
      <c r="A6751" s="1" t="s">
        <v>1</v>
      </c>
      <c r="B6751" s="1" t="s">
        <v>1</v>
      </c>
      <c r="C6751" s="1" t="s">
        <v>1</v>
      </c>
      <c r="D6751" s="2" t="s">
        <v>1</v>
      </c>
      <c r="E6751" s="2" t="s">
        <v>1</v>
      </c>
      <c r="F6751" s="2" t="s">
        <v>1</v>
      </c>
      <c r="G6751" s="2" t="s">
        <v>1</v>
      </c>
      <c r="H6751" s="13" t="s">
        <v>14</v>
      </c>
      <c r="I6751" s="184">
        <f t="shared" ref="I6751:L6751" si="5467">SUM(I6752,I6760,I6762)</f>
        <v>1491445</v>
      </c>
      <c r="J6751" s="184">
        <f t="shared" ref="J6751" si="5468">SUM(J6752,J6760,J6762)</f>
        <v>1527545</v>
      </c>
      <c r="K6751" s="184">
        <f t="shared" ref="K6751" si="5469">SUM(K6752,K6760,K6762)</f>
        <v>1118961</v>
      </c>
      <c r="L6751" s="184">
        <f t="shared" si="5467"/>
        <v>328167</v>
      </c>
      <c r="M6751" s="14">
        <f t="shared" ref="M6751:O6751" si="5470">SUM(M6752,M6760,M6762)</f>
        <v>131010</v>
      </c>
      <c r="N6751" s="14">
        <f t="shared" si="5470"/>
        <v>102810</v>
      </c>
      <c r="O6751" s="14">
        <f t="shared" si="5470"/>
        <v>94347</v>
      </c>
      <c r="P6751" s="14">
        <f t="shared" ref="P6751:P6783" si="5471">K6751+L6751</f>
        <v>1447128</v>
      </c>
      <c r="Q6751" s="184">
        <f t="shared" ref="Q6751:Q6782" si="5472">IF(J6751=0,"-",P6751/J6751*100)</f>
        <v>94.735539705867907</v>
      </c>
    </row>
    <row r="6752" spans="1:17" x14ac:dyDescent="0.25">
      <c r="A6752" s="4" t="s">
        <v>2216</v>
      </c>
      <c r="B6752" s="4" t="s">
        <v>82</v>
      </c>
      <c r="C6752" s="4" t="s">
        <v>1214</v>
      </c>
      <c r="D6752" s="4" t="s">
        <v>2375</v>
      </c>
      <c r="E6752" s="2" t="s">
        <v>15</v>
      </c>
      <c r="F6752" s="2" t="s">
        <v>1</v>
      </c>
      <c r="G6752" s="2" t="s">
        <v>1</v>
      </c>
      <c r="H6752" s="2" t="s">
        <v>16</v>
      </c>
      <c r="I6752" s="185">
        <f t="shared" ref="I6752:L6752" si="5473">SUM(I6753:I6754)</f>
        <v>747558</v>
      </c>
      <c r="J6752" s="185">
        <f t="shared" ref="J6752" si="5474">SUM(J6753:J6754)</f>
        <v>747558</v>
      </c>
      <c r="K6752" s="185">
        <f t="shared" ref="K6752" si="5475">SUM(K6753:K6754)</f>
        <v>522171</v>
      </c>
      <c r="L6752" s="185">
        <f t="shared" si="5473"/>
        <v>172400</v>
      </c>
      <c r="M6752" s="15">
        <f t="shared" ref="M6752:O6752" si="5476">SUM(M6753:M6754)</f>
        <v>56200</v>
      </c>
      <c r="N6752" s="15">
        <f t="shared" si="5476"/>
        <v>58200</v>
      </c>
      <c r="O6752" s="15">
        <f t="shared" si="5476"/>
        <v>58000</v>
      </c>
      <c r="P6752" s="15">
        <f t="shared" si="5471"/>
        <v>694571</v>
      </c>
      <c r="Q6752" s="185">
        <f t="shared" si="5472"/>
        <v>92.911988099920009</v>
      </c>
    </row>
    <row r="6753" spans="1:17" x14ac:dyDescent="0.25">
      <c r="A6753" s="4" t="s">
        <v>2216</v>
      </c>
      <c r="B6753" s="4" t="s">
        <v>82</v>
      </c>
      <c r="C6753" s="4" t="s">
        <v>1214</v>
      </c>
      <c r="D6753" s="4" t="s">
        <v>2375</v>
      </c>
      <c r="E6753" s="3" t="s">
        <v>18</v>
      </c>
      <c r="F6753" s="4"/>
      <c r="G6753" s="16" t="s">
        <v>149</v>
      </c>
      <c r="H6753" s="16" t="s">
        <v>17</v>
      </c>
      <c r="I6753" s="183">
        <v>613620</v>
      </c>
      <c r="J6753" s="183">
        <v>613620</v>
      </c>
      <c r="K6753" s="183">
        <v>439000</v>
      </c>
      <c r="L6753" s="183">
        <f>M6753+N6753+O6753</f>
        <v>150000</v>
      </c>
      <c r="M6753" s="17">
        <v>50000</v>
      </c>
      <c r="N6753" s="17">
        <v>50000</v>
      </c>
      <c r="O6753" s="17">
        <v>50000</v>
      </c>
      <c r="P6753" s="17">
        <f t="shared" si="5471"/>
        <v>589000</v>
      </c>
      <c r="Q6753" s="183">
        <f t="shared" si="5472"/>
        <v>95.987744858381404</v>
      </c>
    </row>
    <row r="6754" spans="1:17" x14ac:dyDescent="0.25">
      <c r="A6754" s="1" t="s">
        <v>2216</v>
      </c>
      <c r="B6754" s="1" t="s">
        <v>82</v>
      </c>
      <c r="C6754" s="1" t="s">
        <v>1214</v>
      </c>
      <c r="D6754" s="1" t="s">
        <v>2375</v>
      </c>
      <c r="E6754" s="1" t="s">
        <v>20</v>
      </c>
      <c r="F6754" s="4" t="s">
        <v>1</v>
      </c>
      <c r="G6754" s="16" t="s">
        <v>1</v>
      </c>
      <c r="H6754" s="2" t="s">
        <v>21</v>
      </c>
      <c r="I6754" s="185">
        <f t="shared" ref="I6754:O6754" si="5477">SUM(I6755:I6759)</f>
        <v>133938</v>
      </c>
      <c r="J6754" s="185">
        <f t="shared" si="5477"/>
        <v>133938</v>
      </c>
      <c r="K6754" s="185">
        <f t="shared" si="5477"/>
        <v>83171</v>
      </c>
      <c r="L6754" s="185">
        <f t="shared" si="5477"/>
        <v>22400</v>
      </c>
      <c r="M6754" s="15">
        <f t="shared" si="5477"/>
        <v>6200</v>
      </c>
      <c r="N6754" s="15">
        <f t="shared" si="5477"/>
        <v>8200</v>
      </c>
      <c r="O6754" s="15">
        <f t="shared" si="5477"/>
        <v>8000</v>
      </c>
      <c r="P6754" s="15">
        <f t="shared" si="5471"/>
        <v>105571</v>
      </c>
      <c r="Q6754" s="185">
        <f t="shared" si="5472"/>
        <v>78.82079768250982</v>
      </c>
    </row>
    <row r="6755" spans="1:17" x14ac:dyDescent="0.25">
      <c r="A6755" s="4" t="s">
        <v>2216</v>
      </c>
      <c r="B6755" s="4" t="s">
        <v>82</v>
      </c>
      <c r="C6755" s="4" t="s">
        <v>1214</v>
      </c>
      <c r="D6755" s="4" t="s">
        <v>2375</v>
      </c>
      <c r="E6755" s="3" t="s">
        <v>22</v>
      </c>
      <c r="F6755" s="4" t="s">
        <v>2377</v>
      </c>
      <c r="G6755" s="16" t="s">
        <v>149</v>
      </c>
      <c r="H6755" s="16" t="s">
        <v>86</v>
      </c>
      <c r="I6755" s="183">
        <v>13992</v>
      </c>
      <c r="J6755" s="183">
        <v>13992</v>
      </c>
      <c r="K6755" s="183">
        <v>10400</v>
      </c>
      <c r="L6755" s="183">
        <f>M6755+N6755+O6755</f>
        <v>3400</v>
      </c>
      <c r="M6755" s="17">
        <v>1200</v>
      </c>
      <c r="N6755" s="17">
        <v>1200</v>
      </c>
      <c r="O6755" s="17">
        <v>1000</v>
      </c>
      <c r="P6755" s="17">
        <f t="shared" si="5471"/>
        <v>13800</v>
      </c>
      <c r="Q6755" s="183">
        <f t="shared" si="5472"/>
        <v>98.627787307032591</v>
      </c>
    </row>
    <row r="6756" spans="1:17" x14ac:dyDescent="0.25">
      <c r="A6756" s="4" t="s">
        <v>2216</v>
      </c>
      <c r="B6756" s="4" t="s">
        <v>82</v>
      </c>
      <c r="C6756" s="4" t="s">
        <v>1214</v>
      </c>
      <c r="D6756" s="4" t="s">
        <v>2375</v>
      </c>
      <c r="E6756" s="3" t="s">
        <v>22</v>
      </c>
      <c r="F6756" s="4" t="s">
        <v>2378</v>
      </c>
      <c r="G6756" s="16" t="s">
        <v>149</v>
      </c>
      <c r="H6756" s="16" t="s">
        <v>26</v>
      </c>
      <c r="I6756" s="183">
        <v>78696</v>
      </c>
      <c r="J6756" s="183">
        <v>78696</v>
      </c>
      <c r="K6756" s="183">
        <v>54650</v>
      </c>
      <c r="L6756" s="183">
        <f>M6756+N6756+O6756</f>
        <v>19000</v>
      </c>
      <c r="M6756" s="17">
        <v>5000</v>
      </c>
      <c r="N6756" s="17">
        <v>7000</v>
      </c>
      <c r="O6756" s="17">
        <v>7000</v>
      </c>
      <c r="P6756" s="17">
        <f t="shared" si="5471"/>
        <v>73650</v>
      </c>
      <c r="Q6756" s="183">
        <f t="shared" si="5472"/>
        <v>93.587984141506553</v>
      </c>
    </row>
    <row r="6757" spans="1:17" x14ac:dyDescent="0.25">
      <c r="A6757" s="4" t="s">
        <v>2216</v>
      </c>
      <c r="B6757" s="4" t="s">
        <v>82</v>
      </c>
      <c r="C6757" s="4" t="s">
        <v>1214</v>
      </c>
      <c r="D6757" s="4" t="s">
        <v>2375</v>
      </c>
      <c r="E6757" s="3" t="s">
        <v>22</v>
      </c>
      <c r="F6757" s="4" t="s">
        <v>2379</v>
      </c>
      <c r="G6757" s="16" t="s">
        <v>149</v>
      </c>
      <c r="H6757" s="16" t="s">
        <v>28</v>
      </c>
      <c r="I6757" s="183">
        <v>16250</v>
      </c>
      <c r="J6757" s="183">
        <v>16250</v>
      </c>
      <c r="K6757" s="183">
        <v>11621</v>
      </c>
      <c r="L6757" s="183">
        <f>M6757+N6757+O6757</f>
        <v>0</v>
      </c>
      <c r="M6757" s="17"/>
      <c r="N6757" s="17"/>
      <c r="O6757" s="17"/>
      <c r="P6757" s="17">
        <f t="shared" si="5471"/>
        <v>11621</v>
      </c>
      <c r="Q6757" s="183">
        <f t="shared" si="5472"/>
        <v>71.513846153846146</v>
      </c>
    </row>
    <row r="6758" spans="1:17" x14ac:dyDescent="0.25">
      <c r="A6758" s="4" t="s">
        <v>2216</v>
      </c>
      <c r="B6758" s="4" t="s">
        <v>82</v>
      </c>
      <c r="C6758" s="4" t="s">
        <v>1214</v>
      </c>
      <c r="D6758" s="4" t="s">
        <v>2375</v>
      </c>
      <c r="E6758" s="3" t="s">
        <v>22</v>
      </c>
      <c r="F6758" s="4" t="s">
        <v>2380</v>
      </c>
      <c r="G6758" s="16" t="s">
        <v>149</v>
      </c>
      <c r="H6758" s="16" t="s">
        <v>24</v>
      </c>
      <c r="I6758" s="183">
        <v>6500</v>
      </c>
      <c r="J6758" s="183">
        <v>6500</v>
      </c>
      <c r="K6758" s="183">
        <v>6500</v>
      </c>
      <c r="L6758" s="183">
        <f>M6758+N6758+O6758</f>
        <v>0</v>
      </c>
      <c r="M6758" s="17"/>
      <c r="N6758" s="17"/>
      <c r="O6758" s="17"/>
      <c r="P6758" s="17">
        <f t="shared" si="5471"/>
        <v>6500</v>
      </c>
      <c r="Q6758" s="183">
        <f t="shared" si="5472"/>
        <v>100</v>
      </c>
    </row>
    <row r="6759" spans="1:17" x14ac:dyDescent="0.25">
      <c r="A6759" s="4" t="s">
        <v>2216</v>
      </c>
      <c r="B6759" s="4" t="s">
        <v>82</v>
      </c>
      <c r="C6759" s="4" t="s">
        <v>1214</v>
      </c>
      <c r="D6759" s="4" t="s">
        <v>2375</v>
      </c>
      <c r="E6759" s="3" t="s">
        <v>22</v>
      </c>
      <c r="F6759" s="4" t="s">
        <v>2381</v>
      </c>
      <c r="G6759" s="16" t="s">
        <v>149</v>
      </c>
      <c r="H6759" s="16" t="s">
        <v>30</v>
      </c>
      <c r="I6759" s="183">
        <v>18500</v>
      </c>
      <c r="J6759" s="183">
        <v>18500</v>
      </c>
      <c r="K6759" s="183">
        <v>0</v>
      </c>
      <c r="L6759" s="183">
        <f>M6759+N6759+O6759</f>
        <v>0</v>
      </c>
      <c r="M6759" s="17"/>
      <c r="N6759" s="17"/>
      <c r="O6759" s="17"/>
      <c r="P6759" s="17">
        <f t="shared" si="5471"/>
        <v>0</v>
      </c>
      <c r="Q6759" s="183">
        <f t="shared" si="5472"/>
        <v>0</v>
      </c>
    </row>
    <row r="6760" spans="1:17" x14ac:dyDescent="0.25">
      <c r="A6760" s="4" t="s">
        <v>2216</v>
      </c>
      <c r="B6760" s="4" t="s">
        <v>82</v>
      </c>
      <c r="C6760" s="4" t="s">
        <v>1214</v>
      </c>
      <c r="D6760" s="4" t="s">
        <v>2375</v>
      </c>
      <c r="E6760" s="2" t="s">
        <v>31</v>
      </c>
      <c r="F6760" s="2" t="s">
        <v>1</v>
      </c>
      <c r="G6760" s="2" t="s">
        <v>1</v>
      </c>
      <c r="H6760" s="2" t="s">
        <v>32</v>
      </c>
      <c r="I6760" s="185">
        <f t="shared" ref="I6760:O6760" si="5478">SUM(I6761)</f>
        <v>64430</v>
      </c>
      <c r="J6760" s="185">
        <f t="shared" si="5478"/>
        <v>64430</v>
      </c>
      <c r="K6760" s="185">
        <f t="shared" si="5478"/>
        <v>45800</v>
      </c>
      <c r="L6760" s="185">
        <f t="shared" si="5478"/>
        <v>16200</v>
      </c>
      <c r="M6760" s="15">
        <f t="shared" si="5478"/>
        <v>5400</v>
      </c>
      <c r="N6760" s="15">
        <f t="shared" si="5478"/>
        <v>5400</v>
      </c>
      <c r="O6760" s="15">
        <f t="shared" si="5478"/>
        <v>5400</v>
      </c>
      <c r="P6760" s="15">
        <f t="shared" si="5471"/>
        <v>62000</v>
      </c>
      <c r="Q6760" s="185">
        <f t="shared" si="5472"/>
        <v>96.228465000776026</v>
      </c>
    </row>
    <row r="6761" spans="1:17" x14ac:dyDescent="0.25">
      <c r="A6761" s="4" t="s">
        <v>2216</v>
      </c>
      <c r="B6761" s="4" t="s">
        <v>82</v>
      </c>
      <c r="C6761" s="4" t="s">
        <v>1214</v>
      </c>
      <c r="D6761" s="4" t="s">
        <v>2375</v>
      </c>
      <c r="E6761" s="3" t="s">
        <v>34</v>
      </c>
      <c r="F6761" s="4"/>
      <c r="G6761" s="16" t="s">
        <v>149</v>
      </c>
      <c r="H6761" s="16" t="s">
        <v>33</v>
      </c>
      <c r="I6761" s="183">
        <v>64430</v>
      </c>
      <c r="J6761" s="183">
        <v>64430</v>
      </c>
      <c r="K6761" s="183">
        <v>45800</v>
      </c>
      <c r="L6761" s="183">
        <f>M6761+N6761+O6761</f>
        <v>16200</v>
      </c>
      <c r="M6761" s="17">
        <v>5400</v>
      </c>
      <c r="N6761" s="17">
        <v>5400</v>
      </c>
      <c r="O6761" s="17">
        <v>5400</v>
      </c>
      <c r="P6761" s="17">
        <f t="shared" si="5471"/>
        <v>62000</v>
      </c>
      <c r="Q6761" s="183">
        <f t="shared" si="5472"/>
        <v>96.228465000776026</v>
      </c>
    </row>
    <row r="6762" spans="1:17" x14ac:dyDescent="0.25">
      <c r="A6762" s="4" t="s">
        <v>2216</v>
      </c>
      <c r="B6762" s="4" t="s">
        <v>82</v>
      </c>
      <c r="C6762" s="4" t="s">
        <v>1214</v>
      </c>
      <c r="D6762" s="4" t="s">
        <v>2375</v>
      </c>
      <c r="E6762" s="2" t="s">
        <v>35</v>
      </c>
      <c r="F6762" s="2" t="s">
        <v>1</v>
      </c>
      <c r="G6762" s="2" t="s">
        <v>1</v>
      </c>
      <c r="H6762" s="2" t="s">
        <v>36</v>
      </c>
      <c r="I6762" s="185">
        <f t="shared" ref="I6762:O6762" si="5479">SUM(I6763:I6771)</f>
        <v>679457</v>
      </c>
      <c r="J6762" s="185">
        <f t="shared" si="5479"/>
        <v>715557</v>
      </c>
      <c r="K6762" s="185">
        <f t="shared" si="5479"/>
        <v>550990</v>
      </c>
      <c r="L6762" s="185">
        <f t="shared" si="5479"/>
        <v>139567</v>
      </c>
      <c r="M6762" s="15">
        <f t="shared" si="5479"/>
        <v>69410</v>
      </c>
      <c r="N6762" s="15">
        <f t="shared" si="5479"/>
        <v>39210</v>
      </c>
      <c r="O6762" s="15">
        <f t="shared" si="5479"/>
        <v>30947</v>
      </c>
      <c r="P6762" s="15">
        <f t="shared" si="5471"/>
        <v>690557</v>
      </c>
      <c r="Q6762" s="185">
        <f t="shared" si="5472"/>
        <v>96.50621823278928</v>
      </c>
    </row>
    <row r="6763" spans="1:17" x14ac:dyDescent="0.25">
      <c r="A6763" s="4" t="s">
        <v>2216</v>
      </c>
      <c r="B6763" s="4" t="s">
        <v>82</v>
      </c>
      <c r="C6763" s="4" t="s">
        <v>1214</v>
      </c>
      <c r="D6763" s="4" t="s">
        <v>2375</v>
      </c>
      <c r="E6763" s="3" t="s">
        <v>39</v>
      </c>
      <c r="F6763" s="4"/>
      <c r="G6763" s="16" t="s">
        <v>149</v>
      </c>
      <c r="H6763" s="16" t="s">
        <v>38</v>
      </c>
      <c r="I6763" s="183">
        <v>6500</v>
      </c>
      <c r="J6763" s="183">
        <v>500</v>
      </c>
      <c r="K6763" s="183">
        <v>500</v>
      </c>
      <c r="L6763" s="183">
        <f t="shared" ref="L6763:L6770" si="5480">M6763+N6763+O6763</f>
        <v>0</v>
      </c>
      <c r="M6763" s="17">
        <v>0</v>
      </c>
      <c r="N6763" s="17">
        <v>0</v>
      </c>
      <c r="O6763" s="17"/>
      <c r="P6763" s="17">
        <f t="shared" si="5471"/>
        <v>500</v>
      </c>
      <c r="Q6763" s="183">
        <f t="shared" si="5472"/>
        <v>100</v>
      </c>
    </row>
    <row r="6764" spans="1:17" x14ac:dyDescent="0.25">
      <c r="A6764" s="4" t="s">
        <v>2216</v>
      </c>
      <c r="B6764" s="4" t="s">
        <v>82</v>
      </c>
      <c r="C6764" s="4" t="s">
        <v>1214</v>
      </c>
      <c r="D6764" s="4" t="s">
        <v>2375</v>
      </c>
      <c r="E6764" s="3" t="s">
        <v>197</v>
      </c>
      <c r="F6764" s="4"/>
      <c r="G6764" s="16" t="s">
        <v>149</v>
      </c>
      <c r="H6764" s="16" t="s">
        <v>196</v>
      </c>
      <c r="I6764" s="183">
        <v>85000</v>
      </c>
      <c r="J6764" s="183">
        <v>85000</v>
      </c>
      <c r="K6764" s="183">
        <v>63000</v>
      </c>
      <c r="L6764" s="183">
        <f t="shared" si="5480"/>
        <v>22000</v>
      </c>
      <c r="M6764" s="17">
        <v>7000</v>
      </c>
      <c r="N6764" s="17">
        <v>10000</v>
      </c>
      <c r="O6764" s="17">
        <v>5000</v>
      </c>
      <c r="P6764" s="17">
        <f t="shared" si="5471"/>
        <v>85000</v>
      </c>
      <c r="Q6764" s="183">
        <f t="shared" si="5472"/>
        <v>100</v>
      </c>
    </row>
    <row r="6765" spans="1:17" x14ac:dyDescent="0.25">
      <c r="A6765" s="4" t="s">
        <v>2216</v>
      </c>
      <c r="B6765" s="4" t="s">
        <v>82</v>
      </c>
      <c r="C6765" s="4" t="s">
        <v>1214</v>
      </c>
      <c r="D6765" s="4" t="s">
        <v>2375</v>
      </c>
      <c r="E6765" s="3" t="s">
        <v>200</v>
      </c>
      <c r="F6765" s="4"/>
      <c r="G6765" s="16" t="s">
        <v>149</v>
      </c>
      <c r="H6765" s="16" t="s">
        <v>199</v>
      </c>
      <c r="I6765" s="183">
        <v>20000</v>
      </c>
      <c r="J6765" s="183">
        <v>17000</v>
      </c>
      <c r="K6765" s="183">
        <v>12400</v>
      </c>
      <c r="L6765" s="183">
        <f t="shared" si="5480"/>
        <v>4600</v>
      </c>
      <c r="M6765" s="17">
        <v>2000</v>
      </c>
      <c r="N6765" s="17">
        <v>1500</v>
      </c>
      <c r="O6765" s="17">
        <v>1100</v>
      </c>
      <c r="P6765" s="17">
        <f t="shared" si="5471"/>
        <v>17000</v>
      </c>
      <c r="Q6765" s="183">
        <f t="shared" si="5472"/>
        <v>100</v>
      </c>
    </row>
    <row r="6766" spans="1:17" x14ac:dyDescent="0.25">
      <c r="A6766" s="4" t="s">
        <v>2216</v>
      </c>
      <c r="B6766" s="4" t="s">
        <v>82</v>
      </c>
      <c r="C6766" s="4" t="s">
        <v>1214</v>
      </c>
      <c r="D6766" s="4" t="s">
        <v>2375</v>
      </c>
      <c r="E6766" s="3" t="s">
        <v>203</v>
      </c>
      <c r="F6766" s="4"/>
      <c r="G6766" s="16" t="s">
        <v>149</v>
      </c>
      <c r="H6766" s="16" t="s">
        <v>202</v>
      </c>
      <c r="I6766" s="183">
        <v>27000</v>
      </c>
      <c r="J6766" s="183">
        <v>17000</v>
      </c>
      <c r="K6766" s="183">
        <v>11700</v>
      </c>
      <c r="L6766" s="183">
        <f t="shared" si="5480"/>
        <v>5300</v>
      </c>
      <c r="M6766" s="17">
        <v>2000</v>
      </c>
      <c r="N6766" s="17">
        <v>2000</v>
      </c>
      <c r="O6766" s="17">
        <v>1300</v>
      </c>
      <c r="P6766" s="17">
        <f t="shared" si="5471"/>
        <v>17000</v>
      </c>
      <c r="Q6766" s="183">
        <f t="shared" si="5472"/>
        <v>100</v>
      </c>
    </row>
    <row r="6767" spans="1:17" x14ac:dyDescent="0.25">
      <c r="A6767" s="4" t="s">
        <v>2216</v>
      </c>
      <c r="B6767" s="4" t="s">
        <v>82</v>
      </c>
      <c r="C6767" s="4" t="s">
        <v>1214</v>
      </c>
      <c r="D6767" s="4" t="s">
        <v>2375</v>
      </c>
      <c r="E6767" s="3" t="s">
        <v>206</v>
      </c>
      <c r="F6767" s="4"/>
      <c r="G6767" s="16" t="s">
        <v>149</v>
      </c>
      <c r="H6767" s="16" t="s">
        <v>205</v>
      </c>
      <c r="I6767" s="183">
        <v>5000</v>
      </c>
      <c r="J6767" s="183">
        <v>3000</v>
      </c>
      <c r="K6767" s="183">
        <v>2100</v>
      </c>
      <c r="L6767" s="183">
        <f t="shared" si="5480"/>
        <v>900</v>
      </c>
      <c r="M6767" s="17">
        <v>500</v>
      </c>
      <c r="N6767" s="17">
        <v>200</v>
      </c>
      <c r="O6767" s="17">
        <v>200</v>
      </c>
      <c r="P6767" s="17">
        <f t="shared" si="5471"/>
        <v>3000</v>
      </c>
      <c r="Q6767" s="183">
        <f t="shared" si="5472"/>
        <v>100</v>
      </c>
    </row>
    <row r="6768" spans="1:17" x14ac:dyDescent="0.25">
      <c r="A6768" s="4" t="s">
        <v>2216</v>
      </c>
      <c r="B6768" s="4" t="s">
        <v>82</v>
      </c>
      <c r="C6768" s="4" t="s">
        <v>1214</v>
      </c>
      <c r="D6768" s="4" t="s">
        <v>2375</v>
      </c>
      <c r="E6768" s="3" t="s">
        <v>209</v>
      </c>
      <c r="F6768" s="4"/>
      <c r="G6768" s="16" t="s">
        <v>149</v>
      </c>
      <c r="H6768" s="16" t="s">
        <v>208</v>
      </c>
      <c r="I6768" s="183">
        <v>60000</v>
      </c>
      <c r="J6768" s="183">
        <v>50000</v>
      </c>
      <c r="K6768" s="183">
        <v>42600</v>
      </c>
      <c r="L6768" s="183">
        <f t="shared" si="5480"/>
        <v>7400</v>
      </c>
      <c r="M6768" s="17">
        <v>7400</v>
      </c>
      <c r="N6768" s="17">
        <v>0</v>
      </c>
      <c r="O6768" s="17">
        <v>0</v>
      </c>
      <c r="P6768" s="17">
        <f t="shared" si="5471"/>
        <v>50000</v>
      </c>
      <c r="Q6768" s="183">
        <f t="shared" si="5472"/>
        <v>100</v>
      </c>
    </row>
    <row r="6769" spans="1:17" x14ac:dyDescent="0.25">
      <c r="A6769" s="4" t="s">
        <v>2216</v>
      </c>
      <c r="B6769" s="4" t="s">
        <v>82</v>
      </c>
      <c r="C6769" s="4" t="s">
        <v>1214</v>
      </c>
      <c r="D6769" s="4" t="s">
        <v>2375</v>
      </c>
      <c r="E6769" s="3" t="s">
        <v>212</v>
      </c>
      <c r="F6769" s="4"/>
      <c r="G6769" s="16" t="s">
        <v>149</v>
      </c>
      <c r="H6769" s="16" t="s">
        <v>211</v>
      </c>
      <c r="I6769" s="183">
        <v>80000</v>
      </c>
      <c r="J6769" s="183">
        <v>70000</v>
      </c>
      <c r="K6769" s="183">
        <v>42000</v>
      </c>
      <c r="L6769" s="183">
        <f t="shared" si="5480"/>
        <v>28000</v>
      </c>
      <c r="M6769" s="17">
        <v>10000</v>
      </c>
      <c r="N6769" s="17">
        <v>10000</v>
      </c>
      <c r="O6769" s="17">
        <v>8000</v>
      </c>
      <c r="P6769" s="17">
        <f t="shared" si="5471"/>
        <v>70000</v>
      </c>
      <c r="Q6769" s="183">
        <f t="shared" si="5472"/>
        <v>100</v>
      </c>
    </row>
    <row r="6770" spans="1:17" x14ac:dyDescent="0.25">
      <c r="A6770" s="4" t="s">
        <v>2216</v>
      </c>
      <c r="B6770" s="4" t="s">
        <v>82</v>
      </c>
      <c r="C6770" s="4" t="s">
        <v>1214</v>
      </c>
      <c r="D6770" s="4" t="s">
        <v>2375</v>
      </c>
      <c r="E6770" s="3" t="s">
        <v>215</v>
      </c>
      <c r="F6770" s="4"/>
      <c r="G6770" s="16" t="s">
        <v>149</v>
      </c>
      <c r="H6770" s="16" t="s">
        <v>214</v>
      </c>
      <c r="I6770" s="183">
        <v>3000</v>
      </c>
      <c r="J6770" s="183">
        <v>3000</v>
      </c>
      <c r="K6770" s="183">
        <v>3000</v>
      </c>
      <c r="L6770" s="183">
        <f t="shared" si="5480"/>
        <v>0</v>
      </c>
      <c r="M6770" s="17">
        <v>0</v>
      </c>
      <c r="N6770" s="17"/>
      <c r="O6770" s="17"/>
      <c r="P6770" s="17">
        <f t="shared" si="5471"/>
        <v>3000</v>
      </c>
      <c r="Q6770" s="183">
        <f t="shared" si="5472"/>
        <v>100</v>
      </c>
    </row>
    <row r="6771" spans="1:17" x14ac:dyDescent="0.25">
      <c r="A6771" s="1" t="s">
        <v>2216</v>
      </c>
      <c r="B6771" s="1" t="s">
        <v>82</v>
      </c>
      <c r="C6771" s="1" t="s">
        <v>1214</v>
      </c>
      <c r="D6771" s="1" t="s">
        <v>2375</v>
      </c>
      <c r="E6771" s="1" t="s">
        <v>40</v>
      </c>
      <c r="F6771" s="4" t="s">
        <v>1</v>
      </c>
      <c r="G6771" s="16" t="s">
        <v>1</v>
      </c>
      <c r="H6771" s="2" t="s">
        <v>41</v>
      </c>
      <c r="I6771" s="185">
        <f t="shared" ref="I6771:O6771" si="5481">SUM(I6772:I6774)</f>
        <v>392957</v>
      </c>
      <c r="J6771" s="185">
        <f t="shared" si="5481"/>
        <v>470057</v>
      </c>
      <c r="K6771" s="185">
        <f t="shared" si="5481"/>
        <v>373690</v>
      </c>
      <c r="L6771" s="185">
        <f t="shared" si="5481"/>
        <v>71367</v>
      </c>
      <c r="M6771" s="15">
        <f t="shared" si="5481"/>
        <v>40510</v>
      </c>
      <c r="N6771" s="15">
        <f t="shared" si="5481"/>
        <v>15510</v>
      </c>
      <c r="O6771" s="15">
        <f t="shared" si="5481"/>
        <v>15347</v>
      </c>
      <c r="P6771" s="15">
        <f t="shared" si="5471"/>
        <v>445057</v>
      </c>
      <c r="Q6771" s="185">
        <f t="shared" si="5472"/>
        <v>94.681496073880396</v>
      </c>
    </row>
    <row r="6772" spans="1:17" x14ac:dyDescent="0.25">
      <c r="A6772" s="4" t="s">
        <v>2216</v>
      </c>
      <c r="B6772" s="4" t="s">
        <v>82</v>
      </c>
      <c r="C6772" s="4" t="s">
        <v>1214</v>
      </c>
      <c r="D6772" s="4" t="s">
        <v>2375</v>
      </c>
      <c r="E6772" s="3" t="s">
        <v>42</v>
      </c>
      <c r="F6772" s="4"/>
      <c r="G6772" s="16" t="s">
        <v>149</v>
      </c>
      <c r="H6772" s="16" t="s">
        <v>41</v>
      </c>
      <c r="I6772" s="183">
        <v>387000</v>
      </c>
      <c r="J6772" s="183">
        <v>464100</v>
      </c>
      <c r="K6772" s="183">
        <v>369100</v>
      </c>
      <c r="L6772" s="183">
        <f>M6772+N6772+O6772</f>
        <v>70000</v>
      </c>
      <c r="M6772" s="208">
        <v>40000</v>
      </c>
      <c r="N6772" s="17">
        <v>15000</v>
      </c>
      <c r="O6772" s="17">
        <v>15000</v>
      </c>
      <c r="P6772" s="17">
        <f t="shared" si="5471"/>
        <v>439100</v>
      </c>
      <c r="Q6772" s="183">
        <f t="shared" si="5472"/>
        <v>94.613229907347545</v>
      </c>
    </row>
    <row r="6773" spans="1:17" ht="22.5" x14ac:dyDescent="0.25">
      <c r="A6773" s="4" t="s">
        <v>2216</v>
      </c>
      <c r="B6773" s="4" t="s">
        <v>82</v>
      </c>
      <c r="C6773" s="4" t="s">
        <v>1214</v>
      </c>
      <c r="D6773" s="4" t="s">
        <v>2375</v>
      </c>
      <c r="E6773" s="3" t="s">
        <v>42</v>
      </c>
      <c r="F6773" s="4" t="s">
        <v>2382</v>
      </c>
      <c r="G6773" s="16" t="s">
        <v>149</v>
      </c>
      <c r="H6773" s="16" t="s">
        <v>50</v>
      </c>
      <c r="I6773" s="183">
        <v>1957</v>
      </c>
      <c r="J6773" s="183">
        <v>1957</v>
      </c>
      <c r="K6773" s="183">
        <v>1530</v>
      </c>
      <c r="L6773" s="183">
        <f>M6773+N6773+O6773</f>
        <v>427</v>
      </c>
      <c r="M6773" s="17">
        <v>170</v>
      </c>
      <c r="N6773" s="17">
        <v>170</v>
      </c>
      <c r="O6773" s="17">
        <v>87</v>
      </c>
      <c r="P6773" s="17">
        <f t="shared" si="5471"/>
        <v>1957</v>
      </c>
      <c r="Q6773" s="183">
        <f t="shared" si="5472"/>
        <v>100</v>
      </c>
    </row>
    <row r="6774" spans="1:17" ht="22.5" x14ac:dyDescent="0.25">
      <c r="A6774" s="4" t="s">
        <v>2216</v>
      </c>
      <c r="B6774" s="4" t="s">
        <v>82</v>
      </c>
      <c r="C6774" s="4" t="s">
        <v>1214</v>
      </c>
      <c r="D6774" s="4" t="s">
        <v>2375</v>
      </c>
      <c r="E6774" s="3" t="s">
        <v>42</v>
      </c>
      <c r="F6774" s="4" t="s">
        <v>2383</v>
      </c>
      <c r="G6774" s="16" t="s">
        <v>149</v>
      </c>
      <c r="H6774" s="16" t="s">
        <v>56</v>
      </c>
      <c r="I6774" s="183">
        <v>4000</v>
      </c>
      <c r="J6774" s="183">
        <v>4000</v>
      </c>
      <c r="K6774" s="183">
        <v>3060</v>
      </c>
      <c r="L6774" s="183">
        <f>M6774+N6774+O6774</f>
        <v>940</v>
      </c>
      <c r="M6774" s="17">
        <v>340</v>
      </c>
      <c r="N6774" s="17">
        <v>340</v>
      </c>
      <c r="O6774" s="17">
        <v>260</v>
      </c>
      <c r="P6774" s="17">
        <f t="shared" si="5471"/>
        <v>4000</v>
      </c>
      <c r="Q6774" s="183">
        <f t="shared" si="5472"/>
        <v>100</v>
      </c>
    </row>
    <row r="6775" spans="1:17" ht="22.5" x14ac:dyDescent="0.25">
      <c r="A6775" s="1" t="s">
        <v>1</v>
      </c>
      <c r="B6775" s="1" t="s">
        <v>1</v>
      </c>
      <c r="C6775" s="1" t="s">
        <v>1</v>
      </c>
      <c r="D6775" s="2" t="s">
        <v>1</v>
      </c>
      <c r="E6775" s="2" t="s">
        <v>1</v>
      </c>
      <c r="F6775" s="2" t="s">
        <v>1</v>
      </c>
      <c r="G6775" s="2" t="s">
        <v>1</v>
      </c>
      <c r="H6775" s="13" t="s">
        <v>57</v>
      </c>
      <c r="I6775" s="184">
        <f t="shared" ref="I6775:O6776" si="5482">SUM(I6776)</f>
        <v>100</v>
      </c>
      <c r="J6775" s="184">
        <f t="shared" si="5482"/>
        <v>8660</v>
      </c>
      <c r="K6775" s="184">
        <f t="shared" si="5482"/>
        <v>8560</v>
      </c>
      <c r="L6775" s="184">
        <f t="shared" si="5482"/>
        <v>0</v>
      </c>
      <c r="M6775" s="14">
        <f t="shared" si="5482"/>
        <v>0</v>
      </c>
      <c r="N6775" s="14">
        <f t="shared" si="5482"/>
        <v>0</v>
      </c>
      <c r="O6775" s="14">
        <f t="shared" si="5482"/>
        <v>0</v>
      </c>
      <c r="P6775" s="14">
        <f t="shared" si="5471"/>
        <v>8560</v>
      </c>
      <c r="Q6775" s="184">
        <f t="shared" si="5472"/>
        <v>98.845265588914557</v>
      </c>
    </row>
    <row r="6776" spans="1:17" x14ac:dyDescent="0.25">
      <c r="A6776" s="4" t="s">
        <v>2216</v>
      </c>
      <c r="B6776" s="4" t="s">
        <v>82</v>
      </c>
      <c r="C6776" s="4" t="s">
        <v>1214</v>
      </c>
      <c r="D6776" s="4" t="s">
        <v>2375</v>
      </c>
      <c r="E6776" s="2" t="s">
        <v>58</v>
      </c>
      <c r="F6776" s="2" t="s">
        <v>1</v>
      </c>
      <c r="G6776" s="2" t="s">
        <v>1</v>
      </c>
      <c r="H6776" s="2" t="s">
        <v>59</v>
      </c>
      <c r="I6776" s="185">
        <f t="shared" si="5482"/>
        <v>100</v>
      </c>
      <c r="J6776" s="185">
        <f t="shared" si="5482"/>
        <v>8660</v>
      </c>
      <c r="K6776" s="185">
        <f t="shared" si="5482"/>
        <v>8560</v>
      </c>
      <c r="L6776" s="185">
        <f t="shared" si="5482"/>
        <v>0</v>
      </c>
      <c r="M6776" s="15">
        <f t="shared" si="5482"/>
        <v>0</v>
      </c>
      <c r="N6776" s="15">
        <f t="shared" si="5482"/>
        <v>0</v>
      </c>
      <c r="O6776" s="15">
        <f t="shared" si="5482"/>
        <v>0</v>
      </c>
      <c r="P6776" s="15">
        <f t="shared" si="5471"/>
        <v>8560</v>
      </c>
      <c r="Q6776" s="185">
        <f t="shared" si="5472"/>
        <v>98.845265588914557</v>
      </c>
    </row>
    <row r="6777" spans="1:17" x14ac:dyDescent="0.25">
      <c r="A6777" s="4" t="s">
        <v>2216</v>
      </c>
      <c r="B6777" s="4" t="s">
        <v>82</v>
      </c>
      <c r="C6777" s="4" t="s">
        <v>1214</v>
      </c>
      <c r="D6777" s="4" t="s">
        <v>2375</v>
      </c>
      <c r="E6777" s="3" t="s">
        <v>69</v>
      </c>
      <c r="F6777" s="4"/>
      <c r="G6777" s="16" t="s">
        <v>149</v>
      </c>
      <c r="H6777" s="16" t="s">
        <v>68</v>
      </c>
      <c r="I6777" s="183">
        <v>100</v>
      </c>
      <c r="J6777" s="183">
        <v>8660</v>
      </c>
      <c r="K6777" s="183">
        <v>8560</v>
      </c>
      <c r="L6777" s="183">
        <f>M6777+N6777+O6777</f>
        <v>0</v>
      </c>
      <c r="M6777" s="17"/>
      <c r="N6777" s="17"/>
      <c r="O6777" s="17"/>
      <c r="P6777" s="17">
        <f t="shared" si="5471"/>
        <v>8560</v>
      </c>
      <c r="Q6777" s="183">
        <f t="shared" si="5472"/>
        <v>98.845265588914557</v>
      </c>
    </row>
    <row r="6778" spans="1:17" ht="22.5" x14ac:dyDescent="0.25">
      <c r="A6778" s="1" t="s">
        <v>1</v>
      </c>
      <c r="B6778" s="1" t="s">
        <v>1</v>
      </c>
      <c r="C6778" s="1" t="s">
        <v>1</v>
      </c>
      <c r="D6778" s="2" t="s">
        <v>1</v>
      </c>
      <c r="E6778" s="2" t="s">
        <v>1</v>
      </c>
      <c r="F6778" s="2" t="s">
        <v>1</v>
      </c>
      <c r="G6778" s="2" t="s">
        <v>1</v>
      </c>
      <c r="H6778" s="13" t="s">
        <v>70</v>
      </c>
      <c r="I6778" s="184">
        <f t="shared" ref="I6778:O6778" si="5483">SUM(I6779)</f>
        <v>24100</v>
      </c>
      <c r="J6778" s="184">
        <f t="shared" si="5483"/>
        <v>14100</v>
      </c>
      <c r="K6778" s="184">
        <f t="shared" si="5483"/>
        <v>5000</v>
      </c>
      <c r="L6778" s="184">
        <f t="shared" si="5483"/>
        <v>9000</v>
      </c>
      <c r="M6778" s="14">
        <f t="shared" si="5483"/>
        <v>9000</v>
      </c>
      <c r="N6778" s="14">
        <f t="shared" si="5483"/>
        <v>0</v>
      </c>
      <c r="O6778" s="14">
        <f t="shared" si="5483"/>
        <v>0</v>
      </c>
      <c r="P6778" s="14">
        <f t="shared" si="5471"/>
        <v>14000</v>
      </c>
      <c r="Q6778" s="184">
        <f t="shared" si="5472"/>
        <v>99.290780141843967</v>
      </c>
    </row>
    <row r="6779" spans="1:17" x14ac:dyDescent="0.25">
      <c r="A6779" s="4" t="s">
        <v>2216</v>
      </c>
      <c r="B6779" s="4" t="s">
        <v>82</v>
      </c>
      <c r="C6779" s="4" t="s">
        <v>1214</v>
      </c>
      <c r="D6779" s="4" t="s">
        <v>2375</v>
      </c>
      <c r="E6779" s="2" t="s">
        <v>71</v>
      </c>
      <c r="F6779" s="2" t="s">
        <v>1</v>
      </c>
      <c r="G6779" s="2" t="s">
        <v>1</v>
      </c>
      <c r="H6779" s="2" t="s">
        <v>72</v>
      </c>
      <c r="I6779" s="185">
        <f t="shared" ref="I6779:L6779" si="5484">SUM(I6780:I6781)</f>
        <v>24100</v>
      </c>
      <c r="J6779" s="185">
        <f t="shared" ref="J6779" si="5485">SUM(J6780:J6781)</f>
        <v>14100</v>
      </c>
      <c r="K6779" s="185">
        <f t="shared" ref="K6779" si="5486">SUM(K6780:K6781)</f>
        <v>5000</v>
      </c>
      <c r="L6779" s="185">
        <f t="shared" si="5484"/>
        <v>9000</v>
      </c>
      <c r="M6779" s="15">
        <f t="shared" ref="M6779:O6779" si="5487">SUM(M6780:M6781)</f>
        <v>9000</v>
      </c>
      <c r="N6779" s="15">
        <f t="shared" si="5487"/>
        <v>0</v>
      </c>
      <c r="O6779" s="15">
        <f t="shared" si="5487"/>
        <v>0</v>
      </c>
      <c r="P6779" s="15">
        <f t="shared" si="5471"/>
        <v>14000</v>
      </c>
      <c r="Q6779" s="185">
        <f t="shared" si="5472"/>
        <v>99.290780141843967</v>
      </c>
    </row>
    <row r="6780" spans="1:17" x14ac:dyDescent="0.25">
      <c r="A6780" s="4" t="s">
        <v>2216</v>
      </c>
      <c r="B6780" s="4" t="s">
        <v>82</v>
      </c>
      <c r="C6780" s="4" t="s">
        <v>1214</v>
      </c>
      <c r="D6780" s="4" t="s">
        <v>2375</v>
      </c>
      <c r="E6780" s="3" t="s">
        <v>75</v>
      </c>
      <c r="F6780" s="4"/>
      <c r="G6780" s="16" t="s">
        <v>149</v>
      </c>
      <c r="H6780" s="16" t="s">
        <v>74</v>
      </c>
      <c r="I6780" s="183">
        <v>24000</v>
      </c>
      <c r="J6780" s="183">
        <v>14000</v>
      </c>
      <c r="K6780" s="183">
        <v>5000</v>
      </c>
      <c r="L6780" s="183">
        <f>M6780+N6780+O6780</f>
        <v>9000</v>
      </c>
      <c r="M6780" s="17">
        <v>9000</v>
      </c>
      <c r="N6780" s="17">
        <v>0</v>
      </c>
      <c r="O6780" s="17">
        <v>0</v>
      </c>
      <c r="P6780" s="17">
        <f t="shared" si="5471"/>
        <v>14000</v>
      </c>
      <c r="Q6780" s="183">
        <f t="shared" si="5472"/>
        <v>100</v>
      </c>
    </row>
    <row r="6781" spans="1:17" x14ac:dyDescent="0.25">
      <c r="A6781" s="4" t="s">
        <v>2216</v>
      </c>
      <c r="B6781" s="4" t="s">
        <v>82</v>
      </c>
      <c r="C6781" s="4" t="s">
        <v>1214</v>
      </c>
      <c r="D6781" s="4" t="s">
        <v>2375</v>
      </c>
      <c r="E6781" s="3" t="s">
        <v>341</v>
      </c>
      <c r="F6781" s="4"/>
      <c r="G6781" s="16" t="s">
        <v>149</v>
      </c>
      <c r="H6781" s="16" t="s">
        <v>340</v>
      </c>
      <c r="I6781" s="183">
        <v>100</v>
      </c>
      <c r="J6781" s="183">
        <v>100</v>
      </c>
      <c r="K6781" s="183">
        <v>0</v>
      </c>
      <c r="L6781" s="183">
        <f>M6781+N6781+O6781</f>
        <v>0</v>
      </c>
      <c r="M6781" s="17"/>
      <c r="N6781" s="17"/>
      <c r="O6781" s="17"/>
      <c r="P6781" s="17">
        <f t="shared" si="5471"/>
        <v>0</v>
      </c>
      <c r="Q6781" s="183">
        <f t="shared" si="5472"/>
        <v>0</v>
      </c>
    </row>
    <row r="6782" spans="1:17" ht="22.5" x14ac:dyDescent="0.25">
      <c r="A6782" s="16" t="s">
        <v>1</v>
      </c>
      <c r="B6782" s="16" t="s">
        <v>1</v>
      </c>
      <c r="C6782" s="16" t="s">
        <v>1</v>
      </c>
      <c r="D6782" s="16" t="s">
        <v>1</v>
      </c>
      <c r="E6782" s="16" t="s">
        <v>1</v>
      </c>
      <c r="F6782" s="16" t="s">
        <v>1</v>
      </c>
      <c r="G6782" s="16" t="s">
        <v>1</v>
      </c>
      <c r="H6782" s="13" t="s">
        <v>2384</v>
      </c>
      <c r="I6782" s="184">
        <f t="shared" ref="I6782:O6782" si="5488">SUM(I6778,I6775,I6751)</f>
        <v>1515645</v>
      </c>
      <c r="J6782" s="184">
        <f t="shared" si="5488"/>
        <v>1550305</v>
      </c>
      <c r="K6782" s="184">
        <f t="shared" si="5488"/>
        <v>1132521</v>
      </c>
      <c r="L6782" s="184">
        <f t="shared" si="5488"/>
        <v>337167</v>
      </c>
      <c r="M6782" s="14">
        <f t="shared" si="5488"/>
        <v>140010</v>
      </c>
      <c r="N6782" s="14">
        <f t="shared" si="5488"/>
        <v>102810</v>
      </c>
      <c r="O6782" s="14">
        <f t="shared" si="5488"/>
        <v>94347</v>
      </c>
      <c r="P6782" s="14">
        <f t="shared" si="5471"/>
        <v>1469688</v>
      </c>
      <c r="Q6782" s="184">
        <f t="shared" si="5472"/>
        <v>94.799926466082482</v>
      </c>
    </row>
    <row r="6783" spans="1:17" ht="15.75" thickBot="1" x14ac:dyDescent="0.3">
      <c r="A6783" s="16" t="s">
        <v>1</v>
      </c>
      <c r="B6783" s="16" t="s">
        <v>1</v>
      </c>
      <c r="C6783" s="16" t="s">
        <v>1</v>
      </c>
      <c r="D6783" s="16" t="s">
        <v>1</v>
      </c>
      <c r="E6783" s="16" t="s">
        <v>1</v>
      </c>
      <c r="F6783" s="16" t="s">
        <v>1</v>
      </c>
      <c r="G6783" s="16" t="s">
        <v>1</v>
      </c>
      <c r="H6783" s="2" t="s">
        <v>77</v>
      </c>
      <c r="I6783" s="185">
        <v>30</v>
      </c>
      <c r="J6783" s="185">
        <v>30</v>
      </c>
      <c r="K6783" s="185"/>
      <c r="L6783" s="185">
        <f>M6783+N6783+O6783</f>
        <v>0</v>
      </c>
      <c r="M6783" s="15"/>
      <c r="N6783" s="15"/>
      <c r="O6783" s="15"/>
      <c r="P6783" s="15">
        <f t="shared" si="5471"/>
        <v>0</v>
      </c>
      <c r="Q6783" s="164"/>
    </row>
    <row r="6784" spans="1:17" ht="45.75" thickBot="1" x14ac:dyDescent="0.3">
      <c r="A6784" s="212" t="s">
        <v>1</v>
      </c>
      <c r="B6784" s="212" t="s">
        <v>1</v>
      </c>
      <c r="C6784" s="212" t="s">
        <v>1</v>
      </c>
      <c r="D6784" s="212" t="s">
        <v>1</v>
      </c>
      <c r="E6784" s="212" t="s">
        <v>1</v>
      </c>
      <c r="F6784" s="212" t="s">
        <v>1</v>
      </c>
      <c r="G6784" s="214" t="s">
        <v>1</v>
      </c>
      <c r="H6784" s="5" t="s">
        <v>78</v>
      </c>
      <c r="I6784" s="109" t="s">
        <v>3374</v>
      </c>
      <c r="J6784" s="109" t="s">
        <v>3433</v>
      </c>
      <c r="K6784" s="109" t="s">
        <v>3437</v>
      </c>
      <c r="L6784" s="109" t="s">
        <v>3434</v>
      </c>
      <c r="M6784" s="5" t="s">
        <v>3439</v>
      </c>
      <c r="N6784" s="5" t="s">
        <v>3440</v>
      </c>
      <c r="O6784" s="5" t="s">
        <v>3441</v>
      </c>
      <c r="P6784" s="5" t="s">
        <v>3438</v>
      </c>
      <c r="Q6784" s="162" t="s">
        <v>3302</v>
      </c>
    </row>
    <row r="6785" spans="1:17" x14ac:dyDescent="0.25">
      <c r="A6785" s="213"/>
      <c r="B6785" s="213"/>
      <c r="C6785" s="213"/>
      <c r="D6785" s="213"/>
      <c r="E6785" s="213"/>
      <c r="F6785" s="213"/>
      <c r="G6785" s="215"/>
      <c r="H6785" s="18" t="s">
        <v>1</v>
      </c>
      <c r="I6785" s="110">
        <v>1</v>
      </c>
      <c r="J6785" s="110">
        <v>2</v>
      </c>
      <c r="K6785" s="110">
        <v>20</v>
      </c>
      <c r="L6785" s="110" t="s">
        <v>3402</v>
      </c>
      <c r="M6785" s="12">
        <v>5</v>
      </c>
      <c r="N6785" s="12">
        <v>6</v>
      </c>
      <c r="O6785" s="12">
        <v>7</v>
      </c>
      <c r="P6785" s="12" t="s">
        <v>3303</v>
      </c>
      <c r="Q6785" s="110">
        <v>9</v>
      </c>
    </row>
    <row r="6786" spans="1:17" x14ac:dyDescent="0.25">
      <c r="A6786" s="213"/>
      <c r="B6786" s="213"/>
      <c r="C6786" s="213"/>
      <c r="D6786" s="213"/>
      <c r="E6786" s="213"/>
      <c r="F6786" s="213"/>
      <c r="G6786" s="215"/>
      <c r="H6786" s="19" t="s">
        <v>157</v>
      </c>
      <c r="I6786" s="186">
        <f t="shared" ref="I6786:L6786" si="5489">SUM(I6782)</f>
        <v>1515645</v>
      </c>
      <c r="J6786" s="186">
        <f t="shared" ref="J6786" si="5490">SUM(J6782)</f>
        <v>1550305</v>
      </c>
      <c r="K6786" s="186">
        <f t="shared" ref="K6786" si="5491">SUM(K6782)</f>
        <v>1132521</v>
      </c>
      <c r="L6786" s="186">
        <f t="shared" si="5489"/>
        <v>337167</v>
      </c>
      <c r="M6786" s="20">
        <f t="shared" ref="M6786:O6786" si="5492">SUM(M6782)</f>
        <v>140010</v>
      </c>
      <c r="N6786" s="20">
        <f t="shared" si="5492"/>
        <v>102810</v>
      </c>
      <c r="O6786" s="20">
        <f t="shared" si="5492"/>
        <v>94347</v>
      </c>
      <c r="P6786" s="20">
        <f>K6786+L6786</f>
        <v>1469688</v>
      </c>
      <c r="Q6786" s="186">
        <f>IF(J6786=0,"-",P6786/J6786*100)</f>
        <v>94.799926466082482</v>
      </c>
    </row>
    <row r="6787" spans="1:17" x14ac:dyDescent="0.25">
      <c r="A6787" s="216"/>
      <c r="B6787" s="216"/>
      <c r="C6787" s="216"/>
      <c r="D6787" s="216"/>
      <c r="E6787" s="216"/>
      <c r="F6787" s="216"/>
      <c r="G6787" s="217"/>
      <c r="H6787" s="21" t="s">
        <v>80</v>
      </c>
      <c r="I6787" s="186">
        <f t="shared" ref="I6787:L6787" si="5493">SUM(I6786)</f>
        <v>1515645</v>
      </c>
      <c r="J6787" s="186">
        <f t="shared" ref="J6787" si="5494">SUM(J6786)</f>
        <v>1550305</v>
      </c>
      <c r="K6787" s="186">
        <f t="shared" ref="K6787" si="5495">SUM(K6786)</f>
        <v>1132521</v>
      </c>
      <c r="L6787" s="186">
        <f t="shared" si="5493"/>
        <v>337167</v>
      </c>
      <c r="M6787" s="20">
        <f t="shared" ref="M6787:O6787" si="5496">SUM(M6786)</f>
        <v>140010</v>
      </c>
      <c r="N6787" s="20">
        <f t="shared" si="5496"/>
        <v>102810</v>
      </c>
      <c r="O6787" s="20">
        <f t="shared" si="5496"/>
        <v>94347</v>
      </c>
      <c r="P6787" s="20">
        <f>K6787+L6787</f>
        <v>1469688</v>
      </c>
      <c r="Q6787" s="186">
        <f>IF(J6787=0,"-",P6787/J6787*100)</f>
        <v>94.799926466082482</v>
      </c>
    </row>
    <row r="6788" spans="1:17" x14ac:dyDescent="0.25">
      <c r="A6788" s="16" t="s">
        <v>1</v>
      </c>
      <c r="B6788" s="16" t="s">
        <v>1</v>
      </c>
      <c r="C6788" s="16" t="s">
        <v>1</v>
      </c>
      <c r="D6788" s="16" t="s">
        <v>1</v>
      </c>
      <c r="E6788" s="16" t="s">
        <v>1</v>
      </c>
      <c r="F6788" s="16" t="s">
        <v>1</v>
      </c>
      <c r="G6788" s="16" t="s">
        <v>1</v>
      </c>
      <c r="H6788" s="13" t="s">
        <v>2385</v>
      </c>
      <c r="I6788" s="184">
        <f t="shared" ref="I6788:L6788" si="5497">SUM(I6782,I6740,I6699,I6656,I6615,I6574,I6524,I6482,I6439,I6398,I6356,I6314,I6273)</f>
        <v>32048135</v>
      </c>
      <c r="J6788" s="184">
        <f t="shared" ref="J6788" si="5498">SUM(J6782,J6740,J6699,J6656,J6615,J6574,J6524,J6482,J6439,J6398,J6356,J6314,J6273)</f>
        <v>30884935</v>
      </c>
      <c r="K6788" s="184">
        <f t="shared" ref="K6788" si="5499">SUM(K6782,K6740,K6699,K6656,K6615,K6574,K6524,K6482,K6439,K6398,K6356,K6314,K6273)</f>
        <v>24182845</v>
      </c>
      <c r="L6788" s="184">
        <f t="shared" si="5497"/>
        <v>6257114</v>
      </c>
      <c r="M6788" s="14">
        <f t="shared" ref="M6788:O6789" si="5500">SUM(M6782,M6740,M6699,M6656,M6615,M6574,M6524,M6482,M6439,M6398,M6356,M6314,M6273)</f>
        <v>2769574</v>
      </c>
      <c r="N6788" s="14">
        <f t="shared" si="5500"/>
        <v>1994013</v>
      </c>
      <c r="O6788" s="14">
        <f t="shared" si="5500"/>
        <v>1493527</v>
      </c>
      <c r="P6788" s="14">
        <f>K6788+L6788</f>
        <v>30439959</v>
      </c>
      <c r="Q6788" s="184">
        <f>IF(J6788=0,"-",P6788/J6788*100)</f>
        <v>98.559245794106403</v>
      </c>
    </row>
    <row r="6789" spans="1:17" x14ac:dyDescent="0.25">
      <c r="A6789" s="16" t="s">
        <v>1</v>
      </c>
      <c r="B6789" s="16" t="s">
        <v>1</v>
      </c>
      <c r="C6789" s="16" t="s">
        <v>1</v>
      </c>
      <c r="D6789" s="16" t="s">
        <v>1</v>
      </c>
      <c r="E6789" s="16" t="s">
        <v>1</v>
      </c>
      <c r="F6789" s="16" t="s">
        <v>1</v>
      </c>
      <c r="G6789" s="16" t="s">
        <v>1</v>
      </c>
      <c r="H6789" s="2" t="s">
        <v>77</v>
      </c>
      <c r="I6789" s="185">
        <f t="shared" ref="I6789:J6789" si="5501">SUM(I6783,I6741,I6700,I6657,I6616,I6575,I6525,I6483,I6440,I6399,I6357,I6315,I6274)</f>
        <v>649</v>
      </c>
      <c r="J6789" s="185">
        <f t="shared" si="5501"/>
        <v>649</v>
      </c>
      <c r="K6789" s="185"/>
      <c r="L6789" s="185"/>
      <c r="M6789" s="15">
        <f t="shared" si="5500"/>
        <v>0</v>
      </c>
      <c r="N6789" s="15">
        <f t="shared" si="5500"/>
        <v>0</v>
      </c>
      <c r="O6789" s="15">
        <f t="shared" si="5500"/>
        <v>0</v>
      </c>
      <c r="P6789" s="15"/>
      <c r="Q6789" s="185">
        <f>IF(J6789=0,"-",P6789/J6789*100)</f>
        <v>0</v>
      </c>
    </row>
    <row r="6790" spans="1:17" x14ac:dyDescent="0.25">
      <c r="A6790" s="16" t="s">
        <v>1</v>
      </c>
      <c r="B6790" s="16" t="s">
        <v>1</v>
      </c>
      <c r="C6790" s="16" t="s">
        <v>1</v>
      </c>
      <c r="D6790" s="16" t="s">
        <v>1</v>
      </c>
      <c r="E6790" s="16" t="s">
        <v>1</v>
      </c>
      <c r="F6790" s="16" t="s">
        <v>1</v>
      </c>
      <c r="G6790" s="16" t="s">
        <v>1</v>
      </c>
      <c r="H6790" s="23" t="s">
        <v>1</v>
      </c>
      <c r="I6790" s="179"/>
      <c r="J6790" s="179"/>
      <c r="K6790" s="179"/>
      <c r="L6790" s="179">
        <f>M6790+N6790+O6790</f>
        <v>0</v>
      </c>
      <c r="M6790" s="24"/>
      <c r="N6790" s="24"/>
      <c r="O6790" s="24"/>
      <c r="P6790" s="24">
        <f>K6790+L6790</f>
        <v>0</v>
      </c>
      <c r="Q6790" s="167"/>
    </row>
    <row r="6791" spans="1:17" x14ac:dyDescent="0.25">
      <c r="A6791" s="16" t="s">
        <v>1</v>
      </c>
      <c r="B6791" s="16" t="s">
        <v>1</v>
      </c>
      <c r="C6791" s="16" t="s">
        <v>1</v>
      </c>
      <c r="D6791" s="16" t="s">
        <v>1</v>
      </c>
      <c r="E6791" s="16" t="s">
        <v>1</v>
      </c>
      <c r="F6791" s="16" t="s">
        <v>1</v>
      </c>
      <c r="G6791" s="16" t="s">
        <v>1</v>
      </c>
      <c r="H6791" s="13" t="s">
        <v>2386</v>
      </c>
      <c r="I6791" s="188">
        <f t="shared" ref="I6791:L6791" si="5502">SUM(I6788,I6186)</f>
        <v>67374217</v>
      </c>
      <c r="J6791" s="188">
        <f t="shared" ref="J6791" si="5503">SUM(J6788,J6186)</f>
        <v>46895467</v>
      </c>
      <c r="K6791" s="188">
        <f t="shared" ref="K6791" si="5504">SUM(K6788,K6186)</f>
        <v>36991947</v>
      </c>
      <c r="L6791" s="188">
        <f t="shared" si="5502"/>
        <v>8226710</v>
      </c>
      <c r="M6791" s="25">
        <f t="shared" ref="M6791:O6792" si="5505">SUM(M6788,M6186)</f>
        <v>3929126</v>
      </c>
      <c r="N6791" s="25">
        <f t="shared" si="5505"/>
        <v>2749034</v>
      </c>
      <c r="O6791" s="25">
        <f t="shared" si="5505"/>
        <v>1548550</v>
      </c>
      <c r="P6791" s="25">
        <f>K6791+L6791</f>
        <v>45218657</v>
      </c>
      <c r="Q6791" s="188">
        <f>IF(J6791=0,"-",P6791/J6791*100)</f>
        <v>96.424366559778591</v>
      </c>
    </row>
    <row r="6792" spans="1:17" x14ac:dyDescent="0.25">
      <c r="A6792" s="16" t="s">
        <v>1</v>
      </c>
      <c r="B6792" s="16" t="s">
        <v>1</v>
      </c>
      <c r="C6792" s="16" t="s">
        <v>1</v>
      </c>
      <c r="D6792" s="16" t="s">
        <v>1</v>
      </c>
      <c r="E6792" s="16" t="s">
        <v>1</v>
      </c>
      <c r="F6792" s="16" t="s">
        <v>1</v>
      </c>
      <c r="G6792" s="16" t="s">
        <v>1</v>
      </c>
      <c r="H6792" s="2" t="s">
        <v>112</v>
      </c>
      <c r="I6792" s="185">
        <f t="shared" ref="I6792:J6792" si="5506">SUM(I6789,I6187)</f>
        <v>669</v>
      </c>
      <c r="J6792" s="185">
        <f t="shared" si="5506"/>
        <v>669</v>
      </c>
      <c r="K6792" s="185"/>
      <c r="L6792" s="185"/>
      <c r="M6792" s="15">
        <f t="shared" si="5505"/>
        <v>0</v>
      </c>
      <c r="N6792" s="15">
        <f t="shared" si="5505"/>
        <v>0</v>
      </c>
      <c r="O6792" s="15">
        <f t="shared" si="5505"/>
        <v>0</v>
      </c>
      <c r="P6792" s="15"/>
      <c r="Q6792" s="185">
        <f>IF(J6792=0,"-",P6792/J6792*100)</f>
        <v>0</v>
      </c>
    </row>
    <row r="6793" spans="1:17" ht="22.5" x14ac:dyDescent="0.25">
      <c r="A6793" s="1" t="s">
        <v>2387</v>
      </c>
      <c r="B6793" s="2" t="s">
        <v>1</v>
      </c>
      <c r="C6793" s="2" t="s">
        <v>1</v>
      </c>
      <c r="D6793" s="2" t="s">
        <v>1</v>
      </c>
      <c r="E6793" s="2" t="s">
        <v>1</v>
      </c>
      <c r="F6793" s="2" t="s">
        <v>1</v>
      </c>
      <c r="G6793" s="2" t="s">
        <v>1</v>
      </c>
      <c r="H6793" s="2" t="s">
        <v>2388</v>
      </c>
      <c r="I6793" s="183">
        <v>0</v>
      </c>
      <c r="J6793" s="183"/>
      <c r="K6793" s="183"/>
      <c r="L6793" s="183">
        <f>M6793+N6793+O6793</f>
        <v>0</v>
      </c>
      <c r="M6793" s="3"/>
      <c r="N6793" s="3"/>
      <c r="O6793" s="3"/>
      <c r="P6793" s="3">
        <f>K6793+L6793</f>
        <v>0</v>
      </c>
      <c r="Q6793" s="161"/>
    </row>
    <row r="6794" spans="1:17" ht="15.75" thickBot="1" x14ac:dyDescent="0.3">
      <c r="A6794" s="1" t="s">
        <v>2387</v>
      </c>
      <c r="B6794" s="1" t="s">
        <v>3</v>
      </c>
      <c r="C6794" s="4" t="s">
        <v>1</v>
      </c>
      <c r="D6794" s="4" t="s">
        <v>1</v>
      </c>
      <c r="E6794" s="2" t="s">
        <v>1</v>
      </c>
      <c r="F6794" s="2" t="s">
        <v>1</v>
      </c>
      <c r="G6794" s="2" t="s">
        <v>1</v>
      </c>
      <c r="H6794" s="2" t="s">
        <v>1</v>
      </c>
      <c r="I6794" s="183"/>
      <c r="J6794" s="183"/>
      <c r="K6794" s="183"/>
      <c r="L6794" s="183">
        <f>M6794+N6794+O6794</f>
        <v>0</v>
      </c>
      <c r="M6794" s="3"/>
      <c r="N6794" s="3"/>
      <c r="O6794" s="3"/>
      <c r="P6794" s="3">
        <f>K6794+L6794</f>
        <v>0</v>
      </c>
      <c r="Q6794" s="161"/>
    </row>
    <row r="6795" spans="1:17" ht="45.75" thickBot="1" x14ac:dyDescent="0.3">
      <c r="A6795" s="5" t="s">
        <v>4</v>
      </c>
      <c r="B6795" s="5" t="s">
        <v>5</v>
      </c>
      <c r="C6795" s="5" t="s">
        <v>6</v>
      </c>
      <c r="D6795" s="6" t="s">
        <v>1</v>
      </c>
      <c r="E6795" s="5" t="s">
        <v>7</v>
      </c>
      <c r="F6795" s="5" t="s">
        <v>8</v>
      </c>
      <c r="G6795" s="5" t="s">
        <v>9</v>
      </c>
      <c r="H6795" s="5" t="s">
        <v>10</v>
      </c>
      <c r="I6795" s="109" t="s">
        <v>3374</v>
      </c>
      <c r="J6795" s="109" t="s">
        <v>3433</v>
      </c>
      <c r="K6795" s="109" t="s">
        <v>3437</v>
      </c>
      <c r="L6795" s="109" t="s">
        <v>3434</v>
      </c>
      <c r="M6795" s="5" t="s">
        <v>3439</v>
      </c>
      <c r="N6795" s="5" t="s">
        <v>3440</v>
      </c>
      <c r="O6795" s="5" t="s">
        <v>3441</v>
      </c>
      <c r="P6795" s="5" t="s">
        <v>3438</v>
      </c>
      <c r="Q6795" s="162" t="s">
        <v>3302</v>
      </c>
    </row>
    <row r="6796" spans="1:17" x14ac:dyDescent="0.25">
      <c r="A6796" s="7" t="s">
        <v>1</v>
      </c>
      <c r="B6796" s="7" t="s">
        <v>1</v>
      </c>
      <c r="C6796" s="7" t="s">
        <v>1</v>
      </c>
      <c r="D6796" s="8" t="s">
        <v>1</v>
      </c>
      <c r="E6796" s="8" t="s">
        <v>1</v>
      </c>
      <c r="F6796" s="9" t="s">
        <v>1</v>
      </c>
      <c r="G6796" s="10" t="s">
        <v>1</v>
      </c>
      <c r="H6796" s="11" t="s">
        <v>1</v>
      </c>
      <c r="I6796" s="110">
        <v>1</v>
      </c>
      <c r="J6796" s="110">
        <v>2</v>
      </c>
      <c r="K6796" s="110">
        <v>20</v>
      </c>
      <c r="L6796" s="110" t="s">
        <v>3402</v>
      </c>
      <c r="M6796" s="12">
        <v>5</v>
      </c>
      <c r="N6796" s="12">
        <v>6</v>
      </c>
      <c r="O6796" s="12">
        <v>7</v>
      </c>
      <c r="P6796" s="12" t="s">
        <v>3303</v>
      </c>
      <c r="Q6796" s="110">
        <v>9</v>
      </c>
    </row>
    <row r="6797" spans="1:17" ht="22.5" x14ac:dyDescent="0.25">
      <c r="A6797" s="1" t="s">
        <v>2387</v>
      </c>
      <c r="B6797" s="1" t="s">
        <v>3</v>
      </c>
      <c r="C6797" s="4" t="s">
        <v>12</v>
      </c>
      <c r="D6797" s="4" t="s">
        <v>2389</v>
      </c>
      <c r="E6797" s="2" t="s">
        <v>1</v>
      </c>
      <c r="F6797" s="2" t="s">
        <v>1</v>
      </c>
      <c r="G6797" s="2" t="s">
        <v>1</v>
      </c>
      <c r="H6797" s="2" t="s">
        <v>2388</v>
      </c>
      <c r="I6797" s="183">
        <v>0</v>
      </c>
      <c r="J6797" s="183"/>
      <c r="K6797" s="183"/>
      <c r="L6797" s="183">
        <f>M6797+N6797+O6797</f>
        <v>0</v>
      </c>
      <c r="M6797" s="3"/>
      <c r="N6797" s="3"/>
      <c r="O6797" s="3"/>
      <c r="P6797" s="3">
        <f t="shared" ref="P6797:P6828" si="5507">K6797+L6797</f>
        <v>0</v>
      </c>
      <c r="Q6797" s="161"/>
    </row>
    <row r="6798" spans="1:17" ht="33.75" x14ac:dyDescent="0.25">
      <c r="A6798" s="1" t="s">
        <v>1</v>
      </c>
      <c r="B6798" s="1" t="s">
        <v>1</v>
      </c>
      <c r="C6798" s="1" t="s">
        <v>1</v>
      </c>
      <c r="D6798" s="2" t="s">
        <v>1</v>
      </c>
      <c r="E6798" s="2" t="s">
        <v>1</v>
      </c>
      <c r="F6798" s="2" t="s">
        <v>1</v>
      </c>
      <c r="G6798" s="2" t="s">
        <v>1</v>
      </c>
      <c r="H6798" s="13" t="s">
        <v>14</v>
      </c>
      <c r="I6798" s="184">
        <f t="shared" ref="I6798:L6798" si="5508">SUM(I6799,I6807,I6809)</f>
        <v>1708353</v>
      </c>
      <c r="J6798" s="184">
        <f t="shared" ref="J6798" si="5509">SUM(J6799,J6807,J6809)</f>
        <v>1892753</v>
      </c>
      <c r="K6798" s="184">
        <f t="shared" ref="K6798" si="5510">SUM(K6799,K6807,K6809)</f>
        <v>1571213</v>
      </c>
      <c r="L6798" s="184">
        <f t="shared" si="5508"/>
        <v>274213</v>
      </c>
      <c r="M6798" s="14">
        <f t="shared" ref="M6798:O6798" si="5511">SUM(M6799,M6807,M6809)</f>
        <v>159772</v>
      </c>
      <c r="N6798" s="14">
        <f t="shared" si="5511"/>
        <v>93191</v>
      </c>
      <c r="O6798" s="14">
        <f t="shared" si="5511"/>
        <v>21250</v>
      </c>
      <c r="P6798" s="14">
        <f t="shared" si="5507"/>
        <v>1845426</v>
      </c>
      <c r="Q6798" s="184">
        <f t="shared" ref="Q6798:Q6829" si="5512">IF(J6798=0,"-",P6798/J6798*100)</f>
        <v>97.499568089444324</v>
      </c>
    </row>
    <row r="6799" spans="1:17" x14ac:dyDescent="0.25">
      <c r="A6799" s="4" t="s">
        <v>2387</v>
      </c>
      <c r="B6799" s="4" t="s">
        <v>3</v>
      </c>
      <c r="C6799" s="4" t="s">
        <v>12</v>
      </c>
      <c r="D6799" s="4" t="s">
        <v>2389</v>
      </c>
      <c r="E6799" s="2" t="s">
        <v>15</v>
      </c>
      <c r="F6799" s="2" t="s">
        <v>1</v>
      </c>
      <c r="G6799" s="2" t="s">
        <v>1</v>
      </c>
      <c r="H6799" s="2" t="s">
        <v>16</v>
      </c>
      <c r="I6799" s="185">
        <f t="shared" ref="I6799:L6799" si="5513">SUM(I6800:I6801)</f>
        <v>1428506</v>
      </c>
      <c r="J6799" s="185">
        <f t="shared" ref="J6799" si="5514">SUM(J6800:J6801)</f>
        <v>1614606</v>
      </c>
      <c r="K6799" s="185">
        <f t="shared" ref="K6799" si="5515">SUM(K6800:K6801)</f>
        <v>1351813</v>
      </c>
      <c r="L6799" s="185">
        <f t="shared" si="5513"/>
        <v>228712</v>
      </c>
      <c r="M6799" s="15">
        <f t="shared" ref="M6799:O6799" si="5516">SUM(M6800:M6801)</f>
        <v>137282</v>
      </c>
      <c r="N6799" s="15">
        <f t="shared" si="5516"/>
        <v>79144</v>
      </c>
      <c r="O6799" s="15">
        <f t="shared" si="5516"/>
        <v>12286</v>
      </c>
      <c r="P6799" s="15">
        <f t="shared" si="5507"/>
        <v>1580525</v>
      </c>
      <c r="Q6799" s="185">
        <f t="shared" si="5512"/>
        <v>97.889206407011983</v>
      </c>
    </row>
    <row r="6800" spans="1:17" x14ac:dyDescent="0.25">
      <c r="A6800" s="4" t="s">
        <v>2387</v>
      </c>
      <c r="B6800" s="4" t="s">
        <v>3</v>
      </c>
      <c r="C6800" s="4" t="s">
        <v>12</v>
      </c>
      <c r="D6800" s="4" t="s">
        <v>2389</v>
      </c>
      <c r="E6800" s="3" t="s">
        <v>18</v>
      </c>
      <c r="F6800" s="4"/>
      <c r="G6800" s="16" t="s">
        <v>395</v>
      </c>
      <c r="H6800" s="16" t="s">
        <v>17</v>
      </c>
      <c r="I6800" s="183">
        <v>1190208</v>
      </c>
      <c r="J6800" s="183">
        <v>1356308</v>
      </c>
      <c r="K6800" s="183">
        <v>1149446</v>
      </c>
      <c r="L6800" s="183">
        <f>M6800+N6800+O6800</f>
        <v>191862</v>
      </c>
      <c r="M6800" s="17">
        <v>125000</v>
      </c>
      <c r="N6800" s="17">
        <v>66862</v>
      </c>
      <c r="O6800" s="17">
        <v>0</v>
      </c>
      <c r="P6800" s="17">
        <f t="shared" si="5507"/>
        <v>1341308</v>
      </c>
      <c r="Q6800" s="183">
        <f t="shared" si="5512"/>
        <v>98.89405651223764</v>
      </c>
    </row>
    <row r="6801" spans="1:17" x14ac:dyDescent="0.25">
      <c r="A6801" s="1" t="s">
        <v>2387</v>
      </c>
      <c r="B6801" s="1" t="s">
        <v>3</v>
      </c>
      <c r="C6801" s="1" t="s">
        <v>12</v>
      </c>
      <c r="D6801" s="1" t="s">
        <v>2389</v>
      </c>
      <c r="E6801" s="1" t="s">
        <v>20</v>
      </c>
      <c r="F6801" s="4" t="s">
        <v>1</v>
      </c>
      <c r="G6801" s="16" t="s">
        <v>1</v>
      </c>
      <c r="H6801" s="2" t="s">
        <v>21</v>
      </c>
      <c r="I6801" s="185">
        <f t="shared" ref="I6801:O6801" si="5517">SUM(I6802:I6806)</f>
        <v>238298</v>
      </c>
      <c r="J6801" s="185">
        <f t="shared" si="5517"/>
        <v>258298</v>
      </c>
      <c r="K6801" s="185">
        <f t="shared" si="5517"/>
        <v>202367</v>
      </c>
      <c r="L6801" s="185">
        <f t="shared" si="5517"/>
        <v>36850</v>
      </c>
      <c r="M6801" s="15">
        <f t="shared" si="5517"/>
        <v>12282</v>
      </c>
      <c r="N6801" s="15">
        <f t="shared" si="5517"/>
        <v>12282</v>
      </c>
      <c r="O6801" s="15">
        <f t="shared" si="5517"/>
        <v>12286</v>
      </c>
      <c r="P6801" s="15">
        <f t="shared" si="5507"/>
        <v>239217</v>
      </c>
      <c r="Q6801" s="185">
        <f t="shared" si="5512"/>
        <v>92.612796072753184</v>
      </c>
    </row>
    <row r="6802" spans="1:17" x14ac:dyDescent="0.25">
      <c r="A6802" s="4" t="s">
        <v>2387</v>
      </c>
      <c r="B6802" s="4" t="s">
        <v>3</v>
      </c>
      <c r="C6802" s="4" t="s">
        <v>12</v>
      </c>
      <c r="D6802" s="4" t="s">
        <v>2389</v>
      </c>
      <c r="E6802" s="3" t="s">
        <v>22</v>
      </c>
      <c r="F6802" s="4" t="s">
        <v>2390</v>
      </c>
      <c r="G6802" s="16" t="s">
        <v>395</v>
      </c>
      <c r="H6802" s="16" t="s">
        <v>86</v>
      </c>
      <c r="I6802" s="183">
        <v>26184</v>
      </c>
      <c r="J6802" s="183">
        <v>26184</v>
      </c>
      <c r="K6802" s="183">
        <v>19638</v>
      </c>
      <c r="L6802" s="183">
        <f>M6802+N6802+O6802</f>
        <v>6546</v>
      </c>
      <c r="M6802" s="17">
        <v>2182</v>
      </c>
      <c r="N6802" s="17">
        <v>2182</v>
      </c>
      <c r="O6802" s="17">
        <v>2182</v>
      </c>
      <c r="P6802" s="17">
        <f t="shared" si="5507"/>
        <v>26184</v>
      </c>
      <c r="Q6802" s="183">
        <f t="shared" si="5512"/>
        <v>100</v>
      </c>
    </row>
    <row r="6803" spans="1:17" x14ac:dyDescent="0.25">
      <c r="A6803" s="4" t="s">
        <v>2387</v>
      </c>
      <c r="B6803" s="4" t="s">
        <v>3</v>
      </c>
      <c r="C6803" s="4" t="s">
        <v>12</v>
      </c>
      <c r="D6803" s="4" t="s">
        <v>2389</v>
      </c>
      <c r="E6803" s="3" t="s">
        <v>22</v>
      </c>
      <c r="F6803" s="4" t="s">
        <v>2391</v>
      </c>
      <c r="G6803" s="16" t="s">
        <v>395</v>
      </c>
      <c r="H6803" s="16" t="s">
        <v>26</v>
      </c>
      <c r="I6803" s="183">
        <v>121214</v>
      </c>
      <c r="J6803" s="183">
        <v>121214</v>
      </c>
      <c r="K6803" s="183">
        <v>90900</v>
      </c>
      <c r="L6803" s="183">
        <f>M6803+N6803+O6803</f>
        <v>30304</v>
      </c>
      <c r="M6803" s="17">
        <v>10100</v>
      </c>
      <c r="N6803" s="17">
        <v>10100</v>
      </c>
      <c r="O6803" s="17">
        <v>10104</v>
      </c>
      <c r="P6803" s="17">
        <f t="shared" si="5507"/>
        <v>121204</v>
      </c>
      <c r="Q6803" s="183">
        <f t="shared" si="5512"/>
        <v>99.991750127873019</v>
      </c>
    </row>
    <row r="6804" spans="1:17" x14ac:dyDescent="0.25">
      <c r="A6804" s="4" t="s">
        <v>2387</v>
      </c>
      <c r="B6804" s="4" t="s">
        <v>3</v>
      </c>
      <c r="C6804" s="4" t="s">
        <v>12</v>
      </c>
      <c r="D6804" s="4" t="s">
        <v>2389</v>
      </c>
      <c r="E6804" s="3" t="s">
        <v>22</v>
      </c>
      <c r="F6804" s="4" t="s">
        <v>2392</v>
      </c>
      <c r="G6804" s="16" t="s">
        <v>395</v>
      </c>
      <c r="H6804" s="16" t="s">
        <v>28</v>
      </c>
      <c r="I6804" s="183">
        <v>26000</v>
      </c>
      <c r="J6804" s="183">
        <v>26000</v>
      </c>
      <c r="K6804" s="183">
        <v>21929</v>
      </c>
      <c r="L6804" s="183">
        <f>M6804+N6804+O6804</f>
        <v>0</v>
      </c>
      <c r="M6804" s="17"/>
      <c r="N6804" s="17"/>
      <c r="O6804" s="17"/>
      <c r="P6804" s="17">
        <f t="shared" si="5507"/>
        <v>21929</v>
      </c>
      <c r="Q6804" s="183">
        <f t="shared" si="5512"/>
        <v>84.342307692307699</v>
      </c>
    </row>
    <row r="6805" spans="1:17" x14ac:dyDescent="0.25">
      <c r="A6805" s="4" t="s">
        <v>2387</v>
      </c>
      <c r="B6805" s="4" t="s">
        <v>3</v>
      </c>
      <c r="C6805" s="4" t="s">
        <v>12</v>
      </c>
      <c r="D6805" s="4" t="s">
        <v>2389</v>
      </c>
      <c r="E6805" s="3" t="s">
        <v>22</v>
      </c>
      <c r="F6805" s="4" t="s">
        <v>2393</v>
      </c>
      <c r="G6805" s="16" t="s">
        <v>395</v>
      </c>
      <c r="H6805" s="16" t="s">
        <v>24</v>
      </c>
      <c r="I6805" s="183">
        <v>45000</v>
      </c>
      <c r="J6805" s="183">
        <v>45000</v>
      </c>
      <c r="K6805" s="183">
        <v>30000</v>
      </c>
      <c r="L6805" s="183">
        <f>M6805+N6805+O6805</f>
        <v>0</v>
      </c>
      <c r="M6805" s="17"/>
      <c r="N6805" s="17"/>
      <c r="O6805" s="17"/>
      <c r="P6805" s="17">
        <f t="shared" si="5507"/>
        <v>30000</v>
      </c>
      <c r="Q6805" s="183">
        <f t="shared" si="5512"/>
        <v>66.666666666666657</v>
      </c>
    </row>
    <row r="6806" spans="1:17" x14ac:dyDescent="0.25">
      <c r="A6806" s="4" t="s">
        <v>2387</v>
      </c>
      <c r="B6806" s="4" t="s">
        <v>3</v>
      </c>
      <c r="C6806" s="4" t="s">
        <v>12</v>
      </c>
      <c r="D6806" s="4" t="s">
        <v>2389</v>
      </c>
      <c r="E6806" s="3" t="s">
        <v>22</v>
      </c>
      <c r="F6806" s="4" t="s">
        <v>2394</v>
      </c>
      <c r="G6806" s="16" t="s">
        <v>395</v>
      </c>
      <c r="H6806" s="16" t="s">
        <v>30</v>
      </c>
      <c r="I6806" s="183">
        <v>19900</v>
      </c>
      <c r="J6806" s="183">
        <v>39900</v>
      </c>
      <c r="K6806" s="183">
        <v>39900</v>
      </c>
      <c r="L6806" s="183">
        <f>M6806+N6806+O6806</f>
        <v>0</v>
      </c>
      <c r="M6806" s="17"/>
      <c r="N6806" s="17"/>
      <c r="O6806" s="17"/>
      <c r="P6806" s="17">
        <f t="shared" si="5507"/>
        <v>39900</v>
      </c>
      <c r="Q6806" s="183">
        <f t="shared" si="5512"/>
        <v>100</v>
      </c>
    </row>
    <row r="6807" spans="1:17" x14ac:dyDescent="0.25">
      <c r="A6807" s="4" t="s">
        <v>2387</v>
      </c>
      <c r="B6807" s="4" t="s">
        <v>3</v>
      </c>
      <c r="C6807" s="4" t="s">
        <v>12</v>
      </c>
      <c r="D6807" s="4" t="s">
        <v>2389</v>
      </c>
      <c r="E6807" s="2" t="s">
        <v>31</v>
      </c>
      <c r="F6807" s="2" t="s">
        <v>1</v>
      </c>
      <c r="G6807" s="2" t="s">
        <v>1</v>
      </c>
      <c r="H6807" s="2" t="s">
        <v>32</v>
      </c>
      <c r="I6807" s="185">
        <f t="shared" ref="I6807:O6807" si="5518">SUM(I6808)</f>
        <v>124971</v>
      </c>
      <c r="J6807" s="185">
        <f t="shared" si="5518"/>
        <v>142621</v>
      </c>
      <c r="K6807" s="185">
        <f t="shared" si="5518"/>
        <v>121564</v>
      </c>
      <c r="L6807" s="185">
        <f t="shared" si="5518"/>
        <v>18557</v>
      </c>
      <c r="M6807" s="15">
        <f t="shared" si="5518"/>
        <v>13500</v>
      </c>
      <c r="N6807" s="15">
        <f t="shared" si="5518"/>
        <v>5057</v>
      </c>
      <c r="O6807" s="15">
        <f t="shared" si="5518"/>
        <v>0</v>
      </c>
      <c r="P6807" s="15">
        <f t="shared" si="5507"/>
        <v>140121</v>
      </c>
      <c r="Q6807" s="185">
        <f t="shared" si="5512"/>
        <v>98.247102460366989</v>
      </c>
    </row>
    <row r="6808" spans="1:17" x14ac:dyDescent="0.25">
      <c r="A6808" s="4" t="s">
        <v>2387</v>
      </c>
      <c r="B6808" s="4" t="s">
        <v>3</v>
      </c>
      <c r="C6808" s="4" t="s">
        <v>12</v>
      </c>
      <c r="D6808" s="4" t="s">
        <v>2389</v>
      </c>
      <c r="E6808" s="3" t="s">
        <v>34</v>
      </c>
      <c r="F6808" s="4"/>
      <c r="G6808" s="16" t="s">
        <v>395</v>
      </c>
      <c r="H6808" s="16" t="s">
        <v>33</v>
      </c>
      <c r="I6808" s="183">
        <v>124971</v>
      </c>
      <c r="J6808" s="183">
        <v>142621</v>
      </c>
      <c r="K6808" s="183">
        <v>121564</v>
      </c>
      <c r="L6808" s="183">
        <f>M6808+N6808+O6808</f>
        <v>18557</v>
      </c>
      <c r="M6808" s="17">
        <v>13500</v>
      </c>
      <c r="N6808" s="17">
        <v>5057</v>
      </c>
      <c r="O6808" s="17">
        <v>0</v>
      </c>
      <c r="P6808" s="17">
        <f t="shared" si="5507"/>
        <v>140121</v>
      </c>
      <c r="Q6808" s="183">
        <f t="shared" si="5512"/>
        <v>98.247102460366989</v>
      </c>
    </row>
    <row r="6809" spans="1:17" x14ac:dyDescent="0.25">
      <c r="A6809" s="4" t="s">
        <v>2387</v>
      </c>
      <c r="B6809" s="4" t="s">
        <v>3</v>
      </c>
      <c r="C6809" s="4" t="s">
        <v>12</v>
      </c>
      <c r="D6809" s="4" t="s">
        <v>2389</v>
      </c>
      <c r="E6809" s="2" t="s">
        <v>35</v>
      </c>
      <c r="F6809" s="2" t="s">
        <v>1</v>
      </c>
      <c r="G6809" s="2" t="s">
        <v>1</v>
      </c>
      <c r="H6809" s="2" t="s">
        <v>36</v>
      </c>
      <c r="I6809" s="185">
        <f t="shared" ref="I6809:O6809" si="5519">SUM(I6810:I6812)</f>
        <v>154876</v>
      </c>
      <c r="J6809" s="185">
        <f t="shared" si="5519"/>
        <v>135526</v>
      </c>
      <c r="K6809" s="185">
        <f t="shared" si="5519"/>
        <v>97836</v>
      </c>
      <c r="L6809" s="185">
        <f t="shared" si="5519"/>
        <v>26944</v>
      </c>
      <c r="M6809" s="15">
        <f t="shared" si="5519"/>
        <v>8990</v>
      </c>
      <c r="N6809" s="15">
        <f t="shared" si="5519"/>
        <v>8990</v>
      </c>
      <c r="O6809" s="15">
        <f t="shared" si="5519"/>
        <v>8964</v>
      </c>
      <c r="P6809" s="15">
        <f t="shared" si="5507"/>
        <v>124780</v>
      </c>
      <c r="Q6809" s="185">
        <f t="shared" si="5512"/>
        <v>92.070894145772769</v>
      </c>
    </row>
    <row r="6810" spans="1:17" x14ac:dyDescent="0.25">
      <c r="A6810" s="4" t="s">
        <v>2387</v>
      </c>
      <c r="B6810" s="4" t="s">
        <v>3</v>
      </c>
      <c r="C6810" s="4" t="s">
        <v>12</v>
      </c>
      <c r="D6810" s="4" t="s">
        <v>2389</v>
      </c>
      <c r="E6810" s="3" t="s">
        <v>39</v>
      </c>
      <c r="F6810" s="4"/>
      <c r="G6810" s="16" t="s">
        <v>395</v>
      </c>
      <c r="H6810" s="16" t="s">
        <v>38</v>
      </c>
      <c r="I6810" s="183">
        <v>10000</v>
      </c>
      <c r="J6810" s="183">
        <v>10000</v>
      </c>
      <c r="K6810" s="183">
        <v>10000</v>
      </c>
      <c r="L6810" s="183">
        <f>M6810+N6810+O6810</f>
        <v>0</v>
      </c>
      <c r="M6810" s="17">
        <v>0</v>
      </c>
      <c r="N6810" s="17">
        <v>0</v>
      </c>
      <c r="O6810" s="17">
        <v>0</v>
      </c>
      <c r="P6810" s="17">
        <f t="shared" si="5507"/>
        <v>10000</v>
      </c>
      <c r="Q6810" s="183">
        <f t="shared" si="5512"/>
        <v>100</v>
      </c>
    </row>
    <row r="6811" spans="1:17" x14ac:dyDescent="0.25">
      <c r="A6811" s="4" t="s">
        <v>2387</v>
      </c>
      <c r="B6811" s="4" t="s">
        <v>3</v>
      </c>
      <c r="C6811" s="4" t="s">
        <v>12</v>
      </c>
      <c r="D6811" s="4" t="s">
        <v>2389</v>
      </c>
      <c r="E6811" s="3" t="s">
        <v>215</v>
      </c>
      <c r="F6811" s="4"/>
      <c r="G6811" s="16" t="s">
        <v>395</v>
      </c>
      <c r="H6811" s="16" t="s">
        <v>214</v>
      </c>
      <c r="I6811" s="183">
        <v>0</v>
      </c>
      <c r="J6811" s="183">
        <v>0</v>
      </c>
      <c r="K6811" s="183">
        <v>0</v>
      </c>
      <c r="L6811" s="183">
        <f>M6811+N6811+O6811</f>
        <v>0</v>
      </c>
      <c r="M6811" s="17"/>
      <c r="N6811" s="17"/>
      <c r="O6811" s="17"/>
      <c r="P6811" s="17">
        <f t="shared" si="5507"/>
        <v>0</v>
      </c>
      <c r="Q6811" s="161" t="str">
        <f t="shared" si="5512"/>
        <v>-</v>
      </c>
    </row>
    <row r="6812" spans="1:17" x14ac:dyDescent="0.25">
      <c r="A6812" s="1" t="s">
        <v>2387</v>
      </c>
      <c r="B6812" s="1" t="s">
        <v>3</v>
      </c>
      <c r="C6812" s="1" t="s">
        <v>12</v>
      </c>
      <c r="D6812" s="1" t="s">
        <v>2389</v>
      </c>
      <c r="E6812" s="1" t="s">
        <v>40</v>
      </c>
      <c r="F6812" s="4" t="s">
        <v>1</v>
      </c>
      <c r="G6812" s="16" t="s">
        <v>1</v>
      </c>
      <c r="H6812" s="2" t="s">
        <v>41</v>
      </c>
      <c r="I6812" s="185">
        <f t="shared" ref="I6812:O6812" si="5520">SUM(I6813:I6816)</f>
        <v>144876</v>
      </c>
      <c r="J6812" s="185">
        <f t="shared" si="5520"/>
        <v>125526</v>
      </c>
      <c r="K6812" s="185">
        <f t="shared" si="5520"/>
        <v>87836</v>
      </c>
      <c r="L6812" s="185">
        <f t="shared" si="5520"/>
        <v>26944</v>
      </c>
      <c r="M6812" s="15">
        <f t="shared" si="5520"/>
        <v>8990</v>
      </c>
      <c r="N6812" s="15">
        <f t="shared" si="5520"/>
        <v>8990</v>
      </c>
      <c r="O6812" s="15">
        <f t="shared" si="5520"/>
        <v>8964</v>
      </c>
      <c r="P6812" s="15">
        <f t="shared" si="5507"/>
        <v>114780</v>
      </c>
      <c r="Q6812" s="185">
        <f t="shared" si="5512"/>
        <v>91.439223746474823</v>
      </c>
    </row>
    <row r="6813" spans="1:17" x14ac:dyDescent="0.25">
      <c r="A6813" s="4" t="s">
        <v>2387</v>
      </c>
      <c r="B6813" s="4" t="s">
        <v>3</v>
      </c>
      <c r="C6813" s="4" t="s">
        <v>12</v>
      </c>
      <c r="D6813" s="4" t="s">
        <v>2389</v>
      </c>
      <c r="E6813" s="3" t="s">
        <v>42</v>
      </c>
      <c r="F6813" s="4"/>
      <c r="G6813" s="16" t="s">
        <v>395</v>
      </c>
      <c r="H6813" s="16" t="s">
        <v>41</v>
      </c>
      <c r="I6813" s="183">
        <v>128960</v>
      </c>
      <c r="J6813" s="183">
        <v>108960</v>
      </c>
      <c r="K6813" s="183">
        <v>75222</v>
      </c>
      <c r="L6813" s="183">
        <f>M6813+N6813+O6813</f>
        <v>22992</v>
      </c>
      <c r="M6813" s="17">
        <v>7664</v>
      </c>
      <c r="N6813" s="17">
        <v>7664</v>
      </c>
      <c r="O6813" s="17">
        <v>7664</v>
      </c>
      <c r="P6813" s="17">
        <f t="shared" si="5507"/>
        <v>98214</v>
      </c>
      <c r="Q6813" s="183">
        <f t="shared" si="5512"/>
        <v>90.137665198237883</v>
      </c>
    </row>
    <row r="6814" spans="1:17" ht="22.5" x14ac:dyDescent="0.25">
      <c r="A6814" s="4" t="s">
        <v>2387</v>
      </c>
      <c r="B6814" s="4" t="s">
        <v>3</v>
      </c>
      <c r="C6814" s="4" t="s">
        <v>12</v>
      </c>
      <c r="D6814" s="4" t="s">
        <v>2389</v>
      </c>
      <c r="E6814" s="3" t="s">
        <v>42</v>
      </c>
      <c r="F6814" s="4" t="s">
        <v>2395</v>
      </c>
      <c r="G6814" s="16" t="s">
        <v>395</v>
      </c>
      <c r="H6814" s="16" t="s">
        <v>50</v>
      </c>
      <c r="I6814" s="183">
        <v>3796</v>
      </c>
      <c r="J6814" s="183">
        <v>4446</v>
      </c>
      <c r="K6814" s="183">
        <v>3524</v>
      </c>
      <c r="L6814" s="183">
        <f>M6814+N6814+O6814</f>
        <v>922</v>
      </c>
      <c r="M6814" s="17">
        <v>316</v>
      </c>
      <c r="N6814" s="17">
        <v>316</v>
      </c>
      <c r="O6814" s="17">
        <v>290</v>
      </c>
      <c r="P6814" s="17">
        <f t="shared" si="5507"/>
        <v>4446</v>
      </c>
      <c r="Q6814" s="183">
        <f t="shared" si="5512"/>
        <v>100</v>
      </c>
    </row>
    <row r="6815" spans="1:17" ht="22.5" x14ac:dyDescent="0.25">
      <c r="A6815" s="4" t="s">
        <v>2387</v>
      </c>
      <c r="B6815" s="4" t="s">
        <v>3</v>
      </c>
      <c r="C6815" s="4" t="s">
        <v>12</v>
      </c>
      <c r="D6815" s="4" t="s">
        <v>2389</v>
      </c>
      <c r="E6815" s="3" t="s">
        <v>42</v>
      </c>
      <c r="F6815" s="4" t="s">
        <v>2396</v>
      </c>
      <c r="G6815" s="16" t="s">
        <v>395</v>
      </c>
      <c r="H6815" s="16" t="s">
        <v>56</v>
      </c>
      <c r="I6815" s="183">
        <v>5100</v>
      </c>
      <c r="J6815" s="183">
        <v>5100</v>
      </c>
      <c r="K6815" s="183">
        <v>3825</v>
      </c>
      <c r="L6815" s="183">
        <f>M6815+N6815+O6815</f>
        <v>1275</v>
      </c>
      <c r="M6815" s="17">
        <v>425</v>
      </c>
      <c r="N6815" s="17">
        <v>425</v>
      </c>
      <c r="O6815" s="17">
        <v>425</v>
      </c>
      <c r="P6815" s="17">
        <f t="shared" si="5507"/>
        <v>5100</v>
      </c>
      <c r="Q6815" s="183">
        <f t="shared" si="5512"/>
        <v>100</v>
      </c>
    </row>
    <row r="6816" spans="1:17" x14ac:dyDescent="0.25">
      <c r="A6816" s="4" t="s">
        <v>2387</v>
      </c>
      <c r="B6816" s="4" t="s">
        <v>3</v>
      </c>
      <c r="C6816" s="4" t="s">
        <v>12</v>
      </c>
      <c r="D6816" s="4" t="s">
        <v>2389</v>
      </c>
      <c r="E6816" s="3" t="s">
        <v>42</v>
      </c>
      <c r="F6816" s="4" t="s">
        <v>2397</v>
      </c>
      <c r="G6816" s="16" t="s">
        <v>395</v>
      </c>
      <c r="H6816" s="16" t="s">
        <v>2398</v>
      </c>
      <c r="I6816" s="183">
        <v>7020</v>
      </c>
      <c r="J6816" s="183">
        <v>7020</v>
      </c>
      <c r="K6816" s="183">
        <v>5265</v>
      </c>
      <c r="L6816" s="183">
        <f>M6816+N6816+O6816</f>
        <v>1755</v>
      </c>
      <c r="M6816" s="17">
        <v>585</v>
      </c>
      <c r="N6816" s="17">
        <v>585</v>
      </c>
      <c r="O6816" s="17">
        <v>585</v>
      </c>
      <c r="P6816" s="17">
        <f t="shared" si="5507"/>
        <v>7020</v>
      </c>
      <c r="Q6816" s="183">
        <f t="shared" si="5512"/>
        <v>100</v>
      </c>
    </row>
    <row r="6817" spans="1:17" ht="22.5" x14ac:dyDescent="0.25">
      <c r="A6817" s="1" t="s">
        <v>1</v>
      </c>
      <c r="B6817" s="1" t="s">
        <v>1</v>
      </c>
      <c r="C6817" s="1" t="s">
        <v>1</v>
      </c>
      <c r="D6817" s="2" t="s">
        <v>1</v>
      </c>
      <c r="E6817" s="2" t="s">
        <v>1</v>
      </c>
      <c r="F6817" s="2" t="s">
        <v>1</v>
      </c>
      <c r="G6817" s="2" t="s">
        <v>1</v>
      </c>
      <c r="H6817" s="13" t="s">
        <v>57</v>
      </c>
      <c r="I6817" s="184">
        <f t="shared" ref="I6817:O6817" si="5521">SUM(I6818)</f>
        <v>132967354</v>
      </c>
      <c r="J6817" s="184">
        <f t="shared" si="5521"/>
        <v>114395403</v>
      </c>
      <c r="K6817" s="184">
        <f t="shared" si="5521"/>
        <v>83561202</v>
      </c>
      <c r="L6817" s="184">
        <f t="shared" si="5521"/>
        <v>22421960</v>
      </c>
      <c r="M6817" s="14">
        <f t="shared" si="5521"/>
        <v>10555797</v>
      </c>
      <c r="N6817" s="14">
        <f t="shared" si="5521"/>
        <v>10014438</v>
      </c>
      <c r="O6817" s="14">
        <f t="shared" si="5521"/>
        <v>1851725</v>
      </c>
      <c r="P6817" s="14">
        <f t="shared" si="5507"/>
        <v>105983162</v>
      </c>
      <c r="Q6817" s="184">
        <f t="shared" si="5512"/>
        <v>92.64634698651308</v>
      </c>
    </row>
    <row r="6818" spans="1:17" x14ac:dyDescent="0.25">
      <c r="A6818" s="4" t="s">
        <v>2387</v>
      </c>
      <c r="B6818" s="4" t="s">
        <v>3</v>
      </c>
      <c r="C6818" s="4" t="s">
        <v>12</v>
      </c>
      <c r="D6818" s="4" t="s">
        <v>2389</v>
      </c>
      <c r="E6818" s="2" t="s">
        <v>58</v>
      </c>
      <c r="F6818" s="2" t="s">
        <v>1</v>
      </c>
      <c r="G6818" s="2" t="s">
        <v>1</v>
      </c>
      <c r="H6818" s="2" t="s">
        <v>59</v>
      </c>
      <c r="I6818" s="185">
        <f t="shared" ref="I6818:L6818" si="5522">SUM(I6819,I6821,I6827,I6834)</f>
        <v>132967354</v>
      </c>
      <c r="J6818" s="185">
        <f t="shared" ref="J6818" si="5523">SUM(J6819,J6821,J6827,J6834)</f>
        <v>114395403</v>
      </c>
      <c r="K6818" s="185">
        <f t="shared" ref="K6818" si="5524">SUM(K6819,K6821,K6827,K6834)</f>
        <v>83561202</v>
      </c>
      <c r="L6818" s="185">
        <f t="shared" si="5522"/>
        <v>22421960</v>
      </c>
      <c r="M6818" s="15">
        <f t="shared" ref="M6818:O6818" si="5525">SUM(M6819,M6821,M6827,M6834)</f>
        <v>10555797</v>
      </c>
      <c r="N6818" s="15">
        <f t="shared" si="5525"/>
        <v>10014438</v>
      </c>
      <c r="O6818" s="15">
        <f t="shared" si="5525"/>
        <v>1851725</v>
      </c>
      <c r="P6818" s="15">
        <f t="shared" si="5507"/>
        <v>105983162</v>
      </c>
      <c r="Q6818" s="185">
        <f t="shared" si="5512"/>
        <v>92.64634698651308</v>
      </c>
    </row>
    <row r="6819" spans="1:17" x14ac:dyDescent="0.25">
      <c r="A6819" s="1" t="s">
        <v>2387</v>
      </c>
      <c r="B6819" s="1" t="s">
        <v>3</v>
      </c>
      <c r="C6819" s="1" t="s">
        <v>12</v>
      </c>
      <c r="D6819" s="1" t="s">
        <v>2389</v>
      </c>
      <c r="E6819" s="1" t="s">
        <v>281</v>
      </c>
      <c r="F6819" s="4" t="s">
        <v>1</v>
      </c>
      <c r="G6819" s="16" t="s">
        <v>1</v>
      </c>
      <c r="H6819" s="2" t="s">
        <v>282</v>
      </c>
      <c r="I6819" s="185">
        <f t="shared" ref="I6819:O6819" si="5526">SUM(I6820)</f>
        <v>100</v>
      </c>
      <c r="J6819" s="185">
        <f t="shared" si="5526"/>
        <v>48536</v>
      </c>
      <c r="K6819" s="185">
        <f t="shared" si="5526"/>
        <v>48436</v>
      </c>
      <c r="L6819" s="185">
        <f t="shared" si="5526"/>
        <v>0</v>
      </c>
      <c r="M6819" s="15">
        <f t="shared" si="5526"/>
        <v>0</v>
      </c>
      <c r="N6819" s="15">
        <f t="shared" si="5526"/>
        <v>0</v>
      </c>
      <c r="O6819" s="15">
        <f t="shared" si="5526"/>
        <v>0</v>
      </c>
      <c r="P6819" s="15">
        <f t="shared" si="5507"/>
        <v>48436</v>
      </c>
      <c r="Q6819" s="185">
        <f t="shared" si="5512"/>
        <v>99.793967364430529</v>
      </c>
    </row>
    <row r="6820" spans="1:17" x14ac:dyDescent="0.25">
      <c r="A6820" s="4" t="s">
        <v>2387</v>
      </c>
      <c r="B6820" s="4" t="s">
        <v>3</v>
      </c>
      <c r="C6820" s="4" t="s">
        <v>12</v>
      </c>
      <c r="D6820" s="4" t="s">
        <v>2389</v>
      </c>
      <c r="E6820" s="3" t="s">
        <v>283</v>
      </c>
      <c r="F6820" s="4" t="s">
        <v>2399</v>
      </c>
      <c r="G6820" s="16" t="s">
        <v>395</v>
      </c>
      <c r="H6820" s="16" t="s">
        <v>396</v>
      </c>
      <c r="I6820" s="183">
        <v>100</v>
      </c>
      <c r="J6820" s="183">
        <v>48536</v>
      </c>
      <c r="K6820" s="183">
        <v>48436</v>
      </c>
      <c r="L6820" s="183">
        <f>M6820+N6820+O6820</f>
        <v>0</v>
      </c>
      <c r="M6820" s="17"/>
      <c r="N6820" s="17"/>
      <c r="O6820" s="17"/>
      <c r="P6820" s="17">
        <f t="shared" si="5507"/>
        <v>48436</v>
      </c>
      <c r="Q6820" s="183">
        <f t="shared" si="5512"/>
        <v>99.793967364430529</v>
      </c>
    </row>
    <row r="6821" spans="1:17" x14ac:dyDescent="0.25">
      <c r="A6821" s="1" t="s">
        <v>2387</v>
      </c>
      <c r="B6821" s="1" t="s">
        <v>3</v>
      </c>
      <c r="C6821" s="1" t="s">
        <v>12</v>
      </c>
      <c r="D6821" s="1" t="s">
        <v>2389</v>
      </c>
      <c r="E6821" s="1" t="s">
        <v>103</v>
      </c>
      <c r="F6821" s="4" t="s">
        <v>1</v>
      </c>
      <c r="G6821" s="16" t="s">
        <v>1</v>
      </c>
      <c r="H6821" s="2" t="s">
        <v>104</v>
      </c>
      <c r="I6821" s="185">
        <f t="shared" ref="I6821:O6821" si="5527">SUM(I6822:I6826)</f>
        <v>124990616</v>
      </c>
      <c r="J6821" s="185">
        <f t="shared" si="5527"/>
        <v>107888896</v>
      </c>
      <c r="K6821" s="185">
        <f t="shared" si="5527"/>
        <v>78365803</v>
      </c>
      <c r="L6821" s="185">
        <f t="shared" si="5527"/>
        <v>21303924</v>
      </c>
      <c r="M6821" s="15">
        <f t="shared" si="5527"/>
        <v>10075000</v>
      </c>
      <c r="N6821" s="15">
        <f t="shared" si="5527"/>
        <v>9650000</v>
      </c>
      <c r="O6821" s="15">
        <f t="shared" si="5527"/>
        <v>1578924</v>
      </c>
      <c r="P6821" s="15">
        <f t="shared" si="5507"/>
        <v>99669727</v>
      </c>
      <c r="Q6821" s="185">
        <f t="shared" si="5512"/>
        <v>92.38182120243404</v>
      </c>
    </row>
    <row r="6822" spans="1:17" x14ac:dyDescent="0.25">
      <c r="A6822" s="4" t="s">
        <v>2387</v>
      </c>
      <c r="B6822" s="4" t="s">
        <v>3</v>
      </c>
      <c r="C6822" s="4" t="s">
        <v>12</v>
      </c>
      <c r="D6822" s="4" t="s">
        <v>2389</v>
      </c>
      <c r="E6822" s="3" t="s">
        <v>105</v>
      </c>
      <c r="F6822" s="4" t="s">
        <v>2400</v>
      </c>
      <c r="G6822" s="16" t="s">
        <v>395</v>
      </c>
      <c r="H6822" s="16" t="s">
        <v>2401</v>
      </c>
      <c r="I6822" s="183">
        <v>20319890</v>
      </c>
      <c r="J6822" s="183">
        <v>20248170</v>
      </c>
      <c r="K6822" s="183">
        <v>14479972</v>
      </c>
      <c r="L6822" s="183">
        <f>M6822+N6822+O6822</f>
        <v>4088198</v>
      </c>
      <c r="M6822" s="208">
        <v>1750000</v>
      </c>
      <c r="N6822" s="208">
        <v>1750000</v>
      </c>
      <c r="O6822" s="211">
        <v>588198</v>
      </c>
      <c r="P6822" s="17">
        <f t="shared" si="5507"/>
        <v>18568170</v>
      </c>
      <c r="Q6822" s="183">
        <f t="shared" si="5512"/>
        <v>91.702953896574357</v>
      </c>
    </row>
    <row r="6823" spans="1:17" s="99" customFormat="1" x14ac:dyDescent="0.25">
      <c r="A6823" s="101" t="s">
        <v>2387</v>
      </c>
      <c r="B6823" s="101" t="s">
        <v>3</v>
      </c>
      <c r="C6823" s="101" t="s">
        <v>12</v>
      </c>
      <c r="D6823" s="101" t="s">
        <v>2389</v>
      </c>
      <c r="E6823" s="102" t="s">
        <v>105</v>
      </c>
      <c r="F6823" s="101" t="s">
        <v>2402</v>
      </c>
      <c r="G6823" s="103" t="s">
        <v>2403</v>
      </c>
      <c r="H6823" s="103" t="s">
        <v>2404</v>
      </c>
      <c r="I6823" s="183">
        <v>87220726</v>
      </c>
      <c r="J6823" s="183">
        <v>81190726</v>
      </c>
      <c r="K6823" s="183">
        <v>59200000</v>
      </c>
      <c r="L6823" s="183">
        <f>M6823+N6823+O6823</f>
        <v>16790726</v>
      </c>
      <c r="M6823" s="208">
        <v>7900000</v>
      </c>
      <c r="N6823" s="208">
        <v>7900000</v>
      </c>
      <c r="O6823" s="17">
        <v>990726</v>
      </c>
      <c r="P6823" s="17">
        <f t="shared" si="5507"/>
        <v>75990726</v>
      </c>
      <c r="Q6823" s="183">
        <f t="shared" si="5512"/>
        <v>93.595327623994891</v>
      </c>
    </row>
    <row r="6824" spans="1:17" x14ac:dyDescent="0.25">
      <c r="A6824" s="4" t="s">
        <v>2387</v>
      </c>
      <c r="B6824" s="4" t="s">
        <v>3</v>
      </c>
      <c r="C6824" s="4" t="s">
        <v>12</v>
      </c>
      <c r="D6824" s="4" t="s">
        <v>2389</v>
      </c>
      <c r="E6824" s="3" t="s">
        <v>105</v>
      </c>
      <c r="F6824" s="4" t="s">
        <v>2405</v>
      </c>
      <c r="G6824" s="16" t="s">
        <v>395</v>
      </c>
      <c r="H6824" s="16" t="s">
        <v>2406</v>
      </c>
      <c r="I6824" s="183">
        <v>16300000</v>
      </c>
      <c r="J6824" s="183">
        <v>5100000</v>
      </c>
      <c r="K6824" s="183">
        <v>3545000</v>
      </c>
      <c r="L6824" s="183">
        <f>M6824+N6824+O6824</f>
        <v>425000</v>
      </c>
      <c r="M6824" s="17">
        <v>425000</v>
      </c>
      <c r="N6824" s="211"/>
      <c r="O6824" s="211"/>
      <c r="P6824" s="17">
        <f t="shared" si="5507"/>
        <v>3970000</v>
      </c>
      <c r="Q6824" s="183">
        <f t="shared" si="5512"/>
        <v>77.843137254901961</v>
      </c>
    </row>
    <row r="6825" spans="1:17" x14ac:dyDescent="0.25">
      <c r="A6825" s="4" t="s">
        <v>2387</v>
      </c>
      <c r="B6825" s="4" t="s">
        <v>3</v>
      </c>
      <c r="C6825" s="4" t="s">
        <v>12</v>
      </c>
      <c r="D6825" s="4" t="s">
        <v>2389</v>
      </c>
      <c r="E6825" s="3" t="s">
        <v>105</v>
      </c>
      <c r="F6825" s="4" t="s">
        <v>2407</v>
      </c>
      <c r="G6825" s="16" t="s">
        <v>395</v>
      </c>
      <c r="H6825" s="16" t="s">
        <v>2408</v>
      </c>
      <c r="I6825" s="183">
        <v>1150000</v>
      </c>
      <c r="J6825" s="183">
        <v>1350000</v>
      </c>
      <c r="K6825" s="183">
        <v>1140831</v>
      </c>
      <c r="L6825" s="183">
        <f>M6825+N6825+O6825</f>
        <v>0</v>
      </c>
      <c r="M6825" s="211"/>
      <c r="N6825" s="211"/>
      <c r="O6825" s="211"/>
      <c r="P6825" s="17">
        <f t="shared" si="5507"/>
        <v>1140831</v>
      </c>
      <c r="Q6825" s="183">
        <f t="shared" si="5512"/>
        <v>84.506</v>
      </c>
    </row>
    <row r="6826" spans="1:17" x14ac:dyDescent="0.25">
      <c r="A6826" s="4" t="s">
        <v>2387</v>
      </c>
      <c r="B6826" s="4" t="s">
        <v>3</v>
      </c>
      <c r="C6826" s="4" t="s">
        <v>12</v>
      </c>
      <c r="D6826" s="4" t="s">
        <v>2389</v>
      </c>
      <c r="E6826" s="3" t="s">
        <v>105</v>
      </c>
      <c r="F6826" s="4" t="s">
        <v>2409</v>
      </c>
      <c r="G6826" s="16" t="s">
        <v>395</v>
      </c>
      <c r="H6826" s="16" t="s">
        <v>2410</v>
      </c>
      <c r="I6826" s="183">
        <v>0</v>
      </c>
      <c r="J6826" s="183">
        <v>0</v>
      </c>
      <c r="K6826" s="183">
        <v>0</v>
      </c>
      <c r="L6826" s="183">
        <f>M6826+N6826+O6826</f>
        <v>0</v>
      </c>
      <c r="M6826" s="17"/>
      <c r="N6826" s="17"/>
      <c r="O6826" s="17"/>
      <c r="P6826" s="17">
        <f t="shared" si="5507"/>
        <v>0</v>
      </c>
      <c r="Q6826" s="161" t="str">
        <f t="shared" si="5512"/>
        <v>-</v>
      </c>
    </row>
    <row r="6827" spans="1:17" x14ac:dyDescent="0.25">
      <c r="A6827" s="1" t="s">
        <v>2387</v>
      </c>
      <c r="B6827" s="1" t="s">
        <v>3</v>
      </c>
      <c r="C6827" s="1" t="s">
        <v>12</v>
      </c>
      <c r="D6827" s="1" t="s">
        <v>2389</v>
      </c>
      <c r="E6827" s="1" t="s">
        <v>60</v>
      </c>
      <c r="F6827" s="4" t="s">
        <v>1</v>
      </c>
      <c r="G6827" s="16" t="s">
        <v>1</v>
      </c>
      <c r="H6827" s="2" t="s">
        <v>61</v>
      </c>
      <c r="I6827" s="185">
        <f t="shared" ref="I6827:O6827" si="5528">SUM(I6828:I6833)</f>
        <v>7956538</v>
      </c>
      <c r="J6827" s="185">
        <f t="shared" si="5528"/>
        <v>6437871</v>
      </c>
      <c r="K6827" s="185">
        <f t="shared" si="5528"/>
        <v>5136469</v>
      </c>
      <c r="L6827" s="185">
        <f t="shared" si="5528"/>
        <v>1108530</v>
      </c>
      <c r="M6827" s="15">
        <f t="shared" si="5528"/>
        <v>477629</v>
      </c>
      <c r="N6827" s="15">
        <f t="shared" si="5528"/>
        <v>361270</v>
      </c>
      <c r="O6827" s="15">
        <f t="shared" si="5528"/>
        <v>269631</v>
      </c>
      <c r="P6827" s="15">
        <f t="shared" si="5507"/>
        <v>6244999</v>
      </c>
      <c r="Q6827" s="185">
        <f t="shared" si="5512"/>
        <v>97.004102753845174</v>
      </c>
    </row>
    <row r="6828" spans="1:17" ht="22.5" x14ac:dyDescent="0.25">
      <c r="A6828" s="4" t="s">
        <v>2387</v>
      </c>
      <c r="B6828" s="4" t="s">
        <v>3</v>
      </c>
      <c r="C6828" s="4" t="s">
        <v>12</v>
      </c>
      <c r="D6828" s="4" t="s">
        <v>2389</v>
      </c>
      <c r="E6828" s="3" t="s">
        <v>62</v>
      </c>
      <c r="F6828" s="4" t="s">
        <v>2411</v>
      </c>
      <c r="G6828" s="16" t="s">
        <v>395</v>
      </c>
      <c r="H6828" s="16" t="s">
        <v>2412</v>
      </c>
      <c r="I6828" s="183">
        <v>1906188</v>
      </c>
      <c r="J6828" s="183">
        <v>1924238</v>
      </c>
      <c r="K6828" s="183">
        <v>1486597</v>
      </c>
      <c r="L6828" s="183">
        <f t="shared" ref="L6828:L6833" si="5529">M6828+N6828+O6828</f>
        <v>299641</v>
      </c>
      <c r="M6828" s="17">
        <v>208000</v>
      </c>
      <c r="N6828" s="17">
        <v>91641</v>
      </c>
      <c r="O6828" s="17">
        <v>0</v>
      </c>
      <c r="P6828" s="17">
        <f t="shared" si="5507"/>
        <v>1786238</v>
      </c>
      <c r="Q6828" s="183">
        <f t="shared" si="5512"/>
        <v>92.828329967498817</v>
      </c>
    </row>
    <row r="6829" spans="1:17" ht="90" x14ac:dyDescent="0.25">
      <c r="A6829" s="4" t="s">
        <v>2387</v>
      </c>
      <c r="B6829" s="4" t="s">
        <v>3</v>
      </c>
      <c r="C6829" s="4" t="s">
        <v>12</v>
      </c>
      <c r="D6829" s="4" t="s">
        <v>2389</v>
      </c>
      <c r="E6829" s="3" t="s">
        <v>62</v>
      </c>
      <c r="F6829" s="4" t="s">
        <v>2413</v>
      </c>
      <c r="G6829" s="16" t="s">
        <v>395</v>
      </c>
      <c r="H6829" s="16" t="s">
        <v>3257</v>
      </c>
      <c r="I6829" s="183">
        <v>671600</v>
      </c>
      <c r="J6829" s="183">
        <v>671600</v>
      </c>
      <c r="K6829" s="183">
        <v>487736</v>
      </c>
      <c r="L6829" s="183">
        <f t="shared" si="5529"/>
        <v>150000</v>
      </c>
      <c r="M6829" s="208">
        <v>50000</v>
      </c>
      <c r="N6829" s="208">
        <v>50000</v>
      </c>
      <c r="O6829" s="208">
        <v>50000</v>
      </c>
      <c r="P6829" s="17">
        <f t="shared" ref="P6829:P6852" si="5530">K6829+L6829</f>
        <v>637736</v>
      </c>
      <c r="Q6829" s="183">
        <f t="shared" si="5512"/>
        <v>94.95771292435974</v>
      </c>
    </row>
    <row r="6830" spans="1:17" x14ac:dyDescent="0.25">
      <c r="A6830" s="4" t="s">
        <v>2387</v>
      </c>
      <c r="B6830" s="4" t="s">
        <v>3</v>
      </c>
      <c r="C6830" s="4" t="s">
        <v>12</v>
      </c>
      <c r="D6830" s="4" t="s">
        <v>2389</v>
      </c>
      <c r="E6830" s="3" t="s">
        <v>62</v>
      </c>
      <c r="F6830" s="4" t="s">
        <v>2414</v>
      </c>
      <c r="G6830" s="16" t="s">
        <v>395</v>
      </c>
      <c r="H6830" s="98" t="s">
        <v>2415</v>
      </c>
      <c r="I6830" s="183">
        <v>2676550</v>
      </c>
      <c r="J6830" s="183">
        <v>2636550</v>
      </c>
      <c r="K6830" s="183">
        <v>1976661</v>
      </c>
      <c r="L6830" s="183">
        <f t="shared" si="5529"/>
        <v>658889</v>
      </c>
      <c r="M6830" s="17">
        <v>219629</v>
      </c>
      <c r="N6830" s="17">
        <v>219629</v>
      </c>
      <c r="O6830" s="17">
        <v>219631</v>
      </c>
      <c r="P6830" s="17">
        <f t="shared" si="5530"/>
        <v>2635550</v>
      </c>
      <c r="Q6830" s="183">
        <f t="shared" ref="Q6830:Q6851" si="5531">IF(J6830=0,"-",P6830/J6830*100)</f>
        <v>99.962071646659453</v>
      </c>
    </row>
    <row r="6831" spans="1:17" x14ac:dyDescent="0.25">
      <c r="A6831" s="4" t="s">
        <v>2387</v>
      </c>
      <c r="B6831" s="4" t="s">
        <v>3</v>
      </c>
      <c r="C6831" s="4" t="s">
        <v>12</v>
      </c>
      <c r="D6831" s="4" t="s">
        <v>2389</v>
      </c>
      <c r="E6831" s="3" t="s">
        <v>62</v>
      </c>
      <c r="F6831" s="4" t="s">
        <v>2416</v>
      </c>
      <c r="G6831" s="16" t="s">
        <v>395</v>
      </c>
      <c r="H6831" s="16" t="s">
        <v>2417</v>
      </c>
      <c r="I6831" s="183">
        <v>2642200</v>
      </c>
      <c r="J6831" s="183">
        <v>1145483</v>
      </c>
      <c r="K6831" s="183">
        <v>1145483</v>
      </c>
      <c r="L6831" s="183">
        <f t="shared" si="5529"/>
        <v>0</v>
      </c>
      <c r="M6831" s="17">
        <v>0</v>
      </c>
      <c r="N6831" s="17">
        <v>0</v>
      </c>
      <c r="O6831" s="17">
        <v>0</v>
      </c>
      <c r="P6831" s="17">
        <f t="shared" si="5530"/>
        <v>1145483</v>
      </c>
      <c r="Q6831" s="183">
        <f t="shared" si="5531"/>
        <v>100</v>
      </c>
    </row>
    <row r="6832" spans="1:17" x14ac:dyDescent="0.25">
      <c r="A6832" s="4" t="s">
        <v>2387</v>
      </c>
      <c r="B6832" s="4" t="s">
        <v>3</v>
      </c>
      <c r="C6832" s="4" t="s">
        <v>12</v>
      </c>
      <c r="D6832" s="4" t="s">
        <v>2389</v>
      </c>
      <c r="E6832" s="3" t="s">
        <v>62</v>
      </c>
      <c r="F6832" s="4" t="s">
        <v>2418</v>
      </c>
      <c r="G6832" s="16" t="s">
        <v>395</v>
      </c>
      <c r="H6832" s="16" t="s">
        <v>2419</v>
      </c>
      <c r="I6832" s="183">
        <v>50000</v>
      </c>
      <c r="J6832" s="183">
        <v>50000</v>
      </c>
      <c r="K6832" s="183">
        <v>33328</v>
      </c>
      <c r="L6832" s="183">
        <f t="shared" si="5529"/>
        <v>0</v>
      </c>
      <c r="M6832" s="208"/>
      <c r="N6832" s="208"/>
      <c r="O6832" s="208"/>
      <c r="P6832" s="17">
        <f t="shared" si="5530"/>
        <v>33328</v>
      </c>
      <c r="Q6832" s="183">
        <f t="shared" si="5531"/>
        <v>66.656000000000006</v>
      </c>
    </row>
    <row r="6833" spans="1:17" x14ac:dyDescent="0.25">
      <c r="A6833" s="4" t="s">
        <v>2387</v>
      </c>
      <c r="B6833" s="4" t="s">
        <v>3</v>
      </c>
      <c r="C6833" s="4" t="s">
        <v>12</v>
      </c>
      <c r="D6833" s="4" t="s">
        <v>2389</v>
      </c>
      <c r="E6833" s="3" t="s">
        <v>62</v>
      </c>
      <c r="F6833" s="4" t="s">
        <v>2420</v>
      </c>
      <c r="G6833" s="16" t="s">
        <v>395</v>
      </c>
      <c r="H6833" s="16" t="s">
        <v>2421</v>
      </c>
      <c r="I6833" s="183">
        <v>10000</v>
      </c>
      <c r="J6833" s="183">
        <v>10000</v>
      </c>
      <c r="K6833" s="183">
        <v>6664</v>
      </c>
      <c r="L6833" s="183">
        <f t="shared" si="5529"/>
        <v>0</v>
      </c>
      <c r="M6833" s="208"/>
      <c r="N6833" s="208"/>
      <c r="O6833" s="208"/>
      <c r="P6833" s="17">
        <f t="shared" si="5530"/>
        <v>6664</v>
      </c>
      <c r="Q6833" s="183">
        <f t="shared" si="5531"/>
        <v>66.64</v>
      </c>
    </row>
    <row r="6834" spans="1:17" x14ac:dyDescent="0.25">
      <c r="A6834" s="1" t="s">
        <v>2387</v>
      </c>
      <c r="B6834" s="1" t="s">
        <v>3</v>
      </c>
      <c r="C6834" s="1" t="s">
        <v>12</v>
      </c>
      <c r="D6834" s="1" t="s">
        <v>2389</v>
      </c>
      <c r="E6834" s="1" t="s">
        <v>67</v>
      </c>
      <c r="F6834" s="4" t="s">
        <v>1</v>
      </c>
      <c r="G6834" s="16" t="s">
        <v>1</v>
      </c>
      <c r="H6834" s="2" t="s">
        <v>68</v>
      </c>
      <c r="I6834" s="185">
        <f t="shared" ref="I6834:O6834" si="5532">SUM(I6835:I6836)</f>
        <v>20100</v>
      </c>
      <c r="J6834" s="185">
        <f t="shared" si="5532"/>
        <v>20100</v>
      </c>
      <c r="K6834" s="185">
        <f t="shared" si="5532"/>
        <v>10494</v>
      </c>
      <c r="L6834" s="185">
        <f t="shared" si="5532"/>
        <v>9506</v>
      </c>
      <c r="M6834" s="15">
        <f t="shared" si="5532"/>
        <v>3168</v>
      </c>
      <c r="N6834" s="15">
        <f t="shared" si="5532"/>
        <v>3168</v>
      </c>
      <c r="O6834" s="15">
        <f t="shared" si="5532"/>
        <v>3170</v>
      </c>
      <c r="P6834" s="15">
        <f t="shared" si="5530"/>
        <v>20000</v>
      </c>
      <c r="Q6834" s="185">
        <f t="shared" si="5531"/>
        <v>99.50248756218906</v>
      </c>
    </row>
    <row r="6835" spans="1:17" x14ac:dyDescent="0.25">
      <c r="A6835" s="4" t="s">
        <v>2387</v>
      </c>
      <c r="B6835" s="4" t="s">
        <v>3</v>
      </c>
      <c r="C6835" s="4" t="s">
        <v>12</v>
      </c>
      <c r="D6835" s="4" t="s">
        <v>2389</v>
      </c>
      <c r="E6835" s="3" t="s">
        <v>69</v>
      </c>
      <c r="F6835" s="4"/>
      <c r="G6835" s="16" t="s">
        <v>395</v>
      </c>
      <c r="H6835" s="16" t="s">
        <v>68</v>
      </c>
      <c r="I6835" s="183">
        <v>20000</v>
      </c>
      <c r="J6835" s="183">
        <v>20000</v>
      </c>
      <c r="K6835" s="183">
        <v>10494</v>
      </c>
      <c r="L6835" s="183">
        <f>M6835+N6835+O6835</f>
        <v>9506</v>
      </c>
      <c r="M6835" s="17">
        <v>3168</v>
      </c>
      <c r="N6835" s="17">
        <v>3168</v>
      </c>
      <c r="O6835" s="17">
        <v>3170</v>
      </c>
      <c r="P6835" s="17">
        <f t="shared" si="5530"/>
        <v>20000</v>
      </c>
      <c r="Q6835" s="183">
        <f t="shared" si="5531"/>
        <v>100</v>
      </c>
    </row>
    <row r="6836" spans="1:17" ht="22.5" x14ac:dyDescent="0.25">
      <c r="A6836" s="4" t="s">
        <v>2387</v>
      </c>
      <c r="B6836" s="4" t="s">
        <v>3</v>
      </c>
      <c r="C6836" s="4" t="s">
        <v>12</v>
      </c>
      <c r="D6836" s="4" t="s">
        <v>2389</v>
      </c>
      <c r="E6836" s="3" t="s">
        <v>69</v>
      </c>
      <c r="F6836" s="4" t="s">
        <v>2422</v>
      </c>
      <c r="G6836" s="16" t="s">
        <v>395</v>
      </c>
      <c r="H6836" s="16" t="s">
        <v>418</v>
      </c>
      <c r="I6836" s="183">
        <v>100</v>
      </c>
      <c r="J6836" s="183">
        <v>100</v>
      </c>
      <c r="K6836" s="183">
        <v>0</v>
      </c>
      <c r="L6836" s="183">
        <f>M6836+N6836+O6836</f>
        <v>0</v>
      </c>
      <c r="M6836" s="17"/>
      <c r="N6836" s="17"/>
      <c r="O6836" s="17"/>
      <c r="P6836" s="17">
        <f t="shared" si="5530"/>
        <v>0</v>
      </c>
      <c r="Q6836" s="183">
        <f t="shared" si="5531"/>
        <v>0</v>
      </c>
    </row>
    <row r="6837" spans="1:17" ht="22.5" x14ac:dyDescent="0.25">
      <c r="A6837" s="1" t="s">
        <v>1</v>
      </c>
      <c r="B6837" s="1" t="s">
        <v>1</v>
      </c>
      <c r="C6837" s="1" t="s">
        <v>1</v>
      </c>
      <c r="D6837" s="2" t="s">
        <v>1</v>
      </c>
      <c r="E6837" s="2" t="s">
        <v>1</v>
      </c>
      <c r="F6837" s="2" t="s">
        <v>1</v>
      </c>
      <c r="G6837" s="2" t="s">
        <v>1</v>
      </c>
      <c r="H6837" s="13" t="s">
        <v>296</v>
      </c>
      <c r="I6837" s="184">
        <f t="shared" ref="I6837:O6837" si="5533">SUM(I6838)</f>
        <v>100</v>
      </c>
      <c r="J6837" s="184">
        <f t="shared" si="5533"/>
        <v>236000</v>
      </c>
      <c r="K6837" s="184">
        <f t="shared" si="5533"/>
        <v>235900</v>
      </c>
      <c r="L6837" s="184">
        <f t="shared" si="5533"/>
        <v>0</v>
      </c>
      <c r="M6837" s="14">
        <f t="shared" si="5533"/>
        <v>0</v>
      </c>
      <c r="N6837" s="14">
        <f t="shared" si="5533"/>
        <v>0</v>
      </c>
      <c r="O6837" s="14">
        <f t="shared" si="5533"/>
        <v>0</v>
      </c>
      <c r="P6837" s="14">
        <f t="shared" si="5530"/>
        <v>235900</v>
      </c>
      <c r="Q6837" s="184">
        <f t="shared" si="5531"/>
        <v>99.957627118644069</v>
      </c>
    </row>
    <row r="6838" spans="1:17" x14ac:dyDescent="0.25">
      <c r="A6838" s="4" t="s">
        <v>2387</v>
      </c>
      <c r="B6838" s="4" t="s">
        <v>3</v>
      </c>
      <c r="C6838" s="4" t="s">
        <v>12</v>
      </c>
      <c r="D6838" s="4" t="s">
        <v>2389</v>
      </c>
      <c r="E6838" s="2" t="s">
        <v>297</v>
      </c>
      <c r="F6838" s="2" t="s">
        <v>1</v>
      </c>
      <c r="G6838" s="2" t="s">
        <v>1</v>
      </c>
      <c r="H6838" s="2" t="s">
        <v>298</v>
      </c>
      <c r="I6838" s="185">
        <f t="shared" ref="I6838:L6838" si="5534">SUM(I6839,I6841)</f>
        <v>100</v>
      </c>
      <c r="J6838" s="185">
        <f t="shared" ref="J6838" si="5535">SUM(J6839,J6841)</f>
        <v>236000</v>
      </c>
      <c r="K6838" s="185">
        <f t="shared" ref="K6838" si="5536">SUM(K6839,K6841)</f>
        <v>235900</v>
      </c>
      <c r="L6838" s="185">
        <f t="shared" si="5534"/>
        <v>0</v>
      </c>
      <c r="M6838" s="15">
        <f t="shared" ref="M6838:O6838" si="5537">SUM(M6839,M6841)</f>
        <v>0</v>
      </c>
      <c r="N6838" s="15">
        <f t="shared" si="5537"/>
        <v>0</v>
      </c>
      <c r="O6838" s="15">
        <f t="shared" si="5537"/>
        <v>0</v>
      </c>
      <c r="P6838" s="15">
        <f t="shared" si="5530"/>
        <v>235900</v>
      </c>
      <c r="Q6838" s="185">
        <f t="shared" si="5531"/>
        <v>99.957627118644069</v>
      </c>
    </row>
    <row r="6839" spans="1:17" x14ac:dyDescent="0.25">
      <c r="A6839" s="1" t="s">
        <v>2387</v>
      </c>
      <c r="B6839" s="1" t="s">
        <v>3</v>
      </c>
      <c r="C6839" s="1" t="s">
        <v>12</v>
      </c>
      <c r="D6839" s="1" t="s">
        <v>2389</v>
      </c>
      <c r="E6839" s="1" t="s">
        <v>299</v>
      </c>
      <c r="F6839" s="4" t="s">
        <v>1</v>
      </c>
      <c r="G6839" s="16" t="s">
        <v>1</v>
      </c>
      <c r="H6839" s="2" t="s">
        <v>300</v>
      </c>
      <c r="I6839" s="185">
        <f t="shared" ref="I6839:O6839" si="5538">SUM(I6840)</f>
        <v>100</v>
      </c>
      <c r="J6839" s="185">
        <f t="shared" si="5538"/>
        <v>236000</v>
      </c>
      <c r="K6839" s="185">
        <f t="shared" si="5538"/>
        <v>235900</v>
      </c>
      <c r="L6839" s="185">
        <f t="shared" si="5538"/>
        <v>0</v>
      </c>
      <c r="M6839" s="15">
        <f t="shared" si="5538"/>
        <v>0</v>
      </c>
      <c r="N6839" s="15">
        <f t="shared" si="5538"/>
        <v>0</v>
      </c>
      <c r="O6839" s="15">
        <f t="shared" si="5538"/>
        <v>0</v>
      </c>
      <c r="P6839" s="15">
        <f t="shared" si="5530"/>
        <v>235900</v>
      </c>
      <c r="Q6839" s="185">
        <f t="shared" si="5531"/>
        <v>99.957627118644069</v>
      </c>
    </row>
    <row r="6840" spans="1:17" x14ac:dyDescent="0.25">
      <c r="A6840" s="4" t="s">
        <v>2387</v>
      </c>
      <c r="B6840" s="4" t="s">
        <v>3</v>
      </c>
      <c r="C6840" s="4" t="s">
        <v>12</v>
      </c>
      <c r="D6840" s="4" t="s">
        <v>2389</v>
      </c>
      <c r="E6840" s="3" t="s">
        <v>301</v>
      </c>
      <c r="F6840" s="4" t="s">
        <v>2423</v>
      </c>
      <c r="G6840" s="16" t="s">
        <v>395</v>
      </c>
      <c r="H6840" s="16" t="s">
        <v>303</v>
      </c>
      <c r="I6840" s="183">
        <v>100</v>
      </c>
      <c r="J6840" s="183">
        <v>236000</v>
      </c>
      <c r="K6840" s="183">
        <v>235900</v>
      </c>
      <c r="L6840" s="183">
        <f>M6840+N6840+O6840</f>
        <v>0</v>
      </c>
      <c r="M6840" s="17"/>
      <c r="N6840" s="17"/>
      <c r="O6840" s="17"/>
      <c r="P6840" s="17">
        <f t="shared" si="5530"/>
        <v>235900</v>
      </c>
      <c r="Q6840" s="183">
        <f t="shared" si="5531"/>
        <v>99.957627118644069</v>
      </c>
    </row>
    <row r="6841" spans="1:17" x14ac:dyDescent="0.25">
      <c r="A6841" s="1" t="s">
        <v>2387</v>
      </c>
      <c r="B6841" s="1" t="s">
        <v>3</v>
      </c>
      <c r="C6841" s="1" t="s">
        <v>12</v>
      </c>
      <c r="D6841" s="1" t="s">
        <v>2389</v>
      </c>
      <c r="E6841" s="1" t="s">
        <v>304</v>
      </c>
      <c r="F6841" s="4" t="s">
        <v>1</v>
      </c>
      <c r="G6841" s="16" t="s">
        <v>1</v>
      </c>
      <c r="H6841" s="2" t="s">
        <v>305</v>
      </c>
      <c r="I6841" s="185">
        <f t="shared" ref="I6841:O6841" si="5539">SUM(I6842:I6843)</f>
        <v>0</v>
      </c>
      <c r="J6841" s="185">
        <f t="shared" si="5539"/>
        <v>0</v>
      </c>
      <c r="K6841" s="185">
        <f t="shared" si="5539"/>
        <v>0</v>
      </c>
      <c r="L6841" s="185">
        <f t="shared" si="5539"/>
        <v>0</v>
      </c>
      <c r="M6841" s="15">
        <f t="shared" si="5539"/>
        <v>0</v>
      </c>
      <c r="N6841" s="15">
        <f t="shared" si="5539"/>
        <v>0</v>
      </c>
      <c r="O6841" s="15">
        <f t="shared" si="5539"/>
        <v>0</v>
      </c>
      <c r="P6841" s="15">
        <f t="shared" si="5530"/>
        <v>0</v>
      </c>
      <c r="Q6841" s="164" t="str">
        <f t="shared" si="5531"/>
        <v>-</v>
      </c>
    </row>
    <row r="6842" spans="1:17" ht="22.5" x14ac:dyDescent="0.25">
      <c r="A6842" s="143" t="s">
        <v>2387</v>
      </c>
      <c r="B6842" s="143" t="s">
        <v>3</v>
      </c>
      <c r="C6842" s="143" t="s">
        <v>12</v>
      </c>
      <c r="D6842" s="144" t="s">
        <v>2389</v>
      </c>
      <c r="E6842" s="145" t="s">
        <v>3428</v>
      </c>
      <c r="F6842" s="144" t="s">
        <v>3407</v>
      </c>
      <c r="G6842" s="146" t="s">
        <v>3377</v>
      </c>
      <c r="H6842" s="147" t="s">
        <v>3408</v>
      </c>
      <c r="I6842" s="185"/>
      <c r="J6842" s="185">
        <v>0</v>
      </c>
      <c r="K6842" s="185">
        <v>0</v>
      </c>
      <c r="L6842" s="185">
        <f>M6842+N6842+O6842</f>
        <v>0</v>
      </c>
      <c r="M6842" s="15"/>
      <c r="N6842" s="15"/>
      <c r="O6842" s="15"/>
      <c r="P6842" s="15">
        <f t="shared" si="5530"/>
        <v>0</v>
      </c>
      <c r="Q6842" s="164" t="str">
        <f t="shared" si="5531"/>
        <v>-</v>
      </c>
    </row>
    <row r="6843" spans="1:17" ht="33.75" x14ac:dyDescent="0.25">
      <c r="A6843" s="4" t="s">
        <v>2387</v>
      </c>
      <c r="B6843" s="4" t="s">
        <v>3</v>
      </c>
      <c r="C6843" s="4" t="s">
        <v>12</v>
      </c>
      <c r="D6843" s="4" t="s">
        <v>2389</v>
      </c>
      <c r="E6843" s="3" t="s">
        <v>306</v>
      </c>
      <c r="F6843" s="4" t="s">
        <v>2424</v>
      </c>
      <c r="G6843" s="16" t="s">
        <v>395</v>
      </c>
      <c r="H6843" s="16" t="s">
        <v>2425</v>
      </c>
      <c r="I6843" s="183">
        <v>0</v>
      </c>
      <c r="J6843" s="183">
        <v>0</v>
      </c>
      <c r="K6843" s="183">
        <v>0</v>
      </c>
      <c r="L6843" s="183">
        <f>M6843+N6843+O6843</f>
        <v>0</v>
      </c>
      <c r="M6843" s="17"/>
      <c r="N6843" s="17"/>
      <c r="O6843" s="17"/>
      <c r="P6843" s="17">
        <f t="shared" si="5530"/>
        <v>0</v>
      </c>
      <c r="Q6843" s="161" t="str">
        <f t="shared" si="5531"/>
        <v>-</v>
      </c>
    </row>
    <row r="6844" spans="1:17" ht="22.5" x14ac:dyDescent="0.25">
      <c r="A6844" s="1" t="s">
        <v>1</v>
      </c>
      <c r="B6844" s="1" t="s">
        <v>1</v>
      </c>
      <c r="C6844" s="1" t="s">
        <v>1</v>
      </c>
      <c r="D6844" s="2" t="s">
        <v>1</v>
      </c>
      <c r="E6844" s="2" t="s">
        <v>1</v>
      </c>
      <c r="F6844" s="2" t="s">
        <v>1</v>
      </c>
      <c r="G6844" s="2" t="s">
        <v>1</v>
      </c>
      <c r="H6844" s="13" t="s">
        <v>70</v>
      </c>
      <c r="I6844" s="184">
        <f t="shared" ref="I6844:O6844" si="5540">SUM(I6845)</f>
        <v>1189000</v>
      </c>
      <c r="J6844" s="184">
        <f t="shared" si="5540"/>
        <v>1239000</v>
      </c>
      <c r="K6844" s="184">
        <f t="shared" si="5540"/>
        <v>912412</v>
      </c>
      <c r="L6844" s="184">
        <f t="shared" si="5540"/>
        <v>0</v>
      </c>
      <c r="M6844" s="14">
        <f t="shared" si="5540"/>
        <v>0</v>
      </c>
      <c r="N6844" s="14">
        <f t="shared" si="5540"/>
        <v>0</v>
      </c>
      <c r="O6844" s="14">
        <f t="shared" si="5540"/>
        <v>0</v>
      </c>
      <c r="P6844" s="14">
        <f t="shared" si="5530"/>
        <v>912412</v>
      </c>
      <c r="Q6844" s="184">
        <f t="shared" si="5531"/>
        <v>73.6410008071025</v>
      </c>
    </row>
    <row r="6845" spans="1:17" x14ac:dyDescent="0.25">
      <c r="A6845" s="4" t="s">
        <v>2387</v>
      </c>
      <c r="B6845" s="4" t="s">
        <v>3</v>
      </c>
      <c r="C6845" s="4" t="s">
        <v>12</v>
      </c>
      <c r="D6845" s="4" t="s">
        <v>2389</v>
      </c>
      <c r="E6845" s="2" t="s">
        <v>71</v>
      </c>
      <c r="F6845" s="2" t="s">
        <v>1</v>
      </c>
      <c r="G6845" s="2" t="s">
        <v>1</v>
      </c>
      <c r="H6845" s="2" t="s">
        <v>72</v>
      </c>
      <c r="I6845" s="185">
        <f t="shared" ref="I6845:L6845" si="5541">SUM(I6846,I6850)</f>
        <v>1189000</v>
      </c>
      <c r="J6845" s="185">
        <f t="shared" ref="J6845" si="5542">SUM(J6846,J6850)</f>
        <v>1239000</v>
      </c>
      <c r="K6845" s="185">
        <f t="shared" ref="K6845" si="5543">SUM(K6846,K6850)</f>
        <v>912412</v>
      </c>
      <c r="L6845" s="185">
        <f t="shared" si="5541"/>
        <v>0</v>
      </c>
      <c r="M6845" s="15">
        <f t="shared" ref="M6845:O6845" si="5544">SUM(M6846,M6850)</f>
        <v>0</v>
      </c>
      <c r="N6845" s="15">
        <f t="shared" si="5544"/>
        <v>0</v>
      </c>
      <c r="O6845" s="15">
        <f t="shared" si="5544"/>
        <v>0</v>
      </c>
      <c r="P6845" s="15">
        <f t="shared" si="5530"/>
        <v>912412</v>
      </c>
      <c r="Q6845" s="185">
        <f t="shared" si="5531"/>
        <v>73.6410008071025</v>
      </c>
    </row>
    <row r="6846" spans="1:17" x14ac:dyDescent="0.25">
      <c r="A6846" s="1" t="s">
        <v>2387</v>
      </c>
      <c r="B6846" s="1" t="s">
        <v>3</v>
      </c>
      <c r="C6846" s="1" t="s">
        <v>12</v>
      </c>
      <c r="D6846" s="1" t="s">
        <v>2389</v>
      </c>
      <c r="E6846" s="1" t="s">
        <v>481</v>
      </c>
      <c r="F6846" s="4" t="s">
        <v>1</v>
      </c>
      <c r="G6846" s="16" t="s">
        <v>1</v>
      </c>
      <c r="H6846" s="2" t="s">
        <v>482</v>
      </c>
      <c r="I6846" s="185">
        <f t="shared" ref="I6846:L6846" si="5545">SUM(I6847:I6849)</f>
        <v>1139000</v>
      </c>
      <c r="J6846" s="185">
        <f t="shared" ref="J6846" si="5546">SUM(J6847:J6849)</f>
        <v>1139000</v>
      </c>
      <c r="K6846" s="185">
        <f t="shared" ref="K6846" si="5547">SUM(K6847:K6849)</f>
        <v>812412</v>
      </c>
      <c r="L6846" s="185">
        <f t="shared" si="5545"/>
        <v>0</v>
      </c>
      <c r="M6846" s="15">
        <f t="shared" ref="M6846:O6846" si="5548">SUM(M6847:M6849)</f>
        <v>0</v>
      </c>
      <c r="N6846" s="15">
        <f t="shared" si="5548"/>
        <v>0</v>
      </c>
      <c r="O6846" s="15">
        <f t="shared" si="5548"/>
        <v>0</v>
      </c>
      <c r="P6846" s="15">
        <f t="shared" si="5530"/>
        <v>812412</v>
      </c>
      <c r="Q6846" s="185">
        <f t="shared" si="5531"/>
        <v>71.326777875329242</v>
      </c>
    </row>
    <row r="6847" spans="1:17" x14ac:dyDescent="0.25">
      <c r="A6847" s="143" t="s">
        <v>2387</v>
      </c>
      <c r="B6847" s="143" t="s">
        <v>3</v>
      </c>
      <c r="C6847" s="143" t="s">
        <v>12</v>
      </c>
      <c r="D6847" s="144" t="s">
        <v>2389</v>
      </c>
      <c r="E6847" s="145" t="s">
        <v>3417</v>
      </c>
      <c r="F6847" s="144" t="s">
        <v>3409</v>
      </c>
      <c r="G6847" s="146" t="s">
        <v>3410</v>
      </c>
      <c r="H6847" s="147" t="s">
        <v>3411</v>
      </c>
      <c r="I6847" s="185"/>
      <c r="J6847" s="185">
        <v>0</v>
      </c>
      <c r="K6847" s="185">
        <v>0</v>
      </c>
      <c r="L6847" s="185">
        <f>M6847+N6847+O6847</f>
        <v>0</v>
      </c>
      <c r="M6847" s="15"/>
      <c r="N6847" s="15"/>
      <c r="O6847" s="15"/>
      <c r="P6847" s="15">
        <f t="shared" si="5530"/>
        <v>0</v>
      </c>
      <c r="Q6847" s="164" t="str">
        <f t="shared" si="5531"/>
        <v>-</v>
      </c>
    </row>
    <row r="6848" spans="1:17" s="99" customFormat="1" x14ac:dyDescent="0.25">
      <c r="A6848" s="101" t="s">
        <v>2387</v>
      </c>
      <c r="B6848" s="101" t="s">
        <v>3</v>
      </c>
      <c r="C6848" s="101" t="s">
        <v>12</v>
      </c>
      <c r="D6848" s="101" t="s">
        <v>2389</v>
      </c>
      <c r="E6848" s="102" t="s">
        <v>483</v>
      </c>
      <c r="F6848" s="101" t="s">
        <v>2426</v>
      </c>
      <c r="G6848" s="103" t="s">
        <v>395</v>
      </c>
      <c r="H6848" s="103" t="s">
        <v>482</v>
      </c>
      <c r="I6848" s="183">
        <v>979000</v>
      </c>
      <c r="J6848" s="183">
        <v>979000</v>
      </c>
      <c r="K6848" s="183">
        <v>701081</v>
      </c>
      <c r="L6848" s="183">
        <f>M6848+N6848+O6848</f>
        <v>0</v>
      </c>
      <c r="M6848" s="17"/>
      <c r="N6848" s="17"/>
      <c r="O6848" s="17"/>
      <c r="P6848" s="17">
        <f t="shared" si="5530"/>
        <v>701081</v>
      </c>
      <c r="Q6848" s="183">
        <f t="shared" si="5531"/>
        <v>71.611950970377933</v>
      </c>
    </row>
    <row r="6849" spans="1:17" x14ac:dyDescent="0.25">
      <c r="A6849" s="4" t="s">
        <v>2387</v>
      </c>
      <c r="B6849" s="4" t="s">
        <v>3</v>
      </c>
      <c r="C6849" s="4" t="s">
        <v>12</v>
      </c>
      <c r="D6849" s="4" t="s">
        <v>2389</v>
      </c>
      <c r="E6849" s="3" t="s">
        <v>483</v>
      </c>
      <c r="F6849" s="4" t="s">
        <v>2427</v>
      </c>
      <c r="G6849" s="16" t="s">
        <v>395</v>
      </c>
      <c r="H6849" s="16" t="s">
        <v>2428</v>
      </c>
      <c r="I6849" s="183">
        <v>160000</v>
      </c>
      <c r="J6849" s="183">
        <v>160000</v>
      </c>
      <c r="K6849" s="183">
        <v>111331</v>
      </c>
      <c r="L6849" s="183">
        <f>M6849+N6849+O6849</f>
        <v>0</v>
      </c>
      <c r="M6849" s="208"/>
      <c r="N6849" s="208"/>
      <c r="O6849" s="208"/>
      <c r="P6849" s="17">
        <f t="shared" si="5530"/>
        <v>111331</v>
      </c>
      <c r="Q6849" s="183">
        <f t="shared" si="5531"/>
        <v>69.581875000000011</v>
      </c>
    </row>
    <row r="6850" spans="1:17" x14ac:dyDescent="0.25">
      <c r="A6850" s="4" t="s">
        <v>2387</v>
      </c>
      <c r="B6850" s="4" t="s">
        <v>3</v>
      </c>
      <c r="C6850" s="4" t="s">
        <v>12</v>
      </c>
      <c r="D6850" s="4" t="s">
        <v>2389</v>
      </c>
      <c r="E6850" s="3" t="s">
        <v>75</v>
      </c>
      <c r="F6850" s="4"/>
      <c r="G6850" s="16" t="s">
        <v>395</v>
      </c>
      <c r="H6850" s="16" t="s">
        <v>74</v>
      </c>
      <c r="I6850" s="183">
        <v>50000</v>
      </c>
      <c r="J6850" s="183">
        <v>100000</v>
      </c>
      <c r="K6850" s="183">
        <v>100000</v>
      </c>
      <c r="L6850" s="183">
        <f>M6850+N6850+O6850</f>
        <v>0</v>
      </c>
      <c r="M6850" s="17"/>
      <c r="N6850" s="17"/>
      <c r="O6850" s="17"/>
      <c r="P6850" s="17">
        <f t="shared" si="5530"/>
        <v>100000</v>
      </c>
      <c r="Q6850" s="183">
        <f t="shared" si="5531"/>
        <v>100</v>
      </c>
    </row>
    <row r="6851" spans="1:17" ht="22.5" x14ac:dyDescent="0.25">
      <c r="A6851" s="16" t="s">
        <v>1</v>
      </c>
      <c r="B6851" s="16" t="s">
        <v>1</v>
      </c>
      <c r="C6851" s="16" t="s">
        <v>1</v>
      </c>
      <c r="D6851" s="16" t="s">
        <v>1</v>
      </c>
      <c r="E6851" s="16" t="s">
        <v>1</v>
      </c>
      <c r="F6851" s="16" t="s">
        <v>1</v>
      </c>
      <c r="G6851" s="16" t="s">
        <v>1</v>
      </c>
      <c r="H6851" s="13" t="s">
        <v>2429</v>
      </c>
      <c r="I6851" s="184">
        <f t="shared" ref="I6851:O6851" si="5549">SUM(I6844,I6837,I6817,I6798)</f>
        <v>135864807</v>
      </c>
      <c r="J6851" s="184">
        <f t="shared" si="5549"/>
        <v>117763156</v>
      </c>
      <c r="K6851" s="184">
        <f t="shared" si="5549"/>
        <v>86280727</v>
      </c>
      <c r="L6851" s="184">
        <f t="shared" si="5549"/>
        <v>22696173</v>
      </c>
      <c r="M6851" s="14">
        <f t="shared" si="5549"/>
        <v>10715569</v>
      </c>
      <c r="N6851" s="14">
        <f t="shared" si="5549"/>
        <v>10107629</v>
      </c>
      <c r="O6851" s="14">
        <f t="shared" si="5549"/>
        <v>1872975</v>
      </c>
      <c r="P6851" s="14">
        <f t="shared" si="5530"/>
        <v>108976900</v>
      </c>
      <c r="Q6851" s="184">
        <f t="shared" si="5531"/>
        <v>92.53904506431536</v>
      </c>
    </row>
    <row r="6852" spans="1:17" ht="15.75" thickBot="1" x14ac:dyDescent="0.3">
      <c r="A6852" s="16" t="s">
        <v>1</v>
      </c>
      <c r="B6852" s="16" t="s">
        <v>1</v>
      </c>
      <c r="C6852" s="16" t="s">
        <v>1</v>
      </c>
      <c r="D6852" s="16" t="s">
        <v>1</v>
      </c>
      <c r="E6852" s="16" t="s">
        <v>1</v>
      </c>
      <c r="F6852" s="16" t="s">
        <v>1</v>
      </c>
      <c r="G6852" s="16" t="s">
        <v>1</v>
      </c>
      <c r="H6852" s="2" t="s">
        <v>77</v>
      </c>
      <c r="I6852" s="185">
        <v>44</v>
      </c>
      <c r="J6852" s="185">
        <v>44</v>
      </c>
      <c r="K6852" s="185"/>
      <c r="L6852" s="185">
        <f>M6852+N6852+O6852</f>
        <v>0</v>
      </c>
      <c r="M6852" s="15"/>
      <c r="N6852" s="15"/>
      <c r="O6852" s="15"/>
      <c r="P6852" s="15">
        <f t="shared" si="5530"/>
        <v>0</v>
      </c>
      <c r="Q6852" s="164"/>
    </row>
    <row r="6853" spans="1:17" ht="45.75" thickBot="1" x14ac:dyDescent="0.3">
      <c r="A6853" s="212" t="s">
        <v>1</v>
      </c>
      <c r="B6853" s="212" t="s">
        <v>1</v>
      </c>
      <c r="C6853" s="212" t="s">
        <v>1</v>
      </c>
      <c r="D6853" s="212" t="s">
        <v>1</v>
      </c>
      <c r="E6853" s="212" t="s">
        <v>1</v>
      </c>
      <c r="F6853" s="212" t="s">
        <v>1</v>
      </c>
      <c r="G6853" s="214" t="s">
        <v>1</v>
      </c>
      <c r="H6853" s="5" t="s">
        <v>78</v>
      </c>
      <c r="I6853" s="109" t="s">
        <v>3374</v>
      </c>
      <c r="J6853" s="109" t="s">
        <v>3433</v>
      </c>
      <c r="K6853" s="109" t="s">
        <v>3437</v>
      </c>
      <c r="L6853" s="109" t="s">
        <v>3434</v>
      </c>
      <c r="M6853" s="5" t="s">
        <v>3439</v>
      </c>
      <c r="N6853" s="5" t="s">
        <v>3440</v>
      </c>
      <c r="O6853" s="5" t="s">
        <v>3441</v>
      </c>
      <c r="P6853" s="5" t="s">
        <v>3438</v>
      </c>
      <c r="Q6853" s="162" t="s">
        <v>3302</v>
      </c>
    </row>
    <row r="6854" spans="1:17" x14ac:dyDescent="0.25">
      <c r="A6854" s="213"/>
      <c r="B6854" s="213"/>
      <c r="C6854" s="213"/>
      <c r="D6854" s="213"/>
      <c r="E6854" s="213"/>
      <c r="F6854" s="213"/>
      <c r="G6854" s="215"/>
      <c r="H6854" s="18" t="s">
        <v>1</v>
      </c>
      <c r="I6854" s="110">
        <v>1</v>
      </c>
      <c r="J6854" s="110">
        <v>2</v>
      </c>
      <c r="K6854" s="110">
        <v>20</v>
      </c>
      <c r="L6854" s="110" t="s">
        <v>3402</v>
      </c>
      <c r="M6854" s="12">
        <v>5</v>
      </c>
      <c r="N6854" s="12">
        <v>6</v>
      </c>
      <c r="O6854" s="12">
        <v>7</v>
      </c>
      <c r="P6854" s="12" t="s">
        <v>3303</v>
      </c>
      <c r="Q6854" s="110">
        <v>9</v>
      </c>
    </row>
    <row r="6855" spans="1:17" x14ac:dyDescent="0.25">
      <c r="A6855" s="213"/>
      <c r="B6855" s="213"/>
      <c r="C6855" s="213"/>
      <c r="D6855" s="213"/>
      <c r="E6855" s="213"/>
      <c r="F6855" s="213"/>
      <c r="G6855" s="215"/>
      <c r="H6855" s="19" t="s">
        <v>2430</v>
      </c>
      <c r="I6855" s="186">
        <f t="shared" ref="I6855:L6855" si="5550">SUM(I6823)</f>
        <v>87220726</v>
      </c>
      <c r="J6855" s="186">
        <f t="shared" ref="J6855" si="5551">SUM(J6823)</f>
        <v>81190726</v>
      </c>
      <c r="K6855" s="186">
        <f t="shared" ref="K6855" si="5552">SUM(K6823)</f>
        <v>59200000</v>
      </c>
      <c r="L6855" s="186">
        <f t="shared" si="5550"/>
        <v>16790726</v>
      </c>
      <c r="M6855" s="20">
        <f t="shared" ref="M6855:O6855" si="5553">SUM(M6823)</f>
        <v>7900000</v>
      </c>
      <c r="N6855" s="20">
        <f t="shared" si="5553"/>
        <v>7900000</v>
      </c>
      <c r="O6855" s="20">
        <f t="shared" si="5553"/>
        <v>990726</v>
      </c>
      <c r="P6855" s="20">
        <f t="shared" ref="P6855:P6862" si="5554">K6855+L6855</f>
        <v>75990726</v>
      </c>
      <c r="Q6855" s="186">
        <f>IF(J6855=0,"-",P6855/J6855*100)</f>
        <v>93.595327623994891</v>
      </c>
    </row>
    <row r="6856" spans="1:17" x14ac:dyDescent="0.25">
      <c r="A6856" s="213"/>
      <c r="B6856" s="213"/>
      <c r="C6856" s="213"/>
      <c r="D6856" s="213"/>
      <c r="E6856" s="213"/>
      <c r="F6856" s="213"/>
      <c r="G6856" s="215"/>
      <c r="H6856" s="19" t="s">
        <v>436</v>
      </c>
      <c r="I6856" s="186">
        <f t="shared" ref="I6856:L6856" si="5555">SUM(I6850,I6849,I6848,I6843,I6840,I6836,I6835,I6833,I6832,I6831,I6830,I6829,I6828,I6826,I6825,I6824,I6822,I6820,I6816,I6815,I6814,I6813,I6811,I6810,I6808,I6806,I6805,I6804,I6803,I6802,I6800)</f>
        <v>48644081</v>
      </c>
      <c r="J6856" s="186">
        <f t="shared" ref="J6856" si="5556">SUM(J6850,J6849,J6848,J6843,J6840,J6836,J6835,J6833,J6832,J6831,J6830,J6829,J6828,J6826,J6825,J6824,J6822,J6820,J6816,J6815,J6814,J6813,J6811,J6810,J6808,J6806,J6805,J6804,J6803,J6802,J6800)</f>
        <v>36572430</v>
      </c>
      <c r="K6856" s="186">
        <f t="shared" ref="K6856" si="5557">SUM(K6850,K6849,K6848,K6843,K6840,K6836,K6835,K6833,K6832,K6831,K6830,K6829,K6828,K6826,K6825,K6824,K6822,K6820,K6816,K6815,K6814,K6813,K6811,K6810,K6808,K6806,K6805,K6804,K6803,K6802,K6800)</f>
        <v>27080727</v>
      </c>
      <c r="L6856" s="186">
        <f t="shared" si="5555"/>
        <v>5905447</v>
      </c>
      <c r="M6856" s="20">
        <f t="shared" ref="M6856:O6856" si="5558">SUM(M6850,M6849,M6848,M6843,M6840,M6836,M6835,M6833,M6832,M6831,M6830,M6829,M6828,M6826,M6825,M6824,M6822,M6820,M6816,M6815,M6814,M6813,M6811,M6810,M6808,M6806,M6805,M6804,M6803,M6802,M6800)</f>
        <v>2815569</v>
      </c>
      <c r="N6856" s="20">
        <f t="shared" si="5558"/>
        <v>2207629</v>
      </c>
      <c r="O6856" s="20">
        <f t="shared" si="5558"/>
        <v>882249</v>
      </c>
      <c r="P6856" s="20">
        <f t="shared" si="5554"/>
        <v>32986174</v>
      </c>
      <c r="Q6856" s="186">
        <f>IF(J6856=0,"-",P6856/J6856*100)</f>
        <v>90.194099763127582</v>
      </c>
    </row>
    <row r="6857" spans="1:17" x14ac:dyDescent="0.25">
      <c r="A6857" s="213"/>
      <c r="B6857" s="213"/>
      <c r="C6857" s="213"/>
      <c r="D6857" s="213"/>
      <c r="E6857" s="213"/>
      <c r="F6857" s="213"/>
      <c r="G6857" s="215"/>
      <c r="H6857" s="21" t="s">
        <v>80</v>
      </c>
      <c r="I6857" s="186">
        <f t="shared" ref="I6857:L6857" si="5559">SUM(I6855:I6856)</f>
        <v>135864807</v>
      </c>
      <c r="J6857" s="186">
        <f t="shared" ref="J6857" si="5560">SUM(J6855:J6856)</f>
        <v>117763156</v>
      </c>
      <c r="K6857" s="186">
        <f t="shared" ref="K6857" si="5561">SUM(K6855:K6856)</f>
        <v>86280727</v>
      </c>
      <c r="L6857" s="186">
        <f t="shared" si="5559"/>
        <v>22696173</v>
      </c>
      <c r="M6857" s="20">
        <f t="shared" ref="M6857:O6857" si="5562">SUM(M6855:M6856)</f>
        <v>10715569</v>
      </c>
      <c r="N6857" s="20">
        <f t="shared" si="5562"/>
        <v>10107629</v>
      </c>
      <c r="O6857" s="20">
        <f t="shared" si="5562"/>
        <v>1872975</v>
      </c>
      <c r="P6857" s="20">
        <f t="shared" si="5554"/>
        <v>108976900</v>
      </c>
      <c r="Q6857" s="186">
        <f>IF(J6857=0,"-",P6857/J6857*100)</f>
        <v>92.53904506431536</v>
      </c>
    </row>
    <row r="6858" spans="1:17" x14ac:dyDescent="0.25">
      <c r="A6858" s="216"/>
      <c r="B6858" s="216"/>
      <c r="C6858" s="216"/>
      <c r="D6858" s="216"/>
      <c r="E6858" s="216"/>
      <c r="F6858" s="216"/>
      <c r="G6858" s="217"/>
      <c r="J6858" s="178">
        <v>0</v>
      </c>
      <c r="K6858" s="178">
        <v>0</v>
      </c>
      <c r="L6858" s="178">
        <f>M6858+N6858+O6858</f>
        <v>0</v>
      </c>
      <c r="P6858">
        <f t="shared" si="5554"/>
        <v>0</v>
      </c>
      <c r="Q6858" s="160" t="str">
        <f>IF(J6858=0,"-",P6858/J6858*100)</f>
        <v>-</v>
      </c>
    </row>
    <row r="6859" spans="1:17" x14ac:dyDescent="0.25">
      <c r="A6859" s="16" t="s">
        <v>1</v>
      </c>
      <c r="B6859" s="16" t="s">
        <v>1</v>
      </c>
      <c r="C6859" s="16" t="s">
        <v>1</v>
      </c>
      <c r="D6859" s="16" t="s">
        <v>1</v>
      </c>
      <c r="E6859" s="16" t="s">
        <v>1</v>
      </c>
      <c r="F6859" s="16" t="s">
        <v>1</v>
      </c>
      <c r="G6859" s="16" t="s">
        <v>1</v>
      </c>
      <c r="H6859" s="22" t="s">
        <v>1</v>
      </c>
      <c r="I6859" s="187"/>
      <c r="J6859" s="187"/>
      <c r="K6859" s="187"/>
      <c r="L6859" s="187">
        <f>M6859+N6859+O6859</f>
        <v>0</v>
      </c>
      <c r="M6859" s="22"/>
      <c r="N6859" s="22"/>
      <c r="O6859" s="22"/>
      <c r="P6859" s="22">
        <f t="shared" si="5554"/>
        <v>0</v>
      </c>
      <c r="Q6859" s="166"/>
    </row>
    <row r="6860" spans="1:17" x14ac:dyDescent="0.25">
      <c r="A6860" s="16" t="s">
        <v>1</v>
      </c>
      <c r="B6860" s="16" t="s">
        <v>1</v>
      </c>
      <c r="C6860" s="16" t="s">
        <v>1</v>
      </c>
      <c r="D6860" s="16" t="s">
        <v>1</v>
      </c>
      <c r="E6860" s="16" t="s">
        <v>1</v>
      </c>
      <c r="F6860" s="16" t="s">
        <v>1</v>
      </c>
      <c r="G6860" s="16" t="s">
        <v>1</v>
      </c>
      <c r="H6860" s="13" t="s">
        <v>2431</v>
      </c>
      <c r="I6860" s="184">
        <f t="shared" ref="I6860:L6860" si="5563">SUM(I6851)</f>
        <v>135864807</v>
      </c>
      <c r="J6860" s="184">
        <f t="shared" ref="J6860" si="5564">SUM(J6851)</f>
        <v>117763156</v>
      </c>
      <c r="K6860" s="184">
        <f t="shared" ref="K6860" si="5565">SUM(K6851)</f>
        <v>86280727</v>
      </c>
      <c r="L6860" s="184">
        <f t="shared" si="5563"/>
        <v>22696173</v>
      </c>
      <c r="M6860" s="14">
        <f t="shared" ref="M6860:O6860" si="5566">SUM(M6851)</f>
        <v>10715569</v>
      </c>
      <c r="N6860" s="14">
        <f t="shared" si="5566"/>
        <v>10107629</v>
      </c>
      <c r="O6860" s="14">
        <f t="shared" si="5566"/>
        <v>1872975</v>
      </c>
      <c r="P6860" s="14">
        <f t="shared" si="5554"/>
        <v>108976900</v>
      </c>
      <c r="Q6860" s="184">
        <f>IF(J6860=0,"-",P6860/J6860*100)</f>
        <v>92.53904506431536</v>
      </c>
    </row>
    <row r="6861" spans="1:17" x14ac:dyDescent="0.25">
      <c r="A6861" s="16" t="s">
        <v>1</v>
      </c>
      <c r="B6861" s="16" t="s">
        <v>1</v>
      </c>
      <c r="C6861" s="16" t="s">
        <v>1</v>
      </c>
      <c r="D6861" s="16" t="s">
        <v>1</v>
      </c>
      <c r="E6861" s="16" t="s">
        <v>1</v>
      </c>
      <c r="F6861" s="16" t="s">
        <v>1</v>
      </c>
      <c r="G6861" s="16" t="s">
        <v>1</v>
      </c>
      <c r="H6861" s="2" t="s">
        <v>77</v>
      </c>
      <c r="I6861" s="185">
        <f t="shared" ref="I6861:L6861" si="5567">SUM(I6852)</f>
        <v>44</v>
      </c>
      <c r="J6861" s="185">
        <f t="shared" ref="J6861" si="5568">SUM(J6852)</f>
        <v>44</v>
      </c>
      <c r="K6861" s="185"/>
      <c r="L6861" s="185">
        <f t="shared" si="5567"/>
        <v>0</v>
      </c>
      <c r="M6861" s="15">
        <f t="shared" ref="M6861:O6861" si="5569">SUM(M6852)</f>
        <v>0</v>
      </c>
      <c r="N6861" s="15">
        <f t="shared" si="5569"/>
        <v>0</v>
      </c>
      <c r="O6861" s="15">
        <f t="shared" si="5569"/>
        <v>0</v>
      </c>
      <c r="P6861" s="15">
        <f t="shared" si="5554"/>
        <v>0</v>
      </c>
      <c r="Q6861" s="185">
        <f>IF(J6861=0,"-",P6861/J6861*100)</f>
        <v>0</v>
      </c>
    </row>
    <row r="6862" spans="1:17" ht="15.75" thickBot="1" x14ac:dyDescent="0.3">
      <c r="A6862" s="16" t="s">
        <v>1</v>
      </c>
      <c r="B6862" s="16" t="s">
        <v>1</v>
      </c>
      <c r="C6862" s="16" t="s">
        <v>1</v>
      </c>
      <c r="D6862" s="16" t="s">
        <v>1</v>
      </c>
      <c r="E6862" s="16" t="s">
        <v>1</v>
      </c>
      <c r="F6862" s="16" t="s">
        <v>1</v>
      </c>
      <c r="G6862" s="16" t="s">
        <v>1</v>
      </c>
      <c r="H6862" s="23" t="s">
        <v>1</v>
      </c>
      <c r="I6862" s="179"/>
      <c r="J6862" s="179"/>
      <c r="K6862" s="179"/>
      <c r="L6862" s="179">
        <f>M6862+N6862+O6862</f>
        <v>0</v>
      </c>
      <c r="M6862" s="24"/>
      <c r="N6862" s="24"/>
      <c r="O6862" s="24"/>
      <c r="P6862" s="24">
        <f t="shared" si="5554"/>
        <v>0</v>
      </c>
      <c r="Q6862" s="167"/>
    </row>
    <row r="6863" spans="1:17" s="30" customFormat="1" ht="45.75" thickBot="1" x14ac:dyDescent="0.3">
      <c r="A6863" s="28" t="s">
        <v>4</v>
      </c>
      <c r="B6863" s="28" t="s">
        <v>5</v>
      </c>
      <c r="C6863" s="28" t="s">
        <v>6</v>
      </c>
      <c r="D6863" s="29" t="s">
        <v>1</v>
      </c>
      <c r="E6863" s="28" t="s">
        <v>7</v>
      </c>
      <c r="F6863" s="5" t="s">
        <v>8</v>
      </c>
      <c r="G6863" s="28" t="s">
        <v>9</v>
      </c>
      <c r="H6863" s="28" t="s">
        <v>10</v>
      </c>
      <c r="I6863" s="109" t="s">
        <v>3374</v>
      </c>
      <c r="J6863" s="109" t="s">
        <v>3433</v>
      </c>
      <c r="K6863" s="109" t="s">
        <v>3437</v>
      </c>
      <c r="L6863" s="109" t="s">
        <v>3434</v>
      </c>
      <c r="M6863" s="5" t="s">
        <v>3439</v>
      </c>
      <c r="N6863" s="5" t="s">
        <v>3440</v>
      </c>
      <c r="O6863" s="5" t="s">
        <v>3441</v>
      </c>
      <c r="P6863" s="5" t="s">
        <v>3438</v>
      </c>
      <c r="Q6863" s="162" t="s">
        <v>3302</v>
      </c>
    </row>
    <row r="6864" spans="1:17" s="30" customFormat="1" x14ac:dyDescent="0.25">
      <c r="A6864" s="31" t="s">
        <v>1</v>
      </c>
      <c r="B6864" s="31" t="s">
        <v>1</v>
      </c>
      <c r="C6864" s="31" t="s">
        <v>1</v>
      </c>
      <c r="D6864" s="32" t="s">
        <v>1</v>
      </c>
      <c r="E6864" s="32" t="s">
        <v>1</v>
      </c>
      <c r="F6864" s="9" t="s">
        <v>1</v>
      </c>
      <c r="G6864" s="33" t="s">
        <v>1</v>
      </c>
      <c r="H6864" s="34" t="s">
        <v>1</v>
      </c>
      <c r="I6864" s="110">
        <v>1</v>
      </c>
      <c r="J6864" s="110">
        <v>2</v>
      </c>
      <c r="K6864" s="110">
        <v>20</v>
      </c>
      <c r="L6864" s="110" t="s">
        <v>3402</v>
      </c>
      <c r="M6864" s="12">
        <v>5</v>
      </c>
      <c r="N6864" s="12">
        <v>6</v>
      </c>
      <c r="O6864" s="12">
        <v>7</v>
      </c>
      <c r="P6864" s="12" t="s">
        <v>3303</v>
      </c>
      <c r="Q6864" s="110">
        <v>9</v>
      </c>
    </row>
    <row r="6865" spans="1:17" s="30" customFormat="1" x14ac:dyDescent="0.25">
      <c r="A6865" s="35" t="s">
        <v>2387</v>
      </c>
      <c r="B6865" s="35" t="s">
        <v>3234</v>
      </c>
      <c r="C6865" s="36" t="s">
        <v>3220</v>
      </c>
      <c r="D6865" s="36" t="s">
        <v>3235</v>
      </c>
      <c r="E6865" s="37" t="s">
        <v>1</v>
      </c>
      <c r="F6865" s="2" t="s">
        <v>1</v>
      </c>
      <c r="G6865" s="37" t="s">
        <v>1</v>
      </c>
      <c r="H6865" s="37" t="s">
        <v>3236</v>
      </c>
      <c r="I6865" s="190">
        <v>0</v>
      </c>
      <c r="J6865" s="190">
        <v>0</v>
      </c>
      <c r="K6865" s="190"/>
      <c r="L6865" s="190">
        <f>M6865+N6865+O6865</f>
        <v>0</v>
      </c>
      <c r="M6865" s="38"/>
      <c r="N6865" s="38"/>
      <c r="O6865" s="38"/>
      <c r="P6865" s="38">
        <f t="shared" ref="P6865:P6896" si="5570">K6865+L6865</f>
        <v>0</v>
      </c>
      <c r="Q6865" s="169" t="str">
        <f t="shared" ref="Q6865:Q6897" si="5571">IF(J6865=0,"-",P6865/J6865*100)</f>
        <v>-</v>
      </c>
    </row>
    <row r="6866" spans="1:17" s="30" customFormat="1" ht="33.75" x14ac:dyDescent="0.25">
      <c r="A6866" s="35" t="s">
        <v>1</v>
      </c>
      <c r="B6866" s="35" t="s">
        <v>1</v>
      </c>
      <c r="C6866" s="35" t="s">
        <v>1</v>
      </c>
      <c r="D6866" s="37" t="s">
        <v>1</v>
      </c>
      <c r="E6866" s="37" t="s">
        <v>1</v>
      </c>
      <c r="F6866" s="2" t="s">
        <v>1</v>
      </c>
      <c r="G6866" s="37" t="s">
        <v>1</v>
      </c>
      <c r="H6866" s="39" t="s">
        <v>14</v>
      </c>
      <c r="I6866" s="191">
        <f t="shared" ref="I6866:L6866" si="5572">SUM(I6867,I6875,I6877)</f>
        <v>22969917</v>
      </c>
      <c r="J6866" s="191">
        <f t="shared" ref="J6866" si="5573">SUM(J6867,J6875,J6877)</f>
        <v>24258536</v>
      </c>
      <c r="K6866" s="191">
        <f t="shared" ref="K6866" si="5574">SUM(K6867,K6875,K6877)</f>
        <v>18775714</v>
      </c>
      <c r="L6866" s="191">
        <f t="shared" si="5572"/>
        <v>5426067</v>
      </c>
      <c r="M6866" s="50">
        <f t="shared" ref="M6866:O6866" si="5575">SUM(M6867,M6875,M6877)</f>
        <v>1946482</v>
      </c>
      <c r="N6866" s="50">
        <f t="shared" si="5575"/>
        <v>1884577</v>
      </c>
      <c r="O6866" s="50">
        <f t="shared" si="5575"/>
        <v>1595008</v>
      </c>
      <c r="P6866" s="50">
        <f t="shared" si="5570"/>
        <v>24201781</v>
      </c>
      <c r="Q6866" s="191">
        <f t="shared" si="5571"/>
        <v>99.766041116413618</v>
      </c>
    </row>
    <row r="6867" spans="1:17" s="30" customFormat="1" x14ac:dyDescent="0.25">
      <c r="A6867" s="36" t="s">
        <v>2387</v>
      </c>
      <c r="B6867" s="36" t="s">
        <v>3234</v>
      </c>
      <c r="C6867" s="36" t="s">
        <v>3220</v>
      </c>
      <c r="D6867" s="36" t="s">
        <v>3235</v>
      </c>
      <c r="E6867" s="37" t="s">
        <v>3223</v>
      </c>
      <c r="F6867" s="2" t="s">
        <v>1</v>
      </c>
      <c r="G6867" s="37" t="s">
        <v>1</v>
      </c>
      <c r="H6867" s="37" t="s">
        <v>16</v>
      </c>
      <c r="I6867" s="192">
        <f t="shared" ref="I6867:L6867" si="5576">SUM(I6868:I6869)</f>
        <v>17848186</v>
      </c>
      <c r="J6867" s="192">
        <f t="shared" ref="J6867" si="5577">SUM(J6868:J6869)</f>
        <v>19036850</v>
      </c>
      <c r="K6867" s="192">
        <f t="shared" ref="K6867" si="5578">SUM(K6868:K6869)</f>
        <v>14637467</v>
      </c>
      <c r="L6867" s="192">
        <f t="shared" si="5576"/>
        <v>4377585</v>
      </c>
      <c r="M6867" s="51">
        <f t="shared" ref="M6867:O6867" si="5579">SUM(M6868:M6869)</f>
        <v>1507961</v>
      </c>
      <c r="N6867" s="51">
        <f t="shared" si="5579"/>
        <v>1533722</v>
      </c>
      <c r="O6867" s="51">
        <f t="shared" si="5579"/>
        <v>1335902</v>
      </c>
      <c r="P6867" s="51">
        <f t="shared" si="5570"/>
        <v>19015052</v>
      </c>
      <c r="Q6867" s="192">
        <f t="shared" si="5571"/>
        <v>99.885495762166528</v>
      </c>
    </row>
    <row r="6868" spans="1:17" s="30" customFormat="1" x14ac:dyDescent="0.25">
      <c r="A6868" s="36" t="s">
        <v>2387</v>
      </c>
      <c r="B6868" s="36" t="s">
        <v>3234</v>
      </c>
      <c r="C6868" s="36" t="s">
        <v>3220</v>
      </c>
      <c r="D6868" s="36" t="s">
        <v>3235</v>
      </c>
      <c r="E6868" s="38" t="s">
        <v>18</v>
      </c>
      <c r="F6868" s="4" t="s">
        <v>1</v>
      </c>
      <c r="G6868" s="42" t="s">
        <v>1</v>
      </c>
      <c r="H6868" s="42" t="s">
        <v>17</v>
      </c>
      <c r="I6868" s="190">
        <f t="shared" ref="I6868:L6868" si="5580">SUM(I6913,I6959,I7005,I7050,I7096,I7142)</f>
        <v>15737816</v>
      </c>
      <c r="J6868" s="190">
        <f t="shared" ref="J6868" si="5581">SUM(J6913,J6959,J7005,J7050,J7096,J7142)</f>
        <v>16652022</v>
      </c>
      <c r="K6868" s="190">
        <f t="shared" ref="K6868" si="5582">SUM(K6913,K6959,K7005,K7050,K7096,K7142)</f>
        <v>12601853</v>
      </c>
      <c r="L6868" s="190">
        <f t="shared" si="5580"/>
        <v>4050169</v>
      </c>
      <c r="M6868" s="55">
        <f t="shared" ref="M6868:O6868" si="5583">SUM(M6913,M6959,M7005,M7050,M7096,M7142)</f>
        <v>1388185</v>
      </c>
      <c r="N6868" s="55">
        <f t="shared" si="5583"/>
        <v>1393185</v>
      </c>
      <c r="O6868" s="55">
        <f t="shared" si="5583"/>
        <v>1268799</v>
      </c>
      <c r="P6868" s="55">
        <f t="shared" si="5570"/>
        <v>16652022</v>
      </c>
      <c r="Q6868" s="190">
        <f t="shared" si="5571"/>
        <v>100</v>
      </c>
    </row>
    <row r="6869" spans="1:17" s="30" customFormat="1" x14ac:dyDescent="0.25">
      <c r="A6869" s="35" t="s">
        <v>2387</v>
      </c>
      <c r="B6869" s="35" t="s">
        <v>3234</v>
      </c>
      <c r="C6869" s="35" t="s">
        <v>3220</v>
      </c>
      <c r="D6869" s="36" t="s">
        <v>3235</v>
      </c>
      <c r="E6869" s="35" t="s">
        <v>3224</v>
      </c>
      <c r="F6869" s="4" t="s">
        <v>1</v>
      </c>
      <c r="G6869" s="42" t="s">
        <v>1</v>
      </c>
      <c r="H6869" s="37" t="s">
        <v>21</v>
      </c>
      <c r="I6869" s="192">
        <f t="shared" ref="I6869:L6869" si="5584">SUM(I6870:I6874)</f>
        <v>2110370</v>
      </c>
      <c r="J6869" s="192">
        <f t="shared" ref="J6869" si="5585">SUM(J6870:J6874)</f>
        <v>2384828</v>
      </c>
      <c r="K6869" s="192">
        <f t="shared" ref="K6869" si="5586">SUM(K6870:K6874)</f>
        <v>2035614</v>
      </c>
      <c r="L6869" s="192">
        <f t="shared" si="5584"/>
        <v>327416</v>
      </c>
      <c r="M6869" s="51">
        <f t="shared" ref="M6869:O6869" si="5587">SUM(M6870:M6874)</f>
        <v>119776</v>
      </c>
      <c r="N6869" s="51">
        <f t="shared" si="5587"/>
        <v>140537</v>
      </c>
      <c r="O6869" s="51">
        <f t="shared" si="5587"/>
        <v>67103</v>
      </c>
      <c r="P6869" s="51">
        <f t="shared" si="5570"/>
        <v>2363030</v>
      </c>
      <c r="Q6869" s="192">
        <f t="shared" si="5571"/>
        <v>99.085971818512704</v>
      </c>
    </row>
    <row r="6870" spans="1:17" s="30" customFormat="1" x14ac:dyDescent="0.25">
      <c r="A6870" s="36" t="s">
        <v>2387</v>
      </c>
      <c r="B6870" s="36" t="s">
        <v>3234</v>
      </c>
      <c r="C6870" s="36" t="s">
        <v>3220</v>
      </c>
      <c r="D6870" s="36" t="s">
        <v>3235</v>
      </c>
      <c r="E6870" s="38" t="s">
        <v>22</v>
      </c>
      <c r="F6870" s="4" t="s">
        <v>1</v>
      </c>
      <c r="G6870" s="42" t="s">
        <v>1</v>
      </c>
      <c r="H6870" s="42" t="s">
        <v>86</v>
      </c>
      <c r="I6870" s="190">
        <f t="shared" ref="I6870:L6870" si="5588">SUM(I6915,I6961,I7007,I7052,I7098,I7144)</f>
        <v>376208</v>
      </c>
      <c r="J6870" s="190">
        <f t="shared" ref="J6870" si="5589">SUM(J6915,J6961,J7007,J7052,J7098,J7144)</f>
        <v>389798</v>
      </c>
      <c r="K6870" s="190">
        <f t="shared" ref="K6870" si="5590">SUM(K6915,K6961,K7007,K7052,K7098,K7144)</f>
        <v>291875</v>
      </c>
      <c r="L6870" s="190">
        <f t="shared" si="5588"/>
        <v>97923</v>
      </c>
      <c r="M6870" s="55">
        <f t="shared" ref="M6870:O6870" si="5591">SUM(M6915,M6961,M7007,M7052,M7098,M7144)</f>
        <v>33788</v>
      </c>
      <c r="N6870" s="55">
        <f t="shared" si="5591"/>
        <v>33582</v>
      </c>
      <c r="O6870" s="55">
        <f t="shared" si="5591"/>
        <v>30553</v>
      </c>
      <c r="P6870" s="55">
        <f t="shared" si="5570"/>
        <v>389798</v>
      </c>
      <c r="Q6870" s="190">
        <f t="shared" si="5571"/>
        <v>100</v>
      </c>
    </row>
    <row r="6871" spans="1:17" s="30" customFormat="1" x14ac:dyDescent="0.25">
      <c r="A6871" s="36" t="s">
        <v>2387</v>
      </c>
      <c r="B6871" s="36" t="s">
        <v>3234</v>
      </c>
      <c r="C6871" s="36" t="s">
        <v>3220</v>
      </c>
      <c r="D6871" s="36" t="s">
        <v>3235</v>
      </c>
      <c r="E6871" s="38" t="s">
        <v>22</v>
      </c>
      <c r="F6871" s="4" t="s">
        <v>1</v>
      </c>
      <c r="G6871" s="42" t="s">
        <v>1</v>
      </c>
      <c r="H6871" s="42" t="s">
        <v>30</v>
      </c>
      <c r="I6871" s="190">
        <f t="shared" ref="I6871:L6871" si="5592">SUM(I6919,I6965,I7010,I7056,I7102,I7148)</f>
        <v>131450</v>
      </c>
      <c r="J6871" s="190">
        <f t="shared" ref="J6871" si="5593">SUM(J6919,J6965,J7010,J7056,J7102,J7148)</f>
        <v>165020</v>
      </c>
      <c r="K6871" s="190">
        <f t="shared" ref="K6871" si="5594">SUM(K6919,K6965,K7010,K7056,K7102,K7148)</f>
        <v>134972</v>
      </c>
      <c r="L6871" s="190">
        <f t="shared" si="5592"/>
        <v>8250</v>
      </c>
      <c r="M6871" s="55">
        <v>8250</v>
      </c>
      <c r="N6871" s="55"/>
      <c r="O6871" s="55"/>
      <c r="P6871" s="55">
        <f t="shared" si="5570"/>
        <v>143222</v>
      </c>
      <c r="Q6871" s="190">
        <f t="shared" si="5571"/>
        <v>86.79069203732881</v>
      </c>
    </row>
    <row r="6872" spans="1:17" s="30" customFormat="1" x14ac:dyDescent="0.25">
      <c r="A6872" s="36" t="s">
        <v>2387</v>
      </c>
      <c r="B6872" s="36" t="s">
        <v>3234</v>
      </c>
      <c r="C6872" s="36" t="s">
        <v>3220</v>
      </c>
      <c r="D6872" s="36" t="s">
        <v>3235</v>
      </c>
      <c r="E6872" s="38" t="s">
        <v>22</v>
      </c>
      <c r="F6872" s="4" t="s">
        <v>1</v>
      </c>
      <c r="G6872" s="42" t="s">
        <v>1</v>
      </c>
      <c r="H6872" s="42" t="s">
        <v>28</v>
      </c>
      <c r="I6872" s="190">
        <f t="shared" ref="I6872:L6872" si="5595">SUM(I6917,I6963,I7009,I7054,I7100,I7146)</f>
        <v>299666</v>
      </c>
      <c r="J6872" s="190">
        <f t="shared" ref="J6872" si="5596">SUM(J6917,J6963,J7009,J7054,J7100,J7146)</f>
        <v>343266</v>
      </c>
      <c r="K6872" s="190">
        <f t="shared" ref="K6872" si="5597">SUM(K6917,K6963,K7009,K7054,K7100,K7146)</f>
        <v>334619</v>
      </c>
      <c r="L6872" s="190">
        <f t="shared" si="5595"/>
        <v>8647</v>
      </c>
      <c r="M6872" s="55">
        <f t="shared" ref="M6872:O6872" si="5598">SUM(M6917,M6963,M7009,M7054,M7100,M7146)</f>
        <v>7953</v>
      </c>
      <c r="N6872" s="55">
        <f t="shared" si="5598"/>
        <v>694</v>
      </c>
      <c r="O6872" s="55">
        <f t="shared" si="5598"/>
        <v>0</v>
      </c>
      <c r="P6872" s="55">
        <f t="shared" si="5570"/>
        <v>343266</v>
      </c>
      <c r="Q6872" s="190">
        <f t="shared" si="5571"/>
        <v>100</v>
      </c>
    </row>
    <row r="6873" spans="1:17" s="30" customFormat="1" x14ac:dyDescent="0.25">
      <c r="A6873" s="36" t="s">
        <v>2387</v>
      </c>
      <c r="B6873" s="36" t="s">
        <v>3234</v>
      </c>
      <c r="C6873" s="36" t="s">
        <v>3220</v>
      </c>
      <c r="D6873" s="36" t="s">
        <v>3235</v>
      </c>
      <c r="E6873" s="38" t="s">
        <v>22</v>
      </c>
      <c r="F6873" s="4" t="s">
        <v>1</v>
      </c>
      <c r="G6873" s="42" t="s">
        <v>1</v>
      </c>
      <c r="H6873" s="42" t="s">
        <v>26</v>
      </c>
      <c r="I6873" s="190">
        <f t="shared" ref="I6873:L6873" si="5599">SUM(I6916,I6962,I7008,I7053,I7099,I7145)</f>
        <v>1252046</v>
      </c>
      <c r="J6873" s="190">
        <f t="shared" ref="J6873" si="5600">SUM(J6916,J6962,J7008,J7053,J7099,J7145)</f>
        <v>1436387</v>
      </c>
      <c r="K6873" s="190">
        <f t="shared" ref="K6873" si="5601">SUM(K6916,K6962,K7008,K7053,K7099,K7145)</f>
        <v>1233791</v>
      </c>
      <c r="L6873" s="190">
        <f t="shared" si="5599"/>
        <v>202596</v>
      </c>
      <c r="M6873" s="55">
        <f t="shared" ref="M6873:O6873" si="5602">SUM(M6916,M6962,M7008,M7053,M7099,M7145)</f>
        <v>69785</v>
      </c>
      <c r="N6873" s="55">
        <f t="shared" si="5602"/>
        <v>106261</v>
      </c>
      <c r="O6873" s="55">
        <f t="shared" si="5602"/>
        <v>26550</v>
      </c>
      <c r="P6873" s="55">
        <f t="shared" si="5570"/>
        <v>1436387</v>
      </c>
      <c r="Q6873" s="190">
        <f t="shared" si="5571"/>
        <v>100</v>
      </c>
    </row>
    <row r="6874" spans="1:17" s="30" customFormat="1" x14ac:dyDescent="0.25">
      <c r="A6874" s="36" t="s">
        <v>2387</v>
      </c>
      <c r="B6874" s="36" t="s">
        <v>3234</v>
      </c>
      <c r="C6874" s="36" t="s">
        <v>3220</v>
      </c>
      <c r="D6874" s="36" t="s">
        <v>3235</v>
      </c>
      <c r="E6874" s="38" t="s">
        <v>22</v>
      </c>
      <c r="F6874" s="4" t="s">
        <v>1</v>
      </c>
      <c r="G6874" s="42" t="s">
        <v>1</v>
      </c>
      <c r="H6874" s="42" t="s">
        <v>24</v>
      </c>
      <c r="I6874" s="190">
        <f t="shared" ref="I6874:L6874" si="5603">SUM(I6918,I6964,I7055,I7101,I7147)</f>
        <v>51000</v>
      </c>
      <c r="J6874" s="190">
        <f t="shared" ref="J6874" si="5604">SUM(J6918,J6964,J7055,J7101,J7147)</f>
        <v>50357</v>
      </c>
      <c r="K6874" s="190">
        <f t="shared" ref="K6874" si="5605">SUM(K6918,K6964,K7055,K7101,K7147)</f>
        <v>40357</v>
      </c>
      <c r="L6874" s="190">
        <f t="shared" si="5603"/>
        <v>10000</v>
      </c>
      <c r="M6874" s="55"/>
      <c r="N6874" s="55"/>
      <c r="O6874" s="55">
        <v>10000</v>
      </c>
      <c r="P6874" s="55">
        <f t="shared" si="5570"/>
        <v>50357</v>
      </c>
      <c r="Q6874" s="190">
        <f t="shared" si="5571"/>
        <v>100</v>
      </c>
    </row>
    <row r="6875" spans="1:17" s="30" customFormat="1" x14ac:dyDescent="0.25">
      <c r="A6875" s="36" t="s">
        <v>2387</v>
      </c>
      <c r="B6875" s="36" t="s">
        <v>3234</v>
      </c>
      <c r="C6875" s="36" t="s">
        <v>3220</v>
      </c>
      <c r="D6875" s="36" t="s">
        <v>3235</v>
      </c>
      <c r="E6875" s="37" t="s">
        <v>3225</v>
      </c>
      <c r="F6875" s="2" t="s">
        <v>1</v>
      </c>
      <c r="G6875" s="37" t="s">
        <v>1</v>
      </c>
      <c r="H6875" s="37" t="s">
        <v>32</v>
      </c>
      <c r="I6875" s="192">
        <f t="shared" ref="I6875:O6875" si="5606">SUM(I6876)</f>
        <v>1652467</v>
      </c>
      <c r="J6875" s="192">
        <f t="shared" si="5606"/>
        <v>1745510</v>
      </c>
      <c r="K6875" s="192">
        <f t="shared" si="5606"/>
        <v>1315536</v>
      </c>
      <c r="L6875" s="192">
        <f t="shared" si="5606"/>
        <v>429974</v>
      </c>
      <c r="M6875" s="51">
        <f t="shared" si="5606"/>
        <v>151356</v>
      </c>
      <c r="N6875" s="51">
        <f t="shared" si="5606"/>
        <v>146044</v>
      </c>
      <c r="O6875" s="51">
        <f t="shared" si="5606"/>
        <v>132574</v>
      </c>
      <c r="P6875" s="51">
        <f t="shared" si="5570"/>
        <v>1745510</v>
      </c>
      <c r="Q6875" s="192">
        <f t="shared" si="5571"/>
        <v>100</v>
      </c>
    </row>
    <row r="6876" spans="1:17" s="30" customFormat="1" x14ac:dyDescent="0.25">
      <c r="A6876" s="36" t="s">
        <v>2387</v>
      </c>
      <c r="B6876" s="36" t="s">
        <v>3234</v>
      </c>
      <c r="C6876" s="36" t="s">
        <v>3220</v>
      </c>
      <c r="D6876" s="36" t="s">
        <v>3235</v>
      </c>
      <c r="E6876" s="38" t="s">
        <v>34</v>
      </c>
      <c r="F6876" s="4" t="s">
        <v>1</v>
      </c>
      <c r="G6876" s="42" t="s">
        <v>1</v>
      </c>
      <c r="H6876" s="42" t="s">
        <v>33</v>
      </c>
      <c r="I6876" s="190">
        <f t="shared" ref="I6876:L6876" si="5607">SUM(I6921,I6967,I7012,I7058,I7104,I7150)</f>
        <v>1652467</v>
      </c>
      <c r="J6876" s="190">
        <f t="shared" ref="J6876" si="5608">SUM(J6921,J6967,J7012,J7058,J7104,J7150)</f>
        <v>1745510</v>
      </c>
      <c r="K6876" s="190">
        <f t="shared" ref="K6876" si="5609">SUM(K6921,K6967,K7012,K7058,K7104,K7150)</f>
        <v>1315536</v>
      </c>
      <c r="L6876" s="190">
        <f t="shared" si="5607"/>
        <v>429974</v>
      </c>
      <c r="M6876" s="55">
        <f t="shared" ref="M6876:O6876" si="5610">SUM(M6921,M6967,M7012,M7058,M7104,M7150)</f>
        <v>151356</v>
      </c>
      <c r="N6876" s="55">
        <f t="shared" si="5610"/>
        <v>146044</v>
      </c>
      <c r="O6876" s="55">
        <f t="shared" si="5610"/>
        <v>132574</v>
      </c>
      <c r="P6876" s="55">
        <f t="shared" si="5570"/>
        <v>1745510</v>
      </c>
      <c r="Q6876" s="190">
        <f t="shared" si="5571"/>
        <v>100</v>
      </c>
    </row>
    <row r="6877" spans="1:17" s="30" customFormat="1" x14ac:dyDescent="0.25">
      <c r="A6877" s="36" t="s">
        <v>2387</v>
      </c>
      <c r="B6877" s="36" t="s">
        <v>3234</v>
      </c>
      <c r="C6877" s="36" t="s">
        <v>3220</v>
      </c>
      <c r="D6877" s="36" t="s">
        <v>3235</v>
      </c>
      <c r="E6877" s="37" t="s">
        <v>3226</v>
      </c>
      <c r="F6877" s="2" t="s">
        <v>1</v>
      </c>
      <c r="G6877" s="37" t="s">
        <v>1</v>
      </c>
      <c r="H6877" s="37" t="s">
        <v>36</v>
      </c>
      <c r="I6877" s="192">
        <f t="shared" ref="I6877:L6877" si="5611">SUM(I6878:I6886)</f>
        <v>3469264</v>
      </c>
      <c r="J6877" s="192">
        <f t="shared" ref="J6877" si="5612">SUM(J6878:J6886)</f>
        <v>3476176</v>
      </c>
      <c r="K6877" s="192">
        <f t="shared" ref="K6877" si="5613">SUM(K6878:K6886)</f>
        <v>2822711</v>
      </c>
      <c r="L6877" s="192">
        <f t="shared" si="5611"/>
        <v>618508</v>
      </c>
      <c r="M6877" s="51">
        <f t="shared" ref="M6877:O6877" si="5614">SUM(M6878:M6886)</f>
        <v>287165</v>
      </c>
      <c r="N6877" s="51">
        <f t="shared" si="5614"/>
        <v>204811</v>
      </c>
      <c r="O6877" s="51">
        <f t="shared" si="5614"/>
        <v>126532</v>
      </c>
      <c r="P6877" s="51">
        <f t="shared" si="5570"/>
        <v>3441219</v>
      </c>
      <c r="Q6877" s="192">
        <f t="shared" si="5571"/>
        <v>98.994383483459984</v>
      </c>
    </row>
    <row r="6878" spans="1:17" s="30" customFormat="1" x14ac:dyDescent="0.25">
      <c r="A6878" s="36" t="s">
        <v>2387</v>
      </c>
      <c r="B6878" s="36" t="s">
        <v>3234</v>
      </c>
      <c r="C6878" s="36" t="s">
        <v>3220</v>
      </c>
      <c r="D6878" s="36" t="s">
        <v>3235</v>
      </c>
      <c r="E6878" s="38" t="s">
        <v>39</v>
      </c>
      <c r="F6878" s="4" t="s">
        <v>1</v>
      </c>
      <c r="G6878" s="42" t="s">
        <v>1</v>
      </c>
      <c r="H6878" s="42" t="s">
        <v>38</v>
      </c>
      <c r="I6878" s="190">
        <f t="shared" ref="I6878:L6878" si="5615">SUM(I6923,I6969,I7014,I7060,I7106,I7152)</f>
        <v>30000</v>
      </c>
      <c r="J6878" s="190">
        <f t="shared" ref="J6878" si="5616">SUM(J6923,J6969,J7014,J7060,J7106,J7152)</f>
        <v>45000</v>
      </c>
      <c r="K6878" s="190">
        <f t="shared" ref="K6878" si="5617">SUM(K6923,K6969,K7014,K7060,K7106,K7152)</f>
        <v>42715</v>
      </c>
      <c r="L6878" s="190">
        <f t="shared" si="5615"/>
        <v>2285</v>
      </c>
      <c r="M6878" s="55">
        <f t="shared" ref="M6878:O6878" si="5618">SUM(M6923,M6969,M7014,M7060,M7106,M7152)</f>
        <v>1185</v>
      </c>
      <c r="N6878" s="55">
        <f t="shared" si="5618"/>
        <v>600</v>
      </c>
      <c r="O6878" s="55">
        <f t="shared" si="5618"/>
        <v>500</v>
      </c>
      <c r="P6878" s="55">
        <f t="shared" si="5570"/>
        <v>45000</v>
      </c>
      <c r="Q6878" s="190">
        <f t="shared" si="5571"/>
        <v>100</v>
      </c>
    </row>
    <row r="6879" spans="1:17" s="30" customFormat="1" x14ac:dyDescent="0.25">
      <c r="A6879" s="36" t="s">
        <v>2387</v>
      </c>
      <c r="B6879" s="36" t="s">
        <v>3234</v>
      </c>
      <c r="C6879" s="36" t="s">
        <v>3220</v>
      </c>
      <c r="D6879" s="36" t="s">
        <v>3235</v>
      </c>
      <c r="E6879" s="38" t="s">
        <v>197</v>
      </c>
      <c r="F6879" s="4" t="s">
        <v>1</v>
      </c>
      <c r="G6879" s="42" t="s">
        <v>1</v>
      </c>
      <c r="H6879" s="42" t="s">
        <v>196</v>
      </c>
      <c r="I6879" s="190">
        <f t="shared" ref="I6879:L6879" si="5619">SUM(I6924,I6970,I7015,I7061,I7107,I7153)</f>
        <v>616600</v>
      </c>
      <c r="J6879" s="190">
        <f t="shared" ref="J6879" si="5620">SUM(J6924,J6970,J7015,J7061,J7107,J7153)</f>
        <v>571930</v>
      </c>
      <c r="K6879" s="190">
        <f t="shared" ref="K6879" si="5621">SUM(K6924,K6970,K7015,K7061,K7107,K7153)</f>
        <v>422950</v>
      </c>
      <c r="L6879" s="190">
        <f t="shared" si="5619"/>
        <v>148980</v>
      </c>
      <c r="M6879" s="55">
        <f t="shared" ref="M6879:O6879" si="5622">SUM(M6924,M6970,M7015,M7061,M7107,M7153)</f>
        <v>87270</v>
      </c>
      <c r="N6879" s="55">
        <f t="shared" si="5622"/>
        <v>35500</v>
      </c>
      <c r="O6879" s="55">
        <f t="shared" si="5622"/>
        <v>26210</v>
      </c>
      <c r="P6879" s="55">
        <f t="shared" si="5570"/>
        <v>571930</v>
      </c>
      <c r="Q6879" s="190">
        <f t="shared" si="5571"/>
        <v>100</v>
      </c>
    </row>
    <row r="6880" spans="1:17" s="30" customFormat="1" x14ac:dyDescent="0.25">
      <c r="A6880" s="36" t="s">
        <v>2387</v>
      </c>
      <c r="B6880" s="36" t="s">
        <v>3234</v>
      </c>
      <c r="C6880" s="36" t="s">
        <v>3220</v>
      </c>
      <c r="D6880" s="36" t="s">
        <v>3235</v>
      </c>
      <c r="E6880" s="38" t="s">
        <v>200</v>
      </c>
      <c r="F6880" s="4" t="s">
        <v>1</v>
      </c>
      <c r="G6880" s="42" t="s">
        <v>1</v>
      </c>
      <c r="H6880" s="42" t="s">
        <v>199</v>
      </c>
      <c r="I6880" s="190">
        <f t="shared" ref="I6880:L6880" si="5623">SUM(I6925,I6971,I7016,I7062,I7108,I7154)</f>
        <v>187825</v>
      </c>
      <c r="J6880" s="190">
        <f t="shared" ref="J6880" si="5624">SUM(J6925,J6971,J7016,J7062,J7108,J7154)</f>
        <v>203525</v>
      </c>
      <c r="K6880" s="190">
        <f t="shared" ref="K6880" si="5625">SUM(K6925,K6971,K7016,K7062,K7108,K7154)</f>
        <v>163750</v>
      </c>
      <c r="L6880" s="190">
        <f t="shared" si="5623"/>
        <v>39775</v>
      </c>
      <c r="M6880" s="55">
        <f t="shared" ref="M6880:O6880" si="5626">SUM(M6925,M6971,M7016,M7062,M7108,M7154)</f>
        <v>17050</v>
      </c>
      <c r="N6880" s="55">
        <f t="shared" si="5626"/>
        <v>16000</v>
      </c>
      <c r="O6880" s="55">
        <f t="shared" si="5626"/>
        <v>6725</v>
      </c>
      <c r="P6880" s="55">
        <f t="shared" si="5570"/>
        <v>203525</v>
      </c>
      <c r="Q6880" s="190">
        <f t="shared" si="5571"/>
        <v>100</v>
      </c>
    </row>
    <row r="6881" spans="1:17" s="30" customFormat="1" x14ac:dyDescent="0.25">
      <c r="A6881" s="36" t="s">
        <v>2387</v>
      </c>
      <c r="B6881" s="36" t="s">
        <v>3234</v>
      </c>
      <c r="C6881" s="36" t="s">
        <v>3220</v>
      </c>
      <c r="D6881" s="36" t="s">
        <v>3235</v>
      </c>
      <c r="E6881" s="38" t="s">
        <v>203</v>
      </c>
      <c r="F6881" s="4" t="s">
        <v>1</v>
      </c>
      <c r="G6881" s="42" t="s">
        <v>1</v>
      </c>
      <c r="H6881" s="42" t="s">
        <v>202</v>
      </c>
      <c r="I6881" s="190">
        <f t="shared" ref="I6881:L6881" si="5627">SUM(I6926,I6972,I7017,I7063,I7109,I7155)</f>
        <v>973996</v>
      </c>
      <c r="J6881" s="190">
        <f t="shared" ref="J6881" si="5628">SUM(J6926,J6972,J7017,J7063,J7109,J7155)</f>
        <v>1038504</v>
      </c>
      <c r="K6881" s="190">
        <f t="shared" ref="K6881" si="5629">SUM(K6926,K6972,K7017,K7063,K7109,K7155)</f>
        <v>876954</v>
      </c>
      <c r="L6881" s="190">
        <f t="shared" si="5627"/>
        <v>161550</v>
      </c>
      <c r="M6881" s="55">
        <f t="shared" ref="M6881:O6881" si="5630">SUM(M6926,M6972,M7017,M7063,M7109,M7155)</f>
        <v>73524</v>
      </c>
      <c r="N6881" s="55">
        <f t="shared" si="5630"/>
        <v>51526</v>
      </c>
      <c r="O6881" s="55">
        <f t="shared" si="5630"/>
        <v>36500</v>
      </c>
      <c r="P6881" s="55">
        <f t="shared" si="5570"/>
        <v>1038504</v>
      </c>
      <c r="Q6881" s="190">
        <f t="shared" si="5571"/>
        <v>100</v>
      </c>
    </row>
    <row r="6882" spans="1:17" s="30" customFormat="1" x14ac:dyDescent="0.25">
      <c r="A6882" s="36" t="s">
        <v>2387</v>
      </c>
      <c r="B6882" s="36" t="s">
        <v>3234</v>
      </c>
      <c r="C6882" s="36" t="s">
        <v>3220</v>
      </c>
      <c r="D6882" s="36" t="s">
        <v>3235</v>
      </c>
      <c r="E6882" s="38" t="s">
        <v>206</v>
      </c>
      <c r="F6882" s="4" t="s">
        <v>1</v>
      </c>
      <c r="G6882" s="42" t="s">
        <v>1</v>
      </c>
      <c r="H6882" s="42" t="s">
        <v>205</v>
      </c>
      <c r="I6882" s="190">
        <f t="shared" ref="I6882:L6882" si="5631">SUM(I6927,I6973,I7018,I7064,I7110,I7156)</f>
        <v>114067</v>
      </c>
      <c r="J6882" s="190">
        <f t="shared" ref="J6882" si="5632">SUM(J6927,J6973,J7018,J7064,J7110,J7156)</f>
        <v>109039</v>
      </c>
      <c r="K6882" s="190">
        <f t="shared" ref="K6882" si="5633">SUM(K6927,K6973,K7018,K7064,K7110,K7156)</f>
        <v>77240</v>
      </c>
      <c r="L6882" s="190">
        <f t="shared" si="5631"/>
        <v>31799</v>
      </c>
      <c r="M6882" s="55">
        <f t="shared" ref="M6882:O6882" si="5634">SUM(M6927,M6973,M7018,M7064,M7110,M7156)</f>
        <v>13850</v>
      </c>
      <c r="N6882" s="55">
        <f t="shared" si="5634"/>
        <v>10149</v>
      </c>
      <c r="O6882" s="55">
        <f t="shared" si="5634"/>
        <v>7800</v>
      </c>
      <c r="P6882" s="55">
        <f t="shared" si="5570"/>
        <v>109039</v>
      </c>
      <c r="Q6882" s="190">
        <f t="shared" si="5571"/>
        <v>100</v>
      </c>
    </row>
    <row r="6883" spans="1:17" s="30" customFormat="1" x14ac:dyDescent="0.25">
      <c r="A6883" s="36" t="s">
        <v>2387</v>
      </c>
      <c r="B6883" s="36" t="s">
        <v>3234</v>
      </c>
      <c r="C6883" s="36" t="s">
        <v>3220</v>
      </c>
      <c r="D6883" s="36" t="s">
        <v>3235</v>
      </c>
      <c r="E6883" s="38" t="s">
        <v>209</v>
      </c>
      <c r="F6883" s="4" t="s">
        <v>1</v>
      </c>
      <c r="G6883" s="42" t="s">
        <v>1</v>
      </c>
      <c r="H6883" s="42" t="s">
        <v>208</v>
      </c>
      <c r="I6883" s="190">
        <f t="shared" ref="I6883:L6883" si="5635">SUM(I6928,I6974,I7019,I7065,I7111,I7157)</f>
        <v>647700</v>
      </c>
      <c r="J6883" s="190">
        <f t="shared" ref="J6883" si="5636">SUM(J6928,J6974,J7019,J7065,J7111,J7157)</f>
        <v>464452</v>
      </c>
      <c r="K6883" s="190">
        <f t="shared" ref="K6883" si="5637">SUM(K6928,K6974,K7019,K7065,K7111,K7157)</f>
        <v>392963</v>
      </c>
      <c r="L6883" s="190">
        <f t="shared" si="5635"/>
        <v>71389</v>
      </c>
      <c r="M6883" s="55">
        <f t="shared" ref="M6883:O6883" si="5638">SUM(M6928,M6974,M7019,M7065,M7111,M7157)</f>
        <v>35031</v>
      </c>
      <c r="N6883" s="55">
        <f t="shared" si="5638"/>
        <v>35031</v>
      </c>
      <c r="O6883" s="55">
        <f t="shared" si="5638"/>
        <v>1327</v>
      </c>
      <c r="P6883" s="55">
        <f t="shared" si="5570"/>
        <v>464352</v>
      </c>
      <c r="Q6883" s="190">
        <f t="shared" si="5571"/>
        <v>99.978469249782549</v>
      </c>
    </row>
    <row r="6884" spans="1:17" s="30" customFormat="1" x14ac:dyDescent="0.25">
      <c r="A6884" s="36" t="s">
        <v>2387</v>
      </c>
      <c r="B6884" s="36" t="s">
        <v>3234</v>
      </c>
      <c r="C6884" s="36" t="s">
        <v>3220</v>
      </c>
      <c r="D6884" s="36" t="s">
        <v>3235</v>
      </c>
      <c r="E6884" s="38" t="s">
        <v>212</v>
      </c>
      <c r="F6884" s="4" t="s">
        <v>1</v>
      </c>
      <c r="G6884" s="42" t="s">
        <v>1</v>
      </c>
      <c r="H6884" s="42" t="s">
        <v>211</v>
      </c>
      <c r="I6884" s="190">
        <f t="shared" ref="I6884:L6884" si="5639">SUM(I6929,I6975,I7020,I7066,I7112,I7158)</f>
        <v>187620</v>
      </c>
      <c r="J6884" s="190">
        <f t="shared" ref="J6884" si="5640">SUM(J6929,J6975,J7020,J7066,J7112,J7158)</f>
        <v>185820</v>
      </c>
      <c r="K6884" s="190">
        <f t="shared" ref="K6884" si="5641">SUM(K6929,K6975,K7020,K7066,K7112,K7158)</f>
        <v>154500</v>
      </c>
      <c r="L6884" s="190">
        <f t="shared" si="5639"/>
        <v>31320</v>
      </c>
      <c r="M6884" s="55">
        <f t="shared" ref="M6884:O6884" si="5642">SUM(M6929,M6975,M7020,M7066,M7112,M7158)</f>
        <v>13050</v>
      </c>
      <c r="N6884" s="55">
        <f t="shared" si="5642"/>
        <v>11950</v>
      </c>
      <c r="O6884" s="55">
        <f t="shared" si="5642"/>
        <v>6320</v>
      </c>
      <c r="P6884" s="55">
        <f t="shared" si="5570"/>
        <v>185820</v>
      </c>
      <c r="Q6884" s="190">
        <f t="shared" si="5571"/>
        <v>100</v>
      </c>
    </row>
    <row r="6885" spans="1:17" s="30" customFormat="1" x14ac:dyDescent="0.25">
      <c r="A6885" s="36" t="s">
        <v>2387</v>
      </c>
      <c r="B6885" s="36" t="s">
        <v>3234</v>
      </c>
      <c r="C6885" s="36" t="s">
        <v>3220</v>
      </c>
      <c r="D6885" s="36" t="s">
        <v>3235</v>
      </c>
      <c r="E6885" s="38" t="s">
        <v>215</v>
      </c>
      <c r="F6885" s="4" t="s">
        <v>1</v>
      </c>
      <c r="G6885" s="42" t="s">
        <v>1</v>
      </c>
      <c r="H6885" s="42" t="s">
        <v>214</v>
      </c>
      <c r="I6885" s="190">
        <f t="shared" ref="I6885:L6885" si="5643">SUM(I6930,I6976,I7021,I7067,I7113,I7159)</f>
        <v>56365</v>
      </c>
      <c r="J6885" s="190">
        <f t="shared" ref="J6885" si="5644">SUM(J6930,J6976,J7021,J7067,J7113,J7159)</f>
        <v>56865</v>
      </c>
      <c r="K6885" s="190">
        <f t="shared" ref="K6885" si="5645">SUM(K6930,K6976,K7021,K7067,K7113,K7159)</f>
        <v>46265</v>
      </c>
      <c r="L6885" s="190">
        <f t="shared" si="5643"/>
        <v>10600</v>
      </c>
      <c r="M6885" s="55">
        <f t="shared" ref="M6885:O6885" si="5646">SUM(M6930,M6976,M7021,M7067,M7113,M7159)</f>
        <v>4250</v>
      </c>
      <c r="N6885" s="55">
        <f t="shared" si="5646"/>
        <v>3150</v>
      </c>
      <c r="O6885" s="55">
        <f t="shared" si="5646"/>
        <v>3200</v>
      </c>
      <c r="P6885" s="55">
        <f t="shared" si="5570"/>
        <v>56865</v>
      </c>
      <c r="Q6885" s="190">
        <f t="shared" si="5571"/>
        <v>100</v>
      </c>
    </row>
    <row r="6886" spans="1:17" s="30" customFormat="1" x14ac:dyDescent="0.25">
      <c r="A6886" s="36" t="s">
        <v>2387</v>
      </c>
      <c r="B6886" s="36" t="s">
        <v>3234</v>
      </c>
      <c r="C6886" s="36" t="s">
        <v>3220</v>
      </c>
      <c r="D6886" s="36" t="s">
        <v>3235</v>
      </c>
      <c r="E6886" s="38" t="s">
        <v>42</v>
      </c>
      <c r="F6886" s="4" t="s">
        <v>1</v>
      </c>
      <c r="G6886" s="42" t="s">
        <v>1</v>
      </c>
      <c r="H6886" s="42" t="s">
        <v>41</v>
      </c>
      <c r="I6886" s="190">
        <f t="shared" ref="I6886:L6886" si="5647">SUM(I6931,I6977,I7022,I7068,I7114,I7160)</f>
        <v>655091</v>
      </c>
      <c r="J6886" s="190">
        <f t="shared" ref="J6886" si="5648">SUM(J6931,J6977,J7022,J7068,J7114,J7160)</f>
        <v>801041</v>
      </c>
      <c r="K6886" s="190">
        <f t="shared" ref="K6886" si="5649">SUM(K6931,K6977,K7022,K7068,K7114,K7160)</f>
        <v>645374</v>
      </c>
      <c r="L6886" s="190">
        <f t="shared" si="5647"/>
        <v>120810</v>
      </c>
      <c r="M6886" s="55">
        <f t="shared" ref="M6886:O6886" si="5650">SUM(M6931,M6977,M7022,M7068,M7114,M7160)</f>
        <v>41955</v>
      </c>
      <c r="N6886" s="55">
        <f t="shared" si="5650"/>
        <v>40905</v>
      </c>
      <c r="O6886" s="55">
        <f t="shared" si="5650"/>
        <v>37950</v>
      </c>
      <c r="P6886" s="55">
        <f t="shared" si="5570"/>
        <v>766184</v>
      </c>
      <c r="Q6886" s="190">
        <f t="shared" si="5571"/>
        <v>95.648537340785296</v>
      </c>
    </row>
    <row r="6887" spans="1:17" s="30" customFormat="1" ht="22.5" x14ac:dyDescent="0.25">
      <c r="A6887" s="35" t="s">
        <v>1</v>
      </c>
      <c r="B6887" s="35" t="s">
        <v>1</v>
      </c>
      <c r="C6887" s="35" t="s">
        <v>1</v>
      </c>
      <c r="D6887" s="37" t="s">
        <v>1</v>
      </c>
      <c r="E6887" s="37" t="s">
        <v>1</v>
      </c>
      <c r="F6887" s="2" t="s">
        <v>1</v>
      </c>
      <c r="G6887" s="37" t="s">
        <v>1</v>
      </c>
      <c r="H6887" s="39" t="s">
        <v>57</v>
      </c>
      <c r="I6887" s="191">
        <f t="shared" ref="I6887:O6887" si="5651">SUM(I6888)</f>
        <v>4010900</v>
      </c>
      <c r="J6887" s="191">
        <f t="shared" si="5651"/>
        <v>103250</v>
      </c>
      <c r="K6887" s="191">
        <f t="shared" si="5651"/>
        <v>92350</v>
      </c>
      <c r="L6887" s="191">
        <f t="shared" si="5651"/>
        <v>100</v>
      </c>
      <c r="M6887" s="50">
        <f t="shared" si="5651"/>
        <v>100</v>
      </c>
      <c r="N6887" s="50">
        <f t="shared" si="5651"/>
        <v>0</v>
      </c>
      <c r="O6887" s="50">
        <f t="shared" si="5651"/>
        <v>0</v>
      </c>
      <c r="P6887" s="50">
        <f t="shared" si="5570"/>
        <v>92450</v>
      </c>
      <c r="Q6887" s="191">
        <f t="shared" si="5571"/>
        <v>89.539951573849876</v>
      </c>
    </row>
    <row r="6888" spans="1:17" s="30" customFormat="1" x14ac:dyDescent="0.25">
      <c r="A6888" s="36" t="s">
        <v>2387</v>
      </c>
      <c r="B6888" s="36" t="s">
        <v>3234</v>
      </c>
      <c r="C6888" s="36" t="s">
        <v>3220</v>
      </c>
      <c r="D6888" s="36" t="s">
        <v>3235</v>
      </c>
      <c r="E6888" s="37" t="s">
        <v>3227</v>
      </c>
      <c r="F6888" s="2" t="s">
        <v>1</v>
      </c>
      <c r="G6888" s="37" t="s">
        <v>1</v>
      </c>
      <c r="H6888" s="37" t="s">
        <v>59</v>
      </c>
      <c r="I6888" s="192">
        <f t="shared" ref="I6888:L6888" si="5652">SUM(I6889:I6890)</f>
        <v>4010900</v>
      </c>
      <c r="J6888" s="192">
        <f t="shared" ref="J6888" si="5653">SUM(J6889:J6890)</f>
        <v>103250</v>
      </c>
      <c r="K6888" s="192">
        <f t="shared" ref="K6888" si="5654">SUM(K6889:K6890)</f>
        <v>92350</v>
      </c>
      <c r="L6888" s="192">
        <f t="shared" si="5652"/>
        <v>100</v>
      </c>
      <c r="M6888" s="51">
        <f t="shared" ref="M6888:O6888" si="5655">SUM(M6889:M6890)</f>
        <v>100</v>
      </c>
      <c r="N6888" s="51">
        <f t="shared" si="5655"/>
        <v>0</v>
      </c>
      <c r="O6888" s="51">
        <f t="shared" si="5655"/>
        <v>0</v>
      </c>
      <c r="P6888" s="51">
        <f t="shared" si="5570"/>
        <v>92450</v>
      </c>
      <c r="Q6888" s="192">
        <f t="shared" si="5571"/>
        <v>89.539951573849876</v>
      </c>
    </row>
    <row r="6889" spans="1:17" s="30" customFormat="1" x14ac:dyDescent="0.25">
      <c r="A6889" s="36" t="s">
        <v>2387</v>
      </c>
      <c r="B6889" s="36" t="s">
        <v>3234</v>
      </c>
      <c r="C6889" s="36" t="s">
        <v>3220</v>
      </c>
      <c r="D6889" s="36" t="s">
        <v>3235</v>
      </c>
      <c r="E6889" s="38">
        <v>614200</v>
      </c>
      <c r="F6889" s="4" t="s">
        <v>1</v>
      </c>
      <c r="G6889" s="42" t="s">
        <v>1</v>
      </c>
      <c r="H6889" s="42" t="s">
        <v>104</v>
      </c>
      <c r="I6889" s="190">
        <f t="shared" ref="I6889:L6889" si="5656">SUM(I6937)</f>
        <v>4000000</v>
      </c>
      <c r="J6889" s="190">
        <f t="shared" ref="J6889" si="5657">SUM(J6937)</f>
        <v>0</v>
      </c>
      <c r="K6889" s="190">
        <f t="shared" ref="K6889" si="5658">SUM(K6937)</f>
        <v>0</v>
      </c>
      <c r="L6889" s="190">
        <f t="shared" si="5656"/>
        <v>0</v>
      </c>
      <c r="M6889" s="55">
        <f t="shared" ref="M6889:O6889" si="5659">SUM(M6937)</f>
        <v>0</v>
      </c>
      <c r="N6889" s="55">
        <f t="shared" si="5659"/>
        <v>0</v>
      </c>
      <c r="O6889" s="55">
        <f t="shared" si="5659"/>
        <v>0</v>
      </c>
      <c r="P6889" s="55">
        <f t="shared" si="5570"/>
        <v>0</v>
      </c>
      <c r="Q6889" s="169" t="str">
        <f t="shared" si="5571"/>
        <v>-</v>
      </c>
    </row>
    <row r="6890" spans="1:17" s="30" customFormat="1" x14ac:dyDescent="0.25">
      <c r="A6890" s="36" t="s">
        <v>2387</v>
      </c>
      <c r="B6890" s="36" t="s">
        <v>3234</v>
      </c>
      <c r="C6890" s="36" t="s">
        <v>3220</v>
      </c>
      <c r="D6890" s="36" t="s">
        <v>3235</v>
      </c>
      <c r="E6890" s="38" t="s">
        <v>69</v>
      </c>
      <c r="F6890" s="4" t="s">
        <v>1</v>
      </c>
      <c r="G6890" s="42" t="s">
        <v>1</v>
      </c>
      <c r="H6890" s="42" t="s">
        <v>68</v>
      </c>
      <c r="I6890" s="190">
        <f t="shared" ref="I6890:L6890" si="5660">SUM(I6938,I6983,I7028,I7074,I7120,I7166)</f>
        <v>10900</v>
      </c>
      <c r="J6890" s="190">
        <f t="shared" ref="J6890" si="5661">SUM(J6938,J6983,J7028,J7074,J7120,J7166)</f>
        <v>103250</v>
      </c>
      <c r="K6890" s="190">
        <f t="shared" ref="K6890" si="5662">SUM(K6938,K6983,K7028,K7074,K7120,K7166)</f>
        <v>92350</v>
      </c>
      <c r="L6890" s="190">
        <f t="shared" si="5660"/>
        <v>100</v>
      </c>
      <c r="M6890" s="55">
        <f t="shared" ref="M6890:O6890" si="5663">SUM(M6938,M6983,M7028,M7074,M7120,M7166)</f>
        <v>100</v>
      </c>
      <c r="N6890" s="55">
        <f t="shared" si="5663"/>
        <v>0</v>
      </c>
      <c r="O6890" s="55">
        <f t="shared" si="5663"/>
        <v>0</v>
      </c>
      <c r="P6890" s="55">
        <f t="shared" si="5570"/>
        <v>92450</v>
      </c>
      <c r="Q6890" s="190">
        <f t="shared" si="5571"/>
        <v>89.539951573849876</v>
      </c>
    </row>
    <row r="6891" spans="1:17" s="30" customFormat="1" ht="22.5" x14ac:dyDescent="0.25">
      <c r="A6891" s="35" t="s">
        <v>1</v>
      </c>
      <c r="B6891" s="35" t="s">
        <v>1</v>
      </c>
      <c r="C6891" s="35" t="s">
        <v>1</v>
      </c>
      <c r="D6891" s="37" t="s">
        <v>1</v>
      </c>
      <c r="E6891" s="37" t="s">
        <v>1</v>
      </c>
      <c r="F6891" s="2" t="s">
        <v>1</v>
      </c>
      <c r="G6891" s="37" t="s">
        <v>1</v>
      </c>
      <c r="H6891" s="39" t="s">
        <v>70</v>
      </c>
      <c r="I6891" s="191">
        <f t="shared" ref="I6891:O6891" si="5664">SUM(I6892)</f>
        <v>1162400</v>
      </c>
      <c r="J6891" s="191">
        <f t="shared" si="5664"/>
        <v>818432</v>
      </c>
      <c r="K6891" s="191">
        <f t="shared" si="5664"/>
        <v>619132</v>
      </c>
      <c r="L6891" s="191">
        <f t="shared" si="5664"/>
        <v>119000</v>
      </c>
      <c r="M6891" s="50">
        <f t="shared" si="5664"/>
        <v>58000</v>
      </c>
      <c r="N6891" s="50">
        <f t="shared" si="5664"/>
        <v>38000</v>
      </c>
      <c r="O6891" s="50">
        <f t="shared" si="5664"/>
        <v>23000</v>
      </c>
      <c r="P6891" s="50">
        <f t="shared" si="5570"/>
        <v>738132</v>
      </c>
      <c r="Q6891" s="191">
        <f t="shared" si="5571"/>
        <v>90.188555677197371</v>
      </c>
    </row>
    <row r="6892" spans="1:17" s="30" customFormat="1" x14ac:dyDescent="0.25">
      <c r="A6892" s="36" t="s">
        <v>2387</v>
      </c>
      <c r="B6892" s="36" t="s">
        <v>3234</v>
      </c>
      <c r="C6892" s="36" t="s">
        <v>3220</v>
      </c>
      <c r="D6892" s="36" t="s">
        <v>3235</v>
      </c>
      <c r="E6892" s="37" t="s">
        <v>3228</v>
      </c>
      <c r="F6892" s="2" t="s">
        <v>1</v>
      </c>
      <c r="G6892" s="37" t="s">
        <v>1</v>
      </c>
      <c r="H6892" s="37" t="s">
        <v>72</v>
      </c>
      <c r="I6892" s="192">
        <f t="shared" ref="I6892:L6892" si="5665">SUM(I6893:I6895)</f>
        <v>1162400</v>
      </c>
      <c r="J6892" s="192">
        <f t="shared" ref="J6892" si="5666">SUM(J6893:J6895)</f>
        <v>818432</v>
      </c>
      <c r="K6892" s="192">
        <f t="shared" ref="K6892" si="5667">SUM(K6893:K6895)</f>
        <v>619132</v>
      </c>
      <c r="L6892" s="192">
        <f t="shared" si="5665"/>
        <v>119000</v>
      </c>
      <c r="M6892" s="51">
        <f t="shared" ref="M6892:O6892" si="5668">SUM(M6893:M6895)</f>
        <v>58000</v>
      </c>
      <c r="N6892" s="51">
        <f t="shared" si="5668"/>
        <v>38000</v>
      </c>
      <c r="O6892" s="51">
        <f t="shared" si="5668"/>
        <v>23000</v>
      </c>
      <c r="P6892" s="51">
        <f t="shared" si="5570"/>
        <v>738132</v>
      </c>
      <c r="Q6892" s="192">
        <f t="shared" si="5571"/>
        <v>90.188555677197371</v>
      </c>
    </row>
    <row r="6893" spans="1:17" s="30" customFormat="1" x14ac:dyDescent="0.25">
      <c r="A6893" s="36" t="s">
        <v>2387</v>
      </c>
      <c r="B6893" s="36" t="s">
        <v>3234</v>
      </c>
      <c r="C6893" s="36" t="s">
        <v>3220</v>
      </c>
      <c r="D6893" s="36" t="s">
        <v>3235</v>
      </c>
      <c r="E6893" s="38" t="s">
        <v>75</v>
      </c>
      <c r="F6893" s="4" t="s">
        <v>1</v>
      </c>
      <c r="G6893" s="42" t="s">
        <v>1</v>
      </c>
      <c r="H6893" s="42" t="s">
        <v>74</v>
      </c>
      <c r="I6893" s="190">
        <f t="shared" ref="I6893:L6893" si="5669">SUM(I6943,I6986,I7077,I7125,I7171,I7031)</f>
        <v>606300</v>
      </c>
      <c r="J6893" s="190">
        <f t="shared" ref="J6893" si="5670">SUM(J6943,J6986,J7077,J7125,J7171,J7031)</f>
        <v>528132</v>
      </c>
      <c r="K6893" s="190">
        <f t="shared" ref="K6893" si="5671">SUM(K6943,K6986,K7077,K7125,K7171,K7031)</f>
        <v>448632</v>
      </c>
      <c r="L6893" s="190">
        <f t="shared" si="5669"/>
        <v>39000</v>
      </c>
      <c r="M6893" s="55">
        <f t="shared" ref="M6893:O6893" si="5672">SUM(M6943,M6986,M7077,M7125,M7171,M7031)</f>
        <v>23000</v>
      </c>
      <c r="N6893" s="55">
        <f t="shared" si="5672"/>
        <v>13000</v>
      </c>
      <c r="O6893" s="55">
        <f t="shared" si="5672"/>
        <v>3000</v>
      </c>
      <c r="P6893" s="55">
        <f t="shared" si="5570"/>
        <v>487632</v>
      </c>
      <c r="Q6893" s="190">
        <f t="shared" si="5571"/>
        <v>92.331462588898233</v>
      </c>
    </row>
    <row r="6894" spans="1:17" s="30" customFormat="1" x14ac:dyDescent="0.25">
      <c r="A6894" s="36" t="s">
        <v>2387</v>
      </c>
      <c r="B6894" s="36" t="s">
        <v>3234</v>
      </c>
      <c r="C6894" s="36" t="s">
        <v>3220</v>
      </c>
      <c r="D6894" s="36" t="s">
        <v>3235</v>
      </c>
      <c r="E6894" s="38" t="s">
        <v>183</v>
      </c>
      <c r="F6894" s="4" t="s">
        <v>1</v>
      </c>
      <c r="G6894" s="42" t="s">
        <v>1</v>
      </c>
      <c r="H6894" s="42" t="s">
        <v>182</v>
      </c>
      <c r="I6894" s="190">
        <f t="shared" ref="I6894:L6894" si="5673">SUM(I6987,I7126)</f>
        <v>100</v>
      </c>
      <c r="J6894" s="190">
        <f t="shared" ref="J6894" si="5674">SUM(J6987,J7126)</f>
        <v>6100</v>
      </c>
      <c r="K6894" s="190">
        <f t="shared" ref="K6894" si="5675">SUM(K6987,K7126)</f>
        <v>6000</v>
      </c>
      <c r="L6894" s="190">
        <f t="shared" si="5673"/>
        <v>0</v>
      </c>
      <c r="M6894" s="55">
        <f t="shared" ref="M6894:O6894" si="5676">SUM(M6987,M7126)</f>
        <v>0</v>
      </c>
      <c r="N6894" s="55">
        <f t="shared" si="5676"/>
        <v>0</v>
      </c>
      <c r="O6894" s="55">
        <f t="shared" si="5676"/>
        <v>0</v>
      </c>
      <c r="P6894" s="55">
        <f t="shared" si="5570"/>
        <v>6000</v>
      </c>
      <c r="Q6894" s="190">
        <f t="shared" si="5571"/>
        <v>98.360655737704917</v>
      </c>
    </row>
    <row r="6895" spans="1:17" s="30" customFormat="1" x14ac:dyDescent="0.25">
      <c r="A6895" s="36" t="s">
        <v>2387</v>
      </c>
      <c r="B6895" s="36" t="s">
        <v>3234</v>
      </c>
      <c r="C6895" s="36" t="s">
        <v>3220</v>
      </c>
      <c r="D6895" s="36" t="s">
        <v>3235</v>
      </c>
      <c r="E6895" s="38" t="s">
        <v>341</v>
      </c>
      <c r="F6895" s="4" t="s">
        <v>1</v>
      </c>
      <c r="G6895" s="42" t="s">
        <v>1</v>
      </c>
      <c r="H6895" s="42" t="s">
        <v>340</v>
      </c>
      <c r="I6895" s="190">
        <f t="shared" ref="I6895:L6895" si="5677">SUM(I6944,I7078,I7127,I6988,I7032,I7172)</f>
        <v>556000</v>
      </c>
      <c r="J6895" s="190">
        <f t="shared" ref="J6895" si="5678">SUM(J6944,J7078,J7127,J6988,J7032,J7172)</f>
        <v>284200</v>
      </c>
      <c r="K6895" s="190">
        <f t="shared" ref="K6895" si="5679">SUM(K6944,K7078,K7127,K6988,K7032,K7172)</f>
        <v>164500</v>
      </c>
      <c r="L6895" s="190">
        <f t="shared" si="5677"/>
        <v>80000</v>
      </c>
      <c r="M6895" s="55">
        <f t="shared" ref="M6895:O6895" si="5680">SUM(M6944,M7078,M7127,M6988,M7032,M7172)</f>
        <v>35000</v>
      </c>
      <c r="N6895" s="55">
        <f t="shared" si="5680"/>
        <v>25000</v>
      </c>
      <c r="O6895" s="55">
        <f t="shared" si="5680"/>
        <v>20000</v>
      </c>
      <c r="P6895" s="55">
        <f t="shared" si="5570"/>
        <v>244500</v>
      </c>
      <c r="Q6895" s="190">
        <f t="shared" si="5571"/>
        <v>86.030964109781848</v>
      </c>
    </row>
    <row r="6896" spans="1:17" s="30" customFormat="1" x14ac:dyDescent="0.25">
      <c r="A6896" s="42" t="s">
        <v>1</v>
      </c>
      <c r="B6896" s="42" t="s">
        <v>1</v>
      </c>
      <c r="C6896" s="42" t="s">
        <v>1</v>
      </c>
      <c r="D6896" s="42" t="s">
        <v>1</v>
      </c>
      <c r="E6896" s="42" t="s">
        <v>1</v>
      </c>
      <c r="F6896" s="16" t="s">
        <v>1</v>
      </c>
      <c r="G6896" s="42" t="s">
        <v>1</v>
      </c>
      <c r="H6896" s="39" t="s">
        <v>3229</v>
      </c>
      <c r="I6896" s="191">
        <f t="shared" ref="I6896:L6896" si="5681">SUM(I6891,I6887,I6866)</f>
        <v>28143217</v>
      </c>
      <c r="J6896" s="191">
        <f t="shared" ref="J6896" si="5682">SUM(J6891,J6887,J6866)</f>
        <v>25180218</v>
      </c>
      <c r="K6896" s="191">
        <f t="shared" ref="K6896" si="5683">SUM(K6891,K6887,K6866)</f>
        <v>19487196</v>
      </c>
      <c r="L6896" s="191">
        <f t="shared" si="5681"/>
        <v>5545167</v>
      </c>
      <c r="M6896" s="50">
        <f t="shared" ref="M6896:O6896" si="5684">SUM(M6891,M6887,M6866)</f>
        <v>2004582</v>
      </c>
      <c r="N6896" s="50">
        <f t="shared" si="5684"/>
        <v>1922577</v>
      </c>
      <c r="O6896" s="50">
        <f t="shared" si="5684"/>
        <v>1618008</v>
      </c>
      <c r="P6896" s="50">
        <f t="shared" si="5570"/>
        <v>25032363</v>
      </c>
      <c r="Q6896" s="191">
        <f t="shared" si="5571"/>
        <v>99.412812867624893</v>
      </c>
    </row>
    <row r="6897" spans="1:17" s="30" customFormat="1" ht="15.75" thickBot="1" x14ac:dyDescent="0.3">
      <c r="A6897" s="42" t="s">
        <v>1</v>
      </c>
      <c r="B6897" s="42" t="s">
        <v>1</v>
      </c>
      <c r="C6897" s="42" t="s">
        <v>1</v>
      </c>
      <c r="D6897" s="42" t="s">
        <v>1</v>
      </c>
      <c r="E6897" s="42" t="s">
        <v>1</v>
      </c>
      <c r="F6897" s="16" t="s">
        <v>1</v>
      </c>
      <c r="G6897" s="42" t="s">
        <v>1</v>
      </c>
      <c r="H6897" s="37" t="s">
        <v>77</v>
      </c>
      <c r="I6897" s="192">
        <f t="shared" ref="I6897:J6897" si="5685">SUM(I7180,I7135,I7089,I7042,I6997,I6952)</f>
        <v>533</v>
      </c>
      <c r="J6897" s="192">
        <f t="shared" si="5685"/>
        <v>533</v>
      </c>
      <c r="K6897" s="192"/>
      <c r="L6897" s="192"/>
      <c r="M6897" s="51">
        <f t="shared" ref="M6897:O6897" si="5686">SUM(M7180,M7135,M7089,M7042,M6997,M6952)</f>
        <v>0</v>
      </c>
      <c r="N6897" s="51">
        <f t="shared" si="5686"/>
        <v>0</v>
      </c>
      <c r="O6897" s="51">
        <f t="shared" si="5686"/>
        <v>0</v>
      </c>
      <c r="P6897" s="51"/>
      <c r="Q6897" s="192">
        <f t="shared" si="5571"/>
        <v>0</v>
      </c>
    </row>
    <row r="6898" spans="1:17" s="30" customFormat="1" ht="45.75" thickBot="1" x14ac:dyDescent="0.3">
      <c r="A6898" s="223" t="s">
        <v>1</v>
      </c>
      <c r="B6898" s="223" t="s">
        <v>1</v>
      </c>
      <c r="C6898" s="223" t="s">
        <v>1</v>
      </c>
      <c r="D6898" s="223" t="s">
        <v>1</v>
      </c>
      <c r="E6898" s="223" t="s">
        <v>1</v>
      </c>
      <c r="F6898" s="212" t="s">
        <v>1</v>
      </c>
      <c r="G6898" s="226" t="s">
        <v>1</v>
      </c>
      <c r="H6898" s="28" t="s">
        <v>78</v>
      </c>
      <c r="I6898" s="109" t="s">
        <v>3374</v>
      </c>
      <c r="J6898" s="109" t="s">
        <v>3433</v>
      </c>
      <c r="K6898" s="109" t="s">
        <v>3437</v>
      </c>
      <c r="L6898" s="109" t="s">
        <v>3434</v>
      </c>
      <c r="M6898" s="5" t="s">
        <v>3439</v>
      </c>
      <c r="N6898" s="5" t="s">
        <v>3440</v>
      </c>
      <c r="O6898" s="5" t="s">
        <v>3441</v>
      </c>
      <c r="P6898" s="5" t="s">
        <v>3438</v>
      </c>
      <c r="Q6898" s="162" t="s">
        <v>3302</v>
      </c>
    </row>
    <row r="6899" spans="1:17" s="30" customFormat="1" x14ac:dyDescent="0.25">
      <c r="A6899" s="224"/>
      <c r="B6899" s="224"/>
      <c r="C6899" s="224"/>
      <c r="D6899" s="224"/>
      <c r="E6899" s="224"/>
      <c r="F6899" s="213"/>
      <c r="G6899" s="227"/>
      <c r="H6899" s="44" t="s">
        <v>1</v>
      </c>
      <c r="I6899" s="110">
        <v>1</v>
      </c>
      <c r="J6899" s="110">
        <v>2</v>
      </c>
      <c r="K6899" s="110">
        <v>20</v>
      </c>
      <c r="L6899" s="110" t="s">
        <v>3402</v>
      </c>
      <c r="M6899" s="12">
        <v>5</v>
      </c>
      <c r="N6899" s="12">
        <v>6</v>
      </c>
      <c r="O6899" s="12">
        <v>7</v>
      </c>
      <c r="P6899" s="12" t="s">
        <v>3303</v>
      </c>
      <c r="Q6899" s="110">
        <v>9</v>
      </c>
    </row>
    <row r="6900" spans="1:17" s="30" customFormat="1" x14ac:dyDescent="0.25">
      <c r="A6900" s="224"/>
      <c r="B6900" s="224"/>
      <c r="C6900" s="224"/>
      <c r="D6900" s="224"/>
      <c r="E6900" s="224"/>
      <c r="F6900" s="213"/>
      <c r="G6900" s="227"/>
      <c r="H6900" s="45" t="s">
        <v>2455</v>
      </c>
      <c r="I6900" s="193">
        <f t="shared" ref="I6900:L6900" si="5687">SUM(I6993)</f>
        <v>4944466</v>
      </c>
      <c r="J6900" s="193">
        <f t="shared" ref="J6900" si="5688">SUM(J6993)</f>
        <v>4944466</v>
      </c>
      <c r="K6900" s="193">
        <f t="shared" ref="K6900" si="5689">SUM(K6993)</f>
        <v>3984557</v>
      </c>
      <c r="L6900" s="193">
        <f t="shared" si="5687"/>
        <v>958709</v>
      </c>
      <c r="M6900" s="56">
        <f t="shared" ref="M6900:O6900" si="5690">SUM(M6993)</f>
        <v>439073</v>
      </c>
      <c r="N6900" s="56">
        <f t="shared" si="5690"/>
        <v>336426</v>
      </c>
      <c r="O6900" s="56">
        <f t="shared" si="5690"/>
        <v>183210</v>
      </c>
      <c r="P6900" s="56">
        <f t="shared" ref="P6900:P6905" si="5691">K6900+L6900</f>
        <v>4943266</v>
      </c>
      <c r="Q6900" s="193">
        <f t="shared" ref="Q6900:Q6906" si="5692">IF(J6900=0,"-",P6900/J6900*100)</f>
        <v>99.97573044288302</v>
      </c>
    </row>
    <row r="6901" spans="1:17" s="30" customFormat="1" x14ac:dyDescent="0.25">
      <c r="A6901" s="224"/>
      <c r="B6901" s="224"/>
      <c r="C6901" s="224"/>
      <c r="D6901" s="224"/>
      <c r="E6901" s="224"/>
      <c r="F6901" s="213"/>
      <c r="G6901" s="227"/>
      <c r="H6901" s="45" t="s">
        <v>2430</v>
      </c>
      <c r="I6901" s="193">
        <f t="shared" ref="I6901:L6901" si="5693">SUM(I7083)</f>
        <v>3802751</v>
      </c>
      <c r="J6901" s="193">
        <f t="shared" ref="J6901" si="5694">SUM(J7083)</f>
        <v>3796261</v>
      </c>
      <c r="K6901" s="193">
        <f t="shared" ref="K6901" si="5695">SUM(K7083)</f>
        <v>2903575</v>
      </c>
      <c r="L6901" s="193">
        <f t="shared" si="5693"/>
        <v>864186</v>
      </c>
      <c r="M6901" s="56">
        <f t="shared" ref="M6901:O6901" si="5696">SUM(M7083)</f>
        <v>303920</v>
      </c>
      <c r="N6901" s="56">
        <f t="shared" si="5696"/>
        <v>293485</v>
      </c>
      <c r="O6901" s="56">
        <f t="shared" si="5696"/>
        <v>266781</v>
      </c>
      <c r="P6901" s="56">
        <f t="shared" si="5691"/>
        <v>3767761</v>
      </c>
      <c r="Q6901" s="193">
        <f t="shared" si="5692"/>
        <v>99.249261312644194</v>
      </c>
    </row>
    <row r="6902" spans="1:17" s="30" customFormat="1" x14ac:dyDescent="0.25">
      <c r="A6902" s="224"/>
      <c r="B6902" s="224"/>
      <c r="C6902" s="224"/>
      <c r="D6902" s="224"/>
      <c r="E6902" s="224"/>
      <c r="F6902" s="213"/>
      <c r="G6902" s="227"/>
      <c r="H6902" s="45" t="s">
        <v>436</v>
      </c>
      <c r="I6902" s="193">
        <f t="shared" ref="I6902:L6902" si="5697">SUM(I6949,I7037,I7084,I7132,I7177)</f>
        <v>19396000</v>
      </c>
      <c r="J6902" s="193">
        <f t="shared" ref="J6902" si="5698">SUM(J6949,J7037,J7084,J7132,J7177)</f>
        <v>16439491</v>
      </c>
      <c r="K6902" s="193">
        <f t="shared" ref="K6902" si="5699">SUM(K6949,K7037,K7084,K7132,K7177)</f>
        <v>12599064</v>
      </c>
      <c r="L6902" s="193">
        <f t="shared" si="5697"/>
        <v>3722272</v>
      </c>
      <c r="M6902" s="56">
        <f t="shared" ref="M6902:O6902" si="5700">SUM(M6949,M7037,M7084,M7132,M7177)</f>
        <v>1261589</v>
      </c>
      <c r="N6902" s="56">
        <f t="shared" si="5700"/>
        <v>1292666</v>
      </c>
      <c r="O6902" s="56">
        <f t="shared" si="5700"/>
        <v>1168017</v>
      </c>
      <c r="P6902" s="56">
        <f t="shared" si="5691"/>
        <v>16321336</v>
      </c>
      <c r="Q6902" s="193">
        <f t="shared" si="5692"/>
        <v>99.281273367891984</v>
      </c>
    </row>
    <row r="6903" spans="1:17" s="30" customFormat="1" x14ac:dyDescent="0.25">
      <c r="A6903" s="225"/>
      <c r="B6903" s="225"/>
      <c r="C6903" s="225"/>
      <c r="D6903" s="225"/>
      <c r="E6903" s="225"/>
      <c r="F6903" s="216"/>
      <c r="G6903" s="228"/>
      <c r="H6903" s="47" t="s">
        <v>80</v>
      </c>
      <c r="I6903" s="193">
        <f t="shared" ref="I6903:L6903" si="5701">SUM(I6900:I6902)</f>
        <v>28143217</v>
      </c>
      <c r="J6903" s="193">
        <f t="shared" ref="J6903" si="5702">SUM(J6900:J6902)</f>
        <v>25180218</v>
      </c>
      <c r="K6903" s="193">
        <f t="shared" ref="K6903" si="5703">SUM(K6900:K6902)</f>
        <v>19487196</v>
      </c>
      <c r="L6903" s="193">
        <f t="shared" si="5701"/>
        <v>5545167</v>
      </c>
      <c r="M6903" s="56">
        <f t="shared" ref="M6903:O6903" si="5704">SUM(M6900:M6902)</f>
        <v>2004582</v>
      </c>
      <c r="N6903" s="56">
        <f t="shared" si="5704"/>
        <v>1922577</v>
      </c>
      <c r="O6903" s="56">
        <f t="shared" si="5704"/>
        <v>1618008</v>
      </c>
      <c r="P6903" s="56">
        <f t="shared" si="5691"/>
        <v>25032363</v>
      </c>
      <c r="Q6903" s="193">
        <f t="shared" si="5692"/>
        <v>99.412812867624893</v>
      </c>
    </row>
    <row r="6904" spans="1:17" s="30" customFormat="1" x14ac:dyDescent="0.25">
      <c r="A6904" s="42" t="s">
        <v>1</v>
      </c>
      <c r="B6904" s="42" t="s">
        <v>1</v>
      </c>
      <c r="C6904" s="42" t="s">
        <v>1</v>
      </c>
      <c r="D6904" s="42" t="s">
        <v>1</v>
      </c>
      <c r="E6904" s="42" t="s">
        <v>1</v>
      </c>
      <c r="F6904" s="16" t="s">
        <v>1</v>
      </c>
      <c r="G6904" s="42" t="s">
        <v>1</v>
      </c>
      <c r="H6904" s="48" t="s">
        <v>1</v>
      </c>
      <c r="I6904" s="195"/>
      <c r="J6904" s="195">
        <v>0</v>
      </c>
      <c r="K6904" s="195"/>
      <c r="L6904" s="195">
        <f>M6904+N6904+O6904</f>
        <v>0</v>
      </c>
      <c r="M6904" s="48"/>
      <c r="N6904" s="48"/>
      <c r="O6904" s="48"/>
      <c r="P6904" s="48">
        <f t="shared" si="5691"/>
        <v>0</v>
      </c>
      <c r="Q6904" s="173" t="str">
        <f t="shared" si="5692"/>
        <v>-</v>
      </c>
    </row>
    <row r="6905" spans="1:17" s="30" customFormat="1" x14ac:dyDescent="0.25">
      <c r="A6905" s="42" t="s">
        <v>1</v>
      </c>
      <c r="B6905" s="42" t="s">
        <v>1</v>
      </c>
      <c r="C6905" s="42" t="s">
        <v>1</v>
      </c>
      <c r="D6905" s="42" t="s">
        <v>1</v>
      </c>
      <c r="E6905" s="42" t="s">
        <v>1</v>
      </c>
      <c r="F6905" s="16" t="s">
        <v>1</v>
      </c>
      <c r="G6905" s="42" t="s">
        <v>1</v>
      </c>
      <c r="H6905" s="39" t="s">
        <v>3237</v>
      </c>
      <c r="I6905" s="191">
        <f t="shared" ref="I6905:L6905" si="5705">SUM(I6896)</f>
        <v>28143217</v>
      </c>
      <c r="J6905" s="191">
        <f t="shared" ref="J6905" si="5706">SUM(J6896)</f>
        <v>25180218</v>
      </c>
      <c r="K6905" s="191">
        <f t="shared" ref="K6905" si="5707">SUM(K6896)</f>
        <v>19487196</v>
      </c>
      <c r="L6905" s="191">
        <f t="shared" si="5705"/>
        <v>5545167</v>
      </c>
      <c r="M6905" s="50">
        <f t="shared" ref="M6905:O6906" si="5708">SUM(M6896)</f>
        <v>2004582</v>
      </c>
      <c r="N6905" s="50">
        <f t="shared" si="5708"/>
        <v>1922577</v>
      </c>
      <c r="O6905" s="50">
        <f t="shared" si="5708"/>
        <v>1618008</v>
      </c>
      <c r="P6905" s="50">
        <f t="shared" si="5691"/>
        <v>25032363</v>
      </c>
      <c r="Q6905" s="191">
        <f t="shared" si="5692"/>
        <v>99.412812867624893</v>
      </c>
    </row>
    <row r="6906" spans="1:17" s="30" customFormat="1" x14ac:dyDescent="0.25">
      <c r="A6906" s="42" t="s">
        <v>1</v>
      </c>
      <c r="B6906" s="42" t="s">
        <v>1</v>
      </c>
      <c r="C6906" s="42" t="s">
        <v>1</v>
      </c>
      <c r="D6906" s="42" t="s">
        <v>1</v>
      </c>
      <c r="E6906" s="42" t="s">
        <v>1</v>
      </c>
      <c r="F6906" s="16" t="s">
        <v>1</v>
      </c>
      <c r="G6906" s="42" t="s">
        <v>1</v>
      </c>
      <c r="H6906" s="37" t="s">
        <v>77</v>
      </c>
      <c r="I6906" s="192">
        <f t="shared" ref="I6906:J6906" si="5709">SUM(I6897)</f>
        <v>533</v>
      </c>
      <c r="J6906" s="192">
        <f t="shared" si="5709"/>
        <v>533</v>
      </c>
      <c r="K6906" s="192"/>
      <c r="L6906" s="192"/>
      <c r="M6906" s="51">
        <f t="shared" si="5708"/>
        <v>0</v>
      </c>
      <c r="N6906" s="51">
        <f t="shared" si="5708"/>
        <v>0</v>
      </c>
      <c r="O6906" s="51">
        <f t="shared" si="5708"/>
        <v>0</v>
      </c>
      <c r="P6906" s="51"/>
      <c r="Q6906" s="192">
        <f t="shared" si="5692"/>
        <v>0</v>
      </c>
    </row>
    <row r="6907" spans="1:17" ht="15.75" thickBot="1" x14ac:dyDescent="0.3">
      <c r="A6907" s="1" t="s">
        <v>2387</v>
      </c>
      <c r="B6907" s="1" t="s">
        <v>82</v>
      </c>
      <c r="C6907" s="4" t="s">
        <v>1</v>
      </c>
      <c r="D6907" s="4" t="s">
        <v>1</v>
      </c>
      <c r="E6907" s="2" t="s">
        <v>1</v>
      </c>
      <c r="F6907" s="2" t="s">
        <v>1</v>
      </c>
      <c r="G6907" s="2" t="s">
        <v>1</v>
      </c>
      <c r="H6907" s="2" t="s">
        <v>1</v>
      </c>
      <c r="I6907" s="183"/>
      <c r="J6907" s="183"/>
      <c r="K6907" s="183"/>
      <c r="L6907" s="183">
        <f>M6907+N6907+O6907</f>
        <v>0</v>
      </c>
      <c r="M6907" s="3"/>
      <c r="N6907" s="3"/>
      <c r="O6907" s="3"/>
      <c r="P6907" s="3">
        <f>K6907+L6907</f>
        <v>0</v>
      </c>
      <c r="Q6907" s="161"/>
    </row>
    <row r="6908" spans="1:17" ht="45.75" thickBot="1" x14ac:dyDescent="0.3">
      <c r="A6908" s="5" t="s">
        <v>4</v>
      </c>
      <c r="B6908" s="5" t="s">
        <v>5</v>
      </c>
      <c r="C6908" s="5" t="s">
        <v>6</v>
      </c>
      <c r="D6908" s="6" t="s">
        <v>1</v>
      </c>
      <c r="E6908" s="5" t="s">
        <v>7</v>
      </c>
      <c r="F6908" s="5" t="s">
        <v>8</v>
      </c>
      <c r="G6908" s="5" t="s">
        <v>9</v>
      </c>
      <c r="H6908" s="5" t="s">
        <v>10</v>
      </c>
      <c r="I6908" s="109" t="s">
        <v>3374</v>
      </c>
      <c r="J6908" s="109" t="s">
        <v>3433</v>
      </c>
      <c r="K6908" s="109" t="s">
        <v>3437</v>
      </c>
      <c r="L6908" s="109" t="s">
        <v>3434</v>
      </c>
      <c r="M6908" s="5" t="s">
        <v>3439</v>
      </c>
      <c r="N6908" s="5" t="s">
        <v>3440</v>
      </c>
      <c r="O6908" s="5" t="s">
        <v>3441</v>
      </c>
      <c r="P6908" s="5" t="s">
        <v>3438</v>
      </c>
      <c r="Q6908" s="162" t="s">
        <v>3302</v>
      </c>
    </row>
    <row r="6909" spans="1:17" x14ac:dyDescent="0.25">
      <c r="A6909" s="7" t="s">
        <v>1</v>
      </c>
      <c r="B6909" s="7" t="s">
        <v>1</v>
      </c>
      <c r="C6909" s="7" t="s">
        <v>1</v>
      </c>
      <c r="D6909" s="8" t="s">
        <v>1</v>
      </c>
      <c r="E6909" s="8" t="s">
        <v>1</v>
      </c>
      <c r="F6909" s="9" t="s">
        <v>1</v>
      </c>
      <c r="G6909" s="10" t="s">
        <v>1</v>
      </c>
      <c r="H6909" s="11" t="s">
        <v>1</v>
      </c>
      <c r="I6909" s="110">
        <v>1</v>
      </c>
      <c r="J6909" s="110">
        <v>2</v>
      </c>
      <c r="K6909" s="110">
        <v>20</v>
      </c>
      <c r="L6909" s="110" t="s">
        <v>3402</v>
      </c>
      <c r="M6909" s="12">
        <v>5</v>
      </c>
      <c r="N6909" s="12">
        <v>6</v>
      </c>
      <c r="O6909" s="12">
        <v>7</v>
      </c>
      <c r="P6909" s="12" t="s">
        <v>3303</v>
      </c>
      <c r="Q6909" s="110">
        <v>9</v>
      </c>
    </row>
    <row r="6910" spans="1:17" x14ac:dyDescent="0.25">
      <c r="A6910" s="1" t="s">
        <v>2387</v>
      </c>
      <c r="B6910" s="1" t="s">
        <v>82</v>
      </c>
      <c r="C6910" s="4" t="s">
        <v>12</v>
      </c>
      <c r="D6910" s="4" t="s">
        <v>2432</v>
      </c>
      <c r="E6910" s="2" t="s">
        <v>1</v>
      </c>
      <c r="F6910" s="2" t="s">
        <v>1</v>
      </c>
      <c r="G6910" s="2" t="s">
        <v>1</v>
      </c>
      <c r="H6910" s="2" t="s">
        <v>2433</v>
      </c>
      <c r="I6910" s="183">
        <v>0</v>
      </c>
      <c r="J6910" s="183"/>
      <c r="K6910" s="183"/>
      <c r="L6910" s="183">
        <f>M6910+N6910+O6910</f>
        <v>0</v>
      </c>
      <c r="M6910" s="3"/>
      <c r="N6910" s="3"/>
      <c r="O6910" s="3"/>
      <c r="P6910" s="3">
        <f t="shared" ref="P6910:P6945" si="5710">K6910+L6910</f>
        <v>0</v>
      </c>
      <c r="Q6910" s="161"/>
    </row>
    <row r="6911" spans="1:17" ht="33.75" x14ac:dyDescent="0.25">
      <c r="A6911" s="1" t="s">
        <v>1</v>
      </c>
      <c r="B6911" s="1" t="s">
        <v>1</v>
      </c>
      <c r="C6911" s="1" t="s">
        <v>1</v>
      </c>
      <c r="D6911" s="2" t="s">
        <v>1</v>
      </c>
      <c r="E6911" s="2" t="s">
        <v>1</v>
      </c>
      <c r="F6911" s="2" t="s">
        <v>1</v>
      </c>
      <c r="G6911" s="2" t="s">
        <v>1</v>
      </c>
      <c r="H6911" s="13" t="s">
        <v>14</v>
      </c>
      <c r="I6911" s="184">
        <f t="shared" ref="I6911:L6911" si="5711">SUM(I6912,I6920,I6922)</f>
        <v>7842964</v>
      </c>
      <c r="J6911" s="184">
        <f t="shared" ref="J6911" si="5712">SUM(J6912,J6920,J6922)</f>
        <v>8705964</v>
      </c>
      <c r="K6911" s="184">
        <f t="shared" ref="K6911" si="5713">SUM(K6912,K6920,K6922)</f>
        <v>6636655</v>
      </c>
      <c r="L6911" s="184">
        <f t="shared" si="5711"/>
        <v>2059509</v>
      </c>
      <c r="M6911" s="14">
        <f t="shared" ref="M6911:O6911" si="5714">SUM(M6912,M6920,M6922)</f>
        <v>677388</v>
      </c>
      <c r="N6911" s="14">
        <f t="shared" si="5714"/>
        <v>724875</v>
      </c>
      <c r="O6911" s="14">
        <f t="shared" si="5714"/>
        <v>657246</v>
      </c>
      <c r="P6911" s="14">
        <f t="shared" si="5710"/>
        <v>8696164</v>
      </c>
      <c r="Q6911" s="184">
        <f t="shared" ref="Q6911:Q6945" si="5715">IF(J6911=0,"-",P6911/J6911*100)</f>
        <v>99.887433488123776</v>
      </c>
    </row>
    <row r="6912" spans="1:17" x14ac:dyDescent="0.25">
      <c r="A6912" s="4" t="s">
        <v>2387</v>
      </c>
      <c r="B6912" s="4" t="s">
        <v>82</v>
      </c>
      <c r="C6912" s="4" t="s">
        <v>12</v>
      </c>
      <c r="D6912" s="4" t="s">
        <v>2432</v>
      </c>
      <c r="E6912" s="2" t="s">
        <v>15</v>
      </c>
      <c r="F6912" s="2" t="s">
        <v>1</v>
      </c>
      <c r="G6912" s="2" t="s">
        <v>1</v>
      </c>
      <c r="H6912" s="2" t="s">
        <v>16</v>
      </c>
      <c r="I6912" s="185">
        <f t="shared" ref="I6912:L6912" si="5716">SUM(I6913:I6914)</f>
        <v>6610959</v>
      </c>
      <c r="J6912" s="185">
        <f t="shared" ref="J6912" si="5717">SUM(J6913:J6914)</f>
        <v>7351959</v>
      </c>
      <c r="K6912" s="185">
        <f t="shared" ref="K6912" si="5718">SUM(K6913:K6914)</f>
        <v>5597546</v>
      </c>
      <c r="L6912" s="185">
        <f t="shared" si="5716"/>
        <v>1754413</v>
      </c>
      <c r="M6912" s="15">
        <f t="shared" ref="M6912:O6912" si="5719">SUM(M6913:M6914)</f>
        <v>564863</v>
      </c>
      <c r="N6912" s="15">
        <f t="shared" si="5719"/>
        <v>614775</v>
      </c>
      <c r="O6912" s="15">
        <f t="shared" si="5719"/>
        <v>574775</v>
      </c>
      <c r="P6912" s="15">
        <f t="shared" si="5710"/>
        <v>7351959</v>
      </c>
      <c r="Q6912" s="185">
        <f t="shared" si="5715"/>
        <v>100</v>
      </c>
    </row>
    <row r="6913" spans="1:17" x14ac:dyDescent="0.25">
      <c r="A6913" s="4" t="s">
        <v>2387</v>
      </c>
      <c r="B6913" s="4" t="s">
        <v>82</v>
      </c>
      <c r="C6913" s="4" t="s">
        <v>12</v>
      </c>
      <c r="D6913" s="4" t="s">
        <v>2432</v>
      </c>
      <c r="E6913" s="3" t="s">
        <v>18</v>
      </c>
      <c r="F6913" s="4"/>
      <c r="G6913" s="16" t="s">
        <v>395</v>
      </c>
      <c r="H6913" s="16" t="s">
        <v>17</v>
      </c>
      <c r="I6913" s="183">
        <v>5910959</v>
      </c>
      <c r="J6913" s="183">
        <v>6484959</v>
      </c>
      <c r="K6913" s="183">
        <v>4826634</v>
      </c>
      <c r="L6913" s="183">
        <f>M6913+N6913+O6913</f>
        <v>1658325</v>
      </c>
      <c r="M6913" s="17">
        <v>552775</v>
      </c>
      <c r="N6913" s="17">
        <v>552775</v>
      </c>
      <c r="O6913" s="17">
        <v>552775</v>
      </c>
      <c r="P6913" s="17">
        <f t="shared" si="5710"/>
        <v>6484959</v>
      </c>
      <c r="Q6913" s="183">
        <f t="shared" si="5715"/>
        <v>100</v>
      </c>
    </row>
    <row r="6914" spans="1:17" x14ac:dyDescent="0.25">
      <c r="A6914" s="1" t="s">
        <v>2387</v>
      </c>
      <c r="B6914" s="1" t="s">
        <v>82</v>
      </c>
      <c r="C6914" s="1" t="s">
        <v>12</v>
      </c>
      <c r="D6914" s="1" t="s">
        <v>2432</v>
      </c>
      <c r="E6914" s="1" t="s">
        <v>20</v>
      </c>
      <c r="F6914" s="4" t="s">
        <v>1</v>
      </c>
      <c r="G6914" s="16" t="s">
        <v>1</v>
      </c>
      <c r="H6914" s="2" t="s">
        <v>21</v>
      </c>
      <c r="I6914" s="185">
        <f t="shared" ref="I6914:O6914" si="5720">SUM(I6915:I6919)</f>
        <v>700000</v>
      </c>
      <c r="J6914" s="185">
        <f t="shared" si="5720"/>
        <v>867000</v>
      </c>
      <c r="K6914" s="185">
        <f t="shared" si="5720"/>
        <v>770912</v>
      </c>
      <c r="L6914" s="185">
        <f t="shared" si="5720"/>
        <v>96088</v>
      </c>
      <c r="M6914" s="15">
        <f t="shared" si="5720"/>
        <v>12088</v>
      </c>
      <c r="N6914" s="15">
        <f t="shared" si="5720"/>
        <v>62000</v>
      </c>
      <c r="O6914" s="15">
        <f t="shared" si="5720"/>
        <v>22000</v>
      </c>
      <c r="P6914" s="15">
        <f t="shared" si="5710"/>
        <v>867000</v>
      </c>
      <c r="Q6914" s="185">
        <f t="shared" si="5715"/>
        <v>100</v>
      </c>
    </row>
    <row r="6915" spans="1:17" x14ac:dyDescent="0.25">
      <c r="A6915" s="4" t="s">
        <v>2387</v>
      </c>
      <c r="B6915" s="4" t="s">
        <v>82</v>
      </c>
      <c r="C6915" s="4" t="s">
        <v>12</v>
      </c>
      <c r="D6915" s="4" t="s">
        <v>2432</v>
      </c>
      <c r="E6915" s="3" t="s">
        <v>22</v>
      </c>
      <c r="F6915" s="4" t="s">
        <v>2434</v>
      </c>
      <c r="G6915" s="16" t="s">
        <v>395</v>
      </c>
      <c r="H6915" s="16" t="s">
        <v>86</v>
      </c>
      <c r="I6915" s="183">
        <v>120000</v>
      </c>
      <c r="J6915" s="183">
        <v>132000</v>
      </c>
      <c r="K6915" s="183">
        <v>95912</v>
      </c>
      <c r="L6915" s="183">
        <f>M6915+N6915+O6915</f>
        <v>36088</v>
      </c>
      <c r="M6915" s="17">
        <v>12088</v>
      </c>
      <c r="N6915" s="17">
        <v>12000</v>
      </c>
      <c r="O6915" s="17">
        <v>12000</v>
      </c>
      <c r="P6915" s="17">
        <f t="shared" si="5710"/>
        <v>132000</v>
      </c>
      <c r="Q6915" s="183">
        <f t="shared" si="5715"/>
        <v>100</v>
      </c>
    </row>
    <row r="6916" spans="1:17" x14ac:dyDescent="0.25">
      <c r="A6916" s="4" t="s">
        <v>2387</v>
      </c>
      <c r="B6916" s="4" t="s">
        <v>82</v>
      </c>
      <c r="C6916" s="4" t="s">
        <v>12</v>
      </c>
      <c r="D6916" s="4" t="s">
        <v>2432</v>
      </c>
      <c r="E6916" s="3" t="s">
        <v>22</v>
      </c>
      <c r="F6916" s="4" t="s">
        <v>2435</v>
      </c>
      <c r="G6916" s="16" t="s">
        <v>395</v>
      </c>
      <c r="H6916" s="16" t="s">
        <v>26</v>
      </c>
      <c r="I6916" s="183">
        <v>410000</v>
      </c>
      <c r="J6916" s="183">
        <v>530000</v>
      </c>
      <c r="K6916" s="183">
        <v>480000</v>
      </c>
      <c r="L6916" s="183">
        <f>M6916+N6916+O6916</f>
        <v>50000</v>
      </c>
      <c r="M6916" s="17"/>
      <c r="N6916" s="17">
        <v>50000</v>
      </c>
      <c r="O6916" s="17"/>
      <c r="P6916" s="17">
        <f t="shared" si="5710"/>
        <v>530000</v>
      </c>
      <c r="Q6916" s="183">
        <f t="shared" si="5715"/>
        <v>100</v>
      </c>
    </row>
    <row r="6917" spans="1:17" x14ac:dyDescent="0.25">
      <c r="A6917" s="4" t="s">
        <v>2387</v>
      </c>
      <c r="B6917" s="4" t="s">
        <v>82</v>
      </c>
      <c r="C6917" s="4" t="s">
        <v>12</v>
      </c>
      <c r="D6917" s="4" t="s">
        <v>2432</v>
      </c>
      <c r="E6917" s="3" t="s">
        <v>22</v>
      </c>
      <c r="F6917" s="4" t="s">
        <v>2436</v>
      </c>
      <c r="G6917" s="16" t="s">
        <v>395</v>
      </c>
      <c r="H6917" s="16" t="s">
        <v>28</v>
      </c>
      <c r="I6917" s="183">
        <v>92000</v>
      </c>
      <c r="J6917" s="183">
        <v>117000</v>
      </c>
      <c r="K6917" s="183">
        <v>117000</v>
      </c>
      <c r="L6917" s="183">
        <f>M6917+N6917+O6917</f>
        <v>0</v>
      </c>
      <c r="M6917" s="17"/>
      <c r="N6917" s="17"/>
      <c r="O6917" s="17"/>
      <c r="P6917" s="17">
        <f t="shared" si="5710"/>
        <v>117000</v>
      </c>
      <c r="Q6917" s="183">
        <f t="shared" si="5715"/>
        <v>100</v>
      </c>
    </row>
    <row r="6918" spans="1:17" x14ac:dyDescent="0.25">
      <c r="A6918" s="4" t="s">
        <v>2387</v>
      </c>
      <c r="B6918" s="4" t="s">
        <v>82</v>
      </c>
      <c r="C6918" s="4" t="s">
        <v>12</v>
      </c>
      <c r="D6918" s="4" t="s">
        <v>2432</v>
      </c>
      <c r="E6918" s="3" t="s">
        <v>22</v>
      </c>
      <c r="F6918" s="4" t="s">
        <v>2437</v>
      </c>
      <c r="G6918" s="16" t="s">
        <v>395</v>
      </c>
      <c r="H6918" s="16" t="s">
        <v>24</v>
      </c>
      <c r="I6918" s="183">
        <v>28000</v>
      </c>
      <c r="J6918" s="183">
        <v>28000</v>
      </c>
      <c r="K6918" s="183">
        <v>18000</v>
      </c>
      <c r="L6918" s="183">
        <f>M6918+N6918+O6918</f>
        <v>10000</v>
      </c>
      <c r="M6918" s="17"/>
      <c r="N6918" s="17"/>
      <c r="O6918" s="17">
        <v>10000</v>
      </c>
      <c r="P6918" s="17">
        <f t="shared" si="5710"/>
        <v>28000</v>
      </c>
      <c r="Q6918" s="183">
        <f t="shared" si="5715"/>
        <v>100</v>
      </c>
    </row>
    <row r="6919" spans="1:17" x14ac:dyDescent="0.25">
      <c r="A6919" s="4" t="s">
        <v>2387</v>
      </c>
      <c r="B6919" s="4" t="s">
        <v>82</v>
      </c>
      <c r="C6919" s="4" t="s">
        <v>12</v>
      </c>
      <c r="D6919" s="4" t="s">
        <v>2432</v>
      </c>
      <c r="E6919" s="3" t="s">
        <v>22</v>
      </c>
      <c r="F6919" s="4" t="s">
        <v>2438</v>
      </c>
      <c r="G6919" s="16" t="s">
        <v>395</v>
      </c>
      <c r="H6919" s="16" t="s">
        <v>30</v>
      </c>
      <c r="I6919" s="183">
        <v>50000</v>
      </c>
      <c r="J6919" s="183">
        <v>60000</v>
      </c>
      <c r="K6919" s="183">
        <v>60000</v>
      </c>
      <c r="L6919" s="183">
        <f>M6919+N6919+O6919</f>
        <v>0</v>
      </c>
      <c r="M6919" s="17"/>
      <c r="N6919" s="17"/>
      <c r="O6919" s="17"/>
      <c r="P6919" s="17">
        <f t="shared" si="5710"/>
        <v>60000</v>
      </c>
      <c r="Q6919" s="183">
        <f t="shared" si="5715"/>
        <v>100</v>
      </c>
    </row>
    <row r="6920" spans="1:17" x14ac:dyDescent="0.25">
      <c r="A6920" s="4" t="s">
        <v>2387</v>
      </c>
      <c r="B6920" s="4" t="s">
        <v>82</v>
      </c>
      <c r="C6920" s="4" t="s">
        <v>12</v>
      </c>
      <c r="D6920" s="4" t="s">
        <v>2432</v>
      </c>
      <c r="E6920" s="2" t="s">
        <v>31</v>
      </c>
      <c r="F6920" s="2" t="s">
        <v>1</v>
      </c>
      <c r="G6920" s="2" t="s">
        <v>1</v>
      </c>
      <c r="H6920" s="2" t="s">
        <v>32</v>
      </c>
      <c r="I6920" s="185">
        <f t="shared" ref="I6920:O6920" si="5721">SUM(I6921)</f>
        <v>620650</v>
      </c>
      <c r="J6920" s="185">
        <f t="shared" si="5721"/>
        <v>682650</v>
      </c>
      <c r="K6920" s="185">
        <f t="shared" si="5721"/>
        <v>509179</v>
      </c>
      <c r="L6920" s="185">
        <f t="shared" si="5721"/>
        <v>173471</v>
      </c>
      <c r="M6920" s="15">
        <f t="shared" si="5721"/>
        <v>58000</v>
      </c>
      <c r="N6920" s="15">
        <f t="shared" si="5721"/>
        <v>58000</v>
      </c>
      <c r="O6920" s="15">
        <f t="shared" si="5721"/>
        <v>57471</v>
      </c>
      <c r="P6920" s="15">
        <f t="shared" si="5710"/>
        <v>682650</v>
      </c>
      <c r="Q6920" s="185">
        <f t="shared" si="5715"/>
        <v>100</v>
      </c>
    </row>
    <row r="6921" spans="1:17" x14ac:dyDescent="0.25">
      <c r="A6921" s="4" t="s">
        <v>2387</v>
      </c>
      <c r="B6921" s="4" t="s">
        <v>82</v>
      </c>
      <c r="C6921" s="4" t="s">
        <v>12</v>
      </c>
      <c r="D6921" s="4" t="s">
        <v>2432</v>
      </c>
      <c r="E6921" s="3" t="s">
        <v>34</v>
      </c>
      <c r="F6921" s="4"/>
      <c r="G6921" s="16" t="s">
        <v>395</v>
      </c>
      <c r="H6921" s="16" t="s">
        <v>33</v>
      </c>
      <c r="I6921" s="183">
        <v>620650</v>
      </c>
      <c r="J6921" s="183">
        <v>682650</v>
      </c>
      <c r="K6921" s="183">
        <v>509179</v>
      </c>
      <c r="L6921" s="183">
        <f>M6921+N6921+O6921</f>
        <v>173471</v>
      </c>
      <c r="M6921" s="17">
        <v>58000</v>
      </c>
      <c r="N6921" s="17">
        <v>58000</v>
      </c>
      <c r="O6921" s="17">
        <v>57471</v>
      </c>
      <c r="P6921" s="17">
        <f t="shared" si="5710"/>
        <v>682650</v>
      </c>
      <c r="Q6921" s="183">
        <f t="shared" si="5715"/>
        <v>100</v>
      </c>
    </row>
    <row r="6922" spans="1:17" x14ac:dyDescent="0.25">
      <c r="A6922" s="4" t="s">
        <v>2387</v>
      </c>
      <c r="B6922" s="4" t="s">
        <v>82</v>
      </c>
      <c r="C6922" s="4" t="s">
        <v>12</v>
      </c>
      <c r="D6922" s="4" t="s">
        <v>2432</v>
      </c>
      <c r="E6922" s="2" t="s">
        <v>35</v>
      </c>
      <c r="F6922" s="2" t="s">
        <v>1</v>
      </c>
      <c r="G6922" s="2" t="s">
        <v>1</v>
      </c>
      <c r="H6922" s="2" t="s">
        <v>36</v>
      </c>
      <c r="I6922" s="185">
        <f t="shared" ref="I6922:O6922" si="5722">SUM(I6923:I6931)</f>
        <v>611355</v>
      </c>
      <c r="J6922" s="185">
        <f t="shared" si="5722"/>
        <v>671355</v>
      </c>
      <c r="K6922" s="185">
        <f t="shared" si="5722"/>
        <v>529930</v>
      </c>
      <c r="L6922" s="185">
        <f t="shared" si="5722"/>
        <v>131625</v>
      </c>
      <c r="M6922" s="15">
        <f t="shared" si="5722"/>
        <v>54525</v>
      </c>
      <c r="N6922" s="15">
        <f t="shared" si="5722"/>
        <v>52100</v>
      </c>
      <c r="O6922" s="15">
        <f t="shared" si="5722"/>
        <v>25000</v>
      </c>
      <c r="P6922" s="15">
        <f t="shared" si="5710"/>
        <v>661555</v>
      </c>
      <c r="Q6922" s="185">
        <f t="shared" si="5715"/>
        <v>98.540265582292534</v>
      </c>
    </row>
    <row r="6923" spans="1:17" x14ac:dyDescent="0.25">
      <c r="A6923" s="4" t="s">
        <v>2387</v>
      </c>
      <c r="B6923" s="4" t="s">
        <v>82</v>
      </c>
      <c r="C6923" s="4" t="s">
        <v>12</v>
      </c>
      <c r="D6923" s="4" t="s">
        <v>2432</v>
      </c>
      <c r="E6923" s="3" t="s">
        <v>39</v>
      </c>
      <c r="F6923" s="4"/>
      <c r="G6923" s="16" t="s">
        <v>395</v>
      </c>
      <c r="H6923" s="16" t="s">
        <v>38</v>
      </c>
      <c r="I6923" s="183">
        <v>7500</v>
      </c>
      <c r="J6923" s="183">
        <v>7500</v>
      </c>
      <c r="K6923" s="183">
        <v>5875</v>
      </c>
      <c r="L6923" s="183">
        <f t="shared" ref="L6923:L6930" si="5723">M6923+N6923+O6923</f>
        <v>1625</v>
      </c>
      <c r="M6923" s="17">
        <v>525</v>
      </c>
      <c r="N6923" s="17">
        <v>600</v>
      </c>
      <c r="O6923" s="17">
        <v>500</v>
      </c>
      <c r="P6923" s="17">
        <f t="shared" si="5710"/>
        <v>7500</v>
      </c>
      <c r="Q6923" s="183">
        <f t="shared" si="5715"/>
        <v>100</v>
      </c>
    </row>
    <row r="6924" spans="1:17" x14ac:dyDescent="0.25">
      <c r="A6924" s="4" t="s">
        <v>2387</v>
      </c>
      <c r="B6924" s="4" t="s">
        <v>82</v>
      </c>
      <c r="C6924" s="4" t="s">
        <v>12</v>
      </c>
      <c r="D6924" s="4" t="s">
        <v>2432</v>
      </c>
      <c r="E6924" s="3" t="s">
        <v>197</v>
      </c>
      <c r="F6924" s="4"/>
      <c r="G6924" s="16" t="s">
        <v>395</v>
      </c>
      <c r="H6924" s="16" t="s">
        <v>196</v>
      </c>
      <c r="I6924" s="183">
        <v>100000</v>
      </c>
      <c r="J6924" s="183">
        <v>100000</v>
      </c>
      <c r="K6924" s="183">
        <v>80000</v>
      </c>
      <c r="L6924" s="183">
        <f t="shared" si="5723"/>
        <v>20000</v>
      </c>
      <c r="M6924" s="17">
        <v>10000</v>
      </c>
      <c r="N6924" s="17">
        <v>10000</v>
      </c>
      <c r="O6924" s="17"/>
      <c r="P6924" s="17">
        <f t="shared" si="5710"/>
        <v>100000</v>
      </c>
      <c r="Q6924" s="183">
        <f t="shared" si="5715"/>
        <v>100</v>
      </c>
    </row>
    <row r="6925" spans="1:17" x14ac:dyDescent="0.25">
      <c r="A6925" s="4" t="s">
        <v>2387</v>
      </c>
      <c r="B6925" s="4" t="s">
        <v>82</v>
      </c>
      <c r="C6925" s="4" t="s">
        <v>12</v>
      </c>
      <c r="D6925" s="4" t="s">
        <v>2432</v>
      </c>
      <c r="E6925" s="3" t="s">
        <v>200</v>
      </c>
      <c r="F6925" s="4"/>
      <c r="G6925" s="16" t="s">
        <v>395</v>
      </c>
      <c r="H6925" s="16" t="s">
        <v>199</v>
      </c>
      <c r="I6925" s="183">
        <v>60000</v>
      </c>
      <c r="J6925" s="183">
        <v>60000</v>
      </c>
      <c r="K6925" s="183">
        <v>46000</v>
      </c>
      <c r="L6925" s="183">
        <f t="shared" si="5723"/>
        <v>14000</v>
      </c>
      <c r="M6925" s="17">
        <v>7000</v>
      </c>
      <c r="N6925" s="17">
        <v>7000</v>
      </c>
      <c r="O6925" s="17"/>
      <c r="P6925" s="17">
        <f t="shared" si="5710"/>
        <v>60000</v>
      </c>
      <c r="Q6925" s="183">
        <f t="shared" si="5715"/>
        <v>100</v>
      </c>
    </row>
    <row r="6926" spans="1:17" x14ac:dyDescent="0.25">
      <c r="A6926" s="4" t="s">
        <v>2387</v>
      </c>
      <c r="B6926" s="4" t="s">
        <v>82</v>
      </c>
      <c r="C6926" s="4" t="s">
        <v>12</v>
      </c>
      <c r="D6926" s="4" t="s">
        <v>2432</v>
      </c>
      <c r="E6926" s="3" t="s">
        <v>203</v>
      </c>
      <c r="F6926" s="4"/>
      <c r="G6926" s="16" t="s">
        <v>395</v>
      </c>
      <c r="H6926" s="16" t="s">
        <v>202</v>
      </c>
      <c r="I6926" s="183">
        <v>60000</v>
      </c>
      <c r="J6926" s="183">
        <v>60000</v>
      </c>
      <c r="K6926" s="183">
        <v>49000</v>
      </c>
      <c r="L6926" s="183">
        <f t="shared" si="5723"/>
        <v>11000</v>
      </c>
      <c r="M6926" s="17">
        <v>6000</v>
      </c>
      <c r="N6926" s="17">
        <v>5000</v>
      </c>
      <c r="O6926" s="17"/>
      <c r="P6926" s="17">
        <f t="shared" si="5710"/>
        <v>60000</v>
      </c>
      <c r="Q6926" s="183">
        <f t="shared" si="5715"/>
        <v>100</v>
      </c>
    </row>
    <row r="6927" spans="1:17" x14ac:dyDescent="0.25">
      <c r="A6927" s="4" t="s">
        <v>2387</v>
      </c>
      <c r="B6927" s="4" t="s">
        <v>82</v>
      </c>
      <c r="C6927" s="4" t="s">
        <v>12</v>
      </c>
      <c r="D6927" s="4" t="s">
        <v>2432</v>
      </c>
      <c r="E6927" s="3" t="s">
        <v>206</v>
      </c>
      <c r="F6927" s="4"/>
      <c r="G6927" s="16" t="s">
        <v>395</v>
      </c>
      <c r="H6927" s="16" t="s">
        <v>205</v>
      </c>
      <c r="I6927" s="183">
        <v>40000</v>
      </c>
      <c r="J6927" s="183">
        <v>40000</v>
      </c>
      <c r="K6927" s="183">
        <v>28000</v>
      </c>
      <c r="L6927" s="183">
        <f t="shared" si="5723"/>
        <v>12000</v>
      </c>
      <c r="M6927" s="17">
        <v>4000</v>
      </c>
      <c r="N6927" s="17">
        <v>4000</v>
      </c>
      <c r="O6927" s="17">
        <v>4000</v>
      </c>
      <c r="P6927" s="17">
        <f t="shared" si="5710"/>
        <v>40000</v>
      </c>
      <c r="Q6927" s="183">
        <f t="shared" si="5715"/>
        <v>100</v>
      </c>
    </row>
    <row r="6928" spans="1:17" x14ac:dyDescent="0.25">
      <c r="A6928" s="4" t="s">
        <v>2387</v>
      </c>
      <c r="B6928" s="4" t="s">
        <v>82</v>
      </c>
      <c r="C6928" s="4" t="s">
        <v>12</v>
      </c>
      <c r="D6928" s="4" t="s">
        <v>2432</v>
      </c>
      <c r="E6928" s="3" t="s">
        <v>209</v>
      </c>
      <c r="F6928" s="4"/>
      <c r="G6928" s="16" t="s">
        <v>395</v>
      </c>
      <c r="H6928" s="16" t="s">
        <v>208</v>
      </c>
      <c r="I6928" s="183">
        <v>15000</v>
      </c>
      <c r="J6928" s="183">
        <v>15000</v>
      </c>
      <c r="K6928" s="183">
        <v>11250</v>
      </c>
      <c r="L6928" s="183">
        <f t="shared" si="5723"/>
        <v>3750</v>
      </c>
      <c r="M6928" s="17">
        <v>1250</v>
      </c>
      <c r="N6928" s="17">
        <v>1250</v>
      </c>
      <c r="O6928" s="17">
        <v>1250</v>
      </c>
      <c r="P6928" s="17">
        <f t="shared" si="5710"/>
        <v>15000</v>
      </c>
      <c r="Q6928" s="183">
        <f t="shared" si="5715"/>
        <v>100</v>
      </c>
    </row>
    <row r="6929" spans="1:17" x14ac:dyDescent="0.25">
      <c r="A6929" s="4" t="s">
        <v>2387</v>
      </c>
      <c r="B6929" s="4" t="s">
        <v>82</v>
      </c>
      <c r="C6929" s="4" t="s">
        <v>12</v>
      </c>
      <c r="D6929" s="4" t="s">
        <v>2432</v>
      </c>
      <c r="E6929" s="3" t="s">
        <v>212</v>
      </c>
      <c r="F6929" s="4"/>
      <c r="G6929" s="16" t="s">
        <v>395</v>
      </c>
      <c r="H6929" s="16" t="s">
        <v>211</v>
      </c>
      <c r="I6929" s="183">
        <v>60000</v>
      </c>
      <c r="J6929" s="183">
        <v>60000</v>
      </c>
      <c r="K6929" s="183">
        <v>49000</v>
      </c>
      <c r="L6929" s="183">
        <f t="shared" si="5723"/>
        <v>11000</v>
      </c>
      <c r="M6929" s="17">
        <v>6000</v>
      </c>
      <c r="N6929" s="17">
        <v>5000</v>
      </c>
      <c r="O6929" s="17"/>
      <c r="P6929" s="17">
        <f t="shared" si="5710"/>
        <v>60000</v>
      </c>
      <c r="Q6929" s="183">
        <f t="shared" si="5715"/>
        <v>100</v>
      </c>
    </row>
    <row r="6930" spans="1:17" x14ac:dyDescent="0.25">
      <c r="A6930" s="4" t="s">
        <v>2387</v>
      </c>
      <c r="B6930" s="4" t="s">
        <v>82</v>
      </c>
      <c r="C6930" s="4" t="s">
        <v>12</v>
      </c>
      <c r="D6930" s="4" t="s">
        <v>2432</v>
      </c>
      <c r="E6930" s="3" t="s">
        <v>215</v>
      </c>
      <c r="F6930" s="4"/>
      <c r="G6930" s="16" t="s">
        <v>395</v>
      </c>
      <c r="H6930" s="16" t="s">
        <v>214</v>
      </c>
      <c r="I6930" s="183">
        <v>15000</v>
      </c>
      <c r="J6930" s="183">
        <v>15000</v>
      </c>
      <c r="K6930" s="183">
        <v>10750</v>
      </c>
      <c r="L6930" s="183">
        <f t="shared" si="5723"/>
        <v>4250</v>
      </c>
      <c r="M6930" s="17">
        <v>1750</v>
      </c>
      <c r="N6930" s="17">
        <v>1250</v>
      </c>
      <c r="O6930" s="17">
        <v>1250</v>
      </c>
      <c r="P6930" s="17">
        <f t="shared" si="5710"/>
        <v>15000</v>
      </c>
      <c r="Q6930" s="183">
        <f t="shared" si="5715"/>
        <v>100</v>
      </c>
    </row>
    <row r="6931" spans="1:17" x14ac:dyDescent="0.25">
      <c r="A6931" s="1" t="s">
        <v>2387</v>
      </c>
      <c r="B6931" s="1" t="s">
        <v>82</v>
      </c>
      <c r="C6931" s="1" t="s">
        <v>12</v>
      </c>
      <c r="D6931" s="1" t="s">
        <v>2432</v>
      </c>
      <c r="E6931" s="1" t="s">
        <v>40</v>
      </c>
      <c r="F6931" s="4" t="s">
        <v>1</v>
      </c>
      <c r="G6931" s="16" t="s">
        <v>1</v>
      </c>
      <c r="H6931" s="2" t="s">
        <v>41</v>
      </c>
      <c r="I6931" s="185">
        <f t="shared" ref="I6931:O6931" si="5724">SUM(I6932:I6934)</f>
        <v>253855</v>
      </c>
      <c r="J6931" s="185">
        <f t="shared" si="5724"/>
        <v>313855</v>
      </c>
      <c r="K6931" s="185">
        <f t="shared" si="5724"/>
        <v>250055</v>
      </c>
      <c r="L6931" s="185">
        <f t="shared" si="5724"/>
        <v>54000</v>
      </c>
      <c r="M6931" s="15">
        <f t="shared" si="5724"/>
        <v>18000</v>
      </c>
      <c r="N6931" s="15">
        <f t="shared" si="5724"/>
        <v>18000</v>
      </c>
      <c r="O6931" s="15">
        <f t="shared" si="5724"/>
        <v>18000</v>
      </c>
      <c r="P6931" s="15">
        <f t="shared" si="5710"/>
        <v>304055</v>
      </c>
      <c r="Q6931" s="185">
        <f t="shared" si="5715"/>
        <v>96.877538990935307</v>
      </c>
    </row>
    <row r="6932" spans="1:17" x14ac:dyDescent="0.25">
      <c r="A6932" s="4" t="s">
        <v>2387</v>
      </c>
      <c r="B6932" s="4" t="s">
        <v>82</v>
      </c>
      <c r="C6932" s="4" t="s">
        <v>12</v>
      </c>
      <c r="D6932" s="4" t="s">
        <v>2432</v>
      </c>
      <c r="E6932" s="3" t="s">
        <v>42</v>
      </c>
      <c r="F6932" s="4"/>
      <c r="G6932" s="16" t="s">
        <v>395</v>
      </c>
      <c r="H6932" s="16" t="s">
        <v>41</v>
      </c>
      <c r="I6932" s="183">
        <v>235000</v>
      </c>
      <c r="J6932" s="183">
        <v>295000</v>
      </c>
      <c r="K6932" s="183">
        <v>233000</v>
      </c>
      <c r="L6932" s="183">
        <f>M6932+N6932+O6932</f>
        <v>54000</v>
      </c>
      <c r="M6932" s="208">
        <v>18000</v>
      </c>
      <c r="N6932" s="208">
        <v>18000</v>
      </c>
      <c r="O6932" s="208">
        <v>18000</v>
      </c>
      <c r="P6932" s="17">
        <f t="shared" si="5710"/>
        <v>287000</v>
      </c>
      <c r="Q6932" s="183">
        <f t="shared" si="5715"/>
        <v>97.288135593220332</v>
      </c>
    </row>
    <row r="6933" spans="1:17" ht="22.5" x14ac:dyDescent="0.25">
      <c r="A6933" s="4" t="s">
        <v>2387</v>
      </c>
      <c r="B6933" s="4" t="s">
        <v>82</v>
      </c>
      <c r="C6933" s="4" t="s">
        <v>12</v>
      </c>
      <c r="D6933" s="4" t="s">
        <v>2432</v>
      </c>
      <c r="E6933" s="3" t="s">
        <v>42</v>
      </c>
      <c r="F6933" s="4" t="s">
        <v>2439</v>
      </c>
      <c r="G6933" s="16" t="s">
        <v>395</v>
      </c>
      <c r="H6933" s="16" t="s">
        <v>50</v>
      </c>
      <c r="I6933" s="183">
        <v>18855</v>
      </c>
      <c r="J6933" s="183">
        <v>18855</v>
      </c>
      <c r="K6933" s="183">
        <v>17055</v>
      </c>
      <c r="L6933" s="183">
        <f>M6933+N6933+O6933</f>
        <v>0</v>
      </c>
      <c r="M6933" s="17"/>
      <c r="N6933" s="17"/>
      <c r="O6933" s="17"/>
      <c r="P6933" s="17">
        <f t="shared" si="5710"/>
        <v>17055</v>
      </c>
      <c r="Q6933" s="183">
        <f t="shared" si="5715"/>
        <v>90.453460620525064</v>
      </c>
    </row>
    <row r="6934" spans="1:17" ht="22.5" x14ac:dyDescent="0.25">
      <c r="A6934" s="4" t="s">
        <v>2387</v>
      </c>
      <c r="B6934" s="4" t="s">
        <v>82</v>
      </c>
      <c r="C6934" s="4" t="s">
        <v>12</v>
      </c>
      <c r="D6934" s="4" t="s">
        <v>2432</v>
      </c>
      <c r="E6934" s="3" t="s">
        <v>42</v>
      </c>
      <c r="F6934" s="4" t="s">
        <v>2440</v>
      </c>
      <c r="G6934" s="16" t="s">
        <v>395</v>
      </c>
      <c r="H6934" s="16" t="s">
        <v>56</v>
      </c>
      <c r="I6934" s="183">
        <v>0</v>
      </c>
      <c r="J6934" s="183">
        <v>0</v>
      </c>
      <c r="K6934" s="183">
        <v>0</v>
      </c>
      <c r="L6934" s="183">
        <f>M6934+N6934+O6934</f>
        <v>0</v>
      </c>
      <c r="M6934" s="17"/>
      <c r="N6934" s="17"/>
      <c r="O6934" s="17"/>
      <c r="P6934" s="17">
        <f t="shared" si="5710"/>
        <v>0</v>
      </c>
      <c r="Q6934" s="161" t="str">
        <f t="shared" si="5715"/>
        <v>-</v>
      </c>
    </row>
    <row r="6935" spans="1:17" ht="22.5" x14ac:dyDescent="0.25">
      <c r="A6935" s="1" t="s">
        <v>1</v>
      </c>
      <c r="B6935" s="1" t="s">
        <v>1</v>
      </c>
      <c r="C6935" s="1" t="s">
        <v>1</v>
      </c>
      <c r="D6935" s="2" t="s">
        <v>1</v>
      </c>
      <c r="E6935" s="2" t="s">
        <v>1</v>
      </c>
      <c r="F6935" s="2" t="s">
        <v>1</v>
      </c>
      <c r="G6935" s="2" t="s">
        <v>1</v>
      </c>
      <c r="H6935" s="13" t="s">
        <v>57</v>
      </c>
      <c r="I6935" s="184">
        <f t="shared" ref="I6935:O6935" si="5725">SUM(I6936)</f>
        <v>4010100</v>
      </c>
      <c r="J6935" s="184">
        <f t="shared" si="5725"/>
        <v>40200</v>
      </c>
      <c r="K6935" s="184">
        <f t="shared" si="5725"/>
        <v>30100</v>
      </c>
      <c r="L6935" s="184">
        <f t="shared" si="5725"/>
        <v>0</v>
      </c>
      <c r="M6935" s="14">
        <f t="shared" si="5725"/>
        <v>0</v>
      </c>
      <c r="N6935" s="14">
        <f t="shared" si="5725"/>
        <v>0</v>
      </c>
      <c r="O6935" s="14">
        <f t="shared" si="5725"/>
        <v>0</v>
      </c>
      <c r="P6935" s="14">
        <f t="shared" si="5710"/>
        <v>30100</v>
      </c>
      <c r="Q6935" s="184">
        <f t="shared" si="5715"/>
        <v>74.875621890547265</v>
      </c>
    </row>
    <row r="6936" spans="1:17" x14ac:dyDescent="0.25">
      <c r="A6936" s="4" t="s">
        <v>2387</v>
      </c>
      <c r="B6936" s="4" t="s">
        <v>82</v>
      </c>
      <c r="C6936" s="4" t="s">
        <v>12</v>
      </c>
      <c r="D6936" s="4" t="s">
        <v>2432</v>
      </c>
      <c r="E6936" s="2" t="s">
        <v>58</v>
      </c>
      <c r="F6936" s="2" t="s">
        <v>1</v>
      </c>
      <c r="G6936" s="2" t="s">
        <v>1</v>
      </c>
      <c r="H6936" s="2" t="s">
        <v>59</v>
      </c>
      <c r="I6936" s="185">
        <f t="shared" ref="I6936:L6936" si="5726">SUM(I6937,I6938)</f>
        <v>4010100</v>
      </c>
      <c r="J6936" s="185">
        <f t="shared" ref="J6936" si="5727">SUM(J6937,J6938)</f>
        <v>40200</v>
      </c>
      <c r="K6936" s="185">
        <f t="shared" ref="K6936" si="5728">SUM(K6937,K6938)</f>
        <v>30100</v>
      </c>
      <c r="L6936" s="185">
        <f t="shared" si="5726"/>
        <v>0</v>
      </c>
      <c r="M6936" s="15">
        <f t="shared" ref="M6936:O6936" si="5729">SUM(M6937,M6938)</f>
        <v>0</v>
      </c>
      <c r="N6936" s="15">
        <f t="shared" si="5729"/>
        <v>0</v>
      </c>
      <c r="O6936" s="15">
        <f t="shared" si="5729"/>
        <v>0</v>
      </c>
      <c r="P6936" s="15">
        <f t="shared" si="5710"/>
        <v>30100</v>
      </c>
      <c r="Q6936" s="185">
        <f t="shared" si="5715"/>
        <v>74.875621890547265</v>
      </c>
    </row>
    <row r="6937" spans="1:17" x14ac:dyDescent="0.25">
      <c r="A6937" s="4" t="s">
        <v>2387</v>
      </c>
      <c r="B6937" s="4" t="s">
        <v>82</v>
      </c>
      <c r="C6937" s="4" t="s">
        <v>12</v>
      </c>
      <c r="D6937" s="4" t="s">
        <v>2432</v>
      </c>
      <c r="E6937" s="3" t="s">
        <v>105</v>
      </c>
      <c r="F6937" s="4"/>
      <c r="G6937" s="16" t="s">
        <v>395</v>
      </c>
      <c r="H6937" s="16" t="s">
        <v>104</v>
      </c>
      <c r="I6937" s="183">
        <v>4000000</v>
      </c>
      <c r="J6937" s="183">
        <v>0</v>
      </c>
      <c r="K6937" s="183">
        <v>0</v>
      </c>
      <c r="L6937" s="183">
        <f>M6937+N6937+O6937</f>
        <v>0</v>
      </c>
      <c r="M6937" s="17"/>
      <c r="N6937" s="17"/>
      <c r="O6937" s="17"/>
      <c r="P6937" s="17">
        <f t="shared" si="5710"/>
        <v>0</v>
      </c>
      <c r="Q6937" s="161" t="str">
        <f t="shared" si="5715"/>
        <v>-</v>
      </c>
    </row>
    <row r="6938" spans="1:17" x14ac:dyDescent="0.25">
      <c r="A6938" s="1" t="s">
        <v>2387</v>
      </c>
      <c r="B6938" s="1" t="s">
        <v>82</v>
      </c>
      <c r="C6938" s="1" t="s">
        <v>12</v>
      </c>
      <c r="D6938" s="1" t="s">
        <v>2432</v>
      </c>
      <c r="E6938" s="1" t="s">
        <v>67</v>
      </c>
      <c r="F6938" s="4" t="s">
        <v>1</v>
      </c>
      <c r="G6938" s="16" t="s">
        <v>1</v>
      </c>
      <c r="H6938" s="2" t="s">
        <v>68</v>
      </c>
      <c r="I6938" s="185">
        <f t="shared" ref="I6938:O6938" si="5730">SUM(I6939:I6940)</f>
        <v>10100</v>
      </c>
      <c r="J6938" s="185">
        <f t="shared" si="5730"/>
        <v>40200</v>
      </c>
      <c r="K6938" s="185">
        <f t="shared" si="5730"/>
        <v>30100</v>
      </c>
      <c r="L6938" s="185">
        <f t="shared" si="5730"/>
        <v>0</v>
      </c>
      <c r="M6938" s="15">
        <f t="shared" si="5730"/>
        <v>0</v>
      </c>
      <c r="N6938" s="15">
        <f t="shared" si="5730"/>
        <v>0</v>
      </c>
      <c r="O6938" s="15">
        <f t="shared" si="5730"/>
        <v>0</v>
      </c>
      <c r="P6938" s="15">
        <f t="shared" si="5710"/>
        <v>30100</v>
      </c>
      <c r="Q6938" s="185">
        <f t="shared" si="5715"/>
        <v>74.875621890547265</v>
      </c>
    </row>
    <row r="6939" spans="1:17" x14ac:dyDescent="0.25">
      <c r="A6939" s="4" t="s">
        <v>2387</v>
      </c>
      <c r="B6939" s="4" t="s">
        <v>82</v>
      </c>
      <c r="C6939" s="4" t="s">
        <v>12</v>
      </c>
      <c r="D6939" s="4" t="s">
        <v>2432</v>
      </c>
      <c r="E6939" s="3" t="s">
        <v>69</v>
      </c>
      <c r="F6939" s="4"/>
      <c r="G6939" s="16" t="s">
        <v>395</v>
      </c>
      <c r="H6939" s="16" t="s">
        <v>68</v>
      </c>
      <c r="I6939" s="183">
        <v>10000</v>
      </c>
      <c r="J6939" s="183">
        <v>10000</v>
      </c>
      <c r="K6939" s="183">
        <v>0</v>
      </c>
      <c r="L6939" s="183">
        <f>M6939+N6939+O6939</f>
        <v>0</v>
      </c>
      <c r="M6939" s="17"/>
      <c r="N6939" s="17"/>
      <c r="O6939" s="17"/>
      <c r="P6939" s="17">
        <f t="shared" si="5710"/>
        <v>0</v>
      </c>
      <c r="Q6939" s="183">
        <f t="shared" si="5715"/>
        <v>0</v>
      </c>
    </row>
    <row r="6940" spans="1:17" ht="22.5" x14ac:dyDescent="0.25">
      <c r="A6940" s="4" t="s">
        <v>2387</v>
      </c>
      <c r="B6940" s="4" t="s">
        <v>82</v>
      </c>
      <c r="C6940" s="4" t="s">
        <v>12</v>
      </c>
      <c r="D6940" s="4" t="s">
        <v>2432</v>
      </c>
      <c r="E6940" s="3" t="s">
        <v>69</v>
      </c>
      <c r="F6940" s="4" t="s">
        <v>2441</v>
      </c>
      <c r="G6940" s="16" t="s">
        <v>395</v>
      </c>
      <c r="H6940" s="16" t="s">
        <v>418</v>
      </c>
      <c r="I6940" s="183">
        <v>100</v>
      </c>
      <c r="J6940" s="183">
        <v>30200</v>
      </c>
      <c r="K6940" s="183">
        <v>30100</v>
      </c>
      <c r="L6940" s="183">
        <f>M6940+N6940+O6940</f>
        <v>0</v>
      </c>
      <c r="M6940" s="17"/>
      <c r="N6940" s="17"/>
      <c r="O6940" s="17"/>
      <c r="P6940" s="17">
        <f t="shared" si="5710"/>
        <v>30100</v>
      </c>
      <c r="Q6940" s="183">
        <f t="shared" si="5715"/>
        <v>99.668874172185426</v>
      </c>
    </row>
    <row r="6941" spans="1:17" ht="22.5" x14ac:dyDescent="0.25">
      <c r="A6941" s="1" t="s">
        <v>1</v>
      </c>
      <c r="B6941" s="1" t="s">
        <v>1</v>
      </c>
      <c r="C6941" s="1" t="s">
        <v>1</v>
      </c>
      <c r="D6941" s="2" t="s">
        <v>1</v>
      </c>
      <c r="E6941" s="2" t="s">
        <v>1</v>
      </c>
      <c r="F6941" s="2" t="s">
        <v>1</v>
      </c>
      <c r="G6941" s="2" t="s">
        <v>1</v>
      </c>
      <c r="H6941" s="13" t="s">
        <v>70</v>
      </c>
      <c r="I6941" s="184">
        <f t="shared" ref="I6941:O6941" si="5731">SUM(I6942)</f>
        <v>383500</v>
      </c>
      <c r="J6941" s="184">
        <f t="shared" si="5731"/>
        <v>213500</v>
      </c>
      <c r="K6941" s="184">
        <f t="shared" si="5731"/>
        <v>213500</v>
      </c>
      <c r="L6941" s="184">
        <f t="shared" si="5731"/>
        <v>0</v>
      </c>
      <c r="M6941" s="14">
        <f t="shared" si="5731"/>
        <v>0</v>
      </c>
      <c r="N6941" s="14">
        <f t="shared" si="5731"/>
        <v>0</v>
      </c>
      <c r="O6941" s="14">
        <f t="shared" si="5731"/>
        <v>0</v>
      </c>
      <c r="P6941" s="14">
        <f t="shared" si="5710"/>
        <v>213500</v>
      </c>
      <c r="Q6941" s="184">
        <f t="shared" si="5715"/>
        <v>100</v>
      </c>
    </row>
    <row r="6942" spans="1:17" x14ac:dyDescent="0.25">
      <c r="A6942" s="4" t="s">
        <v>2387</v>
      </c>
      <c r="B6942" s="4" t="s">
        <v>82</v>
      </c>
      <c r="C6942" s="4" t="s">
        <v>12</v>
      </c>
      <c r="D6942" s="4" t="s">
        <v>2432</v>
      </c>
      <c r="E6942" s="2" t="s">
        <v>71</v>
      </c>
      <c r="F6942" s="2" t="s">
        <v>1</v>
      </c>
      <c r="G6942" s="2" t="s">
        <v>1</v>
      </c>
      <c r="H6942" s="2" t="s">
        <v>72</v>
      </c>
      <c r="I6942" s="185">
        <f t="shared" ref="I6942:L6942" si="5732">SUM(I6943:I6944)</f>
        <v>383500</v>
      </c>
      <c r="J6942" s="185">
        <f t="shared" ref="J6942" si="5733">SUM(J6943:J6944)</f>
        <v>213500</v>
      </c>
      <c r="K6942" s="185">
        <f t="shared" ref="K6942" si="5734">SUM(K6943:K6944)</f>
        <v>213500</v>
      </c>
      <c r="L6942" s="185">
        <f t="shared" si="5732"/>
        <v>0</v>
      </c>
      <c r="M6942" s="15">
        <f t="shared" ref="M6942:O6942" si="5735">SUM(M6943:M6944)</f>
        <v>0</v>
      </c>
      <c r="N6942" s="15">
        <f t="shared" si="5735"/>
        <v>0</v>
      </c>
      <c r="O6942" s="15">
        <f t="shared" si="5735"/>
        <v>0</v>
      </c>
      <c r="P6942" s="15">
        <f t="shared" si="5710"/>
        <v>213500</v>
      </c>
      <c r="Q6942" s="185">
        <f t="shared" si="5715"/>
        <v>100</v>
      </c>
    </row>
    <row r="6943" spans="1:17" x14ac:dyDescent="0.25">
      <c r="A6943" s="4" t="s">
        <v>2387</v>
      </c>
      <c r="B6943" s="4" t="s">
        <v>82</v>
      </c>
      <c r="C6943" s="4" t="s">
        <v>12</v>
      </c>
      <c r="D6943" s="4" t="s">
        <v>2432</v>
      </c>
      <c r="E6943" s="3" t="s">
        <v>75</v>
      </c>
      <c r="F6943" s="4"/>
      <c r="G6943" s="16" t="s">
        <v>395</v>
      </c>
      <c r="H6943" s="16" t="s">
        <v>74</v>
      </c>
      <c r="I6943" s="183">
        <v>250000</v>
      </c>
      <c r="J6943" s="183">
        <v>180000</v>
      </c>
      <c r="K6943" s="183">
        <v>180000</v>
      </c>
      <c r="L6943" s="183">
        <f>M6943+N6943+O6943</f>
        <v>0</v>
      </c>
      <c r="M6943" s="17"/>
      <c r="N6943" s="17"/>
      <c r="O6943" s="17"/>
      <c r="P6943" s="17">
        <f t="shared" si="5710"/>
        <v>180000</v>
      </c>
      <c r="Q6943" s="183">
        <f t="shared" si="5715"/>
        <v>100</v>
      </c>
    </row>
    <row r="6944" spans="1:17" x14ac:dyDescent="0.25">
      <c r="A6944" s="4" t="s">
        <v>2387</v>
      </c>
      <c r="B6944" s="4" t="s">
        <v>82</v>
      </c>
      <c r="C6944" s="4" t="s">
        <v>12</v>
      </c>
      <c r="D6944" s="4" t="s">
        <v>2432</v>
      </c>
      <c r="E6944" s="3" t="s">
        <v>341</v>
      </c>
      <c r="F6944" s="4"/>
      <c r="G6944" s="16" t="s">
        <v>395</v>
      </c>
      <c r="H6944" s="16" t="s">
        <v>340</v>
      </c>
      <c r="I6944" s="183">
        <v>133500</v>
      </c>
      <c r="J6944" s="183">
        <v>33500</v>
      </c>
      <c r="K6944" s="183">
        <v>33500</v>
      </c>
      <c r="L6944" s="183">
        <f>M6944+N6944+O6944</f>
        <v>0</v>
      </c>
      <c r="M6944" s="17"/>
      <c r="N6944" s="17"/>
      <c r="O6944" s="17"/>
      <c r="P6944" s="17">
        <f t="shared" si="5710"/>
        <v>33500</v>
      </c>
      <c r="Q6944" s="183">
        <f t="shared" si="5715"/>
        <v>100</v>
      </c>
    </row>
    <row r="6945" spans="1:17" ht="22.5" x14ac:dyDescent="0.25">
      <c r="A6945" s="16" t="s">
        <v>1</v>
      </c>
      <c r="B6945" s="16" t="s">
        <v>1</v>
      </c>
      <c r="C6945" s="16" t="s">
        <v>1</v>
      </c>
      <c r="D6945" s="16" t="s">
        <v>1</v>
      </c>
      <c r="E6945" s="16" t="s">
        <v>1</v>
      </c>
      <c r="F6945" s="16" t="s">
        <v>1</v>
      </c>
      <c r="G6945" s="16" t="s">
        <v>1</v>
      </c>
      <c r="H6945" s="13" t="s">
        <v>2442</v>
      </c>
      <c r="I6945" s="184">
        <f t="shared" ref="I6945:O6945" si="5736">SUM(I6941,I6935,I6911)</f>
        <v>12236564</v>
      </c>
      <c r="J6945" s="184">
        <f t="shared" si="5736"/>
        <v>8959664</v>
      </c>
      <c r="K6945" s="184">
        <f t="shared" si="5736"/>
        <v>6880255</v>
      </c>
      <c r="L6945" s="184">
        <f t="shared" si="5736"/>
        <v>2059509</v>
      </c>
      <c r="M6945" s="14">
        <f t="shared" si="5736"/>
        <v>677388</v>
      </c>
      <c r="N6945" s="14">
        <f t="shared" si="5736"/>
        <v>724875</v>
      </c>
      <c r="O6945" s="14">
        <f t="shared" si="5736"/>
        <v>657246</v>
      </c>
      <c r="P6945" s="14">
        <f t="shared" si="5710"/>
        <v>8939764</v>
      </c>
      <c r="Q6945" s="184">
        <f t="shared" si="5715"/>
        <v>99.777893456718914</v>
      </c>
    </row>
    <row r="6946" spans="1:17" ht="15.75" thickBot="1" x14ac:dyDescent="0.3">
      <c r="A6946" s="16" t="s">
        <v>1</v>
      </c>
      <c r="B6946" s="16" t="s">
        <v>1</v>
      </c>
      <c r="C6946" s="16" t="s">
        <v>1</v>
      </c>
      <c r="D6946" s="16" t="s">
        <v>1</v>
      </c>
      <c r="E6946" s="16" t="s">
        <v>1</v>
      </c>
      <c r="F6946" s="16" t="s">
        <v>1</v>
      </c>
      <c r="G6946" s="16" t="s">
        <v>1</v>
      </c>
      <c r="H6946" s="2" t="s">
        <v>77</v>
      </c>
      <c r="I6946" s="185">
        <v>209</v>
      </c>
      <c r="J6946" s="185">
        <v>209</v>
      </c>
      <c r="K6946" s="185"/>
      <c r="L6946" s="185"/>
      <c r="M6946" s="15"/>
      <c r="N6946" s="15"/>
      <c r="O6946" s="15"/>
      <c r="P6946" s="15"/>
      <c r="Q6946" s="164"/>
    </row>
    <row r="6947" spans="1:17" ht="45.75" thickBot="1" x14ac:dyDescent="0.3">
      <c r="A6947" s="212" t="s">
        <v>1</v>
      </c>
      <c r="B6947" s="212" t="s">
        <v>1</v>
      </c>
      <c r="C6947" s="212" t="s">
        <v>1</v>
      </c>
      <c r="D6947" s="212" t="s">
        <v>1</v>
      </c>
      <c r="E6947" s="212" t="s">
        <v>1</v>
      </c>
      <c r="F6947" s="212" t="s">
        <v>1</v>
      </c>
      <c r="G6947" s="214" t="s">
        <v>1</v>
      </c>
      <c r="H6947" s="5" t="s">
        <v>78</v>
      </c>
      <c r="I6947" s="109" t="s">
        <v>3374</v>
      </c>
      <c r="J6947" s="109" t="s">
        <v>3433</v>
      </c>
      <c r="K6947" s="109" t="s">
        <v>3437</v>
      </c>
      <c r="L6947" s="109" t="s">
        <v>3434</v>
      </c>
      <c r="M6947" s="5" t="s">
        <v>3439</v>
      </c>
      <c r="N6947" s="5" t="s">
        <v>3440</v>
      </c>
      <c r="O6947" s="5" t="s">
        <v>3441</v>
      </c>
      <c r="P6947" s="5" t="s">
        <v>3438</v>
      </c>
      <c r="Q6947" s="162" t="s">
        <v>3302</v>
      </c>
    </row>
    <row r="6948" spans="1:17" x14ac:dyDescent="0.25">
      <c r="A6948" s="213"/>
      <c r="B6948" s="213"/>
      <c r="C6948" s="213"/>
      <c r="D6948" s="213"/>
      <c r="E6948" s="213"/>
      <c r="F6948" s="213"/>
      <c r="G6948" s="215"/>
      <c r="H6948" s="18" t="s">
        <v>1</v>
      </c>
      <c r="I6948" s="110">
        <v>1</v>
      </c>
      <c r="J6948" s="110">
        <v>2</v>
      </c>
      <c r="K6948" s="110">
        <v>20</v>
      </c>
      <c r="L6948" s="110" t="s">
        <v>3402</v>
      </c>
      <c r="M6948" s="12">
        <v>5</v>
      </c>
      <c r="N6948" s="12">
        <v>6</v>
      </c>
      <c r="O6948" s="12">
        <v>7</v>
      </c>
      <c r="P6948" s="12" t="s">
        <v>3303</v>
      </c>
      <c r="Q6948" s="110">
        <v>9</v>
      </c>
    </row>
    <row r="6949" spans="1:17" x14ac:dyDescent="0.25">
      <c r="A6949" s="213"/>
      <c r="B6949" s="213"/>
      <c r="C6949" s="213"/>
      <c r="D6949" s="213"/>
      <c r="E6949" s="213"/>
      <c r="F6949" s="213"/>
      <c r="G6949" s="215"/>
      <c r="H6949" s="19" t="s">
        <v>436</v>
      </c>
      <c r="I6949" s="186">
        <f t="shared" ref="I6949:L6949" si="5737">SUM(I6945)</f>
        <v>12236564</v>
      </c>
      <c r="J6949" s="186">
        <f t="shared" ref="J6949" si="5738">SUM(J6945)</f>
        <v>8959664</v>
      </c>
      <c r="K6949" s="186">
        <f t="shared" ref="K6949" si="5739">SUM(K6945)</f>
        <v>6880255</v>
      </c>
      <c r="L6949" s="186">
        <f t="shared" si="5737"/>
        <v>2059509</v>
      </c>
      <c r="M6949" s="20">
        <f t="shared" ref="M6949:O6949" si="5740">SUM(M6945)</f>
        <v>677388</v>
      </c>
      <c r="N6949" s="20">
        <f t="shared" si="5740"/>
        <v>724875</v>
      </c>
      <c r="O6949" s="20">
        <f t="shared" si="5740"/>
        <v>657246</v>
      </c>
      <c r="P6949" s="20">
        <f>K6949+L6949</f>
        <v>8939764</v>
      </c>
      <c r="Q6949" s="186">
        <f>IF(J6949=0,"-",P6949/J6949*100)</f>
        <v>99.777893456718914</v>
      </c>
    </row>
    <row r="6950" spans="1:17" x14ac:dyDescent="0.25">
      <c r="A6950" s="216"/>
      <c r="B6950" s="216"/>
      <c r="C6950" s="216"/>
      <c r="D6950" s="216"/>
      <c r="E6950" s="216"/>
      <c r="F6950" s="216"/>
      <c r="G6950" s="217"/>
      <c r="H6950" s="21" t="s">
        <v>80</v>
      </c>
      <c r="I6950" s="186">
        <f t="shared" ref="I6950:L6950" si="5741">SUM(I6949)</f>
        <v>12236564</v>
      </c>
      <c r="J6950" s="186">
        <f t="shared" ref="J6950" si="5742">SUM(J6949)</f>
        <v>8959664</v>
      </c>
      <c r="K6950" s="186">
        <f t="shared" ref="K6950" si="5743">SUM(K6949)</f>
        <v>6880255</v>
      </c>
      <c r="L6950" s="186">
        <f t="shared" si="5741"/>
        <v>2059509</v>
      </c>
      <c r="M6950" s="20">
        <f t="shared" ref="M6950:O6950" si="5744">SUM(M6949)</f>
        <v>677388</v>
      </c>
      <c r="N6950" s="20">
        <f t="shared" si="5744"/>
        <v>724875</v>
      </c>
      <c r="O6950" s="20">
        <f t="shared" si="5744"/>
        <v>657246</v>
      </c>
      <c r="P6950" s="20">
        <f>K6950+L6950</f>
        <v>8939764</v>
      </c>
      <c r="Q6950" s="186">
        <f>IF(J6950=0,"-",P6950/J6950*100)</f>
        <v>99.777893456718914</v>
      </c>
    </row>
    <row r="6951" spans="1:17" x14ac:dyDescent="0.25">
      <c r="A6951" s="16" t="s">
        <v>1</v>
      </c>
      <c r="B6951" s="16" t="s">
        <v>1</v>
      </c>
      <c r="C6951" s="16" t="s">
        <v>1</v>
      </c>
      <c r="D6951" s="16" t="s">
        <v>1</v>
      </c>
      <c r="E6951" s="16" t="s">
        <v>1</v>
      </c>
      <c r="F6951" s="16" t="s">
        <v>1</v>
      </c>
      <c r="G6951" s="16" t="s">
        <v>1</v>
      </c>
      <c r="H6951" s="13" t="s">
        <v>2443</v>
      </c>
      <c r="I6951" s="184">
        <f t="shared" ref="I6951:L6951" si="5745">SUM(I6945)</f>
        <v>12236564</v>
      </c>
      <c r="J6951" s="184">
        <f t="shared" ref="J6951" si="5746">SUM(J6945)</f>
        <v>8959664</v>
      </c>
      <c r="K6951" s="184">
        <f t="shared" ref="K6951" si="5747">SUM(K6945)</f>
        <v>6880255</v>
      </c>
      <c r="L6951" s="184">
        <f t="shared" si="5745"/>
        <v>2059509</v>
      </c>
      <c r="M6951" s="14">
        <f t="shared" ref="M6951:O6952" si="5748">SUM(M6945)</f>
        <v>677388</v>
      </c>
      <c r="N6951" s="14">
        <f t="shared" si="5748"/>
        <v>724875</v>
      </c>
      <c r="O6951" s="14">
        <f t="shared" si="5748"/>
        <v>657246</v>
      </c>
      <c r="P6951" s="14">
        <f>K6951+L6951</f>
        <v>8939764</v>
      </c>
      <c r="Q6951" s="184">
        <f>IF(J6951=0,"-",P6951/J6951*100)</f>
        <v>99.777893456718914</v>
      </c>
    </row>
    <row r="6952" spans="1:17" x14ac:dyDescent="0.25">
      <c r="A6952" s="16" t="s">
        <v>1</v>
      </c>
      <c r="B6952" s="16" t="s">
        <v>1</v>
      </c>
      <c r="C6952" s="16" t="s">
        <v>1</v>
      </c>
      <c r="D6952" s="16" t="s">
        <v>1</v>
      </c>
      <c r="E6952" s="16" t="s">
        <v>1</v>
      </c>
      <c r="F6952" s="16" t="s">
        <v>1</v>
      </c>
      <c r="G6952" s="16" t="s">
        <v>1</v>
      </c>
      <c r="H6952" s="2" t="s">
        <v>77</v>
      </c>
      <c r="I6952" s="185">
        <f t="shared" ref="I6952:J6952" si="5749">SUM(I6946)</f>
        <v>209</v>
      </c>
      <c r="J6952" s="185">
        <f t="shared" si="5749"/>
        <v>209</v>
      </c>
      <c r="K6952" s="185"/>
      <c r="L6952" s="185"/>
      <c r="M6952" s="15">
        <f t="shared" si="5748"/>
        <v>0</v>
      </c>
      <c r="N6952" s="15">
        <f t="shared" si="5748"/>
        <v>0</v>
      </c>
      <c r="O6952" s="15">
        <f t="shared" si="5748"/>
        <v>0</v>
      </c>
      <c r="P6952" s="15"/>
      <c r="Q6952" s="185">
        <f>IF(J6952=0,"-",P6952/J6952*100)</f>
        <v>0</v>
      </c>
    </row>
    <row r="6953" spans="1:17" ht="15.75" thickBot="1" x14ac:dyDescent="0.3">
      <c r="A6953" s="1" t="s">
        <v>2387</v>
      </c>
      <c r="B6953" s="1" t="s">
        <v>94</v>
      </c>
      <c r="C6953" s="4" t="s">
        <v>1</v>
      </c>
      <c r="D6953" s="4" t="s">
        <v>1</v>
      </c>
      <c r="E6953" s="2" t="s">
        <v>1</v>
      </c>
      <c r="F6953" s="2" t="s">
        <v>1</v>
      </c>
      <c r="G6953" s="2" t="s">
        <v>1</v>
      </c>
      <c r="H6953" s="2" t="s">
        <v>1</v>
      </c>
      <c r="I6953" s="183"/>
      <c r="J6953" s="183"/>
      <c r="K6953" s="183"/>
      <c r="L6953" s="183"/>
      <c r="M6953" s="3"/>
      <c r="N6953" s="3"/>
      <c r="O6953" s="3"/>
      <c r="P6953" s="3"/>
      <c r="Q6953" s="161"/>
    </row>
    <row r="6954" spans="1:17" ht="45.75" thickBot="1" x14ac:dyDescent="0.3">
      <c r="A6954" s="5" t="s">
        <v>4</v>
      </c>
      <c r="B6954" s="5" t="s">
        <v>5</v>
      </c>
      <c r="C6954" s="5" t="s">
        <v>6</v>
      </c>
      <c r="D6954" s="6" t="s">
        <v>1</v>
      </c>
      <c r="E6954" s="5" t="s">
        <v>7</v>
      </c>
      <c r="F6954" s="5" t="s">
        <v>8</v>
      </c>
      <c r="G6954" s="5" t="s">
        <v>9</v>
      </c>
      <c r="H6954" s="5" t="s">
        <v>10</v>
      </c>
      <c r="I6954" s="109" t="s">
        <v>3374</v>
      </c>
      <c r="J6954" s="109" t="s">
        <v>3433</v>
      </c>
      <c r="K6954" s="109" t="s">
        <v>3437</v>
      </c>
      <c r="L6954" s="109" t="s">
        <v>3434</v>
      </c>
      <c r="M6954" s="5" t="s">
        <v>3439</v>
      </c>
      <c r="N6954" s="5" t="s">
        <v>3440</v>
      </c>
      <c r="O6954" s="5" t="s">
        <v>3441</v>
      </c>
      <c r="P6954" s="5" t="s">
        <v>3438</v>
      </c>
      <c r="Q6954" s="162" t="s">
        <v>3302</v>
      </c>
    </row>
    <row r="6955" spans="1:17" x14ac:dyDescent="0.25">
      <c r="A6955" s="7" t="s">
        <v>1</v>
      </c>
      <c r="B6955" s="7" t="s">
        <v>1</v>
      </c>
      <c r="C6955" s="7" t="s">
        <v>1</v>
      </c>
      <c r="D6955" s="8" t="s">
        <v>1</v>
      </c>
      <c r="E6955" s="8" t="s">
        <v>1</v>
      </c>
      <c r="F6955" s="9" t="s">
        <v>1</v>
      </c>
      <c r="G6955" s="10" t="s">
        <v>1</v>
      </c>
      <c r="H6955" s="11" t="s">
        <v>1</v>
      </c>
      <c r="I6955" s="110">
        <v>1</v>
      </c>
      <c r="J6955" s="110">
        <v>2</v>
      </c>
      <c r="K6955" s="110">
        <v>20</v>
      </c>
      <c r="L6955" s="110" t="s">
        <v>3402</v>
      </c>
      <c r="M6955" s="12">
        <v>5</v>
      </c>
      <c r="N6955" s="12">
        <v>6</v>
      </c>
      <c r="O6955" s="12">
        <v>7</v>
      </c>
      <c r="P6955" s="12" t="s">
        <v>3303</v>
      </c>
      <c r="Q6955" s="110">
        <v>9</v>
      </c>
    </row>
    <row r="6956" spans="1:17" ht="33.75" x14ac:dyDescent="0.25">
      <c r="A6956" s="1" t="s">
        <v>2387</v>
      </c>
      <c r="B6956" s="1" t="s">
        <v>94</v>
      </c>
      <c r="C6956" s="4" t="s">
        <v>12</v>
      </c>
      <c r="D6956" s="4" t="s">
        <v>2444</v>
      </c>
      <c r="E6956" s="2" t="s">
        <v>1</v>
      </c>
      <c r="F6956" s="2" t="s">
        <v>1</v>
      </c>
      <c r="G6956" s="2" t="s">
        <v>1</v>
      </c>
      <c r="H6956" s="2" t="s">
        <v>2445</v>
      </c>
      <c r="I6956" s="183">
        <v>0</v>
      </c>
      <c r="J6956" s="183"/>
      <c r="K6956" s="183"/>
      <c r="L6956" s="183"/>
      <c r="M6956" s="3"/>
      <c r="N6956" s="3"/>
      <c r="O6956" s="3"/>
      <c r="P6956" s="3"/>
      <c r="Q6956" s="161"/>
    </row>
    <row r="6957" spans="1:17" ht="33.75" x14ac:dyDescent="0.25">
      <c r="A6957" s="1" t="s">
        <v>1</v>
      </c>
      <c r="B6957" s="1" t="s">
        <v>1</v>
      </c>
      <c r="C6957" s="1" t="s">
        <v>1</v>
      </c>
      <c r="D6957" s="2" t="s">
        <v>1</v>
      </c>
      <c r="E6957" s="2" t="s">
        <v>1</v>
      </c>
      <c r="F6957" s="2" t="s">
        <v>1</v>
      </c>
      <c r="G6957" s="2" t="s">
        <v>1</v>
      </c>
      <c r="H6957" s="13" t="s">
        <v>14</v>
      </c>
      <c r="I6957" s="184">
        <f t="shared" ref="I6957:L6957" si="5750">SUM(I6958,I6966,I6968)</f>
        <v>4810866</v>
      </c>
      <c r="J6957" s="184">
        <f t="shared" ref="J6957" si="5751">SUM(J6958,J6966,J6968)</f>
        <v>4825866</v>
      </c>
      <c r="K6957" s="184">
        <f t="shared" ref="K6957" si="5752">SUM(K6958,K6966,K6968)</f>
        <v>3866057</v>
      </c>
      <c r="L6957" s="184">
        <f t="shared" si="5750"/>
        <v>958609</v>
      </c>
      <c r="M6957" s="14">
        <f t="shared" ref="M6957:O6957" si="5753">SUM(M6958,M6966,M6968)</f>
        <v>438973</v>
      </c>
      <c r="N6957" s="14">
        <f t="shared" si="5753"/>
        <v>336426</v>
      </c>
      <c r="O6957" s="14">
        <f t="shared" si="5753"/>
        <v>183210</v>
      </c>
      <c r="P6957" s="14">
        <f t="shared" ref="P6957:P6989" si="5754">K6957+L6957</f>
        <v>4824666</v>
      </c>
      <c r="Q6957" s="184">
        <f t="shared" ref="Q6957:Q6989" si="5755">IF(J6957=0,"-",P6957/J6957*100)</f>
        <v>99.97513399667541</v>
      </c>
    </row>
    <row r="6958" spans="1:17" x14ac:dyDescent="0.25">
      <c r="A6958" s="4" t="s">
        <v>2387</v>
      </c>
      <c r="B6958" s="4" t="s">
        <v>94</v>
      </c>
      <c r="C6958" s="4" t="s">
        <v>12</v>
      </c>
      <c r="D6958" s="4" t="s">
        <v>2444</v>
      </c>
      <c r="E6958" s="2" t="s">
        <v>15</v>
      </c>
      <c r="F6958" s="2" t="s">
        <v>1</v>
      </c>
      <c r="G6958" s="2" t="s">
        <v>1</v>
      </c>
      <c r="H6958" s="2" t="s">
        <v>16</v>
      </c>
      <c r="I6958" s="185">
        <f t="shared" ref="I6958:L6958" si="5756">SUM(I6959:I6960)</f>
        <v>2853343</v>
      </c>
      <c r="J6958" s="185">
        <f t="shared" ref="J6958" si="5757">SUM(J6959:J6960)</f>
        <v>2986789</v>
      </c>
      <c r="K6958" s="185">
        <f t="shared" ref="K6958" si="5758">SUM(K6959:K6960)</f>
        <v>2366693</v>
      </c>
      <c r="L6958" s="185">
        <f t="shared" si="5756"/>
        <v>620096</v>
      </c>
      <c r="M6958" s="15">
        <f t="shared" ref="M6958:O6958" si="5759">SUM(M6959:M6960)</f>
        <v>257053</v>
      </c>
      <c r="N6958" s="15">
        <f t="shared" si="5759"/>
        <v>236300</v>
      </c>
      <c r="O6958" s="15">
        <f t="shared" si="5759"/>
        <v>126743</v>
      </c>
      <c r="P6958" s="15">
        <f t="shared" si="5754"/>
        <v>2986789</v>
      </c>
      <c r="Q6958" s="185">
        <f t="shared" si="5755"/>
        <v>100</v>
      </c>
    </row>
    <row r="6959" spans="1:17" x14ac:dyDescent="0.25">
      <c r="A6959" s="4" t="s">
        <v>2387</v>
      </c>
      <c r="B6959" s="4" t="s">
        <v>94</v>
      </c>
      <c r="C6959" s="4" t="s">
        <v>12</v>
      </c>
      <c r="D6959" s="4" t="s">
        <v>2444</v>
      </c>
      <c r="E6959" s="3" t="s">
        <v>18</v>
      </c>
      <c r="F6959" s="4"/>
      <c r="G6959" s="16" t="s">
        <v>2446</v>
      </c>
      <c r="H6959" s="16" t="s">
        <v>17</v>
      </c>
      <c r="I6959" s="183">
        <v>2460343</v>
      </c>
      <c r="J6959" s="183">
        <v>2539932</v>
      </c>
      <c r="K6959" s="183">
        <v>1972689</v>
      </c>
      <c r="L6959" s="183">
        <f>M6959+N6959+O6959</f>
        <v>567243</v>
      </c>
      <c r="M6959" s="17">
        <v>223100</v>
      </c>
      <c r="N6959" s="17">
        <v>223100</v>
      </c>
      <c r="O6959" s="17">
        <v>121043</v>
      </c>
      <c r="P6959" s="17">
        <f t="shared" si="5754"/>
        <v>2539932</v>
      </c>
      <c r="Q6959" s="183">
        <f t="shared" si="5755"/>
        <v>100</v>
      </c>
    </row>
    <row r="6960" spans="1:17" x14ac:dyDescent="0.25">
      <c r="A6960" s="1" t="s">
        <v>2387</v>
      </c>
      <c r="B6960" s="1" t="s">
        <v>94</v>
      </c>
      <c r="C6960" s="1" t="s">
        <v>12</v>
      </c>
      <c r="D6960" s="1" t="s">
        <v>2444</v>
      </c>
      <c r="E6960" s="1" t="s">
        <v>20</v>
      </c>
      <c r="F6960" s="4" t="s">
        <v>1</v>
      </c>
      <c r="G6960" s="16" t="s">
        <v>1</v>
      </c>
      <c r="H6960" s="2" t="s">
        <v>21</v>
      </c>
      <c r="I6960" s="185">
        <f t="shared" ref="I6960:O6960" si="5760">SUM(I6961:I6965)</f>
        <v>393000</v>
      </c>
      <c r="J6960" s="185">
        <f t="shared" si="5760"/>
        <v>446857</v>
      </c>
      <c r="K6960" s="185">
        <f t="shared" si="5760"/>
        <v>394004</v>
      </c>
      <c r="L6960" s="185">
        <f t="shared" si="5760"/>
        <v>52853</v>
      </c>
      <c r="M6960" s="15">
        <f t="shared" si="5760"/>
        <v>33953</v>
      </c>
      <c r="N6960" s="15">
        <f t="shared" si="5760"/>
        <v>13200</v>
      </c>
      <c r="O6960" s="15">
        <f t="shared" si="5760"/>
        <v>5700</v>
      </c>
      <c r="P6960" s="15">
        <f t="shared" si="5754"/>
        <v>446857</v>
      </c>
      <c r="Q6960" s="185">
        <f t="shared" si="5755"/>
        <v>100</v>
      </c>
    </row>
    <row r="6961" spans="1:17" x14ac:dyDescent="0.25">
      <c r="A6961" s="4" t="s">
        <v>2387</v>
      </c>
      <c r="B6961" s="4" t="s">
        <v>94</v>
      </c>
      <c r="C6961" s="4" t="s">
        <v>12</v>
      </c>
      <c r="D6961" s="4" t="s">
        <v>2444</v>
      </c>
      <c r="E6961" s="3" t="s">
        <v>22</v>
      </c>
      <c r="F6961" s="4" t="s">
        <v>2447</v>
      </c>
      <c r="G6961" s="16" t="s">
        <v>2446</v>
      </c>
      <c r="H6961" s="16" t="s">
        <v>86</v>
      </c>
      <c r="I6961" s="183">
        <v>63600</v>
      </c>
      <c r="J6961" s="183">
        <v>63600</v>
      </c>
      <c r="K6961" s="183">
        <v>46500</v>
      </c>
      <c r="L6961" s="183">
        <f>M6961+N6961+O6961</f>
        <v>17100</v>
      </c>
      <c r="M6961" s="17">
        <v>5700</v>
      </c>
      <c r="N6961" s="17">
        <v>5700</v>
      </c>
      <c r="O6961" s="17">
        <v>5700</v>
      </c>
      <c r="P6961" s="17">
        <f t="shared" si="5754"/>
        <v>63600</v>
      </c>
      <c r="Q6961" s="183">
        <f t="shared" si="5755"/>
        <v>100</v>
      </c>
    </row>
    <row r="6962" spans="1:17" x14ac:dyDescent="0.25">
      <c r="A6962" s="4" t="s">
        <v>2387</v>
      </c>
      <c r="B6962" s="4" t="s">
        <v>94</v>
      </c>
      <c r="C6962" s="4" t="s">
        <v>12</v>
      </c>
      <c r="D6962" s="4" t="s">
        <v>2444</v>
      </c>
      <c r="E6962" s="3" t="s">
        <v>22</v>
      </c>
      <c r="F6962" s="4" t="s">
        <v>2448</v>
      </c>
      <c r="G6962" s="16" t="s">
        <v>2446</v>
      </c>
      <c r="H6962" s="16" t="s">
        <v>26</v>
      </c>
      <c r="I6962" s="183">
        <v>240000</v>
      </c>
      <c r="J6962" s="183">
        <v>283500</v>
      </c>
      <c r="K6962" s="183">
        <v>255000</v>
      </c>
      <c r="L6962" s="183">
        <f>M6962+N6962+O6962</f>
        <v>28500</v>
      </c>
      <c r="M6962" s="17">
        <v>21000</v>
      </c>
      <c r="N6962" s="17">
        <v>7500</v>
      </c>
      <c r="O6962" s="17">
        <v>0</v>
      </c>
      <c r="P6962" s="17">
        <f t="shared" si="5754"/>
        <v>283500</v>
      </c>
      <c r="Q6962" s="183">
        <f t="shared" si="5755"/>
        <v>100</v>
      </c>
    </row>
    <row r="6963" spans="1:17" x14ac:dyDescent="0.25">
      <c r="A6963" s="4" t="s">
        <v>2387</v>
      </c>
      <c r="B6963" s="4" t="s">
        <v>94</v>
      </c>
      <c r="C6963" s="4" t="s">
        <v>12</v>
      </c>
      <c r="D6963" s="4" t="s">
        <v>2444</v>
      </c>
      <c r="E6963" s="3" t="s">
        <v>22</v>
      </c>
      <c r="F6963" s="4" t="s">
        <v>2449</v>
      </c>
      <c r="G6963" s="16" t="s">
        <v>2446</v>
      </c>
      <c r="H6963" s="16" t="s">
        <v>28</v>
      </c>
      <c r="I6963" s="183">
        <v>64400</v>
      </c>
      <c r="J6963" s="183">
        <v>64400</v>
      </c>
      <c r="K6963" s="183">
        <v>57147</v>
      </c>
      <c r="L6963" s="183">
        <f>M6963+N6963+O6963</f>
        <v>7253</v>
      </c>
      <c r="M6963" s="17">
        <v>7253</v>
      </c>
      <c r="N6963" s="17">
        <v>0</v>
      </c>
      <c r="O6963" s="17">
        <v>0</v>
      </c>
      <c r="P6963" s="17">
        <f t="shared" si="5754"/>
        <v>64400</v>
      </c>
      <c r="Q6963" s="183">
        <f t="shared" si="5755"/>
        <v>100</v>
      </c>
    </row>
    <row r="6964" spans="1:17" x14ac:dyDescent="0.25">
      <c r="A6964" s="4" t="s">
        <v>2387</v>
      </c>
      <c r="B6964" s="4" t="s">
        <v>94</v>
      </c>
      <c r="C6964" s="4" t="s">
        <v>12</v>
      </c>
      <c r="D6964" s="4" t="s">
        <v>2444</v>
      </c>
      <c r="E6964" s="3" t="s">
        <v>22</v>
      </c>
      <c r="F6964" s="4" t="s">
        <v>2450</v>
      </c>
      <c r="G6964" s="16" t="s">
        <v>2446</v>
      </c>
      <c r="H6964" s="16" t="s">
        <v>24</v>
      </c>
      <c r="I6964" s="183">
        <v>7000</v>
      </c>
      <c r="J6964" s="183">
        <v>6357</v>
      </c>
      <c r="K6964" s="183">
        <v>6357</v>
      </c>
      <c r="L6964" s="183">
        <f>M6964+N6964+O6964</f>
        <v>0</v>
      </c>
      <c r="M6964" s="17"/>
      <c r="N6964" s="17"/>
      <c r="O6964" s="17"/>
      <c r="P6964" s="17">
        <f t="shared" si="5754"/>
        <v>6357</v>
      </c>
      <c r="Q6964" s="183">
        <f t="shared" si="5755"/>
        <v>100</v>
      </c>
    </row>
    <row r="6965" spans="1:17" x14ac:dyDescent="0.25">
      <c r="A6965" s="4" t="s">
        <v>2387</v>
      </c>
      <c r="B6965" s="4" t="s">
        <v>94</v>
      </c>
      <c r="C6965" s="4" t="s">
        <v>12</v>
      </c>
      <c r="D6965" s="4" t="s">
        <v>2444</v>
      </c>
      <c r="E6965" s="3" t="s">
        <v>22</v>
      </c>
      <c r="F6965" s="4" t="s">
        <v>2451</v>
      </c>
      <c r="G6965" s="16" t="s">
        <v>2446</v>
      </c>
      <c r="H6965" s="16" t="s">
        <v>30</v>
      </c>
      <c r="I6965" s="183">
        <v>18000</v>
      </c>
      <c r="J6965" s="183">
        <v>29000</v>
      </c>
      <c r="K6965" s="183">
        <v>29000</v>
      </c>
      <c r="L6965" s="183">
        <f>M6965+N6965+O6965</f>
        <v>0</v>
      </c>
      <c r="M6965" s="17"/>
      <c r="N6965" s="17"/>
      <c r="O6965" s="17"/>
      <c r="P6965" s="17">
        <f t="shared" si="5754"/>
        <v>29000</v>
      </c>
      <c r="Q6965" s="183">
        <f t="shared" si="5755"/>
        <v>100</v>
      </c>
    </row>
    <row r="6966" spans="1:17" x14ac:dyDescent="0.25">
      <c r="A6966" s="4" t="s">
        <v>2387</v>
      </c>
      <c r="B6966" s="4" t="s">
        <v>94</v>
      </c>
      <c r="C6966" s="4" t="s">
        <v>12</v>
      </c>
      <c r="D6966" s="4" t="s">
        <v>2444</v>
      </c>
      <c r="E6966" s="2" t="s">
        <v>31</v>
      </c>
      <c r="F6966" s="2" t="s">
        <v>1</v>
      </c>
      <c r="G6966" s="2" t="s">
        <v>1</v>
      </c>
      <c r="H6966" s="2" t="s">
        <v>32</v>
      </c>
      <c r="I6966" s="185">
        <f t="shared" ref="I6966:O6966" si="5761">SUM(I6967)</f>
        <v>258335</v>
      </c>
      <c r="J6966" s="185">
        <f t="shared" si="5761"/>
        <v>259835</v>
      </c>
      <c r="K6966" s="185">
        <f t="shared" si="5761"/>
        <v>197800</v>
      </c>
      <c r="L6966" s="185">
        <f t="shared" si="5761"/>
        <v>62035</v>
      </c>
      <c r="M6966" s="15">
        <f t="shared" si="5761"/>
        <v>23430</v>
      </c>
      <c r="N6966" s="15">
        <f t="shared" si="5761"/>
        <v>23430</v>
      </c>
      <c r="O6966" s="15">
        <f t="shared" si="5761"/>
        <v>15175</v>
      </c>
      <c r="P6966" s="15">
        <f t="shared" si="5754"/>
        <v>259835</v>
      </c>
      <c r="Q6966" s="185">
        <f t="shared" si="5755"/>
        <v>100</v>
      </c>
    </row>
    <row r="6967" spans="1:17" x14ac:dyDescent="0.25">
      <c r="A6967" s="4" t="s">
        <v>2387</v>
      </c>
      <c r="B6967" s="4" t="s">
        <v>94</v>
      </c>
      <c r="C6967" s="4" t="s">
        <v>12</v>
      </c>
      <c r="D6967" s="4" t="s">
        <v>2444</v>
      </c>
      <c r="E6967" s="3" t="s">
        <v>34</v>
      </c>
      <c r="F6967" s="4"/>
      <c r="G6967" s="16" t="s">
        <v>2446</v>
      </c>
      <c r="H6967" s="16" t="s">
        <v>33</v>
      </c>
      <c r="I6967" s="183">
        <v>258335</v>
      </c>
      <c r="J6967" s="183">
        <v>259835</v>
      </c>
      <c r="K6967" s="183">
        <v>197800</v>
      </c>
      <c r="L6967" s="183">
        <f>M6967+N6967+O6967</f>
        <v>62035</v>
      </c>
      <c r="M6967" s="17">
        <v>23430</v>
      </c>
      <c r="N6967" s="17">
        <v>23430</v>
      </c>
      <c r="O6967" s="17">
        <v>15175</v>
      </c>
      <c r="P6967" s="17">
        <f t="shared" si="5754"/>
        <v>259835</v>
      </c>
      <c r="Q6967" s="183">
        <f t="shared" si="5755"/>
        <v>100</v>
      </c>
    </row>
    <row r="6968" spans="1:17" x14ac:dyDescent="0.25">
      <c r="A6968" s="4" t="s">
        <v>2387</v>
      </c>
      <c r="B6968" s="4" t="s">
        <v>94</v>
      </c>
      <c r="C6968" s="4" t="s">
        <v>12</v>
      </c>
      <c r="D6968" s="4" t="s">
        <v>2444</v>
      </c>
      <c r="E6968" s="2" t="s">
        <v>35</v>
      </c>
      <c r="F6968" s="2" t="s">
        <v>1</v>
      </c>
      <c r="G6968" s="2" t="s">
        <v>1</v>
      </c>
      <c r="H6968" s="2" t="s">
        <v>36</v>
      </c>
      <c r="I6968" s="185">
        <f t="shared" ref="I6968:O6968" si="5762">SUM(I6969:I6977)</f>
        <v>1699188</v>
      </c>
      <c r="J6968" s="185">
        <f t="shared" si="5762"/>
        <v>1579242</v>
      </c>
      <c r="K6968" s="185">
        <f t="shared" si="5762"/>
        <v>1301564</v>
      </c>
      <c r="L6968" s="185">
        <f t="shared" si="5762"/>
        <v>276478</v>
      </c>
      <c r="M6968" s="15">
        <f t="shared" si="5762"/>
        <v>158490</v>
      </c>
      <c r="N6968" s="15">
        <f t="shared" si="5762"/>
        <v>76696</v>
      </c>
      <c r="O6968" s="15">
        <f t="shared" si="5762"/>
        <v>41292</v>
      </c>
      <c r="P6968" s="15">
        <f t="shared" si="5754"/>
        <v>1578042</v>
      </c>
      <c r="Q6968" s="185">
        <f t="shared" si="5755"/>
        <v>99.924014178954209</v>
      </c>
    </row>
    <row r="6969" spans="1:17" x14ac:dyDescent="0.25">
      <c r="A6969" s="4" t="s">
        <v>2387</v>
      </c>
      <c r="B6969" s="4" t="s">
        <v>94</v>
      </c>
      <c r="C6969" s="4" t="s">
        <v>12</v>
      </c>
      <c r="D6969" s="4" t="s">
        <v>2444</v>
      </c>
      <c r="E6969" s="3" t="s">
        <v>39</v>
      </c>
      <c r="F6969" s="4"/>
      <c r="G6969" s="16" t="s">
        <v>2446</v>
      </c>
      <c r="H6969" s="16" t="s">
        <v>38</v>
      </c>
      <c r="I6969" s="183">
        <v>5000</v>
      </c>
      <c r="J6969" s="183">
        <v>20000</v>
      </c>
      <c r="K6969" s="183">
        <v>20000</v>
      </c>
      <c r="L6969" s="183">
        <f t="shared" ref="L6969:L6976" si="5763">M6969+N6969+O6969</f>
        <v>0</v>
      </c>
      <c r="M6969" s="17">
        <v>0</v>
      </c>
      <c r="N6969" s="17">
        <v>0</v>
      </c>
      <c r="O6969" s="17">
        <v>0</v>
      </c>
      <c r="P6969" s="17">
        <f t="shared" si="5754"/>
        <v>20000</v>
      </c>
      <c r="Q6969" s="183">
        <f t="shared" si="5755"/>
        <v>100</v>
      </c>
    </row>
    <row r="6970" spans="1:17" x14ac:dyDescent="0.25">
      <c r="A6970" s="4" t="s">
        <v>2387</v>
      </c>
      <c r="B6970" s="4" t="s">
        <v>94</v>
      </c>
      <c r="C6970" s="4" t="s">
        <v>12</v>
      </c>
      <c r="D6970" s="4" t="s">
        <v>2444</v>
      </c>
      <c r="E6970" s="3" t="s">
        <v>197</v>
      </c>
      <c r="F6970" s="4"/>
      <c r="G6970" s="16" t="s">
        <v>2446</v>
      </c>
      <c r="H6970" s="16" t="s">
        <v>196</v>
      </c>
      <c r="I6970" s="183">
        <v>292000</v>
      </c>
      <c r="J6970" s="183">
        <v>254670</v>
      </c>
      <c r="K6970" s="183">
        <v>180500</v>
      </c>
      <c r="L6970" s="183">
        <f t="shared" si="5763"/>
        <v>74170</v>
      </c>
      <c r="M6970" s="17">
        <v>59570</v>
      </c>
      <c r="N6970" s="17">
        <v>7300</v>
      </c>
      <c r="O6970" s="17">
        <v>7300</v>
      </c>
      <c r="P6970" s="17">
        <f t="shared" si="5754"/>
        <v>254670</v>
      </c>
      <c r="Q6970" s="183">
        <f t="shared" si="5755"/>
        <v>100</v>
      </c>
    </row>
    <row r="6971" spans="1:17" x14ac:dyDescent="0.25">
      <c r="A6971" s="4" t="s">
        <v>2387</v>
      </c>
      <c r="B6971" s="4" t="s">
        <v>94</v>
      </c>
      <c r="C6971" s="4" t="s">
        <v>12</v>
      </c>
      <c r="D6971" s="4" t="s">
        <v>2444</v>
      </c>
      <c r="E6971" s="3" t="s">
        <v>200</v>
      </c>
      <c r="F6971" s="4"/>
      <c r="G6971" s="16" t="s">
        <v>2446</v>
      </c>
      <c r="H6971" s="16" t="s">
        <v>199</v>
      </c>
      <c r="I6971" s="183">
        <v>59025</v>
      </c>
      <c r="J6971" s="183">
        <v>74725</v>
      </c>
      <c r="K6971" s="183">
        <v>66700</v>
      </c>
      <c r="L6971" s="183">
        <f t="shared" si="5763"/>
        <v>8025</v>
      </c>
      <c r="M6971" s="17">
        <v>3000</v>
      </c>
      <c r="N6971" s="17">
        <v>3000</v>
      </c>
      <c r="O6971" s="17">
        <v>2025</v>
      </c>
      <c r="P6971" s="17">
        <f t="shared" si="5754"/>
        <v>74725</v>
      </c>
      <c r="Q6971" s="183">
        <f t="shared" si="5755"/>
        <v>100</v>
      </c>
    </row>
    <row r="6972" spans="1:17" x14ac:dyDescent="0.25">
      <c r="A6972" s="4" t="s">
        <v>2387</v>
      </c>
      <c r="B6972" s="4" t="s">
        <v>94</v>
      </c>
      <c r="C6972" s="4" t="s">
        <v>12</v>
      </c>
      <c r="D6972" s="4" t="s">
        <v>2444</v>
      </c>
      <c r="E6972" s="3" t="s">
        <v>203</v>
      </c>
      <c r="F6972" s="4"/>
      <c r="G6972" s="16" t="s">
        <v>2446</v>
      </c>
      <c r="H6972" s="16" t="s">
        <v>202</v>
      </c>
      <c r="I6972" s="183">
        <v>574996</v>
      </c>
      <c r="J6972" s="183">
        <v>654328</v>
      </c>
      <c r="K6972" s="183">
        <v>569654</v>
      </c>
      <c r="L6972" s="183">
        <f t="shared" si="5763"/>
        <v>84674</v>
      </c>
      <c r="M6972" s="17">
        <v>44674</v>
      </c>
      <c r="N6972" s="17">
        <v>20000</v>
      </c>
      <c r="O6972" s="17">
        <v>20000</v>
      </c>
      <c r="P6972" s="17">
        <f t="shared" si="5754"/>
        <v>654328</v>
      </c>
      <c r="Q6972" s="183">
        <f t="shared" si="5755"/>
        <v>100</v>
      </c>
    </row>
    <row r="6973" spans="1:17" x14ac:dyDescent="0.25">
      <c r="A6973" s="4" t="s">
        <v>2387</v>
      </c>
      <c r="B6973" s="4" t="s">
        <v>94</v>
      </c>
      <c r="C6973" s="4" t="s">
        <v>12</v>
      </c>
      <c r="D6973" s="4" t="s">
        <v>2444</v>
      </c>
      <c r="E6973" s="3" t="s">
        <v>206</v>
      </c>
      <c r="F6973" s="4"/>
      <c r="G6973" s="16" t="s">
        <v>2446</v>
      </c>
      <c r="H6973" s="16" t="s">
        <v>205</v>
      </c>
      <c r="I6973" s="183">
        <v>26250</v>
      </c>
      <c r="J6973" s="183">
        <v>26250</v>
      </c>
      <c r="K6973" s="183">
        <v>15500</v>
      </c>
      <c r="L6973" s="183">
        <f t="shared" si="5763"/>
        <v>10750</v>
      </c>
      <c r="M6973" s="17">
        <v>6750</v>
      </c>
      <c r="N6973" s="17">
        <v>2000</v>
      </c>
      <c r="O6973" s="17">
        <v>2000</v>
      </c>
      <c r="P6973" s="17">
        <f t="shared" si="5754"/>
        <v>26250</v>
      </c>
      <c r="Q6973" s="183">
        <f t="shared" si="5755"/>
        <v>100</v>
      </c>
    </row>
    <row r="6974" spans="1:17" x14ac:dyDescent="0.25">
      <c r="A6974" s="4" t="s">
        <v>2387</v>
      </c>
      <c r="B6974" s="4" t="s">
        <v>94</v>
      </c>
      <c r="C6974" s="4" t="s">
        <v>12</v>
      </c>
      <c r="D6974" s="4" t="s">
        <v>2444</v>
      </c>
      <c r="E6974" s="3" t="s">
        <v>209</v>
      </c>
      <c r="F6974" s="4"/>
      <c r="G6974" s="16" t="s">
        <v>2446</v>
      </c>
      <c r="H6974" s="16" t="s">
        <v>208</v>
      </c>
      <c r="I6974" s="183">
        <v>606600</v>
      </c>
      <c r="J6974" s="183">
        <v>404352</v>
      </c>
      <c r="K6974" s="183">
        <v>336960</v>
      </c>
      <c r="L6974" s="183">
        <f t="shared" si="5763"/>
        <v>67392</v>
      </c>
      <c r="M6974" s="17">
        <v>33696</v>
      </c>
      <c r="N6974" s="17">
        <v>33696</v>
      </c>
      <c r="O6974" s="17">
        <v>0</v>
      </c>
      <c r="P6974" s="17">
        <f t="shared" si="5754"/>
        <v>404352</v>
      </c>
      <c r="Q6974" s="183">
        <f t="shared" si="5755"/>
        <v>100</v>
      </c>
    </row>
    <row r="6975" spans="1:17" x14ac:dyDescent="0.25">
      <c r="A6975" s="4" t="s">
        <v>2387</v>
      </c>
      <c r="B6975" s="4" t="s">
        <v>94</v>
      </c>
      <c r="C6975" s="4" t="s">
        <v>12</v>
      </c>
      <c r="D6975" s="4" t="s">
        <v>2444</v>
      </c>
      <c r="E6975" s="3" t="s">
        <v>212</v>
      </c>
      <c r="F6975" s="4"/>
      <c r="G6975" s="16" t="s">
        <v>2446</v>
      </c>
      <c r="H6975" s="16" t="s">
        <v>211</v>
      </c>
      <c r="I6975" s="183">
        <v>46620</v>
      </c>
      <c r="J6975" s="183">
        <v>46620</v>
      </c>
      <c r="K6975" s="183">
        <v>34800</v>
      </c>
      <c r="L6975" s="183">
        <f t="shared" si="5763"/>
        <v>11820</v>
      </c>
      <c r="M6975" s="17">
        <v>4000</v>
      </c>
      <c r="N6975" s="17">
        <v>4000</v>
      </c>
      <c r="O6975" s="17">
        <v>3820</v>
      </c>
      <c r="P6975" s="17">
        <f t="shared" si="5754"/>
        <v>46620</v>
      </c>
      <c r="Q6975" s="183">
        <f t="shared" si="5755"/>
        <v>100</v>
      </c>
    </row>
    <row r="6976" spans="1:17" x14ac:dyDescent="0.25">
      <c r="A6976" s="4" t="s">
        <v>2387</v>
      </c>
      <c r="B6976" s="4" t="s">
        <v>94</v>
      </c>
      <c r="C6976" s="4" t="s">
        <v>12</v>
      </c>
      <c r="D6976" s="4" t="s">
        <v>2444</v>
      </c>
      <c r="E6976" s="3" t="s">
        <v>215</v>
      </c>
      <c r="F6976" s="4"/>
      <c r="G6976" s="16" t="s">
        <v>2446</v>
      </c>
      <c r="H6976" s="16" t="s">
        <v>214</v>
      </c>
      <c r="I6976" s="183">
        <v>13000</v>
      </c>
      <c r="J6976" s="183">
        <v>13500</v>
      </c>
      <c r="K6976" s="183">
        <v>10400</v>
      </c>
      <c r="L6976" s="183">
        <f t="shared" si="5763"/>
        <v>3100</v>
      </c>
      <c r="M6976" s="17">
        <v>1100</v>
      </c>
      <c r="N6976" s="17">
        <v>1000</v>
      </c>
      <c r="O6976" s="17">
        <v>1000</v>
      </c>
      <c r="P6976" s="17">
        <f t="shared" si="5754"/>
        <v>13500</v>
      </c>
      <c r="Q6976" s="183">
        <f t="shared" si="5755"/>
        <v>100</v>
      </c>
    </row>
    <row r="6977" spans="1:17" x14ac:dyDescent="0.25">
      <c r="A6977" s="1" t="s">
        <v>2387</v>
      </c>
      <c r="B6977" s="1" t="s">
        <v>94</v>
      </c>
      <c r="C6977" s="1" t="s">
        <v>12</v>
      </c>
      <c r="D6977" s="1" t="s">
        <v>2444</v>
      </c>
      <c r="E6977" s="1" t="s">
        <v>40</v>
      </c>
      <c r="F6977" s="4" t="s">
        <v>1</v>
      </c>
      <c r="G6977" s="16" t="s">
        <v>1</v>
      </c>
      <c r="H6977" s="2" t="s">
        <v>41</v>
      </c>
      <c r="I6977" s="185">
        <f t="shared" ref="I6977:O6977" si="5764">SUM(I6978:I6980)</f>
        <v>75697</v>
      </c>
      <c r="J6977" s="185">
        <f t="shared" si="5764"/>
        <v>84797</v>
      </c>
      <c r="K6977" s="185">
        <f t="shared" si="5764"/>
        <v>67050</v>
      </c>
      <c r="L6977" s="185">
        <f t="shared" si="5764"/>
        <v>16547</v>
      </c>
      <c r="M6977" s="15">
        <f t="shared" si="5764"/>
        <v>5700</v>
      </c>
      <c r="N6977" s="15">
        <f t="shared" si="5764"/>
        <v>5700</v>
      </c>
      <c r="O6977" s="15">
        <f t="shared" si="5764"/>
        <v>5147</v>
      </c>
      <c r="P6977" s="15">
        <f t="shared" si="5754"/>
        <v>83597</v>
      </c>
      <c r="Q6977" s="185">
        <f t="shared" si="5755"/>
        <v>98.584855596306483</v>
      </c>
    </row>
    <row r="6978" spans="1:17" x14ac:dyDescent="0.25">
      <c r="A6978" s="4" t="s">
        <v>2387</v>
      </c>
      <c r="B6978" s="4" t="s">
        <v>94</v>
      </c>
      <c r="C6978" s="4" t="s">
        <v>12</v>
      </c>
      <c r="D6978" s="4" t="s">
        <v>2444</v>
      </c>
      <c r="E6978" s="3" t="s">
        <v>42</v>
      </c>
      <c r="F6978" s="4"/>
      <c r="G6978" s="16" t="s">
        <v>2446</v>
      </c>
      <c r="H6978" s="16" t="s">
        <v>41</v>
      </c>
      <c r="I6978" s="183">
        <v>67500</v>
      </c>
      <c r="J6978" s="183">
        <v>74700</v>
      </c>
      <c r="K6978" s="183">
        <v>58500</v>
      </c>
      <c r="L6978" s="183">
        <f>M6978+N6978+O6978</f>
        <v>15000</v>
      </c>
      <c r="M6978" s="208">
        <v>5000</v>
      </c>
      <c r="N6978" s="208">
        <v>5000</v>
      </c>
      <c r="O6978" s="17">
        <v>5000</v>
      </c>
      <c r="P6978" s="17">
        <f t="shared" si="5754"/>
        <v>73500</v>
      </c>
      <c r="Q6978" s="183">
        <f t="shared" si="5755"/>
        <v>98.393574297188763</v>
      </c>
    </row>
    <row r="6979" spans="1:17" ht="22.5" x14ac:dyDescent="0.25">
      <c r="A6979" s="4" t="s">
        <v>2387</v>
      </c>
      <c r="B6979" s="4" t="s">
        <v>94</v>
      </c>
      <c r="C6979" s="4" t="s">
        <v>12</v>
      </c>
      <c r="D6979" s="4" t="s">
        <v>2444</v>
      </c>
      <c r="E6979" s="3" t="s">
        <v>42</v>
      </c>
      <c r="F6979" s="4" t="s">
        <v>2452</v>
      </c>
      <c r="G6979" s="16" t="s">
        <v>2446</v>
      </c>
      <c r="H6979" s="16" t="s">
        <v>50</v>
      </c>
      <c r="I6979" s="183">
        <v>7847</v>
      </c>
      <c r="J6979" s="183">
        <v>7847</v>
      </c>
      <c r="K6979" s="183">
        <v>6300</v>
      </c>
      <c r="L6979" s="183">
        <f>M6979+N6979+O6979</f>
        <v>1547</v>
      </c>
      <c r="M6979" s="17">
        <v>700</v>
      </c>
      <c r="N6979" s="17">
        <v>700</v>
      </c>
      <c r="O6979" s="17">
        <v>147</v>
      </c>
      <c r="P6979" s="17">
        <f t="shared" si="5754"/>
        <v>7847</v>
      </c>
      <c r="Q6979" s="183">
        <f t="shared" si="5755"/>
        <v>100</v>
      </c>
    </row>
    <row r="6980" spans="1:17" ht="22.5" x14ac:dyDescent="0.25">
      <c r="A6980" s="4" t="s">
        <v>2387</v>
      </c>
      <c r="B6980" s="4" t="s">
        <v>94</v>
      </c>
      <c r="C6980" s="4" t="s">
        <v>12</v>
      </c>
      <c r="D6980" s="4" t="s">
        <v>2444</v>
      </c>
      <c r="E6980" s="3" t="s">
        <v>42</v>
      </c>
      <c r="F6980" s="4" t="s">
        <v>2453</v>
      </c>
      <c r="G6980" s="16" t="s">
        <v>2446</v>
      </c>
      <c r="H6980" s="16" t="s">
        <v>56</v>
      </c>
      <c r="I6980" s="183">
        <v>350</v>
      </c>
      <c r="J6980" s="183">
        <v>2250</v>
      </c>
      <c r="K6980" s="183">
        <v>2250</v>
      </c>
      <c r="L6980" s="183">
        <f>M6980+N6980+O6980</f>
        <v>0</v>
      </c>
      <c r="M6980" s="17">
        <v>0</v>
      </c>
      <c r="N6980" s="17">
        <v>0</v>
      </c>
      <c r="O6980" s="17">
        <v>0</v>
      </c>
      <c r="P6980" s="17">
        <f t="shared" si="5754"/>
        <v>2250</v>
      </c>
      <c r="Q6980" s="183">
        <f t="shared" si="5755"/>
        <v>100</v>
      </c>
    </row>
    <row r="6981" spans="1:17" ht="22.5" x14ac:dyDescent="0.25">
      <c r="A6981" s="1" t="s">
        <v>1</v>
      </c>
      <c r="B6981" s="1" t="s">
        <v>1</v>
      </c>
      <c r="C6981" s="1" t="s">
        <v>1</v>
      </c>
      <c r="D6981" s="2" t="s">
        <v>1</v>
      </c>
      <c r="E6981" s="2" t="s">
        <v>1</v>
      </c>
      <c r="F6981" s="2" t="s">
        <v>1</v>
      </c>
      <c r="G6981" s="2" t="s">
        <v>1</v>
      </c>
      <c r="H6981" s="13" t="s">
        <v>57</v>
      </c>
      <c r="I6981" s="184">
        <f t="shared" ref="I6981:O6982" si="5765">SUM(I6982)</f>
        <v>100</v>
      </c>
      <c r="J6981" s="184">
        <f t="shared" si="5765"/>
        <v>100</v>
      </c>
      <c r="K6981" s="184">
        <f t="shared" si="5765"/>
        <v>0</v>
      </c>
      <c r="L6981" s="184">
        <f t="shared" si="5765"/>
        <v>100</v>
      </c>
      <c r="M6981" s="14">
        <f t="shared" si="5765"/>
        <v>100</v>
      </c>
      <c r="N6981" s="14">
        <f t="shared" si="5765"/>
        <v>0</v>
      </c>
      <c r="O6981" s="14">
        <f t="shared" si="5765"/>
        <v>0</v>
      </c>
      <c r="P6981" s="14">
        <f t="shared" si="5754"/>
        <v>100</v>
      </c>
      <c r="Q6981" s="184">
        <f t="shared" si="5755"/>
        <v>100</v>
      </c>
    </row>
    <row r="6982" spans="1:17" x14ac:dyDescent="0.25">
      <c r="A6982" s="4" t="s">
        <v>2387</v>
      </c>
      <c r="B6982" s="4" t="s">
        <v>94</v>
      </c>
      <c r="C6982" s="4" t="s">
        <v>12</v>
      </c>
      <c r="D6982" s="4" t="s">
        <v>2444</v>
      </c>
      <c r="E6982" s="2" t="s">
        <v>58</v>
      </c>
      <c r="F6982" s="2" t="s">
        <v>1</v>
      </c>
      <c r="G6982" s="2" t="s">
        <v>1</v>
      </c>
      <c r="H6982" s="2" t="s">
        <v>59</v>
      </c>
      <c r="I6982" s="185">
        <f t="shared" si="5765"/>
        <v>100</v>
      </c>
      <c r="J6982" s="185">
        <f t="shared" si="5765"/>
        <v>100</v>
      </c>
      <c r="K6982" s="185">
        <f t="shared" si="5765"/>
        <v>0</v>
      </c>
      <c r="L6982" s="185">
        <f t="shared" si="5765"/>
        <v>100</v>
      </c>
      <c r="M6982" s="15">
        <f t="shared" si="5765"/>
        <v>100</v>
      </c>
      <c r="N6982" s="15">
        <f t="shared" si="5765"/>
        <v>0</v>
      </c>
      <c r="O6982" s="15">
        <f t="shared" si="5765"/>
        <v>0</v>
      </c>
      <c r="P6982" s="15">
        <f t="shared" si="5754"/>
        <v>100</v>
      </c>
      <c r="Q6982" s="185">
        <f t="shared" si="5755"/>
        <v>100</v>
      </c>
    </row>
    <row r="6983" spans="1:17" x14ac:dyDescent="0.25">
      <c r="A6983" s="4" t="s">
        <v>2387</v>
      </c>
      <c r="B6983" s="4" t="s">
        <v>94</v>
      </c>
      <c r="C6983" s="4" t="s">
        <v>12</v>
      </c>
      <c r="D6983" s="4" t="s">
        <v>2444</v>
      </c>
      <c r="E6983" s="3" t="s">
        <v>69</v>
      </c>
      <c r="F6983" s="4"/>
      <c r="G6983" s="16" t="s">
        <v>2446</v>
      </c>
      <c r="H6983" s="16" t="s">
        <v>68</v>
      </c>
      <c r="I6983" s="183">
        <v>100</v>
      </c>
      <c r="J6983" s="183">
        <v>100</v>
      </c>
      <c r="K6983" s="183">
        <v>0</v>
      </c>
      <c r="L6983" s="183">
        <f>M6983+N6983+O6983</f>
        <v>100</v>
      </c>
      <c r="M6983" s="17">
        <v>100</v>
      </c>
      <c r="N6983" s="17">
        <v>0</v>
      </c>
      <c r="O6983" s="17">
        <v>0</v>
      </c>
      <c r="P6983" s="17">
        <f t="shared" si="5754"/>
        <v>100</v>
      </c>
      <c r="Q6983" s="183">
        <f t="shared" si="5755"/>
        <v>100</v>
      </c>
    </row>
    <row r="6984" spans="1:17" ht="22.5" x14ac:dyDescent="0.25">
      <c r="A6984" s="1" t="s">
        <v>1</v>
      </c>
      <c r="B6984" s="1" t="s">
        <v>1</v>
      </c>
      <c r="C6984" s="1" t="s">
        <v>1</v>
      </c>
      <c r="D6984" s="2" t="s">
        <v>1</v>
      </c>
      <c r="E6984" s="2" t="s">
        <v>1</v>
      </c>
      <c r="F6984" s="2" t="s">
        <v>1</v>
      </c>
      <c r="G6984" s="2" t="s">
        <v>1</v>
      </c>
      <c r="H6984" s="13" t="s">
        <v>70</v>
      </c>
      <c r="I6984" s="184">
        <f t="shared" ref="I6984:O6984" si="5766">SUM(I6985)</f>
        <v>133500</v>
      </c>
      <c r="J6984" s="184">
        <f t="shared" si="5766"/>
        <v>118500</v>
      </c>
      <c r="K6984" s="184">
        <f t="shared" si="5766"/>
        <v>118500</v>
      </c>
      <c r="L6984" s="184">
        <f t="shared" si="5766"/>
        <v>0</v>
      </c>
      <c r="M6984" s="14">
        <f t="shared" si="5766"/>
        <v>0</v>
      </c>
      <c r="N6984" s="14">
        <f t="shared" si="5766"/>
        <v>0</v>
      </c>
      <c r="O6984" s="14">
        <f t="shared" si="5766"/>
        <v>0</v>
      </c>
      <c r="P6984" s="14">
        <f t="shared" si="5754"/>
        <v>118500</v>
      </c>
      <c r="Q6984" s="184">
        <f t="shared" si="5755"/>
        <v>100</v>
      </c>
    </row>
    <row r="6985" spans="1:17" x14ac:dyDescent="0.25">
      <c r="A6985" s="4" t="s">
        <v>2387</v>
      </c>
      <c r="B6985" s="4" t="s">
        <v>94</v>
      </c>
      <c r="C6985" s="4" t="s">
        <v>12</v>
      </c>
      <c r="D6985" s="4" t="s">
        <v>2444</v>
      </c>
      <c r="E6985" s="2" t="s">
        <v>71</v>
      </c>
      <c r="F6985" s="2" t="s">
        <v>1</v>
      </c>
      <c r="G6985" s="2" t="s">
        <v>1</v>
      </c>
      <c r="H6985" s="2" t="s">
        <v>72</v>
      </c>
      <c r="I6985" s="185">
        <f t="shared" ref="I6985:L6985" si="5767">SUM(I6986:I6988)</f>
        <v>133500</v>
      </c>
      <c r="J6985" s="185">
        <f t="shared" ref="J6985" si="5768">SUM(J6986:J6988)</f>
        <v>118500</v>
      </c>
      <c r="K6985" s="185">
        <f t="shared" ref="K6985" si="5769">SUM(K6986:K6988)</f>
        <v>118500</v>
      </c>
      <c r="L6985" s="185">
        <f t="shared" si="5767"/>
        <v>0</v>
      </c>
      <c r="M6985" s="15">
        <f t="shared" ref="M6985:O6985" si="5770">SUM(M6986:M6988)</f>
        <v>0</v>
      </c>
      <c r="N6985" s="15">
        <f t="shared" si="5770"/>
        <v>0</v>
      </c>
      <c r="O6985" s="15">
        <f t="shared" si="5770"/>
        <v>0</v>
      </c>
      <c r="P6985" s="15">
        <f t="shared" si="5754"/>
        <v>118500</v>
      </c>
      <c r="Q6985" s="185">
        <f t="shared" si="5755"/>
        <v>100</v>
      </c>
    </row>
    <row r="6986" spans="1:17" x14ac:dyDescent="0.25">
      <c r="A6986" s="4" t="s">
        <v>2387</v>
      </c>
      <c r="B6986" s="4" t="s">
        <v>94</v>
      </c>
      <c r="C6986" s="4" t="s">
        <v>12</v>
      </c>
      <c r="D6986" s="4" t="s">
        <v>2444</v>
      </c>
      <c r="E6986" s="3" t="s">
        <v>75</v>
      </c>
      <c r="F6986" s="4"/>
      <c r="G6986" s="16" t="s">
        <v>2446</v>
      </c>
      <c r="H6986" s="16" t="s">
        <v>74</v>
      </c>
      <c r="I6986" s="183">
        <v>50000</v>
      </c>
      <c r="J6986" s="183">
        <v>112500</v>
      </c>
      <c r="K6986" s="183">
        <v>112500</v>
      </c>
      <c r="L6986" s="183">
        <f>M6986+N6986+O6986</f>
        <v>0</v>
      </c>
      <c r="M6986" s="17">
        <v>0</v>
      </c>
      <c r="N6986" s="17">
        <v>0</v>
      </c>
      <c r="O6986" s="17">
        <v>0</v>
      </c>
      <c r="P6986" s="17">
        <f t="shared" si="5754"/>
        <v>112500</v>
      </c>
      <c r="Q6986" s="183">
        <f t="shared" si="5755"/>
        <v>100</v>
      </c>
    </row>
    <row r="6987" spans="1:17" x14ac:dyDescent="0.25">
      <c r="A6987" s="4" t="s">
        <v>2387</v>
      </c>
      <c r="B6987" s="4" t="s">
        <v>94</v>
      </c>
      <c r="C6987" s="4" t="s">
        <v>12</v>
      </c>
      <c r="D6987" s="4" t="s">
        <v>2444</v>
      </c>
      <c r="E6987" s="3" t="s">
        <v>183</v>
      </c>
      <c r="F6987" s="4"/>
      <c r="G6987" s="16" t="s">
        <v>2446</v>
      </c>
      <c r="H6987" s="16" t="s">
        <v>182</v>
      </c>
      <c r="I6987" s="183">
        <v>0</v>
      </c>
      <c r="J6987" s="183">
        <v>6000</v>
      </c>
      <c r="K6987" s="183">
        <v>6000</v>
      </c>
      <c r="L6987" s="183">
        <f>M6987+N6987+O6987</f>
        <v>0</v>
      </c>
      <c r="M6987" s="17">
        <v>0</v>
      </c>
      <c r="N6987" s="17">
        <v>0</v>
      </c>
      <c r="O6987" s="17">
        <v>0</v>
      </c>
      <c r="P6987" s="17">
        <f t="shared" si="5754"/>
        <v>6000</v>
      </c>
      <c r="Q6987" s="183">
        <f t="shared" si="5755"/>
        <v>100</v>
      </c>
    </row>
    <row r="6988" spans="1:17" x14ac:dyDescent="0.25">
      <c r="A6988" s="4" t="s">
        <v>2387</v>
      </c>
      <c r="B6988" s="4" t="s">
        <v>94</v>
      </c>
      <c r="C6988" s="4" t="s">
        <v>12</v>
      </c>
      <c r="D6988" s="4" t="s">
        <v>2444</v>
      </c>
      <c r="E6988" s="3">
        <v>821600</v>
      </c>
      <c r="F6988" s="4"/>
      <c r="G6988" s="16" t="s">
        <v>2446</v>
      </c>
      <c r="H6988" s="16" t="s">
        <v>340</v>
      </c>
      <c r="I6988" s="183">
        <v>83500</v>
      </c>
      <c r="J6988" s="183">
        <v>0</v>
      </c>
      <c r="K6988" s="183">
        <v>0</v>
      </c>
      <c r="L6988" s="183">
        <f>M6988+N6988+O6988</f>
        <v>0</v>
      </c>
      <c r="M6988" s="17"/>
      <c r="N6988" s="17"/>
      <c r="O6988" s="17"/>
      <c r="P6988" s="17">
        <f t="shared" si="5754"/>
        <v>0</v>
      </c>
      <c r="Q6988" s="161" t="str">
        <f t="shared" si="5755"/>
        <v>-</v>
      </c>
    </row>
    <row r="6989" spans="1:17" ht="33.75" x14ac:dyDescent="0.25">
      <c r="A6989" s="16" t="s">
        <v>1</v>
      </c>
      <c r="B6989" s="16" t="s">
        <v>1</v>
      </c>
      <c r="C6989" s="16" t="s">
        <v>1</v>
      </c>
      <c r="D6989" s="16" t="s">
        <v>1</v>
      </c>
      <c r="E6989" s="16" t="s">
        <v>1</v>
      </c>
      <c r="F6989" s="16" t="s">
        <v>1</v>
      </c>
      <c r="G6989" s="16" t="s">
        <v>1</v>
      </c>
      <c r="H6989" s="13" t="s">
        <v>2454</v>
      </c>
      <c r="I6989" s="184">
        <f t="shared" ref="I6989:O6989" si="5771">SUM(I6984,I6981,I6957)</f>
        <v>4944466</v>
      </c>
      <c r="J6989" s="184">
        <f t="shared" si="5771"/>
        <v>4944466</v>
      </c>
      <c r="K6989" s="184">
        <f t="shared" si="5771"/>
        <v>3984557</v>
      </c>
      <c r="L6989" s="184">
        <f t="shared" si="5771"/>
        <v>958709</v>
      </c>
      <c r="M6989" s="14">
        <f t="shared" si="5771"/>
        <v>439073</v>
      </c>
      <c r="N6989" s="14">
        <f t="shared" si="5771"/>
        <v>336426</v>
      </c>
      <c r="O6989" s="14">
        <f t="shared" si="5771"/>
        <v>183210</v>
      </c>
      <c r="P6989" s="14">
        <f t="shared" si="5754"/>
        <v>4943266</v>
      </c>
      <c r="Q6989" s="184">
        <f t="shared" si="5755"/>
        <v>99.97573044288302</v>
      </c>
    </row>
    <row r="6990" spans="1:17" ht="15.75" thickBot="1" x14ac:dyDescent="0.3">
      <c r="A6990" s="16" t="s">
        <v>1</v>
      </c>
      <c r="B6990" s="16" t="s">
        <v>1</v>
      </c>
      <c r="C6990" s="16" t="s">
        <v>1</v>
      </c>
      <c r="D6990" s="16" t="s">
        <v>1</v>
      </c>
      <c r="E6990" s="16" t="s">
        <v>1</v>
      </c>
      <c r="F6990" s="16" t="s">
        <v>1</v>
      </c>
      <c r="G6990" s="16" t="s">
        <v>1</v>
      </c>
      <c r="H6990" s="2" t="s">
        <v>77</v>
      </c>
      <c r="I6990" s="185">
        <v>100</v>
      </c>
      <c r="J6990" s="185">
        <v>100</v>
      </c>
      <c r="K6990" s="185"/>
      <c r="L6990" s="185"/>
      <c r="M6990" s="15"/>
      <c r="N6990" s="15"/>
      <c r="O6990" s="15"/>
      <c r="P6990" s="15"/>
      <c r="Q6990" s="164"/>
    </row>
    <row r="6991" spans="1:17" ht="45.75" thickBot="1" x14ac:dyDescent="0.3">
      <c r="A6991" s="212" t="s">
        <v>1</v>
      </c>
      <c r="B6991" s="212" t="s">
        <v>1</v>
      </c>
      <c r="C6991" s="212" t="s">
        <v>1</v>
      </c>
      <c r="D6991" s="212" t="s">
        <v>1</v>
      </c>
      <c r="E6991" s="212" t="s">
        <v>1</v>
      </c>
      <c r="F6991" s="212" t="s">
        <v>1</v>
      </c>
      <c r="G6991" s="214" t="s">
        <v>1</v>
      </c>
      <c r="H6991" s="5" t="s">
        <v>78</v>
      </c>
      <c r="I6991" s="109" t="s">
        <v>3374</v>
      </c>
      <c r="J6991" s="109" t="s">
        <v>3433</v>
      </c>
      <c r="K6991" s="109" t="s">
        <v>3437</v>
      </c>
      <c r="L6991" s="109" t="s">
        <v>3434</v>
      </c>
      <c r="M6991" s="5" t="s">
        <v>3439</v>
      </c>
      <c r="N6991" s="5" t="s">
        <v>3440</v>
      </c>
      <c r="O6991" s="5" t="s">
        <v>3441</v>
      </c>
      <c r="P6991" s="5" t="s">
        <v>3438</v>
      </c>
      <c r="Q6991" s="162" t="s">
        <v>3302</v>
      </c>
    </row>
    <row r="6992" spans="1:17" x14ac:dyDescent="0.25">
      <c r="A6992" s="213"/>
      <c r="B6992" s="213"/>
      <c r="C6992" s="213"/>
      <c r="D6992" s="213"/>
      <c r="E6992" s="213"/>
      <c r="F6992" s="213"/>
      <c r="G6992" s="215"/>
      <c r="H6992" s="18" t="s">
        <v>1</v>
      </c>
      <c r="I6992" s="110">
        <v>1</v>
      </c>
      <c r="J6992" s="110">
        <v>2</v>
      </c>
      <c r="K6992" s="110">
        <v>20</v>
      </c>
      <c r="L6992" s="110" t="s">
        <v>3402</v>
      </c>
      <c r="M6992" s="12">
        <v>5</v>
      </c>
      <c r="N6992" s="12">
        <v>6</v>
      </c>
      <c r="O6992" s="12">
        <v>7</v>
      </c>
      <c r="P6992" s="12" t="s">
        <v>3303</v>
      </c>
      <c r="Q6992" s="110">
        <v>9</v>
      </c>
    </row>
    <row r="6993" spans="1:17" x14ac:dyDescent="0.25">
      <c r="A6993" s="213"/>
      <c r="B6993" s="213"/>
      <c r="C6993" s="213"/>
      <c r="D6993" s="213"/>
      <c r="E6993" s="213"/>
      <c r="F6993" s="213"/>
      <c r="G6993" s="215"/>
      <c r="H6993" s="19" t="s">
        <v>2455</v>
      </c>
      <c r="I6993" s="186">
        <f t="shared" ref="I6993:L6993" si="5772">SUM(I6989)</f>
        <v>4944466</v>
      </c>
      <c r="J6993" s="186">
        <f t="shared" ref="J6993" si="5773">SUM(J6989)</f>
        <v>4944466</v>
      </c>
      <c r="K6993" s="186">
        <f t="shared" ref="K6993" si="5774">SUM(K6989)</f>
        <v>3984557</v>
      </c>
      <c r="L6993" s="186">
        <f t="shared" si="5772"/>
        <v>958709</v>
      </c>
      <c r="M6993" s="20">
        <f t="shared" ref="M6993:O6993" si="5775">SUM(M6989)</f>
        <v>439073</v>
      </c>
      <c r="N6993" s="20">
        <f t="shared" si="5775"/>
        <v>336426</v>
      </c>
      <c r="O6993" s="20">
        <f t="shared" si="5775"/>
        <v>183210</v>
      </c>
      <c r="P6993" s="20">
        <f>K6993+L6993</f>
        <v>4943266</v>
      </c>
      <c r="Q6993" s="186">
        <f>IF(J6993=0,"-",P6993/J6993*100)</f>
        <v>99.97573044288302</v>
      </c>
    </row>
    <row r="6994" spans="1:17" x14ac:dyDescent="0.25">
      <c r="A6994" s="213"/>
      <c r="B6994" s="213"/>
      <c r="C6994" s="213"/>
      <c r="D6994" s="213"/>
      <c r="E6994" s="213"/>
      <c r="F6994" s="213"/>
      <c r="G6994" s="215"/>
      <c r="H6994" s="21" t="s">
        <v>80</v>
      </c>
      <c r="I6994" s="186">
        <f t="shared" ref="I6994:L6994" si="5776">SUM(I6993)</f>
        <v>4944466</v>
      </c>
      <c r="J6994" s="186">
        <f t="shared" ref="J6994" si="5777">SUM(J6993)</f>
        <v>4944466</v>
      </c>
      <c r="K6994" s="186">
        <f t="shared" ref="K6994" si="5778">SUM(K6993)</f>
        <v>3984557</v>
      </c>
      <c r="L6994" s="186">
        <f t="shared" si="5776"/>
        <v>958709</v>
      </c>
      <c r="M6994" s="20">
        <f t="shared" ref="M6994:O6994" si="5779">SUM(M6993)</f>
        <v>439073</v>
      </c>
      <c r="N6994" s="20">
        <f t="shared" si="5779"/>
        <v>336426</v>
      </c>
      <c r="O6994" s="20">
        <f t="shared" si="5779"/>
        <v>183210</v>
      </c>
      <c r="P6994" s="20">
        <f>K6994+L6994</f>
        <v>4943266</v>
      </c>
      <c r="Q6994" s="186">
        <f>IF(J6994=0,"-",P6994/J6994*100)</f>
        <v>99.97573044288302</v>
      </c>
    </row>
    <row r="6995" spans="1:17" x14ac:dyDescent="0.25">
      <c r="A6995" s="216"/>
      <c r="B6995" s="216"/>
      <c r="C6995" s="216"/>
      <c r="D6995" s="216"/>
      <c r="E6995" s="216"/>
      <c r="F6995" s="216"/>
      <c r="G6995" s="217"/>
      <c r="J6995" s="178">
        <v>0</v>
      </c>
      <c r="K6995" s="178">
        <v>0</v>
      </c>
      <c r="L6995" s="178">
        <f>M6995+N6995+O6995</f>
        <v>0</v>
      </c>
      <c r="P6995">
        <f>K6995+L6995</f>
        <v>0</v>
      </c>
      <c r="Q6995" s="160" t="str">
        <f>IF(J6995=0,"-",P6995/J6995*100)</f>
        <v>-</v>
      </c>
    </row>
    <row r="6996" spans="1:17" x14ac:dyDescent="0.25">
      <c r="A6996" s="16" t="s">
        <v>1</v>
      </c>
      <c r="B6996" s="16" t="s">
        <v>1</v>
      </c>
      <c r="C6996" s="16" t="s">
        <v>1</v>
      </c>
      <c r="D6996" s="16" t="s">
        <v>1</v>
      </c>
      <c r="E6996" s="16" t="s">
        <v>1</v>
      </c>
      <c r="F6996" s="16" t="s">
        <v>1</v>
      </c>
      <c r="G6996" s="16" t="s">
        <v>1</v>
      </c>
      <c r="H6996" s="13" t="s">
        <v>2456</v>
      </c>
      <c r="I6996" s="184">
        <f t="shared" ref="I6996:L6996" si="5780">SUM(I6989)</f>
        <v>4944466</v>
      </c>
      <c r="J6996" s="184">
        <f t="shared" ref="J6996" si="5781">SUM(J6989)</f>
        <v>4944466</v>
      </c>
      <c r="K6996" s="184">
        <f t="shared" ref="K6996" si="5782">SUM(K6989)</f>
        <v>3984557</v>
      </c>
      <c r="L6996" s="184">
        <f t="shared" si="5780"/>
        <v>958709</v>
      </c>
      <c r="M6996" s="14">
        <f t="shared" ref="M6996:O6997" si="5783">SUM(M6989)</f>
        <v>439073</v>
      </c>
      <c r="N6996" s="14">
        <f t="shared" si="5783"/>
        <v>336426</v>
      </c>
      <c r="O6996" s="14">
        <f t="shared" si="5783"/>
        <v>183210</v>
      </c>
      <c r="P6996" s="14">
        <f>K6996+L6996</f>
        <v>4943266</v>
      </c>
      <c r="Q6996" s="184">
        <f>IF(J6996=0,"-",P6996/J6996*100)</f>
        <v>99.97573044288302</v>
      </c>
    </row>
    <row r="6997" spans="1:17" x14ac:dyDescent="0.25">
      <c r="A6997" s="16" t="s">
        <v>1</v>
      </c>
      <c r="B6997" s="16" t="s">
        <v>1</v>
      </c>
      <c r="C6997" s="16" t="s">
        <v>1</v>
      </c>
      <c r="D6997" s="16" t="s">
        <v>1</v>
      </c>
      <c r="E6997" s="16" t="s">
        <v>1</v>
      </c>
      <c r="F6997" s="16" t="s">
        <v>1</v>
      </c>
      <c r="G6997" s="16" t="s">
        <v>1</v>
      </c>
      <c r="H6997" s="2" t="s">
        <v>77</v>
      </c>
      <c r="I6997" s="185">
        <f t="shared" ref="I6997:J6997" si="5784">SUM(I6990)</f>
        <v>100</v>
      </c>
      <c r="J6997" s="185">
        <f t="shared" si="5784"/>
        <v>100</v>
      </c>
      <c r="K6997" s="185"/>
      <c r="L6997" s="185"/>
      <c r="M6997" s="15">
        <f t="shared" si="5783"/>
        <v>0</v>
      </c>
      <c r="N6997" s="15">
        <f t="shared" si="5783"/>
        <v>0</v>
      </c>
      <c r="O6997" s="15">
        <f t="shared" si="5783"/>
        <v>0</v>
      </c>
      <c r="P6997" s="15"/>
      <c r="Q6997" s="185">
        <f>IF(J6997=0,"-",P6997/J6997*100)</f>
        <v>0</v>
      </c>
    </row>
    <row r="6998" spans="1:17" x14ac:dyDescent="0.25">
      <c r="A6998" s="16" t="s">
        <v>1</v>
      </c>
      <c r="B6998" s="16" t="s">
        <v>1</v>
      </c>
      <c r="C6998" s="16" t="s">
        <v>1</v>
      </c>
      <c r="D6998" s="16" t="s">
        <v>1</v>
      </c>
      <c r="E6998" s="16" t="s">
        <v>1</v>
      </c>
      <c r="F6998" s="16" t="s">
        <v>1</v>
      </c>
      <c r="G6998" s="16" t="s">
        <v>1</v>
      </c>
      <c r="H6998" s="23" t="s">
        <v>1</v>
      </c>
      <c r="I6998" s="179"/>
      <c r="J6998" s="179"/>
      <c r="K6998" s="179"/>
      <c r="L6998" s="179"/>
      <c r="M6998" s="24"/>
      <c r="N6998" s="24"/>
      <c r="O6998" s="24"/>
      <c r="P6998" s="24"/>
      <c r="Q6998" s="167"/>
    </row>
    <row r="6999" spans="1:17" ht="15.75" thickBot="1" x14ac:dyDescent="0.3">
      <c r="A6999" s="1" t="s">
        <v>2387</v>
      </c>
      <c r="B6999" s="1" t="s">
        <v>145</v>
      </c>
      <c r="C6999" s="4" t="s">
        <v>1</v>
      </c>
      <c r="D6999" s="4" t="s">
        <v>1</v>
      </c>
      <c r="E6999" s="2" t="s">
        <v>1</v>
      </c>
      <c r="F6999" s="2" t="s">
        <v>1</v>
      </c>
      <c r="G6999" s="2" t="s">
        <v>1</v>
      </c>
      <c r="H6999" s="2" t="s">
        <v>1</v>
      </c>
      <c r="I6999" s="183"/>
      <c r="J6999" s="183"/>
      <c r="K6999" s="183"/>
      <c r="L6999" s="183"/>
      <c r="M6999" s="3"/>
      <c r="N6999" s="3"/>
      <c r="O6999" s="3"/>
      <c r="P6999" s="3"/>
      <c r="Q6999" s="161"/>
    </row>
    <row r="7000" spans="1:17" ht="45.75" thickBot="1" x14ac:dyDescent="0.3">
      <c r="A7000" s="5" t="s">
        <v>4</v>
      </c>
      <c r="B7000" s="5" t="s">
        <v>5</v>
      </c>
      <c r="C7000" s="5" t="s">
        <v>6</v>
      </c>
      <c r="D7000" s="6" t="s">
        <v>1</v>
      </c>
      <c r="E7000" s="5" t="s">
        <v>7</v>
      </c>
      <c r="F7000" s="5" t="s">
        <v>8</v>
      </c>
      <c r="G7000" s="5" t="s">
        <v>9</v>
      </c>
      <c r="H7000" s="5" t="s">
        <v>10</v>
      </c>
      <c r="I7000" s="109" t="s">
        <v>3374</v>
      </c>
      <c r="J7000" s="109" t="s">
        <v>3433</v>
      </c>
      <c r="K7000" s="109" t="s">
        <v>3437</v>
      </c>
      <c r="L7000" s="109" t="s">
        <v>3434</v>
      </c>
      <c r="M7000" s="5" t="s">
        <v>3439</v>
      </c>
      <c r="N7000" s="5" t="s">
        <v>3440</v>
      </c>
      <c r="O7000" s="5" t="s">
        <v>3441</v>
      </c>
      <c r="P7000" s="5" t="s">
        <v>3438</v>
      </c>
      <c r="Q7000" s="162" t="s">
        <v>3302</v>
      </c>
    </row>
    <row r="7001" spans="1:17" x14ac:dyDescent="0.25">
      <c r="A7001" s="7" t="s">
        <v>1</v>
      </c>
      <c r="B7001" s="7" t="s">
        <v>1</v>
      </c>
      <c r="C7001" s="7" t="s">
        <v>1</v>
      </c>
      <c r="D7001" s="8" t="s">
        <v>1</v>
      </c>
      <c r="E7001" s="8" t="s">
        <v>1</v>
      </c>
      <c r="F7001" s="9" t="s">
        <v>1</v>
      </c>
      <c r="G7001" s="10" t="s">
        <v>1</v>
      </c>
      <c r="H7001" s="11" t="s">
        <v>1</v>
      </c>
      <c r="I7001" s="110">
        <v>1</v>
      </c>
      <c r="J7001" s="110">
        <v>2</v>
      </c>
      <c r="K7001" s="110">
        <v>20</v>
      </c>
      <c r="L7001" s="110" t="s">
        <v>3402</v>
      </c>
      <c r="M7001" s="12">
        <v>5</v>
      </c>
      <c r="N7001" s="12">
        <v>6</v>
      </c>
      <c r="O7001" s="12">
        <v>7</v>
      </c>
      <c r="P7001" s="12" t="s">
        <v>3303</v>
      </c>
      <c r="Q7001" s="110">
        <v>9</v>
      </c>
    </row>
    <row r="7002" spans="1:17" x14ac:dyDescent="0.25">
      <c r="A7002" s="1" t="s">
        <v>2387</v>
      </c>
      <c r="B7002" s="1" t="s">
        <v>145</v>
      </c>
      <c r="C7002" s="4" t="s">
        <v>12</v>
      </c>
      <c r="D7002" s="4" t="s">
        <v>2457</v>
      </c>
      <c r="E7002" s="2" t="s">
        <v>1</v>
      </c>
      <c r="F7002" s="2" t="s">
        <v>1</v>
      </c>
      <c r="G7002" s="2" t="s">
        <v>1</v>
      </c>
      <c r="H7002" s="2" t="s">
        <v>2458</v>
      </c>
      <c r="I7002" s="183">
        <v>0</v>
      </c>
      <c r="J7002" s="183"/>
      <c r="K7002" s="183"/>
      <c r="L7002" s="183"/>
      <c r="M7002" s="3"/>
      <c r="N7002" s="3"/>
      <c r="O7002" s="3"/>
      <c r="P7002" s="3"/>
      <c r="Q7002" s="161"/>
    </row>
    <row r="7003" spans="1:17" ht="33.75" x14ac:dyDescent="0.25">
      <c r="A7003" s="1" t="s">
        <v>1</v>
      </c>
      <c r="B7003" s="1" t="s">
        <v>1</v>
      </c>
      <c r="C7003" s="1" t="s">
        <v>1</v>
      </c>
      <c r="D7003" s="2" t="s">
        <v>1</v>
      </c>
      <c r="E7003" s="2" t="s">
        <v>1</v>
      </c>
      <c r="F7003" s="2" t="s">
        <v>1</v>
      </c>
      <c r="G7003" s="2" t="s">
        <v>1</v>
      </c>
      <c r="H7003" s="13" t="s">
        <v>14</v>
      </c>
      <c r="I7003" s="184">
        <f t="shared" ref="I7003:L7003" si="5785">SUM(I7004,I7011,I7013)</f>
        <v>1252889</v>
      </c>
      <c r="J7003" s="184">
        <f t="shared" ref="J7003" si="5786">SUM(J7004,J7011,J7013)</f>
        <v>1542550</v>
      </c>
      <c r="K7003" s="184">
        <f t="shared" ref="K7003" si="5787">SUM(K7004,K7011,K7013)</f>
        <v>1172579</v>
      </c>
      <c r="L7003" s="184">
        <f t="shared" si="5785"/>
        <v>369871</v>
      </c>
      <c r="M7003" s="14">
        <f t="shared" ref="M7003:O7003" si="5788">SUM(M7004,M7011,M7013)</f>
        <v>126855</v>
      </c>
      <c r="N7003" s="14">
        <f t="shared" si="5788"/>
        <v>122399</v>
      </c>
      <c r="O7003" s="14">
        <f t="shared" si="5788"/>
        <v>120617</v>
      </c>
      <c r="P7003" s="14">
        <f t="shared" ref="P7003:P7033" si="5789">K7003+L7003</f>
        <v>1542450</v>
      </c>
      <c r="Q7003" s="184">
        <f t="shared" ref="Q7003:Q7033" si="5790">IF(J7003=0,"-",P7003/J7003*100)</f>
        <v>99.993517227966677</v>
      </c>
    </row>
    <row r="7004" spans="1:17" x14ac:dyDescent="0.25">
      <c r="A7004" s="4" t="s">
        <v>2387</v>
      </c>
      <c r="B7004" s="4" t="s">
        <v>145</v>
      </c>
      <c r="C7004" s="4" t="s">
        <v>12</v>
      </c>
      <c r="D7004" s="4" t="s">
        <v>2457</v>
      </c>
      <c r="E7004" s="2" t="s">
        <v>15</v>
      </c>
      <c r="F7004" s="2" t="s">
        <v>1</v>
      </c>
      <c r="G7004" s="2" t="s">
        <v>1</v>
      </c>
      <c r="H7004" s="2" t="s">
        <v>16</v>
      </c>
      <c r="I7004" s="185">
        <f t="shared" ref="I7004:L7004" si="5791">SUM(I7005:I7006)</f>
        <v>1029998</v>
      </c>
      <c r="J7004" s="185">
        <f t="shared" ref="J7004" si="5792">SUM(J7005:J7006)</f>
        <v>1247346</v>
      </c>
      <c r="K7004" s="185">
        <f t="shared" ref="K7004" si="5793">SUM(K7005:K7006)</f>
        <v>938541</v>
      </c>
      <c r="L7004" s="185">
        <f t="shared" si="5791"/>
        <v>308805</v>
      </c>
      <c r="M7004" s="15">
        <f t="shared" ref="M7004:O7004" si="5794">SUM(M7005:M7006)</f>
        <v>106400</v>
      </c>
      <c r="N7004" s="15">
        <f t="shared" si="5794"/>
        <v>101994</v>
      </c>
      <c r="O7004" s="15">
        <f t="shared" si="5794"/>
        <v>100411</v>
      </c>
      <c r="P7004" s="15">
        <f t="shared" si="5789"/>
        <v>1247346</v>
      </c>
      <c r="Q7004" s="185">
        <f t="shared" si="5790"/>
        <v>100</v>
      </c>
    </row>
    <row r="7005" spans="1:17" x14ac:dyDescent="0.25">
      <c r="A7005" s="4" t="s">
        <v>2387</v>
      </c>
      <c r="B7005" s="4" t="s">
        <v>145</v>
      </c>
      <c r="C7005" s="4" t="s">
        <v>12</v>
      </c>
      <c r="D7005" s="4" t="s">
        <v>2457</v>
      </c>
      <c r="E7005" s="3" t="s">
        <v>18</v>
      </c>
      <c r="F7005" s="4"/>
      <c r="G7005" s="16" t="s">
        <v>395</v>
      </c>
      <c r="H7005" s="16" t="s">
        <v>17</v>
      </c>
      <c r="I7005" s="183">
        <v>905882</v>
      </c>
      <c r="J7005" s="183">
        <v>1101425</v>
      </c>
      <c r="K7005" s="183">
        <v>826230</v>
      </c>
      <c r="L7005" s="183">
        <f>M7005+N7005+O7005</f>
        <v>275195</v>
      </c>
      <c r="M7005" s="17">
        <v>92000</v>
      </c>
      <c r="N7005" s="17">
        <v>92000</v>
      </c>
      <c r="O7005" s="17">
        <v>91195</v>
      </c>
      <c r="P7005" s="17">
        <f t="shared" si="5789"/>
        <v>1101425</v>
      </c>
      <c r="Q7005" s="183">
        <f t="shared" si="5790"/>
        <v>100</v>
      </c>
    </row>
    <row r="7006" spans="1:17" x14ac:dyDescent="0.25">
      <c r="A7006" s="1" t="s">
        <v>2387</v>
      </c>
      <c r="B7006" s="1" t="s">
        <v>145</v>
      </c>
      <c r="C7006" s="1" t="s">
        <v>12</v>
      </c>
      <c r="D7006" s="1" t="s">
        <v>2457</v>
      </c>
      <c r="E7006" s="1" t="s">
        <v>20</v>
      </c>
      <c r="F7006" s="4" t="s">
        <v>1</v>
      </c>
      <c r="G7006" s="16" t="s">
        <v>1</v>
      </c>
      <c r="H7006" s="2" t="s">
        <v>21</v>
      </c>
      <c r="I7006" s="185">
        <f t="shared" ref="I7006:O7006" si="5795">SUM(I7007:I7010)</f>
        <v>124116</v>
      </c>
      <c r="J7006" s="185">
        <f t="shared" si="5795"/>
        <v>145921</v>
      </c>
      <c r="K7006" s="185">
        <f t="shared" si="5795"/>
        <v>112311</v>
      </c>
      <c r="L7006" s="185">
        <f t="shared" si="5795"/>
        <v>33610</v>
      </c>
      <c r="M7006" s="15">
        <f t="shared" si="5795"/>
        <v>14400</v>
      </c>
      <c r="N7006" s="15">
        <f t="shared" si="5795"/>
        <v>9994</v>
      </c>
      <c r="O7006" s="15">
        <f t="shared" si="5795"/>
        <v>9216</v>
      </c>
      <c r="P7006" s="15">
        <f t="shared" si="5789"/>
        <v>145921</v>
      </c>
      <c r="Q7006" s="185">
        <f t="shared" si="5790"/>
        <v>100</v>
      </c>
    </row>
    <row r="7007" spans="1:17" x14ac:dyDescent="0.25">
      <c r="A7007" s="4" t="s">
        <v>2387</v>
      </c>
      <c r="B7007" s="4" t="s">
        <v>145</v>
      </c>
      <c r="C7007" s="4" t="s">
        <v>12</v>
      </c>
      <c r="D7007" s="4" t="s">
        <v>2457</v>
      </c>
      <c r="E7007" s="3" t="s">
        <v>22</v>
      </c>
      <c r="F7007" s="4" t="s">
        <v>2459</v>
      </c>
      <c r="G7007" s="16" t="s">
        <v>395</v>
      </c>
      <c r="H7007" s="16" t="s">
        <v>86</v>
      </c>
      <c r="I7007" s="183">
        <v>19716</v>
      </c>
      <c r="J7007" s="183">
        <v>21306</v>
      </c>
      <c r="K7007" s="183">
        <v>15990</v>
      </c>
      <c r="L7007" s="183">
        <f>M7007+N7007+O7007</f>
        <v>5316</v>
      </c>
      <c r="M7007" s="17">
        <v>1800</v>
      </c>
      <c r="N7007" s="17">
        <v>1800</v>
      </c>
      <c r="O7007" s="17">
        <v>1716</v>
      </c>
      <c r="P7007" s="17">
        <f t="shared" si="5789"/>
        <v>21306</v>
      </c>
      <c r="Q7007" s="183">
        <f t="shared" si="5790"/>
        <v>100</v>
      </c>
    </row>
    <row r="7008" spans="1:17" x14ac:dyDescent="0.25">
      <c r="A7008" s="4" t="s">
        <v>2387</v>
      </c>
      <c r="B7008" s="4" t="s">
        <v>145</v>
      </c>
      <c r="C7008" s="4" t="s">
        <v>12</v>
      </c>
      <c r="D7008" s="4" t="s">
        <v>2457</v>
      </c>
      <c r="E7008" s="3" t="s">
        <v>22</v>
      </c>
      <c r="F7008" s="4" t="s">
        <v>2460</v>
      </c>
      <c r="G7008" s="16" t="s">
        <v>395</v>
      </c>
      <c r="H7008" s="16" t="s">
        <v>26</v>
      </c>
      <c r="I7008" s="183">
        <v>74400</v>
      </c>
      <c r="J7008" s="183">
        <v>90315</v>
      </c>
      <c r="K7008" s="183">
        <v>67815</v>
      </c>
      <c r="L7008" s="183">
        <f>M7008+N7008+O7008</f>
        <v>22500</v>
      </c>
      <c r="M7008" s="17">
        <v>7500</v>
      </c>
      <c r="N7008" s="17">
        <v>7500</v>
      </c>
      <c r="O7008" s="17">
        <v>7500</v>
      </c>
      <c r="P7008" s="17">
        <f t="shared" si="5789"/>
        <v>90315</v>
      </c>
      <c r="Q7008" s="183">
        <f t="shared" si="5790"/>
        <v>100</v>
      </c>
    </row>
    <row r="7009" spans="1:17" x14ac:dyDescent="0.25">
      <c r="A7009" s="4" t="s">
        <v>2387</v>
      </c>
      <c r="B7009" s="4" t="s">
        <v>145</v>
      </c>
      <c r="C7009" s="4" t="s">
        <v>12</v>
      </c>
      <c r="D7009" s="4" t="s">
        <v>2457</v>
      </c>
      <c r="E7009" s="3" t="s">
        <v>22</v>
      </c>
      <c r="F7009" s="4" t="s">
        <v>2461</v>
      </c>
      <c r="G7009" s="16" t="s">
        <v>395</v>
      </c>
      <c r="H7009" s="16" t="s">
        <v>28</v>
      </c>
      <c r="I7009" s="183">
        <v>20000</v>
      </c>
      <c r="J7009" s="183">
        <v>24300</v>
      </c>
      <c r="K7009" s="183">
        <v>22906</v>
      </c>
      <c r="L7009" s="183">
        <f>M7009+N7009+O7009</f>
        <v>1394</v>
      </c>
      <c r="M7009" s="17">
        <v>700</v>
      </c>
      <c r="N7009" s="17">
        <v>694</v>
      </c>
      <c r="O7009" s="17">
        <v>0</v>
      </c>
      <c r="P7009" s="17">
        <f t="shared" si="5789"/>
        <v>24300</v>
      </c>
      <c r="Q7009" s="183">
        <f t="shared" si="5790"/>
        <v>100</v>
      </c>
    </row>
    <row r="7010" spans="1:17" x14ac:dyDescent="0.25">
      <c r="A7010" s="4" t="s">
        <v>2387</v>
      </c>
      <c r="B7010" s="4" t="s">
        <v>145</v>
      </c>
      <c r="C7010" s="4" t="s">
        <v>12</v>
      </c>
      <c r="D7010" s="4" t="s">
        <v>2457</v>
      </c>
      <c r="E7010" s="3" t="s">
        <v>22</v>
      </c>
      <c r="F7010" s="4" t="s">
        <v>2462</v>
      </c>
      <c r="G7010" s="16" t="s">
        <v>395</v>
      </c>
      <c r="H7010" s="16" t="s">
        <v>30</v>
      </c>
      <c r="I7010" s="183">
        <v>10000</v>
      </c>
      <c r="J7010" s="183">
        <v>10000</v>
      </c>
      <c r="K7010" s="183">
        <v>5600</v>
      </c>
      <c r="L7010" s="183">
        <f>M7010+N7010+O7010</f>
        <v>4400</v>
      </c>
      <c r="M7010" s="17">
        <v>4400</v>
      </c>
      <c r="N7010" s="17"/>
      <c r="O7010" s="17"/>
      <c r="P7010" s="17">
        <f t="shared" si="5789"/>
        <v>10000</v>
      </c>
      <c r="Q7010" s="183">
        <f t="shared" si="5790"/>
        <v>100</v>
      </c>
    </row>
    <row r="7011" spans="1:17" x14ac:dyDescent="0.25">
      <c r="A7011" s="4" t="s">
        <v>2387</v>
      </c>
      <c r="B7011" s="4" t="s">
        <v>145</v>
      </c>
      <c r="C7011" s="4" t="s">
        <v>12</v>
      </c>
      <c r="D7011" s="4" t="s">
        <v>2457</v>
      </c>
      <c r="E7011" s="2" t="s">
        <v>31</v>
      </c>
      <c r="F7011" s="2" t="s">
        <v>1</v>
      </c>
      <c r="G7011" s="2" t="s">
        <v>1</v>
      </c>
      <c r="H7011" s="2" t="s">
        <v>32</v>
      </c>
      <c r="I7011" s="185">
        <f t="shared" ref="I7011:O7011" si="5796">SUM(I7012)</f>
        <v>95117</v>
      </c>
      <c r="J7011" s="185">
        <f t="shared" si="5796"/>
        <v>116660</v>
      </c>
      <c r="K7011" s="185">
        <f t="shared" si="5796"/>
        <v>87443</v>
      </c>
      <c r="L7011" s="185">
        <f t="shared" si="5796"/>
        <v>29217</v>
      </c>
      <c r="M7011" s="15">
        <f t="shared" si="5796"/>
        <v>9800</v>
      </c>
      <c r="N7011" s="15">
        <f t="shared" si="5796"/>
        <v>9800</v>
      </c>
      <c r="O7011" s="15">
        <f t="shared" si="5796"/>
        <v>9617</v>
      </c>
      <c r="P7011" s="15">
        <f t="shared" si="5789"/>
        <v>116660</v>
      </c>
      <c r="Q7011" s="185">
        <f t="shared" si="5790"/>
        <v>100</v>
      </c>
    </row>
    <row r="7012" spans="1:17" x14ac:dyDescent="0.25">
      <c r="A7012" s="4" t="s">
        <v>2387</v>
      </c>
      <c r="B7012" s="4" t="s">
        <v>145</v>
      </c>
      <c r="C7012" s="4" t="s">
        <v>12</v>
      </c>
      <c r="D7012" s="4" t="s">
        <v>2457</v>
      </c>
      <c r="E7012" s="3" t="s">
        <v>34</v>
      </c>
      <c r="F7012" s="4"/>
      <c r="G7012" s="16" t="s">
        <v>395</v>
      </c>
      <c r="H7012" s="16" t="s">
        <v>33</v>
      </c>
      <c r="I7012" s="183">
        <v>95117</v>
      </c>
      <c r="J7012" s="183">
        <v>116660</v>
      </c>
      <c r="K7012" s="183">
        <v>87443</v>
      </c>
      <c r="L7012" s="183">
        <f>M7012+N7012+O7012</f>
        <v>29217</v>
      </c>
      <c r="M7012" s="17">
        <v>9800</v>
      </c>
      <c r="N7012" s="17">
        <v>9800</v>
      </c>
      <c r="O7012" s="17">
        <v>9617</v>
      </c>
      <c r="P7012" s="17">
        <f t="shared" si="5789"/>
        <v>116660</v>
      </c>
      <c r="Q7012" s="183">
        <f t="shared" si="5790"/>
        <v>100</v>
      </c>
    </row>
    <row r="7013" spans="1:17" x14ac:dyDescent="0.25">
      <c r="A7013" s="4" t="s">
        <v>2387</v>
      </c>
      <c r="B7013" s="4" t="s">
        <v>145</v>
      </c>
      <c r="C7013" s="4" t="s">
        <v>12</v>
      </c>
      <c r="D7013" s="4" t="s">
        <v>2457</v>
      </c>
      <c r="E7013" s="2" t="s">
        <v>35</v>
      </c>
      <c r="F7013" s="2" t="s">
        <v>1</v>
      </c>
      <c r="G7013" s="2" t="s">
        <v>1</v>
      </c>
      <c r="H7013" s="2" t="s">
        <v>36</v>
      </c>
      <c r="I7013" s="185">
        <f t="shared" ref="I7013:O7013" si="5797">SUM(I7014:I7022)</f>
        <v>127774</v>
      </c>
      <c r="J7013" s="185">
        <f t="shared" si="5797"/>
        <v>178544</v>
      </c>
      <c r="K7013" s="185">
        <f t="shared" si="5797"/>
        <v>146595</v>
      </c>
      <c r="L7013" s="185">
        <f t="shared" si="5797"/>
        <v>31849</v>
      </c>
      <c r="M7013" s="15">
        <f t="shared" si="5797"/>
        <v>10655</v>
      </c>
      <c r="N7013" s="15">
        <f t="shared" si="5797"/>
        <v>10605</v>
      </c>
      <c r="O7013" s="15">
        <f t="shared" si="5797"/>
        <v>10589</v>
      </c>
      <c r="P7013" s="15">
        <f t="shared" si="5789"/>
        <v>178444</v>
      </c>
      <c r="Q7013" s="185">
        <f t="shared" si="5790"/>
        <v>99.943991397078591</v>
      </c>
    </row>
    <row r="7014" spans="1:17" x14ac:dyDescent="0.25">
      <c r="A7014" s="4" t="s">
        <v>2387</v>
      </c>
      <c r="B7014" s="4" t="s">
        <v>145</v>
      </c>
      <c r="C7014" s="4" t="s">
        <v>12</v>
      </c>
      <c r="D7014" s="4" t="s">
        <v>2457</v>
      </c>
      <c r="E7014" s="3" t="s">
        <v>39</v>
      </c>
      <c r="F7014" s="4"/>
      <c r="G7014" s="16" t="s">
        <v>395</v>
      </c>
      <c r="H7014" s="16" t="s">
        <v>38</v>
      </c>
      <c r="I7014" s="183">
        <v>500</v>
      </c>
      <c r="J7014" s="183">
        <v>500</v>
      </c>
      <c r="K7014" s="183">
        <v>500</v>
      </c>
      <c r="L7014" s="183">
        <f t="shared" ref="L7014:L7021" si="5798">M7014+N7014+O7014</f>
        <v>0</v>
      </c>
      <c r="M7014" s="17">
        <v>0</v>
      </c>
      <c r="N7014" s="17">
        <v>0</v>
      </c>
      <c r="O7014" s="17">
        <v>0</v>
      </c>
      <c r="P7014" s="17">
        <f t="shared" si="5789"/>
        <v>500</v>
      </c>
      <c r="Q7014" s="183">
        <f t="shared" si="5790"/>
        <v>100</v>
      </c>
    </row>
    <row r="7015" spans="1:17" x14ac:dyDescent="0.25">
      <c r="A7015" s="4" t="s">
        <v>2387</v>
      </c>
      <c r="B7015" s="4" t="s">
        <v>145</v>
      </c>
      <c r="C7015" s="4" t="s">
        <v>12</v>
      </c>
      <c r="D7015" s="4" t="s">
        <v>2457</v>
      </c>
      <c r="E7015" s="3" t="s">
        <v>197</v>
      </c>
      <c r="F7015" s="4"/>
      <c r="G7015" s="16" t="s">
        <v>395</v>
      </c>
      <c r="H7015" s="16" t="s">
        <v>196</v>
      </c>
      <c r="I7015" s="183">
        <v>32000</v>
      </c>
      <c r="J7015" s="183">
        <v>32000</v>
      </c>
      <c r="K7015" s="183">
        <v>23950</v>
      </c>
      <c r="L7015" s="183">
        <f t="shared" si="5798"/>
        <v>8050</v>
      </c>
      <c r="M7015" s="17">
        <v>2700</v>
      </c>
      <c r="N7015" s="17">
        <v>2700</v>
      </c>
      <c r="O7015" s="17">
        <v>2650</v>
      </c>
      <c r="P7015" s="17">
        <f t="shared" si="5789"/>
        <v>32000</v>
      </c>
      <c r="Q7015" s="183">
        <f t="shared" si="5790"/>
        <v>100</v>
      </c>
    </row>
    <row r="7016" spans="1:17" x14ac:dyDescent="0.25">
      <c r="A7016" s="4" t="s">
        <v>2387</v>
      </c>
      <c r="B7016" s="4" t="s">
        <v>145</v>
      </c>
      <c r="C7016" s="4" t="s">
        <v>12</v>
      </c>
      <c r="D7016" s="4" t="s">
        <v>2457</v>
      </c>
      <c r="E7016" s="3" t="s">
        <v>200</v>
      </c>
      <c r="F7016" s="4"/>
      <c r="G7016" s="16" t="s">
        <v>395</v>
      </c>
      <c r="H7016" s="16" t="s">
        <v>199</v>
      </c>
      <c r="I7016" s="183">
        <v>17000</v>
      </c>
      <c r="J7016" s="183">
        <v>17000</v>
      </c>
      <c r="K7016" s="183">
        <v>12750</v>
      </c>
      <c r="L7016" s="183">
        <f t="shared" si="5798"/>
        <v>4250</v>
      </c>
      <c r="M7016" s="17">
        <v>1450</v>
      </c>
      <c r="N7016" s="17">
        <v>1400</v>
      </c>
      <c r="O7016" s="17">
        <v>1400</v>
      </c>
      <c r="P7016" s="17">
        <f t="shared" si="5789"/>
        <v>17000</v>
      </c>
      <c r="Q7016" s="183">
        <f t="shared" si="5790"/>
        <v>100</v>
      </c>
    </row>
    <row r="7017" spans="1:17" x14ac:dyDescent="0.25">
      <c r="A7017" s="4" t="s">
        <v>2387</v>
      </c>
      <c r="B7017" s="4" t="s">
        <v>145</v>
      </c>
      <c r="C7017" s="4" t="s">
        <v>12</v>
      </c>
      <c r="D7017" s="4" t="s">
        <v>2457</v>
      </c>
      <c r="E7017" s="3" t="s">
        <v>203</v>
      </c>
      <c r="F7017" s="4"/>
      <c r="G7017" s="16" t="s">
        <v>395</v>
      </c>
      <c r="H7017" s="16" t="s">
        <v>202</v>
      </c>
      <c r="I7017" s="183">
        <v>8000</v>
      </c>
      <c r="J7017" s="183">
        <v>12000</v>
      </c>
      <c r="K7017" s="183">
        <v>10000</v>
      </c>
      <c r="L7017" s="183">
        <f t="shared" si="5798"/>
        <v>2000</v>
      </c>
      <c r="M7017" s="17">
        <v>650</v>
      </c>
      <c r="N7017" s="17">
        <v>650</v>
      </c>
      <c r="O7017" s="17">
        <v>700</v>
      </c>
      <c r="P7017" s="17">
        <f t="shared" si="5789"/>
        <v>12000</v>
      </c>
      <c r="Q7017" s="183">
        <f t="shared" si="5790"/>
        <v>100</v>
      </c>
    </row>
    <row r="7018" spans="1:17" x14ac:dyDescent="0.25">
      <c r="A7018" s="4" t="s">
        <v>2387</v>
      </c>
      <c r="B7018" s="4" t="s">
        <v>145</v>
      </c>
      <c r="C7018" s="4" t="s">
        <v>12</v>
      </c>
      <c r="D7018" s="4" t="s">
        <v>2457</v>
      </c>
      <c r="E7018" s="3" t="s">
        <v>206</v>
      </c>
      <c r="F7018" s="4"/>
      <c r="G7018" s="16" t="s">
        <v>395</v>
      </c>
      <c r="H7018" s="16" t="s">
        <v>205</v>
      </c>
      <c r="I7018" s="183">
        <v>5000</v>
      </c>
      <c r="J7018" s="183">
        <v>5000</v>
      </c>
      <c r="K7018" s="183">
        <v>3800</v>
      </c>
      <c r="L7018" s="183">
        <f t="shared" si="5798"/>
        <v>1200</v>
      </c>
      <c r="M7018" s="17">
        <v>400</v>
      </c>
      <c r="N7018" s="17">
        <v>400</v>
      </c>
      <c r="O7018" s="17">
        <v>400</v>
      </c>
      <c r="P7018" s="17">
        <f t="shared" si="5789"/>
        <v>5000</v>
      </c>
      <c r="Q7018" s="183">
        <f t="shared" si="5790"/>
        <v>100</v>
      </c>
    </row>
    <row r="7019" spans="1:17" x14ac:dyDescent="0.25">
      <c r="A7019" s="4" t="s">
        <v>2387</v>
      </c>
      <c r="B7019" s="4" t="s">
        <v>145</v>
      </c>
      <c r="C7019" s="4" t="s">
        <v>12</v>
      </c>
      <c r="D7019" s="4" t="s">
        <v>2457</v>
      </c>
      <c r="E7019" s="3" t="s">
        <v>209</v>
      </c>
      <c r="F7019" s="4"/>
      <c r="G7019" s="16" t="s">
        <v>395</v>
      </c>
      <c r="H7019" s="16" t="s">
        <v>208</v>
      </c>
      <c r="I7019" s="183">
        <v>0</v>
      </c>
      <c r="J7019" s="183">
        <v>0</v>
      </c>
      <c r="K7019" s="183">
        <v>0</v>
      </c>
      <c r="L7019" s="183">
        <f t="shared" si="5798"/>
        <v>0</v>
      </c>
      <c r="M7019" s="17"/>
      <c r="N7019" s="17"/>
      <c r="O7019" s="17"/>
      <c r="P7019" s="17">
        <f t="shared" si="5789"/>
        <v>0</v>
      </c>
      <c r="Q7019" s="161" t="str">
        <f t="shared" si="5790"/>
        <v>-</v>
      </c>
    </row>
    <row r="7020" spans="1:17" x14ac:dyDescent="0.25">
      <c r="A7020" s="4" t="s">
        <v>2387</v>
      </c>
      <c r="B7020" s="4" t="s">
        <v>145</v>
      </c>
      <c r="C7020" s="4" t="s">
        <v>12</v>
      </c>
      <c r="D7020" s="4" t="s">
        <v>2457</v>
      </c>
      <c r="E7020" s="3" t="s">
        <v>212</v>
      </c>
      <c r="F7020" s="4"/>
      <c r="G7020" s="16" t="s">
        <v>395</v>
      </c>
      <c r="H7020" s="16" t="s">
        <v>211</v>
      </c>
      <c r="I7020" s="183">
        <v>10000</v>
      </c>
      <c r="J7020" s="183">
        <v>10000</v>
      </c>
      <c r="K7020" s="183">
        <v>7500</v>
      </c>
      <c r="L7020" s="183">
        <f t="shared" si="5798"/>
        <v>2500</v>
      </c>
      <c r="M7020" s="17">
        <v>850</v>
      </c>
      <c r="N7020" s="17">
        <v>850</v>
      </c>
      <c r="O7020" s="17">
        <v>800</v>
      </c>
      <c r="P7020" s="17">
        <f t="shared" si="5789"/>
        <v>10000</v>
      </c>
      <c r="Q7020" s="183">
        <f t="shared" si="5790"/>
        <v>100</v>
      </c>
    </row>
    <row r="7021" spans="1:17" x14ac:dyDescent="0.25">
      <c r="A7021" s="4" t="s">
        <v>2387</v>
      </c>
      <c r="B7021" s="4" t="s">
        <v>145</v>
      </c>
      <c r="C7021" s="4" t="s">
        <v>12</v>
      </c>
      <c r="D7021" s="4" t="s">
        <v>2457</v>
      </c>
      <c r="E7021" s="3" t="s">
        <v>215</v>
      </c>
      <c r="F7021" s="4"/>
      <c r="G7021" s="16" t="s">
        <v>395</v>
      </c>
      <c r="H7021" s="16" t="s">
        <v>214</v>
      </c>
      <c r="I7021" s="183">
        <v>5000</v>
      </c>
      <c r="J7021" s="183">
        <v>5000</v>
      </c>
      <c r="K7021" s="183">
        <v>3750</v>
      </c>
      <c r="L7021" s="183">
        <f t="shared" si="5798"/>
        <v>1250</v>
      </c>
      <c r="M7021" s="17">
        <v>400</v>
      </c>
      <c r="N7021" s="17">
        <v>400</v>
      </c>
      <c r="O7021" s="17">
        <v>450</v>
      </c>
      <c r="P7021" s="17">
        <f t="shared" si="5789"/>
        <v>5000</v>
      </c>
      <c r="Q7021" s="183">
        <f t="shared" si="5790"/>
        <v>100</v>
      </c>
    </row>
    <row r="7022" spans="1:17" x14ac:dyDescent="0.25">
      <c r="A7022" s="1" t="s">
        <v>2387</v>
      </c>
      <c r="B7022" s="1" t="s">
        <v>145</v>
      </c>
      <c r="C7022" s="1" t="s">
        <v>12</v>
      </c>
      <c r="D7022" s="1" t="s">
        <v>2457</v>
      </c>
      <c r="E7022" s="1" t="s">
        <v>40</v>
      </c>
      <c r="F7022" s="4" t="s">
        <v>1</v>
      </c>
      <c r="G7022" s="16" t="s">
        <v>1</v>
      </c>
      <c r="H7022" s="2" t="s">
        <v>41</v>
      </c>
      <c r="I7022" s="185">
        <f t="shared" ref="I7022:O7022" si="5799">SUM(I7023:I7025)</f>
        <v>50274</v>
      </c>
      <c r="J7022" s="185">
        <f t="shared" si="5799"/>
        <v>97044</v>
      </c>
      <c r="K7022" s="185">
        <f t="shared" si="5799"/>
        <v>84345</v>
      </c>
      <c r="L7022" s="185">
        <f t="shared" si="5799"/>
        <v>12599</v>
      </c>
      <c r="M7022" s="15">
        <f t="shared" si="5799"/>
        <v>4205</v>
      </c>
      <c r="N7022" s="15">
        <f t="shared" si="5799"/>
        <v>4205</v>
      </c>
      <c r="O7022" s="15">
        <f t="shared" si="5799"/>
        <v>4189</v>
      </c>
      <c r="P7022" s="15">
        <f t="shared" si="5789"/>
        <v>96944</v>
      </c>
      <c r="Q7022" s="185">
        <f t="shared" si="5790"/>
        <v>99.896953959028892</v>
      </c>
    </row>
    <row r="7023" spans="1:17" x14ac:dyDescent="0.25">
      <c r="A7023" s="4" t="s">
        <v>2387</v>
      </c>
      <c r="B7023" s="4" t="s">
        <v>145</v>
      </c>
      <c r="C7023" s="4" t="s">
        <v>12</v>
      </c>
      <c r="D7023" s="4" t="s">
        <v>2457</v>
      </c>
      <c r="E7023" s="3" t="s">
        <v>42</v>
      </c>
      <c r="F7023" s="4"/>
      <c r="G7023" s="16" t="s">
        <v>395</v>
      </c>
      <c r="H7023" s="16" t="s">
        <v>41</v>
      </c>
      <c r="I7023" s="183">
        <v>47284</v>
      </c>
      <c r="J7023" s="183">
        <v>93284</v>
      </c>
      <c r="K7023" s="183">
        <v>81600</v>
      </c>
      <c r="L7023" s="183">
        <f>M7023+N7023+O7023</f>
        <v>11684</v>
      </c>
      <c r="M7023" s="17">
        <v>3900</v>
      </c>
      <c r="N7023" s="17">
        <v>3900</v>
      </c>
      <c r="O7023" s="17">
        <v>3884</v>
      </c>
      <c r="P7023" s="17">
        <f t="shared" si="5789"/>
        <v>93284</v>
      </c>
      <c r="Q7023" s="183">
        <f t="shared" si="5790"/>
        <v>100</v>
      </c>
    </row>
    <row r="7024" spans="1:17" ht="22.5" x14ac:dyDescent="0.25">
      <c r="A7024" s="4" t="s">
        <v>2387</v>
      </c>
      <c r="B7024" s="4" t="s">
        <v>145</v>
      </c>
      <c r="C7024" s="4" t="s">
        <v>12</v>
      </c>
      <c r="D7024" s="4" t="s">
        <v>2457</v>
      </c>
      <c r="E7024" s="3" t="s">
        <v>42</v>
      </c>
      <c r="F7024" s="4" t="s">
        <v>2463</v>
      </c>
      <c r="G7024" s="16" t="s">
        <v>395</v>
      </c>
      <c r="H7024" s="16" t="s">
        <v>50</v>
      </c>
      <c r="I7024" s="183">
        <v>2890</v>
      </c>
      <c r="J7024" s="183">
        <v>3660</v>
      </c>
      <c r="K7024" s="183">
        <v>2745</v>
      </c>
      <c r="L7024" s="183">
        <f>M7024+N7024+O7024</f>
        <v>915</v>
      </c>
      <c r="M7024" s="17">
        <v>305</v>
      </c>
      <c r="N7024" s="17">
        <v>305</v>
      </c>
      <c r="O7024" s="17">
        <v>305</v>
      </c>
      <c r="P7024" s="17">
        <f t="shared" si="5789"/>
        <v>3660</v>
      </c>
      <c r="Q7024" s="183">
        <f t="shared" si="5790"/>
        <v>100</v>
      </c>
    </row>
    <row r="7025" spans="1:17" ht="22.5" x14ac:dyDescent="0.25">
      <c r="A7025" s="4" t="s">
        <v>2387</v>
      </c>
      <c r="B7025" s="4" t="s">
        <v>145</v>
      </c>
      <c r="C7025" s="4" t="s">
        <v>12</v>
      </c>
      <c r="D7025" s="4" t="s">
        <v>2457</v>
      </c>
      <c r="E7025" s="3" t="s">
        <v>42</v>
      </c>
      <c r="F7025" s="4" t="s">
        <v>2464</v>
      </c>
      <c r="G7025" s="16" t="s">
        <v>395</v>
      </c>
      <c r="H7025" s="16" t="s">
        <v>56</v>
      </c>
      <c r="I7025" s="183">
        <v>100</v>
      </c>
      <c r="J7025" s="183">
        <v>100</v>
      </c>
      <c r="K7025" s="183">
        <v>0</v>
      </c>
      <c r="L7025" s="183">
        <f>M7025+N7025+O7025</f>
        <v>0</v>
      </c>
      <c r="M7025" s="17"/>
      <c r="N7025" s="17"/>
      <c r="O7025" s="17"/>
      <c r="P7025" s="17">
        <f t="shared" si="5789"/>
        <v>0</v>
      </c>
      <c r="Q7025" s="183">
        <f t="shared" si="5790"/>
        <v>0</v>
      </c>
    </row>
    <row r="7026" spans="1:17" ht="22.5" x14ac:dyDescent="0.25">
      <c r="A7026" s="1" t="s">
        <v>1</v>
      </c>
      <c r="B7026" s="1" t="s">
        <v>1</v>
      </c>
      <c r="C7026" s="1" t="s">
        <v>1</v>
      </c>
      <c r="D7026" s="2" t="s">
        <v>1</v>
      </c>
      <c r="E7026" s="2" t="s">
        <v>1</v>
      </c>
      <c r="F7026" s="2" t="s">
        <v>1</v>
      </c>
      <c r="G7026" s="2" t="s">
        <v>1</v>
      </c>
      <c r="H7026" s="13" t="s">
        <v>57</v>
      </c>
      <c r="I7026" s="184">
        <f t="shared" ref="I7026:O7027" si="5800">SUM(I7027)</f>
        <v>200</v>
      </c>
      <c r="J7026" s="184">
        <f t="shared" si="5800"/>
        <v>200</v>
      </c>
      <c r="K7026" s="184">
        <f t="shared" si="5800"/>
        <v>0</v>
      </c>
      <c r="L7026" s="184">
        <f t="shared" si="5800"/>
        <v>0</v>
      </c>
      <c r="M7026" s="14">
        <f t="shared" si="5800"/>
        <v>0</v>
      </c>
      <c r="N7026" s="14">
        <f t="shared" si="5800"/>
        <v>0</v>
      </c>
      <c r="O7026" s="14">
        <f t="shared" si="5800"/>
        <v>0</v>
      </c>
      <c r="P7026" s="14">
        <f t="shared" si="5789"/>
        <v>0</v>
      </c>
      <c r="Q7026" s="184">
        <f t="shared" si="5790"/>
        <v>0</v>
      </c>
    </row>
    <row r="7027" spans="1:17" x14ac:dyDescent="0.25">
      <c r="A7027" s="4" t="s">
        <v>2387</v>
      </c>
      <c r="B7027" s="4" t="s">
        <v>145</v>
      </c>
      <c r="C7027" s="4" t="s">
        <v>12</v>
      </c>
      <c r="D7027" s="4" t="s">
        <v>2457</v>
      </c>
      <c r="E7027" s="2" t="s">
        <v>58</v>
      </c>
      <c r="F7027" s="2" t="s">
        <v>1</v>
      </c>
      <c r="G7027" s="2" t="s">
        <v>1</v>
      </c>
      <c r="H7027" s="2" t="s">
        <v>59</v>
      </c>
      <c r="I7027" s="185">
        <f t="shared" si="5800"/>
        <v>200</v>
      </c>
      <c r="J7027" s="185">
        <f t="shared" si="5800"/>
        <v>200</v>
      </c>
      <c r="K7027" s="185">
        <f t="shared" si="5800"/>
        <v>0</v>
      </c>
      <c r="L7027" s="185">
        <f t="shared" si="5800"/>
        <v>0</v>
      </c>
      <c r="M7027" s="15">
        <f t="shared" si="5800"/>
        <v>0</v>
      </c>
      <c r="N7027" s="15">
        <f t="shared" si="5800"/>
        <v>0</v>
      </c>
      <c r="O7027" s="15">
        <f t="shared" si="5800"/>
        <v>0</v>
      </c>
      <c r="P7027" s="15">
        <f t="shared" si="5789"/>
        <v>0</v>
      </c>
      <c r="Q7027" s="185">
        <f t="shared" si="5790"/>
        <v>0</v>
      </c>
    </row>
    <row r="7028" spans="1:17" x14ac:dyDescent="0.25">
      <c r="A7028" s="4" t="s">
        <v>2387</v>
      </c>
      <c r="B7028" s="4" t="s">
        <v>145</v>
      </c>
      <c r="C7028" s="4" t="s">
        <v>12</v>
      </c>
      <c r="D7028" s="4" t="s">
        <v>2457</v>
      </c>
      <c r="E7028" s="3" t="s">
        <v>69</v>
      </c>
      <c r="F7028" s="4"/>
      <c r="G7028" s="16" t="s">
        <v>395</v>
      </c>
      <c r="H7028" s="16" t="s">
        <v>68</v>
      </c>
      <c r="I7028" s="183">
        <v>200</v>
      </c>
      <c r="J7028" s="183">
        <v>200</v>
      </c>
      <c r="K7028" s="183">
        <v>0</v>
      </c>
      <c r="L7028" s="183">
        <f>M7028+N7028+O7028</f>
        <v>0</v>
      </c>
      <c r="M7028" s="17"/>
      <c r="N7028" s="17"/>
      <c r="O7028" s="17"/>
      <c r="P7028" s="17">
        <f t="shared" si="5789"/>
        <v>0</v>
      </c>
      <c r="Q7028" s="183">
        <f t="shared" si="5790"/>
        <v>0</v>
      </c>
    </row>
    <row r="7029" spans="1:17" ht="22.5" x14ac:dyDescent="0.25">
      <c r="A7029" s="1" t="s">
        <v>1</v>
      </c>
      <c r="B7029" s="1" t="s">
        <v>1</v>
      </c>
      <c r="C7029" s="1" t="s">
        <v>1</v>
      </c>
      <c r="D7029" s="2" t="s">
        <v>1</v>
      </c>
      <c r="E7029" s="2" t="s">
        <v>1</v>
      </c>
      <c r="F7029" s="2" t="s">
        <v>1</v>
      </c>
      <c r="G7029" s="2" t="s">
        <v>1</v>
      </c>
      <c r="H7029" s="13" t="s">
        <v>70</v>
      </c>
      <c r="I7029" s="184">
        <f t="shared" ref="I7029:O7029" si="5801">SUM(I7030)</f>
        <v>183500</v>
      </c>
      <c r="J7029" s="184">
        <f t="shared" si="5801"/>
        <v>133500</v>
      </c>
      <c r="K7029" s="184">
        <f t="shared" si="5801"/>
        <v>0</v>
      </c>
      <c r="L7029" s="184">
        <f t="shared" si="5801"/>
        <v>80000</v>
      </c>
      <c r="M7029" s="14">
        <f t="shared" si="5801"/>
        <v>30000</v>
      </c>
      <c r="N7029" s="14">
        <f t="shared" si="5801"/>
        <v>30000</v>
      </c>
      <c r="O7029" s="14">
        <f t="shared" si="5801"/>
        <v>20000</v>
      </c>
      <c r="P7029" s="14">
        <f t="shared" si="5789"/>
        <v>80000</v>
      </c>
      <c r="Q7029" s="184">
        <f t="shared" si="5790"/>
        <v>59.925093632958806</v>
      </c>
    </row>
    <row r="7030" spans="1:17" x14ac:dyDescent="0.25">
      <c r="A7030" s="4" t="s">
        <v>2387</v>
      </c>
      <c r="B7030" s="4" t="s">
        <v>145</v>
      </c>
      <c r="C7030" s="4" t="s">
        <v>12</v>
      </c>
      <c r="D7030" s="4" t="s">
        <v>2457</v>
      </c>
      <c r="E7030" s="2" t="s">
        <v>71</v>
      </c>
      <c r="F7030" s="2" t="s">
        <v>1</v>
      </c>
      <c r="G7030" s="2" t="s">
        <v>1</v>
      </c>
      <c r="H7030" s="2" t="s">
        <v>72</v>
      </c>
      <c r="I7030" s="185">
        <f t="shared" ref="I7030:L7030" si="5802">SUM(I7031:I7032)</f>
        <v>183500</v>
      </c>
      <c r="J7030" s="185">
        <f t="shared" ref="J7030" si="5803">SUM(J7031:J7032)</f>
        <v>133500</v>
      </c>
      <c r="K7030" s="185">
        <f t="shared" ref="K7030" si="5804">SUM(K7031:K7032)</f>
        <v>0</v>
      </c>
      <c r="L7030" s="185">
        <f t="shared" si="5802"/>
        <v>80000</v>
      </c>
      <c r="M7030" s="15">
        <f t="shared" ref="M7030:O7030" si="5805">SUM(M7031:M7032)</f>
        <v>30000</v>
      </c>
      <c r="N7030" s="15">
        <f t="shared" si="5805"/>
        <v>30000</v>
      </c>
      <c r="O7030" s="15">
        <f t="shared" si="5805"/>
        <v>20000</v>
      </c>
      <c r="P7030" s="15">
        <f t="shared" si="5789"/>
        <v>80000</v>
      </c>
      <c r="Q7030" s="185">
        <f t="shared" si="5790"/>
        <v>59.925093632958806</v>
      </c>
    </row>
    <row r="7031" spans="1:17" x14ac:dyDescent="0.25">
      <c r="A7031" s="4" t="s">
        <v>2387</v>
      </c>
      <c r="B7031" s="4" t="s">
        <v>145</v>
      </c>
      <c r="C7031" s="4" t="s">
        <v>12</v>
      </c>
      <c r="D7031" s="4" t="s">
        <v>2457</v>
      </c>
      <c r="E7031" s="3">
        <v>821300</v>
      </c>
      <c r="F7031" s="4"/>
      <c r="G7031" s="16" t="s">
        <v>395</v>
      </c>
      <c r="H7031" s="16" t="s">
        <v>74</v>
      </c>
      <c r="I7031" s="183">
        <v>100000</v>
      </c>
      <c r="J7031" s="183">
        <v>50000</v>
      </c>
      <c r="K7031" s="183">
        <v>0</v>
      </c>
      <c r="L7031" s="183">
        <f>M7031+N7031+O7031</f>
        <v>20000</v>
      </c>
      <c r="M7031" s="208">
        <v>10000</v>
      </c>
      <c r="N7031" s="208">
        <v>10000</v>
      </c>
      <c r="O7031" s="17"/>
      <c r="P7031" s="17">
        <f t="shared" si="5789"/>
        <v>20000</v>
      </c>
      <c r="Q7031" s="183">
        <f t="shared" si="5790"/>
        <v>40</v>
      </c>
    </row>
    <row r="7032" spans="1:17" x14ac:dyDescent="0.25">
      <c r="A7032" s="4" t="s">
        <v>2387</v>
      </c>
      <c r="B7032" s="4" t="s">
        <v>145</v>
      </c>
      <c r="C7032" s="4" t="s">
        <v>12</v>
      </c>
      <c r="D7032" s="4" t="s">
        <v>2457</v>
      </c>
      <c r="E7032" s="3">
        <v>821600</v>
      </c>
      <c r="F7032" s="4"/>
      <c r="G7032" s="16" t="s">
        <v>395</v>
      </c>
      <c r="H7032" s="16" t="s">
        <v>340</v>
      </c>
      <c r="I7032" s="183">
        <v>83500</v>
      </c>
      <c r="J7032" s="183">
        <v>83500</v>
      </c>
      <c r="K7032" s="183">
        <v>0</v>
      </c>
      <c r="L7032" s="183">
        <f>M7032+N7032+O7032</f>
        <v>60000</v>
      </c>
      <c r="M7032" s="208">
        <v>20000</v>
      </c>
      <c r="N7032" s="208">
        <v>20000</v>
      </c>
      <c r="O7032" s="208">
        <v>20000</v>
      </c>
      <c r="P7032" s="17">
        <f t="shared" si="5789"/>
        <v>60000</v>
      </c>
      <c r="Q7032" s="183">
        <f t="shared" si="5790"/>
        <v>71.856287425149702</v>
      </c>
    </row>
    <row r="7033" spans="1:17" ht="22.5" x14ac:dyDescent="0.25">
      <c r="A7033" s="16" t="s">
        <v>1</v>
      </c>
      <c r="B7033" s="16" t="s">
        <v>1</v>
      </c>
      <c r="C7033" s="16" t="s">
        <v>1</v>
      </c>
      <c r="D7033" s="16" t="s">
        <v>1</v>
      </c>
      <c r="E7033" s="16" t="s">
        <v>1</v>
      </c>
      <c r="F7033" s="16" t="s">
        <v>1</v>
      </c>
      <c r="G7033" s="16" t="s">
        <v>1</v>
      </c>
      <c r="H7033" s="13" t="s">
        <v>2465</v>
      </c>
      <c r="I7033" s="184">
        <f t="shared" ref="I7033:O7033" si="5806">SUM(I7026,I7003,I7029)</f>
        <v>1436589</v>
      </c>
      <c r="J7033" s="184">
        <f t="shared" si="5806"/>
        <v>1676250</v>
      </c>
      <c r="K7033" s="184">
        <f t="shared" si="5806"/>
        <v>1172579</v>
      </c>
      <c r="L7033" s="184">
        <f t="shared" si="5806"/>
        <v>449871</v>
      </c>
      <c r="M7033" s="14">
        <f t="shared" si="5806"/>
        <v>156855</v>
      </c>
      <c r="N7033" s="14">
        <f t="shared" si="5806"/>
        <v>152399</v>
      </c>
      <c r="O7033" s="14">
        <f t="shared" si="5806"/>
        <v>140617</v>
      </c>
      <c r="P7033" s="14">
        <f t="shared" si="5789"/>
        <v>1622450</v>
      </c>
      <c r="Q7033" s="184">
        <f t="shared" si="5790"/>
        <v>96.790454884414615</v>
      </c>
    </row>
    <row r="7034" spans="1:17" ht="15.75" thickBot="1" x14ac:dyDescent="0.3">
      <c r="A7034" s="16" t="s">
        <v>1</v>
      </c>
      <c r="B7034" s="16" t="s">
        <v>1</v>
      </c>
      <c r="C7034" s="16" t="s">
        <v>1</v>
      </c>
      <c r="D7034" s="16" t="s">
        <v>1</v>
      </c>
      <c r="E7034" s="16" t="s">
        <v>1</v>
      </c>
      <c r="F7034" s="16" t="s">
        <v>1</v>
      </c>
      <c r="G7034" s="16" t="s">
        <v>1</v>
      </c>
      <c r="H7034" s="2" t="s">
        <v>77</v>
      </c>
      <c r="I7034" s="185">
        <v>36</v>
      </c>
      <c r="J7034" s="185">
        <v>36</v>
      </c>
      <c r="K7034" s="185"/>
      <c r="L7034" s="185"/>
      <c r="M7034" s="15"/>
      <c r="N7034" s="15"/>
      <c r="O7034" s="15"/>
      <c r="P7034" s="15"/>
      <c r="Q7034" s="164"/>
    </row>
    <row r="7035" spans="1:17" ht="45.75" thickBot="1" x14ac:dyDescent="0.3">
      <c r="A7035" s="212" t="s">
        <v>1</v>
      </c>
      <c r="B7035" s="212" t="s">
        <v>1</v>
      </c>
      <c r="C7035" s="212" t="s">
        <v>1</v>
      </c>
      <c r="D7035" s="212" t="s">
        <v>1</v>
      </c>
      <c r="E7035" s="212" t="s">
        <v>1</v>
      </c>
      <c r="F7035" s="212" t="s">
        <v>1</v>
      </c>
      <c r="G7035" s="214" t="s">
        <v>1</v>
      </c>
      <c r="H7035" s="5" t="s">
        <v>78</v>
      </c>
      <c r="I7035" s="109" t="s">
        <v>3374</v>
      </c>
      <c r="J7035" s="109" t="s">
        <v>3433</v>
      </c>
      <c r="K7035" s="109" t="s">
        <v>3437</v>
      </c>
      <c r="L7035" s="109" t="s">
        <v>3434</v>
      </c>
      <c r="M7035" s="5" t="s">
        <v>3439</v>
      </c>
      <c r="N7035" s="5" t="s">
        <v>3440</v>
      </c>
      <c r="O7035" s="5" t="s">
        <v>3441</v>
      </c>
      <c r="P7035" s="5" t="s">
        <v>3438</v>
      </c>
      <c r="Q7035" s="162" t="s">
        <v>3302</v>
      </c>
    </row>
    <row r="7036" spans="1:17" x14ac:dyDescent="0.25">
      <c r="A7036" s="213"/>
      <c r="B7036" s="213"/>
      <c r="C7036" s="213"/>
      <c r="D7036" s="213"/>
      <c r="E7036" s="213"/>
      <c r="F7036" s="213"/>
      <c r="G7036" s="215"/>
      <c r="H7036" s="18" t="s">
        <v>1</v>
      </c>
      <c r="I7036" s="110">
        <v>1</v>
      </c>
      <c r="J7036" s="110">
        <v>2</v>
      </c>
      <c r="K7036" s="110">
        <v>20</v>
      </c>
      <c r="L7036" s="110" t="s">
        <v>3402</v>
      </c>
      <c r="M7036" s="12">
        <v>5</v>
      </c>
      <c r="N7036" s="12">
        <v>6</v>
      </c>
      <c r="O7036" s="12">
        <v>7</v>
      </c>
      <c r="P7036" s="12" t="s">
        <v>3303</v>
      </c>
      <c r="Q7036" s="110">
        <v>9</v>
      </c>
    </row>
    <row r="7037" spans="1:17" x14ac:dyDescent="0.25">
      <c r="A7037" s="213"/>
      <c r="B7037" s="213"/>
      <c r="C7037" s="213"/>
      <c r="D7037" s="213"/>
      <c r="E7037" s="213"/>
      <c r="F7037" s="213"/>
      <c r="G7037" s="215"/>
      <c r="H7037" s="19" t="s">
        <v>436</v>
      </c>
      <c r="I7037" s="186">
        <f t="shared" ref="I7037:L7037" si="5807">SUM(I7033)</f>
        <v>1436589</v>
      </c>
      <c r="J7037" s="186">
        <f t="shared" ref="J7037" si="5808">SUM(J7033)</f>
        <v>1676250</v>
      </c>
      <c r="K7037" s="186">
        <f t="shared" ref="K7037" si="5809">SUM(K7033)</f>
        <v>1172579</v>
      </c>
      <c r="L7037" s="186">
        <f t="shared" si="5807"/>
        <v>449871</v>
      </c>
      <c r="M7037" s="20">
        <f t="shared" ref="M7037:O7037" si="5810">SUM(M7033)</f>
        <v>156855</v>
      </c>
      <c r="N7037" s="20">
        <f t="shared" si="5810"/>
        <v>152399</v>
      </c>
      <c r="O7037" s="20">
        <f t="shared" si="5810"/>
        <v>140617</v>
      </c>
      <c r="P7037" s="20">
        <f>K7037+L7037</f>
        <v>1622450</v>
      </c>
      <c r="Q7037" s="186">
        <f>IF(J7037=0,"-",P7037/J7037*100)</f>
        <v>96.790454884414615</v>
      </c>
    </row>
    <row r="7038" spans="1:17" x14ac:dyDescent="0.25">
      <c r="A7038" s="213"/>
      <c r="B7038" s="213"/>
      <c r="C7038" s="213"/>
      <c r="D7038" s="213"/>
      <c r="E7038" s="213"/>
      <c r="F7038" s="213"/>
      <c r="G7038" s="215"/>
      <c r="H7038" s="21" t="s">
        <v>80</v>
      </c>
      <c r="I7038" s="186">
        <f t="shared" ref="I7038:L7038" si="5811">SUM(I7037)</f>
        <v>1436589</v>
      </c>
      <c r="J7038" s="186">
        <f t="shared" ref="J7038" si="5812">SUM(J7037)</f>
        <v>1676250</v>
      </c>
      <c r="K7038" s="186">
        <f t="shared" ref="K7038" si="5813">SUM(K7037)</f>
        <v>1172579</v>
      </c>
      <c r="L7038" s="186">
        <f t="shared" si="5811"/>
        <v>449871</v>
      </c>
      <c r="M7038" s="20">
        <f t="shared" ref="M7038:O7038" si="5814">SUM(M7037)</f>
        <v>156855</v>
      </c>
      <c r="N7038" s="20">
        <f t="shared" si="5814"/>
        <v>152399</v>
      </c>
      <c r="O7038" s="20">
        <f t="shared" si="5814"/>
        <v>140617</v>
      </c>
      <c r="P7038" s="20">
        <f>K7038+L7038</f>
        <v>1622450</v>
      </c>
      <c r="Q7038" s="186">
        <f>IF(J7038=0,"-",P7038/J7038*100)</f>
        <v>96.790454884414615</v>
      </c>
    </row>
    <row r="7039" spans="1:17" x14ac:dyDescent="0.25">
      <c r="A7039" s="216"/>
      <c r="B7039" s="216"/>
      <c r="C7039" s="216"/>
      <c r="D7039" s="216"/>
      <c r="E7039" s="216"/>
      <c r="F7039" s="216"/>
      <c r="G7039" s="217"/>
      <c r="J7039" s="178">
        <v>0</v>
      </c>
      <c r="K7039" s="178">
        <v>0</v>
      </c>
      <c r="L7039" s="178">
        <f>M7039+N7039+O7039</f>
        <v>0</v>
      </c>
      <c r="P7039">
        <f>K7039+L7039</f>
        <v>0</v>
      </c>
      <c r="Q7039" s="160" t="str">
        <f>IF(J7039=0,"-",P7039/J7039*100)</f>
        <v>-</v>
      </c>
    </row>
    <row r="7040" spans="1:17" x14ac:dyDescent="0.25">
      <c r="A7040" s="16" t="s">
        <v>1</v>
      </c>
      <c r="B7040" s="16" t="s">
        <v>1</v>
      </c>
      <c r="C7040" s="16" t="s">
        <v>1</v>
      </c>
      <c r="D7040" s="16" t="s">
        <v>1</v>
      </c>
      <c r="E7040" s="16" t="s">
        <v>1</v>
      </c>
      <c r="F7040" s="16" t="s">
        <v>1</v>
      </c>
      <c r="G7040" s="16" t="s">
        <v>1</v>
      </c>
      <c r="H7040" s="22" t="s">
        <v>1</v>
      </c>
      <c r="I7040" s="187"/>
      <c r="J7040" s="187"/>
      <c r="K7040" s="187"/>
      <c r="L7040" s="187"/>
      <c r="M7040" s="22"/>
      <c r="N7040" s="22"/>
      <c r="O7040" s="22"/>
      <c r="P7040" s="22"/>
      <c r="Q7040" s="166"/>
    </row>
    <row r="7041" spans="1:17" x14ac:dyDescent="0.25">
      <c r="A7041" s="16" t="s">
        <v>1</v>
      </c>
      <c r="B7041" s="16" t="s">
        <v>1</v>
      </c>
      <c r="C7041" s="16" t="s">
        <v>1</v>
      </c>
      <c r="D7041" s="16" t="s">
        <v>1</v>
      </c>
      <c r="E7041" s="16" t="s">
        <v>1</v>
      </c>
      <c r="F7041" s="16" t="s">
        <v>1</v>
      </c>
      <c r="G7041" s="16" t="s">
        <v>1</v>
      </c>
      <c r="H7041" s="13" t="s">
        <v>2466</v>
      </c>
      <c r="I7041" s="184">
        <f t="shared" ref="I7041:L7041" si="5815">SUM(I7033)</f>
        <v>1436589</v>
      </c>
      <c r="J7041" s="184">
        <f t="shared" ref="J7041" si="5816">SUM(J7033)</f>
        <v>1676250</v>
      </c>
      <c r="K7041" s="184">
        <f t="shared" ref="K7041" si="5817">SUM(K7033)</f>
        <v>1172579</v>
      </c>
      <c r="L7041" s="184">
        <f t="shared" si="5815"/>
        <v>449871</v>
      </c>
      <c r="M7041" s="14">
        <f t="shared" ref="M7041:O7042" si="5818">SUM(M7033)</f>
        <v>156855</v>
      </c>
      <c r="N7041" s="14">
        <f t="shared" si="5818"/>
        <v>152399</v>
      </c>
      <c r="O7041" s="14">
        <f t="shared" si="5818"/>
        <v>140617</v>
      </c>
      <c r="P7041" s="14">
        <f>K7041+L7041</f>
        <v>1622450</v>
      </c>
      <c r="Q7041" s="184">
        <f>IF(J7041=0,"-",P7041/J7041*100)</f>
        <v>96.790454884414615</v>
      </c>
    </row>
    <row r="7042" spans="1:17" x14ac:dyDescent="0.25">
      <c r="A7042" s="16" t="s">
        <v>1</v>
      </c>
      <c r="B7042" s="16" t="s">
        <v>1</v>
      </c>
      <c r="C7042" s="16" t="s">
        <v>1</v>
      </c>
      <c r="D7042" s="16" t="s">
        <v>1</v>
      </c>
      <c r="E7042" s="16" t="s">
        <v>1</v>
      </c>
      <c r="F7042" s="16" t="s">
        <v>1</v>
      </c>
      <c r="G7042" s="16" t="s">
        <v>1</v>
      </c>
      <c r="H7042" s="2" t="s">
        <v>77</v>
      </c>
      <c r="I7042" s="185">
        <f t="shared" ref="I7042:J7042" si="5819">SUM(I7034)</f>
        <v>36</v>
      </c>
      <c r="J7042" s="185">
        <f t="shared" si="5819"/>
        <v>36</v>
      </c>
      <c r="K7042" s="185"/>
      <c r="L7042" s="185"/>
      <c r="M7042" s="15">
        <f t="shared" si="5818"/>
        <v>0</v>
      </c>
      <c r="N7042" s="15">
        <f t="shared" si="5818"/>
        <v>0</v>
      </c>
      <c r="O7042" s="15">
        <f t="shared" si="5818"/>
        <v>0</v>
      </c>
      <c r="P7042" s="15"/>
      <c r="Q7042" s="185">
        <f>IF(J7042=0,"-",P7042/J7042*100)</f>
        <v>0</v>
      </c>
    </row>
    <row r="7043" spans="1:17" x14ac:dyDescent="0.25">
      <c r="A7043" s="16" t="s">
        <v>1</v>
      </c>
      <c r="B7043" s="16" t="s">
        <v>1</v>
      </c>
      <c r="C7043" s="16" t="s">
        <v>1</v>
      </c>
      <c r="D7043" s="16" t="s">
        <v>1</v>
      </c>
      <c r="E7043" s="16" t="s">
        <v>1</v>
      </c>
      <c r="F7043" s="16" t="s">
        <v>1</v>
      </c>
      <c r="G7043" s="16" t="s">
        <v>1</v>
      </c>
      <c r="H7043" s="23" t="s">
        <v>1</v>
      </c>
      <c r="I7043" s="179"/>
      <c r="J7043" s="179"/>
      <c r="K7043" s="179"/>
      <c r="L7043" s="179"/>
      <c r="M7043" s="24"/>
      <c r="N7043" s="24"/>
      <c r="O7043" s="24"/>
      <c r="P7043" s="24"/>
      <c r="Q7043" s="167"/>
    </row>
    <row r="7044" spans="1:17" ht="15.75" thickBot="1" x14ac:dyDescent="0.3">
      <c r="A7044" s="1" t="s">
        <v>2387</v>
      </c>
      <c r="B7044" s="1" t="s">
        <v>160</v>
      </c>
      <c r="C7044" s="4" t="s">
        <v>1</v>
      </c>
      <c r="D7044" s="4" t="s">
        <v>1</v>
      </c>
      <c r="E7044" s="2" t="s">
        <v>1</v>
      </c>
      <c r="F7044" s="2" t="s">
        <v>1</v>
      </c>
      <c r="G7044" s="2" t="s">
        <v>1</v>
      </c>
      <c r="H7044" s="2" t="s">
        <v>1</v>
      </c>
      <c r="I7044" s="183"/>
      <c r="J7044" s="183"/>
      <c r="K7044" s="183"/>
      <c r="L7044" s="183"/>
      <c r="M7044" s="3"/>
      <c r="N7044" s="3"/>
      <c r="O7044" s="3"/>
      <c r="P7044" s="3"/>
      <c r="Q7044" s="161"/>
    </row>
    <row r="7045" spans="1:17" ht="45.75" thickBot="1" x14ac:dyDescent="0.3">
      <c r="A7045" s="5" t="s">
        <v>4</v>
      </c>
      <c r="B7045" s="5" t="s">
        <v>5</v>
      </c>
      <c r="C7045" s="5" t="s">
        <v>6</v>
      </c>
      <c r="D7045" s="6" t="s">
        <v>1</v>
      </c>
      <c r="E7045" s="5" t="s">
        <v>7</v>
      </c>
      <c r="F7045" s="5" t="s">
        <v>8</v>
      </c>
      <c r="G7045" s="5" t="s">
        <v>9</v>
      </c>
      <c r="H7045" s="5" t="s">
        <v>10</v>
      </c>
      <c r="I7045" s="109" t="s">
        <v>3374</v>
      </c>
      <c r="J7045" s="109" t="s">
        <v>3433</v>
      </c>
      <c r="K7045" s="109" t="s">
        <v>3437</v>
      </c>
      <c r="L7045" s="109" t="s">
        <v>3434</v>
      </c>
      <c r="M7045" s="5" t="s">
        <v>3439</v>
      </c>
      <c r="N7045" s="5" t="s">
        <v>3440</v>
      </c>
      <c r="O7045" s="5" t="s">
        <v>3441</v>
      </c>
      <c r="P7045" s="5" t="s">
        <v>3438</v>
      </c>
      <c r="Q7045" s="162" t="s">
        <v>3302</v>
      </c>
    </row>
    <row r="7046" spans="1:17" x14ac:dyDescent="0.25">
      <c r="A7046" s="7" t="s">
        <v>1</v>
      </c>
      <c r="B7046" s="7" t="s">
        <v>1</v>
      </c>
      <c r="C7046" s="7" t="s">
        <v>1</v>
      </c>
      <c r="D7046" s="8" t="s">
        <v>1</v>
      </c>
      <c r="E7046" s="8" t="s">
        <v>1</v>
      </c>
      <c r="F7046" s="9" t="s">
        <v>1</v>
      </c>
      <c r="G7046" s="10" t="s">
        <v>1</v>
      </c>
      <c r="H7046" s="11" t="s">
        <v>1</v>
      </c>
      <c r="I7046" s="110">
        <v>1</v>
      </c>
      <c r="J7046" s="110">
        <v>2</v>
      </c>
      <c r="K7046" s="110">
        <v>20</v>
      </c>
      <c r="L7046" s="110" t="s">
        <v>3402</v>
      </c>
      <c r="M7046" s="12">
        <v>5</v>
      </c>
      <c r="N7046" s="12">
        <v>6</v>
      </c>
      <c r="O7046" s="12">
        <v>7</v>
      </c>
      <c r="P7046" s="12" t="s">
        <v>3303</v>
      </c>
      <c r="Q7046" s="110">
        <v>9</v>
      </c>
    </row>
    <row r="7047" spans="1:17" ht="22.5" x14ac:dyDescent="0.25">
      <c r="A7047" s="1" t="s">
        <v>2387</v>
      </c>
      <c r="B7047" s="1" t="s">
        <v>160</v>
      </c>
      <c r="C7047" s="4" t="s">
        <v>12</v>
      </c>
      <c r="D7047" s="4" t="s">
        <v>2467</v>
      </c>
      <c r="E7047" s="2" t="s">
        <v>1</v>
      </c>
      <c r="F7047" s="2" t="s">
        <v>1</v>
      </c>
      <c r="G7047" s="2" t="s">
        <v>1</v>
      </c>
      <c r="H7047" s="2" t="s">
        <v>2468</v>
      </c>
      <c r="I7047" s="183">
        <v>0</v>
      </c>
      <c r="J7047" s="183"/>
      <c r="K7047" s="183"/>
      <c r="L7047" s="183"/>
      <c r="M7047" s="3"/>
      <c r="N7047" s="3"/>
      <c r="O7047" s="3"/>
      <c r="P7047" s="3"/>
      <c r="Q7047" s="161"/>
    </row>
    <row r="7048" spans="1:17" ht="33.75" x14ac:dyDescent="0.25">
      <c r="A7048" s="1" t="s">
        <v>1</v>
      </c>
      <c r="B7048" s="1" t="s">
        <v>1</v>
      </c>
      <c r="C7048" s="1" t="s">
        <v>1</v>
      </c>
      <c r="D7048" s="2" t="s">
        <v>1</v>
      </c>
      <c r="E7048" s="2" t="s">
        <v>1</v>
      </c>
      <c r="F7048" s="2" t="s">
        <v>1</v>
      </c>
      <c r="G7048" s="2" t="s">
        <v>1</v>
      </c>
      <c r="H7048" s="13" t="s">
        <v>14</v>
      </c>
      <c r="I7048" s="184">
        <f t="shared" ref="I7048:L7048" si="5820">SUM(I7049,I7057,I7059)</f>
        <v>3655251</v>
      </c>
      <c r="J7048" s="184">
        <f t="shared" ref="J7048" si="5821">SUM(J7049,J7057,J7059)</f>
        <v>3658761</v>
      </c>
      <c r="K7048" s="184">
        <f t="shared" ref="K7048" si="5822">SUM(K7049,K7057,K7059)</f>
        <v>2799575</v>
      </c>
      <c r="L7048" s="184">
        <f t="shared" si="5820"/>
        <v>845186</v>
      </c>
      <c r="M7048" s="14">
        <f t="shared" ref="M7048:O7048" si="5823">SUM(M7049,M7057,M7059)</f>
        <v>288920</v>
      </c>
      <c r="N7048" s="14">
        <f t="shared" si="5823"/>
        <v>288485</v>
      </c>
      <c r="O7048" s="14">
        <f t="shared" si="5823"/>
        <v>267781</v>
      </c>
      <c r="P7048" s="14">
        <f t="shared" ref="P7048:P7079" si="5824">K7048+L7048</f>
        <v>3644761</v>
      </c>
      <c r="Q7048" s="184">
        <f t="shared" ref="Q7048:Q7079" si="5825">IF(J7048=0,"-",P7048/J7048*100)</f>
        <v>99.61735680466694</v>
      </c>
    </row>
    <row r="7049" spans="1:17" x14ac:dyDescent="0.25">
      <c r="A7049" s="4" t="s">
        <v>2387</v>
      </c>
      <c r="B7049" s="4" t="s">
        <v>160</v>
      </c>
      <c r="C7049" s="4" t="s">
        <v>12</v>
      </c>
      <c r="D7049" s="4" t="s">
        <v>2467</v>
      </c>
      <c r="E7049" s="2" t="s">
        <v>15</v>
      </c>
      <c r="F7049" s="2" t="s">
        <v>1</v>
      </c>
      <c r="G7049" s="2" t="s">
        <v>1</v>
      </c>
      <c r="H7049" s="2" t="s">
        <v>16</v>
      </c>
      <c r="I7049" s="185">
        <f t="shared" ref="I7049:L7049" si="5826">SUM(I7050:I7051)</f>
        <v>2865820</v>
      </c>
      <c r="J7049" s="185">
        <f t="shared" ref="J7049" si="5827">SUM(J7050:J7051)</f>
        <v>2887390</v>
      </c>
      <c r="K7049" s="185">
        <f t="shared" ref="K7049" si="5828">SUM(K7050:K7051)</f>
        <v>2211776</v>
      </c>
      <c r="L7049" s="185">
        <f t="shared" si="5826"/>
        <v>675614</v>
      </c>
      <c r="M7049" s="15">
        <f t="shared" ref="M7049:O7049" si="5829">SUM(M7050:M7051)</f>
        <v>232024</v>
      </c>
      <c r="N7049" s="15">
        <f t="shared" si="5829"/>
        <v>232000</v>
      </c>
      <c r="O7049" s="15">
        <f t="shared" si="5829"/>
        <v>211590</v>
      </c>
      <c r="P7049" s="15">
        <f t="shared" si="5824"/>
        <v>2887390</v>
      </c>
      <c r="Q7049" s="185">
        <f t="shared" si="5825"/>
        <v>100</v>
      </c>
    </row>
    <row r="7050" spans="1:17" x14ac:dyDescent="0.25">
      <c r="A7050" s="4" t="s">
        <v>2387</v>
      </c>
      <c r="B7050" s="4" t="s">
        <v>160</v>
      </c>
      <c r="C7050" s="4" t="s">
        <v>12</v>
      </c>
      <c r="D7050" s="4" t="s">
        <v>2467</v>
      </c>
      <c r="E7050" s="3" t="s">
        <v>18</v>
      </c>
      <c r="F7050" s="4"/>
      <c r="G7050" s="16" t="s">
        <v>2403</v>
      </c>
      <c r="H7050" s="16" t="s">
        <v>17</v>
      </c>
      <c r="I7050" s="183">
        <v>2545820</v>
      </c>
      <c r="J7050" s="183">
        <v>2543653</v>
      </c>
      <c r="K7050" s="183">
        <v>1915000</v>
      </c>
      <c r="L7050" s="183">
        <f>M7050+N7050+O7050</f>
        <v>628653</v>
      </c>
      <c r="M7050" s="17">
        <v>210000</v>
      </c>
      <c r="N7050" s="17">
        <v>210000</v>
      </c>
      <c r="O7050" s="17">
        <v>208653</v>
      </c>
      <c r="P7050" s="17">
        <f t="shared" si="5824"/>
        <v>2543653</v>
      </c>
      <c r="Q7050" s="183">
        <f t="shared" si="5825"/>
        <v>100</v>
      </c>
    </row>
    <row r="7051" spans="1:17" x14ac:dyDescent="0.25">
      <c r="A7051" s="1" t="s">
        <v>2387</v>
      </c>
      <c r="B7051" s="1" t="s">
        <v>160</v>
      </c>
      <c r="C7051" s="1" t="s">
        <v>12</v>
      </c>
      <c r="D7051" s="1" t="s">
        <v>2467</v>
      </c>
      <c r="E7051" s="1" t="s">
        <v>20</v>
      </c>
      <c r="F7051" s="4" t="s">
        <v>1</v>
      </c>
      <c r="G7051" s="16" t="s">
        <v>1</v>
      </c>
      <c r="H7051" s="2" t="s">
        <v>21</v>
      </c>
      <c r="I7051" s="185">
        <f t="shared" ref="I7051:O7051" si="5830">SUM(I7052:I7056)</f>
        <v>320000</v>
      </c>
      <c r="J7051" s="185">
        <f t="shared" si="5830"/>
        <v>343737</v>
      </c>
      <c r="K7051" s="185">
        <f t="shared" si="5830"/>
        <v>296776</v>
      </c>
      <c r="L7051" s="185">
        <f t="shared" si="5830"/>
        <v>46961</v>
      </c>
      <c r="M7051" s="15">
        <f t="shared" si="5830"/>
        <v>22024</v>
      </c>
      <c r="N7051" s="15">
        <f t="shared" si="5830"/>
        <v>22000</v>
      </c>
      <c r="O7051" s="15">
        <f t="shared" si="5830"/>
        <v>2937</v>
      </c>
      <c r="P7051" s="15">
        <f t="shared" si="5824"/>
        <v>343737</v>
      </c>
      <c r="Q7051" s="185">
        <f t="shared" si="5825"/>
        <v>100</v>
      </c>
    </row>
    <row r="7052" spans="1:17" x14ac:dyDescent="0.25">
      <c r="A7052" s="4" t="s">
        <v>2387</v>
      </c>
      <c r="B7052" s="4" t="s">
        <v>160</v>
      </c>
      <c r="C7052" s="4" t="s">
        <v>12</v>
      </c>
      <c r="D7052" s="4" t="s">
        <v>2467</v>
      </c>
      <c r="E7052" s="3" t="s">
        <v>22</v>
      </c>
      <c r="F7052" s="4" t="s">
        <v>2469</v>
      </c>
      <c r="G7052" s="16" t="s">
        <v>2403</v>
      </c>
      <c r="H7052" s="16" t="s">
        <v>86</v>
      </c>
      <c r="I7052" s="183">
        <v>44000</v>
      </c>
      <c r="J7052" s="183">
        <v>44000</v>
      </c>
      <c r="K7052" s="183">
        <v>33063</v>
      </c>
      <c r="L7052" s="183">
        <f>M7052+N7052+O7052</f>
        <v>10937</v>
      </c>
      <c r="M7052" s="17">
        <v>4000</v>
      </c>
      <c r="N7052" s="17">
        <v>4000</v>
      </c>
      <c r="O7052" s="17">
        <v>2937</v>
      </c>
      <c r="P7052" s="17">
        <f t="shared" si="5824"/>
        <v>44000</v>
      </c>
      <c r="Q7052" s="183">
        <f t="shared" si="5825"/>
        <v>100</v>
      </c>
    </row>
    <row r="7053" spans="1:17" x14ac:dyDescent="0.25">
      <c r="A7053" s="4" t="s">
        <v>2387</v>
      </c>
      <c r="B7053" s="4" t="s">
        <v>160</v>
      </c>
      <c r="C7053" s="4" t="s">
        <v>12</v>
      </c>
      <c r="D7053" s="4" t="s">
        <v>2467</v>
      </c>
      <c r="E7053" s="3" t="s">
        <v>22</v>
      </c>
      <c r="F7053" s="4" t="s">
        <v>2470</v>
      </c>
      <c r="G7053" s="16" t="s">
        <v>2403</v>
      </c>
      <c r="H7053" s="16" t="s">
        <v>26</v>
      </c>
      <c r="I7053" s="183">
        <v>201000</v>
      </c>
      <c r="J7053" s="183">
        <v>206000</v>
      </c>
      <c r="K7053" s="183">
        <v>169976</v>
      </c>
      <c r="L7053" s="183">
        <f>M7053+N7053+O7053</f>
        <v>36024</v>
      </c>
      <c r="M7053" s="17">
        <v>18024</v>
      </c>
      <c r="N7053" s="17">
        <v>18000</v>
      </c>
      <c r="O7053" s="17">
        <v>0</v>
      </c>
      <c r="P7053" s="17">
        <f t="shared" si="5824"/>
        <v>206000</v>
      </c>
      <c r="Q7053" s="183">
        <f t="shared" si="5825"/>
        <v>100</v>
      </c>
    </row>
    <row r="7054" spans="1:17" x14ac:dyDescent="0.25">
      <c r="A7054" s="4" t="s">
        <v>2387</v>
      </c>
      <c r="B7054" s="4" t="s">
        <v>160</v>
      </c>
      <c r="C7054" s="4" t="s">
        <v>12</v>
      </c>
      <c r="D7054" s="4" t="s">
        <v>2467</v>
      </c>
      <c r="E7054" s="3" t="s">
        <v>22</v>
      </c>
      <c r="F7054" s="4" t="s">
        <v>2471</v>
      </c>
      <c r="G7054" s="16" t="s">
        <v>2403</v>
      </c>
      <c r="H7054" s="16" t="s">
        <v>28</v>
      </c>
      <c r="I7054" s="183">
        <v>49000</v>
      </c>
      <c r="J7054" s="183">
        <v>55167</v>
      </c>
      <c r="K7054" s="183">
        <v>55167</v>
      </c>
      <c r="L7054" s="183">
        <f>M7054+N7054+O7054</f>
        <v>0</v>
      </c>
      <c r="M7054" s="17">
        <v>0</v>
      </c>
      <c r="N7054" s="17">
        <v>0</v>
      </c>
      <c r="O7054" s="17">
        <v>0</v>
      </c>
      <c r="P7054" s="17">
        <f t="shared" si="5824"/>
        <v>55167</v>
      </c>
      <c r="Q7054" s="183">
        <f t="shared" si="5825"/>
        <v>100</v>
      </c>
    </row>
    <row r="7055" spans="1:17" x14ac:dyDescent="0.25">
      <c r="A7055" s="4" t="s">
        <v>2387</v>
      </c>
      <c r="B7055" s="4" t="s">
        <v>160</v>
      </c>
      <c r="C7055" s="4" t="s">
        <v>12</v>
      </c>
      <c r="D7055" s="4" t="s">
        <v>2467</v>
      </c>
      <c r="E7055" s="3" t="s">
        <v>22</v>
      </c>
      <c r="F7055" s="4" t="s">
        <v>2472</v>
      </c>
      <c r="G7055" s="16" t="s">
        <v>2403</v>
      </c>
      <c r="H7055" s="16" t="s">
        <v>24</v>
      </c>
      <c r="I7055" s="183">
        <v>16000</v>
      </c>
      <c r="J7055" s="183">
        <v>16000</v>
      </c>
      <c r="K7055" s="183">
        <v>16000</v>
      </c>
      <c r="L7055" s="183">
        <f>M7055+N7055+O7055</f>
        <v>0</v>
      </c>
      <c r="M7055" s="17"/>
      <c r="N7055" s="17"/>
      <c r="O7055" s="17"/>
      <c r="P7055" s="17">
        <f t="shared" si="5824"/>
        <v>16000</v>
      </c>
      <c r="Q7055" s="183">
        <f t="shared" si="5825"/>
        <v>100</v>
      </c>
    </row>
    <row r="7056" spans="1:17" x14ac:dyDescent="0.25">
      <c r="A7056" s="4" t="s">
        <v>2387</v>
      </c>
      <c r="B7056" s="4" t="s">
        <v>160</v>
      </c>
      <c r="C7056" s="4" t="s">
        <v>12</v>
      </c>
      <c r="D7056" s="4" t="s">
        <v>2467</v>
      </c>
      <c r="E7056" s="3" t="s">
        <v>22</v>
      </c>
      <c r="F7056" s="4" t="s">
        <v>2473</v>
      </c>
      <c r="G7056" s="16" t="s">
        <v>2403</v>
      </c>
      <c r="H7056" s="16" t="s">
        <v>30</v>
      </c>
      <c r="I7056" s="183">
        <v>10000</v>
      </c>
      <c r="J7056" s="183">
        <v>22570</v>
      </c>
      <c r="K7056" s="183">
        <v>22570</v>
      </c>
      <c r="L7056" s="183">
        <f>M7056+N7056+O7056</f>
        <v>0</v>
      </c>
      <c r="M7056" s="17"/>
      <c r="N7056" s="17"/>
      <c r="O7056" s="17"/>
      <c r="P7056" s="17">
        <f t="shared" si="5824"/>
        <v>22570</v>
      </c>
      <c r="Q7056" s="183">
        <f t="shared" si="5825"/>
        <v>100</v>
      </c>
    </row>
    <row r="7057" spans="1:17" x14ac:dyDescent="0.25">
      <c r="A7057" s="4" t="s">
        <v>2387</v>
      </c>
      <c r="B7057" s="4" t="s">
        <v>160</v>
      </c>
      <c r="C7057" s="4" t="s">
        <v>12</v>
      </c>
      <c r="D7057" s="4" t="s">
        <v>2467</v>
      </c>
      <c r="E7057" s="2" t="s">
        <v>31</v>
      </c>
      <c r="F7057" s="2" t="s">
        <v>1</v>
      </c>
      <c r="G7057" s="2" t="s">
        <v>1</v>
      </c>
      <c r="H7057" s="2" t="s">
        <v>32</v>
      </c>
      <c r="I7057" s="185">
        <f t="shared" ref="I7057:O7057" si="5831">SUM(I7058)</f>
        <v>267311</v>
      </c>
      <c r="J7057" s="185">
        <f t="shared" si="5831"/>
        <v>267311</v>
      </c>
      <c r="K7057" s="185">
        <f t="shared" si="5831"/>
        <v>200000</v>
      </c>
      <c r="L7057" s="185">
        <f t="shared" si="5831"/>
        <v>67311</v>
      </c>
      <c r="M7057" s="15">
        <f t="shared" si="5831"/>
        <v>22311</v>
      </c>
      <c r="N7057" s="15">
        <f t="shared" si="5831"/>
        <v>22000</v>
      </c>
      <c r="O7057" s="15">
        <f t="shared" si="5831"/>
        <v>23000</v>
      </c>
      <c r="P7057" s="15">
        <f t="shared" si="5824"/>
        <v>267311</v>
      </c>
      <c r="Q7057" s="185">
        <f t="shared" si="5825"/>
        <v>100</v>
      </c>
    </row>
    <row r="7058" spans="1:17" x14ac:dyDescent="0.25">
      <c r="A7058" s="4" t="s">
        <v>2387</v>
      </c>
      <c r="B7058" s="4" t="s">
        <v>160</v>
      </c>
      <c r="C7058" s="4" t="s">
        <v>12</v>
      </c>
      <c r="D7058" s="4" t="s">
        <v>2467</v>
      </c>
      <c r="E7058" s="3" t="s">
        <v>34</v>
      </c>
      <c r="F7058" s="4"/>
      <c r="G7058" s="16" t="s">
        <v>2403</v>
      </c>
      <c r="H7058" s="16" t="s">
        <v>33</v>
      </c>
      <c r="I7058" s="183">
        <v>267311</v>
      </c>
      <c r="J7058" s="183">
        <v>267311</v>
      </c>
      <c r="K7058" s="183">
        <v>200000</v>
      </c>
      <c r="L7058" s="183">
        <f>M7058+N7058+O7058</f>
        <v>67311</v>
      </c>
      <c r="M7058" s="17">
        <v>22311</v>
      </c>
      <c r="N7058" s="17">
        <v>22000</v>
      </c>
      <c r="O7058" s="17">
        <v>23000</v>
      </c>
      <c r="P7058" s="17">
        <f t="shared" si="5824"/>
        <v>267311</v>
      </c>
      <c r="Q7058" s="183">
        <f t="shared" si="5825"/>
        <v>100</v>
      </c>
    </row>
    <row r="7059" spans="1:17" x14ac:dyDescent="0.25">
      <c r="A7059" s="4" t="s">
        <v>2387</v>
      </c>
      <c r="B7059" s="4" t="s">
        <v>160</v>
      </c>
      <c r="C7059" s="4" t="s">
        <v>12</v>
      </c>
      <c r="D7059" s="4" t="s">
        <v>2467</v>
      </c>
      <c r="E7059" s="2" t="s">
        <v>35</v>
      </c>
      <c r="F7059" s="2" t="s">
        <v>1</v>
      </c>
      <c r="G7059" s="2" t="s">
        <v>1</v>
      </c>
      <c r="H7059" s="2" t="s">
        <v>36</v>
      </c>
      <c r="I7059" s="185">
        <f t="shared" ref="I7059:O7059" si="5832">SUM(I7060:I7068)</f>
        <v>522120</v>
      </c>
      <c r="J7059" s="185">
        <f t="shared" si="5832"/>
        <v>504060</v>
      </c>
      <c r="K7059" s="185">
        <f t="shared" si="5832"/>
        <v>387799</v>
      </c>
      <c r="L7059" s="185">
        <f t="shared" si="5832"/>
        <v>102261</v>
      </c>
      <c r="M7059" s="15">
        <f t="shared" si="5832"/>
        <v>34585</v>
      </c>
      <c r="N7059" s="15">
        <f t="shared" si="5832"/>
        <v>34485</v>
      </c>
      <c r="O7059" s="15">
        <f t="shared" si="5832"/>
        <v>33191</v>
      </c>
      <c r="P7059" s="15">
        <f t="shared" si="5824"/>
        <v>490060</v>
      </c>
      <c r="Q7059" s="185">
        <f t="shared" si="5825"/>
        <v>97.222552870689995</v>
      </c>
    </row>
    <row r="7060" spans="1:17" x14ac:dyDescent="0.25">
      <c r="A7060" s="4" t="s">
        <v>2387</v>
      </c>
      <c r="B7060" s="4" t="s">
        <v>160</v>
      </c>
      <c r="C7060" s="4" t="s">
        <v>12</v>
      </c>
      <c r="D7060" s="4" t="s">
        <v>2467</v>
      </c>
      <c r="E7060" s="3" t="s">
        <v>39</v>
      </c>
      <c r="F7060" s="4"/>
      <c r="G7060" s="16" t="s">
        <v>2403</v>
      </c>
      <c r="H7060" s="16" t="s">
        <v>38</v>
      </c>
      <c r="I7060" s="183">
        <v>14000</v>
      </c>
      <c r="J7060" s="183">
        <v>14000</v>
      </c>
      <c r="K7060" s="183">
        <v>14000</v>
      </c>
      <c r="L7060" s="183">
        <f t="shared" ref="L7060:L7067" si="5833">M7060+N7060+O7060</f>
        <v>0</v>
      </c>
      <c r="M7060" s="17">
        <v>0</v>
      </c>
      <c r="N7060" s="17">
        <v>0</v>
      </c>
      <c r="O7060" s="17">
        <v>0</v>
      </c>
      <c r="P7060" s="17">
        <f t="shared" si="5824"/>
        <v>14000</v>
      </c>
      <c r="Q7060" s="183">
        <f t="shared" si="5825"/>
        <v>100</v>
      </c>
    </row>
    <row r="7061" spans="1:17" x14ac:dyDescent="0.25">
      <c r="A7061" s="4" t="s">
        <v>2387</v>
      </c>
      <c r="B7061" s="4" t="s">
        <v>160</v>
      </c>
      <c r="C7061" s="4" t="s">
        <v>12</v>
      </c>
      <c r="D7061" s="4" t="s">
        <v>2467</v>
      </c>
      <c r="E7061" s="3" t="s">
        <v>197</v>
      </c>
      <c r="F7061" s="4"/>
      <c r="G7061" s="16" t="s">
        <v>2403</v>
      </c>
      <c r="H7061" s="16" t="s">
        <v>196</v>
      </c>
      <c r="I7061" s="183">
        <v>90000</v>
      </c>
      <c r="J7061" s="183">
        <v>85000</v>
      </c>
      <c r="K7061" s="183">
        <v>64000</v>
      </c>
      <c r="L7061" s="183">
        <f t="shared" si="5833"/>
        <v>21000</v>
      </c>
      <c r="M7061" s="17">
        <v>7000</v>
      </c>
      <c r="N7061" s="17">
        <v>7000</v>
      </c>
      <c r="O7061" s="17">
        <v>7000</v>
      </c>
      <c r="P7061" s="17">
        <f t="shared" si="5824"/>
        <v>85000</v>
      </c>
      <c r="Q7061" s="183">
        <f t="shared" si="5825"/>
        <v>100</v>
      </c>
    </row>
    <row r="7062" spans="1:17" x14ac:dyDescent="0.25">
      <c r="A7062" s="4" t="s">
        <v>2387</v>
      </c>
      <c r="B7062" s="4" t="s">
        <v>160</v>
      </c>
      <c r="C7062" s="4" t="s">
        <v>12</v>
      </c>
      <c r="D7062" s="4" t="s">
        <v>2467</v>
      </c>
      <c r="E7062" s="3" t="s">
        <v>200</v>
      </c>
      <c r="F7062" s="4"/>
      <c r="G7062" s="16" t="s">
        <v>2403</v>
      </c>
      <c r="H7062" s="16" t="s">
        <v>199</v>
      </c>
      <c r="I7062" s="183">
        <v>20000</v>
      </c>
      <c r="J7062" s="183">
        <v>20000</v>
      </c>
      <c r="K7062" s="183">
        <v>15000</v>
      </c>
      <c r="L7062" s="183">
        <f t="shared" si="5833"/>
        <v>5000</v>
      </c>
      <c r="M7062" s="17">
        <v>2000</v>
      </c>
      <c r="N7062" s="17">
        <v>1500</v>
      </c>
      <c r="O7062" s="17">
        <v>1500</v>
      </c>
      <c r="P7062" s="17">
        <f t="shared" si="5824"/>
        <v>20000</v>
      </c>
      <c r="Q7062" s="183">
        <f t="shared" si="5825"/>
        <v>100</v>
      </c>
    </row>
    <row r="7063" spans="1:17" x14ac:dyDescent="0.25">
      <c r="A7063" s="4" t="s">
        <v>2387</v>
      </c>
      <c r="B7063" s="4" t="s">
        <v>160</v>
      </c>
      <c r="C7063" s="4" t="s">
        <v>12</v>
      </c>
      <c r="D7063" s="4" t="s">
        <v>2467</v>
      </c>
      <c r="E7063" s="3" t="s">
        <v>203</v>
      </c>
      <c r="F7063" s="4"/>
      <c r="G7063" s="16" t="s">
        <v>2403</v>
      </c>
      <c r="H7063" s="16" t="s">
        <v>202</v>
      </c>
      <c r="I7063" s="183">
        <v>181000</v>
      </c>
      <c r="J7063" s="183">
        <v>166000</v>
      </c>
      <c r="K7063" s="183">
        <v>124000</v>
      </c>
      <c r="L7063" s="183">
        <f t="shared" si="5833"/>
        <v>42000</v>
      </c>
      <c r="M7063" s="17">
        <v>14000</v>
      </c>
      <c r="N7063" s="17">
        <v>15000</v>
      </c>
      <c r="O7063" s="17">
        <v>13000</v>
      </c>
      <c r="P7063" s="17">
        <f t="shared" si="5824"/>
        <v>166000</v>
      </c>
      <c r="Q7063" s="183">
        <f t="shared" si="5825"/>
        <v>100</v>
      </c>
    </row>
    <row r="7064" spans="1:17" x14ac:dyDescent="0.25">
      <c r="A7064" s="4" t="s">
        <v>2387</v>
      </c>
      <c r="B7064" s="4" t="s">
        <v>160</v>
      </c>
      <c r="C7064" s="4" t="s">
        <v>12</v>
      </c>
      <c r="D7064" s="4" t="s">
        <v>2467</v>
      </c>
      <c r="E7064" s="3" t="s">
        <v>206</v>
      </c>
      <c r="F7064" s="4"/>
      <c r="G7064" s="16" t="s">
        <v>2403</v>
      </c>
      <c r="H7064" s="16" t="s">
        <v>205</v>
      </c>
      <c r="I7064" s="183">
        <v>17000</v>
      </c>
      <c r="J7064" s="183">
        <v>15040</v>
      </c>
      <c r="K7064" s="183">
        <v>12040</v>
      </c>
      <c r="L7064" s="183">
        <f t="shared" si="5833"/>
        <v>3000</v>
      </c>
      <c r="M7064" s="17">
        <v>1000</v>
      </c>
      <c r="N7064" s="17">
        <v>1000</v>
      </c>
      <c r="O7064" s="17">
        <v>1000</v>
      </c>
      <c r="P7064" s="17">
        <f t="shared" si="5824"/>
        <v>15040</v>
      </c>
      <c r="Q7064" s="183">
        <f t="shared" si="5825"/>
        <v>100</v>
      </c>
    </row>
    <row r="7065" spans="1:17" x14ac:dyDescent="0.25">
      <c r="A7065" s="4" t="s">
        <v>2387</v>
      </c>
      <c r="B7065" s="4" t="s">
        <v>160</v>
      </c>
      <c r="C7065" s="4" t="s">
        <v>12</v>
      </c>
      <c r="D7065" s="4" t="s">
        <v>2467</v>
      </c>
      <c r="E7065" s="3" t="s">
        <v>209</v>
      </c>
      <c r="F7065" s="4"/>
      <c r="G7065" s="16" t="s">
        <v>2403</v>
      </c>
      <c r="H7065" s="16" t="s">
        <v>208</v>
      </c>
      <c r="I7065" s="183">
        <v>1000</v>
      </c>
      <c r="J7065" s="183">
        <v>1000</v>
      </c>
      <c r="K7065" s="183">
        <v>753</v>
      </c>
      <c r="L7065" s="183">
        <f t="shared" si="5833"/>
        <v>247</v>
      </c>
      <c r="M7065" s="17">
        <v>85</v>
      </c>
      <c r="N7065" s="17">
        <v>85</v>
      </c>
      <c r="O7065" s="17">
        <v>77</v>
      </c>
      <c r="P7065" s="17">
        <f t="shared" si="5824"/>
        <v>1000</v>
      </c>
      <c r="Q7065" s="183">
        <f t="shared" si="5825"/>
        <v>100</v>
      </c>
    </row>
    <row r="7066" spans="1:17" x14ac:dyDescent="0.25">
      <c r="A7066" s="4" t="s">
        <v>2387</v>
      </c>
      <c r="B7066" s="4" t="s">
        <v>160</v>
      </c>
      <c r="C7066" s="4" t="s">
        <v>12</v>
      </c>
      <c r="D7066" s="4" t="s">
        <v>2467</v>
      </c>
      <c r="E7066" s="3" t="s">
        <v>212</v>
      </c>
      <c r="F7066" s="4"/>
      <c r="G7066" s="16" t="s">
        <v>2403</v>
      </c>
      <c r="H7066" s="16" t="s">
        <v>211</v>
      </c>
      <c r="I7066" s="183">
        <v>25000</v>
      </c>
      <c r="J7066" s="183">
        <v>20000</v>
      </c>
      <c r="K7066" s="183">
        <v>15000</v>
      </c>
      <c r="L7066" s="183">
        <f t="shared" si="5833"/>
        <v>5000</v>
      </c>
      <c r="M7066" s="17">
        <v>1800</v>
      </c>
      <c r="N7066" s="17">
        <v>1700</v>
      </c>
      <c r="O7066" s="17">
        <v>1500</v>
      </c>
      <c r="P7066" s="17">
        <f t="shared" si="5824"/>
        <v>20000</v>
      </c>
      <c r="Q7066" s="183">
        <f t="shared" si="5825"/>
        <v>100</v>
      </c>
    </row>
    <row r="7067" spans="1:17" x14ac:dyDescent="0.25">
      <c r="A7067" s="4" t="s">
        <v>2387</v>
      </c>
      <c r="B7067" s="4" t="s">
        <v>160</v>
      </c>
      <c r="C7067" s="4" t="s">
        <v>12</v>
      </c>
      <c r="D7067" s="4" t="s">
        <v>2467</v>
      </c>
      <c r="E7067" s="3" t="s">
        <v>215</v>
      </c>
      <c r="F7067" s="4"/>
      <c r="G7067" s="16" t="s">
        <v>2403</v>
      </c>
      <c r="H7067" s="16" t="s">
        <v>214</v>
      </c>
      <c r="I7067" s="183">
        <v>10000</v>
      </c>
      <c r="J7067" s="183">
        <v>10000</v>
      </c>
      <c r="K7067" s="183">
        <v>8000</v>
      </c>
      <c r="L7067" s="183">
        <f t="shared" si="5833"/>
        <v>2000</v>
      </c>
      <c r="M7067" s="17">
        <v>1000</v>
      </c>
      <c r="N7067" s="17">
        <v>500</v>
      </c>
      <c r="O7067" s="17">
        <v>500</v>
      </c>
      <c r="P7067" s="17">
        <f t="shared" si="5824"/>
        <v>10000</v>
      </c>
      <c r="Q7067" s="183">
        <f t="shared" si="5825"/>
        <v>100</v>
      </c>
    </row>
    <row r="7068" spans="1:17" x14ac:dyDescent="0.25">
      <c r="A7068" s="1" t="s">
        <v>2387</v>
      </c>
      <c r="B7068" s="1" t="s">
        <v>160</v>
      </c>
      <c r="C7068" s="1" t="s">
        <v>12</v>
      </c>
      <c r="D7068" s="1" t="s">
        <v>2467</v>
      </c>
      <c r="E7068" s="1" t="s">
        <v>40</v>
      </c>
      <c r="F7068" s="4" t="s">
        <v>1</v>
      </c>
      <c r="G7068" s="16" t="s">
        <v>1</v>
      </c>
      <c r="H7068" s="2" t="s">
        <v>41</v>
      </c>
      <c r="I7068" s="185">
        <f t="shared" ref="I7068:O7068" si="5834">SUM(I7069:I7071)</f>
        <v>164120</v>
      </c>
      <c r="J7068" s="185">
        <f t="shared" si="5834"/>
        <v>173020</v>
      </c>
      <c r="K7068" s="185">
        <f t="shared" si="5834"/>
        <v>135006</v>
      </c>
      <c r="L7068" s="185">
        <f t="shared" si="5834"/>
        <v>24014</v>
      </c>
      <c r="M7068" s="15">
        <f t="shared" si="5834"/>
        <v>7700</v>
      </c>
      <c r="N7068" s="15">
        <f t="shared" si="5834"/>
        <v>7700</v>
      </c>
      <c r="O7068" s="15">
        <f t="shared" si="5834"/>
        <v>8614</v>
      </c>
      <c r="P7068" s="15">
        <f t="shared" si="5824"/>
        <v>159020</v>
      </c>
      <c r="Q7068" s="185">
        <f t="shared" si="5825"/>
        <v>91.908449890186105</v>
      </c>
    </row>
    <row r="7069" spans="1:17" x14ac:dyDescent="0.25">
      <c r="A7069" s="4" t="s">
        <v>2387</v>
      </c>
      <c r="B7069" s="4" t="s">
        <v>160</v>
      </c>
      <c r="C7069" s="4" t="s">
        <v>12</v>
      </c>
      <c r="D7069" s="4" t="s">
        <v>2467</v>
      </c>
      <c r="E7069" s="3" t="s">
        <v>42</v>
      </c>
      <c r="F7069" s="4"/>
      <c r="G7069" s="16" t="s">
        <v>2403</v>
      </c>
      <c r="H7069" s="16" t="s">
        <v>41</v>
      </c>
      <c r="I7069" s="183">
        <v>155000</v>
      </c>
      <c r="J7069" s="183">
        <v>163900</v>
      </c>
      <c r="K7069" s="183">
        <v>128900</v>
      </c>
      <c r="L7069" s="183">
        <f>M7069+N7069+O7069</f>
        <v>21000</v>
      </c>
      <c r="M7069" s="208">
        <v>7000</v>
      </c>
      <c r="N7069" s="17">
        <v>7000</v>
      </c>
      <c r="O7069" s="208">
        <v>7000</v>
      </c>
      <c r="P7069" s="17">
        <f t="shared" si="5824"/>
        <v>149900</v>
      </c>
      <c r="Q7069" s="183">
        <f t="shared" si="5825"/>
        <v>91.458206223306888</v>
      </c>
    </row>
    <row r="7070" spans="1:17" ht="22.5" x14ac:dyDescent="0.25">
      <c r="A7070" s="4" t="s">
        <v>2387</v>
      </c>
      <c r="B7070" s="4" t="s">
        <v>160</v>
      </c>
      <c r="C7070" s="4" t="s">
        <v>12</v>
      </c>
      <c r="D7070" s="4" t="s">
        <v>2467</v>
      </c>
      <c r="E7070" s="3" t="s">
        <v>42</v>
      </c>
      <c r="F7070" s="4" t="s">
        <v>2474</v>
      </c>
      <c r="G7070" s="16" t="s">
        <v>2403</v>
      </c>
      <c r="H7070" s="16" t="s">
        <v>50</v>
      </c>
      <c r="I7070" s="183">
        <v>8120</v>
      </c>
      <c r="J7070" s="183">
        <v>8120</v>
      </c>
      <c r="K7070" s="183">
        <v>6106</v>
      </c>
      <c r="L7070" s="183">
        <f>M7070+N7070+O7070</f>
        <v>2014</v>
      </c>
      <c r="M7070" s="17">
        <v>700</v>
      </c>
      <c r="N7070" s="17">
        <v>700</v>
      </c>
      <c r="O7070" s="17">
        <v>614</v>
      </c>
      <c r="P7070" s="17">
        <f t="shared" si="5824"/>
        <v>8120</v>
      </c>
      <c r="Q7070" s="183">
        <f t="shared" si="5825"/>
        <v>100</v>
      </c>
    </row>
    <row r="7071" spans="1:17" ht="22.5" x14ac:dyDescent="0.25">
      <c r="A7071" s="4" t="s">
        <v>2387</v>
      </c>
      <c r="B7071" s="4" t="s">
        <v>160</v>
      </c>
      <c r="C7071" s="4" t="s">
        <v>12</v>
      </c>
      <c r="D7071" s="4" t="s">
        <v>2467</v>
      </c>
      <c r="E7071" s="3" t="s">
        <v>42</v>
      </c>
      <c r="F7071" s="4" t="s">
        <v>2475</v>
      </c>
      <c r="G7071" s="16" t="s">
        <v>395</v>
      </c>
      <c r="H7071" s="16" t="s">
        <v>56</v>
      </c>
      <c r="I7071" s="183">
        <v>1000</v>
      </c>
      <c r="J7071" s="183">
        <v>1000</v>
      </c>
      <c r="K7071" s="183">
        <v>0</v>
      </c>
      <c r="L7071" s="183">
        <f>M7071+N7071+O7071</f>
        <v>1000</v>
      </c>
      <c r="M7071" s="17">
        <v>0</v>
      </c>
      <c r="N7071" s="17">
        <v>0</v>
      </c>
      <c r="O7071" s="17">
        <v>1000</v>
      </c>
      <c r="P7071" s="17">
        <f t="shared" si="5824"/>
        <v>1000</v>
      </c>
      <c r="Q7071" s="183">
        <f t="shared" si="5825"/>
        <v>100</v>
      </c>
    </row>
    <row r="7072" spans="1:17" ht="22.5" x14ac:dyDescent="0.25">
      <c r="A7072" s="1" t="s">
        <v>1</v>
      </c>
      <c r="B7072" s="1" t="s">
        <v>1</v>
      </c>
      <c r="C7072" s="1" t="s">
        <v>1</v>
      </c>
      <c r="D7072" s="2" t="s">
        <v>1</v>
      </c>
      <c r="E7072" s="2" t="s">
        <v>1</v>
      </c>
      <c r="F7072" s="2" t="s">
        <v>1</v>
      </c>
      <c r="G7072" s="2" t="s">
        <v>1</v>
      </c>
      <c r="H7072" s="13" t="s">
        <v>57</v>
      </c>
      <c r="I7072" s="184">
        <f t="shared" ref="I7072:O7073" si="5835">SUM(I7073)</f>
        <v>100</v>
      </c>
      <c r="J7072" s="184">
        <f t="shared" si="5835"/>
        <v>100</v>
      </c>
      <c r="K7072" s="184">
        <f t="shared" si="5835"/>
        <v>0</v>
      </c>
      <c r="L7072" s="184">
        <f t="shared" si="5835"/>
        <v>0</v>
      </c>
      <c r="M7072" s="14">
        <f t="shared" si="5835"/>
        <v>0</v>
      </c>
      <c r="N7072" s="14">
        <f t="shared" si="5835"/>
        <v>0</v>
      </c>
      <c r="O7072" s="14">
        <f t="shared" si="5835"/>
        <v>0</v>
      </c>
      <c r="P7072" s="14">
        <f t="shared" si="5824"/>
        <v>0</v>
      </c>
      <c r="Q7072" s="184">
        <f t="shared" si="5825"/>
        <v>0</v>
      </c>
    </row>
    <row r="7073" spans="1:17" x14ac:dyDescent="0.25">
      <c r="A7073" s="4" t="s">
        <v>2387</v>
      </c>
      <c r="B7073" s="4" t="s">
        <v>160</v>
      </c>
      <c r="C7073" s="4" t="s">
        <v>12</v>
      </c>
      <c r="D7073" s="4" t="s">
        <v>2467</v>
      </c>
      <c r="E7073" s="2" t="s">
        <v>58</v>
      </c>
      <c r="F7073" s="2" t="s">
        <v>1</v>
      </c>
      <c r="G7073" s="2" t="s">
        <v>1</v>
      </c>
      <c r="H7073" s="2" t="s">
        <v>59</v>
      </c>
      <c r="I7073" s="185">
        <f t="shared" si="5835"/>
        <v>100</v>
      </c>
      <c r="J7073" s="185">
        <f t="shared" si="5835"/>
        <v>100</v>
      </c>
      <c r="K7073" s="185">
        <f t="shared" si="5835"/>
        <v>0</v>
      </c>
      <c r="L7073" s="185">
        <f t="shared" si="5835"/>
        <v>0</v>
      </c>
      <c r="M7073" s="15">
        <f t="shared" si="5835"/>
        <v>0</v>
      </c>
      <c r="N7073" s="15">
        <f t="shared" si="5835"/>
        <v>0</v>
      </c>
      <c r="O7073" s="15">
        <f t="shared" si="5835"/>
        <v>0</v>
      </c>
      <c r="P7073" s="15">
        <f t="shared" si="5824"/>
        <v>0</v>
      </c>
      <c r="Q7073" s="185">
        <f t="shared" si="5825"/>
        <v>0</v>
      </c>
    </row>
    <row r="7074" spans="1:17" x14ac:dyDescent="0.25">
      <c r="A7074" s="4" t="s">
        <v>2387</v>
      </c>
      <c r="B7074" s="4" t="s">
        <v>160</v>
      </c>
      <c r="C7074" s="4" t="s">
        <v>12</v>
      </c>
      <c r="D7074" s="4" t="s">
        <v>2467</v>
      </c>
      <c r="E7074" s="3" t="s">
        <v>69</v>
      </c>
      <c r="F7074" s="4"/>
      <c r="G7074" s="16" t="s">
        <v>395</v>
      </c>
      <c r="H7074" s="16" t="s">
        <v>68</v>
      </c>
      <c r="I7074" s="183">
        <v>100</v>
      </c>
      <c r="J7074" s="183">
        <v>100</v>
      </c>
      <c r="K7074" s="183">
        <v>0</v>
      </c>
      <c r="L7074" s="183">
        <f>M7074+N7074+O7074</f>
        <v>0</v>
      </c>
      <c r="M7074" s="17">
        <v>0</v>
      </c>
      <c r="N7074" s="17">
        <v>0</v>
      </c>
      <c r="O7074" s="17">
        <v>0</v>
      </c>
      <c r="P7074" s="17">
        <f t="shared" si="5824"/>
        <v>0</v>
      </c>
      <c r="Q7074" s="183">
        <f t="shared" si="5825"/>
        <v>0</v>
      </c>
    </row>
    <row r="7075" spans="1:17" ht="22.5" x14ac:dyDescent="0.25">
      <c r="A7075" s="1" t="s">
        <v>1</v>
      </c>
      <c r="B7075" s="1" t="s">
        <v>1</v>
      </c>
      <c r="C7075" s="1" t="s">
        <v>1</v>
      </c>
      <c r="D7075" s="2" t="s">
        <v>1</v>
      </c>
      <c r="E7075" s="2" t="s">
        <v>1</v>
      </c>
      <c r="F7075" s="2" t="s">
        <v>1</v>
      </c>
      <c r="G7075" s="2" t="s">
        <v>1</v>
      </c>
      <c r="H7075" s="13" t="s">
        <v>70</v>
      </c>
      <c r="I7075" s="184">
        <f t="shared" ref="I7075:O7075" si="5836">SUM(I7076)</f>
        <v>148500</v>
      </c>
      <c r="J7075" s="184">
        <f t="shared" si="5836"/>
        <v>138500</v>
      </c>
      <c r="K7075" s="184">
        <f t="shared" si="5836"/>
        <v>104000</v>
      </c>
      <c r="L7075" s="184">
        <f t="shared" si="5836"/>
        <v>20000</v>
      </c>
      <c r="M7075" s="14">
        <f t="shared" si="5836"/>
        <v>15000</v>
      </c>
      <c r="N7075" s="14">
        <f t="shared" si="5836"/>
        <v>5000</v>
      </c>
      <c r="O7075" s="14">
        <f t="shared" si="5836"/>
        <v>0</v>
      </c>
      <c r="P7075" s="14">
        <f t="shared" si="5824"/>
        <v>124000</v>
      </c>
      <c r="Q7075" s="184">
        <f t="shared" si="5825"/>
        <v>89.530685920577611</v>
      </c>
    </row>
    <row r="7076" spans="1:17" x14ac:dyDescent="0.25">
      <c r="A7076" s="4" t="s">
        <v>2387</v>
      </c>
      <c r="B7076" s="4" t="s">
        <v>160</v>
      </c>
      <c r="C7076" s="4" t="s">
        <v>12</v>
      </c>
      <c r="D7076" s="4" t="s">
        <v>2467</v>
      </c>
      <c r="E7076" s="2" t="s">
        <v>71</v>
      </c>
      <c r="F7076" s="2" t="s">
        <v>1</v>
      </c>
      <c r="G7076" s="2" t="s">
        <v>1</v>
      </c>
      <c r="H7076" s="2" t="s">
        <v>72</v>
      </c>
      <c r="I7076" s="185">
        <f t="shared" ref="I7076:L7076" si="5837">SUM(I7077:I7078)</f>
        <v>148500</v>
      </c>
      <c r="J7076" s="185">
        <f t="shared" ref="J7076" si="5838">SUM(J7077:J7078)</f>
        <v>138500</v>
      </c>
      <c r="K7076" s="185">
        <f t="shared" ref="K7076" si="5839">SUM(K7077:K7078)</f>
        <v>104000</v>
      </c>
      <c r="L7076" s="185">
        <f t="shared" si="5837"/>
        <v>20000</v>
      </c>
      <c r="M7076" s="15">
        <f t="shared" ref="M7076:O7076" si="5840">SUM(M7077:M7078)</f>
        <v>15000</v>
      </c>
      <c r="N7076" s="15">
        <f t="shared" si="5840"/>
        <v>5000</v>
      </c>
      <c r="O7076" s="15">
        <f t="shared" si="5840"/>
        <v>0</v>
      </c>
      <c r="P7076" s="15">
        <f t="shared" si="5824"/>
        <v>124000</v>
      </c>
      <c r="Q7076" s="185">
        <f t="shared" si="5825"/>
        <v>89.530685920577611</v>
      </c>
    </row>
    <row r="7077" spans="1:17" x14ac:dyDescent="0.25">
      <c r="A7077" s="4" t="s">
        <v>2387</v>
      </c>
      <c r="B7077" s="4" t="s">
        <v>160</v>
      </c>
      <c r="C7077" s="4" t="s">
        <v>12</v>
      </c>
      <c r="D7077" s="4" t="s">
        <v>2467</v>
      </c>
      <c r="E7077" s="3" t="s">
        <v>75</v>
      </c>
      <c r="F7077" s="4"/>
      <c r="G7077" s="16" t="s">
        <v>2403</v>
      </c>
      <c r="H7077" s="16" t="s">
        <v>74</v>
      </c>
      <c r="I7077" s="183">
        <v>60000</v>
      </c>
      <c r="J7077" s="183">
        <v>55000</v>
      </c>
      <c r="K7077" s="183">
        <v>41000</v>
      </c>
      <c r="L7077" s="183">
        <f>M7077+N7077+O7077</f>
        <v>10000</v>
      </c>
      <c r="M7077" s="208">
        <v>10000</v>
      </c>
      <c r="N7077" s="17">
        <v>0</v>
      </c>
      <c r="O7077" s="17">
        <v>0</v>
      </c>
      <c r="P7077" s="17">
        <f t="shared" si="5824"/>
        <v>51000</v>
      </c>
      <c r="Q7077" s="183">
        <f t="shared" si="5825"/>
        <v>92.72727272727272</v>
      </c>
    </row>
    <row r="7078" spans="1:17" x14ac:dyDescent="0.25">
      <c r="A7078" s="4" t="s">
        <v>2387</v>
      </c>
      <c r="B7078" s="4" t="s">
        <v>160</v>
      </c>
      <c r="C7078" s="4" t="s">
        <v>12</v>
      </c>
      <c r="D7078" s="4" t="s">
        <v>2467</v>
      </c>
      <c r="E7078" s="3" t="s">
        <v>341</v>
      </c>
      <c r="F7078" s="4"/>
      <c r="G7078" s="16" t="s">
        <v>2403</v>
      </c>
      <c r="H7078" s="16" t="s">
        <v>340</v>
      </c>
      <c r="I7078" s="183">
        <v>88500</v>
      </c>
      <c r="J7078" s="183">
        <v>83500</v>
      </c>
      <c r="K7078" s="183">
        <v>63000</v>
      </c>
      <c r="L7078" s="183">
        <f>M7078+N7078+O7078</f>
        <v>10000</v>
      </c>
      <c r="M7078" s="208">
        <v>5000</v>
      </c>
      <c r="N7078" s="208">
        <v>5000</v>
      </c>
      <c r="O7078" s="17">
        <v>0</v>
      </c>
      <c r="P7078" s="17">
        <f t="shared" si="5824"/>
        <v>73000</v>
      </c>
      <c r="Q7078" s="183">
        <f t="shared" si="5825"/>
        <v>87.425149700598809</v>
      </c>
    </row>
    <row r="7079" spans="1:17" ht="22.5" x14ac:dyDescent="0.25">
      <c r="A7079" s="16" t="s">
        <v>1</v>
      </c>
      <c r="B7079" s="16" t="s">
        <v>1</v>
      </c>
      <c r="C7079" s="16" t="s">
        <v>1</v>
      </c>
      <c r="D7079" s="16" t="s">
        <v>1</v>
      </c>
      <c r="E7079" s="16" t="s">
        <v>1</v>
      </c>
      <c r="F7079" s="16" t="s">
        <v>1</v>
      </c>
      <c r="G7079" s="16" t="s">
        <v>1</v>
      </c>
      <c r="H7079" s="13" t="s">
        <v>2476</v>
      </c>
      <c r="I7079" s="184">
        <f t="shared" ref="I7079:O7079" si="5841">SUM(I7075,I7072,I7048)</f>
        <v>3803851</v>
      </c>
      <c r="J7079" s="184">
        <f t="shared" si="5841"/>
        <v>3797361</v>
      </c>
      <c r="K7079" s="184">
        <f t="shared" si="5841"/>
        <v>2903575</v>
      </c>
      <c r="L7079" s="184">
        <f t="shared" si="5841"/>
        <v>865186</v>
      </c>
      <c r="M7079" s="14">
        <f t="shared" si="5841"/>
        <v>303920</v>
      </c>
      <c r="N7079" s="14">
        <f t="shared" si="5841"/>
        <v>293485</v>
      </c>
      <c r="O7079" s="14">
        <f t="shared" si="5841"/>
        <v>267781</v>
      </c>
      <c r="P7079" s="14">
        <f t="shared" si="5824"/>
        <v>3768761</v>
      </c>
      <c r="Q7079" s="184">
        <f t="shared" si="5825"/>
        <v>99.246845374985412</v>
      </c>
    </row>
    <row r="7080" spans="1:17" ht="15.75" thickBot="1" x14ac:dyDescent="0.3">
      <c r="A7080" s="16" t="s">
        <v>1</v>
      </c>
      <c r="B7080" s="16" t="s">
        <v>1</v>
      </c>
      <c r="C7080" s="16" t="s">
        <v>1</v>
      </c>
      <c r="D7080" s="16" t="s">
        <v>1</v>
      </c>
      <c r="E7080" s="16" t="s">
        <v>1</v>
      </c>
      <c r="F7080" s="16" t="s">
        <v>1</v>
      </c>
      <c r="G7080" s="16" t="s">
        <v>1</v>
      </c>
      <c r="H7080" s="2" t="s">
        <v>77</v>
      </c>
      <c r="I7080" s="185">
        <v>78</v>
      </c>
      <c r="J7080" s="185">
        <v>78</v>
      </c>
      <c r="K7080" s="185"/>
      <c r="L7080" s="185"/>
      <c r="M7080" s="15"/>
      <c r="N7080" s="15"/>
      <c r="O7080" s="15"/>
      <c r="P7080" s="15"/>
      <c r="Q7080" s="164"/>
    </row>
    <row r="7081" spans="1:17" ht="45.75" thickBot="1" x14ac:dyDescent="0.3">
      <c r="A7081" s="212" t="s">
        <v>1</v>
      </c>
      <c r="B7081" s="212" t="s">
        <v>1</v>
      </c>
      <c r="C7081" s="212" t="s">
        <v>1</v>
      </c>
      <c r="D7081" s="212" t="s">
        <v>1</v>
      </c>
      <c r="E7081" s="212" t="s">
        <v>1</v>
      </c>
      <c r="F7081" s="212" t="s">
        <v>1</v>
      </c>
      <c r="G7081" s="214" t="s">
        <v>1</v>
      </c>
      <c r="H7081" s="5" t="s">
        <v>78</v>
      </c>
      <c r="I7081" s="109" t="s">
        <v>3374</v>
      </c>
      <c r="J7081" s="109" t="s">
        <v>3433</v>
      </c>
      <c r="K7081" s="109" t="s">
        <v>3437</v>
      </c>
      <c r="L7081" s="109" t="s">
        <v>3434</v>
      </c>
      <c r="M7081" s="5" t="s">
        <v>3439</v>
      </c>
      <c r="N7081" s="5" t="s">
        <v>3440</v>
      </c>
      <c r="O7081" s="5" t="s">
        <v>3441</v>
      </c>
      <c r="P7081" s="5" t="s">
        <v>3438</v>
      </c>
      <c r="Q7081" s="162" t="s">
        <v>3302</v>
      </c>
    </row>
    <row r="7082" spans="1:17" x14ac:dyDescent="0.25">
      <c r="A7082" s="213"/>
      <c r="B7082" s="213"/>
      <c r="C7082" s="213"/>
      <c r="D7082" s="213"/>
      <c r="E7082" s="213"/>
      <c r="F7082" s="213"/>
      <c r="G7082" s="215"/>
      <c r="H7082" s="18" t="s">
        <v>1</v>
      </c>
      <c r="I7082" s="110">
        <v>1</v>
      </c>
      <c r="J7082" s="110">
        <v>2</v>
      </c>
      <c r="K7082" s="110">
        <v>20</v>
      </c>
      <c r="L7082" s="110" t="s">
        <v>3402</v>
      </c>
      <c r="M7082" s="12">
        <v>5</v>
      </c>
      <c r="N7082" s="12">
        <v>6</v>
      </c>
      <c r="O7082" s="12">
        <v>7</v>
      </c>
      <c r="P7082" s="12" t="s">
        <v>3303</v>
      </c>
      <c r="Q7082" s="110">
        <v>9</v>
      </c>
    </row>
    <row r="7083" spans="1:17" x14ac:dyDescent="0.25">
      <c r="A7083" s="213"/>
      <c r="B7083" s="213"/>
      <c r="C7083" s="213"/>
      <c r="D7083" s="213"/>
      <c r="E7083" s="213"/>
      <c r="F7083" s="213"/>
      <c r="G7083" s="215"/>
      <c r="H7083" s="19" t="s">
        <v>2430</v>
      </c>
      <c r="I7083" s="186">
        <f t="shared" ref="I7083:L7083" si="5842">SUM(I7050,I7052,I7053,I7054,I7055,I7056,I7058,I7060,I7061,I7062,I7063,I7064,I7065,I7066,I7067,I7069,I7070,I7077,I7078)</f>
        <v>3802751</v>
      </c>
      <c r="J7083" s="186">
        <f t="shared" ref="J7083" si="5843">SUM(J7050,J7052,J7053,J7054,J7055,J7056,J7058,J7060,J7061,J7062,J7063,J7064,J7065,J7066,J7067,J7069,J7070,J7077,J7078)</f>
        <v>3796261</v>
      </c>
      <c r="K7083" s="186">
        <f t="shared" ref="K7083" si="5844">SUM(K7050,K7052,K7053,K7054,K7055,K7056,K7058,K7060,K7061,K7062,K7063,K7064,K7065,K7066,K7067,K7069,K7070,K7077,K7078)</f>
        <v>2903575</v>
      </c>
      <c r="L7083" s="186">
        <f t="shared" si="5842"/>
        <v>864186</v>
      </c>
      <c r="M7083" s="20">
        <f t="shared" ref="M7083:O7083" si="5845">SUM(M7050,M7052,M7053,M7054,M7055,M7056,M7058,M7060,M7061,M7062,M7063,M7064,M7065,M7066,M7067,M7069,M7070,M7077,M7078)</f>
        <v>303920</v>
      </c>
      <c r="N7083" s="20">
        <f t="shared" si="5845"/>
        <v>293485</v>
      </c>
      <c r="O7083" s="20">
        <f t="shared" si="5845"/>
        <v>266781</v>
      </c>
      <c r="P7083" s="20">
        <f>K7083+L7083</f>
        <v>3767761</v>
      </c>
      <c r="Q7083" s="186">
        <f>IF(J7083=0,"-",P7083/J7083*100)</f>
        <v>99.249261312644194</v>
      </c>
    </row>
    <row r="7084" spans="1:17" x14ac:dyDescent="0.25">
      <c r="A7084" s="213"/>
      <c r="B7084" s="213"/>
      <c r="C7084" s="213"/>
      <c r="D7084" s="213"/>
      <c r="E7084" s="213"/>
      <c r="F7084" s="213"/>
      <c r="G7084" s="215"/>
      <c r="H7084" s="19" t="s">
        <v>436</v>
      </c>
      <c r="I7084" s="186">
        <f t="shared" ref="I7084:L7084" si="5846">SUM(I7071,I7074)</f>
        <v>1100</v>
      </c>
      <c r="J7084" s="186">
        <f t="shared" ref="J7084" si="5847">SUM(J7071,J7074)</f>
        <v>1100</v>
      </c>
      <c r="K7084" s="186">
        <f t="shared" ref="K7084" si="5848">SUM(K7071,K7074)</f>
        <v>0</v>
      </c>
      <c r="L7084" s="186">
        <f t="shared" si="5846"/>
        <v>1000</v>
      </c>
      <c r="M7084" s="20">
        <f t="shared" ref="M7084:O7084" si="5849">SUM(M7071,M7074)</f>
        <v>0</v>
      </c>
      <c r="N7084" s="20">
        <f t="shared" si="5849"/>
        <v>0</v>
      </c>
      <c r="O7084" s="20">
        <f t="shared" si="5849"/>
        <v>1000</v>
      </c>
      <c r="P7084" s="20">
        <f>K7084+L7084</f>
        <v>1000</v>
      </c>
      <c r="Q7084" s="186">
        <f>IF(J7084=0,"-",P7084/J7084*100)</f>
        <v>90.909090909090907</v>
      </c>
    </row>
    <row r="7085" spans="1:17" x14ac:dyDescent="0.25">
      <c r="A7085" s="213"/>
      <c r="B7085" s="213"/>
      <c r="C7085" s="213"/>
      <c r="D7085" s="213"/>
      <c r="E7085" s="213"/>
      <c r="F7085" s="213"/>
      <c r="G7085" s="215"/>
      <c r="H7085" s="21" t="s">
        <v>80</v>
      </c>
      <c r="I7085" s="186">
        <f t="shared" ref="I7085:L7085" si="5850">SUM(I7083:I7084)</f>
        <v>3803851</v>
      </c>
      <c r="J7085" s="186">
        <f t="shared" ref="J7085" si="5851">SUM(J7083:J7084)</f>
        <v>3797361</v>
      </c>
      <c r="K7085" s="186">
        <f t="shared" ref="K7085" si="5852">SUM(K7083:K7084)</f>
        <v>2903575</v>
      </c>
      <c r="L7085" s="186">
        <f t="shared" si="5850"/>
        <v>865186</v>
      </c>
      <c r="M7085" s="20">
        <f t="shared" ref="M7085:O7085" si="5853">SUM(M7083:M7084)</f>
        <v>303920</v>
      </c>
      <c r="N7085" s="20">
        <f t="shared" si="5853"/>
        <v>293485</v>
      </c>
      <c r="O7085" s="20">
        <f t="shared" si="5853"/>
        <v>267781</v>
      </c>
      <c r="P7085" s="20">
        <f>K7085+L7085</f>
        <v>3768761</v>
      </c>
      <c r="Q7085" s="186">
        <f>IF(J7085=0,"-",P7085/J7085*100)</f>
        <v>99.246845374985412</v>
      </c>
    </row>
    <row r="7086" spans="1:17" x14ac:dyDescent="0.25">
      <c r="A7086" s="216"/>
      <c r="B7086" s="216"/>
      <c r="C7086" s="216"/>
      <c r="D7086" s="216"/>
      <c r="E7086" s="216"/>
      <c r="F7086" s="216"/>
      <c r="G7086" s="217"/>
      <c r="J7086" s="178">
        <v>0</v>
      </c>
      <c r="K7086" s="178">
        <v>0</v>
      </c>
      <c r="L7086" s="178">
        <f>M7086+N7086+O7086</f>
        <v>0</v>
      </c>
      <c r="P7086">
        <f>K7086+L7086</f>
        <v>0</v>
      </c>
      <c r="Q7086" s="160" t="str">
        <f>IF(J7086=0,"-",P7086/J7086*100)</f>
        <v>-</v>
      </c>
    </row>
    <row r="7087" spans="1:17" x14ac:dyDescent="0.25">
      <c r="A7087" s="16" t="s">
        <v>1</v>
      </c>
      <c r="B7087" s="16" t="s">
        <v>1</v>
      </c>
      <c r="C7087" s="16" t="s">
        <v>1</v>
      </c>
      <c r="D7087" s="16" t="s">
        <v>1</v>
      </c>
      <c r="E7087" s="16" t="s">
        <v>1</v>
      </c>
      <c r="F7087" s="16" t="s">
        <v>1</v>
      </c>
      <c r="G7087" s="16" t="s">
        <v>1</v>
      </c>
      <c r="H7087" s="22" t="s">
        <v>1</v>
      </c>
      <c r="I7087" s="187"/>
      <c r="J7087" s="187"/>
      <c r="K7087" s="187"/>
      <c r="L7087" s="187"/>
      <c r="M7087" s="22"/>
      <c r="N7087" s="22"/>
      <c r="O7087" s="22"/>
      <c r="P7087" s="22"/>
      <c r="Q7087" s="166"/>
    </row>
    <row r="7088" spans="1:17" x14ac:dyDescent="0.25">
      <c r="A7088" s="16" t="s">
        <v>1</v>
      </c>
      <c r="B7088" s="16" t="s">
        <v>1</v>
      </c>
      <c r="C7088" s="16" t="s">
        <v>1</v>
      </c>
      <c r="D7088" s="16" t="s">
        <v>1</v>
      </c>
      <c r="E7088" s="16" t="s">
        <v>1</v>
      </c>
      <c r="F7088" s="16" t="s">
        <v>1</v>
      </c>
      <c r="G7088" s="16" t="s">
        <v>1</v>
      </c>
      <c r="H7088" s="13" t="s">
        <v>2477</v>
      </c>
      <c r="I7088" s="184">
        <f t="shared" ref="I7088:L7088" si="5854">SUM(I7079)</f>
        <v>3803851</v>
      </c>
      <c r="J7088" s="184">
        <f t="shared" ref="J7088" si="5855">SUM(J7079)</f>
        <v>3797361</v>
      </c>
      <c r="K7088" s="184">
        <f t="shared" ref="K7088" si="5856">SUM(K7079)</f>
        <v>2903575</v>
      </c>
      <c r="L7088" s="184">
        <f t="shared" si="5854"/>
        <v>865186</v>
      </c>
      <c r="M7088" s="14">
        <f t="shared" ref="M7088:O7089" si="5857">SUM(M7079)</f>
        <v>303920</v>
      </c>
      <c r="N7088" s="14">
        <f t="shared" si="5857"/>
        <v>293485</v>
      </c>
      <c r="O7088" s="14">
        <f t="shared" si="5857"/>
        <v>267781</v>
      </c>
      <c r="P7088" s="14">
        <f>K7088+L7088</f>
        <v>3768761</v>
      </c>
      <c r="Q7088" s="184">
        <f>IF(J7088=0,"-",P7088/J7088*100)</f>
        <v>99.246845374985412</v>
      </c>
    </row>
    <row r="7089" spans="1:17" x14ac:dyDescent="0.25">
      <c r="A7089" s="16" t="s">
        <v>1</v>
      </c>
      <c r="B7089" s="16" t="s">
        <v>1</v>
      </c>
      <c r="C7089" s="16" t="s">
        <v>1</v>
      </c>
      <c r="D7089" s="16" t="s">
        <v>1</v>
      </c>
      <c r="E7089" s="16" t="s">
        <v>1</v>
      </c>
      <c r="F7089" s="16" t="s">
        <v>1</v>
      </c>
      <c r="G7089" s="16" t="s">
        <v>1</v>
      </c>
      <c r="H7089" s="2" t="s">
        <v>77</v>
      </c>
      <c r="I7089" s="185">
        <f t="shared" ref="I7089:J7089" si="5858">SUM(I7080)</f>
        <v>78</v>
      </c>
      <c r="J7089" s="185">
        <f t="shared" si="5858"/>
        <v>78</v>
      </c>
      <c r="K7089" s="185"/>
      <c r="L7089" s="185"/>
      <c r="M7089" s="15">
        <f t="shared" si="5857"/>
        <v>0</v>
      </c>
      <c r="N7089" s="15">
        <f t="shared" si="5857"/>
        <v>0</v>
      </c>
      <c r="O7089" s="15">
        <f t="shared" si="5857"/>
        <v>0</v>
      </c>
      <c r="P7089" s="15"/>
      <c r="Q7089" s="185">
        <f>IF(J7089=0,"-",P7089/J7089*100)</f>
        <v>0</v>
      </c>
    </row>
    <row r="7090" spans="1:17" ht="15.75" thickBot="1" x14ac:dyDescent="0.3">
      <c r="A7090" s="1" t="s">
        <v>2387</v>
      </c>
      <c r="B7090" s="1" t="s">
        <v>2193</v>
      </c>
      <c r="C7090" s="4" t="s">
        <v>1</v>
      </c>
      <c r="D7090" s="4" t="s">
        <v>1</v>
      </c>
      <c r="E7090" s="2" t="s">
        <v>1</v>
      </c>
      <c r="F7090" s="2" t="s">
        <v>1</v>
      </c>
      <c r="G7090" s="2" t="s">
        <v>1</v>
      </c>
      <c r="H7090" s="2" t="s">
        <v>1</v>
      </c>
      <c r="I7090" s="183"/>
      <c r="J7090" s="183"/>
      <c r="K7090" s="183"/>
      <c r="L7090" s="183"/>
      <c r="M7090" s="3"/>
      <c r="N7090" s="3"/>
      <c r="O7090" s="3"/>
      <c r="P7090" s="3"/>
      <c r="Q7090" s="161"/>
    </row>
    <row r="7091" spans="1:17" ht="45.75" thickBot="1" x14ac:dyDescent="0.3">
      <c r="A7091" s="5" t="s">
        <v>4</v>
      </c>
      <c r="B7091" s="5" t="s">
        <v>5</v>
      </c>
      <c r="C7091" s="5" t="s">
        <v>6</v>
      </c>
      <c r="D7091" s="6" t="s">
        <v>1</v>
      </c>
      <c r="E7091" s="5" t="s">
        <v>7</v>
      </c>
      <c r="F7091" s="5" t="s">
        <v>8</v>
      </c>
      <c r="G7091" s="5" t="s">
        <v>9</v>
      </c>
      <c r="H7091" s="5" t="s">
        <v>10</v>
      </c>
      <c r="I7091" s="109" t="s">
        <v>3374</v>
      </c>
      <c r="J7091" s="109" t="s">
        <v>3433</v>
      </c>
      <c r="K7091" s="109" t="s">
        <v>3437</v>
      </c>
      <c r="L7091" s="109" t="s">
        <v>3434</v>
      </c>
      <c r="M7091" s="5" t="s">
        <v>3439</v>
      </c>
      <c r="N7091" s="5" t="s">
        <v>3440</v>
      </c>
      <c r="O7091" s="5" t="s">
        <v>3441</v>
      </c>
      <c r="P7091" s="5" t="s">
        <v>3438</v>
      </c>
      <c r="Q7091" s="162" t="s">
        <v>3302</v>
      </c>
    </row>
    <row r="7092" spans="1:17" x14ac:dyDescent="0.25">
      <c r="A7092" s="7" t="s">
        <v>1</v>
      </c>
      <c r="B7092" s="7" t="s">
        <v>1</v>
      </c>
      <c r="C7092" s="7" t="s">
        <v>1</v>
      </c>
      <c r="D7092" s="8" t="s">
        <v>1</v>
      </c>
      <c r="E7092" s="8" t="s">
        <v>1</v>
      </c>
      <c r="F7092" s="9" t="s">
        <v>1</v>
      </c>
      <c r="G7092" s="10" t="s">
        <v>1</v>
      </c>
      <c r="H7092" s="11" t="s">
        <v>1</v>
      </c>
      <c r="I7092" s="110">
        <v>1</v>
      </c>
      <c r="J7092" s="110">
        <v>2</v>
      </c>
      <c r="K7092" s="110">
        <v>20</v>
      </c>
      <c r="L7092" s="110" t="s">
        <v>3402</v>
      </c>
      <c r="M7092" s="12">
        <v>5</v>
      </c>
      <c r="N7092" s="12">
        <v>6</v>
      </c>
      <c r="O7092" s="12">
        <v>7</v>
      </c>
      <c r="P7092" s="12" t="s">
        <v>3303</v>
      </c>
      <c r="Q7092" s="110">
        <v>9</v>
      </c>
    </row>
    <row r="7093" spans="1:17" ht="22.5" x14ac:dyDescent="0.25">
      <c r="A7093" s="1" t="s">
        <v>2387</v>
      </c>
      <c r="B7093" s="1" t="s">
        <v>2193</v>
      </c>
      <c r="C7093" s="4" t="s">
        <v>12</v>
      </c>
      <c r="D7093" s="4" t="s">
        <v>2478</v>
      </c>
      <c r="E7093" s="2" t="s">
        <v>1</v>
      </c>
      <c r="F7093" s="2" t="s">
        <v>1</v>
      </c>
      <c r="G7093" s="2" t="s">
        <v>1</v>
      </c>
      <c r="H7093" s="2" t="s">
        <v>2479</v>
      </c>
      <c r="I7093" s="183">
        <v>0</v>
      </c>
      <c r="J7093" s="183"/>
      <c r="K7093" s="183"/>
      <c r="L7093" s="183"/>
      <c r="M7093" s="3"/>
      <c r="N7093" s="3"/>
      <c r="O7093" s="3"/>
      <c r="P7093" s="3"/>
      <c r="Q7093" s="161"/>
    </row>
    <row r="7094" spans="1:17" ht="33.75" x14ac:dyDescent="0.25">
      <c r="A7094" s="1" t="s">
        <v>1</v>
      </c>
      <c r="B7094" s="1" t="s">
        <v>1</v>
      </c>
      <c r="C7094" s="1" t="s">
        <v>1</v>
      </c>
      <c r="D7094" s="2" t="s">
        <v>1</v>
      </c>
      <c r="E7094" s="2" t="s">
        <v>1</v>
      </c>
      <c r="F7094" s="2" t="s">
        <v>1</v>
      </c>
      <c r="G7094" s="2" t="s">
        <v>1</v>
      </c>
      <c r="H7094" s="13" t="s">
        <v>14</v>
      </c>
      <c r="I7094" s="184">
        <f t="shared" ref="I7094:L7094" si="5859">SUM(I7095,I7103,I7105)</f>
        <v>1902772</v>
      </c>
      <c r="J7094" s="184">
        <f t="shared" ref="J7094" si="5860">SUM(J7095,J7103,J7105)</f>
        <v>1997872</v>
      </c>
      <c r="K7094" s="184">
        <f t="shared" ref="K7094" si="5861">SUM(K7095,K7103,K7105)</f>
        <v>1571378</v>
      </c>
      <c r="L7094" s="184">
        <f t="shared" si="5859"/>
        <v>399996</v>
      </c>
      <c r="M7094" s="14">
        <f t="shared" ref="M7094:O7094" si="5862">SUM(M7095,M7103,M7105)</f>
        <v>146206</v>
      </c>
      <c r="N7094" s="14">
        <f t="shared" si="5862"/>
        <v>144282</v>
      </c>
      <c r="O7094" s="14">
        <f t="shared" si="5862"/>
        <v>109508</v>
      </c>
      <c r="P7094" s="14">
        <f t="shared" ref="P7094:P7128" si="5863">K7094+L7094</f>
        <v>1971374</v>
      </c>
      <c r="Q7094" s="184">
        <f t="shared" ref="Q7094:Q7128" si="5864">IF(J7094=0,"-",P7094/J7094*100)</f>
        <v>98.6736888048884</v>
      </c>
    </row>
    <row r="7095" spans="1:17" x14ac:dyDescent="0.25">
      <c r="A7095" s="4" t="s">
        <v>2387</v>
      </c>
      <c r="B7095" s="4" t="s">
        <v>2193</v>
      </c>
      <c r="C7095" s="4" t="s">
        <v>12</v>
      </c>
      <c r="D7095" s="4" t="s">
        <v>2478</v>
      </c>
      <c r="E7095" s="2" t="s">
        <v>15</v>
      </c>
      <c r="F7095" s="2" t="s">
        <v>1</v>
      </c>
      <c r="G7095" s="2" t="s">
        <v>1</v>
      </c>
      <c r="H7095" s="2" t="s">
        <v>16</v>
      </c>
      <c r="I7095" s="185">
        <f t="shared" ref="I7095:L7095" si="5865">SUM(I7096:I7097)</f>
        <v>1596077</v>
      </c>
      <c r="J7095" s="185">
        <f t="shared" ref="J7095" si="5866">SUM(J7096:J7097)</f>
        <v>1671377</v>
      </c>
      <c r="K7095" s="185">
        <f t="shared" ref="K7095" si="5867">SUM(K7096:K7097)</f>
        <v>1316086</v>
      </c>
      <c r="L7095" s="185">
        <f t="shared" si="5865"/>
        <v>333493</v>
      </c>
      <c r="M7095" s="15">
        <f t="shared" ref="M7095:O7095" si="5868">SUM(M7096:M7097)</f>
        <v>120000</v>
      </c>
      <c r="N7095" s="15">
        <f t="shared" si="5868"/>
        <v>119882</v>
      </c>
      <c r="O7095" s="15">
        <f t="shared" si="5868"/>
        <v>93611</v>
      </c>
      <c r="P7095" s="15">
        <f t="shared" si="5863"/>
        <v>1649579</v>
      </c>
      <c r="Q7095" s="185">
        <f t="shared" si="5864"/>
        <v>98.695805913327746</v>
      </c>
    </row>
    <row r="7096" spans="1:17" x14ac:dyDescent="0.25">
      <c r="A7096" s="4" t="s">
        <v>2387</v>
      </c>
      <c r="B7096" s="4" t="s">
        <v>2193</v>
      </c>
      <c r="C7096" s="4" t="s">
        <v>12</v>
      </c>
      <c r="D7096" s="4" t="s">
        <v>2478</v>
      </c>
      <c r="E7096" s="3" t="s">
        <v>18</v>
      </c>
      <c r="F7096" s="4"/>
      <c r="G7096" s="16" t="s">
        <v>395</v>
      </c>
      <c r="H7096" s="16" t="s">
        <v>17</v>
      </c>
      <c r="I7096" s="183">
        <v>1405822</v>
      </c>
      <c r="J7096" s="183">
        <v>1481122</v>
      </c>
      <c r="K7096" s="183">
        <v>1171300</v>
      </c>
      <c r="L7096" s="183">
        <f>M7096+N7096+O7096</f>
        <v>309822</v>
      </c>
      <c r="M7096" s="17">
        <v>110000</v>
      </c>
      <c r="N7096" s="17">
        <v>110000</v>
      </c>
      <c r="O7096" s="17">
        <v>89822</v>
      </c>
      <c r="P7096" s="17">
        <f t="shared" si="5863"/>
        <v>1481122</v>
      </c>
      <c r="Q7096" s="183">
        <f t="shared" si="5864"/>
        <v>100</v>
      </c>
    </row>
    <row r="7097" spans="1:17" x14ac:dyDescent="0.25">
      <c r="A7097" s="1" t="s">
        <v>2387</v>
      </c>
      <c r="B7097" s="1" t="s">
        <v>2193</v>
      </c>
      <c r="C7097" s="1" t="s">
        <v>12</v>
      </c>
      <c r="D7097" s="1" t="s">
        <v>2478</v>
      </c>
      <c r="E7097" s="1" t="s">
        <v>20</v>
      </c>
      <c r="F7097" s="4" t="s">
        <v>1</v>
      </c>
      <c r="G7097" s="16" t="s">
        <v>1</v>
      </c>
      <c r="H7097" s="2" t="s">
        <v>21</v>
      </c>
      <c r="I7097" s="185">
        <f t="shared" ref="I7097:O7097" si="5869">SUM(I7098:I7102)</f>
        <v>190255</v>
      </c>
      <c r="J7097" s="185">
        <f t="shared" si="5869"/>
        <v>190255</v>
      </c>
      <c r="K7097" s="185">
        <f t="shared" si="5869"/>
        <v>144786</v>
      </c>
      <c r="L7097" s="185">
        <f t="shared" si="5869"/>
        <v>23671</v>
      </c>
      <c r="M7097" s="15">
        <f t="shared" si="5869"/>
        <v>10000</v>
      </c>
      <c r="N7097" s="15">
        <f t="shared" si="5869"/>
        <v>9882</v>
      </c>
      <c r="O7097" s="15">
        <f t="shared" si="5869"/>
        <v>3789</v>
      </c>
      <c r="P7097" s="15">
        <f t="shared" si="5863"/>
        <v>168457</v>
      </c>
      <c r="Q7097" s="185">
        <f t="shared" si="5864"/>
        <v>88.542745262936577</v>
      </c>
    </row>
    <row r="7098" spans="1:17" x14ac:dyDescent="0.25">
      <c r="A7098" s="4" t="s">
        <v>2387</v>
      </c>
      <c r="B7098" s="4" t="s">
        <v>2193</v>
      </c>
      <c r="C7098" s="4" t="s">
        <v>12</v>
      </c>
      <c r="D7098" s="4" t="s">
        <v>2478</v>
      </c>
      <c r="E7098" s="3" t="s">
        <v>22</v>
      </c>
      <c r="F7098" s="4" t="s">
        <v>2480</v>
      </c>
      <c r="G7098" s="16" t="s">
        <v>395</v>
      </c>
      <c r="H7098" s="16" t="s">
        <v>86</v>
      </c>
      <c r="I7098" s="183">
        <v>23892</v>
      </c>
      <c r="J7098" s="183">
        <v>23892</v>
      </c>
      <c r="K7098" s="183">
        <v>20010</v>
      </c>
      <c r="L7098" s="183">
        <f>M7098+N7098+O7098</f>
        <v>3882</v>
      </c>
      <c r="M7098" s="17">
        <v>2000</v>
      </c>
      <c r="N7098" s="17">
        <v>1882</v>
      </c>
      <c r="O7098" s="17">
        <v>0</v>
      </c>
      <c r="P7098" s="17">
        <f t="shared" si="5863"/>
        <v>23892</v>
      </c>
      <c r="Q7098" s="183">
        <f t="shared" si="5864"/>
        <v>100</v>
      </c>
    </row>
    <row r="7099" spans="1:17" x14ac:dyDescent="0.25">
      <c r="A7099" s="4" t="s">
        <v>2387</v>
      </c>
      <c r="B7099" s="4" t="s">
        <v>2193</v>
      </c>
      <c r="C7099" s="4" t="s">
        <v>12</v>
      </c>
      <c r="D7099" s="4" t="s">
        <v>2478</v>
      </c>
      <c r="E7099" s="3" t="s">
        <v>22</v>
      </c>
      <c r="F7099" s="4" t="s">
        <v>2481</v>
      </c>
      <c r="G7099" s="16" t="s">
        <v>395</v>
      </c>
      <c r="H7099" s="16" t="s">
        <v>26</v>
      </c>
      <c r="I7099" s="183">
        <v>107863</v>
      </c>
      <c r="J7099" s="183">
        <v>107789</v>
      </c>
      <c r="K7099" s="183">
        <v>88000</v>
      </c>
      <c r="L7099" s="183">
        <f>M7099+N7099+O7099</f>
        <v>19789</v>
      </c>
      <c r="M7099" s="17">
        <v>8000</v>
      </c>
      <c r="N7099" s="17">
        <v>8000</v>
      </c>
      <c r="O7099" s="17">
        <v>3789</v>
      </c>
      <c r="P7099" s="17">
        <f t="shared" si="5863"/>
        <v>107789</v>
      </c>
      <c r="Q7099" s="183">
        <f t="shared" si="5864"/>
        <v>100</v>
      </c>
    </row>
    <row r="7100" spans="1:17" x14ac:dyDescent="0.25">
      <c r="A7100" s="4" t="s">
        <v>2387</v>
      </c>
      <c r="B7100" s="4" t="s">
        <v>2193</v>
      </c>
      <c r="C7100" s="4" t="s">
        <v>12</v>
      </c>
      <c r="D7100" s="4" t="s">
        <v>2478</v>
      </c>
      <c r="E7100" s="3" t="s">
        <v>22</v>
      </c>
      <c r="F7100" s="4" t="s">
        <v>2482</v>
      </c>
      <c r="G7100" s="16" t="s">
        <v>395</v>
      </c>
      <c r="H7100" s="16" t="s">
        <v>28</v>
      </c>
      <c r="I7100" s="183">
        <v>28500</v>
      </c>
      <c r="J7100" s="183">
        <v>28574</v>
      </c>
      <c r="K7100" s="183">
        <v>28574</v>
      </c>
      <c r="L7100" s="183">
        <f>M7100+N7100+O7100</f>
        <v>0</v>
      </c>
      <c r="M7100" s="17">
        <v>0</v>
      </c>
      <c r="N7100" s="17">
        <v>0</v>
      </c>
      <c r="O7100" s="17">
        <v>0</v>
      </c>
      <c r="P7100" s="17">
        <f t="shared" si="5863"/>
        <v>28574</v>
      </c>
      <c r="Q7100" s="183">
        <f t="shared" si="5864"/>
        <v>100</v>
      </c>
    </row>
    <row r="7101" spans="1:17" x14ac:dyDescent="0.25">
      <c r="A7101" s="4" t="s">
        <v>2387</v>
      </c>
      <c r="B7101" s="4" t="s">
        <v>2193</v>
      </c>
      <c r="C7101" s="4" t="s">
        <v>12</v>
      </c>
      <c r="D7101" s="4" t="s">
        <v>2478</v>
      </c>
      <c r="E7101" s="3" t="s">
        <v>22</v>
      </c>
      <c r="F7101" s="4" t="s">
        <v>2483</v>
      </c>
      <c r="G7101" s="16" t="s">
        <v>395</v>
      </c>
      <c r="H7101" s="16" t="s">
        <v>24</v>
      </c>
      <c r="I7101" s="183">
        <v>0</v>
      </c>
      <c r="J7101" s="183">
        <v>0</v>
      </c>
      <c r="K7101" s="183">
        <v>0</v>
      </c>
      <c r="L7101" s="183">
        <f>M7101+N7101+O7101</f>
        <v>0</v>
      </c>
      <c r="M7101" s="17"/>
      <c r="N7101" s="17"/>
      <c r="O7101" s="17"/>
      <c r="P7101" s="17">
        <f t="shared" si="5863"/>
        <v>0</v>
      </c>
      <c r="Q7101" s="161" t="str">
        <f t="shared" si="5864"/>
        <v>-</v>
      </c>
    </row>
    <row r="7102" spans="1:17" x14ac:dyDescent="0.25">
      <c r="A7102" s="4" t="s">
        <v>2387</v>
      </c>
      <c r="B7102" s="4" t="s">
        <v>2193</v>
      </c>
      <c r="C7102" s="4" t="s">
        <v>12</v>
      </c>
      <c r="D7102" s="4" t="s">
        <v>2478</v>
      </c>
      <c r="E7102" s="3" t="s">
        <v>22</v>
      </c>
      <c r="F7102" s="4" t="s">
        <v>2484</v>
      </c>
      <c r="G7102" s="16" t="s">
        <v>395</v>
      </c>
      <c r="H7102" s="16" t="s">
        <v>30</v>
      </c>
      <c r="I7102" s="183">
        <v>30000</v>
      </c>
      <c r="J7102" s="183">
        <v>30000</v>
      </c>
      <c r="K7102" s="183">
        <v>8202</v>
      </c>
      <c r="L7102" s="183">
        <f>M7102+N7102+O7102</f>
        <v>0</v>
      </c>
      <c r="M7102" s="17"/>
      <c r="N7102" s="17"/>
      <c r="O7102" s="17"/>
      <c r="P7102" s="17">
        <f t="shared" si="5863"/>
        <v>8202</v>
      </c>
      <c r="Q7102" s="183">
        <f t="shared" si="5864"/>
        <v>27.339999999999996</v>
      </c>
    </row>
    <row r="7103" spans="1:17" x14ac:dyDescent="0.25">
      <c r="A7103" s="4" t="s">
        <v>2387</v>
      </c>
      <c r="B7103" s="4" t="s">
        <v>2193</v>
      </c>
      <c r="C7103" s="4" t="s">
        <v>12</v>
      </c>
      <c r="D7103" s="4" t="s">
        <v>2478</v>
      </c>
      <c r="E7103" s="2" t="s">
        <v>31</v>
      </c>
      <c r="F7103" s="2" t="s">
        <v>1</v>
      </c>
      <c r="G7103" s="2" t="s">
        <v>1</v>
      </c>
      <c r="H7103" s="2" t="s">
        <v>32</v>
      </c>
      <c r="I7103" s="185">
        <f t="shared" ref="I7103:O7103" si="5870">SUM(I7104)</f>
        <v>147611</v>
      </c>
      <c r="J7103" s="185">
        <f t="shared" si="5870"/>
        <v>155611</v>
      </c>
      <c r="K7103" s="185">
        <f t="shared" si="5870"/>
        <v>122114</v>
      </c>
      <c r="L7103" s="185">
        <f t="shared" si="5870"/>
        <v>33497</v>
      </c>
      <c r="M7103" s="15">
        <f t="shared" si="5870"/>
        <v>13000</v>
      </c>
      <c r="N7103" s="15">
        <f t="shared" si="5870"/>
        <v>13000</v>
      </c>
      <c r="O7103" s="15">
        <f t="shared" si="5870"/>
        <v>7497</v>
      </c>
      <c r="P7103" s="15">
        <f t="shared" si="5863"/>
        <v>155611</v>
      </c>
      <c r="Q7103" s="185">
        <f t="shared" si="5864"/>
        <v>100</v>
      </c>
    </row>
    <row r="7104" spans="1:17" x14ac:dyDescent="0.25">
      <c r="A7104" s="4" t="s">
        <v>2387</v>
      </c>
      <c r="B7104" s="4" t="s">
        <v>2193</v>
      </c>
      <c r="C7104" s="4" t="s">
        <v>12</v>
      </c>
      <c r="D7104" s="4" t="s">
        <v>2478</v>
      </c>
      <c r="E7104" s="3" t="s">
        <v>34</v>
      </c>
      <c r="F7104" s="4"/>
      <c r="G7104" s="16" t="s">
        <v>395</v>
      </c>
      <c r="H7104" s="16" t="s">
        <v>33</v>
      </c>
      <c r="I7104" s="183">
        <v>147611</v>
      </c>
      <c r="J7104" s="183">
        <v>155611</v>
      </c>
      <c r="K7104" s="183">
        <v>122114</v>
      </c>
      <c r="L7104" s="183">
        <f>M7104+N7104+O7104</f>
        <v>33497</v>
      </c>
      <c r="M7104" s="17">
        <v>13000</v>
      </c>
      <c r="N7104" s="17">
        <v>13000</v>
      </c>
      <c r="O7104" s="17">
        <v>7497</v>
      </c>
      <c r="P7104" s="17">
        <f t="shared" si="5863"/>
        <v>155611</v>
      </c>
      <c r="Q7104" s="183">
        <f t="shared" si="5864"/>
        <v>100</v>
      </c>
    </row>
    <row r="7105" spans="1:17" x14ac:dyDescent="0.25">
      <c r="A7105" s="4" t="s">
        <v>2387</v>
      </c>
      <c r="B7105" s="4" t="s">
        <v>2193</v>
      </c>
      <c r="C7105" s="4" t="s">
        <v>12</v>
      </c>
      <c r="D7105" s="4" t="s">
        <v>2478</v>
      </c>
      <c r="E7105" s="2" t="s">
        <v>35</v>
      </c>
      <c r="F7105" s="2" t="s">
        <v>1</v>
      </c>
      <c r="G7105" s="2" t="s">
        <v>1</v>
      </c>
      <c r="H7105" s="2" t="s">
        <v>36</v>
      </c>
      <c r="I7105" s="185">
        <f t="shared" ref="I7105:O7105" si="5871">SUM(I7106:I7114)</f>
        <v>159084</v>
      </c>
      <c r="J7105" s="185">
        <f t="shared" si="5871"/>
        <v>170884</v>
      </c>
      <c r="K7105" s="185">
        <f t="shared" si="5871"/>
        <v>133178</v>
      </c>
      <c r="L7105" s="185">
        <f t="shared" si="5871"/>
        <v>33006</v>
      </c>
      <c r="M7105" s="15">
        <f t="shared" si="5871"/>
        <v>13206</v>
      </c>
      <c r="N7105" s="15">
        <f t="shared" si="5871"/>
        <v>11400</v>
      </c>
      <c r="O7105" s="15">
        <f t="shared" si="5871"/>
        <v>8400</v>
      </c>
      <c r="P7105" s="15">
        <f t="shared" si="5863"/>
        <v>166184</v>
      </c>
      <c r="Q7105" s="185">
        <f t="shared" si="5864"/>
        <v>97.24959621731702</v>
      </c>
    </row>
    <row r="7106" spans="1:17" x14ac:dyDescent="0.25">
      <c r="A7106" s="4" t="s">
        <v>2387</v>
      </c>
      <c r="B7106" s="4" t="s">
        <v>2193</v>
      </c>
      <c r="C7106" s="4" t="s">
        <v>12</v>
      </c>
      <c r="D7106" s="4" t="s">
        <v>2478</v>
      </c>
      <c r="E7106" s="3" t="s">
        <v>39</v>
      </c>
      <c r="F7106" s="4"/>
      <c r="G7106" s="16" t="s">
        <v>395</v>
      </c>
      <c r="H7106" s="16" t="s">
        <v>38</v>
      </c>
      <c r="I7106" s="183">
        <v>2500</v>
      </c>
      <c r="J7106" s="183">
        <v>2500</v>
      </c>
      <c r="K7106" s="183">
        <v>2040</v>
      </c>
      <c r="L7106" s="183">
        <f t="shared" ref="L7106:L7113" si="5872">M7106+N7106+O7106</f>
        <v>460</v>
      </c>
      <c r="M7106" s="17">
        <v>460</v>
      </c>
      <c r="N7106" s="17">
        <v>0</v>
      </c>
      <c r="O7106" s="17">
        <v>0</v>
      </c>
      <c r="P7106" s="17">
        <f t="shared" si="5863"/>
        <v>2500</v>
      </c>
      <c r="Q7106" s="183">
        <f t="shared" si="5864"/>
        <v>100</v>
      </c>
    </row>
    <row r="7107" spans="1:17" x14ac:dyDescent="0.25">
      <c r="A7107" s="4" t="s">
        <v>2387</v>
      </c>
      <c r="B7107" s="4" t="s">
        <v>2193</v>
      </c>
      <c r="C7107" s="4" t="s">
        <v>12</v>
      </c>
      <c r="D7107" s="4" t="s">
        <v>2478</v>
      </c>
      <c r="E7107" s="3" t="s">
        <v>197</v>
      </c>
      <c r="F7107" s="4"/>
      <c r="G7107" s="16" t="s">
        <v>395</v>
      </c>
      <c r="H7107" s="16" t="s">
        <v>196</v>
      </c>
      <c r="I7107" s="183">
        <v>35000</v>
      </c>
      <c r="J7107" s="183">
        <v>35000</v>
      </c>
      <c r="K7107" s="183">
        <v>25500</v>
      </c>
      <c r="L7107" s="183">
        <f t="shared" si="5872"/>
        <v>9500</v>
      </c>
      <c r="M7107" s="17">
        <v>4000</v>
      </c>
      <c r="N7107" s="17">
        <v>3000</v>
      </c>
      <c r="O7107" s="17">
        <v>2500</v>
      </c>
      <c r="P7107" s="17">
        <f t="shared" si="5863"/>
        <v>35000</v>
      </c>
      <c r="Q7107" s="183">
        <f t="shared" si="5864"/>
        <v>100</v>
      </c>
    </row>
    <row r="7108" spans="1:17" x14ac:dyDescent="0.25">
      <c r="A7108" s="4" t="s">
        <v>2387</v>
      </c>
      <c r="B7108" s="4" t="s">
        <v>2193</v>
      </c>
      <c r="C7108" s="4" t="s">
        <v>12</v>
      </c>
      <c r="D7108" s="4" t="s">
        <v>2478</v>
      </c>
      <c r="E7108" s="3" t="s">
        <v>200</v>
      </c>
      <c r="F7108" s="4"/>
      <c r="G7108" s="16" t="s">
        <v>395</v>
      </c>
      <c r="H7108" s="16" t="s">
        <v>199</v>
      </c>
      <c r="I7108" s="183">
        <v>10000</v>
      </c>
      <c r="J7108" s="183">
        <v>10000</v>
      </c>
      <c r="K7108" s="183">
        <v>7300</v>
      </c>
      <c r="L7108" s="183">
        <f t="shared" si="5872"/>
        <v>2700</v>
      </c>
      <c r="M7108" s="17">
        <v>1100</v>
      </c>
      <c r="N7108" s="17">
        <v>1100</v>
      </c>
      <c r="O7108" s="17">
        <v>500</v>
      </c>
      <c r="P7108" s="17">
        <f t="shared" si="5863"/>
        <v>10000</v>
      </c>
      <c r="Q7108" s="183">
        <f t="shared" si="5864"/>
        <v>100</v>
      </c>
    </row>
    <row r="7109" spans="1:17" x14ac:dyDescent="0.25">
      <c r="A7109" s="4" t="s">
        <v>2387</v>
      </c>
      <c r="B7109" s="4" t="s">
        <v>2193</v>
      </c>
      <c r="C7109" s="4" t="s">
        <v>12</v>
      </c>
      <c r="D7109" s="4" t="s">
        <v>2478</v>
      </c>
      <c r="E7109" s="3" t="s">
        <v>203</v>
      </c>
      <c r="F7109" s="4"/>
      <c r="G7109" s="16" t="s">
        <v>395</v>
      </c>
      <c r="H7109" s="16" t="s">
        <v>202</v>
      </c>
      <c r="I7109" s="183">
        <v>40000</v>
      </c>
      <c r="J7109" s="183">
        <v>40300</v>
      </c>
      <c r="K7109" s="183">
        <v>29500</v>
      </c>
      <c r="L7109" s="183">
        <f t="shared" si="5872"/>
        <v>10800</v>
      </c>
      <c r="M7109" s="17">
        <v>4000</v>
      </c>
      <c r="N7109" s="17">
        <v>4000</v>
      </c>
      <c r="O7109" s="17">
        <v>2800</v>
      </c>
      <c r="P7109" s="17">
        <f t="shared" si="5863"/>
        <v>40300</v>
      </c>
      <c r="Q7109" s="183">
        <f t="shared" si="5864"/>
        <v>100</v>
      </c>
    </row>
    <row r="7110" spans="1:17" x14ac:dyDescent="0.25">
      <c r="A7110" s="4" t="s">
        <v>2387</v>
      </c>
      <c r="B7110" s="4" t="s">
        <v>2193</v>
      </c>
      <c r="C7110" s="4" t="s">
        <v>12</v>
      </c>
      <c r="D7110" s="4" t="s">
        <v>2478</v>
      </c>
      <c r="E7110" s="3" t="s">
        <v>206</v>
      </c>
      <c r="F7110" s="4"/>
      <c r="G7110" s="16" t="s">
        <v>395</v>
      </c>
      <c r="H7110" s="16" t="s">
        <v>205</v>
      </c>
      <c r="I7110" s="183">
        <v>6000</v>
      </c>
      <c r="J7110" s="183">
        <v>6000</v>
      </c>
      <c r="K7110" s="183">
        <v>4300</v>
      </c>
      <c r="L7110" s="183">
        <f t="shared" si="5872"/>
        <v>1700</v>
      </c>
      <c r="M7110" s="17">
        <v>700</v>
      </c>
      <c r="N7110" s="17">
        <v>600</v>
      </c>
      <c r="O7110" s="17">
        <v>400</v>
      </c>
      <c r="P7110" s="17">
        <f t="shared" si="5863"/>
        <v>6000</v>
      </c>
      <c r="Q7110" s="183">
        <f t="shared" si="5864"/>
        <v>100</v>
      </c>
    </row>
    <row r="7111" spans="1:17" x14ac:dyDescent="0.25">
      <c r="A7111" s="4" t="s">
        <v>2387</v>
      </c>
      <c r="B7111" s="4" t="s">
        <v>2193</v>
      </c>
      <c r="C7111" s="4" t="s">
        <v>12</v>
      </c>
      <c r="D7111" s="4" t="s">
        <v>2478</v>
      </c>
      <c r="E7111" s="3" t="s">
        <v>209</v>
      </c>
      <c r="F7111" s="4"/>
      <c r="G7111" s="16" t="s">
        <v>395</v>
      </c>
      <c r="H7111" s="16" t="s">
        <v>208</v>
      </c>
      <c r="I7111" s="183">
        <v>100</v>
      </c>
      <c r="J7111" s="183">
        <v>100</v>
      </c>
      <c r="K7111" s="183">
        <v>0</v>
      </c>
      <c r="L7111" s="183">
        <f t="shared" si="5872"/>
        <v>0</v>
      </c>
      <c r="M7111" s="17">
        <v>0</v>
      </c>
      <c r="N7111" s="17">
        <v>0</v>
      </c>
      <c r="O7111" s="17">
        <v>0</v>
      </c>
      <c r="P7111" s="17">
        <f t="shared" si="5863"/>
        <v>0</v>
      </c>
      <c r="Q7111" s="183">
        <f t="shared" si="5864"/>
        <v>0</v>
      </c>
    </row>
    <row r="7112" spans="1:17" x14ac:dyDescent="0.25">
      <c r="A7112" s="4" t="s">
        <v>2387</v>
      </c>
      <c r="B7112" s="4" t="s">
        <v>2193</v>
      </c>
      <c r="C7112" s="4" t="s">
        <v>12</v>
      </c>
      <c r="D7112" s="4" t="s">
        <v>2478</v>
      </c>
      <c r="E7112" s="3" t="s">
        <v>212</v>
      </c>
      <c r="F7112" s="4"/>
      <c r="G7112" s="16" t="s">
        <v>395</v>
      </c>
      <c r="H7112" s="16" t="s">
        <v>211</v>
      </c>
      <c r="I7112" s="183">
        <v>11000</v>
      </c>
      <c r="J7112" s="183">
        <v>14200</v>
      </c>
      <c r="K7112" s="183">
        <v>13200</v>
      </c>
      <c r="L7112" s="183">
        <f t="shared" si="5872"/>
        <v>1000</v>
      </c>
      <c r="M7112" s="17">
        <v>400</v>
      </c>
      <c r="N7112" s="17">
        <v>400</v>
      </c>
      <c r="O7112" s="17">
        <v>200</v>
      </c>
      <c r="P7112" s="17">
        <f t="shared" si="5863"/>
        <v>14200</v>
      </c>
      <c r="Q7112" s="183">
        <f t="shared" si="5864"/>
        <v>100</v>
      </c>
    </row>
    <row r="7113" spans="1:17" x14ac:dyDescent="0.25">
      <c r="A7113" s="4" t="s">
        <v>2387</v>
      </c>
      <c r="B7113" s="4" t="s">
        <v>2193</v>
      </c>
      <c r="C7113" s="4" t="s">
        <v>12</v>
      </c>
      <c r="D7113" s="4" t="s">
        <v>2478</v>
      </c>
      <c r="E7113" s="3" t="s">
        <v>215</v>
      </c>
      <c r="F7113" s="4"/>
      <c r="G7113" s="16" t="s">
        <v>395</v>
      </c>
      <c r="H7113" s="16" t="s">
        <v>214</v>
      </c>
      <c r="I7113" s="183">
        <v>6000</v>
      </c>
      <c r="J7113" s="183">
        <v>6000</v>
      </c>
      <c r="K7113" s="183">
        <v>6000</v>
      </c>
      <c r="L7113" s="183">
        <f t="shared" si="5872"/>
        <v>0</v>
      </c>
      <c r="M7113" s="17">
        <v>0</v>
      </c>
      <c r="N7113" s="17">
        <v>0</v>
      </c>
      <c r="O7113" s="17">
        <v>0</v>
      </c>
      <c r="P7113" s="17">
        <f t="shared" si="5863"/>
        <v>6000</v>
      </c>
      <c r="Q7113" s="183">
        <f t="shared" si="5864"/>
        <v>100</v>
      </c>
    </row>
    <row r="7114" spans="1:17" x14ac:dyDescent="0.25">
      <c r="A7114" s="1" t="s">
        <v>2387</v>
      </c>
      <c r="B7114" s="1" t="s">
        <v>2193</v>
      </c>
      <c r="C7114" s="1" t="s">
        <v>12</v>
      </c>
      <c r="D7114" s="1" t="s">
        <v>2478</v>
      </c>
      <c r="E7114" s="1" t="s">
        <v>40</v>
      </c>
      <c r="F7114" s="4" t="s">
        <v>1</v>
      </c>
      <c r="G7114" s="16" t="s">
        <v>1</v>
      </c>
      <c r="H7114" s="2" t="s">
        <v>41</v>
      </c>
      <c r="I7114" s="185">
        <f t="shared" ref="I7114:O7114" si="5873">SUM(I7115:I7117)</f>
        <v>48484</v>
      </c>
      <c r="J7114" s="185">
        <f t="shared" si="5873"/>
        <v>56784</v>
      </c>
      <c r="K7114" s="185">
        <f t="shared" si="5873"/>
        <v>45338</v>
      </c>
      <c r="L7114" s="185">
        <f t="shared" si="5873"/>
        <v>6846</v>
      </c>
      <c r="M7114" s="15">
        <f t="shared" si="5873"/>
        <v>2546</v>
      </c>
      <c r="N7114" s="15">
        <f t="shared" si="5873"/>
        <v>2300</v>
      </c>
      <c r="O7114" s="15">
        <f t="shared" si="5873"/>
        <v>2000</v>
      </c>
      <c r="P7114" s="15">
        <f t="shared" si="5863"/>
        <v>52184</v>
      </c>
      <c r="Q7114" s="185">
        <f t="shared" si="5864"/>
        <v>91.899126514511124</v>
      </c>
    </row>
    <row r="7115" spans="1:17" x14ac:dyDescent="0.25">
      <c r="A7115" s="4" t="s">
        <v>2387</v>
      </c>
      <c r="B7115" s="4" t="s">
        <v>2193</v>
      </c>
      <c r="C7115" s="4" t="s">
        <v>12</v>
      </c>
      <c r="D7115" s="4" t="s">
        <v>2478</v>
      </c>
      <c r="E7115" s="3" t="s">
        <v>42</v>
      </c>
      <c r="F7115" s="4"/>
      <c r="G7115" s="16" t="s">
        <v>395</v>
      </c>
      <c r="H7115" s="16" t="s">
        <v>41</v>
      </c>
      <c r="I7115" s="183">
        <v>43900</v>
      </c>
      <c r="J7115" s="183">
        <v>51500</v>
      </c>
      <c r="K7115" s="183">
        <v>41000</v>
      </c>
      <c r="L7115" s="183">
        <f>M7115+N7115+O7115</f>
        <v>6000</v>
      </c>
      <c r="M7115" s="208">
        <v>2000</v>
      </c>
      <c r="N7115" s="208">
        <v>2000</v>
      </c>
      <c r="O7115" s="17">
        <v>2000</v>
      </c>
      <c r="P7115" s="17">
        <f t="shared" si="5863"/>
        <v>47000</v>
      </c>
      <c r="Q7115" s="183">
        <f t="shared" si="5864"/>
        <v>91.262135922330103</v>
      </c>
    </row>
    <row r="7116" spans="1:17" ht="22.5" x14ac:dyDescent="0.25">
      <c r="A7116" s="4" t="s">
        <v>2387</v>
      </c>
      <c r="B7116" s="4" t="s">
        <v>2193</v>
      </c>
      <c r="C7116" s="4" t="s">
        <v>12</v>
      </c>
      <c r="D7116" s="4" t="s">
        <v>2478</v>
      </c>
      <c r="E7116" s="3" t="s">
        <v>42</v>
      </c>
      <c r="F7116" s="4" t="s">
        <v>2485</v>
      </c>
      <c r="G7116" s="16" t="s">
        <v>395</v>
      </c>
      <c r="H7116" s="16" t="s">
        <v>50</v>
      </c>
      <c r="I7116" s="183">
        <v>4484</v>
      </c>
      <c r="J7116" s="183">
        <v>5184</v>
      </c>
      <c r="K7116" s="183">
        <v>4338</v>
      </c>
      <c r="L7116" s="183">
        <f>M7116+N7116+O7116</f>
        <v>846</v>
      </c>
      <c r="M7116" s="17">
        <v>546</v>
      </c>
      <c r="N7116" s="17">
        <v>300</v>
      </c>
      <c r="O7116" s="17">
        <v>0</v>
      </c>
      <c r="P7116" s="17">
        <f t="shared" si="5863"/>
        <v>5184</v>
      </c>
      <c r="Q7116" s="183">
        <f t="shared" si="5864"/>
        <v>100</v>
      </c>
    </row>
    <row r="7117" spans="1:17" ht="22.5" x14ac:dyDescent="0.25">
      <c r="A7117" s="4" t="s">
        <v>2387</v>
      </c>
      <c r="B7117" s="4" t="s">
        <v>2193</v>
      </c>
      <c r="C7117" s="4" t="s">
        <v>12</v>
      </c>
      <c r="D7117" s="4" t="s">
        <v>2478</v>
      </c>
      <c r="E7117" s="3" t="s">
        <v>42</v>
      </c>
      <c r="F7117" s="4" t="s">
        <v>2486</v>
      </c>
      <c r="G7117" s="16" t="s">
        <v>395</v>
      </c>
      <c r="H7117" s="16" t="s">
        <v>56</v>
      </c>
      <c r="I7117" s="183">
        <v>100</v>
      </c>
      <c r="J7117" s="183">
        <v>100</v>
      </c>
      <c r="K7117" s="183">
        <v>0</v>
      </c>
      <c r="L7117" s="183">
        <f>M7117+N7117+O7117</f>
        <v>0</v>
      </c>
      <c r="M7117" s="17">
        <v>0</v>
      </c>
      <c r="N7117" s="17">
        <v>0</v>
      </c>
      <c r="O7117" s="17">
        <v>0</v>
      </c>
      <c r="P7117" s="17">
        <f t="shared" si="5863"/>
        <v>0</v>
      </c>
      <c r="Q7117" s="183">
        <f t="shared" si="5864"/>
        <v>0</v>
      </c>
    </row>
    <row r="7118" spans="1:17" ht="22.5" x14ac:dyDescent="0.25">
      <c r="A7118" s="1" t="s">
        <v>1</v>
      </c>
      <c r="B7118" s="1" t="s">
        <v>1</v>
      </c>
      <c r="C7118" s="1" t="s">
        <v>1</v>
      </c>
      <c r="D7118" s="2" t="s">
        <v>1</v>
      </c>
      <c r="E7118" s="2" t="s">
        <v>1</v>
      </c>
      <c r="F7118" s="2" t="s">
        <v>1</v>
      </c>
      <c r="G7118" s="2" t="s">
        <v>1</v>
      </c>
      <c r="H7118" s="13" t="s">
        <v>57</v>
      </c>
      <c r="I7118" s="184">
        <f t="shared" ref="I7118:O7119" si="5874">SUM(I7119)</f>
        <v>200</v>
      </c>
      <c r="J7118" s="184">
        <f t="shared" si="5874"/>
        <v>200</v>
      </c>
      <c r="K7118" s="184">
        <f t="shared" si="5874"/>
        <v>0</v>
      </c>
      <c r="L7118" s="184">
        <f t="shared" si="5874"/>
        <v>0</v>
      </c>
      <c r="M7118" s="14">
        <f t="shared" si="5874"/>
        <v>0</v>
      </c>
      <c r="N7118" s="14">
        <f t="shared" si="5874"/>
        <v>0</v>
      </c>
      <c r="O7118" s="14">
        <f t="shared" si="5874"/>
        <v>0</v>
      </c>
      <c r="P7118" s="14">
        <f t="shared" si="5863"/>
        <v>0</v>
      </c>
      <c r="Q7118" s="184">
        <f t="shared" si="5864"/>
        <v>0</v>
      </c>
    </row>
    <row r="7119" spans="1:17" x14ac:dyDescent="0.25">
      <c r="A7119" s="4" t="s">
        <v>2387</v>
      </c>
      <c r="B7119" s="4" t="s">
        <v>2193</v>
      </c>
      <c r="C7119" s="4" t="s">
        <v>12</v>
      </c>
      <c r="D7119" s="4" t="s">
        <v>2478</v>
      </c>
      <c r="E7119" s="2" t="s">
        <v>58</v>
      </c>
      <c r="F7119" s="2" t="s">
        <v>1</v>
      </c>
      <c r="G7119" s="2" t="s">
        <v>1</v>
      </c>
      <c r="H7119" s="2" t="s">
        <v>59</v>
      </c>
      <c r="I7119" s="185">
        <f t="shared" si="5874"/>
        <v>200</v>
      </c>
      <c r="J7119" s="185">
        <f t="shared" si="5874"/>
        <v>200</v>
      </c>
      <c r="K7119" s="185">
        <f t="shared" si="5874"/>
        <v>0</v>
      </c>
      <c r="L7119" s="185">
        <f t="shared" si="5874"/>
        <v>0</v>
      </c>
      <c r="M7119" s="15">
        <f t="shared" si="5874"/>
        <v>0</v>
      </c>
      <c r="N7119" s="15">
        <f t="shared" si="5874"/>
        <v>0</v>
      </c>
      <c r="O7119" s="15">
        <f t="shared" si="5874"/>
        <v>0</v>
      </c>
      <c r="P7119" s="15">
        <f t="shared" si="5863"/>
        <v>0</v>
      </c>
      <c r="Q7119" s="185">
        <f t="shared" si="5864"/>
        <v>0</v>
      </c>
    </row>
    <row r="7120" spans="1:17" x14ac:dyDescent="0.25">
      <c r="A7120" s="1" t="s">
        <v>2387</v>
      </c>
      <c r="B7120" s="1" t="s">
        <v>2193</v>
      </c>
      <c r="C7120" s="1" t="s">
        <v>12</v>
      </c>
      <c r="D7120" s="1" t="s">
        <v>2478</v>
      </c>
      <c r="E7120" s="1" t="s">
        <v>67</v>
      </c>
      <c r="F7120" s="4" t="s">
        <v>1</v>
      </c>
      <c r="G7120" s="16" t="s">
        <v>1</v>
      </c>
      <c r="H7120" s="2" t="s">
        <v>68</v>
      </c>
      <c r="I7120" s="185">
        <f t="shared" ref="I7120:L7120" si="5875">SUM(I7121:I7122)</f>
        <v>200</v>
      </c>
      <c r="J7120" s="185">
        <f t="shared" ref="J7120" si="5876">SUM(J7121:J7122)</f>
        <v>200</v>
      </c>
      <c r="K7120" s="185">
        <f t="shared" ref="K7120" si="5877">SUM(K7121:K7122)</f>
        <v>0</v>
      </c>
      <c r="L7120" s="185">
        <f t="shared" si="5875"/>
        <v>0</v>
      </c>
      <c r="M7120" s="15">
        <f t="shared" ref="M7120:O7120" si="5878">SUM(M7121:M7122)</f>
        <v>0</v>
      </c>
      <c r="N7120" s="15">
        <f t="shared" si="5878"/>
        <v>0</v>
      </c>
      <c r="O7120" s="15">
        <f t="shared" si="5878"/>
        <v>0</v>
      </c>
      <c r="P7120" s="15">
        <f t="shared" si="5863"/>
        <v>0</v>
      </c>
      <c r="Q7120" s="185">
        <f t="shared" si="5864"/>
        <v>0</v>
      </c>
    </row>
    <row r="7121" spans="1:17" x14ac:dyDescent="0.25">
      <c r="A7121" s="4" t="s">
        <v>2387</v>
      </c>
      <c r="B7121" s="4" t="s">
        <v>2193</v>
      </c>
      <c r="C7121" s="4" t="s">
        <v>12</v>
      </c>
      <c r="D7121" s="4" t="s">
        <v>2478</v>
      </c>
      <c r="E7121" s="3" t="s">
        <v>69</v>
      </c>
      <c r="F7121" s="4"/>
      <c r="G7121" s="16" t="s">
        <v>395</v>
      </c>
      <c r="H7121" s="16" t="s">
        <v>68</v>
      </c>
      <c r="I7121" s="183">
        <v>100</v>
      </c>
      <c r="J7121" s="183">
        <v>100</v>
      </c>
      <c r="K7121" s="183">
        <v>0</v>
      </c>
      <c r="L7121" s="183">
        <f>M7121+N7121+O7121</f>
        <v>0</v>
      </c>
      <c r="M7121" s="17">
        <v>0</v>
      </c>
      <c r="N7121" s="17">
        <v>0</v>
      </c>
      <c r="O7121" s="17">
        <v>0</v>
      </c>
      <c r="P7121" s="17">
        <f t="shared" si="5863"/>
        <v>0</v>
      </c>
      <c r="Q7121" s="183">
        <f t="shared" si="5864"/>
        <v>0</v>
      </c>
    </row>
    <row r="7122" spans="1:17" ht="22.5" x14ac:dyDescent="0.25">
      <c r="A7122" s="4" t="s">
        <v>2387</v>
      </c>
      <c r="B7122" s="4" t="s">
        <v>2193</v>
      </c>
      <c r="C7122" s="4" t="s">
        <v>12</v>
      </c>
      <c r="D7122" s="4" t="s">
        <v>2478</v>
      </c>
      <c r="E7122" s="3" t="s">
        <v>69</v>
      </c>
      <c r="F7122" s="4" t="s">
        <v>2487</v>
      </c>
      <c r="G7122" s="16" t="s">
        <v>395</v>
      </c>
      <c r="H7122" s="16" t="s">
        <v>418</v>
      </c>
      <c r="I7122" s="183">
        <v>100</v>
      </c>
      <c r="J7122" s="183">
        <v>100</v>
      </c>
      <c r="K7122" s="183">
        <v>0</v>
      </c>
      <c r="L7122" s="183">
        <f>M7122+N7122+O7122</f>
        <v>0</v>
      </c>
      <c r="M7122" s="17">
        <v>0</v>
      </c>
      <c r="N7122" s="17">
        <v>0</v>
      </c>
      <c r="O7122" s="17">
        <v>0</v>
      </c>
      <c r="P7122" s="17">
        <f t="shared" si="5863"/>
        <v>0</v>
      </c>
      <c r="Q7122" s="183">
        <f t="shared" si="5864"/>
        <v>0</v>
      </c>
    </row>
    <row r="7123" spans="1:17" ht="22.5" x14ac:dyDescent="0.25">
      <c r="A7123" s="1" t="s">
        <v>1</v>
      </c>
      <c r="B7123" s="1" t="s">
        <v>1</v>
      </c>
      <c r="C7123" s="1" t="s">
        <v>1</v>
      </c>
      <c r="D7123" s="2" t="s">
        <v>1</v>
      </c>
      <c r="E7123" s="2" t="s">
        <v>1</v>
      </c>
      <c r="F7123" s="2" t="s">
        <v>1</v>
      </c>
      <c r="G7123" s="2" t="s">
        <v>1</v>
      </c>
      <c r="H7123" s="13" t="s">
        <v>70</v>
      </c>
      <c r="I7123" s="184">
        <f t="shared" ref="I7123:O7123" si="5879">SUM(I7124)</f>
        <v>149900</v>
      </c>
      <c r="J7123" s="184">
        <f t="shared" si="5879"/>
        <v>39800</v>
      </c>
      <c r="K7123" s="184">
        <f t="shared" si="5879"/>
        <v>24000</v>
      </c>
      <c r="L7123" s="184">
        <f t="shared" si="5879"/>
        <v>9000</v>
      </c>
      <c r="M7123" s="14">
        <f t="shared" si="5879"/>
        <v>3000</v>
      </c>
      <c r="N7123" s="14">
        <f t="shared" si="5879"/>
        <v>3000</v>
      </c>
      <c r="O7123" s="14">
        <f t="shared" si="5879"/>
        <v>3000</v>
      </c>
      <c r="P7123" s="14">
        <f t="shared" si="5863"/>
        <v>33000</v>
      </c>
      <c r="Q7123" s="184">
        <f t="shared" si="5864"/>
        <v>82.914572864321613</v>
      </c>
    </row>
    <row r="7124" spans="1:17" x14ac:dyDescent="0.25">
      <c r="A7124" s="4" t="s">
        <v>2387</v>
      </c>
      <c r="B7124" s="4" t="s">
        <v>2193</v>
      </c>
      <c r="C7124" s="4" t="s">
        <v>12</v>
      </c>
      <c r="D7124" s="4" t="s">
        <v>2478</v>
      </c>
      <c r="E7124" s="2" t="s">
        <v>71</v>
      </c>
      <c r="F7124" s="2" t="s">
        <v>1</v>
      </c>
      <c r="G7124" s="2" t="s">
        <v>1</v>
      </c>
      <c r="H7124" s="2" t="s">
        <v>72</v>
      </c>
      <c r="I7124" s="185">
        <f t="shared" ref="I7124:L7124" si="5880">SUM(I7125:I7127)</f>
        <v>149900</v>
      </c>
      <c r="J7124" s="185">
        <f t="shared" ref="J7124" si="5881">SUM(J7125:J7127)</f>
        <v>39800</v>
      </c>
      <c r="K7124" s="185">
        <f t="shared" ref="K7124" si="5882">SUM(K7125:K7127)</f>
        <v>24000</v>
      </c>
      <c r="L7124" s="185">
        <f t="shared" si="5880"/>
        <v>9000</v>
      </c>
      <c r="M7124" s="15">
        <f t="shared" ref="M7124:O7124" si="5883">SUM(M7125:M7127)</f>
        <v>3000</v>
      </c>
      <c r="N7124" s="15">
        <f t="shared" si="5883"/>
        <v>3000</v>
      </c>
      <c r="O7124" s="15">
        <f t="shared" si="5883"/>
        <v>3000</v>
      </c>
      <c r="P7124" s="15">
        <f t="shared" si="5863"/>
        <v>33000</v>
      </c>
      <c r="Q7124" s="185">
        <f t="shared" si="5864"/>
        <v>82.914572864321613</v>
      </c>
    </row>
    <row r="7125" spans="1:17" x14ac:dyDescent="0.25">
      <c r="A7125" s="4" t="s">
        <v>2387</v>
      </c>
      <c r="B7125" s="4" t="s">
        <v>2193</v>
      </c>
      <c r="C7125" s="4" t="s">
        <v>12</v>
      </c>
      <c r="D7125" s="4" t="s">
        <v>2478</v>
      </c>
      <c r="E7125" s="3" t="s">
        <v>75</v>
      </c>
      <c r="F7125" s="4"/>
      <c r="G7125" s="16" t="s">
        <v>395</v>
      </c>
      <c r="H7125" s="16" t="s">
        <v>74</v>
      </c>
      <c r="I7125" s="183">
        <v>66300</v>
      </c>
      <c r="J7125" s="183">
        <v>39500</v>
      </c>
      <c r="K7125" s="183">
        <v>24000</v>
      </c>
      <c r="L7125" s="183">
        <f>M7125+N7125+O7125</f>
        <v>9000</v>
      </c>
      <c r="M7125" s="208">
        <v>3000</v>
      </c>
      <c r="N7125" s="208">
        <v>3000</v>
      </c>
      <c r="O7125" s="208">
        <v>3000</v>
      </c>
      <c r="P7125" s="17">
        <f t="shared" si="5863"/>
        <v>33000</v>
      </c>
      <c r="Q7125" s="183">
        <f t="shared" si="5864"/>
        <v>83.544303797468359</v>
      </c>
    </row>
    <row r="7126" spans="1:17" x14ac:dyDescent="0.25">
      <c r="A7126" s="4" t="s">
        <v>2387</v>
      </c>
      <c r="B7126" s="4" t="s">
        <v>2193</v>
      </c>
      <c r="C7126" s="4" t="s">
        <v>12</v>
      </c>
      <c r="D7126" s="4" t="s">
        <v>2478</v>
      </c>
      <c r="E7126" s="3" t="s">
        <v>183</v>
      </c>
      <c r="F7126" s="4"/>
      <c r="G7126" s="16" t="s">
        <v>395</v>
      </c>
      <c r="H7126" s="16" t="s">
        <v>182</v>
      </c>
      <c r="I7126" s="183">
        <v>100</v>
      </c>
      <c r="J7126" s="183">
        <v>100</v>
      </c>
      <c r="K7126" s="183">
        <v>0</v>
      </c>
      <c r="L7126" s="183">
        <f>M7126+N7126+O7126</f>
        <v>0</v>
      </c>
      <c r="M7126" s="17">
        <v>0</v>
      </c>
      <c r="N7126" s="17">
        <v>0</v>
      </c>
      <c r="O7126" s="17">
        <v>0</v>
      </c>
      <c r="P7126" s="17">
        <f t="shared" si="5863"/>
        <v>0</v>
      </c>
      <c r="Q7126" s="183">
        <f t="shared" si="5864"/>
        <v>0</v>
      </c>
    </row>
    <row r="7127" spans="1:17" x14ac:dyDescent="0.25">
      <c r="A7127" s="4" t="s">
        <v>2387</v>
      </c>
      <c r="B7127" s="4" t="s">
        <v>2193</v>
      </c>
      <c r="C7127" s="4" t="s">
        <v>12</v>
      </c>
      <c r="D7127" s="4" t="s">
        <v>2478</v>
      </c>
      <c r="E7127" s="3" t="s">
        <v>341</v>
      </c>
      <c r="F7127" s="4"/>
      <c r="G7127" s="16" t="s">
        <v>395</v>
      </c>
      <c r="H7127" s="16" t="s">
        <v>340</v>
      </c>
      <c r="I7127" s="183">
        <v>83500</v>
      </c>
      <c r="J7127" s="183">
        <v>200</v>
      </c>
      <c r="K7127" s="183">
        <v>0</v>
      </c>
      <c r="L7127" s="183">
        <f>M7127+N7127+O7127</f>
        <v>0</v>
      </c>
      <c r="M7127" s="17">
        <v>0</v>
      </c>
      <c r="N7127" s="17">
        <v>0</v>
      </c>
      <c r="O7127" s="17">
        <v>0</v>
      </c>
      <c r="P7127" s="17">
        <f t="shared" si="5863"/>
        <v>0</v>
      </c>
      <c r="Q7127" s="183">
        <f t="shared" si="5864"/>
        <v>0</v>
      </c>
    </row>
    <row r="7128" spans="1:17" ht="22.5" x14ac:dyDescent="0.25">
      <c r="A7128" s="16" t="s">
        <v>1</v>
      </c>
      <c r="B7128" s="16" t="s">
        <v>1</v>
      </c>
      <c r="C7128" s="16" t="s">
        <v>1</v>
      </c>
      <c r="D7128" s="16" t="s">
        <v>1</v>
      </c>
      <c r="E7128" s="16" t="s">
        <v>1</v>
      </c>
      <c r="F7128" s="16" t="s">
        <v>1</v>
      </c>
      <c r="G7128" s="16" t="s">
        <v>1</v>
      </c>
      <c r="H7128" s="13" t="s">
        <v>2488</v>
      </c>
      <c r="I7128" s="184">
        <f t="shared" ref="I7128:O7128" si="5884">SUM(I7123,I7118,I7094)</f>
        <v>2052872</v>
      </c>
      <c r="J7128" s="184">
        <f t="shared" si="5884"/>
        <v>2037872</v>
      </c>
      <c r="K7128" s="184">
        <f t="shared" si="5884"/>
        <v>1595378</v>
      </c>
      <c r="L7128" s="184">
        <f t="shared" si="5884"/>
        <v>408996</v>
      </c>
      <c r="M7128" s="14">
        <f t="shared" si="5884"/>
        <v>149206</v>
      </c>
      <c r="N7128" s="14">
        <f t="shared" si="5884"/>
        <v>147282</v>
      </c>
      <c r="O7128" s="14">
        <f t="shared" si="5884"/>
        <v>112508</v>
      </c>
      <c r="P7128" s="14">
        <f t="shared" si="5863"/>
        <v>2004374</v>
      </c>
      <c r="Q7128" s="184">
        <f t="shared" si="5864"/>
        <v>98.35622649508899</v>
      </c>
    </row>
    <row r="7129" spans="1:17" ht="15.75" thickBot="1" x14ac:dyDescent="0.3">
      <c r="A7129" s="16" t="s">
        <v>1</v>
      </c>
      <c r="B7129" s="16" t="s">
        <v>1</v>
      </c>
      <c r="C7129" s="16" t="s">
        <v>1</v>
      </c>
      <c r="D7129" s="16" t="s">
        <v>1</v>
      </c>
      <c r="E7129" s="16" t="s">
        <v>1</v>
      </c>
      <c r="F7129" s="16" t="s">
        <v>1</v>
      </c>
      <c r="G7129" s="16" t="s">
        <v>1</v>
      </c>
      <c r="H7129" s="2" t="s">
        <v>77</v>
      </c>
      <c r="I7129" s="185">
        <v>45</v>
      </c>
      <c r="J7129" s="185">
        <v>45</v>
      </c>
      <c r="K7129" s="185"/>
      <c r="L7129" s="185"/>
      <c r="M7129" s="15"/>
      <c r="N7129" s="15"/>
      <c r="O7129" s="15"/>
      <c r="P7129" s="15"/>
      <c r="Q7129" s="164"/>
    </row>
    <row r="7130" spans="1:17" ht="45.75" thickBot="1" x14ac:dyDescent="0.3">
      <c r="A7130" s="212" t="s">
        <v>1</v>
      </c>
      <c r="B7130" s="212" t="s">
        <v>1</v>
      </c>
      <c r="C7130" s="212" t="s">
        <v>1</v>
      </c>
      <c r="D7130" s="212" t="s">
        <v>1</v>
      </c>
      <c r="E7130" s="212" t="s">
        <v>1</v>
      </c>
      <c r="F7130" s="212" t="s">
        <v>1</v>
      </c>
      <c r="G7130" s="214" t="s">
        <v>1</v>
      </c>
      <c r="H7130" s="5" t="s">
        <v>78</v>
      </c>
      <c r="I7130" s="109" t="s">
        <v>3374</v>
      </c>
      <c r="J7130" s="109" t="s">
        <v>3433</v>
      </c>
      <c r="K7130" s="109" t="s">
        <v>3437</v>
      </c>
      <c r="L7130" s="109" t="s">
        <v>3434</v>
      </c>
      <c r="M7130" s="5" t="s">
        <v>3439</v>
      </c>
      <c r="N7130" s="5" t="s">
        <v>3440</v>
      </c>
      <c r="O7130" s="5" t="s">
        <v>3441</v>
      </c>
      <c r="P7130" s="5" t="s">
        <v>3438</v>
      </c>
      <c r="Q7130" s="162" t="s">
        <v>3302</v>
      </c>
    </row>
    <row r="7131" spans="1:17" x14ac:dyDescent="0.25">
      <c r="A7131" s="213"/>
      <c r="B7131" s="213"/>
      <c r="C7131" s="213"/>
      <c r="D7131" s="213"/>
      <c r="E7131" s="213"/>
      <c r="F7131" s="213"/>
      <c r="G7131" s="215"/>
      <c r="H7131" s="18" t="s">
        <v>1</v>
      </c>
      <c r="I7131" s="110">
        <v>1</v>
      </c>
      <c r="J7131" s="110">
        <v>2</v>
      </c>
      <c r="K7131" s="110">
        <v>20</v>
      </c>
      <c r="L7131" s="110" t="s">
        <v>3402</v>
      </c>
      <c r="M7131" s="12">
        <v>5</v>
      </c>
      <c r="N7131" s="12">
        <v>6</v>
      </c>
      <c r="O7131" s="12">
        <v>7</v>
      </c>
      <c r="P7131" s="12" t="s">
        <v>3303</v>
      </c>
      <c r="Q7131" s="110">
        <v>9</v>
      </c>
    </row>
    <row r="7132" spans="1:17" x14ac:dyDescent="0.25">
      <c r="A7132" s="213"/>
      <c r="B7132" s="213"/>
      <c r="C7132" s="213"/>
      <c r="D7132" s="213"/>
      <c r="E7132" s="213"/>
      <c r="F7132" s="213"/>
      <c r="G7132" s="215"/>
      <c r="H7132" s="19" t="s">
        <v>436</v>
      </c>
      <c r="I7132" s="186">
        <f t="shared" ref="I7132:L7132" si="5885">SUM(I7128)</f>
        <v>2052872</v>
      </c>
      <c r="J7132" s="186">
        <f t="shared" ref="J7132" si="5886">SUM(J7128)</f>
        <v>2037872</v>
      </c>
      <c r="K7132" s="186">
        <f t="shared" ref="K7132" si="5887">SUM(K7128)</f>
        <v>1595378</v>
      </c>
      <c r="L7132" s="186">
        <f t="shared" si="5885"/>
        <v>408996</v>
      </c>
      <c r="M7132" s="20">
        <f t="shared" ref="M7132:O7132" si="5888">SUM(M7128)</f>
        <v>149206</v>
      </c>
      <c r="N7132" s="20">
        <f t="shared" si="5888"/>
        <v>147282</v>
      </c>
      <c r="O7132" s="20">
        <f t="shared" si="5888"/>
        <v>112508</v>
      </c>
      <c r="P7132" s="20">
        <f>K7132+L7132</f>
        <v>2004374</v>
      </c>
      <c r="Q7132" s="186">
        <f>IF(J7132=0,"-",P7132/J7132*100)</f>
        <v>98.35622649508899</v>
      </c>
    </row>
    <row r="7133" spans="1:17" x14ac:dyDescent="0.25">
      <c r="A7133" s="216"/>
      <c r="B7133" s="216"/>
      <c r="C7133" s="216"/>
      <c r="D7133" s="216"/>
      <c r="E7133" s="216"/>
      <c r="F7133" s="216"/>
      <c r="G7133" s="217"/>
      <c r="H7133" s="21" t="s">
        <v>80</v>
      </c>
      <c r="I7133" s="186">
        <f t="shared" ref="I7133:L7133" si="5889">SUM(I7132)</f>
        <v>2052872</v>
      </c>
      <c r="J7133" s="186">
        <f t="shared" ref="J7133" si="5890">SUM(J7132)</f>
        <v>2037872</v>
      </c>
      <c r="K7133" s="186">
        <f t="shared" ref="K7133" si="5891">SUM(K7132)</f>
        <v>1595378</v>
      </c>
      <c r="L7133" s="186">
        <f t="shared" si="5889"/>
        <v>408996</v>
      </c>
      <c r="M7133" s="20">
        <f t="shared" ref="M7133:O7133" si="5892">SUM(M7132)</f>
        <v>149206</v>
      </c>
      <c r="N7133" s="20">
        <f t="shared" si="5892"/>
        <v>147282</v>
      </c>
      <c r="O7133" s="20">
        <f t="shared" si="5892"/>
        <v>112508</v>
      </c>
      <c r="P7133" s="20">
        <f>K7133+L7133</f>
        <v>2004374</v>
      </c>
      <c r="Q7133" s="186">
        <f>IF(J7133=0,"-",P7133/J7133*100)</f>
        <v>98.35622649508899</v>
      </c>
    </row>
    <row r="7134" spans="1:17" x14ac:dyDescent="0.25">
      <c r="A7134" s="16" t="s">
        <v>1</v>
      </c>
      <c r="B7134" s="16" t="s">
        <v>1</v>
      </c>
      <c r="C7134" s="16" t="s">
        <v>1</v>
      </c>
      <c r="D7134" s="16" t="s">
        <v>1</v>
      </c>
      <c r="E7134" s="16" t="s">
        <v>1</v>
      </c>
      <c r="F7134" s="16" t="s">
        <v>1</v>
      </c>
      <c r="G7134" s="16" t="s">
        <v>1</v>
      </c>
      <c r="H7134" s="13" t="s">
        <v>2489</v>
      </c>
      <c r="I7134" s="184">
        <f t="shared" ref="I7134:L7134" si="5893">SUM(I7128)</f>
        <v>2052872</v>
      </c>
      <c r="J7134" s="184">
        <f t="shared" ref="J7134" si="5894">SUM(J7128)</f>
        <v>2037872</v>
      </c>
      <c r="K7134" s="184">
        <f t="shared" ref="K7134" si="5895">SUM(K7128)</f>
        <v>1595378</v>
      </c>
      <c r="L7134" s="184">
        <f t="shared" si="5893"/>
        <v>408996</v>
      </c>
      <c r="M7134" s="14">
        <f t="shared" ref="M7134:O7135" si="5896">SUM(M7128)</f>
        <v>149206</v>
      </c>
      <c r="N7134" s="14">
        <f t="shared" si="5896"/>
        <v>147282</v>
      </c>
      <c r="O7134" s="14">
        <f t="shared" si="5896"/>
        <v>112508</v>
      </c>
      <c r="P7134" s="14">
        <f>K7134+L7134</f>
        <v>2004374</v>
      </c>
      <c r="Q7134" s="184">
        <f>IF(J7134=0,"-",P7134/J7134*100)</f>
        <v>98.35622649508899</v>
      </c>
    </row>
    <row r="7135" spans="1:17" x14ac:dyDescent="0.25">
      <c r="A7135" s="16" t="s">
        <v>1</v>
      </c>
      <c r="B7135" s="16" t="s">
        <v>1</v>
      </c>
      <c r="C7135" s="16" t="s">
        <v>1</v>
      </c>
      <c r="D7135" s="16" t="s">
        <v>1</v>
      </c>
      <c r="E7135" s="16" t="s">
        <v>1</v>
      </c>
      <c r="F7135" s="16" t="s">
        <v>1</v>
      </c>
      <c r="G7135" s="16" t="s">
        <v>1</v>
      </c>
      <c r="H7135" s="2" t="s">
        <v>77</v>
      </c>
      <c r="I7135" s="185">
        <f t="shared" ref="I7135:J7135" si="5897">SUM(I7129)</f>
        <v>45</v>
      </c>
      <c r="J7135" s="185">
        <f t="shared" si="5897"/>
        <v>45</v>
      </c>
      <c r="K7135" s="185"/>
      <c r="L7135" s="185"/>
      <c r="M7135" s="15">
        <f t="shared" si="5896"/>
        <v>0</v>
      </c>
      <c r="N7135" s="15">
        <f t="shared" si="5896"/>
        <v>0</v>
      </c>
      <c r="O7135" s="15">
        <f t="shared" si="5896"/>
        <v>0</v>
      </c>
      <c r="P7135" s="15"/>
      <c r="Q7135" s="185">
        <f>IF(J7135=0,"-",P7135/J7135*100)</f>
        <v>0</v>
      </c>
    </row>
    <row r="7136" spans="1:17" ht="15.75" thickBot="1" x14ac:dyDescent="0.3">
      <c r="A7136" s="1" t="s">
        <v>2387</v>
      </c>
      <c r="B7136" s="1" t="s">
        <v>2490</v>
      </c>
      <c r="C7136" s="4" t="s">
        <v>1</v>
      </c>
      <c r="D7136" s="4" t="s">
        <v>1</v>
      </c>
      <c r="E7136" s="2" t="s">
        <v>1</v>
      </c>
      <c r="F7136" s="2" t="s">
        <v>1</v>
      </c>
      <c r="G7136" s="2" t="s">
        <v>1</v>
      </c>
      <c r="H7136" s="2" t="s">
        <v>1</v>
      </c>
      <c r="I7136" s="183"/>
      <c r="J7136" s="183"/>
      <c r="K7136" s="183"/>
      <c r="L7136" s="183"/>
      <c r="M7136" s="3"/>
      <c r="N7136" s="3"/>
      <c r="O7136" s="3"/>
      <c r="P7136" s="3"/>
      <c r="Q7136" s="161"/>
    </row>
    <row r="7137" spans="1:17" ht="45.75" thickBot="1" x14ac:dyDescent="0.3">
      <c r="A7137" s="5" t="s">
        <v>4</v>
      </c>
      <c r="B7137" s="5" t="s">
        <v>5</v>
      </c>
      <c r="C7137" s="5" t="s">
        <v>6</v>
      </c>
      <c r="D7137" s="6" t="s">
        <v>1</v>
      </c>
      <c r="E7137" s="5" t="s">
        <v>7</v>
      </c>
      <c r="F7137" s="5" t="s">
        <v>8</v>
      </c>
      <c r="G7137" s="5" t="s">
        <v>9</v>
      </c>
      <c r="H7137" s="5" t="s">
        <v>10</v>
      </c>
      <c r="I7137" s="109" t="s">
        <v>3374</v>
      </c>
      <c r="J7137" s="109" t="s">
        <v>3433</v>
      </c>
      <c r="K7137" s="109" t="s">
        <v>3437</v>
      </c>
      <c r="L7137" s="109" t="s">
        <v>3434</v>
      </c>
      <c r="M7137" s="5" t="s">
        <v>3439</v>
      </c>
      <c r="N7137" s="5" t="s">
        <v>3440</v>
      </c>
      <c r="O7137" s="5" t="s">
        <v>3441</v>
      </c>
      <c r="P7137" s="5" t="s">
        <v>3438</v>
      </c>
      <c r="Q7137" s="162" t="s">
        <v>3302</v>
      </c>
    </row>
    <row r="7138" spans="1:17" x14ac:dyDescent="0.25">
      <c r="A7138" s="7" t="s">
        <v>1</v>
      </c>
      <c r="B7138" s="7" t="s">
        <v>1</v>
      </c>
      <c r="C7138" s="7" t="s">
        <v>1</v>
      </c>
      <c r="D7138" s="8" t="s">
        <v>1</v>
      </c>
      <c r="E7138" s="8" t="s">
        <v>1</v>
      </c>
      <c r="F7138" s="9" t="s">
        <v>1</v>
      </c>
      <c r="G7138" s="10" t="s">
        <v>1</v>
      </c>
      <c r="H7138" s="11" t="s">
        <v>1</v>
      </c>
      <c r="I7138" s="110">
        <v>1</v>
      </c>
      <c r="J7138" s="110">
        <v>2</v>
      </c>
      <c r="K7138" s="110">
        <v>20</v>
      </c>
      <c r="L7138" s="110" t="s">
        <v>3402</v>
      </c>
      <c r="M7138" s="12">
        <v>5</v>
      </c>
      <c r="N7138" s="12">
        <v>6</v>
      </c>
      <c r="O7138" s="12">
        <v>7</v>
      </c>
      <c r="P7138" s="12" t="s">
        <v>3303</v>
      </c>
      <c r="Q7138" s="110">
        <v>9</v>
      </c>
    </row>
    <row r="7139" spans="1:17" ht="22.5" x14ac:dyDescent="0.25">
      <c r="A7139" s="1" t="s">
        <v>2387</v>
      </c>
      <c r="B7139" s="1" t="s">
        <v>2490</v>
      </c>
      <c r="C7139" s="4" t="s">
        <v>12</v>
      </c>
      <c r="D7139" s="4" t="s">
        <v>2491</v>
      </c>
      <c r="E7139" s="2" t="s">
        <v>1</v>
      </c>
      <c r="F7139" s="2" t="s">
        <v>1</v>
      </c>
      <c r="G7139" s="2" t="s">
        <v>1</v>
      </c>
      <c r="H7139" s="2" t="s">
        <v>2492</v>
      </c>
      <c r="I7139" s="183">
        <v>0</v>
      </c>
      <c r="J7139" s="183"/>
      <c r="K7139" s="183"/>
      <c r="L7139" s="183"/>
      <c r="M7139" s="3"/>
      <c r="N7139" s="3"/>
      <c r="O7139" s="3"/>
      <c r="P7139" s="3"/>
      <c r="Q7139" s="161"/>
    </row>
    <row r="7140" spans="1:17" ht="33.75" x14ac:dyDescent="0.25">
      <c r="A7140" s="1" t="s">
        <v>1</v>
      </c>
      <c r="B7140" s="1" t="s">
        <v>1</v>
      </c>
      <c r="C7140" s="1" t="s">
        <v>1</v>
      </c>
      <c r="D7140" s="2" t="s">
        <v>1</v>
      </c>
      <c r="E7140" s="2" t="s">
        <v>1</v>
      </c>
      <c r="F7140" s="2" t="s">
        <v>1</v>
      </c>
      <c r="G7140" s="2" t="s">
        <v>1</v>
      </c>
      <c r="H7140" s="13" t="s">
        <v>14</v>
      </c>
      <c r="I7140" s="184">
        <f t="shared" ref="I7140:L7140" si="5898">SUM(I7141,I7149,I7151)</f>
        <v>3505175</v>
      </c>
      <c r="J7140" s="184">
        <f t="shared" ref="J7140" si="5899">SUM(J7141,J7149,J7151)</f>
        <v>3527523</v>
      </c>
      <c r="K7140" s="184">
        <f t="shared" ref="K7140" si="5900">SUM(K7141,K7149,K7151)</f>
        <v>2729470</v>
      </c>
      <c r="L7140" s="184">
        <f t="shared" si="5898"/>
        <v>792896</v>
      </c>
      <c r="M7140" s="14">
        <f t="shared" ref="M7140:O7140" si="5901">SUM(M7141,M7149,M7151)</f>
        <v>268140</v>
      </c>
      <c r="N7140" s="14">
        <f t="shared" si="5901"/>
        <v>268110</v>
      </c>
      <c r="O7140" s="14">
        <f t="shared" si="5901"/>
        <v>256646</v>
      </c>
      <c r="P7140" s="14">
        <f t="shared" ref="P7140:P7174" si="5902">K7140+L7140</f>
        <v>3522366</v>
      </c>
      <c r="Q7140" s="184">
        <f t="shared" ref="Q7140:Q7173" si="5903">IF(J7140=0,"-",P7140/J7140*100)</f>
        <v>99.85380676469012</v>
      </c>
    </row>
    <row r="7141" spans="1:17" x14ac:dyDescent="0.25">
      <c r="A7141" s="4" t="s">
        <v>2387</v>
      </c>
      <c r="B7141" s="4" t="s">
        <v>2490</v>
      </c>
      <c r="C7141" s="4" t="s">
        <v>12</v>
      </c>
      <c r="D7141" s="4" t="s">
        <v>2491</v>
      </c>
      <c r="E7141" s="2" t="s">
        <v>15</v>
      </c>
      <c r="F7141" s="2" t="s">
        <v>1</v>
      </c>
      <c r="G7141" s="2" t="s">
        <v>1</v>
      </c>
      <c r="H7141" s="2" t="s">
        <v>16</v>
      </c>
      <c r="I7141" s="185">
        <f t="shared" ref="I7141:L7141" si="5904">SUM(I7142:I7143)</f>
        <v>2891989</v>
      </c>
      <c r="J7141" s="185">
        <f t="shared" ref="J7141" si="5905">SUM(J7142:J7143)</f>
        <v>2891989</v>
      </c>
      <c r="K7141" s="185">
        <f t="shared" ref="K7141" si="5906">SUM(K7142:K7143)</f>
        <v>2206825</v>
      </c>
      <c r="L7141" s="185">
        <f t="shared" si="5904"/>
        <v>685164</v>
      </c>
      <c r="M7141" s="15">
        <f t="shared" ref="M7141:O7141" si="5907">SUM(M7142:M7143)</f>
        <v>227621</v>
      </c>
      <c r="N7141" s="15">
        <f t="shared" si="5907"/>
        <v>228771</v>
      </c>
      <c r="O7141" s="15">
        <f t="shared" si="5907"/>
        <v>228772</v>
      </c>
      <c r="P7141" s="15">
        <f t="shared" si="5902"/>
        <v>2891989</v>
      </c>
      <c r="Q7141" s="185">
        <f t="shared" si="5903"/>
        <v>100</v>
      </c>
    </row>
    <row r="7142" spans="1:17" x14ac:dyDescent="0.25">
      <c r="A7142" s="4" t="s">
        <v>2387</v>
      </c>
      <c r="B7142" s="4" t="s">
        <v>2490</v>
      </c>
      <c r="C7142" s="4" t="s">
        <v>12</v>
      </c>
      <c r="D7142" s="4" t="s">
        <v>2491</v>
      </c>
      <c r="E7142" s="3" t="s">
        <v>18</v>
      </c>
      <c r="F7142" s="4"/>
      <c r="G7142" s="16" t="s">
        <v>395</v>
      </c>
      <c r="H7142" s="16" t="s">
        <v>17</v>
      </c>
      <c r="I7142" s="183">
        <v>2508990</v>
      </c>
      <c r="J7142" s="183">
        <v>2500931</v>
      </c>
      <c r="K7142" s="183">
        <v>1890000</v>
      </c>
      <c r="L7142" s="183">
        <f>M7142+N7142+O7142</f>
        <v>610931</v>
      </c>
      <c r="M7142" s="17">
        <v>200310</v>
      </c>
      <c r="N7142" s="17">
        <v>205310</v>
      </c>
      <c r="O7142" s="17">
        <v>205311</v>
      </c>
      <c r="P7142" s="17">
        <f t="shared" si="5902"/>
        <v>2500931</v>
      </c>
      <c r="Q7142" s="183">
        <f t="shared" si="5903"/>
        <v>100</v>
      </c>
    </row>
    <row r="7143" spans="1:17" x14ac:dyDescent="0.25">
      <c r="A7143" s="1" t="s">
        <v>2387</v>
      </c>
      <c r="B7143" s="1" t="s">
        <v>2490</v>
      </c>
      <c r="C7143" s="1" t="s">
        <v>12</v>
      </c>
      <c r="D7143" s="1" t="s">
        <v>2491</v>
      </c>
      <c r="E7143" s="1" t="s">
        <v>20</v>
      </c>
      <c r="F7143" s="4" t="s">
        <v>1</v>
      </c>
      <c r="G7143" s="16" t="s">
        <v>1</v>
      </c>
      <c r="H7143" s="2" t="s">
        <v>21</v>
      </c>
      <c r="I7143" s="185">
        <f t="shared" ref="I7143:O7143" si="5908">SUM(I7144:I7148)</f>
        <v>382999</v>
      </c>
      <c r="J7143" s="185">
        <f t="shared" si="5908"/>
        <v>391058</v>
      </c>
      <c r="K7143" s="185">
        <f t="shared" si="5908"/>
        <v>316825</v>
      </c>
      <c r="L7143" s="185">
        <f t="shared" si="5908"/>
        <v>74233</v>
      </c>
      <c r="M7143" s="15">
        <f t="shared" si="5908"/>
        <v>27311</v>
      </c>
      <c r="N7143" s="15">
        <f t="shared" si="5908"/>
        <v>23461</v>
      </c>
      <c r="O7143" s="15">
        <f t="shared" si="5908"/>
        <v>23461</v>
      </c>
      <c r="P7143" s="15">
        <f t="shared" si="5902"/>
        <v>391058</v>
      </c>
      <c r="Q7143" s="185">
        <f t="shared" si="5903"/>
        <v>100</v>
      </c>
    </row>
    <row r="7144" spans="1:17" x14ac:dyDescent="0.25">
      <c r="A7144" s="4" t="s">
        <v>2387</v>
      </c>
      <c r="B7144" s="4" t="s">
        <v>2490</v>
      </c>
      <c r="C7144" s="4" t="s">
        <v>12</v>
      </c>
      <c r="D7144" s="4" t="s">
        <v>2491</v>
      </c>
      <c r="E7144" s="3" t="s">
        <v>22</v>
      </c>
      <c r="F7144" s="4" t="s">
        <v>2493</v>
      </c>
      <c r="G7144" s="16" t="s">
        <v>395</v>
      </c>
      <c r="H7144" s="16" t="s">
        <v>86</v>
      </c>
      <c r="I7144" s="183">
        <v>105000</v>
      </c>
      <c r="J7144" s="183">
        <v>105000</v>
      </c>
      <c r="K7144" s="183">
        <v>80400</v>
      </c>
      <c r="L7144" s="183">
        <f>M7144+N7144+O7144</f>
        <v>24600</v>
      </c>
      <c r="M7144" s="17">
        <v>8200</v>
      </c>
      <c r="N7144" s="17">
        <v>8200</v>
      </c>
      <c r="O7144" s="17">
        <v>8200</v>
      </c>
      <c r="P7144" s="17">
        <f t="shared" si="5902"/>
        <v>105000</v>
      </c>
      <c r="Q7144" s="183">
        <f t="shared" si="5903"/>
        <v>100</v>
      </c>
    </row>
    <row r="7145" spans="1:17" x14ac:dyDescent="0.25">
      <c r="A7145" s="4" t="s">
        <v>2387</v>
      </c>
      <c r="B7145" s="4" t="s">
        <v>2490</v>
      </c>
      <c r="C7145" s="4" t="s">
        <v>12</v>
      </c>
      <c r="D7145" s="4" t="s">
        <v>2491</v>
      </c>
      <c r="E7145" s="3" t="s">
        <v>22</v>
      </c>
      <c r="F7145" s="4" t="s">
        <v>2494</v>
      </c>
      <c r="G7145" s="16" t="s">
        <v>395</v>
      </c>
      <c r="H7145" s="16" t="s">
        <v>26</v>
      </c>
      <c r="I7145" s="183">
        <v>218783</v>
      </c>
      <c r="J7145" s="183">
        <v>218783</v>
      </c>
      <c r="K7145" s="183">
        <v>173000</v>
      </c>
      <c r="L7145" s="183">
        <f>M7145+N7145+O7145</f>
        <v>45783</v>
      </c>
      <c r="M7145" s="17">
        <v>15261</v>
      </c>
      <c r="N7145" s="17">
        <v>15261</v>
      </c>
      <c r="O7145" s="17">
        <v>15261</v>
      </c>
      <c r="P7145" s="17">
        <f t="shared" si="5902"/>
        <v>218783</v>
      </c>
      <c r="Q7145" s="183">
        <f t="shared" si="5903"/>
        <v>100</v>
      </c>
    </row>
    <row r="7146" spans="1:17" x14ac:dyDescent="0.25">
      <c r="A7146" s="4" t="s">
        <v>2387</v>
      </c>
      <c r="B7146" s="4" t="s">
        <v>2490</v>
      </c>
      <c r="C7146" s="4" t="s">
        <v>12</v>
      </c>
      <c r="D7146" s="4" t="s">
        <v>2491</v>
      </c>
      <c r="E7146" s="3" t="s">
        <v>22</v>
      </c>
      <c r="F7146" s="4" t="s">
        <v>2495</v>
      </c>
      <c r="G7146" s="16" t="s">
        <v>395</v>
      </c>
      <c r="H7146" s="16" t="s">
        <v>28</v>
      </c>
      <c r="I7146" s="183">
        <v>45766</v>
      </c>
      <c r="J7146" s="183">
        <v>53825</v>
      </c>
      <c r="K7146" s="183">
        <v>53825</v>
      </c>
      <c r="L7146" s="183">
        <f>M7146+N7146+O7146</f>
        <v>0</v>
      </c>
      <c r="M7146" s="17">
        <v>0</v>
      </c>
      <c r="N7146" s="17">
        <v>0</v>
      </c>
      <c r="O7146" s="17">
        <v>0</v>
      </c>
      <c r="P7146" s="17">
        <f t="shared" si="5902"/>
        <v>53825</v>
      </c>
      <c r="Q7146" s="183">
        <f t="shared" si="5903"/>
        <v>100</v>
      </c>
    </row>
    <row r="7147" spans="1:17" x14ac:dyDescent="0.25">
      <c r="A7147" s="4" t="s">
        <v>2387</v>
      </c>
      <c r="B7147" s="4" t="s">
        <v>2490</v>
      </c>
      <c r="C7147" s="4" t="s">
        <v>12</v>
      </c>
      <c r="D7147" s="4" t="s">
        <v>2491</v>
      </c>
      <c r="E7147" s="3" t="s">
        <v>22</v>
      </c>
      <c r="F7147" s="4" t="s">
        <v>2496</v>
      </c>
      <c r="G7147" s="16" t="s">
        <v>395</v>
      </c>
      <c r="H7147" s="16" t="s">
        <v>24</v>
      </c>
      <c r="I7147" s="183">
        <v>0</v>
      </c>
      <c r="J7147" s="183">
        <v>0</v>
      </c>
      <c r="K7147" s="183">
        <v>0</v>
      </c>
      <c r="L7147" s="183">
        <f>M7147+N7147+O7147</f>
        <v>0</v>
      </c>
      <c r="M7147" s="17"/>
      <c r="N7147" s="17"/>
      <c r="O7147" s="17"/>
      <c r="P7147" s="17">
        <f t="shared" si="5902"/>
        <v>0</v>
      </c>
      <c r="Q7147" s="161" t="str">
        <f t="shared" si="5903"/>
        <v>-</v>
      </c>
    </row>
    <row r="7148" spans="1:17" x14ac:dyDescent="0.25">
      <c r="A7148" s="4" t="s">
        <v>2387</v>
      </c>
      <c r="B7148" s="4" t="s">
        <v>2490</v>
      </c>
      <c r="C7148" s="4" t="s">
        <v>12</v>
      </c>
      <c r="D7148" s="4" t="s">
        <v>2491</v>
      </c>
      <c r="E7148" s="3" t="s">
        <v>22</v>
      </c>
      <c r="F7148" s="4" t="s">
        <v>2497</v>
      </c>
      <c r="G7148" s="16" t="s">
        <v>395</v>
      </c>
      <c r="H7148" s="16" t="s">
        <v>30</v>
      </c>
      <c r="I7148" s="183">
        <v>13450</v>
      </c>
      <c r="J7148" s="183">
        <v>13450</v>
      </c>
      <c r="K7148" s="183">
        <v>9600</v>
      </c>
      <c r="L7148" s="183">
        <f>M7148+N7148+O7148</f>
        <v>3850</v>
      </c>
      <c r="M7148" s="17">
        <v>3850</v>
      </c>
      <c r="N7148" s="17"/>
      <c r="O7148" s="17"/>
      <c r="P7148" s="17">
        <f t="shared" si="5902"/>
        <v>13450</v>
      </c>
      <c r="Q7148" s="183">
        <f t="shared" si="5903"/>
        <v>100</v>
      </c>
    </row>
    <row r="7149" spans="1:17" x14ac:dyDescent="0.25">
      <c r="A7149" s="4" t="s">
        <v>2387</v>
      </c>
      <c r="B7149" s="4" t="s">
        <v>2490</v>
      </c>
      <c r="C7149" s="4" t="s">
        <v>12</v>
      </c>
      <c r="D7149" s="4" t="s">
        <v>2491</v>
      </c>
      <c r="E7149" s="2" t="s">
        <v>31</v>
      </c>
      <c r="F7149" s="2" t="s">
        <v>1</v>
      </c>
      <c r="G7149" s="2" t="s">
        <v>1</v>
      </c>
      <c r="H7149" s="2" t="s">
        <v>32</v>
      </c>
      <c r="I7149" s="185">
        <f t="shared" ref="I7149:O7149" si="5909">SUM(I7150)</f>
        <v>263443</v>
      </c>
      <c r="J7149" s="185">
        <f t="shared" si="5909"/>
        <v>263443</v>
      </c>
      <c r="K7149" s="185">
        <f t="shared" si="5909"/>
        <v>199000</v>
      </c>
      <c r="L7149" s="185">
        <f t="shared" si="5909"/>
        <v>64443</v>
      </c>
      <c r="M7149" s="15">
        <f t="shared" si="5909"/>
        <v>24815</v>
      </c>
      <c r="N7149" s="15">
        <f t="shared" si="5909"/>
        <v>19814</v>
      </c>
      <c r="O7149" s="15">
        <f t="shared" si="5909"/>
        <v>19814</v>
      </c>
      <c r="P7149" s="15">
        <f t="shared" si="5902"/>
        <v>263443</v>
      </c>
      <c r="Q7149" s="185">
        <f t="shared" si="5903"/>
        <v>100</v>
      </c>
    </row>
    <row r="7150" spans="1:17" x14ac:dyDescent="0.25">
      <c r="A7150" s="4" t="s">
        <v>2387</v>
      </c>
      <c r="B7150" s="4" t="s">
        <v>2490</v>
      </c>
      <c r="C7150" s="4" t="s">
        <v>12</v>
      </c>
      <c r="D7150" s="4" t="s">
        <v>2491</v>
      </c>
      <c r="E7150" s="3" t="s">
        <v>34</v>
      </c>
      <c r="F7150" s="4"/>
      <c r="G7150" s="16" t="s">
        <v>395</v>
      </c>
      <c r="H7150" s="16" t="s">
        <v>33</v>
      </c>
      <c r="I7150" s="183">
        <v>263443</v>
      </c>
      <c r="J7150" s="183">
        <v>263443</v>
      </c>
      <c r="K7150" s="183">
        <v>199000</v>
      </c>
      <c r="L7150" s="183">
        <f>M7150+N7150+O7150</f>
        <v>64443</v>
      </c>
      <c r="M7150" s="17">
        <v>24815</v>
      </c>
      <c r="N7150" s="17">
        <v>19814</v>
      </c>
      <c r="O7150" s="17">
        <v>19814</v>
      </c>
      <c r="P7150" s="17">
        <f t="shared" si="5902"/>
        <v>263443</v>
      </c>
      <c r="Q7150" s="183">
        <f t="shared" si="5903"/>
        <v>100</v>
      </c>
    </row>
    <row r="7151" spans="1:17" x14ac:dyDescent="0.25">
      <c r="A7151" s="4" t="s">
        <v>2387</v>
      </c>
      <c r="B7151" s="4" t="s">
        <v>2490</v>
      </c>
      <c r="C7151" s="4" t="s">
        <v>12</v>
      </c>
      <c r="D7151" s="4" t="s">
        <v>2491</v>
      </c>
      <c r="E7151" s="2" t="s">
        <v>35</v>
      </c>
      <c r="F7151" s="2" t="s">
        <v>1</v>
      </c>
      <c r="G7151" s="2" t="s">
        <v>1</v>
      </c>
      <c r="H7151" s="2" t="s">
        <v>36</v>
      </c>
      <c r="I7151" s="185">
        <f t="shared" ref="I7151:O7151" si="5910">SUM(I7152:I7160)</f>
        <v>349743</v>
      </c>
      <c r="J7151" s="185">
        <f t="shared" si="5910"/>
        <v>372091</v>
      </c>
      <c r="K7151" s="185">
        <f t="shared" si="5910"/>
        <v>323645</v>
      </c>
      <c r="L7151" s="185">
        <f t="shared" si="5910"/>
        <v>43289</v>
      </c>
      <c r="M7151" s="15">
        <f t="shared" si="5910"/>
        <v>15704</v>
      </c>
      <c r="N7151" s="15">
        <f t="shared" si="5910"/>
        <v>19525</v>
      </c>
      <c r="O7151" s="15">
        <f t="shared" si="5910"/>
        <v>8060</v>
      </c>
      <c r="P7151" s="15">
        <f t="shared" si="5902"/>
        <v>366934</v>
      </c>
      <c r="Q7151" s="185">
        <f t="shared" si="5903"/>
        <v>98.614048713889872</v>
      </c>
    </row>
    <row r="7152" spans="1:17" x14ac:dyDescent="0.25">
      <c r="A7152" s="4" t="s">
        <v>2387</v>
      </c>
      <c r="B7152" s="4" t="s">
        <v>2490</v>
      </c>
      <c r="C7152" s="4" t="s">
        <v>12</v>
      </c>
      <c r="D7152" s="4" t="s">
        <v>2491</v>
      </c>
      <c r="E7152" s="3" t="s">
        <v>39</v>
      </c>
      <c r="F7152" s="4"/>
      <c r="G7152" s="16" t="s">
        <v>395</v>
      </c>
      <c r="H7152" s="16" t="s">
        <v>38</v>
      </c>
      <c r="I7152" s="183">
        <v>500</v>
      </c>
      <c r="J7152" s="183">
        <v>500</v>
      </c>
      <c r="K7152" s="183">
        <v>300</v>
      </c>
      <c r="L7152" s="183">
        <f t="shared" ref="L7152:L7159" si="5911">M7152+N7152+O7152</f>
        <v>200</v>
      </c>
      <c r="M7152" s="17">
        <v>200</v>
      </c>
      <c r="N7152" s="17"/>
      <c r="O7152" s="17"/>
      <c r="P7152" s="17">
        <f t="shared" si="5902"/>
        <v>500</v>
      </c>
      <c r="Q7152" s="183">
        <f t="shared" si="5903"/>
        <v>100</v>
      </c>
    </row>
    <row r="7153" spans="1:17" x14ac:dyDescent="0.25">
      <c r="A7153" s="4" t="s">
        <v>2387</v>
      </c>
      <c r="B7153" s="4" t="s">
        <v>2490</v>
      </c>
      <c r="C7153" s="4" t="s">
        <v>12</v>
      </c>
      <c r="D7153" s="4" t="s">
        <v>2491</v>
      </c>
      <c r="E7153" s="3" t="s">
        <v>197</v>
      </c>
      <c r="F7153" s="4"/>
      <c r="G7153" s="16" t="s">
        <v>395</v>
      </c>
      <c r="H7153" s="16" t="s">
        <v>196</v>
      </c>
      <c r="I7153" s="183">
        <v>67600</v>
      </c>
      <c r="J7153" s="183">
        <v>65260</v>
      </c>
      <c r="K7153" s="183">
        <v>49000</v>
      </c>
      <c r="L7153" s="183">
        <f t="shared" si="5911"/>
        <v>16260</v>
      </c>
      <c r="M7153" s="17">
        <v>4000</v>
      </c>
      <c r="N7153" s="17">
        <v>5500</v>
      </c>
      <c r="O7153" s="17">
        <v>6760</v>
      </c>
      <c r="P7153" s="17">
        <f t="shared" si="5902"/>
        <v>65260</v>
      </c>
      <c r="Q7153" s="183">
        <f t="shared" si="5903"/>
        <v>100</v>
      </c>
    </row>
    <row r="7154" spans="1:17" x14ac:dyDescent="0.25">
      <c r="A7154" s="4" t="s">
        <v>2387</v>
      </c>
      <c r="B7154" s="4" t="s">
        <v>2490</v>
      </c>
      <c r="C7154" s="4" t="s">
        <v>12</v>
      </c>
      <c r="D7154" s="4" t="s">
        <v>2491</v>
      </c>
      <c r="E7154" s="3" t="s">
        <v>200</v>
      </c>
      <c r="F7154" s="4"/>
      <c r="G7154" s="16" t="s">
        <v>395</v>
      </c>
      <c r="H7154" s="16" t="s">
        <v>199</v>
      </c>
      <c r="I7154" s="183">
        <v>21800</v>
      </c>
      <c r="J7154" s="183">
        <v>21800</v>
      </c>
      <c r="K7154" s="183">
        <v>16000</v>
      </c>
      <c r="L7154" s="183">
        <f t="shared" si="5911"/>
        <v>5800</v>
      </c>
      <c r="M7154" s="17">
        <v>2500</v>
      </c>
      <c r="N7154" s="17">
        <v>2000</v>
      </c>
      <c r="O7154" s="17">
        <v>1300</v>
      </c>
      <c r="P7154" s="17">
        <f t="shared" si="5902"/>
        <v>21800</v>
      </c>
      <c r="Q7154" s="183">
        <f t="shared" si="5903"/>
        <v>100</v>
      </c>
    </row>
    <row r="7155" spans="1:17" x14ac:dyDescent="0.25">
      <c r="A7155" s="4" t="s">
        <v>2387</v>
      </c>
      <c r="B7155" s="4" t="s">
        <v>2490</v>
      </c>
      <c r="C7155" s="4" t="s">
        <v>12</v>
      </c>
      <c r="D7155" s="4" t="s">
        <v>2491</v>
      </c>
      <c r="E7155" s="3" t="s">
        <v>203</v>
      </c>
      <c r="F7155" s="4"/>
      <c r="G7155" s="16" t="s">
        <v>395</v>
      </c>
      <c r="H7155" s="16" t="s">
        <v>202</v>
      </c>
      <c r="I7155" s="183">
        <v>110000</v>
      </c>
      <c r="J7155" s="183">
        <v>105876</v>
      </c>
      <c r="K7155" s="183">
        <v>94800</v>
      </c>
      <c r="L7155" s="183">
        <f t="shared" si="5911"/>
        <v>11076</v>
      </c>
      <c r="M7155" s="17">
        <v>4200</v>
      </c>
      <c r="N7155" s="17">
        <v>6876</v>
      </c>
      <c r="O7155" s="17">
        <v>0</v>
      </c>
      <c r="P7155" s="17">
        <f t="shared" si="5902"/>
        <v>105876</v>
      </c>
      <c r="Q7155" s="183">
        <f t="shared" si="5903"/>
        <v>100</v>
      </c>
    </row>
    <row r="7156" spans="1:17" x14ac:dyDescent="0.25">
      <c r="A7156" s="4" t="s">
        <v>2387</v>
      </c>
      <c r="B7156" s="4" t="s">
        <v>2490</v>
      </c>
      <c r="C7156" s="4" t="s">
        <v>12</v>
      </c>
      <c r="D7156" s="4" t="s">
        <v>2491</v>
      </c>
      <c r="E7156" s="3" t="s">
        <v>206</v>
      </c>
      <c r="F7156" s="4"/>
      <c r="G7156" s="16" t="s">
        <v>395</v>
      </c>
      <c r="H7156" s="16" t="s">
        <v>205</v>
      </c>
      <c r="I7156" s="183">
        <v>19817</v>
      </c>
      <c r="J7156" s="183">
        <v>16749</v>
      </c>
      <c r="K7156" s="183">
        <v>13600</v>
      </c>
      <c r="L7156" s="183">
        <f t="shared" si="5911"/>
        <v>3149</v>
      </c>
      <c r="M7156" s="17">
        <v>1000</v>
      </c>
      <c r="N7156" s="17">
        <v>2149</v>
      </c>
      <c r="O7156" s="17">
        <v>0</v>
      </c>
      <c r="P7156" s="17">
        <f t="shared" si="5902"/>
        <v>16749</v>
      </c>
      <c r="Q7156" s="183">
        <f t="shared" si="5903"/>
        <v>100</v>
      </c>
    </row>
    <row r="7157" spans="1:17" x14ac:dyDescent="0.25">
      <c r="A7157" s="4" t="s">
        <v>2387</v>
      </c>
      <c r="B7157" s="4" t="s">
        <v>2490</v>
      </c>
      <c r="C7157" s="4" t="s">
        <v>12</v>
      </c>
      <c r="D7157" s="4" t="s">
        <v>2491</v>
      </c>
      <c r="E7157" s="3" t="s">
        <v>209</v>
      </c>
      <c r="F7157" s="4"/>
      <c r="G7157" s="16" t="s">
        <v>395</v>
      </c>
      <c r="H7157" s="16" t="s">
        <v>208</v>
      </c>
      <c r="I7157" s="183">
        <v>25000</v>
      </c>
      <c r="J7157" s="183">
        <v>44000</v>
      </c>
      <c r="K7157" s="183">
        <v>44000</v>
      </c>
      <c r="L7157" s="183">
        <f t="shared" si="5911"/>
        <v>0</v>
      </c>
      <c r="M7157" s="17"/>
      <c r="N7157" s="17"/>
      <c r="O7157" s="17"/>
      <c r="P7157" s="17">
        <f t="shared" si="5902"/>
        <v>44000</v>
      </c>
      <c r="Q7157" s="183">
        <f t="shared" si="5903"/>
        <v>100</v>
      </c>
    </row>
    <row r="7158" spans="1:17" x14ac:dyDescent="0.25">
      <c r="A7158" s="4" t="s">
        <v>2387</v>
      </c>
      <c r="B7158" s="4" t="s">
        <v>2490</v>
      </c>
      <c r="C7158" s="4" t="s">
        <v>12</v>
      </c>
      <c r="D7158" s="4" t="s">
        <v>2491</v>
      </c>
      <c r="E7158" s="3" t="s">
        <v>212</v>
      </c>
      <c r="F7158" s="4"/>
      <c r="G7158" s="16" t="s">
        <v>395</v>
      </c>
      <c r="H7158" s="16" t="s">
        <v>211</v>
      </c>
      <c r="I7158" s="183">
        <v>35000</v>
      </c>
      <c r="J7158" s="183">
        <v>35000</v>
      </c>
      <c r="K7158" s="183">
        <v>35000</v>
      </c>
      <c r="L7158" s="183">
        <f t="shared" si="5911"/>
        <v>0</v>
      </c>
      <c r="M7158" s="17">
        <v>0</v>
      </c>
      <c r="N7158" s="17">
        <v>0</v>
      </c>
      <c r="O7158" s="17">
        <v>0</v>
      </c>
      <c r="P7158" s="17">
        <f t="shared" si="5902"/>
        <v>35000</v>
      </c>
      <c r="Q7158" s="183">
        <f t="shared" si="5903"/>
        <v>100</v>
      </c>
    </row>
    <row r="7159" spans="1:17" x14ac:dyDescent="0.25">
      <c r="A7159" s="4" t="s">
        <v>2387</v>
      </c>
      <c r="B7159" s="4" t="s">
        <v>2490</v>
      </c>
      <c r="C7159" s="4" t="s">
        <v>12</v>
      </c>
      <c r="D7159" s="4" t="s">
        <v>2491</v>
      </c>
      <c r="E7159" s="3" t="s">
        <v>215</v>
      </c>
      <c r="F7159" s="4"/>
      <c r="G7159" s="16" t="s">
        <v>395</v>
      </c>
      <c r="H7159" s="16" t="s">
        <v>214</v>
      </c>
      <c r="I7159" s="183">
        <v>7365</v>
      </c>
      <c r="J7159" s="183">
        <v>7365</v>
      </c>
      <c r="K7159" s="183">
        <v>7365</v>
      </c>
      <c r="L7159" s="183">
        <f t="shared" si="5911"/>
        <v>0</v>
      </c>
      <c r="M7159" s="17">
        <v>0</v>
      </c>
      <c r="N7159" s="17">
        <v>0</v>
      </c>
      <c r="O7159" s="17">
        <v>0</v>
      </c>
      <c r="P7159" s="17">
        <f t="shared" si="5902"/>
        <v>7365</v>
      </c>
      <c r="Q7159" s="183">
        <f t="shared" si="5903"/>
        <v>100</v>
      </c>
    </row>
    <row r="7160" spans="1:17" x14ac:dyDescent="0.25">
      <c r="A7160" s="1" t="s">
        <v>2387</v>
      </c>
      <c r="B7160" s="1" t="s">
        <v>2490</v>
      </c>
      <c r="C7160" s="1" t="s">
        <v>12</v>
      </c>
      <c r="D7160" s="1" t="s">
        <v>2491</v>
      </c>
      <c r="E7160" s="1" t="s">
        <v>40</v>
      </c>
      <c r="F7160" s="4" t="s">
        <v>1</v>
      </c>
      <c r="G7160" s="16" t="s">
        <v>1</v>
      </c>
      <c r="H7160" s="2" t="s">
        <v>41</v>
      </c>
      <c r="I7160" s="185">
        <f t="shared" ref="I7160:O7160" si="5912">SUM(I7161:I7163)</f>
        <v>62661</v>
      </c>
      <c r="J7160" s="185">
        <f t="shared" si="5912"/>
        <v>75541</v>
      </c>
      <c r="K7160" s="185">
        <f t="shared" si="5912"/>
        <v>63580</v>
      </c>
      <c r="L7160" s="185">
        <f t="shared" si="5912"/>
        <v>6804</v>
      </c>
      <c r="M7160" s="15">
        <f t="shared" si="5912"/>
        <v>3804</v>
      </c>
      <c r="N7160" s="15">
        <f t="shared" si="5912"/>
        <v>3000</v>
      </c>
      <c r="O7160" s="15">
        <f t="shared" si="5912"/>
        <v>0</v>
      </c>
      <c r="P7160" s="15">
        <f t="shared" si="5902"/>
        <v>70384</v>
      </c>
      <c r="Q7160" s="185">
        <f t="shared" si="5903"/>
        <v>93.173243669000939</v>
      </c>
    </row>
    <row r="7161" spans="1:17" x14ac:dyDescent="0.25">
      <c r="A7161" s="4" t="s">
        <v>2387</v>
      </c>
      <c r="B7161" s="4" t="s">
        <v>2490</v>
      </c>
      <c r="C7161" s="4" t="s">
        <v>12</v>
      </c>
      <c r="D7161" s="4" t="s">
        <v>2491</v>
      </c>
      <c r="E7161" s="3" t="s">
        <v>42</v>
      </c>
      <c r="F7161" s="4"/>
      <c r="G7161" s="16" t="s">
        <v>395</v>
      </c>
      <c r="H7161" s="16" t="s">
        <v>41</v>
      </c>
      <c r="I7161" s="183">
        <v>49157</v>
      </c>
      <c r="J7161" s="183">
        <v>62037</v>
      </c>
      <c r="K7161" s="183">
        <v>50880</v>
      </c>
      <c r="L7161" s="183">
        <f>M7161+N7161+O7161</f>
        <v>6000</v>
      </c>
      <c r="M7161" s="208">
        <v>3000</v>
      </c>
      <c r="N7161" s="208">
        <v>3000</v>
      </c>
      <c r="O7161" s="17"/>
      <c r="P7161" s="17">
        <f t="shared" si="5902"/>
        <v>56880</v>
      </c>
      <c r="Q7161" s="183">
        <f t="shared" si="5903"/>
        <v>91.687218917742641</v>
      </c>
    </row>
    <row r="7162" spans="1:17" ht="22.5" x14ac:dyDescent="0.25">
      <c r="A7162" s="4" t="s">
        <v>2387</v>
      </c>
      <c r="B7162" s="4" t="s">
        <v>2490</v>
      </c>
      <c r="C7162" s="4" t="s">
        <v>12</v>
      </c>
      <c r="D7162" s="4" t="s">
        <v>2491</v>
      </c>
      <c r="E7162" s="3" t="s">
        <v>42</v>
      </c>
      <c r="F7162" s="4" t="s">
        <v>2498</v>
      </c>
      <c r="G7162" s="16" t="s">
        <v>395</v>
      </c>
      <c r="H7162" s="16" t="s">
        <v>50</v>
      </c>
      <c r="I7162" s="183">
        <v>8004</v>
      </c>
      <c r="J7162" s="183">
        <v>8004</v>
      </c>
      <c r="K7162" s="183">
        <v>7200</v>
      </c>
      <c r="L7162" s="183">
        <f>M7162+N7162+O7162</f>
        <v>804</v>
      </c>
      <c r="M7162" s="17">
        <v>804</v>
      </c>
      <c r="N7162" s="17">
        <v>0</v>
      </c>
      <c r="O7162" s="17">
        <v>0</v>
      </c>
      <c r="P7162" s="17">
        <f t="shared" si="5902"/>
        <v>8004</v>
      </c>
      <c r="Q7162" s="183">
        <f t="shared" si="5903"/>
        <v>100</v>
      </c>
    </row>
    <row r="7163" spans="1:17" ht="22.5" x14ac:dyDescent="0.25">
      <c r="A7163" s="4" t="s">
        <v>2387</v>
      </c>
      <c r="B7163" s="4" t="s">
        <v>2490</v>
      </c>
      <c r="C7163" s="4" t="s">
        <v>12</v>
      </c>
      <c r="D7163" s="4" t="s">
        <v>2491</v>
      </c>
      <c r="E7163" s="3" t="s">
        <v>42</v>
      </c>
      <c r="F7163" s="4" t="s">
        <v>2499</v>
      </c>
      <c r="G7163" s="16" t="s">
        <v>395</v>
      </c>
      <c r="H7163" s="16" t="s">
        <v>56</v>
      </c>
      <c r="I7163" s="183">
        <v>5500</v>
      </c>
      <c r="J7163" s="183">
        <v>5500</v>
      </c>
      <c r="K7163" s="183">
        <v>5500</v>
      </c>
      <c r="L7163" s="183">
        <f>M7163+N7163+O7163</f>
        <v>0</v>
      </c>
      <c r="M7163" s="17">
        <v>0</v>
      </c>
      <c r="N7163" s="17">
        <v>0</v>
      </c>
      <c r="O7163" s="17">
        <v>0</v>
      </c>
      <c r="P7163" s="17">
        <f t="shared" si="5902"/>
        <v>5500</v>
      </c>
      <c r="Q7163" s="183">
        <f t="shared" si="5903"/>
        <v>100</v>
      </c>
    </row>
    <row r="7164" spans="1:17" ht="15.75" customHeight="1" x14ac:dyDescent="0.25">
      <c r="A7164" s="1" t="s">
        <v>1</v>
      </c>
      <c r="B7164" s="1" t="s">
        <v>1</v>
      </c>
      <c r="C7164" s="1" t="s">
        <v>1</v>
      </c>
      <c r="D7164" s="2" t="s">
        <v>1</v>
      </c>
      <c r="E7164" s="2" t="s">
        <v>1</v>
      </c>
      <c r="F7164" s="2" t="s">
        <v>1</v>
      </c>
      <c r="G7164" s="2" t="s">
        <v>1</v>
      </c>
      <c r="H7164" s="13" t="s">
        <v>57</v>
      </c>
      <c r="I7164" s="184">
        <f t="shared" ref="I7164:O7165" si="5913">SUM(I7165)</f>
        <v>200</v>
      </c>
      <c r="J7164" s="184">
        <f t="shared" si="5913"/>
        <v>62450</v>
      </c>
      <c r="K7164" s="184">
        <f t="shared" si="5913"/>
        <v>62250</v>
      </c>
      <c r="L7164" s="184">
        <f t="shared" si="5913"/>
        <v>0</v>
      </c>
      <c r="M7164" s="14">
        <f t="shared" si="5913"/>
        <v>0</v>
      </c>
      <c r="N7164" s="14">
        <f t="shared" si="5913"/>
        <v>0</v>
      </c>
      <c r="O7164" s="14">
        <f t="shared" si="5913"/>
        <v>0</v>
      </c>
      <c r="P7164" s="14">
        <f t="shared" si="5902"/>
        <v>62250</v>
      </c>
      <c r="Q7164" s="184">
        <f t="shared" si="5903"/>
        <v>99.679743795036018</v>
      </c>
    </row>
    <row r="7165" spans="1:17" x14ac:dyDescent="0.25">
      <c r="A7165" s="4" t="s">
        <v>2387</v>
      </c>
      <c r="B7165" s="4" t="s">
        <v>2490</v>
      </c>
      <c r="C7165" s="4" t="s">
        <v>12</v>
      </c>
      <c r="D7165" s="4" t="s">
        <v>2491</v>
      </c>
      <c r="E7165" s="2" t="s">
        <v>58</v>
      </c>
      <c r="F7165" s="2" t="s">
        <v>1</v>
      </c>
      <c r="G7165" s="2" t="s">
        <v>1</v>
      </c>
      <c r="H7165" s="2" t="s">
        <v>59</v>
      </c>
      <c r="I7165" s="185">
        <f t="shared" si="5913"/>
        <v>200</v>
      </c>
      <c r="J7165" s="185">
        <f t="shared" si="5913"/>
        <v>62450</v>
      </c>
      <c r="K7165" s="185">
        <f t="shared" si="5913"/>
        <v>62250</v>
      </c>
      <c r="L7165" s="185">
        <f t="shared" si="5913"/>
        <v>0</v>
      </c>
      <c r="M7165" s="15">
        <f t="shared" si="5913"/>
        <v>0</v>
      </c>
      <c r="N7165" s="15">
        <f t="shared" si="5913"/>
        <v>0</v>
      </c>
      <c r="O7165" s="15">
        <f t="shared" si="5913"/>
        <v>0</v>
      </c>
      <c r="P7165" s="15">
        <f t="shared" si="5902"/>
        <v>62250</v>
      </c>
      <c r="Q7165" s="185">
        <f t="shared" si="5903"/>
        <v>99.679743795036018</v>
      </c>
    </row>
    <row r="7166" spans="1:17" x14ac:dyDescent="0.25">
      <c r="A7166" s="1" t="s">
        <v>2387</v>
      </c>
      <c r="B7166" s="1" t="s">
        <v>2490</v>
      </c>
      <c r="C7166" s="1" t="s">
        <v>12</v>
      </c>
      <c r="D7166" s="1" t="s">
        <v>2491</v>
      </c>
      <c r="E7166" s="1" t="s">
        <v>67</v>
      </c>
      <c r="F7166" s="4" t="s">
        <v>1</v>
      </c>
      <c r="G7166" s="16" t="s">
        <v>1</v>
      </c>
      <c r="H7166" s="2" t="s">
        <v>68</v>
      </c>
      <c r="I7166" s="185">
        <f t="shared" ref="I7166:L7166" si="5914">SUM(I7167:I7168)</f>
        <v>200</v>
      </c>
      <c r="J7166" s="185">
        <f t="shared" ref="J7166" si="5915">SUM(J7167:J7168)</f>
        <v>62450</v>
      </c>
      <c r="K7166" s="185">
        <f t="shared" ref="K7166" si="5916">SUM(K7167:K7168)</f>
        <v>62250</v>
      </c>
      <c r="L7166" s="185">
        <f t="shared" si="5914"/>
        <v>0</v>
      </c>
      <c r="M7166" s="15">
        <f t="shared" ref="M7166:O7166" si="5917">SUM(M7167:M7168)</f>
        <v>0</v>
      </c>
      <c r="N7166" s="15">
        <f t="shared" si="5917"/>
        <v>0</v>
      </c>
      <c r="O7166" s="15">
        <f t="shared" si="5917"/>
        <v>0</v>
      </c>
      <c r="P7166" s="15">
        <f t="shared" si="5902"/>
        <v>62250</v>
      </c>
      <c r="Q7166" s="185">
        <f t="shared" si="5903"/>
        <v>99.679743795036018</v>
      </c>
    </row>
    <row r="7167" spans="1:17" x14ac:dyDescent="0.25">
      <c r="A7167" s="4" t="s">
        <v>2387</v>
      </c>
      <c r="B7167" s="4" t="s">
        <v>2490</v>
      </c>
      <c r="C7167" s="4" t="s">
        <v>12</v>
      </c>
      <c r="D7167" s="4" t="s">
        <v>2491</v>
      </c>
      <c r="E7167" s="3" t="s">
        <v>69</v>
      </c>
      <c r="F7167" s="4"/>
      <c r="G7167" s="16" t="s">
        <v>395</v>
      </c>
      <c r="H7167" s="16" t="s">
        <v>68</v>
      </c>
      <c r="I7167" s="183">
        <v>100</v>
      </c>
      <c r="J7167" s="183">
        <v>100</v>
      </c>
      <c r="K7167" s="183">
        <v>0</v>
      </c>
      <c r="L7167" s="183">
        <f>M7167+N7167+O7167</f>
        <v>0</v>
      </c>
      <c r="M7167" s="17"/>
      <c r="N7167" s="17"/>
      <c r="O7167" s="17"/>
      <c r="P7167" s="17">
        <f t="shared" si="5902"/>
        <v>0</v>
      </c>
      <c r="Q7167" s="183">
        <f t="shared" si="5903"/>
        <v>0</v>
      </c>
    </row>
    <row r="7168" spans="1:17" ht="22.5" x14ac:dyDescent="0.25">
      <c r="A7168" s="4" t="s">
        <v>2387</v>
      </c>
      <c r="B7168" s="4" t="s">
        <v>2490</v>
      </c>
      <c r="C7168" s="4" t="s">
        <v>12</v>
      </c>
      <c r="D7168" s="4" t="s">
        <v>2491</v>
      </c>
      <c r="E7168" s="3" t="s">
        <v>69</v>
      </c>
      <c r="F7168" s="4" t="s">
        <v>2500</v>
      </c>
      <c r="G7168" s="16" t="s">
        <v>395</v>
      </c>
      <c r="H7168" s="16" t="s">
        <v>418</v>
      </c>
      <c r="I7168" s="183">
        <v>100</v>
      </c>
      <c r="J7168" s="183">
        <v>62350</v>
      </c>
      <c r="K7168" s="183">
        <v>62250</v>
      </c>
      <c r="L7168" s="183">
        <f>M7168+N7168+O7168</f>
        <v>0</v>
      </c>
      <c r="M7168" s="17"/>
      <c r="N7168" s="17"/>
      <c r="O7168" s="17"/>
      <c r="P7168" s="17">
        <f t="shared" si="5902"/>
        <v>62250</v>
      </c>
      <c r="Q7168" s="183">
        <f t="shared" si="5903"/>
        <v>99.839615076182838</v>
      </c>
    </row>
    <row r="7169" spans="1:17" ht="13.5" customHeight="1" x14ac:dyDescent="0.25">
      <c r="A7169" s="1" t="s">
        <v>1</v>
      </c>
      <c r="B7169" s="1" t="s">
        <v>1</v>
      </c>
      <c r="C7169" s="1" t="s">
        <v>1</v>
      </c>
      <c r="D7169" s="2" t="s">
        <v>1</v>
      </c>
      <c r="E7169" s="2" t="s">
        <v>1</v>
      </c>
      <c r="F7169" s="2" t="s">
        <v>1</v>
      </c>
      <c r="G7169" s="2" t="s">
        <v>1</v>
      </c>
      <c r="H7169" s="13" t="s">
        <v>70</v>
      </c>
      <c r="I7169" s="184">
        <f t="shared" ref="I7169:O7169" si="5918">SUM(I7170)</f>
        <v>163500</v>
      </c>
      <c r="J7169" s="184">
        <f t="shared" si="5918"/>
        <v>174632</v>
      </c>
      <c r="K7169" s="184">
        <f t="shared" si="5918"/>
        <v>159132</v>
      </c>
      <c r="L7169" s="184">
        <f t="shared" si="5918"/>
        <v>10000</v>
      </c>
      <c r="M7169" s="14">
        <f t="shared" si="5918"/>
        <v>10000</v>
      </c>
      <c r="N7169" s="14">
        <f t="shared" si="5918"/>
        <v>0</v>
      </c>
      <c r="O7169" s="14">
        <f t="shared" si="5918"/>
        <v>0</v>
      </c>
      <c r="P7169" s="14">
        <f t="shared" si="5902"/>
        <v>169132</v>
      </c>
      <c r="Q7169" s="184">
        <f t="shared" si="5903"/>
        <v>96.850519950524529</v>
      </c>
    </row>
    <row r="7170" spans="1:17" x14ac:dyDescent="0.25">
      <c r="A7170" s="4" t="s">
        <v>2387</v>
      </c>
      <c r="B7170" s="4" t="s">
        <v>2490</v>
      </c>
      <c r="C7170" s="4" t="s">
        <v>12</v>
      </c>
      <c r="D7170" s="4" t="s">
        <v>2491</v>
      </c>
      <c r="E7170" s="2" t="s">
        <v>71</v>
      </c>
      <c r="F7170" s="2" t="s">
        <v>1</v>
      </c>
      <c r="G7170" s="2" t="s">
        <v>1</v>
      </c>
      <c r="H7170" s="2" t="s">
        <v>72</v>
      </c>
      <c r="I7170" s="185">
        <f t="shared" ref="I7170:L7170" si="5919">SUM(I7171:I7172)</f>
        <v>163500</v>
      </c>
      <c r="J7170" s="185">
        <f t="shared" ref="J7170" si="5920">SUM(J7171:J7172)</f>
        <v>174632</v>
      </c>
      <c r="K7170" s="185">
        <f t="shared" ref="K7170" si="5921">SUM(K7171:K7172)</f>
        <v>159132</v>
      </c>
      <c r="L7170" s="185">
        <f t="shared" si="5919"/>
        <v>10000</v>
      </c>
      <c r="M7170" s="15">
        <f t="shared" ref="M7170:O7170" si="5922">SUM(M7171:M7172)</f>
        <v>10000</v>
      </c>
      <c r="N7170" s="15">
        <f t="shared" si="5922"/>
        <v>0</v>
      </c>
      <c r="O7170" s="15">
        <f t="shared" si="5922"/>
        <v>0</v>
      </c>
      <c r="P7170" s="15">
        <f t="shared" si="5902"/>
        <v>169132</v>
      </c>
      <c r="Q7170" s="185">
        <f t="shared" si="5903"/>
        <v>96.850519950524529</v>
      </c>
    </row>
    <row r="7171" spans="1:17" x14ac:dyDescent="0.25">
      <c r="A7171" s="4" t="s">
        <v>2387</v>
      </c>
      <c r="B7171" s="4" t="s">
        <v>2490</v>
      </c>
      <c r="C7171" s="4" t="s">
        <v>12</v>
      </c>
      <c r="D7171" s="4" t="s">
        <v>2491</v>
      </c>
      <c r="E7171" s="3" t="s">
        <v>75</v>
      </c>
      <c r="F7171" s="4"/>
      <c r="G7171" s="16" t="s">
        <v>395</v>
      </c>
      <c r="H7171" s="16" t="s">
        <v>74</v>
      </c>
      <c r="I7171" s="183">
        <v>80000</v>
      </c>
      <c r="J7171" s="183">
        <v>91132</v>
      </c>
      <c r="K7171" s="183">
        <v>91132</v>
      </c>
      <c r="L7171" s="183">
        <f>M7171+N7171+O7171</f>
        <v>0</v>
      </c>
      <c r="M7171" s="17"/>
      <c r="N7171" s="17">
        <v>0</v>
      </c>
      <c r="O7171" s="17">
        <v>0</v>
      </c>
      <c r="P7171" s="17">
        <f t="shared" si="5902"/>
        <v>91132</v>
      </c>
      <c r="Q7171" s="183">
        <f t="shared" si="5903"/>
        <v>100</v>
      </c>
    </row>
    <row r="7172" spans="1:17" x14ac:dyDescent="0.25">
      <c r="A7172" s="4" t="s">
        <v>2387</v>
      </c>
      <c r="B7172" s="4" t="s">
        <v>2490</v>
      </c>
      <c r="C7172" s="4" t="s">
        <v>12</v>
      </c>
      <c r="D7172" s="4" t="s">
        <v>2491</v>
      </c>
      <c r="E7172" s="3">
        <v>821600</v>
      </c>
      <c r="F7172" s="4"/>
      <c r="G7172" s="16" t="s">
        <v>395</v>
      </c>
      <c r="H7172" s="16" t="s">
        <v>340</v>
      </c>
      <c r="I7172" s="183">
        <v>83500</v>
      </c>
      <c r="J7172" s="183">
        <v>83500</v>
      </c>
      <c r="K7172" s="183">
        <v>68000</v>
      </c>
      <c r="L7172" s="183">
        <f>M7172+N7172+O7172</f>
        <v>10000</v>
      </c>
      <c r="M7172" s="208">
        <v>10000</v>
      </c>
      <c r="N7172" s="17"/>
      <c r="O7172" s="17"/>
      <c r="P7172" s="17">
        <f t="shared" si="5902"/>
        <v>78000</v>
      </c>
      <c r="Q7172" s="183">
        <f t="shared" si="5903"/>
        <v>93.41317365269461</v>
      </c>
    </row>
    <row r="7173" spans="1:17" ht="15.75" customHeight="1" x14ac:dyDescent="0.25">
      <c r="A7173" s="16" t="s">
        <v>1</v>
      </c>
      <c r="B7173" s="16" t="s">
        <v>1</v>
      </c>
      <c r="C7173" s="16" t="s">
        <v>1</v>
      </c>
      <c r="D7173" s="16" t="s">
        <v>1</v>
      </c>
      <c r="E7173" s="16" t="s">
        <v>1</v>
      </c>
      <c r="F7173" s="16" t="s">
        <v>1</v>
      </c>
      <c r="G7173" s="16" t="s">
        <v>1</v>
      </c>
      <c r="H7173" s="13" t="s">
        <v>2501</v>
      </c>
      <c r="I7173" s="184">
        <f t="shared" ref="I7173:O7173" si="5923">SUM(I7169,I7164,I7140)</f>
        <v>3668875</v>
      </c>
      <c r="J7173" s="184">
        <f t="shared" si="5923"/>
        <v>3764605</v>
      </c>
      <c r="K7173" s="184">
        <f t="shared" si="5923"/>
        <v>2950852</v>
      </c>
      <c r="L7173" s="184">
        <f t="shared" si="5923"/>
        <v>802896</v>
      </c>
      <c r="M7173" s="14">
        <f t="shared" si="5923"/>
        <v>278140</v>
      </c>
      <c r="N7173" s="14">
        <f t="shared" si="5923"/>
        <v>268110</v>
      </c>
      <c r="O7173" s="14">
        <f t="shared" si="5923"/>
        <v>256646</v>
      </c>
      <c r="P7173" s="14">
        <f t="shared" si="5902"/>
        <v>3753748</v>
      </c>
      <c r="Q7173" s="184">
        <f t="shared" si="5903"/>
        <v>99.711603209367254</v>
      </c>
    </row>
    <row r="7174" spans="1:17" ht="15.75" thickBot="1" x14ac:dyDescent="0.3">
      <c r="A7174" s="16" t="s">
        <v>1</v>
      </c>
      <c r="B7174" s="16" t="s">
        <v>1</v>
      </c>
      <c r="C7174" s="16" t="s">
        <v>1</v>
      </c>
      <c r="D7174" s="16" t="s">
        <v>1</v>
      </c>
      <c r="E7174" s="16" t="s">
        <v>1</v>
      </c>
      <c r="F7174" s="16" t="s">
        <v>1</v>
      </c>
      <c r="G7174" s="16" t="s">
        <v>1</v>
      </c>
      <c r="H7174" s="2" t="s">
        <v>77</v>
      </c>
      <c r="I7174" s="185">
        <v>65</v>
      </c>
      <c r="J7174" s="185">
        <v>65</v>
      </c>
      <c r="K7174" s="185"/>
      <c r="L7174" s="185">
        <f>M7174+N7174+O7174</f>
        <v>0</v>
      </c>
      <c r="M7174" s="15"/>
      <c r="N7174" s="15"/>
      <c r="O7174" s="15"/>
      <c r="P7174" s="15">
        <f t="shared" si="5902"/>
        <v>0</v>
      </c>
      <c r="Q7174" s="164"/>
    </row>
    <row r="7175" spans="1:17" ht="45.75" thickBot="1" x14ac:dyDescent="0.3">
      <c r="A7175" s="212" t="s">
        <v>1</v>
      </c>
      <c r="B7175" s="212" t="s">
        <v>1</v>
      </c>
      <c r="C7175" s="212" t="s">
        <v>1</v>
      </c>
      <c r="D7175" s="212" t="s">
        <v>1</v>
      </c>
      <c r="E7175" s="212" t="s">
        <v>1</v>
      </c>
      <c r="F7175" s="212" t="s">
        <v>1</v>
      </c>
      <c r="G7175" s="214" t="s">
        <v>1</v>
      </c>
      <c r="H7175" s="5" t="s">
        <v>78</v>
      </c>
      <c r="I7175" s="109" t="s">
        <v>3374</v>
      </c>
      <c r="J7175" s="109" t="s">
        <v>3433</v>
      </c>
      <c r="K7175" s="109" t="s">
        <v>3437</v>
      </c>
      <c r="L7175" s="109" t="s">
        <v>3434</v>
      </c>
      <c r="M7175" s="5" t="s">
        <v>3439</v>
      </c>
      <c r="N7175" s="5" t="s">
        <v>3440</v>
      </c>
      <c r="O7175" s="5" t="s">
        <v>3441</v>
      </c>
      <c r="P7175" s="5" t="s">
        <v>3438</v>
      </c>
      <c r="Q7175" s="162" t="s">
        <v>3302</v>
      </c>
    </row>
    <row r="7176" spans="1:17" x14ac:dyDescent="0.25">
      <c r="A7176" s="213"/>
      <c r="B7176" s="213"/>
      <c r="C7176" s="213"/>
      <c r="D7176" s="213"/>
      <c r="E7176" s="213"/>
      <c r="F7176" s="213"/>
      <c r="G7176" s="215"/>
      <c r="H7176" s="18" t="s">
        <v>1</v>
      </c>
      <c r="I7176" s="110">
        <v>1</v>
      </c>
      <c r="J7176" s="110">
        <v>2</v>
      </c>
      <c r="K7176" s="110">
        <v>20</v>
      </c>
      <c r="L7176" s="110" t="s">
        <v>3402</v>
      </c>
      <c r="M7176" s="12">
        <v>5</v>
      </c>
      <c r="N7176" s="12">
        <v>6</v>
      </c>
      <c r="O7176" s="12">
        <v>7</v>
      </c>
      <c r="P7176" s="12" t="s">
        <v>3303</v>
      </c>
      <c r="Q7176" s="110">
        <v>9</v>
      </c>
    </row>
    <row r="7177" spans="1:17" x14ac:dyDescent="0.25">
      <c r="A7177" s="213"/>
      <c r="B7177" s="213"/>
      <c r="C7177" s="213"/>
      <c r="D7177" s="213"/>
      <c r="E7177" s="213"/>
      <c r="F7177" s="213"/>
      <c r="G7177" s="215"/>
      <c r="H7177" s="19" t="s">
        <v>436</v>
      </c>
      <c r="I7177" s="186">
        <f t="shared" ref="I7177:L7177" si="5924">SUM(I7173)</f>
        <v>3668875</v>
      </c>
      <c r="J7177" s="186">
        <f t="shared" ref="J7177" si="5925">SUM(J7173)</f>
        <v>3764605</v>
      </c>
      <c r="K7177" s="186">
        <f t="shared" ref="K7177" si="5926">SUM(K7173)</f>
        <v>2950852</v>
      </c>
      <c r="L7177" s="186">
        <f t="shared" si="5924"/>
        <v>802896</v>
      </c>
      <c r="M7177" s="20">
        <f t="shared" ref="M7177:O7177" si="5927">SUM(M7173)</f>
        <v>278140</v>
      </c>
      <c r="N7177" s="20">
        <f t="shared" si="5927"/>
        <v>268110</v>
      </c>
      <c r="O7177" s="20">
        <f t="shared" si="5927"/>
        <v>256646</v>
      </c>
      <c r="P7177" s="20">
        <f>K7177+L7177</f>
        <v>3753748</v>
      </c>
      <c r="Q7177" s="186">
        <f t="shared" ref="Q7177:Q7182" si="5928">IF(J7177=0,"-",P7177/J7177*100)</f>
        <v>99.711603209367254</v>
      </c>
    </row>
    <row r="7178" spans="1:17" x14ac:dyDescent="0.25">
      <c r="A7178" s="216"/>
      <c r="B7178" s="216"/>
      <c r="C7178" s="216"/>
      <c r="D7178" s="216"/>
      <c r="E7178" s="216"/>
      <c r="F7178" s="216"/>
      <c r="G7178" s="217"/>
      <c r="H7178" s="21" t="s">
        <v>80</v>
      </c>
      <c r="I7178" s="186">
        <f t="shared" ref="I7178:L7178" si="5929">SUM(I7177)</f>
        <v>3668875</v>
      </c>
      <c r="J7178" s="186">
        <f t="shared" ref="J7178" si="5930">SUM(J7177)</f>
        <v>3764605</v>
      </c>
      <c r="K7178" s="186">
        <f t="shared" ref="K7178" si="5931">SUM(K7177)</f>
        <v>2950852</v>
      </c>
      <c r="L7178" s="186">
        <f t="shared" si="5929"/>
        <v>802896</v>
      </c>
      <c r="M7178" s="20">
        <f t="shared" ref="M7178:O7178" si="5932">SUM(M7177)</f>
        <v>278140</v>
      </c>
      <c r="N7178" s="20">
        <f t="shared" si="5932"/>
        <v>268110</v>
      </c>
      <c r="O7178" s="20">
        <f t="shared" si="5932"/>
        <v>256646</v>
      </c>
      <c r="P7178" s="20">
        <f>K7178+L7178</f>
        <v>3753748</v>
      </c>
      <c r="Q7178" s="186">
        <f t="shared" si="5928"/>
        <v>99.711603209367254</v>
      </c>
    </row>
    <row r="7179" spans="1:17" x14ac:dyDescent="0.25">
      <c r="A7179" s="16" t="s">
        <v>1</v>
      </c>
      <c r="B7179" s="16" t="s">
        <v>1</v>
      </c>
      <c r="C7179" s="16" t="s">
        <v>1</v>
      </c>
      <c r="D7179" s="16" t="s">
        <v>1</v>
      </c>
      <c r="E7179" s="16" t="s">
        <v>1</v>
      </c>
      <c r="F7179" s="16" t="s">
        <v>1</v>
      </c>
      <c r="G7179" s="16" t="s">
        <v>1</v>
      </c>
      <c r="H7179" s="13" t="s">
        <v>2502</v>
      </c>
      <c r="I7179" s="184">
        <f t="shared" ref="I7179:L7179" si="5933">SUM(I7173)</f>
        <v>3668875</v>
      </c>
      <c r="J7179" s="184">
        <f t="shared" ref="J7179" si="5934">SUM(J7173)</f>
        <v>3764605</v>
      </c>
      <c r="K7179" s="184">
        <f t="shared" ref="K7179" si="5935">SUM(K7173)</f>
        <v>2950852</v>
      </c>
      <c r="L7179" s="184">
        <f t="shared" si="5933"/>
        <v>802896</v>
      </c>
      <c r="M7179" s="14">
        <f t="shared" ref="M7179:O7179" si="5936">SUM(M7173)</f>
        <v>278140</v>
      </c>
      <c r="N7179" s="14">
        <f t="shared" si="5936"/>
        <v>268110</v>
      </c>
      <c r="O7179" s="14">
        <f t="shared" si="5936"/>
        <v>256646</v>
      </c>
      <c r="P7179" s="14">
        <f>K7179+L7179</f>
        <v>3753748</v>
      </c>
      <c r="Q7179" s="184">
        <f t="shared" si="5928"/>
        <v>99.711603209367254</v>
      </c>
    </row>
    <row r="7180" spans="1:17" x14ac:dyDescent="0.25">
      <c r="A7180" s="16" t="s">
        <v>1</v>
      </c>
      <c r="B7180" s="16" t="s">
        <v>1</v>
      </c>
      <c r="C7180" s="16" t="s">
        <v>1</v>
      </c>
      <c r="D7180" s="16" t="s">
        <v>1</v>
      </c>
      <c r="E7180" s="16" t="s">
        <v>1</v>
      </c>
      <c r="F7180" s="16" t="s">
        <v>1</v>
      </c>
      <c r="G7180" s="16" t="s">
        <v>1</v>
      </c>
      <c r="H7180" s="2" t="s">
        <v>77</v>
      </c>
      <c r="I7180" s="185">
        <f t="shared" ref="I7180:L7180" si="5937">SUM(I7174)</f>
        <v>65</v>
      </c>
      <c r="J7180" s="185">
        <f t="shared" ref="J7180" si="5938">SUM(J7174)</f>
        <v>65</v>
      </c>
      <c r="K7180" s="185"/>
      <c r="L7180" s="185">
        <f t="shared" si="5937"/>
        <v>0</v>
      </c>
      <c r="M7180" s="15">
        <f t="shared" ref="M7180:O7180" si="5939">SUM(M7174)</f>
        <v>0</v>
      </c>
      <c r="N7180" s="15">
        <f t="shared" si="5939"/>
        <v>0</v>
      </c>
      <c r="O7180" s="15">
        <f t="shared" si="5939"/>
        <v>0</v>
      </c>
      <c r="P7180" s="15">
        <f>K7180+L7180</f>
        <v>0</v>
      </c>
      <c r="Q7180" s="185">
        <f t="shared" si="5928"/>
        <v>0</v>
      </c>
    </row>
    <row r="7181" spans="1:17" x14ac:dyDescent="0.25">
      <c r="A7181" s="16" t="s">
        <v>1</v>
      </c>
      <c r="B7181" s="16" t="s">
        <v>1</v>
      </c>
      <c r="C7181" s="16" t="s">
        <v>1</v>
      </c>
      <c r="D7181" s="16" t="s">
        <v>1</v>
      </c>
      <c r="E7181" s="16" t="s">
        <v>1</v>
      </c>
      <c r="F7181" s="16" t="s">
        <v>1</v>
      </c>
      <c r="G7181" s="16" t="s">
        <v>1</v>
      </c>
      <c r="H7181" s="13" t="s">
        <v>2503</v>
      </c>
      <c r="I7181" s="188">
        <f t="shared" ref="I7181:L7181" si="5940">SUM(I6905,I6860)</f>
        <v>164008024</v>
      </c>
      <c r="J7181" s="188">
        <f t="shared" ref="J7181" si="5941">SUM(J6905,J6860)</f>
        <v>142943374</v>
      </c>
      <c r="K7181" s="188">
        <f t="shared" ref="K7181" si="5942">SUM(K6905,K6860)</f>
        <v>105767923</v>
      </c>
      <c r="L7181" s="188">
        <f t="shared" si="5940"/>
        <v>28241340</v>
      </c>
      <c r="M7181" s="25">
        <f t="shared" ref="M7181:O7181" si="5943">SUM(M6905,M6860)</f>
        <v>12720151</v>
      </c>
      <c r="N7181" s="25">
        <f t="shared" si="5943"/>
        <v>12030206</v>
      </c>
      <c r="O7181" s="25">
        <f t="shared" si="5943"/>
        <v>3490983</v>
      </c>
      <c r="P7181" s="25">
        <f>K7181+L7181</f>
        <v>134009263</v>
      </c>
      <c r="Q7181" s="188">
        <f t="shared" si="5928"/>
        <v>93.749894975894449</v>
      </c>
    </row>
    <row r="7182" spans="1:17" x14ac:dyDescent="0.25">
      <c r="A7182" s="16" t="s">
        <v>1</v>
      </c>
      <c r="B7182" s="16" t="s">
        <v>1</v>
      </c>
      <c r="C7182" s="16" t="s">
        <v>1</v>
      </c>
      <c r="D7182" s="16" t="s">
        <v>1</v>
      </c>
      <c r="E7182" s="16" t="s">
        <v>1</v>
      </c>
      <c r="F7182" s="16" t="s">
        <v>1</v>
      </c>
      <c r="G7182" s="16" t="s">
        <v>1</v>
      </c>
      <c r="H7182" s="2" t="s">
        <v>112</v>
      </c>
      <c r="I7182" s="185">
        <f t="shared" ref="I7182:J7182" si="5944">SUM(I7180,I7135,I7089,I7042,I6997,I6952,I6861)</f>
        <v>577</v>
      </c>
      <c r="J7182" s="185">
        <f t="shared" si="5944"/>
        <v>577</v>
      </c>
      <c r="K7182" s="185"/>
      <c r="L7182" s="185"/>
      <c r="M7182" s="15">
        <f t="shared" ref="M7182:O7182" si="5945">SUM(M7180,M7135,M7089,M7042,M6997,M6952,M6861)</f>
        <v>0</v>
      </c>
      <c r="N7182" s="15">
        <f t="shared" si="5945"/>
        <v>0</v>
      </c>
      <c r="O7182" s="15">
        <f t="shared" si="5945"/>
        <v>0</v>
      </c>
      <c r="P7182" s="15"/>
      <c r="Q7182" s="185">
        <f t="shared" si="5928"/>
        <v>0</v>
      </c>
    </row>
    <row r="7183" spans="1:17" x14ac:dyDescent="0.25">
      <c r="A7183" s="1" t="s">
        <v>2504</v>
      </c>
      <c r="B7183" s="2" t="s">
        <v>1</v>
      </c>
      <c r="C7183" s="2" t="s">
        <v>1</v>
      </c>
      <c r="D7183" s="2" t="s">
        <v>1</v>
      </c>
      <c r="E7183" s="2" t="s">
        <v>1</v>
      </c>
      <c r="F7183" s="2" t="s">
        <v>1</v>
      </c>
      <c r="G7183" s="2" t="s">
        <v>1</v>
      </c>
      <c r="H7183" s="2" t="s">
        <v>2505</v>
      </c>
      <c r="I7183" s="183">
        <v>0</v>
      </c>
      <c r="J7183" s="183"/>
      <c r="K7183" s="183"/>
      <c r="L7183" s="183">
        <f>M7183+N7183+O7183</f>
        <v>0</v>
      </c>
      <c r="M7183" s="3"/>
      <c r="N7183" s="3"/>
      <c r="O7183" s="3"/>
      <c r="P7183" s="3">
        <f>K7183+L7183</f>
        <v>0</v>
      </c>
      <c r="Q7183" s="161"/>
    </row>
    <row r="7184" spans="1:17" ht="15.75" thickBot="1" x14ac:dyDescent="0.3">
      <c r="A7184" s="1" t="s">
        <v>2504</v>
      </c>
      <c r="B7184" s="1" t="s">
        <v>3</v>
      </c>
      <c r="C7184" s="4" t="s">
        <v>1</v>
      </c>
      <c r="D7184" s="4" t="s">
        <v>1</v>
      </c>
      <c r="E7184" s="2" t="s">
        <v>1</v>
      </c>
      <c r="F7184" s="2" t="s">
        <v>1</v>
      </c>
      <c r="G7184" s="2" t="s">
        <v>1</v>
      </c>
      <c r="H7184" s="2" t="s">
        <v>1</v>
      </c>
      <c r="I7184" s="183"/>
      <c r="J7184" s="183"/>
      <c r="K7184" s="183"/>
      <c r="L7184" s="183">
        <f>M7184+N7184+O7184</f>
        <v>0</v>
      </c>
      <c r="M7184" s="3"/>
      <c r="N7184" s="3"/>
      <c r="O7184" s="3"/>
      <c r="P7184" s="3">
        <f>K7184+L7184</f>
        <v>0</v>
      </c>
      <c r="Q7184" s="161"/>
    </row>
    <row r="7185" spans="1:17" ht="45.75" thickBot="1" x14ac:dyDescent="0.3">
      <c r="A7185" s="5" t="s">
        <v>4</v>
      </c>
      <c r="B7185" s="5" t="s">
        <v>5</v>
      </c>
      <c r="C7185" s="5" t="s">
        <v>6</v>
      </c>
      <c r="D7185" s="6" t="s">
        <v>1</v>
      </c>
      <c r="E7185" s="5" t="s">
        <v>7</v>
      </c>
      <c r="F7185" s="5" t="s">
        <v>8</v>
      </c>
      <c r="G7185" s="5" t="s">
        <v>9</v>
      </c>
      <c r="H7185" s="5" t="s">
        <v>10</v>
      </c>
      <c r="I7185" s="109" t="s">
        <v>3374</v>
      </c>
      <c r="J7185" s="109" t="s">
        <v>3433</v>
      </c>
      <c r="K7185" s="109" t="s">
        <v>3437</v>
      </c>
      <c r="L7185" s="109" t="s">
        <v>3434</v>
      </c>
      <c r="M7185" s="5" t="s">
        <v>3439</v>
      </c>
      <c r="N7185" s="5" t="s">
        <v>3440</v>
      </c>
      <c r="O7185" s="5" t="s">
        <v>3441</v>
      </c>
      <c r="P7185" s="5" t="s">
        <v>3438</v>
      </c>
      <c r="Q7185" s="162" t="s">
        <v>3302</v>
      </c>
    </row>
    <row r="7186" spans="1:17" x14ac:dyDescent="0.25">
      <c r="A7186" s="7" t="s">
        <v>1</v>
      </c>
      <c r="B7186" s="7" t="s">
        <v>1</v>
      </c>
      <c r="C7186" s="7" t="s">
        <v>1</v>
      </c>
      <c r="D7186" s="8" t="s">
        <v>1</v>
      </c>
      <c r="E7186" s="8" t="s">
        <v>1</v>
      </c>
      <c r="F7186" s="9" t="s">
        <v>1</v>
      </c>
      <c r="G7186" s="10" t="s">
        <v>1</v>
      </c>
      <c r="H7186" s="11" t="s">
        <v>1</v>
      </c>
      <c r="I7186" s="110">
        <v>1</v>
      </c>
      <c r="J7186" s="110">
        <v>2</v>
      </c>
      <c r="K7186" s="110">
        <v>20</v>
      </c>
      <c r="L7186" s="110" t="s">
        <v>3402</v>
      </c>
      <c r="M7186" s="12">
        <v>5</v>
      </c>
      <c r="N7186" s="12">
        <v>6</v>
      </c>
      <c r="O7186" s="12">
        <v>7</v>
      </c>
      <c r="P7186" s="12" t="s">
        <v>3303</v>
      </c>
      <c r="Q7186" s="110">
        <v>9</v>
      </c>
    </row>
    <row r="7187" spans="1:17" x14ac:dyDescent="0.25">
      <c r="A7187" s="1" t="s">
        <v>2504</v>
      </c>
      <c r="B7187" s="1" t="s">
        <v>3</v>
      </c>
      <c r="C7187" s="4" t="s">
        <v>12</v>
      </c>
      <c r="D7187" s="4" t="s">
        <v>2506</v>
      </c>
      <c r="E7187" s="2" t="s">
        <v>1</v>
      </c>
      <c r="F7187" s="2" t="s">
        <v>1</v>
      </c>
      <c r="G7187" s="2" t="s">
        <v>1</v>
      </c>
      <c r="H7187" s="2" t="s">
        <v>2505</v>
      </c>
      <c r="I7187" s="183">
        <v>0</v>
      </c>
      <c r="J7187" s="183"/>
      <c r="K7187" s="183"/>
      <c r="L7187" s="183">
        <f>M7187+N7187+O7187</f>
        <v>0</v>
      </c>
      <c r="M7187" s="3"/>
      <c r="N7187" s="3"/>
      <c r="O7187" s="3"/>
      <c r="P7187" s="3">
        <f t="shared" ref="P7187:P7225" si="5946">K7187+L7187</f>
        <v>0</v>
      </c>
      <c r="Q7187" s="161"/>
    </row>
    <row r="7188" spans="1:17" ht="33.75" x14ac:dyDescent="0.25">
      <c r="A7188" s="1" t="s">
        <v>1</v>
      </c>
      <c r="B7188" s="1" t="s">
        <v>1</v>
      </c>
      <c r="C7188" s="1" t="s">
        <v>1</v>
      </c>
      <c r="D7188" s="2" t="s">
        <v>1</v>
      </c>
      <c r="E7188" s="2" t="s">
        <v>1</v>
      </c>
      <c r="F7188" s="2" t="s">
        <v>1</v>
      </c>
      <c r="G7188" s="2" t="s">
        <v>1</v>
      </c>
      <c r="H7188" s="13" t="s">
        <v>14</v>
      </c>
      <c r="I7188" s="184">
        <f t="shared" ref="I7188:L7188" si="5947">SUM(I7189,I7197,I7199)</f>
        <v>6400106</v>
      </c>
      <c r="J7188" s="184">
        <f t="shared" ref="J7188" si="5948">SUM(J7189,J7197,J7199)</f>
        <v>6435800</v>
      </c>
      <c r="K7188" s="184">
        <f t="shared" ref="K7188" si="5949">SUM(K7189,K7197,K7199)</f>
        <v>4870688</v>
      </c>
      <c r="L7188" s="184">
        <f t="shared" si="5947"/>
        <v>1468343</v>
      </c>
      <c r="M7188" s="14">
        <f t="shared" ref="M7188:O7188" si="5950">SUM(M7189,M7197,M7199)</f>
        <v>503800</v>
      </c>
      <c r="N7188" s="14">
        <f t="shared" si="5950"/>
        <v>494300</v>
      </c>
      <c r="O7188" s="14">
        <f t="shared" si="5950"/>
        <v>470243</v>
      </c>
      <c r="P7188" s="14">
        <f t="shared" si="5946"/>
        <v>6339031</v>
      </c>
      <c r="Q7188" s="184">
        <f t="shared" ref="Q7188:Q7224" si="5951">IF(J7188=0,"-",P7188/J7188*100)</f>
        <v>98.496395164548318</v>
      </c>
    </row>
    <row r="7189" spans="1:17" x14ac:dyDescent="0.25">
      <c r="A7189" s="4" t="s">
        <v>2504</v>
      </c>
      <c r="B7189" s="4" t="s">
        <v>3</v>
      </c>
      <c r="C7189" s="4" t="s">
        <v>12</v>
      </c>
      <c r="D7189" s="4" t="s">
        <v>2506</v>
      </c>
      <c r="E7189" s="2" t="s">
        <v>15</v>
      </c>
      <c r="F7189" s="2" t="s">
        <v>1</v>
      </c>
      <c r="G7189" s="2" t="s">
        <v>1</v>
      </c>
      <c r="H7189" s="2" t="s">
        <v>16</v>
      </c>
      <c r="I7189" s="185">
        <f t="shared" ref="I7189:L7189" si="5952">SUM(I7190:I7191)</f>
        <v>2744361</v>
      </c>
      <c r="J7189" s="185">
        <f t="shared" ref="J7189" si="5953">SUM(J7190:J7191)</f>
        <v>2774361</v>
      </c>
      <c r="K7189" s="185">
        <f t="shared" ref="K7189" si="5954">SUM(K7190:K7191)</f>
        <v>2115954</v>
      </c>
      <c r="L7189" s="185">
        <f t="shared" si="5952"/>
        <v>655343</v>
      </c>
      <c r="M7189" s="15">
        <f t="shared" ref="M7189:O7189" si="5955">SUM(M7190:M7191)</f>
        <v>218500</v>
      </c>
      <c r="N7189" s="15">
        <f t="shared" si="5955"/>
        <v>218500</v>
      </c>
      <c r="O7189" s="15">
        <f t="shared" si="5955"/>
        <v>218343</v>
      </c>
      <c r="P7189" s="15">
        <f t="shared" si="5946"/>
        <v>2771297</v>
      </c>
      <c r="Q7189" s="185">
        <f t="shared" si="5951"/>
        <v>99.889560154572536</v>
      </c>
    </row>
    <row r="7190" spans="1:17" x14ac:dyDescent="0.25">
      <c r="A7190" s="4" t="s">
        <v>2504</v>
      </c>
      <c r="B7190" s="4" t="s">
        <v>3</v>
      </c>
      <c r="C7190" s="4" t="s">
        <v>12</v>
      </c>
      <c r="D7190" s="4" t="s">
        <v>2506</v>
      </c>
      <c r="E7190" s="3" t="s">
        <v>18</v>
      </c>
      <c r="F7190" s="4"/>
      <c r="G7190" s="16" t="s">
        <v>174</v>
      </c>
      <c r="H7190" s="16" t="s">
        <v>17</v>
      </c>
      <c r="I7190" s="183">
        <v>2271418</v>
      </c>
      <c r="J7190" s="183">
        <v>2271418</v>
      </c>
      <c r="K7190" s="183">
        <v>1700000</v>
      </c>
      <c r="L7190" s="183">
        <f>M7190+N7190+O7190</f>
        <v>570000</v>
      </c>
      <c r="M7190" s="17">
        <v>190000</v>
      </c>
      <c r="N7190" s="17">
        <v>190000</v>
      </c>
      <c r="O7190" s="17">
        <v>190000</v>
      </c>
      <c r="P7190" s="17">
        <f t="shared" si="5946"/>
        <v>2270000</v>
      </c>
      <c r="Q7190" s="183">
        <f t="shared" si="5951"/>
        <v>99.937572036498793</v>
      </c>
    </row>
    <row r="7191" spans="1:17" x14ac:dyDescent="0.25">
      <c r="A7191" s="1" t="s">
        <v>2504</v>
      </c>
      <c r="B7191" s="1" t="s">
        <v>3</v>
      </c>
      <c r="C7191" s="1" t="s">
        <v>12</v>
      </c>
      <c r="D7191" s="1" t="s">
        <v>2506</v>
      </c>
      <c r="E7191" s="1" t="s">
        <v>20</v>
      </c>
      <c r="F7191" s="4" t="s">
        <v>1</v>
      </c>
      <c r="G7191" s="16" t="s">
        <v>1</v>
      </c>
      <c r="H7191" s="2" t="s">
        <v>21</v>
      </c>
      <c r="I7191" s="185">
        <f t="shared" ref="I7191:O7191" si="5956">SUM(I7192:I7196)</f>
        <v>472943</v>
      </c>
      <c r="J7191" s="185">
        <f t="shared" si="5956"/>
        <v>502943</v>
      </c>
      <c r="K7191" s="185">
        <f t="shared" si="5956"/>
        <v>415954</v>
      </c>
      <c r="L7191" s="185">
        <f t="shared" si="5956"/>
        <v>85343</v>
      </c>
      <c r="M7191" s="15">
        <f t="shared" si="5956"/>
        <v>28500</v>
      </c>
      <c r="N7191" s="15">
        <f t="shared" si="5956"/>
        <v>28500</v>
      </c>
      <c r="O7191" s="15">
        <f t="shared" si="5956"/>
        <v>28343</v>
      </c>
      <c r="P7191" s="15">
        <f t="shared" si="5946"/>
        <v>501297</v>
      </c>
      <c r="Q7191" s="185">
        <f t="shared" si="5951"/>
        <v>99.672726332805112</v>
      </c>
    </row>
    <row r="7192" spans="1:17" x14ac:dyDescent="0.25">
      <c r="A7192" s="4" t="s">
        <v>2504</v>
      </c>
      <c r="B7192" s="4" t="s">
        <v>3</v>
      </c>
      <c r="C7192" s="4" t="s">
        <v>12</v>
      </c>
      <c r="D7192" s="4" t="s">
        <v>2506</v>
      </c>
      <c r="E7192" s="3" t="s">
        <v>22</v>
      </c>
      <c r="F7192" s="4" t="s">
        <v>2507</v>
      </c>
      <c r="G7192" s="16" t="s">
        <v>174</v>
      </c>
      <c r="H7192" s="16" t="s">
        <v>86</v>
      </c>
      <c r="I7192" s="183">
        <v>56243</v>
      </c>
      <c r="J7192" s="183">
        <v>56243</v>
      </c>
      <c r="K7192" s="183">
        <v>42300</v>
      </c>
      <c r="L7192" s="183">
        <f>M7192+N7192+O7192</f>
        <v>13943</v>
      </c>
      <c r="M7192" s="17">
        <v>4700</v>
      </c>
      <c r="N7192" s="17">
        <v>4700</v>
      </c>
      <c r="O7192" s="17">
        <v>4543</v>
      </c>
      <c r="P7192" s="17">
        <f t="shared" si="5946"/>
        <v>56243</v>
      </c>
      <c r="Q7192" s="183">
        <f t="shared" si="5951"/>
        <v>100</v>
      </c>
    </row>
    <row r="7193" spans="1:17" x14ac:dyDescent="0.25">
      <c r="A7193" s="4" t="s">
        <v>2504</v>
      </c>
      <c r="B7193" s="4" t="s">
        <v>3</v>
      </c>
      <c r="C7193" s="4" t="s">
        <v>12</v>
      </c>
      <c r="D7193" s="4" t="s">
        <v>2506</v>
      </c>
      <c r="E7193" s="3" t="s">
        <v>22</v>
      </c>
      <c r="F7193" s="4" t="s">
        <v>2508</v>
      </c>
      <c r="G7193" s="16" t="s">
        <v>174</v>
      </c>
      <c r="H7193" s="16" t="s">
        <v>26</v>
      </c>
      <c r="I7193" s="183">
        <v>285600</v>
      </c>
      <c r="J7193" s="183">
        <v>285600</v>
      </c>
      <c r="K7193" s="183">
        <v>214200</v>
      </c>
      <c r="L7193" s="183">
        <f>M7193+N7193+O7193</f>
        <v>71400</v>
      </c>
      <c r="M7193" s="17">
        <v>23800</v>
      </c>
      <c r="N7193" s="17">
        <v>23800</v>
      </c>
      <c r="O7193" s="17">
        <v>23800</v>
      </c>
      <c r="P7193" s="17">
        <f t="shared" si="5946"/>
        <v>285600</v>
      </c>
      <c r="Q7193" s="183">
        <f t="shared" si="5951"/>
        <v>100</v>
      </c>
    </row>
    <row r="7194" spans="1:17" x14ac:dyDescent="0.25">
      <c r="A7194" s="4" t="s">
        <v>2504</v>
      </c>
      <c r="B7194" s="4" t="s">
        <v>3</v>
      </c>
      <c r="C7194" s="4" t="s">
        <v>12</v>
      </c>
      <c r="D7194" s="4" t="s">
        <v>2506</v>
      </c>
      <c r="E7194" s="3" t="s">
        <v>22</v>
      </c>
      <c r="F7194" s="4" t="s">
        <v>2509</v>
      </c>
      <c r="G7194" s="16" t="s">
        <v>174</v>
      </c>
      <c r="H7194" s="16" t="s">
        <v>28</v>
      </c>
      <c r="I7194" s="183">
        <v>56100</v>
      </c>
      <c r="J7194" s="183">
        <v>56100</v>
      </c>
      <c r="K7194" s="183">
        <v>55154</v>
      </c>
      <c r="L7194" s="183">
        <f>M7194+N7194+O7194</f>
        <v>0</v>
      </c>
      <c r="M7194" s="17">
        <v>0</v>
      </c>
      <c r="N7194" s="17">
        <v>0</v>
      </c>
      <c r="O7194" s="17">
        <v>0</v>
      </c>
      <c r="P7194" s="17">
        <f t="shared" si="5946"/>
        <v>55154</v>
      </c>
      <c r="Q7194" s="183">
        <f t="shared" si="5951"/>
        <v>98.313725490196077</v>
      </c>
    </row>
    <row r="7195" spans="1:17" x14ac:dyDescent="0.25">
      <c r="A7195" s="4" t="s">
        <v>2504</v>
      </c>
      <c r="B7195" s="4" t="s">
        <v>3</v>
      </c>
      <c r="C7195" s="4" t="s">
        <v>12</v>
      </c>
      <c r="D7195" s="4" t="s">
        <v>2506</v>
      </c>
      <c r="E7195" s="3" t="s">
        <v>22</v>
      </c>
      <c r="F7195" s="4" t="s">
        <v>2510</v>
      </c>
      <c r="G7195" s="16" t="s">
        <v>174</v>
      </c>
      <c r="H7195" s="16" t="s">
        <v>24</v>
      </c>
      <c r="I7195" s="183">
        <v>30000</v>
      </c>
      <c r="J7195" s="183">
        <v>30000</v>
      </c>
      <c r="K7195" s="183">
        <v>30000</v>
      </c>
      <c r="L7195" s="183">
        <f>M7195+N7195+O7195</f>
        <v>0</v>
      </c>
      <c r="M7195" s="17"/>
      <c r="N7195" s="17"/>
      <c r="O7195" s="17"/>
      <c r="P7195" s="17">
        <f t="shared" si="5946"/>
        <v>30000</v>
      </c>
      <c r="Q7195" s="183">
        <f t="shared" si="5951"/>
        <v>100</v>
      </c>
    </row>
    <row r="7196" spans="1:17" x14ac:dyDescent="0.25">
      <c r="A7196" s="4" t="s">
        <v>2504</v>
      </c>
      <c r="B7196" s="4" t="s">
        <v>3</v>
      </c>
      <c r="C7196" s="4" t="s">
        <v>12</v>
      </c>
      <c r="D7196" s="4" t="s">
        <v>2506</v>
      </c>
      <c r="E7196" s="3" t="s">
        <v>22</v>
      </c>
      <c r="F7196" s="4" t="s">
        <v>2511</v>
      </c>
      <c r="G7196" s="16" t="s">
        <v>174</v>
      </c>
      <c r="H7196" s="16" t="s">
        <v>30</v>
      </c>
      <c r="I7196" s="183">
        <v>45000</v>
      </c>
      <c r="J7196" s="183">
        <v>75000</v>
      </c>
      <c r="K7196" s="183">
        <v>74300</v>
      </c>
      <c r="L7196" s="183">
        <f>M7196+N7196+O7196</f>
        <v>0</v>
      </c>
      <c r="M7196" s="17"/>
      <c r="N7196" s="17"/>
      <c r="O7196" s="17"/>
      <c r="P7196" s="17">
        <f t="shared" si="5946"/>
        <v>74300</v>
      </c>
      <c r="Q7196" s="183">
        <f t="shared" si="5951"/>
        <v>99.066666666666663</v>
      </c>
    </row>
    <row r="7197" spans="1:17" x14ac:dyDescent="0.25">
      <c r="A7197" s="4" t="s">
        <v>2504</v>
      </c>
      <c r="B7197" s="4" t="s">
        <v>3</v>
      </c>
      <c r="C7197" s="4" t="s">
        <v>12</v>
      </c>
      <c r="D7197" s="4" t="s">
        <v>2506</v>
      </c>
      <c r="E7197" s="2" t="s">
        <v>31</v>
      </c>
      <c r="F7197" s="2" t="s">
        <v>1</v>
      </c>
      <c r="G7197" s="2" t="s">
        <v>1</v>
      </c>
      <c r="H7197" s="2" t="s">
        <v>32</v>
      </c>
      <c r="I7197" s="185">
        <f t="shared" ref="I7197:O7197" si="5957">SUM(I7198)</f>
        <v>238499</v>
      </c>
      <c r="J7197" s="185">
        <f t="shared" si="5957"/>
        <v>238499</v>
      </c>
      <c r="K7197" s="185">
        <f t="shared" si="5957"/>
        <v>173700</v>
      </c>
      <c r="L7197" s="185">
        <f t="shared" si="5957"/>
        <v>59000</v>
      </c>
      <c r="M7197" s="15">
        <f t="shared" si="5957"/>
        <v>20000</v>
      </c>
      <c r="N7197" s="15">
        <f t="shared" si="5957"/>
        <v>20000</v>
      </c>
      <c r="O7197" s="15">
        <f t="shared" si="5957"/>
        <v>19000</v>
      </c>
      <c r="P7197" s="15">
        <f t="shared" si="5946"/>
        <v>232700</v>
      </c>
      <c r="Q7197" s="185">
        <f t="shared" si="5951"/>
        <v>97.568543264332348</v>
      </c>
    </row>
    <row r="7198" spans="1:17" x14ac:dyDescent="0.25">
      <c r="A7198" s="4" t="s">
        <v>2504</v>
      </c>
      <c r="B7198" s="4" t="s">
        <v>3</v>
      </c>
      <c r="C7198" s="4" t="s">
        <v>12</v>
      </c>
      <c r="D7198" s="4" t="s">
        <v>2506</v>
      </c>
      <c r="E7198" s="3" t="s">
        <v>34</v>
      </c>
      <c r="F7198" s="4"/>
      <c r="G7198" s="16" t="s">
        <v>174</v>
      </c>
      <c r="H7198" s="16" t="s">
        <v>33</v>
      </c>
      <c r="I7198" s="183">
        <v>238499</v>
      </c>
      <c r="J7198" s="183">
        <v>238499</v>
      </c>
      <c r="K7198" s="183">
        <v>173700</v>
      </c>
      <c r="L7198" s="183">
        <f>M7198+N7198+O7198</f>
        <v>59000</v>
      </c>
      <c r="M7198" s="17">
        <v>20000</v>
      </c>
      <c r="N7198" s="17">
        <v>20000</v>
      </c>
      <c r="O7198" s="17">
        <v>19000</v>
      </c>
      <c r="P7198" s="17">
        <f t="shared" si="5946"/>
        <v>232700</v>
      </c>
      <c r="Q7198" s="183">
        <f t="shared" si="5951"/>
        <v>97.568543264332348</v>
      </c>
    </row>
    <row r="7199" spans="1:17" x14ac:dyDescent="0.25">
      <c r="A7199" s="4" t="s">
        <v>2504</v>
      </c>
      <c r="B7199" s="4" t="s">
        <v>3</v>
      </c>
      <c r="C7199" s="4" t="s">
        <v>12</v>
      </c>
      <c r="D7199" s="4" t="s">
        <v>2506</v>
      </c>
      <c r="E7199" s="2" t="s">
        <v>35</v>
      </c>
      <c r="F7199" s="2" t="s">
        <v>1</v>
      </c>
      <c r="G7199" s="2" t="s">
        <v>1</v>
      </c>
      <c r="H7199" s="2" t="s">
        <v>36</v>
      </c>
      <c r="I7199" s="185">
        <f t="shared" ref="I7199:O7199" si="5958">SUM(I7200:I7208)</f>
        <v>3417246</v>
      </c>
      <c r="J7199" s="185">
        <f t="shared" si="5958"/>
        <v>3422940</v>
      </c>
      <c r="K7199" s="185">
        <f t="shared" si="5958"/>
        <v>2581034</v>
      </c>
      <c r="L7199" s="185">
        <f t="shared" si="5958"/>
        <v>754000</v>
      </c>
      <c r="M7199" s="15">
        <f t="shared" si="5958"/>
        <v>265300</v>
      </c>
      <c r="N7199" s="15">
        <f t="shared" si="5958"/>
        <v>255800</v>
      </c>
      <c r="O7199" s="15">
        <f t="shared" si="5958"/>
        <v>232900</v>
      </c>
      <c r="P7199" s="15">
        <f t="shared" si="5946"/>
        <v>3335034</v>
      </c>
      <c r="Q7199" s="185">
        <f t="shared" si="5951"/>
        <v>97.431856824834796</v>
      </c>
    </row>
    <row r="7200" spans="1:17" x14ac:dyDescent="0.25">
      <c r="A7200" s="4" t="s">
        <v>2504</v>
      </c>
      <c r="B7200" s="4" t="s">
        <v>3</v>
      </c>
      <c r="C7200" s="4" t="s">
        <v>12</v>
      </c>
      <c r="D7200" s="4" t="s">
        <v>2506</v>
      </c>
      <c r="E7200" s="3" t="s">
        <v>39</v>
      </c>
      <c r="F7200" s="4"/>
      <c r="G7200" s="16" t="s">
        <v>174</v>
      </c>
      <c r="H7200" s="16" t="s">
        <v>38</v>
      </c>
      <c r="I7200" s="183">
        <v>4500</v>
      </c>
      <c r="J7200" s="183">
        <v>4500</v>
      </c>
      <c r="K7200" s="183">
        <v>2600</v>
      </c>
      <c r="L7200" s="183">
        <f t="shared" ref="L7200:L7207" si="5959">M7200+N7200+O7200</f>
        <v>1000</v>
      </c>
      <c r="M7200" s="17">
        <v>0</v>
      </c>
      <c r="N7200" s="17">
        <v>500</v>
      </c>
      <c r="O7200" s="17">
        <v>500</v>
      </c>
      <c r="P7200" s="17">
        <f t="shared" si="5946"/>
        <v>3600</v>
      </c>
      <c r="Q7200" s="183">
        <f t="shared" si="5951"/>
        <v>80</v>
      </c>
    </row>
    <row r="7201" spans="1:17" x14ac:dyDescent="0.25">
      <c r="A7201" s="4" t="s">
        <v>2504</v>
      </c>
      <c r="B7201" s="4" t="s">
        <v>3</v>
      </c>
      <c r="C7201" s="4" t="s">
        <v>12</v>
      </c>
      <c r="D7201" s="4" t="s">
        <v>2506</v>
      </c>
      <c r="E7201" s="3" t="s">
        <v>197</v>
      </c>
      <c r="F7201" s="4"/>
      <c r="G7201" s="16" t="s">
        <v>174</v>
      </c>
      <c r="H7201" s="16" t="s">
        <v>196</v>
      </c>
      <c r="I7201" s="183">
        <v>500000</v>
      </c>
      <c r="J7201" s="183">
        <v>535000</v>
      </c>
      <c r="K7201" s="183">
        <v>409000</v>
      </c>
      <c r="L7201" s="183">
        <f t="shared" si="5959"/>
        <v>100000</v>
      </c>
      <c r="M7201" s="17">
        <v>40000</v>
      </c>
      <c r="N7201" s="17">
        <v>30000</v>
      </c>
      <c r="O7201" s="17">
        <v>30000</v>
      </c>
      <c r="P7201" s="17">
        <f t="shared" si="5946"/>
        <v>509000</v>
      </c>
      <c r="Q7201" s="183">
        <f t="shared" si="5951"/>
        <v>95.140186915887853</v>
      </c>
    </row>
    <row r="7202" spans="1:17" x14ac:dyDescent="0.25">
      <c r="A7202" s="4" t="s">
        <v>2504</v>
      </c>
      <c r="B7202" s="4" t="s">
        <v>3</v>
      </c>
      <c r="C7202" s="4" t="s">
        <v>12</v>
      </c>
      <c r="D7202" s="4" t="s">
        <v>2506</v>
      </c>
      <c r="E7202" s="3" t="s">
        <v>200</v>
      </c>
      <c r="F7202" s="4"/>
      <c r="G7202" s="16" t="s">
        <v>174</v>
      </c>
      <c r="H7202" s="16" t="s">
        <v>199</v>
      </c>
      <c r="I7202" s="183">
        <v>550000</v>
      </c>
      <c r="J7202" s="183">
        <v>550000</v>
      </c>
      <c r="K7202" s="183">
        <v>405000</v>
      </c>
      <c r="L7202" s="183">
        <f t="shared" si="5959"/>
        <v>110000</v>
      </c>
      <c r="M7202" s="17">
        <v>40000</v>
      </c>
      <c r="N7202" s="17">
        <v>40000</v>
      </c>
      <c r="O7202" s="17">
        <v>30000</v>
      </c>
      <c r="P7202" s="17">
        <f t="shared" si="5946"/>
        <v>515000</v>
      </c>
      <c r="Q7202" s="183">
        <f t="shared" si="5951"/>
        <v>93.63636363636364</v>
      </c>
    </row>
    <row r="7203" spans="1:17" x14ac:dyDescent="0.25">
      <c r="A7203" s="4" t="s">
        <v>2504</v>
      </c>
      <c r="B7203" s="4" t="s">
        <v>3</v>
      </c>
      <c r="C7203" s="4" t="s">
        <v>12</v>
      </c>
      <c r="D7203" s="4" t="s">
        <v>2506</v>
      </c>
      <c r="E7203" s="3" t="s">
        <v>203</v>
      </c>
      <c r="F7203" s="4"/>
      <c r="G7203" s="16" t="s">
        <v>174</v>
      </c>
      <c r="H7203" s="16" t="s">
        <v>202</v>
      </c>
      <c r="I7203" s="183">
        <v>520000</v>
      </c>
      <c r="J7203" s="183">
        <v>520000</v>
      </c>
      <c r="K7203" s="183">
        <v>384000</v>
      </c>
      <c r="L7203" s="183">
        <f t="shared" si="5959"/>
        <v>120000</v>
      </c>
      <c r="M7203" s="17">
        <v>40000</v>
      </c>
      <c r="N7203" s="17">
        <v>40000</v>
      </c>
      <c r="O7203" s="17">
        <v>40000</v>
      </c>
      <c r="P7203" s="17">
        <f t="shared" si="5946"/>
        <v>504000</v>
      </c>
      <c r="Q7203" s="183">
        <f t="shared" si="5951"/>
        <v>96.92307692307692</v>
      </c>
    </row>
    <row r="7204" spans="1:17" x14ac:dyDescent="0.25">
      <c r="A7204" s="4" t="s">
        <v>2504</v>
      </c>
      <c r="B7204" s="4" t="s">
        <v>3</v>
      </c>
      <c r="C7204" s="4" t="s">
        <v>12</v>
      </c>
      <c r="D7204" s="4" t="s">
        <v>2506</v>
      </c>
      <c r="E7204" s="3" t="s">
        <v>206</v>
      </c>
      <c r="F7204" s="4"/>
      <c r="G7204" s="16" t="s">
        <v>174</v>
      </c>
      <c r="H7204" s="16" t="s">
        <v>205</v>
      </c>
      <c r="I7204" s="183">
        <v>192000</v>
      </c>
      <c r="J7204" s="183">
        <v>192000</v>
      </c>
      <c r="K7204" s="183">
        <v>144000</v>
      </c>
      <c r="L7204" s="183">
        <f t="shared" si="5959"/>
        <v>48000</v>
      </c>
      <c r="M7204" s="17">
        <v>16000</v>
      </c>
      <c r="N7204" s="17">
        <v>16000</v>
      </c>
      <c r="O7204" s="17">
        <v>16000</v>
      </c>
      <c r="P7204" s="17">
        <f t="shared" si="5946"/>
        <v>192000</v>
      </c>
      <c r="Q7204" s="183">
        <f t="shared" si="5951"/>
        <v>100</v>
      </c>
    </row>
    <row r="7205" spans="1:17" x14ac:dyDescent="0.25">
      <c r="A7205" s="4" t="s">
        <v>2504</v>
      </c>
      <c r="B7205" s="4" t="s">
        <v>3</v>
      </c>
      <c r="C7205" s="4" t="s">
        <v>12</v>
      </c>
      <c r="D7205" s="4" t="s">
        <v>2506</v>
      </c>
      <c r="E7205" s="3" t="s">
        <v>209</v>
      </c>
      <c r="F7205" s="4"/>
      <c r="G7205" s="16" t="s">
        <v>174</v>
      </c>
      <c r="H7205" s="16" t="s">
        <v>208</v>
      </c>
      <c r="I7205" s="183">
        <v>730000</v>
      </c>
      <c r="J7205" s="183">
        <v>730000</v>
      </c>
      <c r="K7205" s="183">
        <v>549000</v>
      </c>
      <c r="L7205" s="183">
        <f t="shared" si="5959"/>
        <v>181000</v>
      </c>
      <c r="M7205" s="17">
        <v>61000</v>
      </c>
      <c r="N7205" s="17">
        <v>61000</v>
      </c>
      <c r="O7205" s="17">
        <v>59000</v>
      </c>
      <c r="P7205" s="17">
        <f t="shared" si="5946"/>
        <v>730000</v>
      </c>
      <c r="Q7205" s="183">
        <f t="shared" si="5951"/>
        <v>100</v>
      </c>
    </row>
    <row r="7206" spans="1:17" x14ac:dyDescent="0.25">
      <c r="A7206" s="4" t="s">
        <v>2504</v>
      </c>
      <c r="B7206" s="4" t="s">
        <v>3</v>
      </c>
      <c r="C7206" s="4" t="s">
        <v>12</v>
      </c>
      <c r="D7206" s="4" t="s">
        <v>2506</v>
      </c>
      <c r="E7206" s="3" t="s">
        <v>212</v>
      </c>
      <c r="F7206" s="4"/>
      <c r="G7206" s="16" t="s">
        <v>174</v>
      </c>
      <c r="H7206" s="16" t="s">
        <v>211</v>
      </c>
      <c r="I7206" s="183">
        <v>403400</v>
      </c>
      <c r="J7206" s="183">
        <v>403400</v>
      </c>
      <c r="K7206" s="183">
        <v>303300</v>
      </c>
      <c r="L7206" s="183">
        <f t="shared" si="5959"/>
        <v>100100</v>
      </c>
      <c r="M7206" s="17">
        <v>33700</v>
      </c>
      <c r="N7206" s="17">
        <v>33700</v>
      </c>
      <c r="O7206" s="17">
        <v>32700</v>
      </c>
      <c r="P7206" s="17">
        <f t="shared" si="5946"/>
        <v>403400</v>
      </c>
      <c r="Q7206" s="183">
        <f t="shared" si="5951"/>
        <v>100</v>
      </c>
    </row>
    <row r="7207" spans="1:17" x14ac:dyDescent="0.25">
      <c r="A7207" s="4" t="s">
        <v>2504</v>
      </c>
      <c r="B7207" s="4" t="s">
        <v>3</v>
      </c>
      <c r="C7207" s="4" t="s">
        <v>12</v>
      </c>
      <c r="D7207" s="4" t="s">
        <v>2506</v>
      </c>
      <c r="E7207" s="3" t="s">
        <v>215</v>
      </c>
      <c r="F7207" s="4"/>
      <c r="G7207" s="16" t="s">
        <v>174</v>
      </c>
      <c r="H7207" s="16" t="s">
        <v>214</v>
      </c>
      <c r="I7207" s="183">
        <v>108100</v>
      </c>
      <c r="J7207" s="183">
        <v>108100</v>
      </c>
      <c r="K7207" s="183">
        <v>81000</v>
      </c>
      <c r="L7207" s="183">
        <f t="shared" si="5959"/>
        <v>27100</v>
      </c>
      <c r="M7207" s="17">
        <v>9000</v>
      </c>
      <c r="N7207" s="17">
        <v>9000</v>
      </c>
      <c r="O7207" s="17">
        <v>9100</v>
      </c>
      <c r="P7207" s="17">
        <f t="shared" si="5946"/>
        <v>108100</v>
      </c>
      <c r="Q7207" s="183">
        <f t="shared" si="5951"/>
        <v>100</v>
      </c>
    </row>
    <row r="7208" spans="1:17" x14ac:dyDescent="0.25">
      <c r="A7208" s="1" t="s">
        <v>2504</v>
      </c>
      <c r="B7208" s="1" t="s">
        <v>3</v>
      </c>
      <c r="C7208" s="1" t="s">
        <v>12</v>
      </c>
      <c r="D7208" s="1" t="s">
        <v>2506</v>
      </c>
      <c r="E7208" s="1" t="s">
        <v>40</v>
      </c>
      <c r="F7208" s="4" t="s">
        <v>1</v>
      </c>
      <c r="G7208" s="16" t="s">
        <v>1</v>
      </c>
      <c r="H7208" s="2" t="s">
        <v>41</v>
      </c>
      <c r="I7208" s="185">
        <f t="shared" ref="I7208:O7208" si="5960">SUM(I7209:I7211)</f>
        <v>409246</v>
      </c>
      <c r="J7208" s="185">
        <f t="shared" si="5960"/>
        <v>379940</v>
      </c>
      <c r="K7208" s="185">
        <f t="shared" si="5960"/>
        <v>303134</v>
      </c>
      <c r="L7208" s="185">
        <f t="shared" si="5960"/>
        <v>66800</v>
      </c>
      <c r="M7208" s="15">
        <f t="shared" si="5960"/>
        <v>25600</v>
      </c>
      <c r="N7208" s="15">
        <f t="shared" si="5960"/>
        <v>25600</v>
      </c>
      <c r="O7208" s="15">
        <f t="shared" si="5960"/>
        <v>15600</v>
      </c>
      <c r="P7208" s="15">
        <f t="shared" si="5946"/>
        <v>369934</v>
      </c>
      <c r="Q7208" s="185">
        <f t="shared" si="5951"/>
        <v>97.366426277833341</v>
      </c>
    </row>
    <row r="7209" spans="1:17" x14ac:dyDescent="0.25">
      <c r="A7209" s="4" t="s">
        <v>2504</v>
      </c>
      <c r="B7209" s="4" t="s">
        <v>3</v>
      </c>
      <c r="C7209" s="4" t="s">
        <v>12</v>
      </c>
      <c r="D7209" s="4" t="s">
        <v>2506</v>
      </c>
      <c r="E7209" s="3" t="s">
        <v>42</v>
      </c>
      <c r="F7209" s="4"/>
      <c r="G7209" s="16" t="s">
        <v>174</v>
      </c>
      <c r="H7209" s="16" t="s">
        <v>41</v>
      </c>
      <c r="I7209" s="183">
        <v>400000</v>
      </c>
      <c r="J7209" s="183">
        <v>370694</v>
      </c>
      <c r="K7209" s="183">
        <v>295694</v>
      </c>
      <c r="L7209" s="183">
        <f>M7209+N7209+O7209</f>
        <v>65000</v>
      </c>
      <c r="M7209" s="208">
        <v>25000</v>
      </c>
      <c r="N7209" s="208">
        <v>25000</v>
      </c>
      <c r="O7209" s="17">
        <v>15000</v>
      </c>
      <c r="P7209" s="17">
        <f t="shared" si="5946"/>
        <v>360694</v>
      </c>
      <c r="Q7209" s="183">
        <f t="shared" si="5951"/>
        <v>97.302357200278394</v>
      </c>
    </row>
    <row r="7210" spans="1:17" ht="22.5" x14ac:dyDescent="0.25">
      <c r="A7210" s="4" t="s">
        <v>2504</v>
      </c>
      <c r="B7210" s="4" t="s">
        <v>3</v>
      </c>
      <c r="C7210" s="4" t="s">
        <v>12</v>
      </c>
      <c r="D7210" s="4" t="s">
        <v>2506</v>
      </c>
      <c r="E7210" s="3" t="s">
        <v>42</v>
      </c>
      <c r="F7210" s="4" t="s">
        <v>2512</v>
      </c>
      <c r="G7210" s="16" t="s">
        <v>174</v>
      </c>
      <c r="H7210" s="16" t="s">
        <v>50</v>
      </c>
      <c r="I7210" s="183">
        <v>7246</v>
      </c>
      <c r="J7210" s="183">
        <v>7246</v>
      </c>
      <c r="K7210" s="183">
        <v>5440</v>
      </c>
      <c r="L7210" s="183">
        <f>M7210+N7210+O7210</f>
        <v>1800</v>
      </c>
      <c r="M7210" s="17">
        <v>600</v>
      </c>
      <c r="N7210" s="17">
        <v>600</v>
      </c>
      <c r="O7210" s="17">
        <v>600</v>
      </c>
      <c r="P7210" s="17">
        <f t="shared" si="5946"/>
        <v>7240</v>
      </c>
      <c r="Q7210" s="183">
        <f t="shared" si="5951"/>
        <v>99.917195694176101</v>
      </c>
    </row>
    <row r="7211" spans="1:17" ht="22.5" x14ac:dyDescent="0.25">
      <c r="A7211" s="4" t="s">
        <v>2504</v>
      </c>
      <c r="B7211" s="4" t="s">
        <v>3</v>
      </c>
      <c r="C7211" s="4" t="s">
        <v>12</v>
      </c>
      <c r="D7211" s="4" t="s">
        <v>2506</v>
      </c>
      <c r="E7211" s="3" t="s">
        <v>42</v>
      </c>
      <c r="F7211" s="4" t="s">
        <v>2513</v>
      </c>
      <c r="G7211" s="16" t="s">
        <v>174</v>
      </c>
      <c r="H7211" s="16" t="s">
        <v>56</v>
      </c>
      <c r="I7211" s="183">
        <v>2000</v>
      </c>
      <c r="J7211" s="183">
        <v>2000</v>
      </c>
      <c r="K7211" s="183">
        <v>2000</v>
      </c>
      <c r="L7211" s="183">
        <f>M7211+N7211+O7211</f>
        <v>0</v>
      </c>
      <c r="M7211" s="17">
        <v>0</v>
      </c>
      <c r="N7211" s="17">
        <v>0</v>
      </c>
      <c r="O7211" s="17">
        <v>0</v>
      </c>
      <c r="P7211" s="17">
        <f t="shared" si="5946"/>
        <v>2000</v>
      </c>
      <c r="Q7211" s="183">
        <f t="shared" si="5951"/>
        <v>100</v>
      </c>
    </row>
    <row r="7212" spans="1:17" ht="22.5" x14ac:dyDescent="0.25">
      <c r="A7212" s="1" t="s">
        <v>1</v>
      </c>
      <c r="B7212" s="1" t="s">
        <v>1</v>
      </c>
      <c r="C7212" s="1" t="s">
        <v>1</v>
      </c>
      <c r="D7212" s="2" t="s">
        <v>1</v>
      </c>
      <c r="E7212" s="2" t="s">
        <v>1</v>
      </c>
      <c r="F7212" s="2" t="s">
        <v>1</v>
      </c>
      <c r="G7212" s="2" t="s">
        <v>1</v>
      </c>
      <c r="H7212" s="13" t="s">
        <v>57</v>
      </c>
      <c r="I7212" s="184">
        <f t="shared" ref="I7212:O7213" si="5961">SUM(I7213)</f>
        <v>100</v>
      </c>
      <c r="J7212" s="184">
        <f t="shared" si="5961"/>
        <v>100</v>
      </c>
      <c r="K7212" s="184">
        <f t="shared" si="5961"/>
        <v>0</v>
      </c>
      <c r="L7212" s="184">
        <f t="shared" si="5961"/>
        <v>0</v>
      </c>
      <c r="M7212" s="14">
        <f t="shared" si="5961"/>
        <v>0</v>
      </c>
      <c r="N7212" s="14">
        <f t="shared" si="5961"/>
        <v>0</v>
      </c>
      <c r="O7212" s="14">
        <f t="shared" si="5961"/>
        <v>0</v>
      </c>
      <c r="P7212" s="14">
        <f t="shared" si="5946"/>
        <v>0</v>
      </c>
      <c r="Q7212" s="184">
        <f t="shared" si="5951"/>
        <v>0</v>
      </c>
    </row>
    <row r="7213" spans="1:17" x14ac:dyDescent="0.25">
      <c r="A7213" s="4" t="s">
        <v>2504</v>
      </c>
      <c r="B7213" s="4" t="s">
        <v>3</v>
      </c>
      <c r="C7213" s="4" t="s">
        <v>12</v>
      </c>
      <c r="D7213" s="4" t="s">
        <v>2506</v>
      </c>
      <c r="E7213" s="2" t="s">
        <v>58</v>
      </c>
      <c r="F7213" s="2" t="s">
        <v>1</v>
      </c>
      <c r="G7213" s="2" t="s">
        <v>1</v>
      </c>
      <c r="H7213" s="2" t="s">
        <v>59</v>
      </c>
      <c r="I7213" s="185">
        <f t="shared" si="5961"/>
        <v>100</v>
      </c>
      <c r="J7213" s="185">
        <f t="shared" si="5961"/>
        <v>100</v>
      </c>
      <c r="K7213" s="185">
        <f t="shared" si="5961"/>
        <v>0</v>
      </c>
      <c r="L7213" s="185">
        <f t="shared" si="5961"/>
        <v>0</v>
      </c>
      <c r="M7213" s="15">
        <f t="shared" si="5961"/>
        <v>0</v>
      </c>
      <c r="N7213" s="15">
        <f t="shared" si="5961"/>
        <v>0</v>
      </c>
      <c r="O7213" s="15">
        <f t="shared" si="5961"/>
        <v>0</v>
      </c>
      <c r="P7213" s="15">
        <f t="shared" si="5946"/>
        <v>0</v>
      </c>
      <c r="Q7213" s="185">
        <f t="shared" si="5951"/>
        <v>0</v>
      </c>
    </row>
    <row r="7214" spans="1:17" x14ac:dyDescent="0.25">
      <c r="A7214" s="4" t="s">
        <v>2504</v>
      </c>
      <c r="B7214" s="4" t="s">
        <v>3</v>
      </c>
      <c r="C7214" s="4" t="s">
        <v>12</v>
      </c>
      <c r="D7214" s="4" t="s">
        <v>2506</v>
      </c>
      <c r="E7214" s="3" t="s">
        <v>69</v>
      </c>
      <c r="F7214" s="4"/>
      <c r="G7214" s="16" t="s">
        <v>174</v>
      </c>
      <c r="H7214" s="16" t="s">
        <v>68</v>
      </c>
      <c r="I7214" s="183">
        <v>100</v>
      </c>
      <c r="J7214" s="183">
        <v>100</v>
      </c>
      <c r="K7214" s="183">
        <v>0</v>
      </c>
      <c r="L7214" s="183">
        <f>M7214+N7214+O7214</f>
        <v>0</v>
      </c>
      <c r="M7214" s="17">
        <v>0</v>
      </c>
      <c r="N7214" s="17">
        <v>0</v>
      </c>
      <c r="O7214" s="17">
        <v>0</v>
      </c>
      <c r="P7214" s="17">
        <f t="shared" si="5946"/>
        <v>0</v>
      </c>
      <c r="Q7214" s="183">
        <f t="shared" si="5951"/>
        <v>0</v>
      </c>
    </row>
    <row r="7215" spans="1:17" ht="22.5" x14ac:dyDescent="0.25">
      <c r="A7215" s="1" t="s">
        <v>1</v>
      </c>
      <c r="B7215" s="1" t="s">
        <v>1</v>
      </c>
      <c r="C7215" s="1" t="s">
        <v>1</v>
      </c>
      <c r="D7215" s="2" t="s">
        <v>1</v>
      </c>
      <c r="E7215" s="2" t="s">
        <v>1</v>
      </c>
      <c r="F7215" s="2" t="s">
        <v>1</v>
      </c>
      <c r="G7215" s="2" t="s">
        <v>1</v>
      </c>
      <c r="H7215" s="13" t="s">
        <v>70</v>
      </c>
      <c r="I7215" s="184">
        <f t="shared" ref="I7215:O7215" si="5962">SUM(I7216)</f>
        <v>370200</v>
      </c>
      <c r="J7215" s="184">
        <f t="shared" si="5962"/>
        <v>405200</v>
      </c>
      <c r="K7215" s="184">
        <f t="shared" si="5962"/>
        <v>288100</v>
      </c>
      <c r="L7215" s="184">
        <f t="shared" si="5962"/>
        <v>83900</v>
      </c>
      <c r="M7215" s="14">
        <f t="shared" si="5962"/>
        <v>30000</v>
      </c>
      <c r="N7215" s="14">
        <f t="shared" si="5962"/>
        <v>30000</v>
      </c>
      <c r="O7215" s="14">
        <f t="shared" si="5962"/>
        <v>23900</v>
      </c>
      <c r="P7215" s="14">
        <f t="shared" si="5946"/>
        <v>372000</v>
      </c>
      <c r="Q7215" s="184">
        <f t="shared" si="5951"/>
        <v>91.806515301085881</v>
      </c>
    </row>
    <row r="7216" spans="1:17" x14ac:dyDescent="0.25">
      <c r="A7216" s="4" t="s">
        <v>2504</v>
      </c>
      <c r="B7216" s="4" t="s">
        <v>3</v>
      </c>
      <c r="C7216" s="4" t="s">
        <v>12</v>
      </c>
      <c r="D7216" s="4" t="s">
        <v>2506</v>
      </c>
      <c r="E7216" s="2" t="s">
        <v>71</v>
      </c>
      <c r="F7216" s="2" t="s">
        <v>1</v>
      </c>
      <c r="G7216" s="2" t="s">
        <v>1</v>
      </c>
      <c r="H7216" s="2" t="s">
        <v>72</v>
      </c>
      <c r="I7216" s="185">
        <f t="shared" ref="I7216:L7216" si="5963">SUM(I7217,I7220,I7221)</f>
        <v>370200</v>
      </c>
      <c r="J7216" s="185">
        <f t="shared" ref="J7216" si="5964">SUM(J7217,J7220,J7221)</f>
        <v>405200</v>
      </c>
      <c r="K7216" s="185">
        <f t="shared" ref="K7216" si="5965">SUM(K7217,K7220,K7221)</f>
        <v>288100</v>
      </c>
      <c r="L7216" s="185">
        <f t="shared" si="5963"/>
        <v>83900</v>
      </c>
      <c r="M7216" s="15">
        <f t="shared" ref="M7216:O7216" si="5966">SUM(M7217,M7220,M7221)</f>
        <v>30000</v>
      </c>
      <c r="N7216" s="15">
        <f t="shared" si="5966"/>
        <v>30000</v>
      </c>
      <c r="O7216" s="15">
        <f t="shared" si="5966"/>
        <v>23900</v>
      </c>
      <c r="P7216" s="15">
        <f t="shared" si="5946"/>
        <v>372000</v>
      </c>
      <c r="Q7216" s="185">
        <f t="shared" si="5951"/>
        <v>91.806515301085881</v>
      </c>
    </row>
    <row r="7217" spans="1:17" x14ac:dyDescent="0.25">
      <c r="A7217" s="1" t="s">
        <v>2504</v>
      </c>
      <c r="B7217" s="1" t="s">
        <v>3</v>
      </c>
      <c r="C7217" s="1" t="s">
        <v>12</v>
      </c>
      <c r="D7217" s="1" t="s">
        <v>2506</v>
      </c>
      <c r="E7217" s="1" t="s">
        <v>73</v>
      </c>
      <c r="F7217" s="4" t="s">
        <v>1</v>
      </c>
      <c r="G7217" s="16" t="s">
        <v>1</v>
      </c>
      <c r="H7217" s="2" t="s">
        <v>74</v>
      </c>
      <c r="I7217" s="185">
        <f t="shared" ref="I7217:L7217" si="5967">SUM(I7218:I7219)</f>
        <v>220100</v>
      </c>
      <c r="J7217" s="185">
        <f t="shared" ref="J7217" si="5968">SUM(J7218:J7219)</f>
        <v>255100</v>
      </c>
      <c r="K7217" s="185">
        <f t="shared" ref="K7217" si="5969">SUM(K7218:K7219)</f>
        <v>190000</v>
      </c>
      <c r="L7217" s="185">
        <f t="shared" si="5967"/>
        <v>45000</v>
      </c>
      <c r="M7217" s="15">
        <f t="shared" ref="M7217:O7217" si="5970">SUM(M7218:M7219)</f>
        <v>15000</v>
      </c>
      <c r="N7217" s="15">
        <f t="shared" si="5970"/>
        <v>15000</v>
      </c>
      <c r="O7217" s="15">
        <f t="shared" si="5970"/>
        <v>15000</v>
      </c>
      <c r="P7217" s="15">
        <f t="shared" si="5946"/>
        <v>235000</v>
      </c>
      <c r="Q7217" s="185">
        <f t="shared" si="5951"/>
        <v>92.120736965895716</v>
      </c>
    </row>
    <row r="7218" spans="1:17" x14ac:dyDescent="0.25">
      <c r="A7218" s="4" t="s">
        <v>2504</v>
      </c>
      <c r="B7218" s="4" t="s">
        <v>3</v>
      </c>
      <c r="C7218" s="4" t="s">
        <v>12</v>
      </c>
      <c r="D7218" s="4" t="s">
        <v>2506</v>
      </c>
      <c r="E7218" s="3" t="s">
        <v>75</v>
      </c>
      <c r="F7218" s="4"/>
      <c r="G7218" s="16" t="s">
        <v>174</v>
      </c>
      <c r="H7218" s="16" t="s">
        <v>74</v>
      </c>
      <c r="I7218" s="183">
        <v>220000</v>
      </c>
      <c r="J7218" s="183">
        <v>255000</v>
      </c>
      <c r="K7218" s="183">
        <v>190000</v>
      </c>
      <c r="L7218" s="183">
        <f>M7218+N7218+O7218</f>
        <v>45000</v>
      </c>
      <c r="M7218" s="208">
        <v>15000</v>
      </c>
      <c r="N7218" s="208">
        <v>15000</v>
      </c>
      <c r="O7218" s="17">
        <v>15000</v>
      </c>
      <c r="P7218" s="17">
        <f t="shared" si="5946"/>
        <v>235000</v>
      </c>
      <c r="Q7218" s="183">
        <f t="shared" si="5951"/>
        <v>92.156862745098039</v>
      </c>
    </row>
    <row r="7219" spans="1:17" x14ac:dyDescent="0.25">
      <c r="A7219" s="4" t="s">
        <v>2504</v>
      </c>
      <c r="B7219" s="4" t="s">
        <v>3</v>
      </c>
      <c r="C7219" s="4" t="s">
        <v>12</v>
      </c>
      <c r="D7219" s="4" t="s">
        <v>2506</v>
      </c>
      <c r="E7219" s="3" t="s">
        <v>75</v>
      </c>
      <c r="F7219" s="4" t="s">
        <v>2514</v>
      </c>
      <c r="G7219" s="16" t="s">
        <v>174</v>
      </c>
      <c r="H7219" s="16" t="s">
        <v>2515</v>
      </c>
      <c r="I7219" s="183">
        <v>100</v>
      </c>
      <c r="J7219" s="183">
        <v>100</v>
      </c>
      <c r="K7219" s="183">
        <v>0</v>
      </c>
      <c r="L7219" s="183">
        <f>M7219+N7219+O7219</f>
        <v>0</v>
      </c>
      <c r="M7219" s="17">
        <v>0</v>
      </c>
      <c r="N7219" s="17">
        <v>0</v>
      </c>
      <c r="O7219" s="17">
        <v>0</v>
      </c>
      <c r="P7219" s="17">
        <f t="shared" si="5946"/>
        <v>0</v>
      </c>
      <c r="Q7219" s="183">
        <f t="shared" si="5951"/>
        <v>0</v>
      </c>
    </row>
    <row r="7220" spans="1:17" x14ac:dyDescent="0.25">
      <c r="A7220" s="4" t="s">
        <v>2504</v>
      </c>
      <c r="B7220" s="4" t="s">
        <v>3</v>
      </c>
      <c r="C7220" s="4" t="s">
        <v>12</v>
      </c>
      <c r="D7220" s="4" t="s">
        <v>2506</v>
      </c>
      <c r="E7220" s="3" t="s">
        <v>183</v>
      </c>
      <c r="F7220" s="4"/>
      <c r="G7220" s="16" t="s">
        <v>174</v>
      </c>
      <c r="H7220" s="16" t="s">
        <v>182</v>
      </c>
      <c r="I7220" s="183">
        <v>100000</v>
      </c>
      <c r="J7220" s="183">
        <v>100000</v>
      </c>
      <c r="K7220" s="183">
        <v>63600</v>
      </c>
      <c r="L7220" s="183">
        <f>M7220+N7220+O7220</f>
        <v>26400</v>
      </c>
      <c r="M7220" s="208">
        <v>10000</v>
      </c>
      <c r="N7220" s="17">
        <v>10000</v>
      </c>
      <c r="O7220" s="17">
        <v>6400</v>
      </c>
      <c r="P7220" s="17">
        <f t="shared" si="5946"/>
        <v>90000</v>
      </c>
      <c r="Q7220" s="183">
        <f t="shared" si="5951"/>
        <v>90</v>
      </c>
    </row>
    <row r="7221" spans="1:17" x14ac:dyDescent="0.25">
      <c r="A7221" s="1" t="s">
        <v>2504</v>
      </c>
      <c r="B7221" s="1" t="s">
        <v>3</v>
      </c>
      <c r="C7221" s="1" t="s">
        <v>12</v>
      </c>
      <c r="D7221" s="1" t="s">
        <v>2506</v>
      </c>
      <c r="E7221" s="1" t="s">
        <v>339</v>
      </c>
      <c r="F7221" s="4" t="s">
        <v>1</v>
      </c>
      <c r="G7221" s="16" t="s">
        <v>1</v>
      </c>
      <c r="H7221" s="2" t="s">
        <v>340</v>
      </c>
      <c r="I7221" s="185">
        <f t="shared" ref="I7221:O7221" si="5971">SUM(I7222:I7223)</f>
        <v>50100</v>
      </c>
      <c r="J7221" s="185">
        <f t="shared" si="5971"/>
        <v>50100</v>
      </c>
      <c r="K7221" s="185">
        <f t="shared" si="5971"/>
        <v>34500</v>
      </c>
      <c r="L7221" s="185">
        <f t="shared" si="5971"/>
        <v>12500</v>
      </c>
      <c r="M7221" s="15">
        <f t="shared" si="5971"/>
        <v>5000</v>
      </c>
      <c r="N7221" s="15">
        <f t="shared" si="5971"/>
        <v>5000</v>
      </c>
      <c r="O7221" s="15">
        <f t="shared" si="5971"/>
        <v>2500</v>
      </c>
      <c r="P7221" s="15">
        <f t="shared" si="5946"/>
        <v>47000</v>
      </c>
      <c r="Q7221" s="185">
        <f t="shared" si="5951"/>
        <v>93.812375249501002</v>
      </c>
    </row>
    <row r="7222" spans="1:17" ht="22.5" x14ac:dyDescent="0.25">
      <c r="A7222" s="4" t="s">
        <v>2504</v>
      </c>
      <c r="B7222" s="4" t="s">
        <v>3</v>
      </c>
      <c r="C7222" s="4" t="s">
        <v>12</v>
      </c>
      <c r="D7222" s="4" t="s">
        <v>2506</v>
      </c>
      <c r="E7222" s="3" t="s">
        <v>341</v>
      </c>
      <c r="F7222" s="4" t="s">
        <v>2516</v>
      </c>
      <c r="G7222" s="16" t="s">
        <v>174</v>
      </c>
      <c r="H7222" s="16" t="s">
        <v>2517</v>
      </c>
      <c r="I7222" s="183">
        <v>50000</v>
      </c>
      <c r="J7222" s="183">
        <v>50000</v>
      </c>
      <c r="K7222" s="183">
        <v>34500</v>
      </c>
      <c r="L7222" s="183">
        <f>M7222+N7222+O7222</f>
        <v>12500</v>
      </c>
      <c r="M7222" s="17">
        <v>5000</v>
      </c>
      <c r="N7222" s="17">
        <v>5000</v>
      </c>
      <c r="O7222" s="17">
        <v>2500</v>
      </c>
      <c r="P7222" s="17">
        <f t="shared" si="5946"/>
        <v>47000</v>
      </c>
      <c r="Q7222" s="183">
        <f t="shared" si="5951"/>
        <v>94</v>
      </c>
    </row>
    <row r="7223" spans="1:17" ht="22.5" x14ac:dyDescent="0.25">
      <c r="A7223" s="4" t="s">
        <v>2504</v>
      </c>
      <c r="B7223" s="4" t="s">
        <v>3</v>
      </c>
      <c r="C7223" s="4" t="s">
        <v>12</v>
      </c>
      <c r="D7223" s="4" t="s">
        <v>2506</v>
      </c>
      <c r="E7223" s="3" t="s">
        <v>341</v>
      </c>
      <c r="F7223" s="4" t="s">
        <v>2518</v>
      </c>
      <c r="G7223" s="16" t="s">
        <v>174</v>
      </c>
      <c r="H7223" s="16" t="s">
        <v>2519</v>
      </c>
      <c r="I7223" s="183">
        <v>100</v>
      </c>
      <c r="J7223" s="183">
        <v>100</v>
      </c>
      <c r="K7223" s="183">
        <v>0</v>
      </c>
      <c r="L7223" s="183">
        <f>M7223+N7223+O7223</f>
        <v>0</v>
      </c>
      <c r="M7223" s="17">
        <v>0</v>
      </c>
      <c r="N7223" s="17">
        <v>0</v>
      </c>
      <c r="O7223" s="17">
        <v>0</v>
      </c>
      <c r="P7223" s="17">
        <f t="shared" si="5946"/>
        <v>0</v>
      </c>
      <c r="Q7223" s="183">
        <f t="shared" si="5951"/>
        <v>0</v>
      </c>
    </row>
    <row r="7224" spans="1:17" x14ac:dyDescent="0.25">
      <c r="A7224" s="16" t="s">
        <v>1</v>
      </c>
      <c r="B7224" s="16" t="s">
        <v>1</v>
      </c>
      <c r="C7224" s="16" t="s">
        <v>1</v>
      </c>
      <c r="D7224" s="16" t="s">
        <v>1</v>
      </c>
      <c r="E7224" s="16" t="s">
        <v>1</v>
      </c>
      <c r="F7224" s="16" t="s">
        <v>1</v>
      </c>
      <c r="G7224" s="16" t="s">
        <v>1</v>
      </c>
      <c r="H7224" s="13" t="s">
        <v>2520</v>
      </c>
      <c r="I7224" s="184">
        <f t="shared" ref="I7224:O7224" si="5972">SUM(I7215,I7212,I7188)</f>
        <v>6770406</v>
      </c>
      <c r="J7224" s="184">
        <f t="shared" si="5972"/>
        <v>6841100</v>
      </c>
      <c r="K7224" s="184">
        <f t="shared" si="5972"/>
        <v>5158788</v>
      </c>
      <c r="L7224" s="184">
        <f t="shared" si="5972"/>
        <v>1552243</v>
      </c>
      <c r="M7224" s="14">
        <f t="shared" si="5972"/>
        <v>533800</v>
      </c>
      <c r="N7224" s="14">
        <f t="shared" si="5972"/>
        <v>524300</v>
      </c>
      <c r="O7224" s="14">
        <f t="shared" si="5972"/>
        <v>494143</v>
      </c>
      <c r="P7224" s="14">
        <f t="shared" si="5946"/>
        <v>6711031</v>
      </c>
      <c r="Q7224" s="184">
        <f t="shared" si="5951"/>
        <v>98.098712195407174</v>
      </c>
    </row>
    <row r="7225" spans="1:17" ht="15.75" thickBot="1" x14ac:dyDescent="0.3">
      <c r="A7225" s="16" t="s">
        <v>1</v>
      </c>
      <c r="B7225" s="16" t="s">
        <v>1</v>
      </c>
      <c r="C7225" s="16" t="s">
        <v>1</v>
      </c>
      <c r="D7225" s="16" t="s">
        <v>1</v>
      </c>
      <c r="E7225" s="16" t="s">
        <v>1</v>
      </c>
      <c r="F7225" s="16" t="s">
        <v>1</v>
      </c>
      <c r="G7225" s="16" t="s">
        <v>1</v>
      </c>
      <c r="H7225" s="2" t="s">
        <v>77</v>
      </c>
      <c r="I7225" s="185">
        <v>85</v>
      </c>
      <c r="J7225" s="185">
        <v>85</v>
      </c>
      <c r="K7225" s="185"/>
      <c r="L7225" s="185">
        <f>M7225+N7225+O7225</f>
        <v>0</v>
      </c>
      <c r="M7225" s="15"/>
      <c r="N7225" s="15"/>
      <c r="O7225" s="15"/>
      <c r="P7225" s="15">
        <f t="shared" si="5946"/>
        <v>0</v>
      </c>
      <c r="Q7225" s="164"/>
    </row>
    <row r="7226" spans="1:17" ht="45.75" thickBot="1" x14ac:dyDescent="0.3">
      <c r="A7226" s="212" t="s">
        <v>1</v>
      </c>
      <c r="B7226" s="212" t="s">
        <v>1</v>
      </c>
      <c r="C7226" s="212" t="s">
        <v>1</v>
      </c>
      <c r="D7226" s="212" t="s">
        <v>1</v>
      </c>
      <c r="E7226" s="212" t="s">
        <v>1</v>
      </c>
      <c r="F7226" s="212" t="s">
        <v>1</v>
      </c>
      <c r="G7226" s="214" t="s">
        <v>1</v>
      </c>
      <c r="H7226" s="5" t="s">
        <v>78</v>
      </c>
      <c r="I7226" s="109" t="s">
        <v>3374</v>
      </c>
      <c r="J7226" s="109" t="s">
        <v>3433</v>
      </c>
      <c r="K7226" s="109" t="s">
        <v>3437</v>
      </c>
      <c r="L7226" s="109" t="s">
        <v>3434</v>
      </c>
      <c r="M7226" s="5" t="s">
        <v>3439</v>
      </c>
      <c r="N7226" s="5" t="s">
        <v>3440</v>
      </c>
      <c r="O7226" s="5" t="s">
        <v>3441</v>
      </c>
      <c r="P7226" s="5" t="s">
        <v>3438</v>
      </c>
      <c r="Q7226" s="162" t="s">
        <v>3302</v>
      </c>
    </row>
    <row r="7227" spans="1:17" x14ac:dyDescent="0.25">
      <c r="A7227" s="213"/>
      <c r="B7227" s="213"/>
      <c r="C7227" s="213"/>
      <c r="D7227" s="213"/>
      <c r="E7227" s="213"/>
      <c r="F7227" s="213"/>
      <c r="G7227" s="215"/>
      <c r="H7227" s="18" t="s">
        <v>1</v>
      </c>
      <c r="I7227" s="110">
        <v>1</v>
      </c>
      <c r="J7227" s="110">
        <v>2</v>
      </c>
      <c r="K7227" s="110">
        <v>20</v>
      </c>
      <c r="L7227" s="110" t="s">
        <v>3402</v>
      </c>
      <c r="M7227" s="12">
        <v>5</v>
      </c>
      <c r="N7227" s="12">
        <v>6</v>
      </c>
      <c r="O7227" s="12">
        <v>7</v>
      </c>
      <c r="P7227" s="12" t="s">
        <v>3303</v>
      </c>
      <c r="Q7227" s="110">
        <v>9</v>
      </c>
    </row>
    <row r="7228" spans="1:17" x14ac:dyDescent="0.25">
      <c r="A7228" s="213"/>
      <c r="B7228" s="213"/>
      <c r="C7228" s="213"/>
      <c r="D7228" s="213"/>
      <c r="E7228" s="213"/>
      <c r="F7228" s="213"/>
      <c r="G7228" s="215"/>
      <c r="H7228" s="19" t="s">
        <v>185</v>
      </c>
      <c r="I7228" s="186">
        <f t="shared" ref="I7228:L7228" si="5973">SUM(I7224)</f>
        <v>6770406</v>
      </c>
      <c r="J7228" s="186">
        <f t="shared" ref="J7228" si="5974">SUM(J7224)</f>
        <v>6841100</v>
      </c>
      <c r="K7228" s="186">
        <f t="shared" ref="K7228" si="5975">SUM(K7224)</f>
        <v>5158788</v>
      </c>
      <c r="L7228" s="186">
        <f t="shared" si="5973"/>
        <v>1552243</v>
      </c>
      <c r="M7228" s="20">
        <f t="shared" ref="M7228:O7228" si="5976">SUM(M7224)</f>
        <v>533800</v>
      </c>
      <c r="N7228" s="20">
        <f t="shared" si="5976"/>
        <v>524300</v>
      </c>
      <c r="O7228" s="20">
        <f t="shared" si="5976"/>
        <v>494143</v>
      </c>
      <c r="P7228" s="20">
        <f t="shared" ref="P7228:P7238" si="5977">K7228+L7228</f>
        <v>6711031</v>
      </c>
      <c r="Q7228" s="186">
        <f>IF(J7228=0,"-",P7228/J7228*100)</f>
        <v>98.098712195407174</v>
      </c>
    </row>
    <row r="7229" spans="1:17" x14ac:dyDescent="0.25">
      <c r="A7229" s="213"/>
      <c r="B7229" s="213"/>
      <c r="C7229" s="213"/>
      <c r="D7229" s="213"/>
      <c r="E7229" s="213"/>
      <c r="F7229" s="213"/>
      <c r="G7229" s="215"/>
      <c r="H7229" s="21" t="s">
        <v>80</v>
      </c>
      <c r="I7229" s="186">
        <f t="shared" ref="I7229:L7229" si="5978">SUM(I7228)</f>
        <v>6770406</v>
      </c>
      <c r="J7229" s="186">
        <f t="shared" ref="J7229" si="5979">SUM(J7228)</f>
        <v>6841100</v>
      </c>
      <c r="K7229" s="186">
        <f t="shared" ref="K7229" si="5980">SUM(K7228)</f>
        <v>5158788</v>
      </c>
      <c r="L7229" s="186">
        <f t="shared" si="5978"/>
        <v>1552243</v>
      </c>
      <c r="M7229" s="20">
        <f t="shared" ref="M7229:O7229" si="5981">SUM(M7228)</f>
        <v>533800</v>
      </c>
      <c r="N7229" s="20">
        <f t="shared" si="5981"/>
        <v>524300</v>
      </c>
      <c r="O7229" s="20">
        <f t="shared" si="5981"/>
        <v>494143</v>
      </c>
      <c r="P7229" s="20">
        <f t="shared" si="5977"/>
        <v>6711031</v>
      </c>
      <c r="Q7229" s="186">
        <f>IF(J7229=0,"-",P7229/J7229*100)</f>
        <v>98.098712195407174</v>
      </c>
    </row>
    <row r="7230" spans="1:17" x14ac:dyDescent="0.25">
      <c r="A7230" s="216"/>
      <c r="B7230" s="216"/>
      <c r="C7230" s="216"/>
      <c r="D7230" s="216"/>
      <c r="E7230" s="216"/>
      <c r="F7230" s="216"/>
      <c r="G7230" s="217"/>
      <c r="J7230" s="178">
        <v>0</v>
      </c>
      <c r="K7230" s="178">
        <v>0</v>
      </c>
      <c r="L7230" s="178">
        <f>M7230+N7230+O7230</f>
        <v>0</v>
      </c>
      <c r="P7230">
        <f t="shared" si="5977"/>
        <v>0</v>
      </c>
      <c r="Q7230" s="160" t="str">
        <f>IF(J7230=0,"-",P7230/J7230*100)</f>
        <v>-</v>
      </c>
    </row>
    <row r="7231" spans="1:17" x14ac:dyDescent="0.25">
      <c r="A7231" s="16" t="s">
        <v>1</v>
      </c>
      <c r="B7231" s="16" t="s">
        <v>1</v>
      </c>
      <c r="C7231" s="16" t="s">
        <v>1</v>
      </c>
      <c r="D7231" s="16" t="s">
        <v>1</v>
      </c>
      <c r="E7231" s="16" t="s">
        <v>1</v>
      </c>
      <c r="F7231" s="16" t="s">
        <v>1</v>
      </c>
      <c r="G7231" s="16" t="s">
        <v>1</v>
      </c>
      <c r="H7231" s="22" t="s">
        <v>1</v>
      </c>
      <c r="I7231" s="187"/>
      <c r="J7231" s="187"/>
      <c r="K7231" s="187"/>
      <c r="L7231" s="187">
        <f>M7231+N7231+O7231</f>
        <v>0</v>
      </c>
      <c r="M7231" s="22"/>
      <c r="N7231" s="22"/>
      <c r="O7231" s="22"/>
      <c r="P7231" s="22">
        <f t="shared" si="5977"/>
        <v>0</v>
      </c>
      <c r="Q7231" s="166"/>
    </row>
    <row r="7232" spans="1:17" x14ac:dyDescent="0.25">
      <c r="A7232" s="16" t="s">
        <v>1</v>
      </c>
      <c r="B7232" s="16" t="s">
        <v>1</v>
      </c>
      <c r="C7232" s="16" t="s">
        <v>1</v>
      </c>
      <c r="D7232" s="16" t="s">
        <v>1</v>
      </c>
      <c r="E7232" s="16" t="s">
        <v>1</v>
      </c>
      <c r="F7232" s="16" t="s">
        <v>1</v>
      </c>
      <c r="G7232" s="16" t="s">
        <v>1</v>
      </c>
      <c r="H7232" s="13" t="s">
        <v>2521</v>
      </c>
      <c r="I7232" s="184">
        <f t="shared" ref="I7232:L7232" si="5982">SUM(I7224)</f>
        <v>6770406</v>
      </c>
      <c r="J7232" s="184">
        <f t="shared" ref="J7232" si="5983">SUM(J7224)</f>
        <v>6841100</v>
      </c>
      <c r="K7232" s="184">
        <f t="shared" ref="K7232" si="5984">SUM(K7224)</f>
        <v>5158788</v>
      </c>
      <c r="L7232" s="184">
        <f t="shared" si="5982"/>
        <v>1552243</v>
      </c>
      <c r="M7232" s="14">
        <f t="shared" ref="M7232:O7232" si="5985">SUM(M7224)</f>
        <v>533800</v>
      </c>
      <c r="N7232" s="14">
        <f t="shared" si="5985"/>
        <v>524300</v>
      </c>
      <c r="O7232" s="14">
        <f t="shared" si="5985"/>
        <v>494143</v>
      </c>
      <c r="P7232" s="14">
        <f t="shared" si="5977"/>
        <v>6711031</v>
      </c>
      <c r="Q7232" s="184">
        <f>IF(J7232=0,"-",P7232/J7232*100)</f>
        <v>98.098712195407174</v>
      </c>
    </row>
    <row r="7233" spans="1:17" x14ac:dyDescent="0.25">
      <c r="A7233" s="16" t="s">
        <v>1</v>
      </c>
      <c r="B7233" s="16" t="s">
        <v>1</v>
      </c>
      <c r="C7233" s="16" t="s">
        <v>1</v>
      </c>
      <c r="D7233" s="16" t="s">
        <v>1</v>
      </c>
      <c r="E7233" s="16" t="s">
        <v>1</v>
      </c>
      <c r="F7233" s="16" t="s">
        <v>1</v>
      </c>
      <c r="G7233" s="16" t="s">
        <v>1</v>
      </c>
      <c r="H7233" s="2" t="s">
        <v>77</v>
      </c>
      <c r="I7233" s="185">
        <f t="shared" ref="I7233:L7233" si="5986">SUM(I7225)</f>
        <v>85</v>
      </c>
      <c r="J7233" s="185">
        <f t="shared" ref="J7233" si="5987">SUM(J7225)</f>
        <v>85</v>
      </c>
      <c r="K7233" s="185"/>
      <c r="L7233" s="185">
        <f t="shared" si="5986"/>
        <v>0</v>
      </c>
      <c r="M7233" s="15">
        <f t="shared" ref="M7233:O7233" si="5988">SUM(M7225)</f>
        <v>0</v>
      </c>
      <c r="N7233" s="15">
        <f t="shared" si="5988"/>
        <v>0</v>
      </c>
      <c r="O7233" s="15">
        <f t="shared" si="5988"/>
        <v>0</v>
      </c>
      <c r="P7233" s="15">
        <f t="shared" si="5977"/>
        <v>0</v>
      </c>
      <c r="Q7233" s="185">
        <f>IF(J7233=0,"-",P7233/J7233*100)</f>
        <v>0</v>
      </c>
    </row>
    <row r="7234" spans="1:17" x14ac:dyDescent="0.25">
      <c r="A7234" s="16" t="s">
        <v>1</v>
      </c>
      <c r="B7234" s="16" t="s">
        <v>1</v>
      </c>
      <c r="C7234" s="16" t="s">
        <v>1</v>
      </c>
      <c r="D7234" s="16" t="s">
        <v>1</v>
      </c>
      <c r="E7234" s="16" t="s">
        <v>1</v>
      </c>
      <c r="F7234" s="16" t="s">
        <v>1</v>
      </c>
      <c r="G7234" s="16" t="s">
        <v>1</v>
      </c>
      <c r="H7234" s="23" t="s">
        <v>1</v>
      </c>
      <c r="I7234" s="179"/>
      <c r="J7234" s="179"/>
      <c r="K7234" s="179"/>
      <c r="L7234" s="179">
        <f>M7234+N7234+O7234</f>
        <v>0</v>
      </c>
      <c r="M7234" s="24"/>
      <c r="N7234" s="24"/>
      <c r="O7234" s="24"/>
      <c r="P7234" s="24">
        <f t="shared" si="5977"/>
        <v>0</v>
      </c>
      <c r="Q7234" s="167"/>
    </row>
    <row r="7235" spans="1:17" x14ac:dyDescent="0.25">
      <c r="A7235" s="16" t="s">
        <v>1</v>
      </c>
      <c r="B7235" s="16" t="s">
        <v>1</v>
      </c>
      <c r="C7235" s="16" t="s">
        <v>1</v>
      </c>
      <c r="D7235" s="16" t="s">
        <v>1</v>
      </c>
      <c r="E7235" s="16" t="s">
        <v>1</v>
      </c>
      <c r="F7235" s="16" t="s">
        <v>1</v>
      </c>
      <c r="G7235" s="16" t="s">
        <v>1</v>
      </c>
      <c r="H7235" s="13" t="s">
        <v>2522</v>
      </c>
      <c r="I7235" s="188">
        <f t="shared" ref="I7235:L7235" si="5989">SUM(I7232)</f>
        <v>6770406</v>
      </c>
      <c r="J7235" s="188">
        <f t="shared" ref="J7235" si="5990">SUM(J7232)</f>
        <v>6841100</v>
      </c>
      <c r="K7235" s="188">
        <f t="shared" ref="K7235" si="5991">SUM(K7232)</f>
        <v>5158788</v>
      </c>
      <c r="L7235" s="188">
        <f t="shared" si="5989"/>
        <v>1552243</v>
      </c>
      <c r="M7235" s="25">
        <f t="shared" ref="M7235:O7235" si="5992">SUM(M7232)</f>
        <v>533800</v>
      </c>
      <c r="N7235" s="25">
        <f t="shared" si="5992"/>
        <v>524300</v>
      </c>
      <c r="O7235" s="25">
        <f t="shared" si="5992"/>
        <v>494143</v>
      </c>
      <c r="P7235" s="25">
        <f t="shared" si="5977"/>
        <v>6711031</v>
      </c>
      <c r="Q7235" s="188">
        <f>IF(J7235=0,"-",P7235/J7235*100)</f>
        <v>98.098712195407174</v>
      </c>
    </row>
    <row r="7236" spans="1:17" x14ac:dyDescent="0.25">
      <c r="A7236" s="16" t="s">
        <v>1</v>
      </c>
      <c r="B7236" s="16" t="s">
        <v>1</v>
      </c>
      <c r="C7236" s="16" t="s">
        <v>1</v>
      </c>
      <c r="D7236" s="16" t="s">
        <v>1</v>
      </c>
      <c r="E7236" s="16" t="s">
        <v>1</v>
      </c>
      <c r="F7236" s="16" t="s">
        <v>1</v>
      </c>
      <c r="G7236" s="16" t="s">
        <v>1</v>
      </c>
      <c r="H7236" s="2" t="s">
        <v>112</v>
      </c>
      <c r="I7236" s="185">
        <f t="shared" ref="I7236:L7236" si="5993">SUM(I7233)</f>
        <v>85</v>
      </c>
      <c r="J7236" s="185">
        <f t="shared" ref="J7236" si="5994">SUM(J7233)</f>
        <v>85</v>
      </c>
      <c r="K7236" s="185"/>
      <c r="L7236" s="185">
        <f t="shared" si="5993"/>
        <v>0</v>
      </c>
      <c r="M7236" s="15">
        <f t="shared" ref="M7236:O7236" si="5995">SUM(M7233)</f>
        <v>0</v>
      </c>
      <c r="N7236" s="15">
        <f t="shared" si="5995"/>
        <v>0</v>
      </c>
      <c r="O7236" s="15">
        <f t="shared" si="5995"/>
        <v>0</v>
      </c>
      <c r="P7236" s="15">
        <f t="shared" si="5977"/>
        <v>0</v>
      </c>
      <c r="Q7236" s="185">
        <f>IF(J7236=0,"-",P7236/J7236*100)</f>
        <v>0</v>
      </c>
    </row>
    <row r="7237" spans="1:17" x14ac:dyDescent="0.25">
      <c r="A7237" s="1" t="s">
        <v>2523</v>
      </c>
      <c r="B7237" s="2" t="s">
        <v>1</v>
      </c>
      <c r="C7237" s="2" t="s">
        <v>1</v>
      </c>
      <c r="D7237" s="2" t="s">
        <v>1</v>
      </c>
      <c r="E7237" s="2" t="s">
        <v>1</v>
      </c>
      <c r="F7237" s="2" t="s">
        <v>1</v>
      </c>
      <c r="G7237" s="2" t="s">
        <v>1</v>
      </c>
      <c r="H7237" s="2" t="s">
        <v>2524</v>
      </c>
      <c r="I7237" s="183">
        <v>0</v>
      </c>
      <c r="J7237" s="183"/>
      <c r="K7237" s="183"/>
      <c r="L7237" s="183">
        <f>M7237+N7237+O7237</f>
        <v>0</v>
      </c>
      <c r="M7237" s="3"/>
      <c r="N7237" s="3"/>
      <c r="O7237" s="3"/>
      <c r="P7237" s="3">
        <f t="shared" si="5977"/>
        <v>0</v>
      </c>
      <c r="Q7237" s="161"/>
    </row>
    <row r="7238" spans="1:17" ht="15.75" thickBot="1" x14ac:dyDescent="0.3">
      <c r="A7238" s="1" t="s">
        <v>2523</v>
      </c>
      <c r="B7238" s="1" t="s">
        <v>3</v>
      </c>
      <c r="C7238" s="4" t="s">
        <v>1</v>
      </c>
      <c r="D7238" s="4" t="s">
        <v>1</v>
      </c>
      <c r="E7238" s="2" t="s">
        <v>1</v>
      </c>
      <c r="F7238" s="2" t="s">
        <v>1</v>
      </c>
      <c r="G7238" s="2" t="s">
        <v>1</v>
      </c>
      <c r="H7238" s="2" t="s">
        <v>1</v>
      </c>
      <c r="I7238" s="183"/>
      <c r="J7238" s="183"/>
      <c r="K7238" s="183"/>
      <c r="L7238" s="183">
        <f>M7238+N7238+O7238</f>
        <v>0</v>
      </c>
      <c r="M7238" s="3"/>
      <c r="N7238" s="3"/>
      <c r="O7238" s="3"/>
      <c r="P7238" s="3">
        <f t="shared" si="5977"/>
        <v>0</v>
      </c>
      <c r="Q7238" s="161"/>
    </row>
    <row r="7239" spans="1:17" ht="45.75" thickBot="1" x14ac:dyDescent="0.3">
      <c r="A7239" s="5" t="s">
        <v>4</v>
      </c>
      <c r="B7239" s="5" t="s">
        <v>5</v>
      </c>
      <c r="C7239" s="5" t="s">
        <v>6</v>
      </c>
      <c r="D7239" s="6" t="s">
        <v>1</v>
      </c>
      <c r="E7239" s="5" t="s">
        <v>7</v>
      </c>
      <c r="F7239" s="5" t="s">
        <v>8</v>
      </c>
      <c r="G7239" s="5" t="s">
        <v>9</v>
      </c>
      <c r="H7239" s="5" t="s">
        <v>10</v>
      </c>
      <c r="I7239" s="109" t="s">
        <v>3374</v>
      </c>
      <c r="J7239" s="109" t="s">
        <v>3433</v>
      </c>
      <c r="K7239" s="109" t="s">
        <v>3437</v>
      </c>
      <c r="L7239" s="109" t="s">
        <v>3434</v>
      </c>
      <c r="M7239" s="5" t="s">
        <v>3439</v>
      </c>
      <c r="N7239" s="5" t="s">
        <v>3440</v>
      </c>
      <c r="O7239" s="5" t="s">
        <v>3441</v>
      </c>
      <c r="P7239" s="5" t="s">
        <v>3438</v>
      </c>
      <c r="Q7239" s="162" t="s">
        <v>3302</v>
      </c>
    </row>
    <row r="7240" spans="1:17" x14ac:dyDescent="0.25">
      <c r="A7240" s="7" t="s">
        <v>1</v>
      </c>
      <c r="B7240" s="7" t="s">
        <v>1</v>
      </c>
      <c r="C7240" s="7" t="s">
        <v>1</v>
      </c>
      <c r="D7240" s="8" t="s">
        <v>1</v>
      </c>
      <c r="E7240" s="8" t="s">
        <v>1</v>
      </c>
      <c r="F7240" s="9" t="s">
        <v>1</v>
      </c>
      <c r="G7240" s="10" t="s">
        <v>1</v>
      </c>
      <c r="H7240" s="11" t="s">
        <v>1</v>
      </c>
      <c r="I7240" s="110">
        <v>1</v>
      </c>
      <c r="J7240" s="110">
        <v>2</v>
      </c>
      <c r="K7240" s="110">
        <v>20</v>
      </c>
      <c r="L7240" s="110" t="s">
        <v>3402</v>
      </c>
      <c r="M7240" s="12">
        <v>5</v>
      </c>
      <c r="N7240" s="12">
        <v>6</v>
      </c>
      <c r="O7240" s="12">
        <v>7</v>
      </c>
      <c r="P7240" s="12" t="s">
        <v>3303</v>
      </c>
      <c r="Q7240" s="110">
        <v>9</v>
      </c>
    </row>
    <row r="7241" spans="1:17" x14ac:dyDescent="0.25">
      <c r="A7241" s="1" t="s">
        <v>2523</v>
      </c>
      <c r="B7241" s="1" t="s">
        <v>3</v>
      </c>
      <c r="C7241" s="4" t="s">
        <v>12</v>
      </c>
      <c r="D7241" s="4" t="s">
        <v>2525</v>
      </c>
      <c r="E7241" s="2" t="s">
        <v>1</v>
      </c>
      <c r="F7241" s="2" t="s">
        <v>1</v>
      </c>
      <c r="G7241" s="2" t="s">
        <v>1</v>
      </c>
      <c r="H7241" s="2" t="s">
        <v>2524</v>
      </c>
      <c r="I7241" s="183">
        <v>0</v>
      </c>
      <c r="J7241" s="183"/>
      <c r="K7241" s="183"/>
      <c r="L7241" s="183">
        <f>M7241+N7241+O7241</f>
        <v>0</v>
      </c>
      <c r="M7241" s="3"/>
      <c r="N7241" s="3"/>
      <c r="O7241" s="3"/>
      <c r="P7241" s="3">
        <f t="shared" ref="P7241:P7288" si="5996">K7241+L7241</f>
        <v>0</v>
      </c>
      <c r="Q7241" s="161"/>
    </row>
    <row r="7242" spans="1:17" ht="33.75" x14ac:dyDescent="0.25">
      <c r="A7242" s="1" t="s">
        <v>1</v>
      </c>
      <c r="B7242" s="1" t="s">
        <v>1</v>
      </c>
      <c r="C7242" s="1" t="s">
        <v>1</v>
      </c>
      <c r="D7242" s="2" t="s">
        <v>1</v>
      </c>
      <c r="E7242" s="2" t="s">
        <v>1</v>
      </c>
      <c r="F7242" s="2" t="s">
        <v>1</v>
      </c>
      <c r="G7242" s="2" t="s">
        <v>1</v>
      </c>
      <c r="H7242" s="13" t="s">
        <v>14</v>
      </c>
      <c r="I7242" s="184">
        <f t="shared" ref="I7242:L7242" si="5997">SUM(I7243,I7251,I7253)</f>
        <v>4653879</v>
      </c>
      <c r="J7242" s="184">
        <f t="shared" ref="J7242" si="5998">SUM(J7243,J7251,J7253)</f>
        <v>4225079</v>
      </c>
      <c r="K7242" s="184">
        <f t="shared" ref="K7242" si="5999">SUM(K7243,K7251,K7253)</f>
        <v>3029085</v>
      </c>
      <c r="L7242" s="184">
        <f t="shared" si="5997"/>
        <v>412534</v>
      </c>
      <c r="M7242" s="14">
        <f t="shared" ref="M7242:O7242" si="6000">SUM(M7243,M7251,M7253)</f>
        <v>127000</v>
      </c>
      <c r="N7242" s="14">
        <f t="shared" si="6000"/>
        <v>147500</v>
      </c>
      <c r="O7242" s="14">
        <f t="shared" si="6000"/>
        <v>138034</v>
      </c>
      <c r="P7242" s="14">
        <f t="shared" si="5996"/>
        <v>3441619</v>
      </c>
      <c r="Q7242" s="184">
        <f t="shared" ref="Q7242:Q7288" si="6001">IF(J7242=0,"-",P7242/J7242*100)</f>
        <v>81.456914770114352</v>
      </c>
    </row>
    <row r="7243" spans="1:17" x14ac:dyDescent="0.25">
      <c r="A7243" s="4" t="s">
        <v>2523</v>
      </c>
      <c r="B7243" s="4" t="s">
        <v>3</v>
      </c>
      <c r="C7243" s="4" t="s">
        <v>12</v>
      </c>
      <c r="D7243" s="4" t="s">
        <v>2525</v>
      </c>
      <c r="E7243" s="2" t="s">
        <v>15</v>
      </c>
      <c r="F7243" s="2" t="s">
        <v>1</v>
      </c>
      <c r="G7243" s="2" t="s">
        <v>1</v>
      </c>
      <c r="H7243" s="2" t="s">
        <v>16</v>
      </c>
      <c r="I7243" s="185">
        <f t="shared" ref="I7243:L7243" si="6002">SUM(I7244:I7245)</f>
        <v>3265460</v>
      </c>
      <c r="J7243" s="185">
        <f t="shared" ref="J7243" si="6003">SUM(J7244:J7245)</f>
        <v>3287460</v>
      </c>
      <c r="K7243" s="185">
        <f t="shared" ref="K7243" si="6004">SUM(K7244:K7245)</f>
        <v>2405186</v>
      </c>
      <c r="L7243" s="185">
        <f t="shared" si="6002"/>
        <v>155314</v>
      </c>
      <c r="M7243" s="15">
        <f t="shared" ref="M7243:O7243" si="6005">SUM(M7244:M7245)</f>
        <v>40000</v>
      </c>
      <c r="N7243" s="15">
        <f t="shared" si="6005"/>
        <v>61500</v>
      </c>
      <c r="O7243" s="15">
        <f t="shared" si="6005"/>
        <v>53814</v>
      </c>
      <c r="P7243" s="15">
        <f t="shared" si="5996"/>
        <v>2560500</v>
      </c>
      <c r="Q7243" s="185">
        <f t="shared" si="6001"/>
        <v>77.886879231990662</v>
      </c>
    </row>
    <row r="7244" spans="1:17" x14ac:dyDescent="0.25">
      <c r="A7244" s="4" t="s">
        <v>2523</v>
      </c>
      <c r="B7244" s="4" t="s">
        <v>3</v>
      </c>
      <c r="C7244" s="4" t="s">
        <v>12</v>
      </c>
      <c r="D7244" s="4" t="s">
        <v>2525</v>
      </c>
      <c r="E7244" s="3" t="s">
        <v>18</v>
      </c>
      <c r="F7244" s="4"/>
      <c r="G7244" s="16" t="s">
        <v>2526</v>
      </c>
      <c r="H7244" s="16" t="s">
        <v>17</v>
      </c>
      <c r="I7244" s="183">
        <v>2806960</v>
      </c>
      <c r="J7244" s="183">
        <v>2806960</v>
      </c>
      <c r="K7244" s="183">
        <v>2080000</v>
      </c>
      <c r="L7244" s="183">
        <f>M7244+N7244+O7244</f>
        <v>0</v>
      </c>
      <c r="M7244" s="17"/>
      <c r="N7244" s="17"/>
      <c r="O7244" s="17"/>
      <c r="P7244" s="17">
        <f t="shared" si="5996"/>
        <v>2080000</v>
      </c>
      <c r="Q7244" s="183">
        <f t="shared" si="6001"/>
        <v>74.101519081141163</v>
      </c>
    </row>
    <row r="7245" spans="1:17" x14ac:dyDescent="0.25">
      <c r="A7245" s="1" t="s">
        <v>2523</v>
      </c>
      <c r="B7245" s="1" t="s">
        <v>3</v>
      </c>
      <c r="C7245" s="1" t="s">
        <v>12</v>
      </c>
      <c r="D7245" s="1" t="s">
        <v>2525</v>
      </c>
      <c r="E7245" s="1" t="s">
        <v>20</v>
      </c>
      <c r="F7245" s="4" t="s">
        <v>1</v>
      </c>
      <c r="G7245" s="16" t="s">
        <v>1</v>
      </c>
      <c r="H7245" s="2" t="s">
        <v>21</v>
      </c>
      <c r="I7245" s="185">
        <f t="shared" ref="I7245:O7245" si="6006">SUM(I7246:I7250)</f>
        <v>458500</v>
      </c>
      <c r="J7245" s="185">
        <f t="shared" si="6006"/>
        <v>480500</v>
      </c>
      <c r="K7245" s="185">
        <f t="shared" si="6006"/>
        <v>325186</v>
      </c>
      <c r="L7245" s="185">
        <f t="shared" si="6006"/>
        <v>155314</v>
      </c>
      <c r="M7245" s="15">
        <f t="shared" si="6006"/>
        <v>40000</v>
      </c>
      <c r="N7245" s="15">
        <f t="shared" si="6006"/>
        <v>61500</v>
      </c>
      <c r="O7245" s="15">
        <f t="shared" si="6006"/>
        <v>53814</v>
      </c>
      <c r="P7245" s="15">
        <f t="shared" si="5996"/>
        <v>480500</v>
      </c>
      <c r="Q7245" s="185">
        <f t="shared" si="6001"/>
        <v>100</v>
      </c>
    </row>
    <row r="7246" spans="1:17" x14ac:dyDescent="0.25">
      <c r="A7246" s="4" t="s">
        <v>2523</v>
      </c>
      <c r="B7246" s="4" t="s">
        <v>3</v>
      </c>
      <c r="C7246" s="4" t="s">
        <v>12</v>
      </c>
      <c r="D7246" s="4" t="s">
        <v>2525</v>
      </c>
      <c r="E7246" s="3" t="s">
        <v>22</v>
      </c>
      <c r="F7246" s="4" t="s">
        <v>2527</v>
      </c>
      <c r="G7246" s="16" t="s">
        <v>2526</v>
      </c>
      <c r="H7246" s="16" t="s">
        <v>86</v>
      </c>
      <c r="I7246" s="183">
        <v>61000</v>
      </c>
      <c r="J7246" s="183">
        <v>61000</v>
      </c>
      <c r="K7246" s="183">
        <v>40000</v>
      </c>
      <c r="L7246" s="183">
        <f>M7246+N7246+O7246</f>
        <v>21000</v>
      </c>
      <c r="M7246" s="17">
        <v>6000</v>
      </c>
      <c r="N7246" s="17">
        <v>7500</v>
      </c>
      <c r="O7246" s="17">
        <v>7500</v>
      </c>
      <c r="P7246" s="17">
        <f t="shared" si="5996"/>
        <v>61000</v>
      </c>
      <c r="Q7246" s="183">
        <f t="shared" si="6001"/>
        <v>100</v>
      </c>
    </row>
    <row r="7247" spans="1:17" x14ac:dyDescent="0.25">
      <c r="A7247" s="4" t="s">
        <v>2523</v>
      </c>
      <c r="B7247" s="4" t="s">
        <v>3</v>
      </c>
      <c r="C7247" s="4" t="s">
        <v>12</v>
      </c>
      <c r="D7247" s="4" t="s">
        <v>2525</v>
      </c>
      <c r="E7247" s="3" t="s">
        <v>22</v>
      </c>
      <c r="F7247" s="4" t="s">
        <v>2528</v>
      </c>
      <c r="G7247" s="16" t="s">
        <v>2526</v>
      </c>
      <c r="H7247" s="16" t="s">
        <v>26</v>
      </c>
      <c r="I7247" s="183">
        <v>280000</v>
      </c>
      <c r="J7247" s="183">
        <v>280000</v>
      </c>
      <c r="K7247" s="183">
        <v>180000</v>
      </c>
      <c r="L7247" s="183">
        <f>M7247+N7247+O7247</f>
        <v>100000</v>
      </c>
      <c r="M7247" s="17">
        <v>34000</v>
      </c>
      <c r="N7247" s="17">
        <v>34000</v>
      </c>
      <c r="O7247" s="17">
        <v>32000</v>
      </c>
      <c r="P7247" s="17">
        <f t="shared" si="5996"/>
        <v>280000</v>
      </c>
      <c r="Q7247" s="183">
        <f t="shared" si="6001"/>
        <v>100</v>
      </c>
    </row>
    <row r="7248" spans="1:17" x14ac:dyDescent="0.25">
      <c r="A7248" s="4" t="s">
        <v>2523</v>
      </c>
      <c r="B7248" s="4" t="s">
        <v>3</v>
      </c>
      <c r="C7248" s="4" t="s">
        <v>12</v>
      </c>
      <c r="D7248" s="4" t="s">
        <v>2525</v>
      </c>
      <c r="E7248" s="3" t="s">
        <v>22</v>
      </c>
      <c r="F7248" s="4" t="s">
        <v>2529</v>
      </c>
      <c r="G7248" s="16" t="s">
        <v>2526</v>
      </c>
      <c r="H7248" s="16" t="s">
        <v>28</v>
      </c>
      <c r="I7248" s="183">
        <v>59500</v>
      </c>
      <c r="J7248" s="183">
        <v>59500</v>
      </c>
      <c r="K7248" s="183">
        <v>45186</v>
      </c>
      <c r="L7248" s="183">
        <f>M7248+N7248+O7248</f>
        <v>14314</v>
      </c>
      <c r="M7248" s="17">
        <v>0</v>
      </c>
      <c r="N7248" s="17">
        <v>0</v>
      </c>
      <c r="O7248" s="17">
        <f>J7248-K7248</f>
        <v>14314</v>
      </c>
      <c r="P7248" s="17">
        <f t="shared" si="5996"/>
        <v>59500</v>
      </c>
      <c r="Q7248" s="183">
        <f t="shared" si="6001"/>
        <v>100</v>
      </c>
    </row>
    <row r="7249" spans="1:17" x14ac:dyDescent="0.25">
      <c r="A7249" s="4" t="s">
        <v>2523</v>
      </c>
      <c r="B7249" s="4" t="s">
        <v>3</v>
      </c>
      <c r="C7249" s="4" t="s">
        <v>12</v>
      </c>
      <c r="D7249" s="4" t="s">
        <v>2525</v>
      </c>
      <c r="E7249" s="3" t="s">
        <v>22</v>
      </c>
      <c r="F7249" s="4" t="s">
        <v>2530</v>
      </c>
      <c r="G7249" s="16" t="s">
        <v>2526</v>
      </c>
      <c r="H7249" s="16" t="s">
        <v>24</v>
      </c>
      <c r="I7249" s="183">
        <v>43000</v>
      </c>
      <c r="J7249" s="183">
        <v>46000</v>
      </c>
      <c r="K7249" s="183">
        <v>26000</v>
      </c>
      <c r="L7249" s="183">
        <f>M7249+N7249+O7249</f>
        <v>20000</v>
      </c>
      <c r="M7249" s="17"/>
      <c r="N7249" s="17">
        <v>20000</v>
      </c>
      <c r="O7249" s="17"/>
      <c r="P7249" s="17">
        <f t="shared" si="5996"/>
        <v>46000</v>
      </c>
      <c r="Q7249" s="183">
        <f t="shared" si="6001"/>
        <v>100</v>
      </c>
    </row>
    <row r="7250" spans="1:17" x14ac:dyDescent="0.25">
      <c r="A7250" s="4" t="s">
        <v>2523</v>
      </c>
      <c r="B7250" s="4" t="s">
        <v>3</v>
      </c>
      <c r="C7250" s="4" t="s">
        <v>12</v>
      </c>
      <c r="D7250" s="4" t="s">
        <v>2525</v>
      </c>
      <c r="E7250" s="3" t="s">
        <v>22</v>
      </c>
      <c r="F7250" s="4" t="s">
        <v>2531</v>
      </c>
      <c r="G7250" s="16" t="s">
        <v>2526</v>
      </c>
      <c r="H7250" s="16" t="s">
        <v>30</v>
      </c>
      <c r="I7250" s="183">
        <v>15000</v>
      </c>
      <c r="J7250" s="183">
        <v>34000</v>
      </c>
      <c r="K7250" s="183">
        <v>34000</v>
      </c>
      <c r="L7250" s="183">
        <f>M7250+N7250+O7250</f>
        <v>0</v>
      </c>
      <c r="M7250" s="17"/>
      <c r="N7250" s="17"/>
      <c r="O7250" s="17"/>
      <c r="P7250" s="17">
        <f t="shared" si="5996"/>
        <v>34000</v>
      </c>
      <c r="Q7250" s="183">
        <f t="shared" si="6001"/>
        <v>100</v>
      </c>
    </row>
    <row r="7251" spans="1:17" x14ac:dyDescent="0.25">
      <c r="A7251" s="4" t="s">
        <v>2523</v>
      </c>
      <c r="B7251" s="4" t="s">
        <v>3</v>
      </c>
      <c r="C7251" s="4" t="s">
        <v>12</v>
      </c>
      <c r="D7251" s="4" t="s">
        <v>2525</v>
      </c>
      <c r="E7251" s="2" t="s">
        <v>31</v>
      </c>
      <c r="F7251" s="2" t="s">
        <v>1</v>
      </c>
      <c r="G7251" s="2" t="s">
        <v>1</v>
      </c>
      <c r="H7251" s="2" t="s">
        <v>32</v>
      </c>
      <c r="I7251" s="185">
        <f t="shared" ref="I7251:O7251" si="6007">SUM(I7252)</f>
        <v>323720</v>
      </c>
      <c r="J7251" s="185">
        <f t="shared" si="6007"/>
        <v>323720</v>
      </c>
      <c r="K7251" s="185">
        <f t="shared" si="6007"/>
        <v>230000</v>
      </c>
      <c r="L7251" s="185">
        <f t="shared" si="6007"/>
        <v>93720</v>
      </c>
      <c r="M7251" s="15">
        <f t="shared" si="6007"/>
        <v>29000</v>
      </c>
      <c r="N7251" s="15">
        <f t="shared" si="6007"/>
        <v>30000</v>
      </c>
      <c r="O7251" s="15">
        <f t="shared" si="6007"/>
        <v>34720</v>
      </c>
      <c r="P7251" s="15">
        <f t="shared" si="5996"/>
        <v>323720</v>
      </c>
      <c r="Q7251" s="185">
        <f t="shared" si="6001"/>
        <v>100</v>
      </c>
    </row>
    <row r="7252" spans="1:17" x14ac:dyDescent="0.25">
      <c r="A7252" s="4" t="s">
        <v>2523</v>
      </c>
      <c r="B7252" s="4" t="s">
        <v>3</v>
      </c>
      <c r="C7252" s="4" t="s">
        <v>12</v>
      </c>
      <c r="D7252" s="4" t="s">
        <v>2525</v>
      </c>
      <c r="E7252" s="3" t="s">
        <v>34</v>
      </c>
      <c r="F7252" s="4"/>
      <c r="G7252" s="16" t="s">
        <v>2526</v>
      </c>
      <c r="H7252" s="16" t="s">
        <v>33</v>
      </c>
      <c r="I7252" s="183">
        <v>323720</v>
      </c>
      <c r="J7252" s="183">
        <v>323720</v>
      </c>
      <c r="K7252" s="183">
        <v>230000</v>
      </c>
      <c r="L7252" s="183">
        <f>M7252+N7252+O7252</f>
        <v>93720</v>
      </c>
      <c r="M7252" s="17">
        <v>29000</v>
      </c>
      <c r="N7252" s="17">
        <v>30000</v>
      </c>
      <c r="O7252" s="17">
        <v>34720</v>
      </c>
      <c r="P7252" s="17">
        <f t="shared" si="5996"/>
        <v>323720</v>
      </c>
      <c r="Q7252" s="183">
        <f t="shared" si="6001"/>
        <v>100</v>
      </c>
    </row>
    <row r="7253" spans="1:17" x14ac:dyDescent="0.25">
      <c r="A7253" s="4" t="s">
        <v>2523</v>
      </c>
      <c r="B7253" s="4" t="s">
        <v>3</v>
      </c>
      <c r="C7253" s="4" t="s">
        <v>12</v>
      </c>
      <c r="D7253" s="4" t="s">
        <v>2525</v>
      </c>
      <c r="E7253" s="2" t="s">
        <v>35</v>
      </c>
      <c r="F7253" s="2" t="s">
        <v>1</v>
      </c>
      <c r="G7253" s="2" t="s">
        <v>1</v>
      </c>
      <c r="H7253" s="2" t="s">
        <v>36</v>
      </c>
      <c r="I7253" s="185">
        <f t="shared" ref="I7253:O7253" si="6008">SUM(I7254,I7255,I7258,I7264,I7267,I7273,I7262,I7263,I7261)</f>
        <v>1064699</v>
      </c>
      <c r="J7253" s="185">
        <f t="shared" si="6008"/>
        <v>613899</v>
      </c>
      <c r="K7253" s="185">
        <f t="shared" si="6008"/>
        <v>393899</v>
      </c>
      <c r="L7253" s="185">
        <f t="shared" si="6008"/>
        <v>163500</v>
      </c>
      <c r="M7253" s="15">
        <f t="shared" si="6008"/>
        <v>58000</v>
      </c>
      <c r="N7253" s="15">
        <f t="shared" si="6008"/>
        <v>56000</v>
      </c>
      <c r="O7253" s="15">
        <f t="shared" si="6008"/>
        <v>49500</v>
      </c>
      <c r="P7253" s="15">
        <f t="shared" si="5996"/>
        <v>557399</v>
      </c>
      <c r="Q7253" s="185">
        <f t="shared" si="6001"/>
        <v>90.796531677034821</v>
      </c>
    </row>
    <row r="7254" spans="1:17" x14ac:dyDescent="0.25">
      <c r="A7254" s="4" t="s">
        <v>2523</v>
      </c>
      <c r="B7254" s="4" t="s">
        <v>3</v>
      </c>
      <c r="C7254" s="4" t="s">
        <v>12</v>
      </c>
      <c r="D7254" s="4" t="s">
        <v>2525</v>
      </c>
      <c r="E7254" s="3" t="s">
        <v>39</v>
      </c>
      <c r="F7254" s="4"/>
      <c r="G7254" s="16" t="s">
        <v>2526</v>
      </c>
      <c r="H7254" s="16" t="s">
        <v>38</v>
      </c>
      <c r="I7254" s="183">
        <v>33000</v>
      </c>
      <c r="J7254" s="183">
        <v>29000</v>
      </c>
      <c r="K7254" s="183">
        <v>9000</v>
      </c>
      <c r="L7254" s="183">
        <f>M7254+N7254+O7254</f>
        <v>10500</v>
      </c>
      <c r="M7254" s="208">
        <v>3500</v>
      </c>
      <c r="N7254" s="208">
        <v>3500</v>
      </c>
      <c r="O7254" s="17">
        <v>3500</v>
      </c>
      <c r="P7254" s="17">
        <f t="shared" si="5996"/>
        <v>19500</v>
      </c>
      <c r="Q7254" s="183">
        <f t="shared" si="6001"/>
        <v>67.241379310344826</v>
      </c>
    </row>
    <row r="7255" spans="1:17" x14ac:dyDescent="0.25">
      <c r="A7255" s="1" t="s">
        <v>2523</v>
      </c>
      <c r="B7255" s="1" t="s">
        <v>3</v>
      </c>
      <c r="C7255" s="1" t="s">
        <v>12</v>
      </c>
      <c r="D7255" s="1" t="s">
        <v>2525</v>
      </c>
      <c r="E7255" s="1" t="s">
        <v>195</v>
      </c>
      <c r="F7255" s="4" t="s">
        <v>1</v>
      </c>
      <c r="G7255" s="16" t="s">
        <v>1</v>
      </c>
      <c r="H7255" s="2" t="s">
        <v>196</v>
      </c>
      <c r="I7255" s="185">
        <f t="shared" ref="I7255:O7255" si="6009">SUM(I7256:I7257)</f>
        <v>50100</v>
      </c>
      <c r="J7255" s="185">
        <f t="shared" si="6009"/>
        <v>50000</v>
      </c>
      <c r="K7255" s="185">
        <f t="shared" si="6009"/>
        <v>33000</v>
      </c>
      <c r="L7255" s="185">
        <f t="shared" si="6009"/>
        <v>17000</v>
      </c>
      <c r="M7255" s="15">
        <f t="shared" si="6009"/>
        <v>6000</v>
      </c>
      <c r="N7255" s="15">
        <f t="shared" si="6009"/>
        <v>6000</v>
      </c>
      <c r="O7255" s="15">
        <f t="shared" si="6009"/>
        <v>5000</v>
      </c>
      <c r="P7255" s="15">
        <f t="shared" si="5996"/>
        <v>50000</v>
      </c>
      <c r="Q7255" s="185">
        <f t="shared" si="6001"/>
        <v>100</v>
      </c>
    </row>
    <row r="7256" spans="1:17" x14ac:dyDescent="0.25">
      <c r="A7256" s="4" t="s">
        <v>2523</v>
      </c>
      <c r="B7256" s="4" t="s">
        <v>3</v>
      </c>
      <c r="C7256" s="4" t="s">
        <v>12</v>
      </c>
      <c r="D7256" s="4" t="s">
        <v>2525</v>
      </c>
      <c r="E7256" s="3" t="s">
        <v>197</v>
      </c>
      <c r="F7256" s="4"/>
      <c r="G7256" s="16" t="s">
        <v>2526</v>
      </c>
      <c r="H7256" s="16" t="s">
        <v>196</v>
      </c>
      <c r="I7256" s="183">
        <v>50000</v>
      </c>
      <c r="J7256" s="183">
        <v>50000</v>
      </c>
      <c r="K7256" s="183">
        <v>33000</v>
      </c>
      <c r="L7256" s="183">
        <f>M7256+N7256+O7256</f>
        <v>17000</v>
      </c>
      <c r="M7256" s="17">
        <v>6000</v>
      </c>
      <c r="N7256" s="17">
        <v>6000</v>
      </c>
      <c r="O7256" s="17">
        <v>5000</v>
      </c>
      <c r="P7256" s="17">
        <f t="shared" si="5996"/>
        <v>50000</v>
      </c>
      <c r="Q7256" s="183">
        <f t="shared" si="6001"/>
        <v>100</v>
      </c>
    </row>
    <row r="7257" spans="1:17" ht="22.5" x14ac:dyDescent="0.25">
      <c r="A7257" s="4" t="s">
        <v>2523</v>
      </c>
      <c r="B7257" s="4" t="s">
        <v>3</v>
      </c>
      <c r="C7257" s="4" t="s">
        <v>12</v>
      </c>
      <c r="D7257" s="4" t="s">
        <v>2525</v>
      </c>
      <c r="E7257" s="3" t="s">
        <v>197</v>
      </c>
      <c r="F7257" s="4" t="s">
        <v>2532</v>
      </c>
      <c r="G7257" s="16" t="s">
        <v>2526</v>
      </c>
      <c r="H7257" s="16" t="s">
        <v>2533</v>
      </c>
      <c r="I7257" s="183">
        <v>100</v>
      </c>
      <c r="J7257" s="183">
        <v>0</v>
      </c>
      <c r="K7257" s="183">
        <v>0</v>
      </c>
      <c r="L7257" s="183">
        <f>M7257+N7257+O7257</f>
        <v>0</v>
      </c>
      <c r="M7257" s="17">
        <v>0</v>
      </c>
      <c r="N7257" s="17">
        <v>0</v>
      </c>
      <c r="O7257" s="17">
        <v>0</v>
      </c>
      <c r="P7257" s="17">
        <f t="shared" si="5996"/>
        <v>0</v>
      </c>
      <c r="Q7257" s="161" t="str">
        <f t="shared" si="6001"/>
        <v>-</v>
      </c>
    </row>
    <row r="7258" spans="1:17" x14ac:dyDescent="0.25">
      <c r="A7258" s="1" t="s">
        <v>2523</v>
      </c>
      <c r="B7258" s="1" t="s">
        <v>3</v>
      </c>
      <c r="C7258" s="1" t="s">
        <v>12</v>
      </c>
      <c r="D7258" s="1" t="s">
        <v>2525</v>
      </c>
      <c r="E7258" s="1" t="s">
        <v>198</v>
      </c>
      <c r="F7258" s="4" t="s">
        <v>1</v>
      </c>
      <c r="G7258" s="16" t="s">
        <v>1</v>
      </c>
      <c r="H7258" s="2" t="s">
        <v>199</v>
      </c>
      <c r="I7258" s="185">
        <f t="shared" ref="I7258:O7258" si="6010">SUM(I7259:I7260)</f>
        <v>48100</v>
      </c>
      <c r="J7258" s="185">
        <f t="shared" si="6010"/>
        <v>48000</v>
      </c>
      <c r="K7258" s="185">
        <f t="shared" si="6010"/>
        <v>32000</v>
      </c>
      <c r="L7258" s="185">
        <f t="shared" si="6010"/>
        <v>16000</v>
      </c>
      <c r="M7258" s="15">
        <f t="shared" si="6010"/>
        <v>4500</v>
      </c>
      <c r="N7258" s="15">
        <f t="shared" si="6010"/>
        <v>5000</v>
      </c>
      <c r="O7258" s="15">
        <f t="shared" si="6010"/>
        <v>6500</v>
      </c>
      <c r="P7258" s="15">
        <f t="shared" si="5996"/>
        <v>48000</v>
      </c>
      <c r="Q7258" s="185">
        <f t="shared" si="6001"/>
        <v>100</v>
      </c>
    </row>
    <row r="7259" spans="1:17" x14ac:dyDescent="0.25">
      <c r="A7259" s="4" t="s">
        <v>2523</v>
      </c>
      <c r="B7259" s="4" t="s">
        <v>3</v>
      </c>
      <c r="C7259" s="4" t="s">
        <v>12</v>
      </c>
      <c r="D7259" s="4" t="s">
        <v>2525</v>
      </c>
      <c r="E7259" s="3" t="s">
        <v>200</v>
      </c>
      <c r="F7259" s="4"/>
      <c r="G7259" s="16" t="s">
        <v>2526</v>
      </c>
      <c r="H7259" s="16" t="s">
        <v>199</v>
      </c>
      <c r="I7259" s="183">
        <v>48000</v>
      </c>
      <c r="J7259" s="183">
        <v>48000</v>
      </c>
      <c r="K7259" s="183">
        <v>32000</v>
      </c>
      <c r="L7259" s="183">
        <f>M7259+N7259+O7259</f>
        <v>16000</v>
      </c>
      <c r="M7259" s="17">
        <v>4500</v>
      </c>
      <c r="N7259" s="17">
        <v>5000</v>
      </c>
      <c r="O7259" s="17">
        <v>6500</v>
      </c>
      <c r="P7259" s="17">
        <f t="shared" si="5996"/>
        <v>48000</v>
      </c>
      <c r="Q7259" s="183">
        <f t="shared" si="6001"/>
        <v>100</v>
      </c>
    </row>
    <row r="7260" spans="1:17" ht="22.5" x14ac:dyDescent="0.25">
      <c r="A7260" s="4" t="s">
        <v>2523</v>
      </c>
      <c r="B7260" s="4" t="s">
        <v>3</v>
      </c>
      <c r="C7260" s="4" t="s">
        <v>12</v>
      </c>
      <c r="D7260" s="4" t="s">
        <v>2525</v>
      </c>
      <c r="E7260" s="3" t="s">
        <v>200</v>
      </c>
      <c r="F7260" s="4" t="s">
        <v>2534</v>
      </c>
      <c r="G7260" s="16" t="s">
        <v>2526</v>
      </c>
      <c r="H7260" s="16" t="s">
        <v>2535</v>
      </c>
      <c r="I7260" s="183">
        <v>100</v>
      </c>
      <c r="J7260" s="183">
        <v>0</v>
      </c>
      <c r="K7260" s="183">
        <v>0</v>
      </c>
      <c r="L7260" s="183">
        <f>M7260+N7260+O7260</f>
        <v>0</v>
      </c>
      <c r="M7260" s="17">
        <v>0</v>
      </c>
      <c r="N7260" s="17">
        <v>0</v>
      </c>
      <c r="O7260" s="17">
        <v>0</v>
      </c>
      <c r="P7260" s="17">
        <f t="shared" si="5996"/>
        <v>0</v>
      </c>
      <c r="Q7260" s="161" t="str">
        <f t="shared" si="6001"/>
        <v>-</v>
      </c>
    </row>
    <row r="7261" spans="1:17" x14ac:dyDescent="0.25">
      <c r="A7261" s="4" t="s">
        <v>2523</v>
      </c>
      <c r="B7261" s="4" t="s">
        <v>3</v>
      </c>
      <c r="C7261" s="4" t="s">
        <v>12</v>
      </c>
      <c r="D7261" s="4" t="s">
        <v>2525</v>
      </c>
      <c r="E7261" s="3" t="s">
        <v>203</v>
      </c>
      <c r="F7261" s="4"/>
      <c r="G7261" s="16" t="s">
        <v>2526</v>
      </c>
      <c r="H7261" s="16" t="s">
        <v>202</v>
      </c>
      <c r="I7261" s="183">
        <v>46000</v>
      </c>
      <c r="J7261" s="183">
        <v>40000</v>
      </c>
      <c r="K7261" s="183">
        <v>24000</v>
      </c>
      <c r="L7261" s="183">
        <f>M7261+N7261+O7261</f>
        <v>16000</v>
      </c>
      <c r="M7261" s="17">
        <v>6000</v>
      </c>
      <c r="N7261" s="17">
        <v>5000</v>
      </c>
      <c r="O7261" s="17">
        <v>5000</v>
      </c>
      <c r="P7261" s="17">
        <f t="shared" si="5996"/>
        <v>40000</v>
      </c>
      <c r="Q7261" s="183">
        <f t="shared" si="6001"/>
        <v>100</v>
      </c>
    </row>
    <row r="7262" spans="1:17" x14ac:dyDescent="0.25">
      <c r="A7262" s="4" t="s">
        <v>2523</v>
      </c>
      <c r="B7262" s="4" t="s">
        <v>3</v>
      </c>
      <c r="C7262" s="4" t="s">
        <v>12</v>
      </c>
      <c r="D7262" s="4" t="s">
        <v>2525</v>
      </c>
      <c r="E7262" s="3" t="s">
        <v>206</v>
      </c>
      <c r="F7262" s="4"/>
      <c r="G7262" s="16" t="s">
        <v>2526</v>
      </c>
      <c r="H7262" s="16" t="s">
        <v>205</v>
      </c>
      <c r="I7262" s="183">
        <v>55000</v>
      </c>
      <c r="J7262" s="183">
        <v>48000</v>
      </c>
      <c r="K7262" s="183">
        <v>19000</v>
      </c>
      <c r="L7262" s="183">
        <f>M7262+N7262+O7262</f>
        <v>29000</v>
      </c>
      <c r="M7262" s="17">
        <v>9000</v>
      </c>
      <c r="N7262" s="17">
        <v>10000</v>
      </c>
      <c r="O7262" s="17">
        <v>10000</v>
      </c>
      <c r="P7262" s="17">
        <f t="shared" si="5996"/>
        <v>48000</v>
      </c>
      <c r="Q7262" s="183">
        <f t="shared" si="6001"/>
        <v>100</v>
      </c>
    </row>
    <row r="7263" spans="1:17" x14ac:dyDescent="0.25">
      <c r="A7263" s="4" t="s">
        <v>2523</v>
      </c>
      <c r="B7263" s="4" t="s">
        <v>3</v>
      </c>
      <c r="C7263" s="4" t="s">
        <v>12</v>
      </c>
      <c r="D7263" s="4" t="s">
        <v>2525</v>
      </c>
      <c r="E7263" s="3" t="s">
        <v>209</v>
      </c>
      <c r="F7263" s="4"/>
      <c r="G7263" s="16" t="s">
        <v>2526</v>
      </c>
      <c r="H7263" s="16" t="s">
        <v>208</v>
      </c>
      <c r="I7263" s="183">
        <v>26000</v>
      </c>
      <c r="J7263" s="183">
        <v>21000</v>
      </c>
      <c r="K7263" s="183">
        <v>11000</v>
      </c>
      <c r="L7263" s="183">
        <f>M7263+N7263+O7263</f>
        <v>10000</v>
      </c>
      <c r="M7263" s="17">
        <v>4000</v>
      </c>
      <c r="N7263" s="17">
        <v>3000</v>
      </c>
      <c r="O7263" s="17">
        <v>3000</v>
      </c>
      <c r="P7263" s="17">
        <f t="shared" si="5996"/>
        <v>21000</v>
      </c>
      <c r="Q7263" s="183">
        <f t="shared" si="6001"/>
        <v>100</v>
      </c>
    </row>
    <row r="7264" spans="1:17" x14ac:dyDescent="0.25">
      <c r="A7264" s="1" t="s">
        <v>2523</v>
      </c>
      <c r="B7264" s="1" t="s">
        <v>3</v>
      </c>
      <c r="C7264" s="1" t="s">
        <v>12</v>
      </c>
      <c r="D7264" s="1" t="s">
        <v>2525</v>
      </c>
      <c r="E7264" s="1" t="s">
        <v>210</v>
      </c>
      <c r="F7264" s="4" t="s">
        <v>1</v>
      </c>
      <c r="G7264" s="16" t="s">
        <v>1</v>
      </c>
      <c r="H7264" s="2" t="s">
        <v>211</v>
      </c>
      <c r="I7264" s="185">
        <f t="shared" ref="I7264:O7264" si="6011">SUM(I7265:I7266)</f>
        <v>84100</v>
      </c>
      <c r="J7264" s="185">
        <f t="shared" si="6011"/>
        <v>84000</v>
      </c>
      <c r="K7264" s="185">
        <f t="shared" si="6011"/>
        <v>46000</v>
      </c>
      <c r="L7264" s="185">
        <f t="shared" si="6011"/>
        <v>38000</v>
      </c>
      <c r="M7264" s="15">
        <f t="shared" si="6011"/>
        <v>14000</v>
      </c>
      <c r="N7264" s="15">
        <f t="shared" si="6011"/>
        <v>12000</v>
      </c>
      <c r="O7264" s="15">
        <f t="shared" si="6011"/>
        <v>12000</v>
      </c>
      <c r="P7264" s="15">
        <f t="shared" si="5996"/>
        <v>84000</v>
      </c>
      <c r="Q7264" s="185">
        <f t="shared" si="6001"/>
        <v>100</v>
      </c>
    </row>
    <row r="7265" spans="1:17" x14ac:dyDescent="0.25">
      <c r="A7265" s="4" t="s">
        <v>2523</v>
      </c>
      <c r="B7265" s="4" t="s">
        <v>3</v>
      </c>
      <c r="C7265" s="4" t="s">
        <v>12</v>
      </c>
      <c r="D7265" s="4" t="s">
        <v>2525</v>
      </c>
      <c r="E7265" s="3" t="s">
        <v>212</v>
      </c>
      <c r="F7265" s="4"/>
      <c r="G7265" s="16" t="s">
        <v>2526</v>
      </c>
      <c r="H7265" s="16" t="s">
        <v>211</v>
      </c>
      <c r="I7265" s="183">
        <v>84000</v>
      </c>
      <c r="J7265" s="183">
        <v>84000</v>
      </c>
      <c r="K7265" s="183">
        <v>46000</v>
      </c>
      <c r="L7265" s="183">
        <f>M7265+N7265+O7265</f>
        <v>38000</v>
      </c>
      <c r="M7265" s="17">
        <v>14000</v>
      </c>
      <c r="N7265" s="17">
        <v>12000</v>
      </c>
      <c r="O7265" s="17">
        <v>12000</v>
      </c>
      <c r="P7265" s="17">
        <f t="shared" si="5996"/>
        <v>84000</v>
      </c>
      <c r="Q7265" s="183">
        <f t="shared" si="6001"/>
        <v>100</v>
      </c>
    </row>
    <row r="7266" spans="1:17" ht="22.5" x14ac:dyDescent="0.25">
      <c r="A7266" s="4" t="s">
        <v>2523</v>
      </c>
      <c r="B7266" s="4" t="s">
        <v>3</v>
      </c>
      <c r="C7266" s="4" t="s">
        <v>12</v>
      </c>
      <c r="D7266" s="4" t="s">
        <v>2525</v>
      </c>
      <c r="E7266" s="3" t="s">
        <v>212</v>
      </c>
      <c r="F7266" s="4" t="s">
        <v>2536</v>
      </c>
      <c r="G7266" s="16" t="s">
        <v>2526</v>
      </c>
      <c r="H7266" s="16" t="s">
        <v>2537</v>
      </c>
      <c r="I7266" s="183">
        <v>100</v>
      </c>
      <c r="J7266" s="183">
        <v>0</v>
      </c>
      <c r="K7266" s="183">
        <v>0</v>
      </c>
      <c r="L7266" s="183">
        <f>M7266+N7266+O7266</f>
        <v>0</v>
      </c>
      <c r="M7266" s="17">
        <v>0</v>
      </c>
      <c r="N7266" s="17">
        <v>0</v>
      </c>
      <c r="O7266" s="17">
        <v>0</v>
      </c>
      <c r="P7266" s="17">
        <f t="shared" si="5996"/>
        <v>0</v>
      </c>
      <c r="Q7266" s="161" t="str">
        <f t="shared" si="6001"/>
        <v>-</v>
      </c>
    </row>
    <row r="7267" spans="1:17" ht="22.5" x14ac:dyDescent="0.25">
      <c r="A7267" s="1" t="s">
        <v>2523</v>
      </c>
      <c r="B7267" s="1" t="s">
        <v>3</v>
      </c>
      <c r="C7267" s="1" t="s">
        <v>12</v>
      </c>
      <c r="D7267" s="1" t="s">
        <v>2525</v>
      </c>
      <c r="E7267" s="1" t="s">
        <v>213</v>
      </c>
      <c r="F7267" s="4" t="s">
        <v>1</v>
      </c>
      <c r="G7267" s="16" t="s">
        <v>1</v>
      </c>
      <c r="H7267" s="2" t="s">
        <v>214</v>
      </c>
      <c r="I7267" s="185">
        <f t="shared" ref="I7267:O7267" si="6012">SUM(I7268:I7272)</f>
        <v>21400</v>
      </c>
      <c r="J7267" s="185">
        <f t="shared" si="6012"/>
        <v>21000</v>
      </c>
      <c r="K7267" s="185">
        <f t="shared" si="6012"/>
        <v>12000</v>
      </c>
      <c r="L7267" s="185">
        <f t="shared" si="6012"/>
        <v>9000</v>
      </c>
      <c r="M7267" s="15">
        <f t="shared" si="6012"/>
        <v>3000</v>
      </c>
      <c r="N7267" s="15">
        <f t="shared" si="6012"/>
        <v>3500</v>
      </c>
      <c r="O7267" s="15">
        <f t="shared" si="6012"/>
        <v>2500</v>
      </c>
      <c r="P7267" s="15">
        <f t="shared" si="5996"/>
        <v>21000</v>
      </c>
      <c r="Q7267" s="185">
        <f t="shared" si="6001"/>
        <v>100</v>
      </c>
    </row>
    <row r="7268" spans="1:17" x14ac:dyDescent="0.25">
      <c r="A7268" s="4" t="s">
        <v>2523</v>
      </c>
      <c r="B7268" s="4" t="s">
        <v>3</v>
      </c>
      <c r="C7268" s="4" t="s">
        <v>12</v>
      </c>
      <c r="D7268" s="4" t="s">
        <v>2525</v>
      </c>
      <c r="E7268" s="3" t="s">
        <v>215</v>
      </c>
      <c r="F7268" s="4"/>
      <c r="G7268" s="16" t="s">
        <v>2526</v>
      </c>
      <c r="H7268" s="16" t="s">
        <v>214</v>
      </c>
      <c r="I7268" s="183">
        <v>21000</v>
      </c>
      <c r="J7268" s="183">
        <v>21000</v>
      </c>
      <c r="K7268" s="183">
        <v>12000</v>
      </c>
      <c r="L7268" s="183">
        <f>M7268+N7268+O7268</f>
        <v>9000</v>
      </c>
      <c r="M7268" s="17">
        <v>3000</v>
      </c>
      <c r="N7268" s="17">
        <v>3500</v>
      </c>
      <c r="O7268" s="17">
        <v>2500</v>
      </c>
      <c r="P7268" s="17">
        <f t="shared" si="5996"/>
        <v>21000</v>
      </c>
      <c r="Q7268" s="183">
        <f t="shared" si="6001"/>
        <v>100</v>
      </c>
    </row>
    <row r="7269" spans="1:17" ht="22.5" x14ac:dyDescent="0.25">
      <c r="A7269" s="4" t="s">
        <v>2523</v>
      </c>
      <c r="B7269" s="4" t="s">
        <v>3</v>
      </c>
      <c r="C7269" s="4" t="s">
        <v>12</v>
      </c>
      <c r="D7269" s="4" t="s">
        <v>2525</v>
      </c>
      <c r="E7269" s="3" t="s">
        <v>215</v>
      </c>
      <c r="F7269" s="4" t="s">
        <v>2538</v>
      </c>
      <c r="G7269" s="16" t="s">
        <v>2526</v>
      </c>
      <c r="H7269" s="16" t="s">
        <v>2539</v>
      </c>
      <c r="I7269" s="183">
        <v>100</v>
      </c>
      <c r="J7269" s="183">
        <v>0</v>
      </c>
      <c r="K7269" s="183">
        <v>0</v>
      </c>
      <c r="L7269" s="183">
        <f>M7269+N7269+O7269</f>
        <v>0</v>
      </c>
      <c r="M7269" s="17">
        <v>0</v>
      </c>
      <c r="N7269" s="17">
        <v>0</v>
      </c>
      <c r="O7269" s="17">
        <v>0</v>
      </c>
      <c r="P7269" s="17">
        <f t="shared" si="5996"/>
        <v>0</v>
      </c>
      <c r="Q7269" s="161" t="str">
        <f t="shared" si="6001"/>
        <v>-</v>
      </c>
    </row>
    <row r="7270" spans="1:17" x14ac:dyDescent="0.25">
      <c r="A7270" s="4" t="s">
        <v>2523</v>
      </c>
      <c r="B7270" s="4" t="s">
        <v>3</v>
      </c>
      <c r="C7270" s="4" t="s">
        <v>12</v>
      </c>
      <c r="D7270" s="4" t="s">
        <v>2525</v>
      </c>
      <c r="E7270" s="3" t="s">
        <v>215</v>
      </c>
      <c r="F7270" s="4" t="s">
        <v>2540</v>
      </c>
      <c r="G7270" s="16" t="s">
        <v>2526</v>
      </c>
      <c r="H7270" s="16" t="s">
        <v>2541</v>
      </c>
      <c r="I7270" s="183">
        <v>100</v>
      </c>
      <c r="J7270" s="183">
        <v>0</v>
      </c>
      <c r="K7270" s="183">
        <v>0</v>
      </c>
      <c r="L7270" s="183">
        <f>M7270+N7270+O7270</f>
        <v>0</v>
      </c>
      <c r="M7270" s="17">
        <v>0</v>
      </c>
      <c r="N7270" s="17">
        <v>0</v>
      </c>
      <c r="O7270" s="17">
        <v>0</v>
      </c>
      <c r="P7270" s="17">
        <f t="shared" si="5996"/>
        <v>0</v>
      </c>
      <c r="Q7270" s="161" t="str">
        <f t="shared" si="6001"/>
        <v>-</v>
      </c>
    </row>
    <row r="7271" spans="1:17" ht="22.5" x14ac:dyDescent="0.25">
      <c r="A7271" s="4" t="s">
        <v>2523</v>
      </c>
      <c r="B7271" s="4" t="s">
        <v>3</v>
      </c>
      <c r="C7271" s="4" t="s">
        <v>12</v>
      </c>
      <c r="D7271" s="4" t="s">
        <v>2525</v>
      </c>
      <c r="E7271" s="3" t="s">
        <v>215</v>
      </c>
      <c r="F7271" s="4" t="s">
        <v>2542</v>
      </c>
      <c r="G7271" s="16" t="s">
        <v>2526</v>
      </c>
      <c r="H7271" s="16" t="s">
        <v>2543</v>
      </c>
      <c r="I7271" s="183">
        <v>100</v>
      </c>
      <c r="J7271" s="183">
        <v>0</v>
      </c>
      <c r="K7271" s="183">
        <v>0</v>
      </c>
      <c r="L7271" s="183">
        <f>M7271+N7271+O7271</f>
        <v>0</v>
      </c>
      <c r="M7271" s="17">
        <v>0</v>
      </c>
      <c r="N7271" s="17">
        <v>0</v>
      </c>
      <c r="O7271" s="17">
        <v>0</v>
      </c>
      <c r="P7271" s="17">
        <f t="shared" si="5996"/>
        <v>0</v>
      </c>
      <c r="Q7271" s="161" t="str">
        <f t="shared" si="6001"/>
        <v>-</v>
      </c>
    </row>
    <row r="7272" spans="1:17" ht="22.5" x14ac:dyDescent="0.25">
      <c r="A7272" s="4" t="s">
        <v>2523</v>
      </c>
      <c r="B7272" s="4" t="s">
        <v>3</v>
      </c>
      <c r="C7272" s="4" t="s">
        <v>12</v>
      </c>
      <c r="D7272" s="4" t="s">
        <v>2525</v>
      </c>
      <c r="E7272" s="3" t="s">
        <v>215</v>
      </c>
      <c r="F7272" s="4" t="s">
        <v>2544</v>
      </c>
      <c r="G7272" s="16" t="s">
        <v>2526</v>
      </c>
      <c r="H7272" s="16" t="s">
        <v>2545</v>
      </c>
      <c r="I7272" s="183">
        <v>100</v>
      </c>
      <c r="J7272" s="183">
        <v>0</v>
      </c>
      <c r="K7272" s="183">
        <v>0</v>
      </c>
      <c r="L7272" s="183">
        <f>M7272+N7272+O7272</f>
        <v>0</v>
      </c>
      <c r="M7272" s="17">
        <v>0</v>
      </c>
      <c r="N7272" s="17">
        <v>0</v>
      </c>
      <c r="O7272" s="17">
        <v>0</v>
      </c>
      <c r="P7272" s="17">
        <f t="shared" si="5996"/>
        <v>0</v>
      </c>
      <c r="Q7272" s="161" t="str">
        <f t="shared" si="6001"/>
        <v>-</v>
      </c>
    </row>
    <row r="7273" spans="1:17" x14ac:dyDescent="0.25">
      <c r="A7273" s="1" t="s">
        <v>2523</v>
      </c>
      <c r="B7273" s="1" t="s">
        <v>3</v>
      </c>
      <c r="C7273" s="1" t="s">
        <v>12</v>
      </c>
      <c r="D7273" s="1" t="s">
        <v>2525</v>
      </c>
      <c r="E7273" s="1" t="s">
        <v>40</v>
      </c>
      <c r="F7273" s="4" t="s">
        <v>1</v>
      </c>
      <c r="G7273" s="16" t="s">
        <v>1</v>
      </c>
      <c r="H7273" s="2" t="s">
        <v>41</v>
      </c>
      <c r="I7273" s="185">
        <f t="shared" ref="I7273:O7273" si="6013">SUM(I7274:I7279)</f>
        <v>700999</v>
      </c>
      <c r="J7273" s="185">
        <f t="shared" si="6013"/>
        <v>272899</v>
      </c>
      <c r="K7273" s="185">
        <f t="shared" si="6013"/>
        <v>207899</v>
      </c>
      <c r="L7273" s="185">
        <f t="shared" si="6013"/>
        <v>18000</v>
      </c>
      <c r="M7273" s="15">
        <f t="shared" si="6013"/>
        <v>8000</v>
      </c>
      <c r="N7273" s="15">
        <f t="shared" si="6013"/>
        <v>8000</v>
      </c>
      <c r="O7273" s="15">
        <f t="shared" si="6013"/>
        <v>2000</v>
      </c>
      <c r="P7273" s="15">
        <f t="shared" si="5996"/>
        <v>225899</v>
      </c>
      <c r="Q7273" s="185">
        <f t="shared" si="6001"/>
        <v>82.777511093847906</v>
      </c>
    </row>
    <row r="7274" spans="1:17" x14ac:dyDescent="0.25">
      <c r="A7274" s="4" t="s">
        <v>2523</v>
      </c>
      <c r="B7274" s="4" t="s">
        <v>3</v>
      </c>
      <c r="C7274" s="4" t="s">
        <v>12</v>
      </c>
      <c r="D7274" s="4" t="s">
        <v>2525</v>
      </c>
      <c r="E7274" s="3" t="s">
        <v>42</v>
      </c>
      <c r="F7274" s="4"/>
      <c r="G7274" s="16" t="s">
        <v>2526</v>
      </c>
      <c r="H7274" s="16" t="s">
        <v>41</v>
      </c>
      <c r="I7274" s="183">
        <v>262000</v>
      </c>
      <c r="J7274" s="183">
        <v>265000</v>
      </c>
      <c r="K7274" s="183">
        <v>200000</v>
      </c>
      <c r="L7274" s="183">
        <f t="shared" ref="L7274:L7279" si="6014">M7274+N7274+O7274</f>
        <v>18000</v>
      </c>
      <c r="M7274" s="208">
        <v>8000</v>
      </c>
      <c r="N7274" s="17">
        <v>8000</v>
      </c>
      <c r="O7274" s="17">
        <v>2000</v>
      </c>
      <c r="P7274" s="17">
        <f t="shared" si="5996"/>
        <v>218000</v>
      </c>
      <c r="Q7274" s="183">
        <f t="shared" si="6001"/>
        <v>82.264150943396231</v>
      </c>
    </row>
    <row r="7275" spans="1:17" ht="22.5" x14ac:dyDescent="0.25">
      <c r="A7275" s="4" t="s">
        <v>2523</v>
      </c>
      <c r="B7275" s="4" t="s">
        <v>3</v>
      </c>
      <c r="C7275" s="4" t="s">
        <v>12</v>
      </c>
      <c r="D7275" s="4" t="s">
        <v>2525</v>
      </c>
      <c r="E7275" s="3" t="s">
        <v>42</v>
      </c>
      <c r="F7275" s="4" t="s">
        <v>2546</v>
      </c>
      <c r="G7275" s="16" t="s">
        <v>2526</v>
      </c>
      <c r="H7275" s="16" t="s">
        <v>50</v>
      </c>
      <c r="I7275" s="183">
        <v>7799</v>
      </c>
      <c r="J7275" s="183">
        <v>7799</v>
      </c>
      <c r="K7275" s="183">
        <v>7799</v>
      </c>
      <c r="L7275" s="183">
        <f t="shared" si="6014"/>
        <v>0</v>
      </c>
      <c r="M7275" s="17"/>
      <c r="N7275" s="17"/>
      <c r="O7275" s="17"/>
      <c r="P7275" s="17">
        <f t="shared" si="5996"/>
        <v>7799</v>
      </c>
      <c r="Q7275" s="183">
        <f t="shared" si="6001"/>
        <v>100</v>
      </c>
    </row>
    <row r="7276" spans="1:17" ht="22.5" x14ac:dyDescent="0.25">
      <c r="A7276" s="4" t="s">
        <v>2523</v>
      </c>
      <c r="B7276" s="4" t="s">
        <v>3</v>
      </c>
      <c r="C7276" s="4" t="s">
        <v>12</v>
      </c>
      <c r="D7276" s="4" t="s">
        <v>2525</v>
      </c>
      <c r="E7276" s="3" t="s">
        <v>42</v>
      </c>
      <c r="F7276" s="4" t="s">
        <v>2547</v>
      </c>
      <c r="G7276" s="16" t="s">
        <v>2526</v>
      </c>
      <c r="H7276" s="16" t="s">
        <v>56</v>
      </c>
      <c r="I7276" s="183">
        <v>100</v>
      </c>
      <c r="J7276" s="183">
        <v>100</v>
      </c>
      <c r="K7276" s="183">
        <v>100</v>
      </c>
      <c r="L7276" s="183">
        <f t="shared" si="6014"/>
        <v>0</v>
      </c>
      <c r="M7276" s="17"/>
      <c r="N7276" s="17"/>
      <c r="O7276" s="17"/>
      <c r="P7276" s="17">
        <f t="shared" si="5996"/>
        <v>100</v>
      </c>
      <c r="Q7276" s="183">
        <f t="shared" si="6001"/>
        <v>100</v>
      </c>
    </row>
    <row r="7277" spans="1:17" ht="22.5" x14ac:dyDescent="0.25">
      <c r="A7277" s="4" t="s">
        <v>2523</v>
      </c>
      <c r="B7277" s="4" t="s">
        <v>3</v>
      </c>
      <c r="C7277" s="4" t="s">
        <v>12</v>
      </c>
      <c r="D7277" s="4" t="s">
        <v>2525</v>
      </c>
      <c r="E7277" s="3" t="s">
        <v>42</v>
      </c>
      <c r="F7277" s="4" t="s">
        <v>2548</v>
      </c>
      <c r="G7277" s="16" t="s">
        <v>2526</v>
      </c>
      <c r="H7277" s="16" t="s">
        <v>2549</v>
      </c>
      <c r="I7277" s="183">
        <v>100</v>
      </c>
      <c r="J7277" s="183">
        <v>0</v>
      </c>
      <c r="K7277" s="183">
        <v>0</v>
      </c>
      <c r="L7277" s="183">
        <f t="shared" si="6014"/>
        <v>0</v>
      </c>
      <c r="M7277" s="17"/>
      <c r="N7277" s="17"/>
      <c r="O7277" s="17"/>
      <c r="P7277" s="17">
        <f t="shared" si="5996"/>
        <v>0</v>
      </c>
      <c r="Q7277" s="161" t="str">
        <f t="shared" si="6001"/>
        <v>-</v>
      </c>
    </row>
    <row r="7278" spans="1:17" ht="22.5" x14ac:dyDescent="0.25">
      <c r="A7278" s="4" t="s">
        <v>2523</v>
      </c>
      <c r="B7278" s="4" t="s">
        <v>3</v>
      </c>
      <c r="C7278" s="4" t="s">
        <v>12</v>
      </c>
      <c r="D7278" s="4" t="s">
        <v>2525</v>
      </c>
      <c r="E7278" s="3" t="s">
        <v>42</v>
      </c>
      <c r="F7278" s="4" t="s">
        <v>2550</v>
      </c>
      <c r="G7278" s="16" t="s">
        <v>2526</v>
      </c>
      <c r="H7278" s="16" t="s">
        <v>2551</v>
      </c>
      <c r="I7278" s="183">
        <v>100000</v>
      </c>
      <c r="J7278" s="183">
        <v>0</v>
      </c>
      <c r="K7278" s="183">
        <v>0</v>
      </c>
      <c r="L7278" s="183">
        <f t="shared" si="6014"/>
        <v>0</v>
      </c>
      <c r="M7278" s="17"/>
      <c r="N7278" s="17"/>
      <c r="O7278" s="17"/>
      <c r="P7278" s="17">
        <f t="shared" si="5996"/>
        <v>0</v>
      </c>
      <c r="Q7278" s="161" t="str">
        <f t="shared" si="6001"/>
        <v>-</v>
      </c>
    </row>
    <row r="7279" spans="1:17" x14ac:dyDescent="0.25">
      <c r="A7279" s="4" t="s">
        <v>2523</v>
      </c>
      <c r="B7279" s="4" t="s">
        <v>3</v>
      </c>
      <c r="C7279" s="4" t="s">
        <v>12</v>
      </c>
      <c r="D7279" s="4" t="s">
        <v>2525</v>
      </c>
      <c r="E7279" s="3" t="s">
        <v>42</v>
      </c>
      <c r="F7279" s="4" t="s">
        <v>3346</v>
      </c>
      <c r="G7279" s="16" t="s">
        <v>2526</v>
      </c>
      <c r="H7279" s="16" t="s">
        <v>3258</v>
      </c>
      <c r="I7279" s="183">
        <v>331000</v>
      </c>
      <c r="J7279" s="183">
        <v>0</v>
      </c>
      <c r="K7279" s="183">
        <v>0</v>
      </c>
      <c r="L7279" s="183">
        <f t="shared" si="6014"/>
        <v>0</v>
      </c>
      <c r="M7279" s="17"/>
      <c r="N7279" s="17"/>
      <c r="O7279" s="17"/>
      <c r="P7279" s="17">
        <f t="shared" si="5996"/>
        <v>0</v>
      </c>
      <c r="Q7279" s="161" t="str">
        <f t="shared" si="6001"/>
        <v>-</v>
      </c>
    </row>
    <row r="7280" spans="1:17" ht="22.5" x14ac:dyDescent="0.25">
      <c r="A7280" s="1" t="s">
        <v>1</v>
      </c>
      <c r="B7280" s="1" t="s">
        <v>1</v>
      </c>
      <c r="C7280" s="1" t="s">
        <v>1</v>
      </c>
      <c r="D7280" s="2" t="s">
        <v>1</v>
      </c>
      <c r="E7280" s="2" t="s">
        <v>1</v>
      </c>
      <c r="F7280" s="2" t="s">
        <v>1</v>
      </c>
      <c r="G7280" s="2" t="s">
        <v>1</v>
      </c>
      <c r="H7280" s="13" t="s">
        <v>57</v>
      </c>
      <c r="I7280" s="184">
        <f t="shared" ref="I7280:O7280" si="6015">SUM(I7281)</f>
        <v>2600</v>
      </c>
      <c r="J7280" s="184">
        <f t="shared" si="6015"/>
        <v>2100</v>
      </c>
      <c r="K7280" s="184">
        <f t="shared" si="6015"/>
        <v>2100</v>
      </c>
      <c r="L7280" s="184">
        <f t="shared" si="6015"/>
        <v>0</v>
      </c>
      <c r="M7280" s="14">
        <f t="shared" si="6015"/>
        <v>0</v>
      </c>
      <c r="N7280" s="14">
        <f t="shared" si="6015"/>
        <v>0</v>
      </c>
      <c r="O7280" s="14">
        <f t="shared" si="6015"/>
        <v>0</v>
      </c>
      <c r="P7280" s="14">
        <f t="shared" si="5996"/>
        <v>2100</v>
      </c>
      <c r="Q7280" s="184">
        <f t="shared" si="6001"/>
        <v>100</v>
      </c>
    </row>
    <row r="7281" spans="1:17" x14ac:dyDescent="0.25">
      <c r="A7281" s="4" t="s">
        <v>2523</v>
      </c>
      <c r="B7281" s="4" t="s">
        <v>3</v>
      </c>
      <c r="C7281" s="4" t="s">
        <v>12</v>
      </c>
      <c r="D7281" s="4" t="s">
        <v>2525</v>
      </c>
      <c r="E7281" s="2" t="s">
        <v>58</v>
      </c>
      <c r="F7281" s="2" t="s">
        <v>1</v>
      </c>
      <c r="G7281" s="2" t="s">
        <v>1</v>
      </c>
      <c r="H7281" s="2" t="s">
        <v>59</v>
      </c>
      <c r="I7281" s="185">
        <f t="shared" ref="I7281:L7281" si="6016">SUM(I7286,I7282)</f>
        <v>2600</v>
      </c>
      <c r="J7281" s="185">
        <f t="shared" ref="J7281" si="6017">SUM(J7286,J7282)</f>
        <v>2100</v>
      </c>
      <c r="K7281" s="185">
        <f t="shared" ref="K7281" si="6018">SUM(K7286,K7282)</f>
        <v>2100</v>
      </c>
      <c r="L7281" s="185">
        <f t="shared" si="6016"/>
        <v>0</v>
      </c>
      <c r="M7281" s="15">
        <f t="shared" ref="M7281:O7281" si="6019">SUM(M7286,M7282)</f>
        <v>0</v>
      </c>
      <c r="N7281" s="15">
        <f t="shared" si="6019"/>
        <v>0</v>
      </c>
      <c r="O7281" s="15">
        <f t="shared" si="6019"/>
        <v>0</v>
      </c>
      <c r="P7281" s="15">
        <f t="shared" si="5996"/>
        <v>2100</v>
      </c>
      <c r="Q7281" s="185">
        <f t="shared" si="6001"/>
        <v>100</v>
      </c>
    </row>
    <row r="7282" spans="1:17" x14ac:dyDescent="0.25">
      <c r="A7282" s="4" t="s">
        <v>2523</v>
      </c>
      <c r="B7282" s="4" t="s">
        <v>3</v>
      </c>
      <c r="C7282" s="4" t="s">
        <v>12</v>
      </c>
      <c r="D7282" s="4" t="s">
        <v>2525</v>
      </c>
      <c r="E7282" s="1">
        <v>614200</v>
      </c>
      <c r="F7282" s="4" t="s">
        <v>1</v>
      </c>
      <c r="G7282" s="16" t="s">
        <v>1</v>
      </c>
      <c r="H7282" s="2" t="s">
        <v>104</v>
      </c>
      <c r="I7282" s="185">
        <f t="shared" ref="I7282:L7282" si="6020">SUM(I7283:I7285)</f>
        <v>300</v>
      </c>
      <c r="J7282" s="185">
        <f t="shared" ref="J7282" si="6021">SUM(J7283:J7285)</f>
        <v>0</v>
      </c>
      <c r="K7282" s="185">
        <f t="shared" ref="K7282" si="6022">SUM(K7283:K7285)</f>
        <v>0</v>
      </c>
      <c r="L7282" s="185">
        <f t="shared" si="6020"/>
        <v>0</v>
      </c>
      <c r="M7282" s="15">
        <f t="shared" ref="M7282:O7282" si="6023">SUM(M7283:M7285)</f>
        <v>0</v>
      </c>
      <c r="N7282" s="15">
        <f t="shared" si="6023"/>
        <v>0</v>
      </c>
      <c r="O7282" s="15">
        <f t="shared" si="6023"/>
        <v>0</v>
      </c>
      <c r="P7282" s="15">
        <f t="shared" si="5996"/>
        <v>0</v>
      </c>
      <c r="Q7282" s="164" t="str">
        <f t="shared" si="6001"/>
        <v>-</v>
      </c>
    </row>
    <row r="7283" spans="1:17" x14ac:dyDescent="0.25">
      <c r="A7283" s="4" t="s">
        <v>2523</v>
      </c>
      <c r="B7283" s="4" t="s">
        <v>3</v>
      </c>
      <c r="C7283" s="4" t="s">
        <v>12</v>
      </c>
      <c r="D7283" s="4" t="s">
        <v>2525</v>
      </c>
      <c r="E7283" s="3">
        <v>614200</v>
      </c>
      <c r="F7283" s="4" t="s">
        <v>3347</v>
      </c>
      <c r="G7283" s="16" t="s">
        <v>2526</v>
      </c>
      <c r="H7283" s="98" t="s">
        <v>3251</v>
      </c>
      <c r="I7283" s="183">
        <v>100</v>
      </c>
      <c r="J7283" s="183">
        <v>0</v>
      </c>
      <c r="K7283" s="183">
        <v>0</v>
      </c>
      <c r="L7283" s="183">
        <f>M7283+N7283+O7283</f>
        <v>0</v>
      </c>
      <c r="M7283" s="17"/>
      <c r="N7283" s="17"/>
      <c r="O7283" s="17"/>
      <c r="P7283" s="17">
        <f t="shared" si="5996"/>
        <v>0</v>
      </c>
      <c r="Q7283" s="161" t="str">
        <f t="shared" si="6001"/>
        <v>-</v>
      </c>
    </row>
    <row r="7284" spans="1:17" x14ac:dyDescent="0.25">
      <c r="A7284" s="4" t="s">
        <v>2523</v>
      </c>
      <c r="B7284" s="4" t="s">
        <v>3</v>
      </c>
      <c r="C7284" s="4" t="s">
        <v>12</v>
      </c>
      <c r="D7284" s="4" t="s">
        <v>2525</v>
      </c>
      <c r="E7284" s="3">
        <v>614200</v>
      </c>
      <c r="F7284" s="4" t="s">
        <v>3348</v>
      </c>
      <c r="G7284" s="16" t="s">
        <v>2526</v>
      </c>
      <c r="H7284" s="98" t="s">
        <v>3252</v>
      </c>
      <c r="I7284" s="183">
        <v>100</v>
      </c>
      <c r="J7284" s="183">
        <v>0</v>
      </c>
      <c r="K7284" s="183">
        <v>0</v>
      </c>
      <c r="L7284" s="183">
        <f>M7284+N7284+O7284</f>
        <v>0</v>
      </c>
      <c r="M7284" s="17"/>
      <c r="N7284" s="17"/>
      <c r="O7284" s="17"/>
      <c r="P7284" s="17">
        <f t="shared" si="5996"/>
        <v>0</v>
      </c>
      <c r="Q7284" s="161" t="str">
        <f t="shared" si="6001"/>
        <v>-</v>
      </c>
    </row>
    <row r="7285" spans="1:17" ht="22.5" x14ac:dyDescent="0.25">
      <c r="A7285" s="4" t="s">
        <v>2523</v>
      </c>
      <c r="B7285" s="4" t="s">
        <v>3</v>
      </c>
      <c r="C7285" s="4" t="s">
        <v>12</v>
      </c>
      <c r="D7285" s="4" t="s">
        <v>2525</v>
      </c>
      <c r="E7285" s="3">
        <v>614200</v>
      </c>
      <c r="F7285" s="4" t="s">
        <v>3349</v>
      </c>
      <c r="G7285" s="16" t="s">
        <v>2526</v>
      </c>
      <c r="H7285" s="98" t="s">
        <v>3253</v>
      </c>
      <c r="I7285" s="183">
        <v>100</v>
      </c>
      <c r="J7285" s="183">
        <v>0</v>
      </c>
      <c r="K7285" s="183">
        <v>0</v>
      </c>
      <c r="L7285" s="183">
        <f>M7285+N7285+O7285</f>
        <v>0</v>
      </c>
      <c r="M7285" s="17"/>
      <c r="N7285" s="17"/>
      <c r="O7285" s="17"/>
      <c r="P7285" s="17">
        <f t="shared" si="5996"/>
        <v>0</v>
      </c>
      <c r="Q7285" s="161" t="str">
        <f t="shared" si="6001"/>
        <v>-</v>
      </c>
    </row>
    <row r="7286" spans="1:17" x14ac:dyDescent="0.25">
      <c r="A7286" s="1" t="s">
        <v>2523</v>
      </c>
      <c r="B7286" s="1" t="s">
        <v>3</v>
      </c>
      <c r="C7286" s="1" t="s">
        <v>12</v>
      </c>
      <c r="D7286" s="1" t="s">
        <v>2525</v>
      </c>
      <c r="E7286" s="1" t="s">
        <v>67</v>
      </c>
      <c r="F7286" s="4" t="s">
        <v>1</v>
      </c>
      <c r="G7286" s="16" t="s">
        <v>1</v>
      </c>
      <c r="H7286" s="2" t="s">
        <v>68</v>
      </c>
      <c r="I7286" s="185">
        <f t="shared" ref="I7286:O7286" si="6024">SUM(I7287:I7290)</f>
        <v>2300</v>
      </c>
      <c r="J7286" s="185">
        <f t="shared" si="6024"/>
        <v>2100</v>
      </c>
      <c r="K7286" s="185">
        <f t="shared" si="6024"/>
        <v>2100</v>
      </c>
      <c r="L7286" s="185">
        <f t="shared" si="6024"/>
        <v>0</v>
      </c>
      <c r="M7286" s="15">
        <f t="shared" si="6024"/>
        <v>0</v>
      </c>
      <c r="N7286" s="15">
        <f t="shared" si="6024"/>
        <v>0</v>
      </c>
      <c r="O7286" s="15">
        <f t="shared" si="6024"/>
        <v>0</v>
      </c>
      <c r="P7286" s="15">
        <f t="shared" si="5996"/>
        <v>2100</v>
      </c>
      <c r="Q7286" s="185">
        <f t="shared" si="6001"/>
        <v>100</v>
      </c>
    </row>
    <row r="7287" spans="1:17" x14ac:dyDescent="0.25">
      <c r="A7287" s="4" t="s">
        <v>2523</v>
      </c>
      <c r="B7287" s="4" t="s">
        <v>3</v>
      </c>
      <c r="C7287" s="4" t="s">
        <v>12</v>
      </c>
      <c r="D7287" s="4" t="s">
        <v>2525</v>
      </c>
      <c r="E7287" s="3" t="s">
        <v>69</v>
      </c>
      <c r="F7287" s="4"/>
      <c r="G7287" s="16" t="s">
        <v>2526</v>
      </c>
      <c r="H7287" s="16" t="s">
        <v>68</v>
      </c>
      <c r="I7287" s="183">
        <v>2100</v>
      </c>
      <c r="J7287" s="183">
        <v>2100</v>
      </c>
      <c r="K7287" s="183">
        <v>2100</v>
      </c>
      <c r="L7287" s="183">
        <f>M7287+N7287+O7287</f>
        <v>0</v>
      </c>
      <c r="M7287" s="17"/>
      <c r="N7287" s="17"/>
      <c r="O7287" s="17"/>
      <c r="P7287" s="17">
        <f t="shared" si="5996"/>
        <v>2100</v>
      </c>
      <c r="Q7287" s="183">
        <f t="shared" si="6001"/>
        <v>100</v>
      </c>
    </row>
    <row r="7288" spans="1:17" ht="22.5" x14ac:dyDescent="0.25">
      <c r="A7288" s="4" t="s">
        <v>2523</v>
      </c>
      <c r="B7288" s="4" t="s">
        <v>3</v>
      </c>
      <c r="C7288" s="4" t="s">
        <v>12</v>
      </c>
      <c r="D7288" s="4" t="s">
        <v>2525</v>
      </c>
      <c r="E7288" s="3" t="s">
        <v>69</v>
      </c>
      <c r="F7288" s="4" t="s">
        <v>2552</v>
      </c>
      <c r="G7288" s="16" t="s">
        <v>2526</v>
      </c>
      <c r="H7288" s="16" t="s">
        <v>2553</v>
      </c>
      <c r="I7288" s="183">
        <v>100</v>
      </c>
      <c r="J7288" s="183">
        <v>0</v>
      </c>
      <c r="K7288" s="183">
        <v>0</v>
      </c>
      <c r="L7288" s="183">
        <f>M7288+N7288+O7288</f>
        <v>0</v>
      </c>
      <c r="M7288" s="17"/>
      <c r="N7288" s="17"/>
      <c r="O7288" s="17"/>
      <c r="P7288" s="17">
        <f t="shared" si="5996"/>
        <v>0</v>
      </c>
      <c r="Q7288" s="161" t="str">
        <f t="shared" si="6001"/>
        <v>-</v>
      </c>
    </row>
    <row r="7289" spans="1:17" ht="22.5" x14ac:dyDescent="0.25">
      <c r="A7289" s="4" t="s">
        <v>2523</v>
      </c>
      <c r="B7289" s="4" t="s">
        <v>3</v>
      </c>
      <c r="C7289" s="4" t="s">
        <v>12</v>
      </c>
      <c r="D7289" s="112" t="s">
        <v>2525</v>
      </c>
      <c r="E7289" s="116">
        <v>6148</v>
      </c>
      <c r="F7289" s="112" t="s">
        <v>3413</v>
      </c>
      <c r="G7289" s="117" t="s">
        <v>3412</v>
      </c>
      <c r="H7289" s="16" t="s">
        <v>2543</v>
      </c>
      <c r="I7289" s="183"/>
      <c r="J7289" s="183">
        <v>0</v>
      </c>
      <c r="K7289" s="183">
        <v>0</v>
      </c>
      <c r="L7289" s="183"/>
      <c r="M7289" s="17"/>
      <c r="N7289" s="17"/>
      <c r="O7289" s="17"/>
      <c r="P7289" s="17"/>
      <c r="Q7289" s="161"/>
    </row>
    <row r="7290" spans="1:17" ht="33.75" x14ac:dyDescent="0.25">
      <c r="A7290" s="4" t="s">
        <v>2523</v>
      </c>
      <c r="B7290" s="4" t="s">
        <v>3</v>
      </c>
      <c r="C7290" s="4" t="s">
        <v>12</v>
      </c>
      <c r="D7290" s="4" t="s">
        <v>2525</v>
      </c>
      <c r="E7290" s="3" t="s">
        <v>69</v>
      </c>
      <c r="F7290" s="4" t="s">
        <v>2554</v>
      </c>
      <c r="G7290" s="16" t="s">
        <v>2526</v>
      </c>
      <c r="H7290" s="16" t="s">
        <v>2555</v>
      </c>
      <c r="I7290" s="183">
        <v>100</v>
      </c>
      <c r="J7290" s="183">
        <v>0</v>
      </c>
      <c r="K7290" s="183">
        <v>0</v>
      </c>
      <c r="L7290" s="183">
        <f>M7290+N7290+O7290</f>
        <v>0</v>
      </c>
      <c r="M7290" s="17"/>
      <c r="N7290" s="17"/>
      <c r="O7290" s="17"/>
      <c r="P7290" s="17">
        <f t="shared" ref="P7290:P7308" si="6025">K7290+L7290</f>
        <v>0</v>
      </c>
      <c r="Q7290" s="161" t="str">
        <f t="shared" ref="Q7290:Q7308" si="6026">IF(J7290=0,"-",P7290/J7290*100)</f>
        <v>-</v>
      </c>
    </row>
    <row r="7291" spans="1:17" x14ac:dyDescent="0.25">
      <c r="A7291" s="4" t="s">
        <v>2523</v>
      </c>
      <c r="B7291" s="4" t="s">
        <v>3</v>
      </c>
      <c r="C7291" s="4" t="s">
        <v>12</v>
      </c>
      <c r="D7291" s="4" t="s">
        <v>2525</v>
      </c>
      <c r="E7291" s="3" t="s">
        <v>69</v>
      </c>
      <c r="F7291" s="4" t="s">
        <v>2556</v>
      </c>
      <c r="G7291" s="16" t="s">
        <v>2526</v>
      </c>
      <c r="H7291" s="16" t="s">
        <v>2557</v>
      </c>
      <c r="I7291" s="183">
        <v>100</v>
      </c>
      <c r="J7291" s="183">
        <v>0</v>
      </c>
      <c r="K7291" s="183">
        <v>0</v>
      </c>
      <c r="L7291" s="183">
        <f>M7291+N7291+O7291</f>
        <v>0</v>
      </c>
      <c r="M7291" s="17"/>
      <c r="N7291" s="17"/>
      <c r="O7291" s="17"/>
      <c r="P7291" s="17">
        <f t="shared" si="6025"/>
        <v>0</v>
      </c>
      <c r="Q7291" s="161" t="str">
        <f t="shared" si="6026"/>
        <v>-</v>
      </c>
    </row>
    <row r="7292" spans="1:17" ht="22.5" x14ac:dyDescent="0.25">
      <c r="A7292" s="1" t="s">
        <v>1</v>
      </c>
      <c r="B7292" s="1" t="s">
        <v>1</v>
      </c>
      <c r="C7292" s="1" t="s">
        <v>1</v>
      </c>
      <c r="D7292" s="2" t="s">
        <v>1</v>
      </c>
      <c r="E7292" s="2" t="s">
        <v>1</v>
      </c>
      <c r="F7292" s="2" t="s">
        <v>1</v>
      </c>
      <c r="G7292" s="2" t="s">
        <v>1</v>
      </c>
      <c r="H7292" s="13" t="s">
        <v>296</v>
      </c>
      <c r="I7292" s="184">
        <f t="shared" ref="I7292:O7292" si="6027">SUM(I7293)</f>
        <v>600</v>
      </c>
      <c r="J7292" s="184">
        <f t="shared" si="6027"/>
        <v>0</v>
      </c>
      <c r="K7292" s="184">
        <f t="shared" si="6027"/>
        <v>0</v>
      </c>
      <c r="L7292" s="184">
        <f t="shared" si="6027"/>
        <v>0</v>
      </c>
      <c r="M7292" s="14">
        <f t="shared" si="6027"/>
        <v>0</v>
      </c>
      <c r="N7292" s="14">
        <f t="shared" si="6027"/>
        <v>0</v>
      </c>
      <c r="O7292" s="14">
        <f t="shared" si="6027"/>
        <v>0</v>
      </c>
      <c r="P7292" s="14">
        <f t="shared" si="6025"/>
        <v>0</v>
      </c>
      <c r="Q7292" s="163" t="str">
        <f t="shared" si="6026"/>
        <v>-</v>
      </c>
    </row>
    <row r="7293" spans="1:17" x14ac:dyDescent="0.25">
      <c r="A7293" s="4" t="s">
        <v>2523</v>
      </c>
      <c r="B7293" s="4" t="s">
        <v>3</v>
      </c>
      <c r="C7293" s="4" t="s">
        <v>12</v>
      </c>
      <c r="D7293" s="4" t="s">
        <v>2525</v>
      </c>
      <c r="E7293" s="2" t="s">
        <v>297</v>
      </c>
      <c r="F7293" s="2" t="s">
        <v>1</v>
      </c>
      <c r="G7293" s="2" t="s">
        <v>1</v>
      </c>
      <c r="H7293" s="2" t="s">
        <v>298</v>
      </c>
      <c r="I7293" s="185">
        <f t="shared" ref="I7293:L7293" si="6028">SUM(I7294,I7298)</f>
        <v>600</v>
      </c>
      <c r="J7293" s="185">
        <f t="shared" ref="J7293" si="6029">SUM(J7294,J7298)</f>
        <v>0</v>
      </c>
      <c r="K7293" s="185">
        <f t="shared" ref="K7293" si="6030">SUM(K7294,K7298)</f>
        <v>0</v>
      </c>
      <c r="L7293" s="185">
        <f t="shared" si="6028"/>
        <v>0</v>
      </c>
      <c r="M7293" s="15">
        <f t="shared" ref="M7293:O7293" si="6031">SUM(M7294,M7298)</f>
        <v>0</v>
      </c>
      <c r="N7293" s="15">
        <f t="shared" si="6031"/>
        <v>0</v>
      </c>
      <c r="O7293" s="15">
        <f t="shared" si="6031"/>
        <v>0</v>
      </c>
      <c r="P7293" s="15">
        <f t="shared" si="6025"/>
        <v>0</v>
      </c>
      <c r="Q7293" s="164" t="str">
        <f t="shared" si="6026"/>
        <v>-</v>
      </c>
    </row>
    <row r="7294" spans="1:17" x14ac:dyDescent="0.25">
      <c r="A7294" s="1" t="s">
        <v>2523</v>
      </c>
      <c r="B7294" s="1" t="s">
        <v>3</v>
      </c>
      <c r="C7294" s="1" t="s">
        <v>12</v>
      </c>
      <c r="D7294" s="1" t="s">
        <v>2525</v>
      </c>
      <c r="E7294" s="1" t="s">
        <v>299</v>
      </c>
      <c r="F7294" s="4" t="s">
        <v>1</v>
      </c>
      <c r="G7294" s="16" t="s">
        <v>1</v>
      </c>
      <c r="H7294" s="2" t="s">
        <v>300</v>
      </c>
      <c r="I7294" s="185">
        <f t="shared" ref="I7294:L7294" si="6032">SUM(I7295:I7297)</f>
        <v>300</v>
      </c>
      <c r="J7294" s="185">
        <f t="shared" ref="J7294" si="6033">SUM(J7295:J7297)</f>
        <v>0</v>
      </c>
      <c r="K7294" s="185">
        <f t="shared" ref="K7294" si="6034">SUM(K7295:K7297)</f>
        <v>0</v>
      </c>
      <c r="L7294" s="185">
        <f t="shared" si="6032"/>
        <v>0</v>
      </c>
      <c r="M7294" s="15">
        <f t="shared" ref="M7294:O7294" si="6035">SUM(M7295:M7297)</f>
        <v>0</v>
      </c>
      <c r="N7294" s="15">
        <f t="shared" si="6035"/>
        <v>0</v>
      </c>
      <c r="O7294" s="15">
        <f t="shared" si="6035"/>
        <v>0</v>
      </c>
      <c r="P7294" s="15">
        <f t="shared" si="6025"/>
        <v>0</v>
      </c>
      <c r="Q7294" s="164" t="str">
        <f t="shared" si="6026"/>
        <v>-</v>
      </c>
    </row>
    <row r="7295" spans="1:17" ht="33.75" x14ac:dyDescent="0.25">
      <c r="A7295" s="4" t="s">
        <v>2523</v>
      </c>
      <c r="B7295" s="4" t="s">
        <v>3</v>
      </c>
      <c r="C7295" s="4" t="s">
        <v>12</v>
      </c>
      <c r="D7295" s="4" t="s">
        <v>2525</v>
      </c>
      <c r="E7295" s="3" t="s">
        <v>301</v>
      </c>
      <c r="F7295" s="4" t="s">
        <v>2558</v>
      </c>
      <c r="G7295" s="16" t="s">
        <v>2526</v>
      </c>
      <c r="H7295" s="16" t="s">
        <v>2559</v>
      </c>
      <c r="I7295" s="183">
        <v>100</v>
      </c>
      <c r="J7295" s="183">
        <v>0</v>
      </c>
      <c r="K7295" s="183">
        <v>0</v>
      </c>
      <c r="L7295" s="183">
        <f>M7295+N7295+O7295</f>
        <v>0</v>
      </c>
      <c r="M7295" s="17"/>
      <c r="N7295" s="17"/>
      <c r="O7295" s="17"/>
      <c r="P7295" s="17">
        <f t="shared" si="6025"/>
        <v>0</v>
      </c>
      <c r="Q7295" s="161" t="str">
        <f t="shared" si="6026"/>
        <v>-</v>
      </c>
    </row>
    <row r="7296" spans="1:17" ht="22.5" x14ac:dyDescent="0.25">
      <c r="A7296" s="4" t="s">
        <v>2523</v>
      </c>
      <c r="B7296" s="4" t="s">
        <v>3</v>
      </c>
      <c r="C7296" s="4" t="s">
        <v>12</v>
      </c>
      <c r="D7296" s="4" t="s">
        <v>2525</v>
      </c>
      <c r="E7296" s="3" t="s">
        <v>301</v>
      </c>
      <c r="F7296" s="4" t="s">
        <v>2560</v>
      </c>
      <c r="G7296" s="16" t="s">
        <v>2526</v>
      </c>
      <c r="H7296" s="16" t="s">
        <v>2561</v>
      </c>
      <c r="I7296" s="183">
        <v>100</v>
      </c>
      <c r="J7296" s="183">
        <v>0</v>
      </c>
      <c r="K7296" s="183">
        <v>0</v>
      </c>
      <c r="L7296" s="183">
        <f>M7296+N7296+O7296</f>
        <v>0</v>
      </c>
      <c r="M7296" s="17"/>
      <c r="N7296" s="17"/>
      <c r="O7296" s="17"/>
      <c r="P7296" s="17">
        <f t="shared" si="6025"/>
        <v>0</v>
      </c>
      <c r="Q7296" s="161" t="str">
        <f t="shared" si="6026"/>
        <v>-</v>
      </c>
    </row>
    <row r="7297" spans="1:17" ht="22.5" x14ac:dyDescent="0.25">
      <c r="A7297" s="4" t="s">
        <v>2523</v>
      </c>
      <c r="B7297" s="4" t="s">
        <v>3</v>
      </c>
      <c r="C7297" s="4" t="s">
        <v>12</v>
      </c>
      <c r="D7297" s="4" t="s">
        <v>2525</v>
      </c>
      <c r="E7297" s="3" t="s">
        <v>301</v>
      </c>
      <c r="F7297" s="4" t="s">
        <v>2562</v>
      </c>
      <c r="G7297" s="16" t="s">
        <v>2526</v>
      </c>
      <c r="H7297" s="16" t="s">
        <v>2563</v>
      </c>
      <c r="I7297" s="183">
        <v>100</v>
      </c>
      <c r="J7297" s="183">
        <v>0</v>
      </c>
      <c r="K7297" s="183">
        <v>0</v>
      </c>
      <c r="L7297" s="183">
        <f>M7297+N7297+O7297</f>
        <v>0</v>
      </c>
      <c r="M7297" s="17"/>
      <c r="N7297" s="17"/>
      <c r="O7297" s="17"/>
      <c r="P7297" s="17">
        <f t="shared" si="6025"/>
        <v>0</v>
      </c>
      <c r="Q7297" s="161" t="str">
        <f t="shared" si="6026"/>
        <v>-</v>
      </c>
    </row>
    <row r="7298" spans="1:17" x14ac:dyDescent="0.25">
      <c r="A7298" s="4" t="s">
        <v>2523</v>
      </c>
      <c r="B7298" s="4" t="s">
        <v>3</v>
      </c>
      <c r="C7298" s="4" t="s">
        <v>12</v>
      </c>
      <c r="D7298" s="4" t="s">
        <v>2525</v>
      </c>
      <c r="E7298" s="1">
        <v>615200</v>
      </c>
      <c r="F7298" s="4" t="s">
        <v>1</v>
      </c>
      <c r="G7298" s="16" t="s">
        <v>1</v>
      </c>
      <c r="H7298" s="2" t="s">
        <v>423</v>
      </c>
      <c r="I7298" s="185">
        <f t="shared" ref="I7298:O7298" si="6036">SUM(I7299:I7301)</f>
        <v>300</v>
      </c>
      <c r="J7298" s="185">
        <f t="shared" si="6036"/>
        <v>0</v>
      </c>
      <c r="K7298" s="185">
        <f t="shared" si="6036"/>
        <v>0</v>
      </c>
      <c r="L7298" s="185">
        <f t="shared" si="6036"/>
        <v>0</v>
      </c>
      <c r="M7298" s="15">
        <f t="shared" si="6036"/>
        <v>0</v>
      </c>
      <c r="N7298" s="15">
        <f t="shared" si="6036"/>
        <v>0</v>
      </c>
      <c r="O7298" s="15">
        <f t="shared" si="6036"/>
        <v>0</v>
      </c>
      <c r="P7298" s="15">
        <f t="shared" si="6025"/>
        <v>0</v>
      </c>
      <c r="Q7298" s="164" t="str">
        <f t="shared" si="6026"/>
        <v>-</v>
      </c>
    </row>
    <row r="7299" spans="1:17" x14ac:dyDescent="0.25">
      <c r="A7299" s="4" t="s">
        <v>2523</v>
      </c>
      <c r="B7299" s="4" t="s">
        <v>3</v>
      </c>
      <c r="C7299" s="4" t="s">
        <v>12</v>
      </c>
      <c r="D7299" s="4" t="s">
        <v>2525</v>
      </c>
      <c r="E7299" s="3">
        <v>615200</v>
      </c>
      <c r="F7299" s="4" t="s">
        <v>3350</v>
      </c>
      <c r="G7299" s="16" t="s">
        <v>2526</v>
      </c>
      <c r="H7299" s="98" t="s">
        <v>3251</v>
      </c>
      <c r="I7299" s="183">
        <v>100</v>
      </c>
      <c r="J7299" s="183">
        <v>0</v>
      </c>
      <c r="K7299" s="183">
        <v>0</v>
      </c>
      <c r="L7299" s="183">
        <f>M7299+N7299+O7299</f>
        <v>0</v>
      </c>
      <c r="M7299" s="17"/>
      <c r="N7299" s="17"/>
      <c r="O7299" s="17"/>
      <c r="P7299" s="17">
        <f t="shared" si="6025"/>
        <v>0</v>
      </c>
      <c r="Q7299" s="161" t="str">
        <f t="shared" si="6026"/>
        <v>-</v>
      </c>
    </row>
    <row r="7300" spans="1:17" x14ac:dyDescent="0.25">
      <c r="A7300" s="4" t="s">
        <v>2523</v>
      </c>
      <c r="B7300" s="4" t="s">
        <v>3</v>
      </c>
      <c r="C7300" s="4" t="s">
        <v>12</v>
      </c>
      <c r="D7300" s="4" t="s">
        <v>2525</v>
      </c>
      <c r="E7300" s="3">
        <v>615200</v>
      </c>
      <c r="F7300" s="4" t="s">
        <v>3351</v>
      </c>
      <c r="G7300" s="16" t="s">
        <v>2526</v>
      </c>
      <c r="H7300" s="98" t="s">
        <v>3252</v>
      </c>
      <c r="I7300" s="183">
        <v>100</v>
      </c>
      <c r="J7300" s="183">
        <v>0</v>
      </c>
      <c r="K7300" s="183">
        <v>0</v>
      </c>
      <c r="L7300" s="183">
        <f>M7300+N7300+O7300</f>
        <v>0</v>
      </c>
      <c r="M7300" s="17"/>
      <c r="N7300" s="17"/>
      <c r="O7300" s="17"/>
      <c r="P7300" s="17">
        <f t="shared" si="6025"/>
        <v>0</v>
      </c>
      <c r="Q7300" s="161" t="str">
        <f t="shared" si="6026"/>
        <v>-</v>
      </c>
    </row>
    <row r="7301" spans="1:17" ht="22.5" x14ac:dyDescent="0.25">
      <c r="A7301" s="4" t="s">
        <v>2523</v>
      </c>
      <c r="B7301" s="4" t="s">
        <v>3</v>
      </c>
      <c r="C7301" s="4" t="s">
        <v>12</v>
      </c>
      <c r="D7301" s="4" t="s">
        <v>2525</v>
      </c>
      <c r="E7301" s="3">
        <v>615200</v>
      </c>
      <c r="F7301" s="4" t="s">
        <v>3352</v>
      </c>
      <c r="G7301" s="16" t="s">
        <v>2526</v>
      </c>
      <c r="H7301" s="98" t="s">
        <v>3253</v>
      </c>
      <c r="I7301" s="183">
        <v>100</v>
      </c>
      <c r="J7301" s="183">
        <v>0</v>
      </c>
      <c r="K7301" s="183">
        <v>0</v>
      </c>
      <c r="L7301" s="183">
        <f>M7301+N7301+O7301</f>
        <v>0</v>
      </c>
      <c r="M7301" s="17"/>
      <c r="N7301" s="17"/>
      <c r="O7301" s="17"/>
      <c r="P7301" s="17">
        <f t="shared" si="6025"/>
        <v>0</v>
      </c>
      <c r="Q7301" s="161" t="str">
        <f t="shared" si="6026"/>
        <v>-</v>
      </c>
    </row>
    <row r="7302" spans="1:17" ht="22.5" x14ac:dyDescent="0.25">
      <c r="A7302" s="1" t="s">
        <v>1</v>
      </c>
      <c r="B7302" s="1" t="s">
        <v>1</v>
      </c>
      <c r="C7302" s="1" t="s">
        <v>1</v>
      </c>
      <c r="D7302" s="2" t="s">
        <v>1</v>
      </c>
      <c r="E7302" s="2" t="s">
        <v>1</v>
      </c>
      <c r="F7302" s="2" t="s">
        <v>1</v>
      </c>
      <c r="G7302" s="2" t="s">
        <v>1</v>
      </c>
      <c r="H7302" s="13" t="s">
        <v>70</v>
      </c>
      <c r="I7302" s="184">
        <f t="shared" ref="I7302:O7302" si="6037">SUM(I7303)</f>
        <v>4203000</v>
      </c>
      <c r="J7302" s="184">
        <f t="shared" si="6037"/>
        <v>703694</v>
      </c>
      <c r="K7302" s="184">
        <f t="shared" si="6037"/>
        <v>681594</v>
      </c>
      <c r="L7302" s="184">
        <f t="shared" si="6037"/>
        <v>6000</v>
      </c>
      <c r="M7302" s="14">
        <f t="shared" si="6037"/>
        <v>6000</v>
      </c>
      <c r="N7302" s="14">
        <f t="shared" si="6037"/>
        <v>0</v>
      </c>
      <c r="O7302" s="14">
        <f t="shared" si="6037"/>
        <v>0</v>
      </c>
      <c r="P7302" s="14">
        <f t="shared" si="6025"/>
        <v>687594</v>
      </c>
      <c r="Q7302" s="184">
        <f t="shared" si="6026"/>
        <v>97.712073713858587</v>
      </c>
    </row>
    <row r="7303" spans="1:17" x14ac:dyDescent="0.25">
      <c r="A7303" s="4" t="s">
        <v>2523</v>
      </c>
      <c r="B7303" s="4" t="s">
        <v>3</v>
      </c>
      <c r="C7303" s="4" t="s">
        <v>12</v>
      </c>
      <c r="D7303" s="4" t="s">
        <v>2525</v>
      </c>
      <c r="E7303" s="2" t="s">
        <v>71</v>
      </c>
      <c r="F7303" s="2" t="s">
        <v>1</v>
      </c>
      <c r="G7303" s="2" t="s">
        <v>1</v>
      </c>
      <c r="H7303" s="2" t="s">
        <v>72</v>
      </c>
      <c r="I7303" s="185">
        <f t="shared" ref="I7303:L7303" si="6038">SUM(I7304,I7308,I7312,I7319,I7325)</f>
        <v>4203000</v>
      </c>
      <c r="J7303" s="185">
        <f t="shared" ref="J7303" si="6039">SUM(J7304,J7308,J7312,J7319,J7325)</f>
        <v>703694</v>
      </c>
      <c r="K7303" s="185">
        <f t="shared" ref="K7303" si="6040">SUM(K7304,K7308,K7312,K7319,K7325)</f>
        <v>681594</v>
      </c>
      <c r="L7303" s="185">
        <f t="shared" si="6038"/>
        <v>6000</v>
      </c>
      <c r="M7303" s="15">
        <f t="shared" ref="M7303:O7303" si="6041">SUM(M7304,M7308,M7312,M7319,M7325)</f>
        <v>6000</v>
      </c>
      <c r="N7303" s="15">
        <f t="shared" si="6041"/>
        <v>0</v>
      </c>
      <c r="O7303" s="15">
        <f t="shared" si="6041"/>
        <v>0</v>
      </c>
      <c r="P7303" s="15">
        <f t="shared" si="6025"/>
        <v>687594</v>
      </c>
      <c r="Q7303" s="185">
        <f t="shared" si="6026"/>
        <v>97.712073713858587</v>
      </c>
    </row>
    <row r="7304" spans="1:17" x14ac:dyDescent="0.25">
      <c r="A7304" s="1" t="s">
        <v>2523</v>
      </c>
      <c r="B7304" s="1" t="s">
        <v>3</v>
      </c>
      <c r="C7304" s="1" t="s">
        <v>12</v>
      </c>
      <c r="D7304" s="1" t="s">
        <v>2525</v>
      </c>
      <c r="E7304" s="1" t="s">
        <v>476</v>
      </c>
      <c r="F7304" s="4" t="s">
        <v>1</v>
      </c>
      <c r="G7304" s="16" t="s">
        <v>1</v>
      </c>
      <c r="H7304" s="2" t="s">
        <v>477</v>
      </c>
      <c r="I7304" s="185">
        <f t="shared" ref="I7304:L7304" si="6042">SUM(I7305:I7307)</f>
        <v>250200</v>
      </c>
      <c r="J7304" s="185">
        <f t="shared" ref="J7304" si="6043">SUM(J7305:J7307)</f>
        <v>0</v>
      </c>
      <c r="K7304" s="185">
        <f t="shared" ref="K7304" si="6044">SUM(K7305:K7307)</f>
        <v>0</v>
      </c>
      <c r="L7304" s="185">
        <f t="shared" si="6042"/>
        <v>0</v>
      </c>
      <c r="M7304" s="15">
        <f t="shared" ref="M7304:O7304" si="6045">SUM(M7305:M7307)</f>
        <v>0</v>
      </c>
      <c r="N7304" s="15">
        <f t="shared" si="6045"/>
        <v>0</v>
      </c>
      <c r="O7304" s="15">
        <f t="shared" si="6045"/>
        <v>0</v>
      </c>
      <c r="P7304" s="15">
        <f t="shared" si="6025"/>
        <v>0</v>
      </c>
      <c r="Q7304" s="164" t="str">
        <f t="shared" si="6026"/>
        <v>-</v>
      </c>
    </row>
    <row r="7305" spans="1:17" ht="22.5" x14ac:dyDescent="0.25">
      <c r="A7305" s="4" t="s">
        <v>2523</v>
      </c>
      <c r="B7305" s="4" t="s">
        <v>3</v>
      </c>
      <c r="C7305" s="4" t="s">
        <v>12</v>
      </c>
      <c r="D7305" s="4" t="s">
        <v>2525</v>
      </c>
      <c r="E7305" s="3" t="s">
        <v>478</v>
      </c>
      <c r="F7305" s="4" t="s">
        <v>2564</v>
      </c>
      <c r="G7305" s="16" t="s">
        <v>2526</v>
      </c>
      <c r="H7305" s="16" t="s">
        <v>2565</v>
      </c>
      <c r="I7305" s="183">
        <v>150100</v>
      </c>
      <c r="J7305" s="183">
        <v>0</v>
      </c>
      <c r="K7305" s="183">
        <v>0</v>
      </c>
      <c r="L7305" s="183">
        <f>M7305+N7305+O7305</f>
        <v>0</v>
      </c>
      <c r="M7305" s="17"/>
      <c r="N7305" s="17"/>
      <c r="O7305" s="17"/>
      <c r="P7305" s="17">
        <f t="shared" si="6025"/>
        <v>0</v>
      </c>
      <c r="Q7305" s="161" t="str">
        <f t="shared" si="6026"/>
        <v>-</v>
      </c>
    </row>
    <row r="7306" spans="1:17" ht="22.5" x14ac:dyDescent="0.25">
      <c r="A7306" s="4" t="s">
        <v>2523</v>
      </c>
      <c r="B7306" s="4" t="s">
        <v>3</v>
      </c>
      <c r="C7306" s="4" t="s">
        <v>12</v>
      </c>
      <c r="D7306" s="4" t="s">
        <v>2525</v>
      </c>
      <c r="E7306" s="3" t="s">
        <v>478</v>
      </c>
      <c r="F7306" s="4" t="s">
        <v>2566</v>
      </c>
      <c r="G7306" s="16" t="s">
        <v>2526</v>
      </c>
      <c r="H7306" s="16" t="s">
        <v>2567</v>
      </c>
      <c r="I7306" s="183">
        <v>100</v>
      </c>
      <c r="J7306" s="183">
        <v>0</v>
      </c>
      <c r="K7306" s="183">
        <v>0</v>
      </c>
      <c r="L7306" s="183">
        <f>M7306+N7306+O7306</f>
        <v>0</v>
      </c>
      <c r="M7306" s="17"/>
      <c r="N7306" s="17"/>
      <c r="O7306" s="17"/>
      <c r="P7306" s="17">
        <f t="shared" si="6025"/>
        <v>0</v>
      </c>
      <c r="Q7306" s="161" t="str">
        <f t="shared" si="6026"/>
        <v>-</v>
      </c>
    </row>
    <row r="7307" spans="1:17" ht="45" x14ac:dyDescent="0.25">
      <c r="A7307" s="4" t="s">
        <v>2523</v>
      </c>
      <c r="B7307" s="4" t="s">
        <v>3</v>
      </c>
      <c r="C7307" s="4" t="s">
        <v>12</v>
      </c>
      <c r="D7307" s="4" t="s">
        <v>2525</v>
      </c>
      <c r="E7307" s="3" t="s">
        <v>478</v>
      </c>
      <c r="F7307" s="4" t="s">
        <v>2568</v>
      </c>
      <c r="G7307" s="16" t="s">
        <v>2526</v>
      </c>
      <c r="H7307" s="16" t="s">
        <v>2569</v>
      </c>
      <c r="I7307" s="183">
        <v>100000</v>
      </c>
      <c r="J7307" s="183">
        <v>0</v>
      </c>
      <c r="K7307" s="183">
        <v>0</v>
      </c>
      <c r="L7307" s="183">
        <f>M7307+N7307+O7307</f>
        <v>0</v>
      </c>
      <c r="M7307" s="17"/>
      <c r="N7307" s="17"/>
      <c r="O7307" s="17"/>
      <c r="P7307" s="17">
        <f t="shared" si="6025"/>
        <v>0</v>
      </c>
      <c r="Q7307" s="161" t="str">
        <f t="shared" si="6026"/>
        <v>-</v>
      </c>
    </row>
    <row r="7308" spans="1:17" x14ac:dyDescent="0.25">
      <c r="A7308" s="1" t="s">
        <v>2523</v>
      </c>
      <c r="B7308" s="1" t="s">
        <v>3</v>
      </c>
      <c r="C7308" s="1" t="s">
        <v>12</v>
      </c>
      <c r="D7308" s="1" t="s">
        <v>2525</v>
      </c>
      <c r="E7308" s="1" t="s">
        <v>481</v>
      </c>
      <c r="F7308" s="4" t="s">
        <v>1</v>
      </c>
      <c r="G7308" s="16" t="s">
        <v>1</v>
      </c>
      <c r="H7308" s="2" t="s">
        <v>482</v>
      </c>
      <c r="I7308" s="205">
        <f>SUM(I7310:I7311)</f>
        <v>200000</v>
      </c>
      <c r="J7308" s="205">
        <f>SUM(J7309:J7311)</f>
        <v>512594</v>
      </c>
      <c r="K7308" s="205">
        <f t="shared" ref="K7308:O7308" si="6046">SUM(K7309:K7311)</f>
        <v>512594</v>
      </c>
      <c r="L7308" s="205">
        <f t="shared" si="6046"/>
        <v>0</v>
      </c>
      <c r="M7308" s="205">
        <f t="shared" si="6046"/>
        <v>0</v>
      </c>
      <c r="N7308" s="205">
        <f t="shared" si="6046"/>
        <v>0</v>
      </c>
      <c r="O7308" s="205">
        <f t="shared" si="6046"/>
        <v>0</v>
      </c>
      <c r="P7308" s="15">
        <f t="shared" si="6025"/>
        <v>512594</v>
      </c>
      <c r="Q7308" s="185">
        <f t="shared" si="6026"/>
        <v>100</v>
      </c>
    </row>
    <row r="7309" spans="1:17" x14ac:dyDescent="0.25">
      <c r="A7309" s="4" t="s">
        <v>2523</v>
      </c>
      <c r="B7309" s="4" t="s">
        <v>3</v>
      </c>
      <c r="C7309" s="4" t="s">
        <v>12</v>
      </c>
      <c r="D7309" s="112" t="s">
        <v>2525</v>
      </c>
      <c r="E7309" s="116" t="s">
        <v>3436</v>
      </c>
      <c r="F7309" s="112"/>
      <c r="G7309" s="117" t="s">
        <v>3412</v>
      </c>
      <c r="H7309" s="16" t="s">
        <v>482</v>
      </c>
      <c r="I7309" s="185"/>
      <c r="J7309" s="185">
        <v>512594</v>
      </c>
      <c r="K7309" s="185">
        <v>512594</v>
      </c>
      <c r="L7309" s="185"/>
      <c r="M7309" s="17"/>
      <c r="N7309" s="17"/>
      <c r="O7309" s="17"/>
      <c r="P7309" s="15"/>
      <c r="Q7309" s="164"/>
    </row>
    <row r="7310" spans="1:17" ht="22.5" x14ac:dyDescent="0.25">
      <c r="A7310" s="4" t="s">
        <v>2523</v>
      </c>
      <c r="B7310" s="4" t="s">
        <v>3</v>
      </c>
      <c r="C7310" s="4" t="s">
        <v>12</v>
      </c>
      <c r="D7310" s="4" t="s">
        <v>2525</v>
      </c>
      <c r="E7310" s="3" t="s">
        <v>483</v>
      </c>
      <c r="F7310" s="4" t="s">
        <v>2570</v>
      </c>
      <c r="G7310" s="16" t="s">
        <v>2526</v>
      </c>
      <c r="H7310" s="16" t="s">
        <v>2571</v>
      </c>
      <c r="I7310" s="183">
        <v>100000</v>
      </c>
      <c r="J7310" s="183">
        <v>0</v>
      </c>
      <c r="K7310" s="183">
        <v>0</v>
      </c>
      <c r="L7310" s="183">
        <f>M7310+N7310+O7310</f>
        <v>0</v>
      </c>
      <c r="M7310" s="17"/>
      <c r="N7310" s="17"/>
      <c r="O7310" s="17"/>
      <c r="P7310" s="17">
        <f t="shared" ref="P7310:P7331" si="6047">K7310+L7310</f>
        <v>0</v>
      </c>
      <c r="Q7310" s="161" t="str">
        <f t="shared" ref="Q7310:Q7330" si="6048">IF(J7310=0,"-",P7310/J7310*100)</f>
        <v>-</v>
      </c>
    </row>
    <row r="7311" spans="1:17" x14ac:dyDescent="0.25">
      <c r="A7311" s="4" t="s">
        <v>2523</v>
      </c>
      <c r="B7311" s="4" t="s">
        <v>3</v>
      </c>
      <c r="C7311" s="4" t="s">
        <v>12</v>
      </c>
      <c r="D7311" s="4" t="s">
        <v>2525</v>
      </c>
      <c r="E7311" s="3" t="s">
        <v>483</v>
      </c>
      <c r="F7311" s="4" t="s">
        <v>2572</v>
      </c>
      <c r="G7311" s="16" t="s">
        <v>2526</v>
      </c>
      <c r="H7311" s="16" t="s">
        <v>2573</v>
      </c>
      <c r="I7311" s="183">
        <v>100000</v>
      </c>
      <c r="J7311" s="183">
        <v>0</v>
      </c>
      <c r="K7311" s="183">
        <v>0</v>
      </c>
      <c r="L7311" s="183">
        <f>M7311+N7311+O7311</f>
        <v>0</v>
      </c>
      <c r="M7311" s="17"/>
      <c r="N7311" s="17"/>
      <c r="O7311" s="17"/>
      <c r="P7311" s="17">
        <f t="shared" si="6047"/>
        <v>0</v>
      </c>
      <c r="Q7311" s="161" t="str">
        <f t="shared" si="6048"/>
        <v>-</v>
      </c>
    </row>
    <row r="7312" spans="1:17" x14ac:dyDescent="0.25">
      <c r="A7312" s="1" t="s">
        <v>2523</v>
      </c>
      <c r="B7312" s="1" t="s">
        <v>3</v>
      </c>
      <c r="C7312" s="1" t="s">
        <v>12</v>
      </c>
      <c r="D7312" s="1" t="s">
        <v>2525</v>
      </c>
      <c r="E7312" s="1" t="s">
        <v>73</v>
      </c>
      <c r="F7312" s="4" t="s">
        <v>1</v>
      </c>
      <c r="G7312" s="16" t="s">
        <v>1</v>
      </c>
      <c r="H7312" s="2" t="s">
        <v>74</v>
      </c>
      <c r="I7312" s="185">
        <f t="shared" ref="I7312:O7312" si="6049">SUM(I7313:I7318)</f>
        <v>408200</v>
      </c>
      <c r="J7312" s="185">
        <f t="shared" si="6049"/>
        <v>37000</v>
      </c>
      <c r="K7312" s="185">
        <f t="shared" si="6049"/>
        <v>37000</v>
      </c>
      <c r="L7312" s="185">
        <f t="shared" si="6049"/>
        <v>0</v>
      </c>
      <c r="M7312" s="15">
        <f t="shared" si="6049"/>
        <v>0</v>
      </c>
      <c r="N7312" s="15">
        <f t="shared" si="6049"/>
        <v>0</v>
      </c>
      <c r="O7312" s="15">
        <f t="shared" si="6049"/>
        <v>0</v>
      </c>
      <c r="P7312" s="15">
        <f t="shared" si="6047"/>
        <v>37000</v>
      </c>
      <c r="Q7312" s="185">
        <f t="shared" si="6048"/>
        <v>100</v>
      </c>
    </row>
    <row r="7313" spans="1:17" x14ac:dyDescent="0.25">
      <c r="A7313" s="4" t="s">
        <v>2523</v>
      </c>
      <c r="B7313" s="4" t="s">
        <v>3</v>
      </c>
      <c r="C7313" s="4" t="s">
        <v>12</v>
      </c>
      <c r="D7313" s="4" t="s">
        <v>2525</v>
      </c>
      <c r="E7313" s="3" t="s">
        <v>75</v>
      </c>
      <c r="F7313" s="4"/>
      <c r="G7313" s="16" t="s">
        <v>2526</v>
      </c>
      <c r="H7313" s="16" t="s">
        <v>74</v>
      </c>
      <c r="I7313" s="183">
        <v>37000</v>
      </c>
      <c r="J7313" s="183">
        <v>37000</v>
      </c>
      <c r="K7313" s="183">
        <v>37000</v>
      </c>
      <c r="L7313" s="183">
        <f t="shared" ref="L7313:L7318" si="6050">M7313+N7313+O7313</f>
        <v>0</v>
      </c>
      <c r="M7313" s="17"/>
      <c r="N7313" s="17"/>
      <c r="O7313" s="17"/>
      <c r="P7313" s="17">
        <f t="shared" si="6047"/>
        <v>37000</v>
      </c>
      <c r="Q7313" s="183">
        <f t="shared" si="6048"/>
        <v>100</v>
      </c>
    </row>
    <row r="7314" spans="1:17" ht="22.5" x14ac:dyDescent="0.25">
      <c r="A7314" s="4" t="s">
        <v>2523</v>
      </c>
      <c r="B7314" s="4" t="s">
        <v>3</v>
      </c>
      <c r="C7314" s="4" t="s">
        <v>12</v>
      </c>
      <c r="D7314" s="4" t="s">
        <v>2525</v>
      </c>
      <c r="E7314" s="3" t="s">
        <v>75</v>
      </c>
      <c r="F7314" s="4" t="s">
        <v>2574</v>
      </c>
      <c r="G7314" s="16" t="s">
        <v>2526</v>
      </c>
      <c r="H7314" s="16" t="s">
        <v>2575</v>
      </c>
      <c r="I7314" s="183">
        <v>100</v>
      </c>
      <c r="J7314" s="183">
        <v>0</v>
      </c>
      <c r="K7314" s="183">
        <v>0</v>
      </c>
      <c r="L7314" s="183">
        <f t="shared" si="6050"/>
        <v>0</v>
      </c>
      <c r="M7314" s="17"/>
      <c r="N7314" s="17"/>
      <c r="O7314" s="17"/>
      <c r="P7314" s="17">
        <f t="shared" si="6047"/>
        <v>0</v>
      </c>
      <c r="Q7314" s="161" t="str">
        <f t="shared" si="6048"/>
        <v>-</v>
      </c>
    </row>
    <row r="7315" spans="1:17" ht="22.5" x14ac:dyDescent="0.25">
      <c r="A7315" s="4" t="s">
        <v>2523</v>
      </c>
      <c r="B7315" s="4" t="s">
        <v>3</v>
      </c>
      <c r="C7315" s="4" t="s">
        <v>12</v>
      </c>
      <c r="D7315" s="4" t="s">
        <v>2525</v>
      </c>
      <c r="E7315" s="3" t="s">
        <v>75</v>
      </c>
      <c r="F7315" s="4" t="s">
        <v>2576</v>
      </c>
      <c r="G7315" s="16" t="s">
        <v>2526</v>
      </c>
      <c r="H7315" s="16" t="s">
        <v>2577</v>
      </c>
      <c r="I7315" s="183">
        <v>100</v>
      </c>
      <c r="J7315" s="183">
        <v>0</v>
      </c>
      <c r="K7315" s="183">
        <v>0</v>
      </c>
      <c r="L7315" s="183">
        <f t="shared" si="6050"/>
        <v>0</v>
      </c>
      <c r="M7315" s="17"/>
      <c r="N7315" s="17"/>
      <c r="O7315" s="17"/>
      <c r="P7315" s="17">
        <f t="shared" si="6047"/>
        <v>0</v>
      </c>
      <c r="Q7315" s="161" t="str">
        <f t="shared" si="6048"/>
        <v>-</v>
      </c>
    </row>
    <row r="7316" spans="1:17" x14ac:dyDescent="0.25">
      <c r="A7316" s="4" t="s">
        <v>2523</v>
      </c>
      <c r="B7316" s="4" t="s">
        <v>3</v>
      </c>
      <c r="C7316" s="4" t="s">
        <v>12</v>
      </c>
      <c r="D7316" s="4" t="s">
        <v>2525</v>
      </c>
      <c r="E7316" s="3" t="s">
        <v>75</v>
      </c>
      <c r="F7316" s="4" t="s">
        <v>3353</v>
      </c>
      <c r="G7316" s="16" t="s">
        <v>2526</v>
      </c>
      <c r="H7316" s="16" t="s">
        <v>3281</v>
      </c>
      <c r="I7316" s="183">
        <v>136000</v>
      </c>
      <c r="J7316" s="183">
        <v>0</v>
      </c>
      <c r="K7316" s="183">
        <v>0</v>
      </c>
      <c r="L7316" s="183">
        <f t="shared" si="6050"/>
        <v>0</v>
      </c>
      <c r="M7316" s="17"/>
      <c r="N7316" s="17"/>
      <c r="O7316" s="17"/>
      <c r="P7316" s="17">
        <f t="shared" si="6047"/>
        <v>0</v>
      </c>
      <c r="Q7316" s="161" t="str">
        <f t="shared" si="6048"/>
        <v>-</v>
      </c>
    </row>
    <row r="7317" spans="1:17" x14ac:dyDescent="0.25">
      <c r="A7317" s="4" t="s">
        <v>2523</v>
      </c>
      <c r="B7317" s="4" t="s">
        <v>3</v>
      </c>
      <c r="C7317" s="4" t="s">
        <v>12</v>
      </c>
      <c r="D7317" s="4" t="s">
        <v>2525</v>
      </c>
      <c r="E7317" s="3" t="s">
        <v>75</v>
      </c>
      <c r="F7317" s="4" t="s">
        <v>3354</v>
      </c>
      <c r="G7317" s="16" t="s">
        <v>2526</v>
      </c>
      <c r="H7317" s="16" t="s">
        <v>3282</v>
      </c>
      <c r="I7317" s="183">
        <v>100000</v>
      </c>
      <c r="J7317" s="183">
        <v>0</v>
      </c>
      <c r="K7317" s="183">
        <v>0</v>
      </c>
      <c r="L7317" s="183">
        <f t="shared" si="6050"/>
        <v>0</v>
      </c>
      <c r="M7317" s="17"/>
      <c r="N7317" s="17"/>
      <c r="O7317" s="17"/>
      <c r="P7317" s="17">
        <f t="shared" si="6047"/>
        <v>0</v>
      </c>
      <c r="Q7317" s="161" t="str">
        <f t="shared" si="6048"/>
        <v>-</v>
      </c>
    </row>
    <row r="7318" spans="1:17" x14ac:dyDescent="0.25">
      <c r="A7318" s="4" t="s">
        <v>2523</v>
      </c>
      <c r="B7318" s="4" t="s">
        <v>3</v>
      </c>
      <c r="C7318" s="4" t="s">
        <v>12</v>
      </c>
      <c r="D7318" s="4" t="s">
        <v>2525</v>
      </c>
      <c r="E7318" s="3" t="s">
        <v>75</v>
      </c>
      <c r="F7318" s="4" t="s">
        <v>3355</v>
      </c>
      <c r="G7318" s="16" t="s">
        <v>2526</v>
      </c>
      <c r="H7318" s="16" t="s">
        <v>3283</v>
      </c>
      <c r="I7318" s="183">
        <v>135000</v>
      </c>
      <c r="J7318" s="183">
        <v>0</v>
      </c>
      <c r="K7318" s="183">
        <v>0</v>
      </c>
      <c r="L7318" s="183">
        <f t="shared" si="6050"/>
        <v>0</v>
      </c>
      <c r="M7318" s="17"/>
      <c r="N7318" s="17"/>
      <c r="O7318" s="17"/>
      <c r="P7318" s="17">
        <f t="shared" si="6047"/>
        <v>0</v>
      </c>
      <c r="Q7318" s="161" t="str">
        <f t="shared" si="6048"/>
        <v>-</v>
      </c>
    </row>
    <row r="7319" spans="1:17" x14ac:dyDescent="0.25">
      <c r="A7319" s="1" t="s">
        <v>2523</v>
      </c>
      <c r="B7319" s="1" t="s">
        <v>3</v>
      </c>
      <c r="C7319" s="1" t="s">
        <v>12</v>
      </c>
      <c r="D7319" s="1" t="s">
        <v>2525</v>
      </c>
      <c r="E7319" s="1" t="s">
        <v>181</v>
      </c>
      <c r="F7319" s="4" t="s">
        <v>1</v>
      </c>
      <c r="G7319" s="16" t="s">
        <v>1</v>
      </c>
      <c r="H7319" s="2" t="s">
        <v>182</v>
      </c>
      <c r="I7319" s="185">
        <f t="shared" ref="I7319:O7319" si="6051">SUM(I7320:I7324)</f>
        <v>929700</v>
      </c>
      <c r="J7319" s="185">
        <f t="shared" si="6051"/>
        <v>124000</v>
      </c>
      <c r="K7319" s="185">
        <f t="shared" si="6051"/>
        <v>118000</v>
      </c>
      <c r="L7319" s="185">
        <f t="shared" si="6051"/>
        <v>6000</v>
      </c>
      <c r="M7319" s="15">
        <f t="shared" si="6051"/>
        <v>6000</v>
      </c>
      <c r="N7319" s="15">
        <f t="shared" si="6051"/>
        <v>0</v>
      </c>
      <c r="O7319" s="15">
        <f t="shared" si="6051"/>
        <v>0</v>
      </c>
      <c r="P7319" s="15">
        <f t="shared" si="6047"/>
        <v>124000</v>
      </c>
      <c r="Q7319" s="185">
        <f t="shared" si="6048"/>
        <v>100</v>
      </c>
    </row>
    <row r="7320" spans="1:17" x14ac:dyDescent="0.25">
      <c r="A7320" s="4" t="s">
        <v>2523</v>
      </c>
      <c r="B7320" s="4" t="s">
        <v>3</v>
      </c>
      <c r="C7320" s="4" t="s">
        <v>12</v>
      </c>
      <c r="D7320" s="4" t="s">
        <v>2525</v>
      </c>
      <c r="E7320" s="3" t="s">
        <v>183</v>
      </c>
      <c r="F7320" s="4"/>
      <c r="G7320" s="16" t="s">
        <v>2526</v>
      </c>
      <c r="H7320" s="16" t="s">
        <v>182</v>
      </c>
      <c r="I7320" s="183">
        <v>124000</v>
      </c>
      <c r="J7320" s="183">
        <v>124000</v>
      </c>
      <c r="K7320" s="183">
        <v>118000</v>
      </c>
      <c r="L7320" s="183">
        <f>M7320+N7320+O7320</f>
        <v>6000</v>
      </c>
      <c r="M7320" s="17">
        <v>6000</v>
      </c>
      <c r="N7320" s="17"/>
      <c r="O7320" s="17"/>
      <c r="P7320" s="17">
        <f t="shared" si="6047"/>
        <v>124000</v>
      </c>
      <c r="Q7320" s="183">
        <f t="shared" si="6048"/>
        <v>100</v>
      </c>
    </row>
    <row r="7321" spans="1:17" ht="33.75" x14ac:dyDescent="0.25">
      <c r="A7321" s="4" t="s">
        <v>2523</v>
      </c>
      <c r="B7321" s="4" t="s">
        <v>3</v>
      </c>
      <c r="C7321" s="4" t="s">
        <v>12</v>
      </c>
      <c r="D7321" s="4" t="s">
        <v>2525</v>
      </c>
      <c r="E7321" s="3" t="s">
        <v>183</v>
      </c>
      <c r="F7321" s="4" t="s">
        <v>2578</v>
      </c>
      <c r="G7321" s="16" t="s">
        <v>2526</v>
      </c>
      <c r="H7321" s="16" t="s">
        <v>2579</v>
      </c>
      <c r="I7321" s="183">
        <v>605500</v>
      </c>
      <c r="J7321" s="183">
        <v>0</v>
      </c>
      <c r="K7321" s="183">
        <v>0</v>
      </c>
      <c r="L7321" s="183">
        <f>M7321+N7321+O7321</f>
        <v>0</v>
      </c>
      <c r="M7321" s="17"/>
      <c r="N7321" s="17"/>
      <c r="O7321" s="17"/>
      <c r="P7321" s="17">
        <f t="shared" si="6047"/>
        <v>0</v>
      </c>
      <c r="Q7321" s="161" t="str">
        <f t="shared" si="6048"/>
        <v>-</v>
      </c>
    </row>
    <row r="7322" spans="1:17" ht="22.5" x14ac:dyDescent="0.25">
      <c r="A7322" s="4" t="s">
        <v>2523</v>
      </c>
      <c r="B7322" s="4" t="s">
        <v>3</v>
      </c>
      <c r="C7322" s="4" t="s">
        <v>12</v>
      </c>
      <c r="D7322" s="4" t="s">
        <v>2525</v>
      </c>
      <c r="E7322" s="3" t="s">
        <v>183</v>
      </c>
      <c r="F7322" s="4" t="s">
        <v>2580</v>
      </c>
      <c r="G7322" s="16" t="s">
        <v>2526</v>
      </c>
      <c r="H7322" s="16" t="s">
        <v>2581</v>
      </c>
      <c r="I7322" s="183">
        <v>200000</v>
      </c>
      <c r="J7322" s="183">
        <v>0</v>
      </c>
      <c r="K7322" s="183">
        <v>0</v>
      </c>
      <c r="L7322" s="183">
        <f>M7322+N7322+O7322</f>
        <v>0</v>
      </c>
      <c r="M7322" s="17"/>
      <c r="N7322" s="17"/>
      <c r="O7322" s="17"/>
      <c r="P7322" s="17">
        <f t="shared" si="6047"/>
        <v>0</v>
      </c>
      <c r="Q7322" s="161" t="str">
        <f t="shared" si="6048"/>
        <v>-</v>
      </c>
    </row>
    <row r="7323" spans="1:17" ht="33.75" x14ac:dyDescent="0.25">
      <c r="A7323" s="4" t="s">
        <v>2523</v>
      </c>
      <c r="B7323" s="4" t="s">
        <v>3</v>
      </c>
      <c r="C7323" s="4" t="s">
        <v>12</v>
      </c>
      <c r="D7323" s="4" t="s">
        <v>2525</v>
      </c>
      <c r="E7323" s="3" t="s">
        <v>183</v>
      </c>
      <c r="F7323" s="4" t="s">
        <v>2582</v>
      </c>
      <c r="G7323" s="16" t="s">
        <v>2526</v>
      </c>
      <c r="H7323" s="16" t="s">
        <v>2583</v>
      </c>
      <c r="I7323" s="183">
        <v>100</v>
      </c>
      <c r="J7323" s="183">
        <v>0</v>
      </c>
      <c r="K7323" s="183">
        <v>0</v>
      </c>
      <c r="L7323" s="183">
        <f>M7323+N7323+O7323</f>
        <v>0</v>
      </c>
      <c r="M7323" s="17"/>
      <c r="N7323" s="17"/>
      <c r="O7323" s="17"/>
      <c r="P7323" s="17">
        <f t="shared" si="6047"/>
        <v>0</v>
      </c>
      <c r="Q7323" s="161" t="str">
        <f t="shared" si="6048"/>
        <v>-</v>
      </c>
    </row>
    <row r="7324" spans="1:17" ht="33.75" x14ac:dyDescent="0.25">
      <c r="A7324" s="4" t="s">
        <v>2523</v>
      </c>
      <c r="B7324" s="4" t="s">
        <v>3</v>
      </c>
      <c r="C7324" s="4" t="s">
        <v>12</v>
      </c>
      <c r="D7324" s="4" t="s">
        <v>2525</v>
      </c>
      <c r="E7324" s="3" t="s">
        <v>183</v>
      </c>
      <c r="F7324" s="4" t="s">
        <v>2584</v>
      </c>
      <c r="G7324" s="16" t="s">
        <v>2526</v>
      </c>
      <c r="H7324" s="16" t="s">
        <v>2585</v>
      </c>
      <c r="I7324" s="183">
        <v>100</v>
      </c>
      <c r="J7324" s="183">
        <v>0</v>
      </c>
      <c r="K7324" s="183">
        <v>0</v>
      </c>
      <c r="L7324" s="183">
        <f>M7324+N7324+O7324</f>
        <v>0</v>
      </c>
      <c r="M7324" s="17"/>
      <c r="N7324" s="17"/>
      <c r="O7324" s="17"/>
      <c r="P7324" s="17">
        <f t="shared" si="6047"/>
        <v>0</v>
      </c>
      <c r="Q7324" s="161" t="str">
        <f t="shared" si="6048"/>
        <v>-</v>
      </c>
    </row>
    <row r="7325" spans="1:17" x14ac:dyDescent="0.25">
      <c r="A7325" s="1" t="s">
        <v>2523</v>
      </c>
      <c r="B7325" s="1" t="s">
        <v>3</v>
      </c>
      <c r="C7325" s="1" t="s">
        <v>12</v>
      </c>
      <c r="D7325" s="1" t="s">
        <v>2525</v>
      </c>
      <c r="E7325" s="1" t="s">
        <v>339</v>
      </c>
      <c r="F7325" s="4" t="s">
        <v>1</v>
      </c>
      <c r="G7325" s="16" t="s">
        <v>1</v>
      </c>
      <c r="H7325" s="2" t="s">
        <v>340</v>
      </c>
      <c r="I7325" s="185">
        <f t="shared" ref="I7325:O7325" si="6052">SUM(I7326:I7329)</f>
        <v>2414900</v>
      </c>
      <c r="J7325" s="185">
        <f t="shared" si="6052"/>
        <v>30100</v>
      </c>
      <c r="K7325" s="185">
        <f t="shared" si="6052"/>
        <v>14000</v>
      </c>
      <c r="L7325" s="185">
        <f t="shared" si="6052"/>
        <v>0</v>
      </c>
      <c r="M7325" s="15">
        <f t="shared" si="6052"/>
        <v>0</v>
      </c>
      <c r="N7325" s="15">
        <f t="shared" si="6052"/>
        <v>0</v>
      </c>
      <c r="O7325" s="15">
        <f t="shared" si="6052"/>
        <v>0</v>
      </c>
      <c r="P7325" s="15">
        <f t="shared" si="6047"/>
        <v>14000</v>
      </c>
      <c r="Q7325" s="185">
        <f t="shared" si="6048"/>
        <v>46.511627906976742</v>
      </c>
    </row>
    <row r="7326" spans="1:17" ht="33.75" x14ac:dyDescent="0.25">
      <c r="A7326" s="4" t="s">
        <v>2523</v>
      </c>
      <c r="B7326" s="4" t="s">
        <v>3</v>
      </c>
      <c r="C7326" s="4" t="s">
        <v>12</v>
      </c>
      <c r="D7326" s="4" t="s">
        <v>2525</v>
      </c>
      <c r="E7326" s="3" t="s">
        <v>341</v>
      </c>
      <c r="F7326" s="4" t="s">
        <v>2586</v>
      </c>
      <c r="G7326" s="16" t="s">
        <v>2526</v>
      </c>
      <c r="H7326" s="16" t="s">
        <v>2587</v>
      </c>
      <c r="I7326" s="183">
        <v>100700</v>
      </c>
      <c r="J7326" s="183">
        <v>0</v>
      </c>
      <c r="K7326" s="183">
        <v>0</v>
      </c>
      <c r="L7326" s="183">
        <f>M7326+N7326+O7326</f>
        <v>0</v>
      </c>
      <c r="M7326" s="17"/>
      <c r="N7326" s="17"/>
      <c r="O7326" s="17"/>
      <c r="P7326" s="17">
        <f t="shared" si="6047"/>
        <v>0</v>
      </c>
      <c r="Q7326" s="161" t="str">
        <f t="shared" si="6048"/>
        <v>-</v>
      </c>
    </row>
    <row r="7327" spans="1:17" ht="22.5" x14ac:dyDescent="0.25">
      <c r="A7327" s="4" t="s">
        <v>2523</v>
      </c>
      <c r="B7327" s="4" t="s">
        <v>3</v>
      </c>
      <c r="C7327" s="4" t="s">
        <v>12</v>
      </c>
      <c r="D7327" s="4" t="s">
        <v>2525</v>
      </c>
      <c r="E7327" s="3" t="s">
        <v>341</v>
      </c>
      <c r="F7327" s="4" t="s">
        <v>2588</v>
      </c>
      <c r="G7327" s="16" t="s">
        <v>2526</v>
      </c>
      <c r="H7327" s="16" t="s">
        <v>2589</v>
      </c>
      <c r="I7327" s="183">
        <v>1000100</v>
      </c>
      <c r="J7327" s="183">
        <v>0</v>
      </c>
      <c r="K7327" s="183">
        <v>0</v>
      </c>
      <c r="L7327" s="183">
        <f>M7327+N7327+O7327</f>
        <v>0</v>
      </c>
      <c r="M7327" s="17"/>
      <c r="N7327" s="17"/>
      <c r="O7327" s="17"/>
      <c r="P7327" s="17">
        <f t="shared" si="6047"/>
        <v>0</v>
      </c>
      <c r="Q7327" s="161" t="str">
        <f t="shared" si="6048"/>
        <v>-</v>
      </c>
    </row>
    <row r="7328" spans="1:17" ht="33.75" x14ac:dyDescent="0.25">
      <c r="A7328" s="4" t="s">
        <v>2523</v>
      </c>
      <c r="B7328" s="4" t="s">
        <v>3</v>
      </c>
      <c r="C7328" s="4" t="s">
        <v>12</v>
      </c>
      <c r="D7328" s="4" t="s">
        <v>2525</v>
      </c>
      <c r="E7328" s="3" t="s">
        <v>341</v>
      </c>
      <c r="F7328" s="4" t="s">
        <v>2590</v>
      </c>
      <c r="G7328" s="16" t="s">
        <v>2526</v>
      </c>
      <c r="H7328" s="16" t="s">
        <v>2591</v>
      </c>
      <c r="I7328" s="183">
        <v>1284000</v>
      </c>
      <c r="J7328" s="183">
        <v>0</v>
      </c>
      <c r="K7328" s="183">
        <v>0</v>
      </c>
      <c r="L7328" s="183">
        <f>M7328+N7328+O7328</f>
        <v>0</v>
      </c>
      <c r="M7328" s="17"/>
      <c r="N7328" s="17"/>
      <c r="O7328" s="17"/>
      <c r="P7328" s="17">
        <f t="shared" si="6047"/>
        <v>0</v>
      </c>
      <c r="Q7328" s="161" t="str">
        <f t="shared" si="6048"/>
        <v>-</v>
      </c>
    </row>
    <row r="7329" spans="1:17" x14ac:dyDescent="0.25">
      <c r="A7329" s="4" t="s">
        <v>2523</v>
      </c>
      <c r="B7329" s="4" t="s">
        <v>3</v>
      </c>
      <c r="C7329" s="4" t="s">
        <v>12</v>
      </c>
      <c r="D7329" s="4" t="s">
        <v>2525</v>
      </c>
      <c r="E7329" s="3" t="s">
        <v>341</v>
      </c>
      <c r="F7329" s="4" t="s">
        <v>2592</v>
      </c>
      <c r="G7329" s="16" t="s">
        <v>2526</v>
      </c>
      <c r="H7329" s="16" t="s">
        <v>2593</v>
      </c>
      <c r="I7329" s="183">
        <v>30100</v>
      </c>
      <c r="J7329" s="183">
        <v>30100</v>
      </c>
      <c r="K7329" s="183">
        <v>14000</v>
      </c>
      <c r="L7329" s="183">
        <f>M7329+N7329+O7329</f>
        <v>0</v>
      </c>
      <c r="M7329" s="208"/>
      <c r="N7329" s="17"/>
      <c r="O7329" s="17"/>
      <c r="P7329" s="17">
        <f t="shared" si="6047"/>
        <v>14000</v>
      </c>
      <c r="Q7329" s="183">
        <f t="shared" si="6048"/>
        <v>46.511627906976742</v>
      </c>
    </row>
    <row r="7330" spans="1:17" x14ac:dyDescent="0.25">
      <c r="A7330" s="16" t="s">
        <v>1</v>
      </c>
      <c r="B7330" s="16" t="s">
        <v>1</v>
      </c>
      <c r="C7330" s="16" t="s">
        <v>1</v>
      </c>
      <c r="D7330" s="16" t="s">
        <v>1</v>
      </c>
      <c r="E7330" s="16" t="s">
        <v>1</v>
      </c>
      <c r="F7330" s="16" t="s">
        <v>1</v>
      </c>
      <c r="G7330" s="16" t="s">
        <v>1</v>
      </c>
      <c r="H7330" s="13" t="s">
        <v>2594</v>
      </c>
      <c r="I7330" s="184">
        <f>SUM(I7302,I7292,I7280,I7242)</f>
        <v>8860079</v>
      </c>
      <c r="J7330" s="184">
        <f>SUM(J7302,J7292,J7280,J7242)</f>
        <v>4930873</v>
      </c>
      <c r="K7330" s="184">
        <f>SUM(K7302,K7292,K7280,K7242)</f>
        <v>3712779</v>
      </c>
      <c r="L7330" s="184">
        <f>SUM(L7302,L7292,L7280,L7242)</f>
        <v>418534</v>
      </c>
      <c r="M7330" s="14">
        <f t="shared" ref="M7330:O7330" si="6053">SUM(M7302,M7292,M7280,M7242)</f>
        <v>133000</v>
      </c>
      <c r="N7330" s="14">
        <f t="shared" si="6053"/>
        <v>147500</v>
      </c>
      <c r="O7330" s="14">
        <f t="shared" si="6053"/>
        <v>138034</v>
      </c>
      <c r="P7330" s="14">
        <f t="shared" si="6047"/>
        <v>4131313</v>
      </c>
      <c r="Q7330" s="184">
        <f t="shared" si="6048"/>
        <v>83.784615827663771</v>
      </c>
    </row>
    <row r="7331" spans="1:17" ht="15.75" thickBot="1" x14ac:dyDescent="0.3">
      <c r="A7331" s="16" t="s">
        <v>1</v>
      </c>
      <c r="B7331" s="16" t="s">
        <v>1</v>
      </c>
      <c r="C7331" s="16" t="s">
        <v>1</v>
      </c>
      <c r="D7331" s="16" t="s">
        <v>1</v>
      </c>
      <c r="E7331" s="16" t="s">
        <v>1</v>
      </c>
      <c r="F7331" s="16" t="s">
        <v>1</v>
      </c>
      <c r="G7331" s="16" t="s">
        <v>1</v>
      </c>
      <c r="H7331" s="2" t="s">
        <v>77</v>
      </c>
      <c r="I7331" s="185">
        <v>81</v>
      </c>
      <c r="J7331" s="185">
        <v>81</v>
      </c>
      <c r="K7331" s="185"/>
      <c r="L7331" s="185">
        <f>M7331+N7331+O7331</f>
        <v>0</v>
      </c>
      <c r="M7331" s="16"/>
      <c r="N7331" s="16"/>
      <c r="O7331" s="16"/>
      <c r="P7331" s="15">
        <f t="shared" si="6047"/>
        <v>0</v>
      </c>
      <c r="Q7331" s="164"/>
    </row>
    <row r="7332" spans="1:17" ht="45.75" thickBot="1" x14ac:dyDescent="0.3">
      <c r="A7332" s="212" t="s">
        <v>1</v>
      </c>
      <c r="B7332" s="212" t="s">
        <v>1</v>
      </c>
      <c r="C7332" s="212" t="s">
        <v>1</v>
      </c>
      <c r="D7332" s="212" t="s">
        <v>1</v>
      </c>
      <c r="E7332" s="212" t="s">
        <v>1</v>
      </c>
      <c r="F7332" s="212" t="s">
        <v>1</v>
      </c>
      <c r="G7332" s="214" t="s">
        <v>1</v>
      </c>
      <c r="H7332" s="5" t="s">
        <v>78</v>
      </c>
      <c r="I7332" s="109" t="s">
        <v>3374</v>
      </c>
      <c r="J7332" s="109" t="s">
        <v>3433</v>
      </c>
      <c r="K7332" s="109" t="s">
        <v>3437</v>
      </c>
      <c r="L7332" s="109" t="s">
        <v>3434</v>
      </c>
      <c r="M7332" s="5" t="s">
        <v>3439</v>
      </c>
      <c r="N7332" s="5" t="s">
        <v>3440</v>
      </c>
      <c r="O7332" s="5" t="s">
        <v>3441</v>
      </c>
      <c r="P7332" s="5" t="s">
        <v>3438</v>
      </c>
      <c r="Q7332" s="162" t="s">
        <v>3302</v>
      </c>
    </row>
    <row r="7333" spans="1:17" x14ac:dyDescent="0.25">
      <c r="A7333" s="213"/>
      <c r="B7333" s="213"/>
      <c r="C7333" s="213"/>
      <c r="D7333" s="213"/>
      <c r="E7333" s="213"/>
      <c r="F7333" s="213"/>
      <c r="G7333" s="215"/>
      <c r="H7333" s="18" t="s">
        <v>1</v>
      </c>
      <c r="I7333" s="110">
        <v>1</v>
      </c>
      <c r="J7333" s="110">
        <v>2</v>
      </c>
      <c r="K7333" s="110">
        <v>20</v>
      </c>
      <c r="L7333" s="110" t="s">
        <v>3402</v>
      </c>
      <c r="M7333" s="12">
        <v>5</v>
      </c>
      <c r="N7333" s="12">
        <v>6</v>
      </c>
      <c r="O7333" s="12">
        <v>7</v>
      </c>
      <c r="P7333" s="12" t="s">
        <v>3303</v>
      </c>
      <c r="Q7333" s="110">
        <v>9</v>
      </c>
    </row>
    <row r="7334" spans="1:17" x14ac:dyDescent="0.25">
      <c r="A7334" s="213"/>
      <c r="B7334" s="213"/>
      <c r="C7334" s="213"/>
      <c r="D7334" s="213"/>
      <c r="E7334" s="213"/>
      <c r="F7334" s="213"/>
      <c r="G7334" s="215"/>
      <c r="H7334" s="19" t="s">
        <v>2595</v>
      </c>
      <c r="I7334" s="186">
        <f t="shared" ref="I7334:L7334" si="6054">SUM(I7330)</f>
        <v>8860079</v>
      </c>
      <c r="J7334" s="186">
        <f t="shared" ref="J7334" si="6055">SUM(J7330)</f>
        <v>4930873</v>
      </c>
      <c r="K7334" s="186">
        <f t="shared" ref="K7334" si="6056">SUM(K7330)</f>
        <v>3712779</v>
      </c>
      <c r="L7334" s="186">
        <f t="shared" si="6054"/>
        <v>418534</v>
      </c>
      <c r="M7334" s="20">
        <f t="shared" ref="M7334:O7334" si="6057">SUM(M7330)</f>
        <v>133000</v>
      </c>
      <c r="N7334" s="20">
        <f t="shared" si="6057"/>
        <v>147500</v>
      </c>
      <c r="O7334" s="20">
        <f t="shared" si="6057"/>
        <v>138034</v>
      </c>
      <c r="P7334" s="20">
        <f t="shared" ref="P7334:P7344" si="6058">K7334+L7334</f>
        <v>4131313</v>
      </c>
      <c r="Q7334" s="186">
        <f>IF(J7334=0,"-",P7334/J7334*100)</f>
        <v>83.784615827663771</v>
      </c>
    </row>
    <row r="7335" spans="1:17" x14ac:dyDescent="0.25">
      <c r="A7335" s="213"/>
      <c r="B7335" s="213"/>
      <c r="C7335" s="213"/>
      <c r="D7335" s="213"/>
      <c r="E7335" s="213"/>
      <c r="F7335" s="213"/>
      <c r="G7335" s="215"/>
      <c r="H7335" s="21" t="s">
        <v>80</v>
      </c>
      <c r="I7335" s="186">
        <f t="shared" ref="I7335:L7335" si="6059">SUM(I7334)</f>
        <v>8860079</v>
      </c>
      <c r="J7335" s="186">
        <f t="shared" ref="J7335" si="6060">SUM(J7334)</f>
        <v>4930873</v>
      </c>
      <c r="K7335" s="186">
        <f t="shared" ref="K7335" si="6061">SUM(K7334)</f>
        <v>3712779</v>
      </c>
      <c r="L7335" s="186">
        <f t="shared" si="6059"/>
        <v>418534</v>
      </c>
      <c r="M7335" s="20">
        <f t="shared" ref="M7335:O7335" si="6062">SUM(M7334)</f>
        <v>133000</v>
      </c>
      <c r="N7335" s="20">
        <f t="shared" si="6062"/>
        <v>147500</v>
      </c>
      <c r="O7335" s="20">
        <f t="shared" si="6062"/>
        <v>138034</v>
      </c>
      <c r="P7335" s="20">
        <f t="shared" si="6058"/>
        <v>4131313</v>
      </c>
      <c r="Q7335" s="186">
        <f>IF(J7335=0,"-",P7335/J7335*100)</f>
        <v>83.784615827663771</v>
      </c>
    </row>
    <row r="7336" spans="1:17" x14ac:dyDescent="0.25">
      <c r="A7336" s="216"/>
      <c r="B7336" s="216"/>
      <c r="C7336" s="216"/>
      <c r="D7336" s="216"/>
      <c r="E7336" s="216"/>
      <c r="F7336" s="216"/>
      <c r="G7336" s="217"/>
      <c r="J7336" s="178">
        <v>0</v>
      </c>
      <c r="K7336" s="178">
        <v>0</v>
      </c>
      <c r="L7336" s="178">
        <f>M7336+N7336+O7336</f>
        <v>0</v>
      </c>
      <c r="P7336">
        <f t="shared" si="6058"/>
        <v>0</v>
      </c>
      <c r="Q7336" s="160" t="str">
        <f>IF(J7336=0,"-",P7336/J7336*100)</f>
        <v>-</v>
      </c>
    </row>
    <row r="7337" spans="1:17" x14ac:dyDescent="0.25">
      <c r="A7337" s="16" t="s">
        <v>1</v>
      </c>
      <c r="B7337" s="16" t="s">
        <v>1</v>
      </c>
      <c r="C7337" s="16" t="s">
        <v>1</v>
      </c>
      <c r="D7337" s="16" t="s">
        <v>1</v>
      </c>
      <c r="E7337" s="16" t="s">
        <v>1</v>
      </c>
      <c r="F7337" s="16" t="s">
        <v>1</v>
      </c>
      <c r="G7337" s="16" t="s">
        <v>1</v>
      </c>
      <c r="H7337" s="22" t="s">
        <v>1</v>
      </c>
      <c r="I7337" s="187"/>
      <c r="J7337" s="187"/>
      <c r="K7337" s="187"/>
      <c r="L7337" s="187">
        <f>M7337+N7337+O7337</f>
        <v>0</v>
      </c>
      <c r="M7337" s="22"/>
      <c r="N7337" s="22"/>
      <c r="O7337" s="22"/>
      <c r="P7337" s="22">
        <f t="shared" si="6058"/>
        <v>0</v>
      </c>
      <c r="Q7337" s="166"/>
    </row>
    <row r="7338" spans="1:17" x14ac:dyDescent="0.25">
      <c r="A7338" s="16" t="s">
        <v>1</v>
      </c>
      <c r="B7338" s="16" t="s">
        <v>1</v>
      </c>
      <c r="C7338" s="16" t="s">
        <v>1</v>
      </c>
      <c r="D7338" s="16" t="s">
        <v>1</v>
      </c>
      <c r="E7338" s="16" t="s">
        <v>1</v>
      </c>
      <c r="F7338" s="16" t="s">
        <v>1</v>
      </c>
      <c r="G7338" s="16" t="s">
        <v>1</v>
      </c>
      <c r="H7338" s="13" t="s">
        <v>2596</v>
      </c>
      <c r="I7338" s="184">
        <f t="shared" ref="I7338:L7338" si="6063">SUM(I7330)</f>
        <v>8860079</v>
      </c>
      <c r="J7338" s="184">
        <f t="shared" ref="J7338" si="6064">SUM(J7330)</f>
        <v>4930873</v>
      </c>
      <c r="K7338" s="184">
        <f t="shared" ref="K7338" si="6065">SUM(K7330)</f>
        <v>3712779</v>
      </c>
      <c r="L7338" s="184">
        <f t="shared" si="6063"/>
        <v>418534</v>
      </c>
      <c r="M7338" s="14">
        <f t="shared" ref="M7338:O7338" si="6066">SUM(M7330)</f>
        <v>133000</v>
      </c>
      <c r="N7338" s="14">
        <f t="shared" si="6066"/>
        <v>147500</v>
      </c>
      <c r="O7338" s="14">
        <f t="shared" si="6066"/>
        <v>138034</v>
      </c>
      <c r="P7338" s="14">
        <f t="shared" si="6058"/>
        <v>4131313</v>
      </c>
      <c r="Q7338" s="184">
        <f>IF(J7338=0,"-",P7338/J7338*100)</f>
        <v>83.784615827663771</v>
      </c>
    </row>
    <row r="7339" spans="1:17" x14ac:dyDescent="0.25">
      <c r="A7339" s="16" t="s">
        <v>1</v>
      </c>
      <c r="B7339" s="16" t="s">
        <v>1</v>
      </c>
      <c r="C7339" s="16" t="s">
        <v>1</v>
      </c>
      <c r="D7339" s="16" t="s">
        <v>1</v>
      </c>
      <c r="E7339" s="16" t="s">
        <v>1</v>
      </c>
      <c r="F7339" s="16" t="s">
        <v>1</v>
      </c>
      <c r="G7339" s="16" t="s">
        <v>1</v>
      </c>
      <c r="H7339" s="2" t="s">
        <v>77</v>
      </c>
      <c r="I7339" s="185">
        <f t="shared" ref="I7339:L7339" si="6067">SUM(I7331)</f>
        <v>81</v>
      </c>
      <c r="J7339" s="185">
        <f t="shared" ref="J7339" si="6068">SUM(J7331)</f>
        <v>81</v>
      </c>
      <c r="K7339" s="185"/>
      <c r="L7339" s="185">
        <f t="shared" si="6067"/>
        <v>0</v>
      </c>
      <c r="M7339" s="16">
        <f t="shared" ref="M7339:O7339" si="6069">SUM(M7331)</f>
        <v>0</v>
      </c>
      <c r="N7339" s="16">
        <f t="shared" si="6069"/>
        <v>0</v>
      </c>
      <c r="O7339" s="16">
        <f t="shared" si="6069"/>
        <v>0</v>
      </c>
      <c r="P7339" s="15">
        <f t="shared" si="6058"/>
        <v>0</v>
      </c>
      <c r="Q7339" s="185">
        <f>IF(J7339=0,"-",P7339/J7339*100)</f>
        <v>0</v>
      </c>
    </row>
    <row r="7340" spans="1:17" x14ac:dyDescent="0.25">
      <c r="A7340" s="16" t="s">
        <v>1</v>
      </c>
      <c r="B7340" s="16" t="s">
        <v>1</v>
      </c>
      <c r="C7340" s="16" t="s">
        <v>1</v>
      </c>
      <c r="D7340" s="16" t="s">
        <v>1</v>
      </c>
      <c r="E7340" s="16" t="s">
        <v>1</v>
      </c>
      <c r="F7340" s="16" t="s">
        <v>1</v>
      </c>
      <c r="G7340" s="16" t="s">
        <v>1</v>
      </c>
      <c r="H7340" s="23" t="s">
        <v>1</v>
      </c>
      <c r="I7340" s="179"/>
      <c r="J7340" s="179"/>
      <c r="K7340" s="179"/>
      <c r="L7340" s="179">
        <f>M7340+N7340+O7340</f>
        <v>0</v>
      </c>
      <c r="M7340" s="24"/>
      <c r="N7340" s="24"/>
      <c r="O7340" s="24"/>
      <c r="P7340" s="24">
        <f t="shared" si="6058"/>
        <v>0</v>
      </c>
      <c r="Q7340" s="167"/>
    </row>
    <row r="7341" spans="1:17" x14ac:dyDescent="0.25">
      <c r="A7341" s="16" t="s">
        <v>1</v>
      </c>
      <c r="B7341" s="16" t="s">
        <v>1</v>
      </c>
      <c r="C7341" s="16" t="s">
        <v>1</v>
      </c>
      <c r="D7341" s="16" t="s">
        <v>1</v>
      </c>
      <c r="E7341" s="16" t="s">
        <v>1</v>
      </c>
      <c r="F7341" s="16" t="s">
        <v>1</v>
      </c>
      <c r="G7341" s="16" t="s">
        <v>1</v>
      </c>
      <c r="H7341" s="13" t="s">
        <v>2597</v>
      </c>
      <c r="I7341" s="188">
        <f t="shared" ref="I7341:L7341" si="6070">SUM(I7338)</f>
        <v>8860079</v>
      </c>
      <c r="J7341" s="188">
        <f t="shared" ref="J7341" si="6071">SUM(J7338)</f>
        <v>4930873</v>
      </c>
      <c r="K7341" s="188">
        <f t="shared" ref="K7341" si="6072">SUM(K7338)</f>
        <v>3712779</v>
      </c>
      <c r="L7341" s="188">
        <f t="shared" si="6070"/>
        <v>418534</v>
      </c>
      <c r="M7341" s="25">
        <f t="shared" ref="M7341:O7341" si="6073">SUM(M7338)</f>
        <v>133000</v>
      </c>
      <c r="N7341" s="25">
        <f t="shared" si="6073"/>
        <v>147500</v>
      </c>
      <c r="O7341" s="25">
        <f t="shared" si="6073"/>
        <v>138034</v>
      </c>
      <c r="P7341" s="25">
        <f t="shared" si="6058"/>
        <v>4131313</v>
      </c>
      <c r="Q7341" s="188">
        <f>IF(J7341=0,"-",P7341/J7341*100)</f>
        <v>83.784615827663771</v>
      </c>
    </row>
    <row r="7342" spans="1:17" x14ac:dyDescent="0.25">
      <c r="A7342" s="16" t="s">
        <v>1</v>
      </c>
      <c r="B7342" s="16" t="s">
        <v>1</v>
      </c>
      <c r="C7342" s="16" t="s">
        <v>1</v>
      </c>
      <c r="D7342" s="16" t="s">
        <v>1</v>
      </c>
      <c r="E7342" s="16" t="s">
        <v>1</v>
      </c>
      <c r="F7342" s="16" t="s">
        <v>1</v>
      </c>
      <c r="G7342" s="16" t="s">
        <v>1</v>
      </c>
      <c r="H7342" s="2" t="s">
        <v>112</v>
      </c>
      <c r="I7342" s="185">
        <f t="shared" ref="I7342:L7342" si="6074">SUM(I7339)</f>
        <v>81</v>
      </c>
      <c r="J7342" s="185">
        <f t="shared" ref="J7342" si="6075">SUM(J7339)</f>
        <v>81</v>
      </c>
      <c r="K7342" s="185"/>
      <c r="L7342" s="185">
        <f t="shared" si="6074"/>
        <v>0</v>
      </c>
      <c r="M7342" s="16">
        <f t="shared" ref="M7342:O7342" si="6076">SUM(M7339)</f>
        <v>0</v>
      </c>
      <c r="N7342" s="16">
        <f t="shared" si="6076"/>
        <v>0</v>
      </c>
      <c r="O7342" s="16">
        <f t="shared" si="6076"/>
        <v>0</v>
      </c>
      <c r="P7342" s="15">
        <f t="shared" si="6058"/>
        <v>0</v>
      </c>
      <c r="Q7342" s="185">
        <f>IF(J7342=0,"-",P7342/J7342*100)</f>
        <v>0</v>
      </c>
    </row>
    <row r="7343" spans="1:17" x14ac:dyDescent="0.25">
      <c r="A7343" s="1" t="s">
        <v>2598</v>
      </c>
      <c r="B7343" s="2" t="s">
        <v>1</v>
      </c>
      <c r="C7343" s="2" t="s">
        <v>1</v>
      </c>
      <c r="D7343" s="2" t="s">
        <v>1</v>
      </c>
      <c r="E7343" s="2" t="s">
        <v>1</v>
      </c>
      <c r="F7343" s="2" t="s">
        <v>1</v>
      </c>
      <c r="G7343" s="2" t="s">
        <v>1</v>
      </c>
      <c r="H7343" s="2" t="s">
        <v>2599</v>
      </c>
      <c r="I7343" s="183">
        <v>0</v>
      </c>
      <c r="J7343" s="183"/>
      <c r="K7343" s="183"/>
      <c r="L7343" s="183">
        <f>M7343+N7343+O7343</f>
        <v>0</v>
      </c>
      <c r="M7343" s="3"/>
      <c r="N7343" s="3"/>
      <c r="O7343" s="3"/>
      <c r="P7343" s="3">
        <f t="shared" si="6058"/>
        <v>0</v>
      </c>
      <c r="Q7343" s="161"/>
    </row>
    <row r="7344" spans="1:17" ht="15.75" thickBot="1" x14ac:dyDescent="0.3">
      <c r="A7344" s="1" t="s">
        <v>2598</v>
      </c>
      <c r="B7344" s="1" t="s">
        <v>3</v>
      </c>
      <c r="C7344" s="4" t="s">
        <v>1</v>
      </c>
      <c r="D7344" s="4" t="s">
        <v>1</v>
      </c>
      <c r="E7344" s="2" t="s">
        <v>1</v>
      </c>
      <c r="F7344" s="2" t="s">
        <v>1</v>
      </c>
      <c r="G7344" s="2" t="s">
        <v>1</v>
      </c>
      <c r="H7344" s="2" t="s">
        <v>1</v>
      </c>
      <c r="I7344" s="183"/>
      <c r="J7344" s="183"/>
      <c r="K7344" s="183"/>
      <c r="L7344" s="183">
        <f>M7344+N7344+O7344</f>
        <v>0</v>
      </c>
      <c r="M7344" s="3"/>
      <c r="N7344" s="3"/>
      <c r="O7344" s="3"/>
      <c r="P7344" s="3">
        <f t="shared" si="6058"/>
        <v>0</v>
      </c>
      <c r="Q7344" s="161"/>
    </row>
    <row r="7345" spans="1:17" ht="45.75" thickBot="1" x14ac:dyDescent="0.3">
      <c r="A7345" s="5" t="s">
        <v>4</v>
      </c>
      <c r="B7345" s="5" t="s">
        <v>5</v>
      </c>
      <c r="C7345" s="5" t="s">
        <v>6</v>
      </c>
      <c r="D7345" s="6" t="s">
        <v>1</v>
      </c>
      <c r="E7345" s="5" t="s">
        <v>7</v>
      </c>
      <c r="F7345" s="5" t="s">
        <v>8</v>
      </c>
      <c r="G7345" s="5" t="s">
        <v>9</v>
      </c>
      <c r="H7345" s="5" t="s">
        <v>10</v>
      </c>
      <c r="I7345" s="109" t="s">
        <v>3374</v>
      </c>
      <c r="J7345" s="109" t="s">
        <v>3433</v>
      </c>
      <c r="K7345" s="109" t="s">
        <v>3437</v>
      </c>
      <c r="L7345" s="109" t="s">
        <v>3434</v>
      </c>
      <c r="M7345" s="5" t="s">
        <v>3439</v>
      </c>
      <c r="N7345" s="5" t="s">
        <v>3440</v>
      </c>
      <c r="O7345" s="5" t="s">
        <v>3441</v>
      </c>
      <c r="P7345" s="5" t="s">
        <v>3438</v>
      </c>
      <c r="Q7345" s="162" t="s">
        <v>3302</v>
      </c>
    </row>
    <row r="7346" spans="1:17" x14ac:dyDescent="0.25">
      <c r="A7346" s="7" t="s">
        <v>1</v>
      </c>
      <c r="B7346" s="7" t="s">
        <v>1</v>
      </c>
      <c r="C7346" s="7" t="s">
        <v>1</v>
      </c>
      <c r="D7346" s="8" t="s">
        <v>1</v>
      </c>
      <c r="E7346" s="8" t="s">
        <v>1</v>
      </c>
      <c r="F7346" s="9" t="s">
        <v>1</v>
      </c>
      <c r="G7346" s="10" t="s">
        <v>1</v>
      </c>
      <c r="H7346" s="11" t="s">
        <v>1</v>
      </c>
      <c r="I7346" s="110">
        <v>1</v>
      </c>
      <c r="J7346" s="110">
        <v>2</v>
      </c>
      <c r="K7346" s="110">
        <v>20</v>
      </c>
      <c r="L7346" s="110" t="s">
        <v>3402</v>
      </c>
      <c r="M7346" s="12">
        <v>5</v>
      </c>
      <c r="N7346" s="12">
        <v>6</v>
      </c>
      <c r="O7346" s="12">
        <v>7</v>
      </c>
      <c r="P7346" s="12" t="s">
        <v>3303</v>
      </c>
      <c r="Q7346" s="110">
        <v>9</v>
      </c>
    </row>
    <row r="7347" spans="1:17" x14ac:dyDescent="0.25">
      <c r="A7347" s="1" t="s">
        <v>2598</v>
      </c>
      <c r="B7347" s="1" t="s">
        <v>3</v>
      </c>
      <c r="C7347" s="4" t="s">
        <v>12</v>
      </c>
      <c r="D7347" s="4" t="s">
        <v>2600</v>
      </c>
      <c r="E7347" s="2" t="s">
        <v>1</v>
      </c>
      <c r="F7347" s="2" t="s">
        <v>1</v>
      </c>
      <c r="G7347" s="2" t="s">
        <v>1</v>
      </c>
      <c r="H7347" s="2" t="s">
        <v>2599</v>
      </c>
      <c r="I7347" s="183">
        <v>0</v>
      </c>
      <c r="J7347" s="183"/>
      <c r="K7347" s="183"/>
      <c r="L7347" s="183">
        <f>M7347+N7347+O7347</f>
        <v>0</v>
      </c>
      <c r="M7347" s="3"/>
      <c r="N7347" s="3"/>
      <c r="O7347" s="3"/>
      <c r="P7347" s="3">
        <f t="shared" ref="P7347:P7394" si="6077">K7347+L7347</f>
        <v>0</v>
      </c>
      <c r="Q7347" s="161"/>
    </row>
    <row r="7348" spans="1:17" ht="33.75" x14ac:dyDescent="0.25">
      <c r="A7348" s="1" t="s">
        <v>1</v>
      </c>
      <c r="B7348" s="1" t="s">
        <v>1</v>
      </c>
      <c r="C7348" s="1" t="s">
        <v>1</v>
      </c>
      <c r="D7348" s="2" t="s">
        <v>1</v>
      </c>
      <c r="E7348" s="2" t="s">
        <v>1</v>
      </c>
      <c r="F7348" s="2" t="s">
        <v>1</v>
      </c>
      <c r="G7348" s="2" t="s">
        <v>1</v>
      </c>
      <c r="H7348" s="13" t="s">
        <v>14</v>
      </c>
      <c r="I7348" s="184">
        <f t="shared" ref="I7348:L7348" si="6078">SUM(I7349,I7357,I7359)</f>
        <v>6146371</v>
      </c>
      <c r="J7348" s="184">
        <f t="shared" ref="J7348" si="6079">SUM(J7349,J7357,J7359)</f>
        <v>5531371</v>
      </c>
      <c r="K7348" s="184">
        <f t="shared" ref="K7348" si="6080">SUM(K7349,K7357,K7359)</f>
        <v>3905098</v>
      </c>
      <c r="L7348" s="184">
        <f t="shared" si="6078"/>
        <v>1079765</v>
      </c>
      <c r="M7348" s="14">
        <f t="shared" ref="M7348:O7348" si="6081">SUM(M7349,M7357,M7359)</f>
        <v>375165</v>
      </c>
      <c r="N7348" s="14">
        <f t="shared" si="6081"/>
        <v>354800</v>
      </c>
      <c r="O7348" s="14">
        <f t="shared" si="6081"/>
        <v>349800</v>
      </c>
      <c r="P7348" s="14">
        <f t="shared" si="6077"/>
        <v>4984863</v>
      </c>
      <c r="Q7348" s="184">
        <f t="shared" ref="Q7348:Q7393" si="6082">IF(J7348=0,"-",P7348/J7348*100)</f>
        <v>90.119845513887967</v>
      </c>
    </row>
    <row r="7349" spans="1:17" x14ac:dyDescent="0.25">
      <c r="A7349" s="4" t="s">
        <v>2598</v>
      </c>
      <c r="B7349" s="4" t="s">
        <v>3</v>
      </c>
      <c r="C7349" s="4" t="s">
        <v>12</v>
      </c>
      <c r="D7349" s="4" t="s">
        <v>2600</v>
      </c>
      <c r="E7349" s="2" t="s">
        <v>15</v>
      </c>
      <c r="F7349" s="2" t="s">
        <v>1</v>
      </c>
      <c r="G7349" s="2" t="s">
        <v>1</v>
      </c>
      <c r="H7349" s="2" t="s">
        <v>16</v>
      </c>
      <c r="I7349" s="185">
        <f t="shared" ref="I7349:L7349" si="6083">SUM(I7350:I7351)</f>
        <v>3771353</v>
      </c>
      <c r="J7349" s="185">
        <f t="shared" ref="J7349" si="6084">SUM(J7350:J7351)</f>
        <v>3756353</v>
      </c>
      <c r="K7349" s="185">
        <f t="shared" ref="K7349" si="6085">SUM(K7350:K7351)</f>
        <v>2765898</v>
      </c>
      <c r="L7349" s="185">
        <f t="shared" si="6083"/>
        <v>887100</v>
      </c>
      <c r="M7349" s="15">
        <f t="shared" ref="M7349:O7349" si="6086">SUM(M7350:M7351)</f>
        <v>277500</v>
      </c>
      <c r="N7349" s="15">
        <f t="shared" si="6086"/>
        <v>304800</v>
      </c>
      <c r="O7349" s="15">
        <f t="shared" si="6086"/>
        <v>304800</v>
      </c>
      <c r="P7349" s="15">
        <f t="shared" si="6077"/>
        <v>3652998</v>
      </c>
      <c r="Q7349" s="185">
        <f t="shared" si="6082"/>
        <v>97.248528027051776</v>
      </c>
    </row>
    <row r="7350" spans="1:17" x14ac:dyDescent="0.25">
      <c r="A7350" s="4" t="s">
        <v>2598</v>
      </c>
      <c r="B7350" s="4" t="s">
        <v>3</v>
      </c>
      <c r="C7350" s="4" t="s">
        <v>12</v>
      </c>
      <c r="D7350" s="4" t="s">
        <v>2600</v>
      </c>
      <c r="E7350" s="3" t="s">
        <v>18</v>
      </c>
      <c r="F7350" s="4"/>
      <c r="G7350" s="16" t="s">
        <v>2601</v>
      </c>
      <c r="H7350" s="16" t="s">
        <v>17</v>
      </c>
      <c r="I7350" s="183">
        <v>3380036</v>
      </c>
      <c r="J7350" s="183">
        <v>3380036</v>
      </c>
      <c r="K7350" s="183">
        <v>2430000</v>
      </c>
      <c r="L7350" s="183">
        <f>M7350+N7350+O7350</f>
        <v>860000</v>
      </c>
      <c r="M7350" s="17">
        <v>260000</v>
      </c>
      <c r="N7350" s="17">
        <v>300000</v>
      </c>
      <c r="O7350" s="17">
        <v>300000</v>
      </c>
      <c r="P7350" s="17">
        <f t="shared" si="6077"/>
        <v>3290000</v>
      </c>
      <c r="Q7350" s="183">
        <f t="shared" si="6082"/>
        <v>97.336241389144973</v>
      </c>
    </row>
    <row r="7351" spans="1:17" x14ac:dyDescent="0.25">
      <c r="A7351" s="1" t="s">
        <v>2598</v>
      </c>
      <c r="B7351" s="1" t="s">
        <v>3</v>
      </c>
      <c r="C7351" s="1" t="s">
        <v>12</v>
      </c>
      <c r="D7351" s="1" t="s">
        <v>2600</v>
      </c>
      <c r="E7351" s="1" t="s">
        <v>20</v>
      </c>
      <c r="F7351" s="4" t="s">
        <v>1</v>
      </c>
      <c r="G7351" s="16" t="s">
        <v>1</v>
      </c>
      <c r="H7351" s="2" t="s">
        <v>21</v>
      </c>
      <c r="I7351" s="185">
        <f t="shared" ref="I7351:O7351" si="6087">SUM(I7352:I7356)</f>
        <v>391317</v>
      </c>
      <c r="J7351" s="185">
        <f t="shared" si="6087"/>
        <v>376317</v>
      </c>
      <c r="K7351" s="185">
        <f t="shared" si="6087"/>
        <v>335898</v>
      </c>
      <c r="L7351" s="185">
        <f t="shared" si="6087"/>
        <v>27100</v>
      </c>
      <c r="M7351" s="15">
        <f t="shared" si="6087"/>
        <v>17500</v>
      </c>
      <c r="N7351" s="15">
        <f t="shared" si="6087"/>
        <v>4800</v>
      </c>
      <c r="O7351" s="15">
        <f t="shared" si="6087"/>
        <v>4800</v>
      </c>
      <c r="P7351" s="15">
        <f t="shared" si="6077"/>
        <v>362998</v>
      </c>
      <c r="Q7351" s="185">
        <f t="shared" si="6082"/>
        <v>96.460696699856769</v>
      </c>
    </row>
    <row r="7352" spans="1:17" x14ac:dyDescent="0.25">
      <c r="A7352" s="4" t="s">
        <v>2598</v>
      </c>
      <c r="B7352" s="4" t="s">
        <v>3</v>
      </c>
      <c r="C7352" s="4" t="s">
        <v>12</v>
      </c>
      <c r="D7352" s="4" t="s">
        <v>2600</v>
      </c>
      <c r="E7352" s="3" t="s">
        <v>22</v>
      </c>
      <c r="F7352" s="4" t="s">
        <v>2602</v>
      </c>
      <c r="G7352" s="16" t="s">
        <v>2601</v>
      </c>
      <c r="H7352" s="16" t="s">
        <v>86</v>
      </c>
      <c r="I7352" s="183">
        <v>58317</v>
      </c>
      <c r="J7352" s="183">
        <v>58317</v>
      </c>
      <c r="K7352" s="183">
        <v>41400</v>
      </c>
      <c r="L7352" s="183">
        <f>M7352+N7352+O7352</f>
        <v>14100</v>
      </c>
      <c r="M7352" s="17">
        <v>4500</v>
      </c>
      <c r="N7352" s="17">
        <v>4800</v>
      </c>
      <c r="O7352" s="17">
        <v>4800</v>
      </c>
      <c r="P7352" s="17">
        <f t="shared" si="6077"/>
        <v>55500</v>
      </c>
      <c r="Q7352" s="183">
        <f t="shared" si="6082"/>
        <v>95.169504604146312</v>
      </c>
    </row>
    <row r="7353" spans="1:17" x14ac:dyDescent="0.25">
      <c r="A7353" s="4" t="s">
        <v>2598</v>
      </c>
      <c r="B7353" s="4" t="s">
        <v>3</v>
      </c>
      <c r="C7353" s="4" t="s">
        <v>12</v>
      </c>
      <c r="D7353" s="4" t="s">
        <v>2600</v>
      </c>
      <c r="E7353" s="3" t="s">
        <v>22</v>
      </c>
      <c r="F7353" s="4" t="s">
        <v>2603</v>
      </c>
      <c r="G7353" s="16" t="s">
        <v>2601</v>
      </c>
      <c r="H7353" s="16" t="s">
        <v>26</v>
      </c>
      <c r="I7353" s="183">
        <v>220000</v>
      </c>
      <c r="J7353" s="183">
        <v>220000</v>
      </c>
      <c r="K7353" s="183">
        <v>207000</v>
      </c>
      <c r="L7353" s="183">
        <f>M7353+N7353+O7353</f>
        <v>13000</v>
      </c>
      <c r="M7353" s="17">
        <v>13000</v>
      </c>
      <c r="N7353" s="17">
        <v>0</v>
      </c>
      <c r="O7353" s="17">
        <v>0</v>
      </c>
      <c r="P7353" s="17">
        <f t="shared" si="6077"/>
        <v>220000</v>
      </c>
      <c r="Q7353" s="183">
        <f t="shared" si="6082"/>
        <v>100</v>
      </c>
    </row>
    <row r="7354" spans="1:17" x14ac:dyDescent="0.25">
      <c r="A7354" s="4" t="s">
        <v>2598</v>
      </c>
      <c r="B7354" s="4" t="s">
        <v>3</v>
      </c>
      <c r="C7354" s="4" t="s">
        <v>12</v>
      </c>
      <c r="D7354" s="4" t="s">
        <v>2600</v>
      </c>
      <c r="E7354" s="3" t="s">
        <v>22</v>
      </c>
      <c r="F7354" s="4" t="s">
        <v>2604</v>
      </c>
      <c r="G7354" s="16" t="s">
        <v>2601</v>
      </c>
      <c r="H7354" s="16" t="s">
        <v>28</v>
      </c>
      <c r="I7354" s="183">
        <v>64000</v>
      </c>
      <c r="J7354" s="183">
        <v>64000</v>
      </c>
      <c r="K7354" s="183">
        <v>53896</v>
      </c>
      <c r="L7354" s="183">
        <f>M7354+N7354+O7354</f>
        <v>0</v>
      </c>
      <c r="M7354" s="17"/>
      <c r="N7354" s="17"/>
      <c r="O7354" s="17"/>
      <c r="P7354" s="17">
        <f t="shared" si="6077"/>
        <v>53896</v>
      </c>
      <c r="Q7354" s="183">
        <f t="shared" si="6082"/>
        <v>84.212500000000006</v>
      </c>
    </row>
    <row r="7355" spans="1:17" x14ac:dyDescent="0.25">
      <c r="A7355" s="4" t="s">
        <v>2598</v>
      </c>
      <c r="B7355" s="4" t="s">
        <v>3</v>
      </c>
      <c r="C7355" s="4" t="s">
        <v>12</v>
      </c>
      <c r="D7355" s="4" t="s">
        <v>2600</v>
      </c>
      <c r="E7355" s="3" t="s">
        <v>22</v>
      </c>
      <c r="F7355" s="4" t="s">
        <v>2605</v>
      </c>
      <c r="G7355" s="16" t="s">
        <v>2601</v>
      </c>
      <c r="H7355" s="16" t="s">
        <v>24</v>
      </c>
      <c r="I7355" s="183">
        <v>14000</v>
      </c>
      <c r="J7355" s="183">
        <v>14000</v>
      </c>
      <c r="K7355" s="183">
        <v>14000</v>
      </c>
      <c r="L7355" s="183">
        <f>M7355+N7355+O7355</f>
        <v>0</v>
      </c>
      <c r="M7355" s="17"/>
      <c r="N7355" s="17"/>
      <c r="O7355" s="17"/>
      <c r="P7355" s="17">
        <f t="shared" si="6077"/>
        <v>14000</v>
      </c>
      <c r="Q7355" s="183">
        <f t="shared" si="6082"/>
        <v>100</v>
      </c>
    </row>
    <row r="7356" spans="1:17" x14ac:dyDescent="0.25">
      <c r="A7356" s="4" t="s">
        <v>2598</v>
      </c>
      <c r="B7356" s="4" t="s">
        <v>3</v>
      </c>
      <c r="C7356" s="4" t="s">
        <v>12</v>
      </c>
      <c r="D7356" s="4" t="s">
        <v>2600</v>
      </c>
      <c r="E7356" s="3" t="s">
        <v>22</v>
      </c>
      <c r="F7356" s="4" t="s">
        <v>2606</v>
      </c>
      <c r="G7356" s="16" t="s">
        <v>2601</v>
      </c>
      <c r="H7356" s="16" t="s">
        <v>30</v>
      </c>
      <c r="I7356" s="183">
        <v>35000</v>
      </c>
      <c r="J7356" s="183">
        <v>20000</v>
      </c>
      <c r="K7356" s="183">
        <v>19602</v>
      </c>
      <c r="L7356" s="183">
        <f>M7356+N7356+O7356</f>
        <v>0</v>
      </c>
      <c r="M7356" s="17"/>
      <c r="N7356" s="17"/>
      <c r="O7356" s="17"/>
      <c r="P7356" s="17">
        <f t="shared" si="6077"/>
        <v>19602</v>
      </c>
      <c r="Q7356" s="183">
        <f t="shared" si="6082"/>
        <v>98.009999999999991</v>
      </c>
    </row>
    <row r="7357" spans="1:17" x14ac:dyDescent="0.25">
      <c r="A7357" s="4" t="s">
        <v>2598</v>
      </c>
      <c r="B7357" s="4" t="s">
        <v>3</v>
      </c>
      <c r="C7357" s="4" t="s">
        <v>12</v>
      </c>
      <c r="D7357" s="4" t="s">
        <v>2600</v>
      </c>
      <c r="E7357" s="2" t="s">
        <v>31</v>
      </c>
      <c r="F7357" s="2" t="s">
        <v>1</v>
      </c>
      <c r="G7357" s="2" t="s">
        <v>1</v>
      </c>
      <c r="H7357" s="2" t="s">
        <v>32</v>
      </c>
      <c r="I7357" s="185">
        <f t="shared" ref="I7357:O7357" si="6088">SUM(I7358)</f>
        <v>355153</v>
      </c>
      <c r="J7357" s="185">
        <f t="shared" si="6088"/>
        <v>355153</v>
      </c>
      <c r="K7357" s="185">
        <f t="shared" si="6088"/>
        <v>264000</v>
      </c>
      <c r="L7357" s="185">
        <f t="shared" si="6088"/>
        <v>90000</v>
      </c>
      <c r="M7357" s="15">
        <f t="shared" si="6088"/>
        <v>30000</v>
      </c>
      <c r="N7357" s="15">
        <f t="shared" si="6088"/>
        <v>30000</v>
      </c>
      <c r="O7357" s="15">
        <f t="shared" si="6088"/>
        <v>30000</v>
      </c>
      <c r="P7357" s="15">
        <f t="shared" si="6077"/>
        <v>354000</v>
      </c>
      <c r="Q7357" s="185">
        <f t="shared" si="6082"/>
        <v>99.675351186671662</v>
      </c>
    </row>
    <row r="7358" spans="1:17" x14ac:dyDescent="0.25">
      <c r="A7358" s="4" t="s">
        <v>2598</v>
      </c>
      <c r="B7358" s="4" t="s">
        <v>3</v>
      </c>
      <c r="C7358" s="4" t="s">
        <v>12</v>
      </c>
      <c r="D7358" s="4" t="s">
        <v>2600</v>
      </c>
      <c r="E7358" s="3" t="s">
        <v>34</v>
      </c>
      <c r="F7358" s="4"/>
      <c r="G7358" s="16" t="s">
        <v>2601</v>
      </c>
      <c r="H7358" s="16" t="s">
        <v>33</v>
      </c>
      <c r="I7358" s="183">
        <v>355153</v>
      </c>
      <c r="J7358" s="183">
        <v>355153</v>
      </c>
      <c r="K7358" s="183">
        <v>264000</v>
      </c>
      <c r="L7358" s="183">
        <f>M7358+N7358+O7358</f>
        <v>90000</v>
      </c>
      <c r="M7358" s="17">
        <v>30000</v>
      </c>
      <c r="N7358" s="17">
        <v>30000</v>
      </c>
      <c r="O7358" s="17">
        <v>30000</v>
      </c>
      <c r="P7358" s="17">
        <f t="shared" si="6077"/>
        <v>354000</v>
      </c>
      <c r="Q7358" s="183">
        <f t="shared" si="6082"/>
        <v>99.675351186671662</v>
      </c>
    </row>
    <row r="7359" spans="1:17" x14ac:dyDescent="0.25">
      <c r="A7359" s="4" t="s">
        <v>2598</v>
      </c>
      <c r="B7359" s="4" t="s">
        <v>3</v>
      </c>
      <c r="C7359" s="4" t="s">
        <v>12</v>
      </c>
      <c r="D7359" s="4" t="s">
        <v>2600</v>
      </c>
      <c r="E7359" s="2" t="s">
        <v>35</v>
      </c>
      <c r="F7359" s="2" t="s">
        <v>1</v>
      </c>
      <c r="G7359" s="2" t="s">
        <v>1</v>
      </c>
      <c r="H7359" s="2" t="s">
        <v>36</v>
      </c>
      <c r="I7359" s="185">
        <f t="shared" ref="I7359:L7359" si="6089">SUM(I7360,I7363,I7364,I7365,I7366,I7367,I7368,I7371,I7372)</f>
        <v>2019865</v>
      </c>
      <c r="J7359" s="185">
        <f t="shared" ref="J7359" si="6090">SUM(J7360,J7363,J7364,J7365,J7366,J7367,J7368,J7371,J7372)</f>
        <v>1419865</v>
      </c>
      <c r="K7359" s="185">
        <f t="shared" ref="K7359" si="6091">SUM(K7360,K7363,K7364,K7365,K7366,K7367,K7368,K7371,K7372)</f>
        <v>875200</v>
      </c>
      <c r="L7359" s="185">
        <f t="shared" si="6089"/>
        <v>102665</v>
      </c>
      <c r="M7359" s="15">
        <f t="shared" ref="M7359:O7359" si="6092">SUM(M7360,M7363,M7364,M7365,M7366,M7367,M7368,M7371,M7372)</f>
        <v>67665</v>
      </c>
      <c r="N7359" s="15">
        <f t="shared" si="6092"/>
        <v>20000</v>
      </c>
      <c r="O7359" s="15">
        <f t="shared" si="6092"/>
        <v>15000</v>
      </c>
      <c r="P7359" s="15">
        <f t="shared" si="6077"/>
        <v>977865</v>
      </c>
      <c r="Q7359" s="185">
        <f t="shared" si="6082"/>
        <v>68.870279920978405</v>
      </c>
    </row>
    <row r="7360" spans="1:17" x14ac:dyDescent="0.25">
      <c r="A7360" s="1" t="s">
        <v>2598</v>
      </c>
      <c r="B7360" s="1" t="s">
        <v>3</v>
      </c>
      <c r="C7360" s="1" t="s">
        <v>12</v>
      </c>
      <c r="D7360" s="1" t="s">
        <v>2600</v>
      </c>
      <c r="E7360" s="1" t="s">
        <v>37</v>
      </c>
      <c r="F7360" s="4" t="s">
        <v>1</v>
      </c>
      <c r="G7360" s="16" t="s">
        <v>1</v>
      </c>
      <c r="H7360" s="2" t="s">
        <v>38</v>
      </c>
      <c r="I7360" s="185">
        <f t="shared" ref="I7360:L7360" si="6093">SUM(I7361:I7362)</f>
        <v>28000</v>
      </c>
      <c r="J7360" s="185">
        <f t="shared" ref="J7360" si="6094">SUM(J7361:J7362)</f>
        <v>1000</v>
      </c>
      <c r="K7360" s="185">
        <f t="shared" ref="K7360" si="6095">SUM(K7361:K7362)</f>
        <v>1000</v>
      </c>
      <c r="L7360" s="185">
        <f t="shared" si="6093"/>
        <v>0</v>
      </c>
      <c r="M7360" s="15">
        <f t="shared" ref="M7360:O7360" si="6096">SUM(M7361:M7362)</f>
        <v>0</v>
      </c>
      <c r="N7360" s="15">
        <f t="shared" si="6096"/>
        <v>0</v>
      </c>
      <c r="O7360" s="15">
        <f t="shared" si="6096"/>
        <v>0</v>
      </c>
      <c r="P7360" s="15">
        <f t="shared" si="6077"/>
        <v>1000</v>
      </c>
      <c r="Q7360" s="185">
        <f t="shared" si="6082"/>
        <v>100</v>
      </c>
    </row>
    <row r="7361" spans="1:17" x14ac:dyDescent="0.25">
      <c r="A7361" s="4" t="s">
        <v>2598</v>
      </c>
      <c r="B7361" s="4" t="s">
        <v>3</v>
      </c>
      <c r="C7361" s="4" t="s">
        <v>12</v>
      </c>
      <c r="D7361" s="4" t="s">
        <v>2600</v>
      </c>
      <c r="E7361" s="3" t="s">
        <v>39</v>
      </c>
      <c r="F7361" s="4"/>
      <c r="G7361" s="16" t="s">
        <v>737</v>
      </c>
      <c r="H7361" s="16" t="s">
        <v>38</v>
      </c>
      <c r="I7361" s="183">
        <v>27000</v>
      </c>
      <c r="J7361" s="183">
        <v>1000</v>
      </c>
      <c r="K7361" s="183">
        <v>1000</v>
      </c>
      <c r="L7361" s="183">
        <f t="shared" ref="L7361:L7367" si="6097">M7361+N7361+O7361</f>
        <v>0</v>
      </c>
      <c r="M7361" s="17"/>
      <c r="N7361" s="17"/>
      <c r="O7361" s="17"/>
      <c r="P7361" s="17">
        <f t="shared" si="6077"/>
        <v>1000</v>
      </c>
      <c r="Q7361" s="183">
        <f t="shared" si="6082"/>
        <v>100</v>
      </c>
    </row>
    <row r="7362" spans="1:17" x14ac:dyDescent="0.25">
      <c r="A7362" s="4" t="s">
        <v>2598</v>
      </c>
      <c r="B7362" s="4" t="s">
        <v>3</v>
      </c>
      <c r="C7362" s="4" t="s">
        <v>12</v>
      </c>
      <c r="D7362" s="4" t="s">
        <v>2600</v>
      </c>
      <c r="E7362" s="3" t="s">
        <v>39</v>
      </c>
      <c r="F7362" s="4" t="s">
        <v>2607</v>
      </c>
      <c r="G7362" s="16" t="s">
        <v>737</v>
      </c>
      <c r="H7362" s="16" t="s">
        <v>2608</v>
      </c>
      <c r="I7362" s="183">
        <v>1000</v>
      </c>
      <c r="J7362" s="183">
        <v>0</v>
      </c>
      <c r="K7362" s="183">
        <v>0</v>
      </c>
      <c r="L7362" s="183">
        <f t="shared" si="6097"/>
        <v>0</v>
      </c>
      <c r="M7362" s="17"/>
      <c r="N7362" s="17"/>
      <c r="O7362" s="17"/>
      <c r="P7362" s="17">
        <f t="shared" si="6077"/>
        <v>0</v>
      </c>
      <c r="Q7362" s="161" t="str">
        <f t="shared" si="6082"/>
        <v>-</v>
      </c>
    </row>
    <row r="7363" spans="1:17" x14ac:dyDescent="0.25">
      <c r="A7363" s="4" t="s">
        <v>2598</v>
      </c>
      <c r="B7363" s="4" t="s">
        <v>3</v>
      </c>
      <c r="C7363" s="4" t="s">
        <v>12</v>
      </c>
      <c r="D7363" s="4" t="s">
        <v>2600</v>
      </c>
      <c r="E7363" s="3" t="s">
        <v>197</v>
      </c>
      <c r="F7363" s="4"/>
      <c r="G7363" s="16" t="s">
        <v>737</v>
      </c>
      <c r="H7363" s="16" t="s">
        <v>196</v>
      </c>
      <c r="I7363" s="183">
        <v>75000</v>
      </c>
      <c r="J7363" s="183">
        <v>55000</v>
      </c>
      <c r="K7363" s="183">
        <v>55000</v>
      </c>
      <c r="L7363" s="183">
        <f t="shared" si="6097"/>
        <v>0</v>
      </c>
      <c r="M7363" s="17"/>
      <c r="N7363" s="17"/>
      <c r="O7363" s="17"/>
      <c r="P7363" s="17">
        <f t="shared" si="6077"/>
        <v>55000</v>
      </c>
      <c r="Q7363" s="183">
        <f t="shared" si="6082"/>
        <v>100</v>
      </c>
    </row>
    <row r="7364" spans="1:17" x14ac:dyDescent="0.25">
      <c r="A7364" s="4" t="s">
        <v>2598</v>
      </c>
      <c r="B7364" s="4" t="s">
        <v>3</v>
      </c>
      <c r="C7364" s="4" t="s">
        <v>12</v>
      </c>
      <c r="D7364" s="4" t="s">
        <v>2600</v>
      </c>
      <c r="E7364" s="3" t="s">
        <v>200</v>
      </c>
      <c r="F7364" s="4"/>
      <c r="G7364" s="16" t="s">
        <v>737</v>
      </c>
      <c r="H7364" s="16" t="s">
        <v>199</v>
      </c>
      <c r="I7364" s="183">
        <v>56000</v>
      </c>
      <c r="J7364" s="183">
        <v>31000</v>
      </c>
      <c r="K7364" s="183">
        <v>28000</v>
      </c>
      <c r="L7364" s="183">
        <f t="shared" si="6097"/>
        <v>0</v>
      </c>
      <c r="M7364" s="17"/>
      <c r="N7364" s="17"/>
      <c r="O7364" s="17"/>
      <c r="P7364" s="17">
        <f t="shared" si="6077"/>
        <v>28000</v>
      </c>
      <c r="Q7364" s="183">
        <f t="shared" si="6082"/>
        <v>90.322580645161281</v>
      </c>
    </row>
    <row r="7365" spans="1:17" x14ac:dyDescent="0.25">
      <c r="A7365" s="4" t="s">
        <v>2598</v>
      </c>
      <c r="B7365" s="4" t="s">
        <v>3</v>
      </c>
      <c r="C7365" s="4" t="s">
        <v>12</v>
      </c>
      <c r="D7365" s="4" t="s">
        <v>2600</v>
      </c>
      <c r="E7365" s="3" t="s">
        <v>203</v>
      </c>
      <c r="F7365" s="4"/>
      <c r="G7365" s="16" t="s">
        <v>737</v>
      </c>
      <c r="H7365" s="16" t="s">
        <v>202</v>
      </c>
      <c r="I7365" s="183">
        <v>91000</v>
      </c>
      <c r="J7365" s="183">
        <v>40000</v>
      </c>
      <c r="K7365" s="183">
        <v>40000</v>
      </c>
      <c r="L7365" s="183">
        <f t="shared" si="6097"/>
        <v>0</v>
      </c>
      <c r="M7365" s="17"/>
      <c r="N7365" s="17">
        <v>0</v>
      </c>
      <c r="O7365" s="17">
        <v>0</v>
      </c>
      <c r="P7365" s="17">
        <f t="shared" si="6077"/>
        <v>40000</v>
      </c>
      <c r="Q7365" s="183">
        <f t="shared" si="6082"/>
        <v>100</v>
      </c>
    </row>
    <row r="7366" spans="1:17" x14ac:dyDescent="0.25">
      <c r="A7366" s="4" t="s">
        <v>2598</v>
      </c>
      <c r="B7366" s="4" t="s">
        <v>3</v>
      </c>
      <c r="C7366" s="4" t="s">
        <v>12</v>
      </c>
      <c r="D7366" s="4" t="s">
        <v>2600</v>
      </c>
      <c r="E7366" s="3" t="s">
        <v>206</v>
      </c>
      <c r="F7366" s="4"/>
      <c r="G7366" s="16" t="s">
        <v>737</v>
      </c>
      <c r="H7366" s="16" t="s">
        <v>205</v>
      </c>
      <c r="I7366" s="183">
        <v>16000</v>
      </c>
      <c r="J7366" s="183">
        <v>5000</v>
      </c>
      <c r="K7366" s="183">
        <v>5000</v>
      </c>
      <c r="L7366" s="183">
        <f t="shared" si="6097"/>
        <v>0</v>
      </c>
      <c r="M7366" s="17"/>
      <c r="N7366" s="17"/>
      <c r="O7366" s="17"/>
      <c r="P7366" s="17">
        <f t="shared" si="6077"/>
        <v>5000</v>
      </c>
      <c r="Q7366" s="183">
        <f t="shared" si="6082"/>
        <v>100</v>
      </c>
    </row>
    <row r="7367" spans="1:17" x14ac:dyDescent="0.25">
      <c r="A7367" s="4" t="s">
        <v>2598</v>
      </c>
      <c r="B7367" s="4" t="s">
        <v>3</v>
      </c>
      <c r="C7367" s="4" t="s">
        <v>12</v>
      </c>
      <c r="D7367" s="4" t="s">
        <v>2600</v>
      </c>
      <c r="E7367" s="3" t="s">
        <v>209</v>
      </c>
      <c r="F7367" s="4"/>
      <c r="G7367" s="16" t="s">
        <v>737</v>
      </c>
      <c r="H7367" s="16" t="s">
        <v>208</v>
      </c>
      <c r="I7367" s="183">
        <v>8200</v>
      </c>
      <c r="J7367" s="183">
        <v>3200</v>
      </c>
      <c r="K7367" s="183">
        <v>3200</v>
      </c>
      <c r="L7367" s="183">
        <f t="shared" si="6097"/>
        <v>0</v>
      </c>
      <c r="M7367" s="17"/>
      <c r="N7367" s="17"/>
      <c r="O7367" s="17"/>
      <c r="P7367" s="17">
        <f t="shared" si="6077"/>
        <v>3200</v>
      </c>
      <c r="Q7367" s="183">
        <f t="shared" si="6082"/>
        <v>100</v>
      </c>
    </row>
    <row r="7368" spans="1:17" x14ac:dyDescent="0.25">
      <c r="A7368" s="1" t="s">
        <v>2598</v>
      </c>
      <c r="B7368" s="1" t="s">
        <v>3</v>
      </c>
      <c r="C7368" s="1" t="s">
        <v>12</v>
      </c>
      <c r="D7368" s="1" t="s">
        <v>2600</v>
      </c>
      <c r="E7368" s="1" t="s">
        <v>210</v>
      </c>
      <c r="F7368" s="4" t="s">
        <v>1</v>
      </c>
      <c r="G7368" s="16" t="s">
        <v>1</v>
      </c>
      <c r="H7368" s="2" t="s">
        <v>211</v>
      </c>
      <c r="I7368" s="185">
        <f t="shared" ref="I7368:O7368" si="6098">SUM(I7369:I7370)</f>
        <v>106000</v>
      </c>
      <c r="J7368" s="185">
        <f t="shared" si="6098"/>
        <v>70000</v>
      </c>
      <c r="K7368" s="185">
        <f t="shared" si="6098"/>
        <v>53000</v>
      </c>
      <c r="L7368" s="185">
        <f t="shared" si="6098"/>
        <v>12000</v>
      </c>
      <c r="M7368" s="15">
        <f t="shared" si="6098"/>
        <v>7000</v>
      </c>
      <c r="N7368" s="15">
        <f t="shared" si="6098"/>
        <v>5000</v>
      </c>
      <c r="O7368" s="15">
        <f t="shared" si="6098"/>
        <v>0</v>
      </c>
      <c r="P7368" s="15">
        <f t="shared" si="6077"/>
        <v>65000</v>
      </c>
      <c r="Q7368" s="185">
        <f t="shared" si="6082"/>
        <v>92.857142857142861</v>
      </c>
    </row>
    <row r="7369" spans="1:17" x14ac:dyDescent="0.25">
      <c r="A7369" s="4" t="s">
        <v>2598</v>
      </c>
      <c r="B7369" s="4" t="s">
        <v>3</v>
      </c>
      <c r="C7369" s="4" t="s">
        <v>12</v>
      </c>
      <c r="D7369" s="4" t="s">
        <v>2600</v>
      </c>
      <c r="E7369" s="3" t="s">
        <v>212</v>
      </c>
      <c r="F7369" s="4"/>
      <c r="G7369" s="16" t="s">
        <v>737</v>
      </c>
      <c r="H7369" s="16" t="s">
        <v>211</v>
      </c>
      <c r="I7369" s="183">
        <v>101000</v>
      </c>
      <c r="J7369" s="183">
        <v>70000</v>
      </c>
      <c r="K7369" s="183">
        <v>53000</v>
      </c>
      <c r="L7369" s="183">
        <f>M7369+N7369+O7369</f>
        <v>12000</v>
      </c>
      <c r="M7369" s="17">
        <v>7000</v>
      </c>
      <c r="N7369" s="17">
        <v>5000</v>
      </c>
      <c r="O7369" s="17">
        <v>0</v>
      </c>
      <c r="P7369" s="17">
        <f t="shared" si="6077"/>
        <v>65000</v>
      </c>
      <c r="Q7369" s="183">
        <f t="shared" si="6082"/>
        <v>92.857142857142861</v>
      </c>
    </row>
    <row r="7370" spans="1:17" x14ac:dyDescent="0.25">
      <c r="A7370" s="4" t="s">
        <v>2598</v>
      </c>
      <c r="B7370" s="4" t="s">
        <v>3</v>
      </c>
      <c r="C7370" s="4" t="s">
        <v>12</v>
      </c>
      <c r="D7370" s="4" t="s">
        <v>2600</v>
      </c>
      <c r="E7370" s="3" t="s">
        <v>212</v>
      </c>
      <c r="F7370" s="4" t="s">
        <v>2609</v>
      </c>
      <c r="G7370" s="16" t="s">
        <v>737</v>
      </c>
      <c r="H7370" s="16" t="s">
        <v>2610</v>
      </c>
      <c r="I7370" s="183">
        <v>5000</v>
      </c>
      <c r="J7370" s="183">
        <v>0</v>
      </c>
      <c r="K7370" s="183">
        <v>0</v>
      </c>
      <c r="L7370" s="183">
        <f>M7370+N7370+O7370</f>
        <v>0</v>
      </c>
      <c r="M7370" s="17"/>
      <c r="N7370" s="17"/>
      <c r="O7370" s="17"/>
      <c r="P7370" s="17">
        <f t="shared" si="6077"/>
        <v>0</v>
      </c>
      <c r="Q7370" s="161" t="str">
        <f t="shared" si="6082"/>
        <v>-</v>
      </c>
    </row>
    <row r="7371" spans="1:17" x14ac:dyDescent="0.25">
      <c r="A7371" s="4" t="s">
        <v>2598</v>
      </c>
      <c r="B7371" s="4" t="s">
        <v>3</v>
      </c>
      <c r="C7371" s="4" t="s">
        <v>12</v>
      </c>
      <c r="D7371" s="4" t="s">
        <v>2600</v>
      </c>
      <c r="E7371" s="3" t="s">
        <v>215</v>
      </c>
      <c r="F7371" s="4"/>
      <c r="G7371" s="16" t="s">
        <v>737</v>
      </c>
      <c r="H7371" s="16" t="s">
        <v>214</v>
      </c>
      <c r="I7371" s="183">
        <v>19000</v>
      </c>
      <c r="J7371" s="183">
        <v>4000</v>
      </c>
      <c r="K7371" s="183">
        <v>4000</v>
      </c>
      <c r="L7371" s="183">
        <f>M7371+N7371+O7371</f>
        <v>0</v>
      </c>
      <c r="M7371" s="17"/>
      <c r="N7371" s="17"/>
      <c r="O7371" s="17"/>
      <c r="P7371" s="17">
        <f t="shared" si="6077"/>
        <v>4000</v>
      </c>
      <c r="Q7371" s="183">
        <f t="shared" si="6082"/>
        <v>100</v>
      </c>
    </row>
    <row r="7372" spans="1:17" x14ac:dyDescent="0.25">
      <c r="A7372" s="1" t="s">
        <v>2598</v>
      </c>
      <c r="B7372" s="1" t="s">
        <v>3</v>
      </c>
      <c r="C7372" s="1" t="s">
        <v>12</v>
      </c>
      <c r="D7372" s="1" t="s">
        <v>2600</v>
      </c>
      <c r="E7372" s="1" t="s">
        <v>40</v>
      </c>
      <c r="F7372" s="4" t="s">
        <v>1</v>
      </c>
      <c r="G7372" s="16" t="s">
        <v>1</v>
      </c>
      <c r="H7372" s="2" t="s">
        <v>41</v>
      </c>
      <c r="I7372" s="185">
        <f t="shared" ref="I7372:O7372" si="6099">SUM(I7373:I7380)</f>
        <v>1620665</v>
      </c>
      <c r="J7372" s="185">
        <f t="shared" si="6099"/>
        <v>1210665</v>
      </c>
      <c r="K7372" s="185">
        <f t="shared" si="6099"/>
        <v>686000</v>
      </c>
      <c r="L7372" s="185">
        <f t="shared" si="6099"/>
        <v>90665</v>
      </c>
      <c r="M7372" s="15">
        <f t="shared" si="6099"/>
        <v>60665</v>
      </c>
      <c r="N7372" s="15">
        <f t="shared" si="6099"/>
        <v>15000</v>
      </c>
      <c r="O7372" s="15">
        <f t="shared" si="6099"/>
        <v>15000</v>
      </c>
      <c r="P7372" s="15">
        <f t="shared" si="6077"/>
        <v>776665</v>
      </c>
      <c r="Q7372" s="185">
        <f t="shared" si="6082"/>
        <v>64.15193302854216</v>
      </c>
    </row>
    <row r="7373" spans="1:17" x14ac:dyDescent="0.25">
      <c r="A7373" s="4" t="s">
        <v>2598</v>
      </c>
      <c r="B7373" s="4" t="s">
        <v>3</v>
      </c>
      <c r="C7373" s="4" t="s">
        <v>12</v>
      </c>
      <c r="D7373" s="4" t="s">
        <v>2600</v>
      </c>
      <c r="E7373" s="3" t="s">
        <v>42</v>
      </c>
      <c r="F7373" s="4"/>
      <c r="G7373" s="16" t="s">
        <v>737</v>
      </c>
      <c r="H7373" s="16" t="s">
        <v>41</v>
      </c>
      <c r="I7373" s="183">
        <v>545000</v>
      </c>
      <c r="J7373" s="183">
        <v>145000</v>
      </c>
      <c r="K7373" s="183">
        <v>100000</v>
      </c>
      <c r="L7373" s="183">
        <f t="shared" ref="L7373:L7380" si="6100">M7373+N7373+O7373</f>
        <v>10000</v>
      </c>
      <c r="M7373" s="17">
        <v>10000</v>
      </c>
      <c r="N7373" s="211"/>
      <c r="O7373" s="211"/>
      <c r="P7373" s="17">
        <f t="shared" si="6077"/>
        <v>110000</v>
      </c>
      <c r="Q7373" s="183">
        <f t="shared" si="6082"/>
        <v>75.862068965517238</v>
      </c>
    </row>
    <row r="7374" spans="1:17" ht="22.5" x14ac:dyDescent="0.25">
      <c r="A7374" s="4" t="s">
        <v>2598</v>
      </c>
      <c r="B7374" s="4" t="s">
        <v>3</v>
      </c>
      <c r="C7374" s="4" t="s">
        <v>12</v>
      </c>
      <c r="D7374" s="4" t="s">
        <v>2600</v>
      </c>
      <c r="E7374" s="3" t="s">
        <v>42</v>
      </c>
      <c r="F7374" s="4" t="s">
        <v>2611</v>
      </c>
      <c r="G7374" s="16" t="s">
        <v>2601</v>
      </c>
      <c r="H7374" s="16" t="s">
        <v>50</v>
      </c>
      <c r="I7374" s="183">
        <v>9665</v>
      </c>
      <c r="J7374" s="183">
        <v>9665</v>
      </c>
      <c r="K7374" s="183">
        <v>9000</v>
      </c>
      <c r="L7374" s="183">
        <f t="shared" si="6100"/>
        <v>665</v>
      </c>
      <c r="M7374" s="17">
        <v>665</v>
      </c>
      <c r="N7374" s="17"/>
      <c r="O7374" s="17"/>
      <c r="P7374" s="17">
        <f t="shared" si="6077"/>
        <v>9665</v>
      </c>
      <c r="Q7374" s="183">
        <f t="shared" si="6082"/>
        <v>100</v>
      </c>
    </row>
    <row r="7375" spans="1:17" x14ac:dyDescent="0.25">
      <c r="A7375" s="4" t="s">
        <v>2598</v>
      </c>
      <c r="B7375" s="4" t="s">
        <v>3</v>
      </c>
      <c r="C7375" s="4" t="s">
        <v>12</v>
      </c>
      <c r="D7375" s="4" t="s">
        <v>2600</v>
      </c>
      <c r="E7375" s="3" t="s">
        <v>42</v>
      </c>
      <c r="F7375" s="4" t="s">
        <v>2612</v>
      </c>
      <c r="G7375" s="16" t="s">
        <v>737</v>
      </c>
      <c r="H7375" s="16" t="s">
        <v>2613</v>
      </c>
      <c r="I7375" s="183">
        <v>200000</v>
      </c>
      <c r="J7375" s="183">
        <v>200000</v>
      </c>
      <c r="K7375" s="183">
        <v>65000</v>
      </c>
      <c r="L7375" s="183">
        <f t="shared" si="6100"/>
        <v>45000</v>
      </c>
      <c r="M7375" s="17">
        <v>15000</v>
      </c>
      <c r="N7375" s="17">
        <v>15000</v>
      </c>
      <c r="O7375" s="17">
        <v>15000</v>
      </c>
      <c r="P7375" s="17">
        <f t="shared" si="6077"/>
        <v>110000</v>
      </c>
      <c r="Q7375" s="183">
        <f t="shared" si="6082"/>
        <v>55.000000000000007</v>
      </c>
    </row>
    <row r="7376" spans="1:17" ht="22.5" x14ac:dyDescent="0.25">
      <c r="A7376" s="4" t="s">
        <v>2598</v>
      </c>
      <c r="B7376" s="4" t="s">
        <v>3</v>
      </c>
      <c r="C7376" s="4" t="s">
        <v>12</v>
      </c>
      <c r="D7376" s="4" t="s">
        <v>2600</v>
      </c>
      <c r="E7376" s="3" t="s">
        <v>42</v>
      </c>
      <c r="F7376" s="4" t="s">
        <v>2614</v>
      </c>
      <c r="G7376" s="16" t="s">
        <v>737</v>
      </c>
      <c r="H7376" s="16" t="s">
        <v>56</v>
      </c>
      <c r="I7376" s="183">
        <v>15900</v>
      </c>
      <c r="J7376" s="183">
        <v>5900</v>
      </c>
      <c r="K7376" s="183">
        <v>5900</v>
      </c>
      <c r="L7376" s="183">
        <f t="shared" si="6100"/>
        <v>0</v>
      </c>
      <c r="M7376" s="17"/>
      <c r="N7376" s="17"/>
      <c r="O7376" s="17"/>
      <c r="P7376" s="17">
        <f t="shared" si="6077"/>
        <v>5900</v>
      </c>
      <c r="Q7376" s="183">
        <f t="shared" si="6082"/>
        <v>100</v>
      </c>
    </row>
    <row r="7377" spans="1:17" x14ac:dyDescent="0.25">
      <c r="A7377" s="4" t="s">
        <v>2598</v>
      </c>
      <c r="B7377" s="4" t="s">
        <v>3</v>
      </c>
      <c r="C7377" s="4" t="s">
        <v>12</v>
      </c>
      <c r="D7377" s="4" t="s">
        <v>2600</v>
      </c>
      <c r="E7377" s="3" t="s">
        <v>42</v>
      </c>
      <c r="F7377" s="4" t="s">
        <v>2615</v>
      </c>
      <c r="G7377" s="16" t="s">
        <v>737</v>
      </c>
      <c r="H7377" s="16" t="s">
        <v>2616</v>
      </c>
      <c r="I7377" s="183">
        <v>30000</v>
      </c>
      <c r="J7377" s="183">
        <v>30000</v>
      </c>
      <c r="K7377" s="183">
        <v>21000</v>
      </c>
      <c r="L7377" s="183">
        <f t="shared" si="6100"/>
        <v>5000</v>
      </c>
      <c r="M7377" s="17">
        <v>5000</v>
      </c>
      <c r="N7377" s="17">
        <v>0</v>
      </c>
      <c r="O7377" s="17">
        <v>0</v>
      </c>
      <c r="P7377" s="17">
        <f t="shared" si="6077"/>
        <v>26000</v>
      </c>
      <c r="Q7377" s="183">
        <f t="shared" si="6082"/>
        <v>86.666666666666671</v>
      </c>
    </row>
    <row r="7378" spans="1:17" x14ac:dyDescent="0.25">
      <c r="A7378" s="4" t="s">
        <v>2598</v>
      </c>
      <c r="B7378" s="4" t="s">
        <v>3</v>
      </c>
      <c r="C7378" s="4" t="s">
        <v>12</v>
      </c>
      <c r="D7378" s="4" t="s">
        <v>2600</v>
      </c>
      <c r="E7378" s="3" t="s">
        <v>42</v>
      </c>
      <c r="F7378" s="4" t="s">
        <v>2617</v>
      </c>
      <c r="G7378" s="16" t="s">
        <v>737</v>
      </c>
      <c r="H7378" s="16" t="s">
        <v>2618</v>
      </c>
      <c r="I7378" s="183">
        <v>100</v>
      </c>
      <c r="J7378" s="183">
        <v>100</v>
      </c>
      <c r="K7378" s="183">
        <v>100</v>
      </c>
      <c r="L7378" s="183">
        <f t="shared" si="6100"/>
        <v>0</v>
      </c>
      <c r="M7378" s="17"/>
      <c r="N7378" s="17"/>
      <c r="O7378" s="17"/>
      <c r="P7378" s="17">
        <f t="shared" si="6077"/>
        <v>100</v>
      </c>
      <c r="Q7378" s="183">
        <f t="shared" si="6082"/>
        <v>100</v>
      </c>
    </row>
    <row r="7379" spans="1:17" ht="22.5" x14ac:dyDescent="0.25">
      <c r="A7379" s="4" t="s">
        <v>2598</v>
      </c>
      <c r="B7379" s="4" t="s">
        <v>3</v>
      </c>
      <c r="C7379" s="4" t="s">
        <v>12</v>
      </c>
      <c r="D7379" s="4" t="s">
        <v>2600</v>
      </c>
      <c r="E7379" s="3" t="s">
        <v>42</v>
      </c>
      <c r="F7379" s="4" t="s">
        <v>2619</v>
      </c>
      <c r="G7379" s="16" t="s">
        <v>737</v>
      </c>
      <c r="H7379" s="16" t="s">
        <v>2620</v>
      </c>
      <c r="I7379" s="183">
        <v>470000</v>
      </c>
      <c r="J7379" s="183">
        <v>470000</v>
      </c>
      <c r="K7379" s="183">
        <v>135000</v>
      </c>
      <c r="L7379" s="183">
        <f t="shared" si="6100"/>
        <v>30000</v>
      </c>
      <c r="M7379" s="208">
        <v>30000</v>
      </c>
      <c r="N7379" s="211"/>
      <c r="O7379" s="211"/>
      <c r="P7379" s="17">
        <f t="shared" si="6077"/>
        <v>165000</v>
      </c>
      <c r="Q7379" s="183">
        <f t="shared" si="6082"/>
        <v>35.106382978723403</v>
      </c>
    </row>
    <row r="7380" spans="1:17" x14ac:dyDescent="0.25">
      <c r="A7380" s="4" t="s">
        <v>2598</v>
      </c>
      <c r="B7380" s="4" t="s">
        <v>3</v>
      </c>
      <c r="C7380" s="4" t="s">
        <v>12</v>
      </c>
      <c r="D7380" s="4" t="s">
        <v>2600</v>
      </c>
      <c r="E7380" s="3" t="s">
        <v>42</v>
      </c>
      <c r="F7380" s="4" t="s">
        <v>2621</v>
      </c>
      <c r="G7380" s="16" t="s">
        <v>737</v>
      </c>
      <c r="H7380" s="16" t="s">
        <v>2622</v>
      </c>
      <c r="I7380" s="183">
        <v>350000</v>
      </c>
      <c r="J7380" s="183">
        <v>350000</v>
      </c>
      <c r="K7380" s="183">
        <v>350000</v>
      </c>
      <c r="L7380" s="183">
        <f t="shared" si="6100"/>
        <v>0</v>
      </c>
      <c r="M7380" s="17"/>
      <c r="N7380" s="17"/>
      <c r="O7380" s="17">
        <v>0</v>
      </c>
      <c r="P7380" s="17">
        <f t="shared" si="6077"/>
        <v>350000</v>
      </c>
      <c r="Q7380" s="183">
        <f t="shared" si="6082"/>
        <v>100</v>
      </c>
    </row>
    <row r="7381" spans="1:17" ht="22.5" x14ac:dyDescent="0.25">
      <c r="A7381" s="1" t="s">
        <v>1</v>
      </c>
      <c r="B7381" s="1" t="s">
        <v>1</v>
      </c>
      <c r="C7381" s="1" t="s">
        <v>1</v>
      </c>
      <c r="D7381" s="2" t="s">
        <v>1</v>
      </c>
      <c r="E7381" s="2" t="s">
        <v>1</v>
      </c>
      <c r="F7381" s="2" t="s">
        <v>1</v>
      </c>
      <c r="G7381" s="2" t="s">
        <v>1</v>
      </c>
      <c r="H7381" s="13" t="s">
        <v>57</v>
      </c>
      <c r="I7381" s="184">
        <f t="shared" ref="I7381:O7382" si="6101">SUM(I7382)</f>
        <v>900</v>
      </c>
      <c r="J7381" s="184">
        <f t="shared" si="6101"/>
        <v>900</v>
      </c>
      <c r="K7381" s="184">
        <f t="shared" si="6101"/>
        <v>100</v>
      </c>
      <c r="L7381" s="184">
        <f t="shared" si="6101"/>
        <v>0</v>
      </c>
      <c r="M7381" s="14">
        <f t="shared" si="6101"/>
        <v>0</v>
      </c>
      <c r="N7381" s="14">
        <f t="shared" si="6101"/>
        <v>0</v>
      </c>
      <c r="O7381" s="14">
        <f t="shared" si="6101"/>
        <v>0</v>
      </c>
      <c r="P7381" s="14">
        <f t="shared" si="6077"/>
        <v>100</v>
      </c>
      <c r="Q7381" s="184">
        <f t="shared" si="6082"/>
        <v>11.111111111111111</v>
      </c>
    </row>
    <row r="7382" spans="1:17" x14ac:dyDescent="0.25">
      <c r="A7382" s="4" t="s">
        <v>2598</v>
      </c>
      <c r="B7382" s="4" t="s">
        <v>3</v>
      </c>
      <c r="C7382" s="4" t="s">
        <v>12</v>
      </c>
      <c r="D7382" s="4" t="s">
        <v>2600</v>
      </c>
      <c r="E7382" s="2" t="s">
        <v>58</v>
      </c>
      <c r="F7382" s="2" t="s">
        <v>1</v>
      </c>
      <c r="G7382" s="2" t="s">
        <v>1</v>
      </c>
      <c r="H7382" s="2" t="s">
        <v>59</v>
      </c>
      <c r="I7382" s="185">
        <f t="shared" si="6101"/>
        <v>900</v>
      </c>
      <c r="J7382" s="185">
        <f t="shared" si="6101"/>
        <v>900</v>
      </c>
      <c r="K7382" s="185">
        <f t="shared" si="6101"/>
        <v>100</v>
      </c>
      <c r="L7382" s="185">
        <f t="shared" si="6101"/>
        <v>0</v>
      </c>
      <c r="M7382" s="15">
        <f t="shared" si="6101"/>
        <v>0</v>
      </c>
      <c r="N7382" s="15">
        <f t="shared" si="6101"/>
        <v>0</v>
      </c>
      <c r="O7382" s="15">
        <f t="shared" si="6101"/>
        <v>0</v>
      </c>
      <c r="P7382" s="15">
        <f t="shared" si="6077"/>
        <v>100</v>
      </c>
      <c r="Q7382" s="185">
        <f t="shared" si="6082"/>
        <v>11.111111111111111</v>
      </c>
    </row>
    <row r="7383" spans="1:17" x14ac:dyDescent="0.25">
      <c r="A7383" s="1" t="s">
        <v>2598</v>
      </c>
      <c r="B7383" s="1" t="s">
        <v>3</v>
      </c>
      <c r="C7383" s="1" t="s">
        <v>12</v>
      </c>
      <c r="D7383" s="1" t="s">
        <v>2600</v>
      </c>
      <c r="E7383" s="1" t="s">
        <v>67</v>
      </c>
      <c r="F7383" s="4" t="s">
        <v>1</v>
      </c>
      <c r="G7383" s="16" t="s">
        <v>1</v>
      </c>
      <c r="H7383" s="2" t="s">
        <v>68</v>
      </c>
      <c r="I7383" s="185">
        <f t="shared" ref="I7383:L7383" si="6102">SUM(I7384:I7385)</f>
        <v>900</v>
      </c>
      <c r="J7383" s="185">
        <f t="shared" ref="J7383" si="6103">SUM(J7384:J7385)</f>
        <v>900</v>
      </c>
      <c r="K7383" s="185">
        <f t="shared" ref="K7383" si="6104">SUM(K7384:K7385)</f>
        <v>100</v>
      </c>
      <c r="L7383" s="185">
        <f t="shared" si="6102"/>
        <v>0</v>
      </c>
      <c r="M7383" s="15">
        <f t="shared" ref="M7383:O7383" si="6105">SUM(M7384:M7385)</f>
        <v>0</v>
      </c>
      <c r="N7383" s="15">
        <f t="shared" si="6105"/>
        <v>0</v>
      </c>
      <c r="O7383" s="15">
        <f t="shared" si="6105"/>
        <v>0</v>
      </c>
      <c r="P7383" s="15">
        <f t="shared" si="6077"/>
        <v>100</v>
      </c>
      <c r="Q7383" s="185">
        <f t="shared" si="6082"/>
        <v>11.111111111111111</v>
      </c>
    </row>
    <row r="7384" spans="1:17" x14ac:dyDescent="0.25">
      <c r="A7384" s="4" t="s">
        <v>2598</v>
      </c>
      <c r="B7384" s="4" t="s">
        <v>3</v>
      </c>
      <c r="C7384" s="4" t="s">
        <v>12</v>
      </c>
      <c r="D7384" s="4" t="s">
        <v>2600</v>
      </c>
      <c r="E7384" s="3" t="s">
        <v>69</v>
      </c>
      <c r="F7384" s="4"/>
      <c r="G7384" s="16" t="s">
        <v>737</v>
      </c>
      <c r="H7384" s="16" t="s">
        <v>68</v>
      </c>
      <c r="I7384" s="183">
        <v>100</v>
      </c>
      <c r="J7384" s="183">
        <v>100</v>
      </c>
      <c r="K7384" s="183">
        <v>100</v>
      </c>
      <c r="L7384" s="183">
        <f>M7384+N7384+O7384</f>
        <v>0</v>
      </c>
      <c r="M7384" s="17"/>
      <c r="N7384" s="17"/>
      <c r="O7384" s="17"/>
      <c r="P7384" s="17">
        <f t="shared" si="6077"/>
        <v>100</v>
      </c>
      <c r="Q7384" s="183">
        <f t="shared" si="6082"/>
        <v>100</v>
      </c>
    </row>
    <row r="7385" spans="1:17" x14ac:dyDescent="0.25">
      <c r="A7385" s="4" t="s">
        <v>2598</v>
      </c>
      <c r="B7385" s="4" t="s">
        <v>3</v>
      </c>
      <c r="C7385" s="4" t="s">
        <v>12</v>
      </c>
      <c r="D7385" s="4" t="s">
        <v>2600</v>
      </c>
      <c r="E7385" s="3" t="s">
        <v>69</v>
      </c>
      <c r="F7385" s="4" t="s">
        <v>2623</v>
      </c>
      <c r="G7385" s="16" t="s">
        <v>737</v>
      </c>
      <c r="H7385" s="16" t="s">
        <v>2624</v>
      </c>
      <c r="I7385" s="183">
        <v>800</v>
      </c>
      <c r="J7385" s="183">
        <v>800</v>
      </c>
      <c r="K7385" s="183">
        <v>0</v>
      </c>
      <c r="L7385" s="183">
        <f>M7385+N7385+O7385</f>
        <v>0</v>
      </c>
      <c r="M7385" s="17"/>
      <c r="N7385" s="17"/>
      <c r="O7385" s="17"/>
      <c r="P7385" s="17">
        <f t="shared" si="6077"/>
        <v>0</v>
      </c>
      <c r="Q7385" s="183">
        <f t="shared" si="6082"/>
        <v>0</v>
      </c>
    </row>
    <row r="7386" spans="1:17" ht="22.5" x14ac:dyDescent="0.25">
      <c r="A7386" s="1" t="s">
        <v>1</v>
      </c>
      <c r="B7386" s="1" t="s">
        <v>1</v>
      </c>
      <c r="C7386" s="1" t="s">
        <v>1</v>
      </c>
      <c r="D7386" s="2" t="s">
        <v>1</v>
      </c>
      <c r="E7386" s="2" t="s">
        <v>1</v>
      </c>
      <c r="F7386" s="2" t="s">
        <v>1</v>
      </c>
      <c r="G7386" s="2" t="s">
        <v>1</v>
      </c>
      <c r="H7386" s="13" t="s">
        <v>70</v>
      </c>
      <c r="I7386" s="184">
        <f t="shared" ref="I7386:O7386" si="6106">SUM(I7387)</f>
        <v>725050</v>
      </c>
      <c r="J7386" s="184">
        <f t="shared" si="6106"/>
        <v>425050</v>
      </c>
      <c r="K7386" s="184">
        <f t="shared" si="6106"/>
        <v>285000</v>
      </c>
      <c r="L7386" s="184">
        <f t="shared" si="6106"/>
        <v>10000</v>
      </c>
      <c r="M7386" s="14">
        <f t="shared" si="6106"/>
        <v>10000</v>
      </c>
      <c r="N7386" s="14">
        <f t="shared" si="6106"/>
        <v>0</v>
      </c>
      <c r="O7386" s="14">
        <f t="shared" si="6106"/>
        <v>0</v>
      </c>
      <c r="P7386" s="14">
        <f t="shared" si="6077"/>
        <v>295000</v>
      </c>
      <c r="Q7386" s="184">
        <f t="shared" si="6082"/>
        <v>69.403599576520421</v>
      </c>
    </row>
    <row r="7387" spans="1:17" x14ac:dyDescent="0.25">
      <c r="A7387" s="4" t="s">
        <v>2598</v>
      </c>
      <c r="B7387" s="4" t="s">
        <v>3</v>
      </c>
      <c r="C7387" s="4" t="s">
        <v>12</v>
      </c>
      <c r="D7387" s="4" t="s">
        <v>2600</v>
      </c>
      <c r="E7387" s="2" t="s">
        <v>71</v>
      </c>
      <c r="F7387" s="2" t="s">
        <v>1</v>
      </c>
      <c r="G7387" s="2" t="s">
        <v>1</v>
      </c>
      <c r="H7387" s="2" t="s">
        <v>72</v>
      </c>
      <c r="I7387" s="185">
        <f t="shared" ref="I7387:L7387" si="6107">SUM(I7388,I7390)</f>
        <v>725050</v>
      </c>
      <c r="J7387" s="185">
        <f t="shared" ref="J7387" si="6108">SUM(J7388,J7390)</f>
        <v>425050</v>
      </c>
      <c r="K7387" s="185">
        <f t="shared" ref="K7387" si="6109">SUM(K7388,K7390)</f>
        <v>285000</v>
      </c>
      <c r="L7387" s="185">
        <f t="shared" si="6107"/>
        <v>10000</v>
      </c>
      <c r="M7387" s="15">
        <f t="shared" ref="M7387:O7387" si="6110">SUM(M7388,M7390)</f>
        <v>10000</v>
      </c>
      <c r="N7387" s="15">
        <f t="shared" si="6110"/>
        <v>0</v>
      </c>
      <c r="O7387" s="15">
        <f t="shared" si="6110"/>
        <v>0</v>
      </c>
      <c r="P7387" s="15">
        <f t="shared" si="6077"/>
        <v>295000</v>
      </c>
      <c r="Q7387" s="185">
        <f t="shared" si="6082"/>
        <v>69.403599576520421</v>
      </c>
    </row>
    <row r="7388" spans="1:17" x14ac:dyDescent="0.25">
      <c r="A7388" s="1" t="s">
        <v>2598</v>
      </c>
      <c r="B7388" s="1" t="s">
        <v>3</v>
      </c>
      <c r="C7388" s="1" t="s">
        <v>12</v>
      </c>
      <c r="D7388" s="1" t="s">
        <v>2600</v>
      </c>
      <c r="E7388" s="1" t="s">
        <v>73</v>
      </c>
      <c r="F7388" s="4" t="s">
        <v>1</v>
      </c>
      <c r="G7388" s="16" t="s">
        <v>1</v>
      </c>
      <c r="H7388" s="2" t="s">
        <v>74</v>
      </c>
      <c r="I7388" s="185">
        <f t="shared" ref="I7388:O7388" si="6111">SUM(I7389)</f>
        <v>300000</v>
      </c>
      <c r="J7388" s="185">
        <f t="shared" si="6111"/>
        <v>0</v>
      </c>
      <c r="K7388" s="185">
        <f t="shared" si="6111"/>
        <v>0</v>
      </c>
      <c r="L7388" s="185">
        <f t="shared" si="6111"/>
        <v>0</v>
      </c>
      <c r="M7388" s="15">
        <f t="shared" si="6111"/>
        <v>0</v>
      </c>
      <c r="N7388" s="15">
        <f t="shared" si="6111"/>
        <v>0</v>
      </c>
      <c r="O7388" s="15">
        <f t="shared" si="6111"/>
        <v>0</v>
      </c>
      <c r="P7388" s="15">
        <f t="shared" si="6077"/>
        <v>0</v>
      </c>
      <c r="Q7388" s="164" t="str">
        <f t="shared" si="6082"/>
        <v>-</v>
      </c>
    </row>
    <row r="7389" spans="1:17" x14ac:dyDescent="0.25">
      <c r="A7389" s="4" t="s">
        <v>2598</v>
      </c>
      <c r="B7389" s="4" t="s">
        <v>3</v>
      </c>
      <c r="C7389" s="4" t="s">
        <v>12</v>
      </c>
      <c r="D7389" s="4" t="s">
        <v>2600</v>
      </c>
      <c r="E7389" s="3" t="s">
        <v>75</v>
      </c>
      <c r="F7389" s="4"/>
      <c r="G7389" s="16" t="s">
        <v>737</v>
      </c>
      <c r="H7389" s="16" t="s">
        <v>74</v>
      </c>
      <c r="I7389" s="183">
        <v>300000</v>
      </c>
      <c r="J7389" s="183">
        <v>0</v>
      </c>
      <c r="K7389" s="183">
        <v>0</v>
      </c>
      <c r="L7389" s="183">
        <f>M7389+N7389+O7389</f>
        <v>0</v>
      </c>
      <c r="M7389" s="17"/>
      <c r="N7389" s="17"/>
      <c r="O7389" s="17"/>
      <c r="P7389" s="17">
        <f t="shared" si="6077"/>
        <v>0</v>
      </c>
      <c r="Q7389" s="161" t="str">
        <f t="shared" si="6082"/>
        <v>-</v>
      </c>
    </row>
    <row r="7390" spans="1:17" x14ac:dyDescent="0.25">
      <c r="A7390" s="1" t="s">
        <v>2598</v>
      </c>
      <c r="B7390" s="1" t="s">
        <v>3</v>
      </c>
      <c r="C7390" s="1" t="s">
        <v>12</v>
      </c>
      <c r="D7390" s="1" t="s">
        <v>2600</v>
      </c>
      <c r="E7390" s="1" t="s">
        <v>181</v>
      </c>
      <c r="F7390" s="4" t="s">
        <v>1</v>
      </c>
      <c r="G7390" s="16" t="s">
        <v>1</v>
      </c>
      <c r="H7390" s="2" t="s">
        <v>182</v>
      </c>
      <c r="I7390" s="185">
        <f t="shared" ref="I7390:O7390" si="6112">SUM(I7391:I7392)</f>
        <v>425050</v>
      </c>
      <c r="J7390" s="185">
        <f t="shared" si="6112"/>
        <v>425050</v>
      </c>
      <c r="K7390" s="185">
        <f t="shared" si="6112"/>
        <v>285000</v>
      </c>
      <c r="L7390" s="185">
        <f t="shared" si="6112"/>
        <v>10000</v>
      </c>
      <c r="M7390" s="15">
        <f t="shared" si="6112"/>
        <v>10000</v>
      </c>
      <c r="N7390" s="15">
        <f t="shared" si="6112"/>
        <v>0</v>
      </c>
      <c r="O7390" s="15">
        <f t="shared" si="6112"/>
        <v>0</v>
      </c>
      <c r="P7390" s="15">
        <f t="shared" si="6077"/>
        <v>295000</v>
      </c>
      <c r="Q7390" s="185">
        <f t="shared" si="6082"/>
        <v>69.403599576520421</v>
      </c>
    </row>
    <row r="7391" spans="1:17" x14ac:dyDescent="0.25">
      <c r="A7391" s="4" t="s">
        <v>2598</v>
      </c>
      <c r="B7391" s="4" t="s">
        <v>3</v>
      </c>
      <c r="C7391" s="4" t="s">
        <v>12</v>
      </c>
      <c r="D7391" s="4" t="s">
        <v>2600</v>
      </c>
      <c r="E7391" s="3" t="s">
        <v>183</v>
      </c>
      <c r="F7391" s="4"/>
      <c r="G7391" s="16" t="s">
        <v>737</v>
      </c>
      <c r="H7391" s="16" t="s">
        <v>182</v>
      </c>
      <c r="I7391" s="183">
        <v>325000</v>
      </c>
      <c r="J7391" s="183">
        <v>325000</v>
      </c>
      <c r="K7391" s="183">
        <v>225000</v>
      </c>
      <c r="L7391" s="183">
        <f>M7391+N7391+O7391</f>
        <v>0</v>
      </c>
      <c r="M7391" s="17"/>
      <c r="N7391" s="17"/>
      <c r="O7391" s="17"/>
      <c r="P7391" s="17">
        <f t="shared" si="6077"/>
        <v>225000</v>
      </c>
      <c r="Q7391" s="183">
        <f t="shared" si="6082"/>
        <v>69.230769230769226</v>
      </c>
    </row>
    <row r="7392" spans="1:17" x14ac:dyDescent="0.25">
      <c r="A7392" s="4" t="s">
        <v>2598</v>
      </c>
      <c r="B7392" s="4" t="s">
        <v>3</v>
      </c>
      <c r="C7392" s="4" t="s">
        <v>12</v>
      </c>
      <c r="D7392" s="4" t="s">
        <v>2600</v>
      </c>
      <c r="E7392" s="3" t="s">
        <v>183</v>
      </c>
      <c r="F7392" s="4" t="s">
        <v>2625</v>
      </c>
      <c r="G7392" s="16" t="s">
        <v>737</v>
      </c>
      <c r="H7392" s="16" t="s">
        <v>2626</v>
      </c>
      <c r="I7392" s="183">
        <v>100050</v>
      </c>
      <c r="J7392" s="183">
        <v>100050</v>
      </c>
      <c r="K7392" s="183">
        <v>60000</v>
      </c>
      <c r="L7392" s="183">
        <f>M7392+N7392+O7392</f>
        <v>10000</v>
      </c>
      <c r="M7392" s="17">
        <v>10000</v>
      </c>
      <c r="N7392" s="17"/>
      <c r="O7392" s="17"/>
      <c r="P7392" s="17">
        <f t="shared" si="6077"/>
        <v>70000</v>
      </c>
      <c r="Q7392" s="183">
        <f t="shared" si="6082"/>
        <v>69.965017491254372</v>
      </c>
    </row>
    <row r="7393" spans="1:17" x14ac:dyDescent="0.25">
      <c r="A7393" s="16" t="s">
        <v>1</v>
      </c>
      <c r="B7393" s="16" t="s">
        <v>1</v>
      </c>
      <c r="C7393" s="16" t="s">
        <v>1</v>
      </c>
      <c r="D7393" s="16" t="s">
        <v>1</v>
      </c>
      <c r="E7393" s="16" t="s">
        <v>1</v>
      </c>
      <c r="F7393" s="16" t="s">
        <v>1</v>
      </c>
      <c r="G7393" s="16" t="s">
        <v>1</v>
      </c>
      <c r="H7393" s="13" t="s">
        <v>2627</v>
      </c>
      <c r="I7393" s="184">
        <f t="shared" ref="I7393:O7393" si="6113">SUM(I7386,I7381,I7348)</f>
        <v>6872321</v>
      </c>
      <c r="J7393" s="184">
        <f t="shared" si="6113"/>
        <v>5957321</v>
      </c>
      <c r="K7393" s="184">
        <f t="shared" si="6113"/>
        <v>4190198</v>
      </c>
      <c r="L7393" s="184">
        <f t="shared" si="6113"/>
        <v>1089765</v>
      </c>
      <c r="M7393" s="14">
        <f t="shared" si="6113"/>
        <v>385165</v>
      </c>
      <c r="N7393" s="14">
        <f t="shared" si="6113"/>
        <v>354800</v>
      </c>
      <c r="O7393" s="14">
        <f t="shared" si="6113"/>
        <v>349800</v>
      </c>
      <c r="P7393" s="14">
        <f t="shared" si="6077"/>
        <v>5279963</v>
      </c>
      <c r="Q7393" s="184">
        <f t="shared" si="6082"/>
        <v>88.629822029063064</v>
      </c>
    </row>
    <row r="7394" spans="1:17" ht="15.75" thickBot="1" x14ac:dyDescent="0.3">
      <c r="A7394" s="16" t="s">
        <v>1</v>
      </c>
      <c r="B7394" s="16" t="s">
        <v>1</v>
      </c>
      <c r="C7394" s="16" t="s">
        <v>1</v>
      </c>
      <c r="D7394" s="16" t="s">
        <v>1</v>
      </c>
      <c r="E7394" s="16" t="s">
        <v>1</v>
      </c>
      <c r="F7394" s="16" t="s">
        <v>1</v>
      </c>
      <c r="G7394" s="16" t="s">
        <v>1</v>
      </c>
      <c r="H7394" s="2" t="s">
        <v>77</v>
      </c>
      <c r="I7394" s="185">
        <v>91</v>
      </c>
      <c r="J7394" s="185">
        <v>91</v>
      </c>
      <c r="K7394" s="185"/>
      <c r="L7394" s="185">
        <f>M7394+N7394+O7394</f>
        <v>0</v>
      </c>
      <c r="M7394" s="16"/>
      <c r="N7394" s="16"/>
      <c r="O7394" s="16"/>
      <c r="P7394" s="15">
        <f t="shared" si="6077"/>
        <v>0</v>
      </c>
      <c r="Q7394" s="164"/>
    </row>
    <row r="7395" spans="1:17" ht="45.75" thickBot="1" x14ac:dyDescent="0.3">
      <c r="A7395" s="212" t="s">
        <v>1</v>
      </c>
      <c r="B7395" s="212" t="s">
        <v>1</v>
      </c>
      <c r="C7395" s="212" t="s">
        <v>1</v>
      </c>
      <c r="D7395" s="212" t="s">
        <v>1</v>
      </c>
      <c r="E7395" s="212" t="s">
        <v>1</v>
      </c>
      <c r="F7395" s="212" t="s">
        <v>1</v>
      </c>
      <c r="G7395" s="214" t="s">
        <v>1</v>
      </c>
      <c r="H7395" s="5" t="s">
        <v>78</v>
      </c>
      <c r="I7395" s="109" t="s">
        <v>3374</v>
      </c>
      <c r="J7395" s="109" t="s">
        <v>3433</v>
      </c>
      <c r="K7395" s="109" t="s">
        <v>3437</v>
      </c>
      <c r="L7395" s="109" t="s">
        <v>3434</v>
      </c>
      <c r="M7395" s="5" t="s">
        <v>3439</v>
      </c>
      <c r="N7395" s="5" t="s">
        <v>3440</v>
      </c>
      <c r="O7395" s="5" t="s">
        <v>3441</v>
      </c>
      <c r="P7395" s="5" t="s">
        <v>3438</v>
      </c>
      <c r="Q7395" s="162" t="s">
        <v>3302</v>
      </c>
    </row>
    <row r="7396" spans="1:17" x14ac:dyDescent="0.25">
      <c r="A7396" s="213"/>
      <c r="B7396" s="213"/>
      <c r="C7396" s="213"/>
      <c r="D7396" s="213"/>
      <c r="E7396" s="213"/>
      <c r="F7396" s="213"/>
      <c r="G7396" s="215"/>
      <c r="H7396" s="18" t="s">
        <v>1</v>
      </c>
      <c r="I7396" s="110">
        <v>1</v>
      </c>
      <c r="J7396" s="110">
        <v>2</v>
      </c>
      <c r="K7396" s="110">
        <v>20</v>
      </c>
      <c r="L7396" s="110" t="s">
        <v>3402</v>
      </c>
      <c r="M7396" s="12">
        <v>5</v>
      </c>
      <c r="N7396" s="12">
        <v>6</v>
      </c>
      <c r="O7396" s="12">
        <v>7</v>
      </c>
      <c r="P7396" s="12" t="s">
        <v>3303</v>
      </c>
      <c r="Q7396" s="110">
        <v>9</v>
      </c>
    </row>
    <row r="7397" spans="1:17" x14ac:dyDescent="0.25">
      <c r="A7397" s="213"/>
      <c r="B7397" s="213"/>
      <c r="C7397" s="213"/>
      <c r="D7397" s="213"/>
      <c r="E7397" s="213"/>
      <c r="F7397" s="213"/>
      <c r="G7397" s="215"/>
      <c r="H7397" s="19" t="s">
        <v>2628</v>
      </c>
      <c r="I7397" s="186">
        <f t="shared" ref="I7397:L7397" si="6114">SUM(I7374,I7358,I7356,I7355,I7354,I7353,I7352,I7350)</f>
        <v>4136171</v>
      </c>
      <c r="J7397" s="186">
        <f t="shared" ref="J7397" si="6115">SUM(J7374,J7358,J7356,J7355,J7354,J7353,J7352,J7350)</f>
        <v>4121171</v>
      </c>
      <c r="K7397" s="186">
        <f t="shared" ref="K7397" si="6116">SUM(K7374,K7358,K7356,K7355,K7354,K7353,K7352,K7350)</f>
        <v>3038898</v>
      </c>
      <c r="L7397" s="186">
        <f t="shared" si="6114"/>
        <v>977765</v>
      </c>
      <c r="M7397" s="20">
        <f t="shared" ref="M7397:O7397" si="6117">SUM(M7374,M7358,M7356,M7355,M7354,M7353,M7352,M7350)</f>
        <v>308165</v>
      </c>
      <c r="N7397" s="20">
        <f t="shared" si="6117"/>
        <v>334800</v>
      </c>
      <c r="O7397" s="20">
        <f t="shared" si="6117"/>
        <v>334800</v>
      </c>
      <c r="P7397" s="20">
        <f t="shared" ref="P7397:P7407" si="6118">K7397+L7397</f>
        <v>4016663</v>
      </c>
      <c r="Q7397" s="186">
        <f>IF(J7397=0,"-",P7397/J7397*100)</f>
        <v>97.464118814773755</v>
      </c>
    </row>
    <row r="7398" spans="1:17" x14ac:dyDescent="0.25">
      <c r="A7398" s="213"/>
      <c r="B7398" s="213"/>
      <c r="C7398" s="213"/>
      <c r="D7398" s="213"/>
      <c r="E7398" s="213"/>
      <c r="F7398" s="213"/>
      <c r="G7398" s="215"/>
      <c r="H7398" s="19" t="s">
        <v>813</v>
      </c>
      <c r="I7398" s="186">
        <f t="shared" ref="I7398:L7398" si="6119">SUM(I7392,I7391,I7389,I7385,I7384,I7380,I7379,I7378,I7377,I7376,I7375,I7373,I7371,I7370,I7369,I7367,I7366,I7365,I7364,I7363,I7362,I7361)</f>
        <v>2736150</v>
      </c>
      <c r="J7398" s="186">
        <f t="shared" ref="J7398" si="6120">SUM(J7392,J7391,J7389,J7385,J7384,J7380,J7379,J7378,J7377,J7376,J7375,J7373,J7371,J7370,J7369,J7367,J7366,J7365,J7364,J7363,J7362,J7361)</f>
        <v>1836150</v>
      </c>
      <c r="K7398" s="186">
        <f t="shared" ref="K7398" si="6121">SUM(K7392,K7391,K7389,K7385,K7384,K7380,K7379,K7378,K7377,K7376,K7375,K7373,K7371,K7370,K7369,K7367,K7366,K7365,K7364,K7363,K7362,K7361)</f>
        <v>1151300</v>
      </c>
      <c r="L7398" s="186">
        <f t="shared" si="6119"/>
        <v>112000</v>
      </c>
      <c r="M7398" s="20">
        <f t="shared" ref="M7398:O7398" si="6122">SUM(M7392,M7391,M7389,M7385,M7384,M7380,M7379,M7378,M7377,M7376,M7375,M7373,M7371,M7370,M7369,M7367,M7366,M7365,M7364,M7363,M7362,M7361)</f>
        <v>77000</v>
      </c>
      <c r="N7398" s="20">
        <f t="shared" si="6122"/>
        <v>20000</v>
      </c>
      <c r="O7398" s="20">
        <f t="shared" si="6122"/>
        <v>15000</v>
      </c>
      <c r="P7398" s="20">
        <f t="shared" si="6118"/>
        <v>1263300</v>
      </c>
      <c r="Q7398" s="186">
        <f>IF(J7398=0,"-",P7398/J7398*100)</f>
        <v>68.801568499305603</v>
      </c>
    </row>
    <row r="7399" spans="1:17" x14ac:dyDescent="0.25">
      <c r="A7399" s="216"/>
      <c r="B7399" s="216"/>
      <c r="C7399" s="216"/>
      <c r="D7399" s="216"/>
      <c r="E7399" s="216"/>
      <c r="F7399" s="216"/>
      <c r="G7399" s="217"/>
      <c r="H7399" s="21" t="s">
        <v>80</v>
      </c>
      <c r="I7399" s="186">
        <f t="shared" ref="I7399:L7399" si="6123">SUM(I7397:I7398)</f>
        <v>6872321</v>
      </c>
      <c r="J7399" s="186">
        <f t="shared" ref="J7399" si="6124">SUM(J7397:J7398)</f>
        <v>5957321</v>
      </c>
      <c r="K7399" s="186">
        <f t="shared" ref="K7399" si="6125">SUM(K7397:K7398)</f>
        <v>4190198</v>
      </c>
      <c r="L7399" s="186">
        <f t="shared" si="6123"/>
        <v>1089765</v>
      </c>
      <c r="M7399" s="20">
        <f t="shared" ref="M7399:O7399" si="6126">SUM(M7397:M7398)</f>
        <v>385165</v>
      </c>
      <c r="N7399" s="20">
        <f t="shared" si="6126"/>
        <v>354800</v>
      </c>
      <c r="O7399" s="20">
        <f t="shared" si="6126"/>
        <v>349800</v>
      </c>
      <c r="P7399" s="20">
        <f t="shared" si="6118"/>
        <v>5279963</v>
      </c>
      <c r="Q7399" s="186">
        <f>IF(J7399=0,"-",P7399/J7399*100)</f>
        <v>88.629822029063064</v>
      </c>
    </row>
    <row r="7400" spans="1:17" x14ac:dyDescent="0.25">
      <c r="A7400" s="16" t="s">
        <v>1</v>
      </c>
      <c r="B7400" s="16" t="s">
        <v>1</v>
      </c>
      <c r="C7400" s="16" t="s">
        <v>1</v>
      </c>
      <c r="D7400" s="16" t="s">
        <v>1</v>
      </c>
      <c r="E7400" s="16" t="s">
        <v>1</v>
      </c>
      <c r="F7400" s="16" t="s">
        <v>1</v>
      </c>
      <c r="G7400" s="16" t="s">
        <v>1</v>
      </c>
      <c r="H7400" s="22" t="s">
        <v>1</v>
      </c>
      <c r="I7400" s="187"/>
      <c r="J7400" s="187"/>
      <c r="K7400" s="187"/>
      <c r="L7400" s="187">
        <f>M7400+N7400+O7400</f>
        <v>0</v>
      </c>
      <c r="M7400" s="22"/>
      <c r="N7400" s="22"/>
      <c r="O7400" s="22"/>
      <c r="P7400" s="22">
        <f t="shared" si="6118"/>
        <v>0</v>
      </c>
      <c r="Q7400" s="166"/>
    </row>
    <row r="7401" spans="1:17" x14ac:dyDescent="0.25">
      <c r="A7401" s="16" t="s">
        <v>1</v>
      </c>
      <c r="B7401" s="16" t="s">
        <v>1</v>
      </c>
      <c r="C7401" s="16" t="s">
        <v>1</v>
      </c>
      <c r="D7401" s="16" t="s">
        <v>1</v>
      </c>
      <c r="E7401" s="16" t="s">
        <v>1</v>
      </c>
      <c r="F7401" s="16" t="s">
        <v>1</v>
      </c>
      <c r="G7401" s="16" t="s">
        <v>1</v>
      </c>
      <c r="H7401" s="13" t="s">
        <v>2629</v>
      </c>
      <c r="I7401" s="184">
        <f t="shared" ref="I7401:L7401" si="6127">SUM(I7393)</f>
        <v>6872321</v>
      </c>
      <c r="J7401" s="184">
        <f t="shared" ref="J7401" si="6128">SUM(J7393)</f>
        <v>5957321</v>
      </c>
      <c r="K7401" s="184">
        <f t="shared" ref="K7401" si="6129">SUM(K7393)</f>
        <v>4190198</v>
      </c>
      <c r="L7401" s="184">
        <f t="shared" si="6127"/>
        <v>1089765</v>
      </c>
      <c r="M7401" s="14">
        <f t="shared" ref="M7401:O7401" si="6130">SUM(M7393)</f>
        <v>385165</v>
      </c>
      <c r="N7401" s="14">
        <f t="shared" si="6130"/>
        <v>354800</v>
      </c>
      <c r="O7401" s="14">
        <f t="shared" si="6130"/>
        <v>349800</v>
      </c>
      <c r="P7401" s="14">
        <f t="shared" si="6118"/>
        <v>5279963</v>
      </c>
      <c r="Q7401" s="184">
        <f>IF(J7401=0,"-",P7401/J7401*100)</f>
        <v>88.629822029063064</v>
      </c>
    </row>
    <row r="7402" spans="1:17" x14ac:dyDescent="0.25">
      <c r="A7402" s="16" t="s">
        <v>1</v>
      </c>
      <c r="B7402" s="16" t="s">
        <v>1</v>
      </c>
      <c r="C7402" s="16" t="s">
        <v>1</v>
      </c>
      <c r="D7402" s="16" t="s">
        <v>1</v>
      </c>
      <c r="E7402" s="16" t="s">
        <v>1</v>
      </c>
      <c r="F7402" s="16" t="s">
        <v>1</v>
      </c>
      <c r="G7402" s="16" t="s">
        <v>1</v>
      </c>
      <c r="H7402" s="2" t="s">
        <v>77</v>
      </c>
      <c r="I7402" s="185">
        <f t="shared" ref="I7402:L7402" si="6131">SUM(I7394)</f>
        <v>91</v>
      </c>
      <c r="J7402" s="185">
        <f t="shared" ref="J7402" si="6132">SUM(J7394)</f>
        <v>91</v>
      </c>
      <c r="K7402" s="185"/>
      <c r="L7402" s="185">
        <f t="shared" si="6131"/>
        <v>0</v>
      </c>
      <c r="M7402" s="16">
        <f t="shared" ref="M7402:O7402" si="6133">SUM(M7394)</f>
        <v>0</v>
      </c>
      <c r="N7402" s="16">
        <f t="shared" si="6133"/>
        <v>0</v>
      </c>
      <c r="O7402" s="16">
        <f t="shared" si="6133"/>
        <v>0</v>
      </c>
      <c r="P7402" s="15">
        <f t="shared" si="6118"/>
        <v>0</v>
      </c>
      <c r="Q7402" s="185">
        <f>IF(J7402=0,"-",P7402/J7402*100)</f>
        <v>0</v>
      </c>
    </row>
    <row r="7403" spans="1:17" x14ac:dyDescent="0.25">
      <c r="A7403" s="16" t="s">
        <v>1</v>
      </c>
      <c r="B7403" s="16" t="s">
        <v>1</v>
      </c>
      <c r="C7403" s="16" t="s">
        <v>1</v>
      </c>
      <c r="D7403" s="16" t="s">
        <v>1</v>
      </c>
      <c r="E7403" s="16" t="s">
        <v>1</v>
      </c>
      <c r="F7403" s="16" t="s">
        <v>1</v>
      </c>
      <c r="G7403" s="16" t="s">
        <v>1</v>
      </c>
      <c r="H7403" s="23" t="s">
        <v>1</v>
      </c>
      <c r="I7403" s="179"/>
      <c r="J7403" s="179"/>
      <c r="K7403" s="179"/>
      <c r="L7403" s="179">
        <f>M7403+N7403+O7403</f>
        <v>0</v>
      </c>
      <c r="M7403" s="24"/>
      <c r="N7403" s="24"/>
      <c r="O7403" s="24"/>
      <c r="P7403" s="24">
        <f t="shared" si="6118"/>
        <v>0</v>
      </c>
      <c r="Q7403" s="167"/>
    </row>
    <row r="7404" spans="1:17" x14ac:dyDescent="0.25">
      <c r="A7404" s="16" t="s">
        <v>1</v>
      </c>
      <c r="B7404" s="16" t="s">
        <v>1</v>
      </c>
      <c r="C7404" s="16" t="s">
        <v>1</v>
      </c>
      <c r="D7404" s="16" t="s">
        <v>1</v>
      </c>
      <c r="E7404" s="16" t="s">
        <v>1</v>
      </c>
      <c r="F7404" s="16" t="s">
        <v>1</v>
      </c>
      <c r="G7404" s="16" t="s">
        <v>1</v>
      </c>
      <c r="H7404" s="13" t="s">
        <v>2630</v>
      </c>
      <c r="I7404" s="188">
        <f t="shared" ref="I7404:L7404" si="6134">SUM(I7401)</f>
        <v>6872321</v>
      </c>
      <c r="J7404" s="188">
        <f t="shared" ref="J7404" si="6135">SUM(J7401)</f>
        <v>5957321</v>
      </c>
      <c r="K7404" s="188">
        <f t="shared" ref="K7404" si="6136">SUM(K7401)</f>
        <v>4190198</v>
      </c>
      <c r="L7404" s="188">
        <f t="shared" si="6134"/>
        <v>1089765</v>
      </c>
      <c r="M7404" s="25">
        <f t="shared" ref="M7404:O7404" si="6137">SUM(M7401)</f>
        <v>385165</v>
      </c>
      <c r="N7404" s="25">
        <f t="shared" si="6137"/>
        <v>354800</v>
      </c>
      <c r="O7404" s="25">
        <f t="shared" si="6137"/>
        <v>349800</v>
      </c>
      <c r="P7404" s="25">
        <f t="shared" si="6118"/>
        <v>5279963</v>
      </c>
      <c r="Q7404" s="188">
        <f>IF(J7404=0,"-",P7404/J7404*100)</f>
        <v>88.629822029063064</v>
      </c>
    </row>
    <row r="7405" spans="1:17" x14ac:dyDescent="0.25">
      <c r="A7405" s="16" t="s">
        <v>1</v>
      </c>
      <c r="B7405" s="16" t="s">
        <v>1</v>
      </c>
      <c r="C7405" s="16" t="s">
        <v>1</v>
      </c>
      <c r="D7405" s="16" t="s">
        <v>1</v>
      </c>
      <c r="E7405" s="16" t="s">
        <v>1</v>
      </c>
      <c r="F7405" s="16" t="s">
        <v>1</v>
      </c>
      <c r="G7405" s="16" t="s">
        <v>1</v>
      </c>
      <c r="H7405" s="2" t="s">
        <v>112</v>
      </c>
      <c r="I7405" s="185">
        <f t="shared" ref="I7405:L7405" si="6138">SUM(I7402)</f>
        <v>91</v>
      </c>
      <c r="J7405" s="185">
        <f t="shared" ref="J7405" si="6139">SUM(J7402)</f>
        <v>91</v>
      </c>
      <c r="K7405" s="185"/>
      <c r="L7405" s="185">
        <f t="shared" si="6138"/>
        <v>0</v>
      </c>
      <c r="M7405" s="16">
        <f t="shared" ref="M7405:O7405" si="6140">SUM(M7402)</f>
        <v>0</v>
      </c>
      <c r="N7405" s="16">
        <f t="shared" si="6140"/>
        <v>0</v>
      </c>
      <c r="O7405" s="16">
        <f t="shared" si="6140"/>
        <v>0</v>
      </c>
      <c r="P7405" s="15">
        <f t="shared" si="6118"/>
        <v>0</v>
      </c>
      <c r="Q7405" s="185">
        <f>IF(J7405=0,"-",P7405/J7405*100)</f>
        <v>0</v>
      </c>
    </row>
    <row r="7406" spans="1:17" x14ac:dyDescent="0.25">
      <c r="A7406" s="1" t="s">
        <v>2631</v>
      </c>
      <c r="B7406" s="2" t="s">
        <v>1</v>
      </c>
      <c r="C7406" s="2" t="s">
        <v>1</v>
      </c>
      <c r="D7406" s="2" t="s">
        <v>1</v>
      </c>
      <c r="E7406" s="2" t="s">
        <v>1</v>
      </c>
      <c r="F7406" s="2" t="s">
        <v>1</v>
      </c>
      <c r="G7406" s="2" t="s">
        <v>1</v>
      </c>
      <c r="H7406" s="2" t="s">
        <v>2632</v>
      </c>
      <c r="I7406" s="183">
        <v>0</v>
      </c>
      <c r="J7406" s="183"/>
      <c r="K7406" s="183"/>
      <c r="L7406" s="183">
        <f>M7406+N7406+O7406</f>
        <v>0</v>
      </c>
      <c r="M7406" s="3"/>
      <c r="N7406" s="3"/>
      <c r="O7406" s="3"/>
      <c r="P7406" s="3">
        <f t="shared" si="6118"/>
        <v>0</v>
      </c>
      <c r="Q7406" s="161"/>
    </row>
    <row r="7407" spans="1:17" ht="15.75" thickBot="1" x14ac:dyDescent="0.3">
      <c r="A7407" s="1" t="s">
        <v>2631</v>
      </c>
      <c r="B7407" s="1" t="s">
        <v>3</v>
      </c>
      <c r="C7407" s="4" t="s">
        <v>1</v>
      </c>
      <c r="D7407" s="4" t="s">
        <v>1</v>
      </c>
      <c r="E7407" s="2" t="s">
        <v>1</v>
      </c>
      <c r="F7407" s="2" t="s">
        <v>1</v>
      </c>
      <c r="G7407" s="2" t="s">
        <v>1</v>
      </c>
      <c r="H7407" s="2" t="s">
        <v>1</v>
      </c>
      <c r="I7407" s="183"/>
      <c r="J7407" s="183"/>
      <c r="K7407" s="183"/>
      <c r="L7407" s="183">
        <f>M7407+N7407+O7407</f>
        <v>0</v>
      </c>
      <c r="M7407" s="3"/>
      <c r="N7407" s="3"/>
      <c r="O7407" s="3"/>
      <c r="P7407" s="3">
        <f t="shared" si="6118"/>
        <v>0</v>
      </c>
      <c r="Q7407" s="161"/>
    </row>
    <row r="7408" spans="1:17" ht="45.75" thickBot="1" x14ac:dyDescent="0.3">
      <c r="A7408" s="5" t="s">
        <v>4</v>
      </c>
      <c r="B7408" s="5" t="s">
        <v>5</v>
      </c>
      <c r="C7408" s="5" t="s">
        <v>6</v>
      </c>
      <c r="D7408" s="6" t="s">
        <v>1</v>
      </c>
      <c r="E7408" s="5" t="s">
        <v>7</v>
      </c>
      <c r="F7408" s="5" t="s">
        <v>8</v>
      </c>
      <c r="G7408" s="5" t="s">
        <v>9</v>
      </c>
      <c r="H7408" s="5" t="s">
        <v>10</v>
      </c>
      <c r="I7408" s="109" t="s">
        <v>3374</v>
      </c>
      <c r="J7408" s="109" t="s">
        <v>3433</v>
      </c>
      <c r="K7408" s="109" t="s">
        <v>3437</v>
      </c>
      <c r="L7408" s="109" t="s">
        <v>3434</v>
      </c>
      <c r="M7408" s="5" t="s">
        <v>3439</v>
      </c>
      <c r="N7408" s="5" t="s">
        <v>3440</v>
      </c>
      <c r="O7408" s="5" t="s">
        <v>3441</v>
      </c>
      <c r="P7408" s="5" t="s">
        <v>3438</v>
      </c>
      <c r="Q7408" s="162" t="s">
        <v>3302</v>
      </c>
    </row>
    <row r="7409" spans="1:17" x14ac:dyDescent="0.25">
      <c r="A7409" s="7" t="s">
        <v>1</v>
      </c>
      <c r="B7409" s="7" t="s">
        <v>1</v>
      </c>
      <c r="C7409" s="7" t="s">
        <v>1</v>
      </c>
      <c r="D7409" s="8" t="s">
        <v>1</v>
      </c>
      <c r="E7409" s="8" t="s">
        <v>1</v>
      </c>
      <c r="F7409" s="9" t="s">
        <v>1</v>
      </c>
      <c r="G7409" s="10" t="s">
        <v>1</v>
      </c>
      <c r="H7409" s="11" t="s">
        <v>1</v>
      </c>
      <c r="I7409" s="110">
        <v>1</v>
      </c>
      <c r="J7409" s="110">
        <v>2</v>
      </c>
      <c r="K7409" s="110">
        <v>20</v>
      </c>
      <c r="L7409" s="110" t="s">
        <v>3402</v>
      </c>
      <c r="M7409" s="12">
        <v>5</v>
      </c>
      <c r="N7409" s="12">
        <v>6</v>
      </c>
      <c r="O7409" s="12">
        <v>7</v>
      </c>
      <c r="P7409" s="12" t="s">
        <v>3303</v>
      </c>
      <c r="Q7409" s="110">
        <v>9</v>
      </c>
    </row>
    <row r="7410" spans="1:17" x14ac:dyDescent="0.25">
      <c r="A7410" s="1" t="s">
        <v>2631</v>
      </c>
      <c r="B7410" s="1" t="s">
        <v>3</v>
      </c>
      <c r="C7410" s="4" t="s">
        <v>12</v>
      </c>
      <c r="D7410" s="4" t="s">
        <v>2633</v>
      </c>
      <c r="E7410" s="2" t="s">
        <v>1</v>
      </c>
      <c r="F7410" s="2" t="s">
        <v>1</v>
      </c>
      <c r="G7410" s="2" t="s">
        <v>1</v>
      </c>
      <c r="H7410" s="2" t="s">
        <v>2632</v>
      </c>
      <c r="I7410" s="183">
        <v>0</v>
      </c>
      <c r="J7410" s="183"/>
      <c r="K7410" s="183"/>
      <c r="L7410" s="183">
        <f>M7410+N7410+O7410</f>
        <v>0</v>
      </c>
      <c r="M7410" s="3"/>
      <c r="N7410" s="3"/>
      <c r="O7410" s="3"/>
      <c r="P7410" s="3">
        <f t="shared" ref="P7410:P7447" si="6141">K7410+L7410</f>
        <v>0</v>
      </c>
      <c r="Q7410" s="161"/>
    </row>
    <row r="7411" spans="1:17" ht="33.75" x14ac:dyDescent="0.25">
      <c r="A7411" s="1" t="s">
        <v>1</v>
      </c>
      <c r="B7411" s="1" t="s">
        <v>1</v>
      </c>
      <c r="C7411" s="1" t="s">
        <v>1</v>
      </c>
      <c r="D7411" s="2" t="s">
        <v>1</v>
      </c>
      <c r="E7411" s="2" t="s">
        <v>1</v>
      </c>
      <c r="F7411" s="2" t="s">
        <v>1</v>
      </c>
      <c r="G7411" s="2" t="s">
        <v>1</v>
      </c>
      <c r="H7411" s="13" t="s">
        <v>14</v>
      </c>
      <c r="I7411" s="184">
        <f t="shared" ref="I7411:L7411" si="6142">SUM(I7412,I7420,I7422)</f>
        <v>1670697</v>
      </c>
      <c r="J7411" s="184">
        <f t="shared" ref="J7411" si="6143">SUM(J7412,J7420,J7422)</f>
        <v>1673197</v>
      </c>
      <c r="K7411" s="184">
        <f t="shared" ref="K7411" si="6144">SUM(K7412,K7420,K7422)</f>
        <v>1089499</v>
      </c>
      <c r="L7411" s="184">
        <f t="shared" si="6142"/>
        <v>495431</v>
      </c>
      <c r="M7411" s="14">
        <f t="shared" ref="M7411:O7411" si="6145">SUM(M7412,M7420,M7422)</f>
        <v>158494</v>
      </c>
      <c r="N7411" s="14">
        <f t="shared" si="6145"/>
        <v>189161</v>
      </c>
      <c r="O7411" s="14">
        <f t="shared" si="6145"/>
        <v>147776</v>
      </c>
      <c r="P7411" s="14">
        <f t="shared" si="6141"/>
        <v>1584930</v>
      </c>
      <c r="Q7411" s="184">
        <f t="shared" ref="Q7411:Q7446" si="6146">IF(J7411=0,"-",P7411/J7411*100)</f>
        <v>94.724649876852524</v>
      </c>
    </row>
    <row r="7412" spans="1:17" x14ac:dyDescent="0.25">
      <c r="A7412" s="4" t="s">
        <v>2631</v>
      </c>
      <c r="B7412" s="4" t="s">
        <v>3</v>
      </c>
      <c r="C7412" s="4" t="s">
        <v>12</v>
      </c>
      <c r="D7412" s="4" t="s">
        <v>2633</v>
      </c>
      <c r="E7412" s="2" t="s">
        <v>15</v>
      </c>
      <c r="F7412" s="2" t="s">
        <v>1</v>
      </c>
      <c r="G7412" s="2" t="s">
        <v>1</v>
      </c>
      <c r="H7412" s="2" t="s">
        <v>16</v>
      </c>
      <c r="I7412" s="185">
        <f t="shared" ref="I7412:L7412" si="6147">SUM(I7413:I7414)</f>
        <v>990306</v>
      </c>
      <c r="J7412" s="185">
        <f t="shared" ref="J7412" si="6148">SUM(J7413:J7414)</f>
        <v>990306</v>
      </c>
      <c r="K7412" s="185">
        <f t="shared" ref="K7412" si="6149">SUM(K7413:K7414)</f>
        <v>684683</v>
      </c>
      <c r="L7412" s="185">
        <f t="shared" si="6147"/>
        <v>255025</v>
      </c>
      <c r="M7412" s="15">
        <f t="shared" ref="M7412:O7412" si="6150">SUM(M7413:M7414)</f>
        <v>75060</v>
      </c>
      <c r="N7412" s="15">
        <f t="shared" si="6150"/>
        <v>90272</v>
      </c>
      <c r="O7412" s="15">
        <f t="shared" si="6150"/>
        <v>89693</v>
      </c>
      <c r="P7412" s="15">
        <f t="shared" si="6141"/>
        <v>939708</v>
      </c>
      <c r="Q7412" s="185">
        <f t="shared" si="6146"/>
        <v>94.89067015649708</v>
      </c>
    </row>
    <row r="7413" spans="1:17" x14ac:dyDescent="0.25">
      <c r="A7413" s="4" t="s">
        <v>2631</v>
      </c>
      <c r="B7413" s="4" t="s">
        <v>3</v>
      </c>
      <c r="C7413" s="4" t="s">
        <v>12</v>
      </c>
      <c r="D7413" s="4" t="s">
        <v>2633</v>
      </c>
      <c r="E7413" s="3" t="s">
        <v>18</v>
      </c>
      <c r="F7413" s="4"/>
      <c r="G7413" s="16" t="s">
        <v>174</v>
      </c>
      <c r="H7413" s="16" t="s">
        <v>17</v>
      </c>
      <c r="I7413" s="183">
        <v>889617</v>
      </c>
      <c r="J7413" s="183">
        <v>889617</v>
      </c>
      <c r="K7413" s="183">
        <v>606000</v>
      </c>
      <c r="L7413" s="183">
        <f>M7413+N7413+O7413</f>
        <v>240000</v>
      </c>
      <c r="M7413" s="17">
        <v>70000</v>
      </c>
      <c r="N7413" s="17">
        <v>85000</v>
      </c>
      <c r="O7413" s="17">
        <v>85000</v>
      </c>
      <c r="P7413" s="17">
        <f t="shared" si="6141"/>
        <v>846000</v>
      </c>
      <c r="Q7413" s="183">
        <f t="shared" si="6146"/>
        <v>95.097103585025906</v>
      </c>
    </row>
    <row r="7414" spans="1:17" x14ac:dyDescent="0.25">
      <c r="A7414" s="1" t="s">
        <v>2631</v>
      </c>
      <c r="B7414" s="1" t="s">
        <v>3</v>
      </c>
      <c r="C7414" s="1" t="s">
        <v>12</v>
      </c>
      <c r="D7414" s="1" t="s">
        <v>2633</v>
      </c>
      <c r="E7414" s="1" t="s">
        <v>20</v>
      </c>
      <c r="F7414" s="4" t="s">
        <v>1</v>
      </c>
      <c r="G7414" s="16" t="s">
        <v>1</v>
      </c>
      <c r="H7414" s="2" t="s">
        <v>21</v>
      </c>
      <c r="I7414" s="185">
        <f t="shared" ref="I7414:O7414" si="6151">SUM(I7415:I7419)</f>
        <v>100689</v>
      </c>
      <c r="J7414" s="185">
        <f t="shared" si="6151"/>
        <v>100689</v>
      </c>
      <c r="K7414" s="185">
        <f t="shared" si="6151"/>
        <v>78683</v>
      </c>
      <c r="L7414" s="185">
        <f t="shared" si="6151"/>
        <v>15025</v>
      </c>
      <c r="M7414" s="15">
        <f t="shared" si="6151"/>
        <v>5060</v>
      </c>
      <c r="N7414" s="15">
        <f t="shared" si="6151"/>
        <v>5272</v>
      </c>
      <c r="O7414" s="15">
        <f t="shared" si="6151"/>
        <v>4693</v>
      </c>
      <c r="P7414" s="15">
        <f t="shared" si="6141"/>
        <v>93708</v>
      </c>
      <c r="Q7414" s="185">
        <f t="shared" si="6146"/>
        <v>93.066769955009974</v>
      </c>
    </row>
    <row r="7415" spans="1:17" x14ac:dyDescent="0.25">
      <c r="A7415" s="4" t="s">
        <v>2631</v>
      </c>
      <c r="B7415" s="4" t="s">
        <v>3</v>
      </c>
      <c r="C7415" s="4" t="s">
        <v>12</v>
      </c>
      <c r="D7415" s="4" t="s">
        <v>2633</v>
      </c>
      <c r="E7415" s="3" t="s">
        <v>22</v>
      </c>
      <c r="F7415" s="4" t="s">
        <v>2634</v>
      </c>
      <c r="G7415" s="16" t="s">
        <v>174</v>
      </c>
      <c r="H7415" s="16" t="s">
        <v>86</v>
      </c>
      <c r="I7415" s="183">
        <v>14628</v>
      </c>
      <c r="J7415" s="183">
        <v>14628</v>
      </c>
      <c r="K7415" s="183">
        <v>9540</v>
      </c>
      <c r="L7415" s="183">
        <f>M7415+N7415+O7415</f>
        <v>3604</v>
      </c>
      <c r="M7415" s="17">
        <v>1060</v>
      </c>
      <c r="N7415" s="17">
        <v>1272</v>
      </c>
      <c r="O7415" s="17">
        <v>1272</v>
      </c>
      <c r="P7415" s="17">
        <f t="shared" si="6141"/>
        <v>13144</v>
      </c>
      <c r="Q7415" s="183">
        <f t="shared" si="6146"/>
        <v>89.85507246376811</v>
      </c>
    </row>
    <row r="7416" spans="1:17" x14ac:dyDescent="0.25">
      <c r="A7416" s="4" t="s">
        <v>2631</v>
      </c>
      <c r="B7416" s="4" t="s">
        <v>3</v>
      </c>
      <c r="C7416" s="4" t="s">
        <v>12</v>
      </c>
      <c r="D7416" s="4" t="s">
        <v>2633</v>
      </c>
      <c r="E7416" s="3" t="s">
        <v>22</v>
      </c>
      <c r="F7416" s="4" t="s">
        <v>2635</v>
      </c>
      <c r="G7416" s="16" t="s">
        <v>174</v>
      </c>
      <c r="H7416" s="16" t="s">
        <v>26</v>
      </c>
      <c r="I7416" s="183">
        <v>62721</v>
      </c>
      <c r="J7416" s="183">
        <v>62721</v>
      </c>
      <c r="K7416" s="183">
        <v>51300</v>
      </c>
      <c r="L7416" s="183">
        <f>M7416+N7416+O7416</f>
        <v>11421</v>
      </c>
      <c r="M7416" s="17">
        <v>4000</v>
      </c>
      <c r="N7416" s="17">
        <v>4000</v>
      </c>
      <c r="O7416" s="17">
        <v>3421</v>
      </c>
      <c r="P7416" s="17">
        <f t="shared" si="6141"/>
        <v>62721</v>
      </c>
      <c r="Q7416" s="183">
        <f t="shared" si="6146"/>
        <v>100</v>
      </c>
    </row>
    <row r="7417" spans="1:17" x14ac:dyDescent="0.25">
      <c r="A7417" s="4" t="s">
        <v>2631</v>
      </c>
      <c r="B7417" s="4" t="s">
        <v>3</v>
      </c>
      <c r="C7417" s="4" t="s">
        <v>12</v>
      </c>
      <c r="D7417" s="4" t="s">
        <v>2633</v>
      </c>
      <c r="E7417" s="3" t="s">
        <v>22</v>
      </c>
      <c r="F7417" s="4" t="s">
        <v>2636</v>
      </c>
      <c r="G7417" s="16" t="s">
        <v>174</v>
      </c>
      <c r="H7417" s="16" t="s">
        <v>28</v>
      </c>
      <c r="I7417" s="183">
        <v>17640</v>
      </c>
      <c r="J7417" s="183">
        <v>17640</v>
      </c>
      <c r="K7417" s="183">
        <v>13955</v>
      </c>
      <c r="L7417" s="183">
        <f>M7417+N7417+O7417</f>
        <v>0</v>
      </c>
      <c r="M7417" s="17">
        <v>0</v>
      </c>
      <c r="N7417" s="17">
        <v>0</v>
      </c>
      <c r="O7417" s="17">
        <v>0</v>
      </c>
      <c r="P7417" s="17">
        <f t="shared" si="6141"/>
        <v>13955</v>
      </c>
      <c r="Q7417" s="183">
        <f t="shared" si="6146"/>
        <v>79.109977324263042</v>
      </c>
    </row>
    <row r="7418" spans="1:17" x14ac:dyDescent="0.25">
      <c r="A7418" s="4" t="s">
        <v>2631</v>
      </c>
      <c r="B7418" s="4" t="s">
        <v>3</v>
      </c>
      <c r="C7418" s="4" t="s">
        <v>12</v>
      </c>
      <c r="D7418" s="4" t="s">
        <v>2633</v>
      </c>
      <c r="E7418" s="3" t="s">
        <v>22</v>
      </c>
      <c r="F7418" s="4" t="s">
        <v>2637</v>
      </c>
      <c r="G7418" s="16" t="s">
        <v>174</v>
      </c>
      <c r="H7418" s="16" t="s">
        <v>24</v>
      </c>
      <c r="I7418" s="183">
        <v>0</v>
      </c>
      <c r="J7418" s="183">
        <v>0</v>
      </c>
      <c r="K7418" s="183">
        <v>0</v>
      </c>
      <c r="L7418" s="183">
        <f>M7418+N7418+O7418</f>
        <v>0</v>
      </c>
      <c r="M7418" s="17"/>
      <c r="N7418" s="17"/>
      <c r="O7418" s="17"/>
      <c r="P7418" s="17">
        <f t="shared" si="6141"/>
        <v>0</v>
      </c>
      <c r="Q7418" s="161" t="str">
        <f t="shared" si="6146"/>
        <v>-</v>
      </c>
    </row>
    <row r="7419" spans="1:17" x14ac:dyDescent="0.25">
      <c r="A7419" s="4" t="s">
        <v>2631</v>
      </c>
      <c r="B7419" s="4" t="s">
        <v>3</v>
      </c>
      <c r="C7419" s="4" t="s">
        <v>12</v>
      </c>
      <c r="D7419" s="4" t="s">
        <v>2633</v>
      </c>
      <c r="E7419" s="3" t="s">
        <v>22</v>
      </c>
      <c r="F7419" s="4" t="s">
        <v>2638</v>
      </c>
      <c r="G7419" s="16" t="s">
        <v>174</v>
      </c>
      <c r="H7419" s="16" t="s">
        <v>30</v>
      </c>
      <c r="I7419" s="183">
        <v>5700</v>
      </c>
      <c r="J7419" s="183">
        <v>5700</v>
      </c>
      <c r="K7419" s="183">
        <v>3888</v>
      </c>
      <c r="L7419" s="183">
        <f>M7419+N7419+O7419</f>
        <v>0</v>
      </c>
      <c r="M7419" s="17"/>
      <c r="N7419" s="17"/>
      <c r="O7419" s="17"/>
      <c r="P7419" s="17">
        <f t="shared" si="6141"/>
        <v>3888</v>
      </c>
      <c r="Q7419" s="183">
        <f t="shared" si="6146"/>
        <v>68.21052631578948</v>
      </c>
    </row>
    <row r="7420" spans="1:17" x14ac:dyDescent="0.25">
      <c r="A7420" s="4" t="s">
        <v>2631</v>
      </c>
      <c r="B7420" s="4" t="s">
        <v>3</v>
      </c>
      <c r="C7420" s="4" t="s">
        <v>12</v>
      </c>
      <c r="D7420" s="4" t="s">
        <v>2633</v>
      </c>
      <c r="E7420" s="2" t="s">
        <v>31</v>
      </c>
      <c r="F7420" s="2" t="s">
        <v>1</v>
      </c>
      <c r="G7420" s="2" t="s">
        <v>1</v>
      </c>
      <c r="H7420" s="2" t="s">
        <v>32</v>
      </c>
      <c r="I7420" s="185">
        <f t="shared" ref="I7420:O7420" si="6152">SUM(I7421)</f>
        <v>92669</v>
      </c>
      <c r="J7420" s="185">
        <f t="shared" si="6152"/>
        <v>92669</v>
      </c>
      <c r="K7420" s="185">
        <f t="shared" si="6152"/>
        <v>66000</v>
      </c>
      <c r="L7420" s="185">
        <f t="shared" si="6152"/>
        <v>24000</v>
      </c>
      <c r="M7420" s="15">
        <f t="shared" si="6152"/>
        <v>8000</v>
      </c>
      <c r="N7420" s="15">
        <f t="shared" si="6152"/>
        <v>8000</v>
      </c>
      <c r="O7420" s="15">
        <f t="shared" si="6152"/>
        <v>8000</v>
      </c>
      <c r="P7420" s="15">
        <f t="shared" si="6141"/>
        <v>90000</v>
      </c>
      <c r="Q7420" s="185">
        <f t="shared" si="6146"/>
        <v>97.119856694255901</v>
      </c>
    </row>
    <row r="7421" spans="1:17" x14ac:dyDescent="0.25">
      <c r="A7421" s="4" t="s">
        <v>2631</v>
      </c>
      <c r="B7421" s="4" t="s">
        <v>3</v>
      </c>
      <c r="C7421" s="4" t="s">
        <v>12</v>
      </c>
      <c r="D7421" s="4" t="s">
        <v>2633</v>
      </c>
      <c r="E7421" s="3" t="s">
        <v>34</v>
      </c>
      <c r="F7421" s="4"/>
      <c r="G7421" s="16" t="s">
        <v>174</v>
      </c>
      <c r="H7421" s="16" t="s">
        <v>33</v>
      </c>
      <c r="I7421" s="183">
        <v>92669</v>
      </c>
      <c r="J7421" s="183">
        <v>92669</v>
      </c>
      <c r="K7421" s="183">
        <v>66000</v>
      </c>
      <c r="L7421" s="183">
        <f>M7421+N7421+O7421</f>
        <v>24000</v>
      </c>
      <c r="M7421" s="17">
        <v>8000</v>
      </c>
      <c r="N7421" s="17">
        <v>8000</v>
      </c>
      <c r="O7421" s="17">
        <v>8000</v>
      </c>
      <c r="P7421" s="17">
        <f t="shared" si="6141"/>
        <v>90000</v>
      </c>
      <c r="Q7421" s="183">
        <f t="shared" si="6146"/>
        <v>97.119856694255901</v>
      </c>
    </row>
    <row r="7422" spans="1:17" x14ac:dyDescent="0.25">
      <c r="A7422" s="4" t="s">
        <v>2631</v>
      </c>
      <c r="B7422" s="4" t="s">
        <v>3</v>
      </c>
      <c r="C7422" s="4" t="s">
        <v>12</v>
      </c>
      <c r="D7422" s="4" t="s">
        <v>2633</v>
      </c>
      <c r="E7422" s="2" t="s">
        <v>35</v>
      </c>
      <c r="F7422" s="2" t="s">
        <v>1</v>
      </c>
      <c r="G7422" s="2" t="s">
        <v>1</v>
      </c>
      <c r="H7422" s="2" t="s">
        <v>36</v>
      </c>
      <c r="I7422" s="185">
        <f t="shared" ref="I7422:O7422" si="6153">SUM(I7423:I7430)</f>
        <v>587722</v>
      </c>
      <c r="J7422" s="185">
        <f t="shared" si="6153"/>
        <v>590222</v>
      </c>
      <c r="K7422" s="185">
        <f t="shared" si="6153"/>
        <v>338816</v>
      </c>
      <c r="L7422" s="185">
        <f t="shared" si="6153"/>
        <v>216406</v>
      </c>
      <c r="M7422" s="15">
        <f t="shared" si="6153"/>
        <v>75434</v>
      </c>
      <c r="N7422" s="15">
        <f t="shared" si="6153"/>
        <v>90889</v>
      </c>
      <c r="O7422" s="15">
        <f t="shared" si="6153"/>
        <v>50083</v>
      </c>
      <c r="P7422" s="15">
        <f t="shared" si="6141"/>
        <v>555222</v>
      </c>
      <c r="Q7422" s="185">
        <f t="shared" si="6146"/>
        <v>94.070027887811705</v>
      </c>
    </row>
    <row r="7423" spans="1:17" x14ac:dyDescent="0.25">
      <c r="A7423" s="4" t="s">
        <v>2631</v>
      </c>
      <c r="B7423" s="4" t="s">
        <v>3</v>
      </c>
      <c r="C7423" s="4" t="s">
        <v>12</v>
      </c>
      <c r="D7423" s="4" t="s">
        <v>2633</v>
      </c>
      <c r="E7423" s="3" t="s">
        <v>39</v>
      </c>
      <c r="F7423" s="4"/>
      <c r="G7423" s="16" t="s">
        <v>174</v>
      </c>
      <c r="H7423" s="16" t="s">
        <v>38</v>
      </c>
      <c r="I7423" s="183">
        <v>10000</v>
      </c>
      <c r="J7423" s="183">
        <v>10000</v>
      </c>
      <c r="K7423" s="183">
        <v>8000</v>
      </c>
      <c r="L7423" s="183">
        <f t="shared" ref="L7423:L7429" si="6154">M7423+N7423+O7423</f>
        <v>2000</v>
      </c>
      <c r="M7423" s="17">
        <v>2000</v>
      </c>
      <c r="N7423" s="17">
        <v>0</v>
      </c>
      <c r="O7423" s="17">
        <v>0</v>
      </c>
      <c r="P7423" s="17">
        <f t="shared" si="6141"/>
        <v>10000</v>
      </c>
      <c r="Q7423" s="183">
        <f t="shared" si="6146"/>
        <v>100</v>
      </c>
    </row>
    <row r="7424" spans="1:17" x14ac:dyDescent="0.25">
      <c r="A7424" s="4" t="s">
        <v>2631</v>
      </c>
      <c r="B7424" s="4" t="s">
        <v>3</v>
      </c>
      <c r="C7424" s="4" t="s">
        <v>12</v>
      </c>
      <c r="D7424" s="4" t="s">
        <v>2633</v>
      </c>
      <c r="E7424" s="3" t="s">
        <v>200</v>
      </c>
      <c r="F7424" s="4"/>
      <c r="G7424" s="16" t="s">
        <v>174</v>
      </c>
      <c r="H7424" s="16" t="s">
        <v>199</v>
      </c>
      <c r="I7424" s="183">
        <v>32000</v>
      </c>
      <c r="J7424" s="183">
        <v>32000</v>
      </c>
      <c r="K7424" s="183">
        <v>23460</v>
      </c>
      <c r="L7424" s="183">
        <f t="shared" si="6154"/>
        <v>8540</v>
      </c>
      <c r="M7424" s="17">
        <v>2850</v>
      </c>
      <c r="N7424" s="17">
        <v>2850</v>
      </c>
      <c r="O7424" s="17">
        <v>2840</v>
      </c>
      <c r="P7424" s="17">
        <f t="shared" si="6141"/>
        <v>32000</v>
      </c>
      <c r="Q7424" s="183">
        <f t="shared" si="6146"/>
        <v>100</v>
      </c>
    </row>
    <row r="7425" spans="1:17" x14ac:dyDescent="0.25">
      <c r="A7425" s="4" t="s">
        <v>2631</v>
      </c>
      <c r="B7425" s="4" t="s">
        <v>3</v>
      </c>
      <c r="C7425" s="4" t="s">
        <v>12</v>
      </c>
      <c r="D7425" s="4" t="s">
        <v>2633</v>
      </c>
      <c r="E7425" s="3" t="s">
        <v>203</v>
      </c>
      <c r="F7425" s="4"/>
      <c r="G7425" s="16" t="s">
        <v>174</v>
      </c>
      <c r="H7425" s="16" t="s">
        <v>202</v>
      </c>
      <c r="I7425" s="183">
        <v>4000</v>
      </c>
      <c r="J7425" s="183">
        <v>4000</v>
      </c>
      <c r="K7425" s="183">
        <v>3000</v>
      </c>
      <c r="L7425" s="183">
        <f t="shared" si="6154"/>
        <v>1000</v>
      </c>
      <c r="M7425" s="17">
        <v>1000</v>
      </c>
      <c r="N7425" s="17">
        <v>0</v>
      </c>
      <c r="O7425" s="17">
        <v>0</v>
      </c>
      <c r="P7425" s="17">
        <f t="shared" si="6141"/>
        <v>4000</v>
      </c>
      <c r="Q7425" s="183">
        <f t="shared" si="6146"/>
        <v>100</v>
      </c>
    </row>
    <row r="7426" spans="1:17" x14ac:dyDescent="0.25">
      <c r="A7426" s="4" t="s">
        <v>2631</v>
      </c>
      <c r="B7426" s="4" t="s">
        <v>3</v>
      </c>
      <c r="C7426" s="4" t="s">
        <v>12</v>
      </c>
      <c r="D7426" s="4" t="s">
        <v>2633</v>
      </c>
      <c r="E7426" s="3" t="s">
        <v>206</v>
      </c>
      <c r="F7426" s="4"/>
      <c r="G7426" s="16" t="s">
        <v>174</v>
      </c>
      <c r="H7426" s="16" t="s">
        <v>205</v>
      </c>
      <c r="I7426" s="183">
        <v>4100</v>
      </c>
      <c r="J7426" s="183">
        <v>4100</v>
      </c>
      <c r="K7426" s="183">
        <v>3150</v>
      </c>
      <c r="L7426" s="183">
        <f t="shared" si="6154"/>
        <v>950</v>
      </c>
      <c r="M7426" s="17">
        <v>350</v>
      </c>
      <c r="N7426" s="17">
        <v>300</v>
      </c>
      <c r="O7426" s="17">
        <v>300</v>
      </c>
      <c r="P7426" s="17">
        <f t="shared" si="6141"/>
        <v>4100</v>
      </c>
      <c r="Q7426" s="183">
        <f t="shared" si="6146"/>
        <v>100</v>
      </c>
    </row>
    <row r="7427" spans="1:17" x14ac:dyDescent="0.25">
      <c r="A7427" s="4" t="s">
        <v>2631</v>
      </c>
      <c r="B7427" s="4" t="s">
        <v>3</v>
      </c>
      <c r="C7427" s="4" t="s">
        <v>12</v>
      </c>
      <c r="D7427" s="4" t="s">
        <v>2633</v>
      </c>
      <c r="E7427" s="3" t="s">
        <v>209</v>
      </c>
      <c r="F7427" s="4"/>
      <c r="G7427" s="16" t="s">
        <v>174</v>
      </c>
      <c r="H7427" s="16" t="s">
        <v>208</v>
      </c>
      <c r="I7427" s="183">
        <v>319204</v>
      </c>
      <c r="J7427" s="183">
        <v>319204</v>
      </c>
      <c r="K7427" s="183">
        <v>215000</v>
      </c>
      <c r="L7427" s="183">
        <f t="shared" si="6154"/>
        <v>94204</v>
      </c>
      <c r="M7427" s="208">
        <v>45000</v>
      </c>
      <c r="N7427" s="17">
        <v>24500</v>
      </c>
      <c r="O7427" s="17">
        <v>24704</v>
      </c>
      <c r="P7427" s="17">
        <f t="shared" si="6141"/>
        <v>309204</v>
      </c>
      <c r="Q7427" s="183">
        <f t="shared" si="6146"/>
        <v>96.867207177854922</v>
      </c>
    </row>
    <row r="7428" spans="1:17" x14ac:dyDescent="0.25">
      <c r="A7428" s="4" t="s">
        <v>2631</v>
      </c>
      <c r="B7428" s="4" t="s">
        <v>3</v>
      </c>
      <c r="C7428" s="4" t="s">
        <v>12</v>
      </c>
      <c r="D7428" s="4" t="s">
        <v>2633</v>
      </c>
      <c r="E7428" s="3" t="s">
        <v>212</v>
      </c>
      <c r="F7428" s="4"/>
      <c r="G7428" s="16" t="s">
        <v>174</v>
      </c>
      <c r="H7428" s="16" t="s">
        <v>211</v>
      </c>
      <c r="I7428" s="183">
        <v>100000</v>
      </c>
      <c r="J7428" s="183">
        <v>100000</v>
      </c>
      <c r="K7428" s="183">
        <v>40000</v>
      </c>
      <c r="L7428" s="183">
        <f t="shared" si="6154"/>
        <v>45000</v>
      </c>
      <c r="M7428" s="208">
        <v>15000</v>
      </c>
      <c r="N7428" s="17">
        <v>15000</v>
      </c>
      <c r="O7428" s="17">
        <v>15000</v>
      </c>
      <c r="P7428" s="17">
        <f t="shared" si="6141"/>
        <v>85000</v>
      </c>
      <c r="Q7428" s="183">
        <f t="shared" si="6146"/>
        <v>85</v>
      </c>
    </row>
    <row r="7429" spans="1:17" x14ac:dyDescent="0.25">
      <c r="A7429" s="4" t="s">
        <v>2631</v>
      </c>
      <c r="B7429" s="4" t="s">
        <v>3</v>
      </c>
      <c r="C7429" s="4" t="s">
        <v>12</v>
      </c>
      <c r="D7429" s="4" t="s">
        <v>2633</v>
      </c>
      <c r="E7429" s="3" t="s">
        <v>215</v>
      </c>
      <c r="F7429" s="4"/>
      <c r="G7429" s="16" t="s">
        <v>174</v>
      </c>
      <c r="H7429" s="16" t="s">
        <v>214</v>
      </c>
      <c r="I7429" s="183">
        <v>1600</v>
      </c>
      <c r="J7429" s="183">
        <v>4100</v>
      </c>
      <c r="K7429" s="183">
        <v>4100</v>
      </c>
      <c r="L7429" s="183">
        <f t="shared" si="6154"/>
        <v>0</v>
      </c>
      <c r="M7429" s="17">
        <v>0</v>
      </c>
      <c r="N7429" s="17">
        <v>0</v>
      </c>
      <c r="O7429" s="17">
        <v>0</v>
      </c>
      <c r="P7429" s="17">
        <f t="shared" si="6141"/>
        <v>4100</v>
      </c>
      <c r="Q7429" s="183">
        <f t="shared" si="6146"/>
        <v>100</v>
      </c>
    </row>
    <row r="7430" spans="1:17" x14ac:dyDescent="0.25">
      <c r="A7430" s="1" t="s">
        <v>2631</v>
      </c>
      <c r="B7430" s="1" t="s">
        <v>3</v>
      </c>
      <c r="C7430" s="1" t="s">
        <v>12</v>
      </c>
      <c r="D7430" s="1" t="s">
        <v>2633</v>
      </c>
      <c r="E7430" s="1" t="s">
        <v>40</v>
      </c>
      <c r="F7430" s="4" t="s">
        <v>1</v>
      </c>
      <c r="G7430" s="16" t="s">
        <v>1</v>
      </c>
      <c r="H7430" s="2" t="s">
        <v>41</v>
      </c>
      <c r="I7430" s="185">
        <f t="shared" ref="I7430:O7430" si="6155">SUM(I7431:I7434)</f>
        <v>116818</v>
      </c>
      <c r="J7430" s="185">
        <f t="shared" si="6155"/>
        <v>116818</v>
      </c>
      <c r="K7430" s="185">
        <f t="shared" si="6155"/>
        <v>42106</v>
      </c>
      <c r="L7430" s="185">
        <f t="shared" si="6155"/>
        <v>64712</v>
      </c>
      <c r="M7430" s="15">
        <f t="shared" si="6155"/>
        <v>9234</v>
      </c>
      <c r="N7430" s="15">
        <f t="shared" si="6155"/>
        <v>48239</v>
      </c>
      <c r="O7430" s="15">
        <f t="shared" si="6155"/>
        <v>7239</v>
      </c>
      <c r="P7430" s="15">
        <f t="shared" si="6141"/>
        <v>106818</v>
      </c>
      <c r="Q7430" s="185">
        <f t="shared" si="6146"/>
        <v>91.439675392490884</v>
      </c>
    </row>
    <row r="7431" spans="1:17" x14ac:dyDescent="0.25">
      <c r="A7431" s="4" t="s">
        <v>2631</v>
      </c>
      <c r="B7431" s="4" t="s">
        <v>3</v>
      </c>
      <c r="C7431" s="4" t="s">
        <v>12</v>
      </c>
      <c r="D7431" s="4" t="s">
        <v>2633</v>
      </c>
      <c r="E7431" s="3" t="s">
        <v>42</v>
      </c>
      <c r="F7431" s="4"/>
      <c r="G7431" s="16" t="s">
        <v>174</v>
      </c>
      <c r="H7431" s="16" t="s">
        <v>41</v>
      </c>
      <c r="I7431" s="183">
        <v>60000</v>
      </c>
      <c r="J7431" s="183">
        <v>60000</v>
      </c>
      <c r="K7431" s="183">
        <v>37000</v>
      </c>
      <c r="L7431" s="183">
        <f>M7431+N7431+O7431</f>
        <v>23000</v>
      </c>
      <c r="M7431" s="17">
        <v>8000</v>
      </c>
      <c r="N7431" s="17">
        <v>8000</v>
      </c>
      <c r="O7431" s="17">
        <v>7000</v>
      </c>
      <c r="P7431" s="17">
        <f t="shared" si="6141"/>
        <v>60000</v>
      </c>
      <c r="Q7431" s="183">
        <f t="shared" si="6146"/>
        <v>100</v>
      </c>
    </row>
    <row r="7432" spans="1:17" ht="22.5" x14ac:dyDescent="0.25">
      <c r="A7432" s="4" t="s">
        <v>2631</v>
      </c>
      <c r="B7432" s="4" t="s">
        <v>3</v>
      </c>
      <c r="C7432" s="4" t="s">
        <v>12</v>
      </c>
      <c r="D7432" s="4" t="s">
        <v>2633</v>
      </c>
      <c r="E7432" s="3" t="s">
        <v>42</v>
      </c>
      <c r="F7432" s="4" t="s">
        <v>2639</v>
      </c>
      <c r="G7432" s="16" t="s">
        <v>174</v>
      </c>
      <c r="H7432" s="16" t="s">
        <v>50</v>
      </c>
      <c r="I7432" s="183">
        <v>2818</v>
      </c>
      <c r="J7432" s="183">
        <v>2818</v>
      </c>
      <c r="K7432" s="183">
        <v>2106</v>
      </c>
      <c r="L7432" s="183">
        <f>M7432+N7432+O7432</f>
        <v>712</v>
      </c>
      <c r="M7432" s="17">
        <v>234</v>
      </c>
      <c r="N7432" s="17">
        <v>239</v>
      </c>
      <c r="O7432" s="17">
        <v>239</v>
      </c>
      <c r="P7432" s="17">
        <f t="shared" si="6141"/>
        <v>2818</v>
      </c>
      <c r="Q7432" s="183">
        <f t="shared" si="6146"/>
        <v>100</v>
      </c>
    </row>
    <row r="7433" spans="1:17" ht="22.5" x14ac:dyDescent="0.25">
      <c r="A7433" s="4" t="s">
        <v>2631</v>
      </c>
      <c r="B7433" s="4" t="s">
        <v>3</v>
      </c>
      <c r="C7433" s="4" t="s">
        <v>12</v>
      </c>
      <c r="D7433" s="4" t="s">
        <v>2633</v>
      </c>
      <c r="E7433" s="3" t="s">
        <v>42</v>
      </c>
      <c r="F7433" s="4" t="s">
        <v>2640</v>
      </c>
      <c r="G7433" s="16" t="s">
        <v>174</v>
      </c>
      <c r="H7433" s="16" t="s">
        <v>56</v>
      </c>
      <c r="I7433" s="183">
        <v>4000</v>
      </c>
      <c r="J7433" s="183">
        <v>4000</v>
      </c>
      <c r="K7433" s="183">
        <v>3000</v>
      </c>
      <c r="L7433" s="183">
        <f>M7433+N7433+O7433</f>
        <v>1000</v>
      </c>
      <c r="M7433" s="17">
        <v>1000</v>
      </c>
      <c r="N7433" s="17">
        <v>0</v>
      </c>
      <c r="O7433" s="17">
        <v>0</v>
      </c>
      <c r="P7433" s="17">
        <f t="shared" si="6141"/>
        <v>4000</v>
      </c>
      <c r="Q7433" s="183">
        <f t="shared" si="6146"/>
        <v>100</v>
      </c>
    </row>
    <row r="7434" spans="1:17" x14ac:dyDescent="0.25">
      <c r="A7434" s="4" t="s">
        <v>2631</v>
      </c>
      <c r="B7434" s="4" t="s">
        <v>3</v>
      </c>
      <c r="C7434" s="4" t="s">
        <v>12</v>
      </c>
      <c r="D7434" s="4" t="s">
        <v>2633</v>
      </c>
      <c r="E7434" s="3" t="s">
        <v>42</v>
      </c>
      <c r="F7434" s="4" t="s">
        <v>3356</v>
      </c>
      <c r="G7434" s="16" t="s">
        <v>174</v>
      </c>
      <c r="H7434" s="16" t="s">
        <v>3280</v>
      </c>
      <c r="I7434" s="183">
        <v>50000</v>
      </c>
      <c r="J7434" s="183">
        <v>50000</v>
      </c>
      <c r="K7434" s="183">
        <v>0</v>
      </c>
      <c r="L7434" s="183">
        <f>M7434+N7434+O7434</f>
        <v>40000</v>
      </c>
      <c r="M7434" s="17">
        <v>0</v>
      </c>
      <c r="N7434" s="208">
        <v>40000</v>
      </c>
      <c r="O7434" s="17">
        <v>0</v>
      </c>
      <c r="P7434" s="17">
        <f t="shared" si="6141"/>
        <v>40000</v>
      </c>
      <c r="Q7434" s="183">
        <f t="shared" si="6146"/>
        <v>80</v>
      </c>
    </row>
    <row r="7435" spans="1:17" ht="22.5" x14ac:dyDescent="0.25">
      <c r="A7435" s="1" t="s">
        <v>1</v>
      </c>
      <c r="B7435" s="1" t="s">
        <v>1</v>
      </c>
      <c r="C7435" s="1" t="s">
        <v>1</v>
      </c>
      <c r="D7435" s="2" t="s">
        <v>1</v>
      </c>
      <c r="E7435" s="2" t="s">
        <v>1</v>
      </c>
      <c r="F7435" s="2" t="s">
        <v>1</v>
      </c>
      <c r="G7435" s="2" t="s">
        <v>1</v>
      </c>
      <c r="H7435" s="13" t="s">
        <v>57</v>
      </c>
      <c r="I7435" s="184">
        <f t="shared" ref="I7435:O7436" si="6156">SUM(I7436)</f>
        <v>100</v>
      </c>
      <c r="J7435" s="184">
        <f t="shared" si="6156"/>
        <v>100</v>
      </c>
      <c r="K7435" s="184">
        <f t="shared" si="6156"/>
        <v>0</v>
      </c>
      <c r="L7435" s="184">
        <f t="shared" si="6156"/>
        <v>0</v>
      </c>
      <c r="M7435" s="14">
        <f t="shared" si="6156"/>
        <v>0</v>
      </c>
      <c r="N7435" s="14">
        <f t="shared" si="6156"/>
        <v>0</v>
      </c>
      <c r="O7435" s="14">
        <f t="shared" si="6156"/>
        <v>0</v>
      </c>
      <c r="P7435" s="14">
        <f t="shared" si="6141"/>
        <v>0</v>
      </c>
      <c r="Q7435" s="184">
        <f t="shared" si="6146"/>
        <v>0</v>
      </c>
    </row>
    <row r="7436" spans="1:17" x14ac:dyDescent="0.25">
      <c r="A7436" s="4" t="s">
        <v>2631</v>
      </c>
      <c r="B7436" s="4" t="s">
        <v>3</v>
      </c>
      <c r="C7436" s="4" t="s">
        <v>12</v>
      </c>
      <c r="D7436" s="4" t="s">
        <v>2633</v>
      </c>
      <c r="E7436" s="2" t="s">
        <v>58</v>
      </c>
      <c r="F7436" s="2" t="s">
        <v>1</v>
      </c>
      <c r="G7436" s="2" t="s">
        <v>1</v>
      </c>
      <c r="H7436" s="2" t="s">
        <v>59</v>
      </c>
      <c r="I7436" s="185">
        <f t="shared" si="6156"/>
        <v>100</v>
      </c>
      <c r="J7436" s="185">
        <f t="shared" si="6156"/>
        <v>100</v>
      </c>
      <c r="K7436" s="185">
        <f t="shared" si="6156"/>
        <v>0</v>
      </c>
      <c r="L7436" s="185">
        <f t="shared" si="6156"/>
        <v>0</v>
      </c>
      <c r="M7436" s="15">
        <f t="shared" si="6156"/>
        <v>0</v>
      </c>
      <c r="N7436" s="15">
        <f t="shared" si="6156"/>
        <v>0</v>
      </c>
      <c r="O7436" s="15">
        <f t="shared" si="6156"/>
        <v>0</v>
      </c>
      <c r="P7436" s="15">
        <f t="shared" si="6141"/>
        <v>0</v>
      </c>
      <c r="Q7436" s="185">
        <f t="shared" si="6146"/>
        <v>0</v>
      </c>
    </row>
    <row r="7437" spans="1:17" x14ac:dyDescent="0.25">
      <c r="A7437" s="4" t="s">
        <v>2631</v>
      </c>
      <c r="B7437" s="4" t="s">
        <v>3</v>
      </c>
      <c r="C7437" s="4" t="s">
        <v>12</v>
      </c>
      <c r="D7437" s="4" t="s">
        <v>2633</v>
      </c>
      <c r="E7437" s="3" t="s">
        <v>69</v>
      </c>
      <c r="F7437" s="4"/>
      <c r="G7437" s="16" t="s">
        <v>174</v>
      </c>
      <c r="H7437" s="16" t="s">
        <v>68</v>
      </c>
      <c r="I7437" s="183">
        <v>100</v>
      </c>
      <c r="J7437" s="183">
        <v>100</v>
      </c>
      <c r="K7437" s="183">
        <v>0</v>
      </c>
      <c r="L7437" s="183">
        <f>M7437+N7437+O7437</f>
        <v>0</v>
      </c>
      <c r="M7437" s="17">
        <v>0</v>
      </c>
      <c r="N7437" s="17">
        <v>0</v>
      </c>
      <c r="O7437" s="17">
        <v>0</v>
      </c>
      <c r="P7437" s="17">
        <f t="shared" si="6141"/>
        <v>0</v>
      </c>
      <c r="Q7437" s="183">
        <f t="shared" si="6146"/>
        <v>0</v>
      </c>
    </row>
    <row r="7438" spans="1:17" ht="22.5" x14ac:dyDescent="0.25">
      <c r="A7438" s="1" t="s">
        <v>1</v>
      </c>
      <c r="B7438" s="1" t="s">
        <v>1</v>
      </c>
      <c r="C7438" s="1" t="s">
        <v>1</v>
      </c>
      <c r="D7438" s="2" t="s">
        <v>1</v>
      </c>
      <c r="E7438" s="2" t="s">
        <v>1</v>
      </c>
      <c r="F7438" s="2" t="s">
        <v>1</v>
      </c>
      <c r="G7438" s="2" t="s">
        <v>1</v>
      </c>
      <c r="H7438" s="13" t="s">
        <v>70</v>
      </c>
      <c r="I7438" s="184">
        <f t="shared" ref="I7438:O7438" si="6157">SUM(I7439)</f>
        <v>192000</v>
      </c>
      <c r="J7438" s="184">
        <f t="shared" si="6157"/>
        <v>189500</v>
      </c>
      <c r="K7438" s="184">
        <f t="shared" si="6157"/>
        <v>150000</v>
      </c>
      <c r="L7438" s="184">
        <f t="shared" si="6157"/>
        <v>37500</v>
      </c>
      <c r="M7438" s="14">
        <f t="shared" si="6157"/>
        <v>0</v>
      </c>
      <c r="N7438" s="14">
        <f t="shared" si="6157"/>
        <v>25000</v>
      </c>
      <c r="O7438" s="14">
        <f t="shared" si="6157"/>
        <v>12500</v>
      </c>
      <c r="P7438" s="14">
        <f t="shared" si="6141"/>
        <v>187500</v>
      </c>
      <c r="Q7438" s="184">
        <f t="shared" si="6146"/>
        <v>98.944591029023741</v>
      </c>
    </row>
    <row r="7439" spans="1:17" x14ac:dyDescent="0.25">
      <c r="A7439" s="4" t="s">
        <v>2631</v>
      </c>
      <c r="B7439" s="4" t="s">
        <v>3</v>
      </c>
      <c r="C7439" s="4" t="s">
        <v>12</v>
      </c>
      <c r="D7439" s="4" t="s">
        <v>2633</v>
      </c>
      <c r="E7439" s="2" t="s">
        <v>71</v>
      </c>
      <c r="F7439" s="2" t="s">
        <v>1</v>
      </c>
      <c r="G7439" s="2" t="s">
        <v>1</v>
      </c>
      <c r="H7439" s="2" t="s">
        <v>72</v>
      </c>
      <c r="I7439" s="185">
        <f t="shared" ref="I7439:L7439" si="6158">SUM(I7440,I7443)</f>
        <v>192000</v>
      </c>
      <c r="J7439" s="185">
        <f t="shared" ref="J7439" si="6159">SUM(J7440,J7443)</f>
        <v>189500</v>
      </c>
      <c r="K7439" s="185">
        <f t="shared" ref="K7439" si="6160">SUM(K7440,K7443)</f>
        <v>150000</v>
      </c>
      <c r="L7439" s="185">
        <f t="shared" si="6158"/>
        <v>37500</v>
      </c>
      <c r="M7439" s="15">
        <f t="shared" ref="M7439:O7439" si="6161">SUM(M7440,M7443)</f>
        <v>0</v>
      </c>
      <c r="N7439" s="15">
        <f t="shared" si="6161"/>
        <v>25000</v>
      </c>
      <c r="O7439" s="15">
        <f t="shared" si="6161"/>
        <v>12500</v>
      </c>
      <c r="P7439" s="15">
        <f t="shared" si="6141"/>
        <v>187500</v>
      </c>
      <c r="Q7439" s="185">
        <f t="shared" si="6146"/>
        <v>98.944591029023741</v>
      </c>
    </row>
    <row r="7440" spans="1:17" x14ac:dyDescent="0.25">
      <c r="A7440" s="1" t="s">
        <v>2631</v>
      </c>
      <c r="B7440" s="1" t="s">
        <v>3</v>
      </c>
      <c r="C7440" s="1" t="s">
        <v>12</v>
      </c>
      <c r="D7440" s="1" t="s">
        <v>2633</v>
      </c>
      <c r="E7440" s="1" t="s">
        <v>73</v>
      </c>
      <c r="F7440" s="4" t="s">
        <v>1</v>
      </c>
      <c r="G7440" s="16" t="s">
        <v>1</v>
      </c>
      <c r="H7440" s="2" t="s">
        <v>74</v>
      </c>
      <c r="I7440" s="185">
        <f t="shared" ref="I7440:L7440" si="6162">SUM(I7441:I7442)</f>
        <v>190000</v>
      </c>
      <c r="J7440" s="185">
        <f t="shared" ref="J7440" si="6163">SUM(J7441:J7442)</f>
        <v>187500</v>
      </c>
      <c r="K7440" s="185">
        <f t="shared" ref="K7440" si="6164">SUM(K7441:K7442)</f>
        <v>150000</v>
      </c>
      <c r="L7440" s="185">
        <f t="shared" si="6162"/>
        <v>37500</v>
      </c>
      <c r="M7440" s="15">
        <f t="shared" ref="M7440:O7440" si="6165">SUM(M7441:M7442)</f>
        <v>0</v>
      </c>
      <c r="N7440" s="15">
        <f t="shared" si="6165"/>
        <v>25000</v>
      </c>
      <c r="O7440" s="15">
        <f t="shared" si="6165"/>
        <v>12500</v>
      </c>
      <c r="P7440" s="15">
        <f t="shared" si="6141"/>
        <v>187500</v>
      </c>
      <c r="Q7440" s="185">
        <f t="shared" si="6146"/>
        <v>100</v>
      </c>
    </row>
    <row r="7441" spans="1:17" x14ac:dyDescent="0.25">
      <c r="A7441" s="4" t="s">
        <v>2631</v>
      </c>
      <c r="B7441" s="4" t="s">
        <v>3</v>
      </c>
      <c r="C7441" s="4" t="s">
        <v>12</v>
      </c>
      <c r="D7441" s="4" t="s">
        <v>2633</v>
      </c>
      <c r="E7441" s="3" t="s">
        <v>75</v>
      </c>
      <c r="F7441" s="4" t="s">
        <v>2641</v>
      </c>
      <c r="G7441" s="16" t="s">
        <v>174</v>
      </c>
      <c r="H7441" s="16" t="s">
        <v>2642</v>
      </c>
      <c r="I7441" s="183">
        <v>85000</v>
      </c>
      <c r="J7441" s="183">
        <v>85000</v>
      </c>
      <c r="K7441" s="183">
        <v>80000</v>
      </c>
      <c r="L7441" s="183">
        <f>M7441+N7441+O7441</f>
        <v>5000</v>
      </c>
      <c r="M7441" s="17">
        <v>0</v>
      </c>
      <c r="N7441" s="17">
        <v>5000</v>
      </c>
      <c r="O7441" s="17">
        <v>0</v>
      </c>
      <c r="P7441" s="17">
        <f t="shared" si="6141"/>
        <v>85000</v>
      </c>
      <c r="Q7441" s="183">
        <f t="shared" si="6146"/>
        <v>100</v>
      </c>
    </row>
    <row r="7442" spans="1:17" x14ac:dyDescent="0.25">
      <c r="A7442" s="4" t="s">
        <v>2631</v>
      </c>
      <c r="B7442" s="4" t="s">
        <v>3</v>
      </c>
      <c r="C7442" s="4" t="s">
        <v>12</v>
      </c>
      <c r="D7442" s="4" t="s">
        <v>2633</v>
      </c>
      <c r="E7442" s="3" t="s">
        <v>75</v>
      </c>
      <c r="F7442" s="4" t="s">
        <v>2643</v>
      </c>
      <c r="G7442" s="16" t="s">
        <v>174</v>
      </c>
      <c r="H7442" s="16" t="s">
        <v>2644</v>
      </c>
      <c r="I7442" s="183">
        <v>105000</v>
      </c>
      <c r="J7442" s="183">
        <v>102500</v>
      </c>
      <c r="K7442" s="183">
        <v>70000</v>
      </c>
      <c r="L7442" s="183">
        <f>M7442+N7442+O7442</f>
        <v>32500</v>
      </c>
      <c r="M7442" s="17">
        <v>0</v>
      </c>
      <c r="N7442" s="17">
        <v>20000</v>
      </c>
      <c r="O7442" s="17">
        <v>12500</v>
      </c>
      <c r="P7442" s="17">
        <f t="shared" si="6141"/>
        <v>102500</v>
      </c>
      <c r="Q7442" s="183">
        <f t="shared" si="6146"/>
        <v>100</v>
      </c>
    </row>
    <row r="7443" spans="1:17" x14ac:dyDescent="0.25">
      <c r="A7443" s="1" t="s">
        <v>2631</v>
      </c>
      <c r="B7443" s="1" t="s">
        <v>3</v>
      </c>
      <c r="C7443" s="1" t="s">
        <v>12</v>
      </c>
      <c r="D7443" s="1" t="s">
        <v>2633</v>
      </c>
      <c r="E7443" s="1" t="s">
        <v>181</v>
      </c>
      <c r="F7443" s="4" t="s">
        <v>1</v>
      </c>
      <c r="G7443" s="16" t="s">
        <v>1</v>
      </c>
      <c r="H7443" s="2" t="s">
        <v>182</v>
      </c>
      <c r="I7443" s="185">
        <f t="shared" ref="I7443:O7443" si="6166">SUM(I7444:I7445)</f>
        <v>2000</v>
      </c>
      <c r="J7443" s="185">
        <f t="shared" si="6166"/>
        <v>2000</v>
      </c>
      <c r="K7443" s="185">
        <f t="shared" si="6166"/>
        <v>0</v>
      </c>
      <c r="L7443" s="185">
        <f t="shared" si="6166"/>
        <v>0</v>
      </c>
      <c r="M7443" s="15">
        <f t="shared" si="6166"/>
        <v>0</v>
      </c>
      <c r="N7443" s="15">
        <f t="shared" si="6166"/>
        <v>0</v>
      </c>
      <c r="O7443" s="15">
        <f t="shared" si="6166"/>
        <v>0</v>
      </c>
      <c r="P7443" s="15">
        <f t="shared" si="6141"/>
        <v>0</v>
      </c>
      <c r="Q7443" s="185">
        <f t="shared" si="6146"/>
        <v>0</v>
      </c>
    </row>
    <row r="7444" spans="1:17" x14ac:dyDescent="0.25">
      <c r="A7444" s="4" t="s">
        <v>2631</v>
      </c>
      <c r="B7444" s="4" t="s">
        <v>3</v>
      </c>
      <c r="C7444" s="4" t="s">
        <v>12</v>
      </c>
      <c r="D7444" s="4" t="s">
        <v>2633</v>
      </c>
      <c r="E7444" s="3" t="s">
        <v>183</v>
      </c>
      <c r="F7444" s="4" t="s">
        <v>2645</v>
      </c>
      <c r="G7444" s="16" t="s">
        <v>174</v>
      </c>
      <c r="H7444" s="16" t="s">
        <v>2646</v>
      </c>
      <c r="I7444" s="183">
        <v>1000</v>
      </c>
      <c r="J7444" s="183">
        <v>1000</v>
      </c>
      <c r="K7444" s="183">
        <v>0</v>
      </c>
      <c r="L7444" s="183">
        <f>M7444+N7444+O7444</f>
        <v>0</v>
      </c>
      <c r="M7444" s="17">
        <v>0</v>
      </c>
      <c r="N7444" s="17">
        <v>0</v>
      </c>
      <c r="O7444" s="17">
        <v>0</v>
      </c>
      <c r="P7444" s="17">
        <f t="shared" si="6141"/>
        <v>0</v>
      </c>
      <c r="Q7444" s="183">
        <f t="shared" si="6146"/>
        <v>0</v>
      </c>
    </row>
    <row r="7445" spans="1:17" x14ac:dyDescent="0.25">
      <c r="A7445" s="4" t="s">
        <v>2631</v>
      </c>
      <c r="B7445" s="4" t="s">
        <v>3</v>
      </c>
      <c r="C7445" s="4" t="s">
        <v>12</v>
      </c>
      <c r="D7445" s="4" t="s">
        <v>2633</v>
      </c>
      <c r="E7445" s="3" t="s">
        <v>183</v>
      </c>
      <c r="F7445" s="4" t="s">
        <v>2647</v>
      </c>
      <c r="G7445" s="16" t="s">
        <v>174</v>
      </c>
      <c r="H7445" s="16" t="s">
        <v>2648</v>
      </c>
      <c r="I7445" s="183">
        <v>1000</v>
      </c>
      <c r="J7445" s="183">
        <v>1000</v>
      </c>
      <c r="K7445" s="183">
        <v>0</v>
      </c>
      <c r="L7445" s="183">
        <f>M7445+N7445+O7445</f>
        <v>0</v>
      </c>
      <c r="M7445" s="17">
        <v>0</v>
      </c>
      <c r="N7445" s="17">
        <v>0</v>
      </c>
      <c r="O7445" s="17">
        <v>0</v>
      </c>
      <c r="P7445" s="17">
        <f t="shared" si="6141"/>
        <v>0</v>
      </c>
      <c r="Q7445" s="183">
        <f t="shared" si="6146"/>
        <v>0</v>
      </c>
    </row>
    <row r="7446" spans="1:17" ht="22.5" x14ac:dyDescent="0.25">
      <c r="A7446" s="16" t="s">
        <v>1</v>
      </c>
      <c r="B7446" s="16" t="s">
        <v>1</v>
      </c>
      <c r="C7446" s="16" t="s">
        <v>1</v>
      </c>
      <c r="D7446" s="16" t="s">
        <v>1</v>
      </c>
      <c r="E7446" s="16" t="s">
        <v>1</v>
      </c>
      <c r="F7446" s="16" t="s">
        <v>1</v>
      </c>
      <c r="G7446" s="16" t="s">
        <v>1</v>
      </c>
      <c r="H7446" s="13" t="s">
        <v>2649</v>
      </c>
      <c r="I7446" s="184">
        <f t="shared" ref="I7446:O7446" si="6167">SUM(I7438,I7435,I7411)</f>
        <v>1862797</v>
      </c>
      <c r="J7446" s="184">
        <f t="shared" si="6167"/>
        <v>1862797</v>
      </c>
      <c r="K7446" s="184">
        <f t="shared" si="6167"/>
        <v>1239499</v>
      </c>
      <c r="L7446" s="184">
        <f t="shared" si="6167"/>
        <v>532931</v>
      </c>
      <c r="M7446" s="14">
        <f t="shared" si="6167"/>
        <v>158494</v>
      </c>
      <c r="N7446" s="14">
        <f t="shared" si="6167"/>
        <v>214161</v>
      </c>
      <c r="O7446" s="14">
        <f t="shared" si="6167"/>
        <v>160276</v>
      </c>
      <c r="P7446" s="14">
        <f t="shared" si="6141"/>
        <v>1772430</v>
      </c>
      <c r="Q7446" s="184">
        <f t="shared" si="6146"/>
        <v>95.148854115612167</v>
      </c>
    </row>
    <row r="7447" spans="1:17" ht="15.75" thickBot="1" x14ac:dyDescent="0.3">
      <c r="A7447" s="16" t="s">
        <v>1</v>
      </c>
      <c r="B7447" s="16" t="s">
        <v>1</v>
      </c>
      <c r="C7447" s="16" t="s">
        <v>1</v>
      </c>
      <c r="D7447" s="16" t="s">
        <v>1</v>
      </c>
      <c r="E7447" s="16" t="s">
        <v>1</v>
      </c>
      <c r="F7447" s="16" t="s">
        <v>1</v>
      </c>
      <c r="G7447" s="16" t="s">
        <v>1</v>
      </c>
      <c r="H7447" s="2" t="s">
        <v>77</v>
      </c>
      <c r="I7447" s="185">
        <v>23</v>
      </c>
      <c r="J7447" s="185">
        <v>23</v>
      </c>
      <c r="K7447" s="185"/>
      <c r="L7447" s="185">
        <f>M7447+N7447+O7447</f>
        <v>0</v>
      </c>
      <c r="M7447" s="16"/>
      <c r="N7447" s="16"/>
      <c r="O7447" s="16"/>
      <c r="P7447" s="15">
        <f t="shared" si="6141"/>
        <v>0</v>
      </c>
      <c r="Q7447" s="164"/>
    </row>
    <row r="7448" spans="1:17" ht="45.75" thickBot="1" x14ac:dyDescent="0.3">
      <c r="A7448" s="212" t="s">
        <v>1</v>
      </c>
      <c r="B7448" s="212" t="s">
        <v>1</v>
      </c>
      <c r="C7448" s="212" t="s">
        <v>1</v>
      </c>
      <c r="D7448" s="212" t="s">
        <v>1</v>
      </c>
      <c r="E7448" s="212" t="s">
        <v>1</v>
      </c>
      <c r="F7448" s="212" t="s">
        <v>1</v>
      </c>
      <c r="G7448" s="214" t="s">
        <v>1</v>
      </c>
      <c r="H7448" s="5" t="s">
        <v>78</v>
      </c>
      <c r="I7448" s="109" t="s">
        <v>3374</v>
      </c>
      <c r="J7448" s="109" t="s">
        <v>3433</v>
      </c>
      <c r="K7448" s="109" t="s">
        <v>3437</v>
      </c>
      <c r="L7448" s="109" t="s">
        <v>3434</v>
      </c>
      <c r="M7448" s="5" t="s">
        <v>3439</v>
      </c>
      <c r="N7448" s="5" t="s">
        <v>3440</v>
      </c>
      <c r="O7448" s="5" t="s">
        <v>3441</v>
      </c>
      <c r="P7448" s="5" t="s">
        <v>3438</v>
      </c>
      <c r="Q7448" s="162" t="s">
        <v>3302</v>
      </c>
    </row>
    <row r="7449" spans="1:17" x14ac:dyDescent="0.25">
      <c r="A7449" s="213"/>
      <c r="B7449" s="213"/>
      <c r="C7449" s="213"/>
      <c r="D7449" s="213"/>
      <c r="E7449" s="213"/>
      <c r="F7449" s="213"/>
      <c r="G7449" s="215"/>
      <c r="H7449" s="18" t="s">
        <v>1</v>
      </c>
      <c r="I7449" s="110">
        <v>1</v>
      </c>
      <c r="J7449" s="110">
        <v>2</v>
      </c>
      <c r="K7449" s="110">
        <v>20</v>
      </c>
      <c r="L7449" s="110" t="s">
        <v>3402</v>
      </c>
      <c r="M7449" s="12">
        <v>5</v>
      </c>
      <c r="N7449" s="12">
        <v>6</v>
      </c>
      <c r="O7449" s="12">
        <v>7</v>
      </c>
      <c r="P7449" s="12" t="s">
        <v>3303</v>
      </c>
      <c r="Q7449" s="110">
        <v>9</v>
      </c>
    </row>
    <row r="7450" spans="1:17" x14ac:dyDescent="0.25">
      <c r="A7450" s="213"/>
      <c r="B7450" s="213"/>
      <c r="C7450" s="213"/>
      <c r="D7450" s="213"/>
      <c r="E7450" s="213"/>
      <c r="F7450" s="213"/>
      <c r="G7450" s="215"/>
      <c r="H7450" s="19" t="s">
        <v>185</v>
      </c>
      <c r="I7450" s="186">
        <f t="shared" ref="I7450:L7450" si="6168">SUM(I7446)</f>
        <v>1862797</v>
      </c>
      <c r="J7450" s="186">
        <f t="shared" ref="J7450" si="6169">SUM(J7446)</f>
        <v>1862797</v>
      </c>
      <c r="K7450" s="186">
        <f t="shared" ref="K7450" si="6170">SUM(K7446)</f>
        <v>1239499</v>
      </c>
      <c r="L7450" s="186">
        <f t="shared" si="6168"/>
        <v>532931</v>
      </c>
      <c r="M7450" s="20">
        <f t="shared" ref="M7450:O7450" si="6171">SUM(M7446)</f>
        <v>158494</v>
      </c>
      <c r="N7450" s="20">
        <f t="shared" si="6171"/>
        <v>214161</v>
      </c>
      <c r="O7450" s="20">
        <f t="shared" si="6171"/>
        <v>160276</v>
      </c>
      <c r="P7450" s="20">
        <f t="shared" ref="P7450:P7460" si="6172">K7450+L7450</f>
        <v>1772430</v>
      </c>
      <c r="Q7450" s="186">
        <f>IF(J7450=0,"-",P7450/J7450*100)</f>
        <v>95.148854115612167</v>
      </c>
    </row>
    <row r="7451" spans="1:17" x14ac:dyDescent="0.25">
      <c r="A7451" s="213"/>
      <c r="B7451" s="213"/>
      <c r="C7451" s="213"/>
      <c r="D7451" s="213"/>
      <c r="E7451" s="213"/>
      <c r="F7451" s="213"/>
      <c r="G7451" s="215"/>
      <c r="H7451" s="21" t="s">
        <v>80</v>
      </c>
      <c r="I7451" s="186">
        <f t="shared" ref="I7451:L7451" si="6173">SUM(I7450)</f>
        <v>1862797</v>
      </c>
      <c r="J7451" s="186">
        <f t="shared" ref="J7451" si="6174">SUM(J7450)</f>
        <v>1862797</v>
      </c>
      <c r="K7451" s="186">
        <f t="shared" ref="K7451" si="6175">SUM(K7450)</f>
        <v>1239499</v>
      </c>
      <c r="L7451" s="186">
        <f t="shared" si="6173"/>
        <v>532931</v>
      </c>
      <c r="M7451" s="20">
        <f t="shared" ref="M7451:O7451" si="6176">SUM(M7450)</f>
        <v>158494</v>
      </c>
      <c r="N7451" s="20">
        <f t="shared" si="6176"/>
        <v>214161</v>
      </c>
      <c r="O7451" s="20">
        <f t="shared" si="6176"/>
        <v>160276</v>
      </c>
      <c r="P7451" s="20">
        <f t="shared" si="6172"/>
        <v>1772430</v>
      </c>
      <c r="Q7451" s="186">
        <f>IF(J7451=0,"-",P7451/J7451*100)</f>
        <v>95.148854115612167</v>
      </c>
    </row>
    <row r="7452" spans="1:17" x14ac:dyDescent="0.25">
      <c r="A7452" s="216"/>
      <c r="B7452" s="216"/>
      <c r="C7452" s="216"/>
      <c r="D7452" s="216"/>
      <c r="E7452" s="216"/>
      <c r="F7452" s="216"/>
      <c r="G7452" s="217"/>
      <c r="J7452" s="178">
        <v>0</v>
      </c>
      <c r="K7452" s="178">
        <v>0</v>
      </c>
      <c r="L7452" s="178">
        <f>M7452+N7452+O7452</f>
        <v>0</v>
      </c>
      <c r="P7452">
        <f t="shared" si="6172"/>
        <v>0</v>
      </c>
      <c r="Q7452" s="160" t="str">
        <f>IF(J7452=0,"-",P7452/J7452*100)</f>
        <v>-</v>
      </c>
    </row>
    <row r="7453" spans="1:17" x14ac:dyDescent="0.25">
      <c r="A7453" s="16" t="s">
        <v>1</v>
      </c>
      <c r="B7453" s="16" t="s">
        <v>1</v>
      </c>
      <c r="C7453" s="16" t="s">
        <v>1</v>
      </c>
      <c r="D7453" s="16" t="s">
        <v>1</v>
      </c>
      <c r="E7453" s="16" t="s">
        <v>1</v>
      </c>
      <c r="F7453" s="16" t="s">
        <v>1</v>
      </c>
      <c r="G7453" s="16" t="s">
        <v>1</v>
      </c>
      <c r="H7453" s="22" t="s">
        <v>1</v>
      </c>
      <c r="I7453" s="187"/>
      <c r="J7453" s="187"/>
      <c r="K7453" s="187"/>
      <c r="L7453" s="187">
        <f>M7453+N7453+O7453</f>
        <v>0</v>
      </c>
      <c r="M7453" s="22"/>
      <c r="N7453" s="22"/>
      <c r="O7453" s="22"/>
      <c r="P7453" s="22">
        <f t="shared" si="6172"/>
        <v>0</v>
      </c>
      <c r="Q7453" s="166"/>
    </row>
    <row r="7454" spans="1:17" x14ac:dyDescent="0.25">
      <c r="A7454" s="16" t="s">
        <v>1</v>
      </c>
      <c r="B7454" s="16" t="s">
        <v>1</v>
      </c>
      <c r="C7454" s="16" t="s">
        <v>1</v>
      </c>
      <c r="D7454" s="16" t="s">
        <v>1</v>
      </c>
      <c r="E7454" s="16" t="s">
        <v>1</v>
      </c>
      <c r="F7454" s="16" t="s">
        <v>1</v>
      </c>
      <c r="G7454" s="16" t="s">
        <v>1</v>
      </c>
      <c r="H7454" s="13" t="s">
        <v>2650</v>
      </c>
      <c r="I7454" s="184">
        <f t="shared" ref="I7454:L7454" si="6177">SUM(I7446)</f>
        <v>1862797</v>
      </c>
      <c r="J7454" s="184">
        <f t="shared" ref="J7454" si="6178">SUM(J7446)</f>
        <v>1862797</v>
      </c>
      <c r="K7454" s="184">
        <f t="shared" ref="K7454" si="6179">SUM(K7446)</f>
        <v>1239499</v>
      </c>
      <c r="L7454" s="184">
        <f t="shared" si="6177"/>
        <v>532931</v>
      </c>
      <c r="M7454" s="14">
        <f t="shared" ref="M7454:O7454" si="6180">SUM(M7446)</f>
        <v>158494</v>
      </c>
      <c r="N7454" s="14">
        <f t="shared" si="6180"/>
        <v>214161</v>
      </c>
      <c r="O7454" s="14">
        <f t="shared" si="6180"/>
        <v>160276</v>
      </c>
      <c r="P7454" s="14">
        <f t="shared" si="6172"/>
        <v>1772430</v>
      </c>
      <c r="Q7454" s="184">
        <f>IF(J7454=0,"-",P7454/J7454*100)</f>
        <v>95.148854115612167</v>
      </c>
    </row>
    <row r="7455" spans="1:17" x14ac:dyDescent="0.25">
      <c r="A7455" s="16" t="s">
        <v>1</v>
      </c>
      <c r="B7455" s="16" t="s">
        <v>1</v>
      </c>
      <c r="C7455" s="16" t="s">
        <v>1</v>
      </c>
      <c r="D7455" s="16" t="s">
        <v>1</v>
      </c>
      <c r="E7455" s="16" t="s">
        <v>1</v>
      </c>
      <c r="F7455" s="16" t="s">
        <v>1</v>
      </c>
      <c r="G7455" s="16" t="s">
        <v>1</v>
      </c>
      <c r="H7455" s="2" t="s">
        <v>77</v>
      </c>
      <c r="I7455" s="185">
        <f t="shared" ref="I7455:L7455" si="6181">SUM(I7447)</f>
        <v>23</v>
      </c>
      <c r="J7455" s="185">
        <f t="shared" ref="J7455" si="6182">SUM(J7447)</f>
        <v>23</v>
      </c>
      <c r="K7455" s="185"/>
      <c r="L7455" s="185">
        <f t="shared" si="6181"/>
        <v>0</v>
      </c>
      <c r="M7455" s="16">
        <f t="shared" ref="M7455:O7455" si="6183">SUM(M7447)</f>
        <v>0</v>
      </c>
      <c r="N7455" s="16">
        <f t="shared" si="6183"/>
        <v>0</v>
      </c>
      <c r="O7455" s="16">
        <f t="shared" si="6183"/>
        <v>0</v>
      </c>
      <c r="P7455" s="15">
        <f t="shared" si="6172"/>
        <v>0</v>
      </c>
      <c r="Q7455" s="185">
        <f>IF(J7455=0,"-",P7455/J7455*100)</f>
        <v>0</v>
      </c>
    </row>
    <row r="7456" spans="1:17" x14ac:dyDescent="0.25">
      <c r="A7456" s="16" t="s">
        <v>1</v>
      </c>
      <c r="B7456" s="16" t="s">
        <v>1</v>
      </c>
      <c r="C7456" s="16" t="s">
        <v>1</v>
      </c>
      <c r="D7456" s="16" t="s">
        <v>1</v>
      </c>
      <c r="E7456" s="16" t="s">
        <v>1</v>
      </c>
      <c r="F7456" s="16" t="s">
        <v>1</v>
      </c>
      <c r="G7456" s="16" t="s">
        <v>1</v>
      </c>
      <c r="H7456" s="23" t="s">
        <v>1</v>
      </c>
      <c r="I7456" s="179"/>
      <c r="J7456" s="179"/>
      <c r="K7456" s="179"/>
      <c r="L7456" s="179">
        <f>M7456+N7456+O7456</f>
        <v>0</v>
      </c>
      <c r="M7456" s="24"/>
      <c r="N7456" s="24"/>
      <c r="O7456" s="24"/>
      <c r="P7456" s="24">
        <f t="shared" si="6172"/>
        <v>0</v>
      </c>
      <c r="Q7456" s="167"/>
    </row>
    <row r="7457" spans="1:17" x14ac:dyDescent="0.25">
      <c r="A7457" s="16" t="s">
        <v>1</v>
      </c>
      <c r="B7457" s="16" t="s">
        <v>1</v>
      </c>
      <c r="C7457" s="16" t="s">
        <v>1</v>
      </c>
      <c r="D7457" s="16" t="s">
        <v>1</v>
      </c>
      <c r="E7457" s="16" t="s">
        <v>1</v>
      </c>
      <c r="F7457" s="16" t="s">
        <v>1</v>
      </c>
      <c r="G7457" s="16" t="s">
        <v>1</v>
      </c>
      <c r="H7457" s="13" t="s">
        <v>2651</v>
      </c>
      <c r="I7457" s="188">
        <f t="shared" ref="I7457:L7457" si="6184">SUM(I7454)</f>
        <v>1862797</v>
      </c>
      <c r="J7457" s="188">
        <f t="shared" ref="J7457" si="6185">SUM(J7454)</f>
        <v>1862797</v>
      </c>
      <c r="K7457" s="188">
        <f t="shared" ref="K7457" si="6186">SUM(K7454)</f>
        <v>1239499</v>
      </c>
      <c r="L7457" s="188">
        <f t="shared" si="6184"/>
        <v>532931</v>
      </c>
      <c r="M7457" s="25">
        <f t="shared" ref="M7457:O7457" si="6187">SUM(M7454)</f>
        <v>158494</v>
      </c>
      <c r="N7457" s="25">
        <f t="shared" si="6187"/>
        <v>214161</v>
      </c>
      <c r="O7457" s="25">
        <f t="shared" si="6187"/>
        <v>160276</v>
      </c>
      <c r="P7457" s="25">
        <f t="shared" si="6172"/>
        <v>1772430</v>
      </c>
      <c r="Q7457" s="188">
        <f>IF(J7457=0,"-",P7457/J7457*100)</f>
        <v>95.148854115612167</v>
      </c>
    </row>
    <row r="7458" spans="1:17" x14ac:dyDescent="0.25">
      <c r="A7458" s="16" t="s">
        <v>1</v>
      </c>
      <c r="B7458" s="16" t="s">
        <v>1</v>
      </c>
      <c r="C7458" s="16" t="s">
        <v>1</v>
      </c>
      <c r="D7458" s="16" t="s">
        <v>1</v>
      </c>
      <c r="E7458" s="16" t="s">
        <v>1</v>
      </c>
      <c r="F7458" s="16" t="s">
        <v>1</v>
      </c>
      <c r="G7458" s="16" t="s">
        <v>1</v>
      </c>
      <c r="H7458" s="2" t="s">
        <v>112</v>
      </c>
      <c r="I7458" s="185">
        <f t="shared" ref="I7458:L7458" si="6188">SUM(I7455)</f>
        <v>23</v>
      </c>
      <c r="J7458" s="185">
        <f t="shared" ref="J7458" si="6189">SUM(J7455)</f>
        <v>23</v>
      </c>
      <c r="K7458" s="185"/>
      <c r="L7458" s="185">
        <f t="shared" si="6188"/>
        <v>0</v>
      </c>
      <c r="M7458" s="16">
        <f t="shared" ref="M7458:O7458" si="6190">SUM(M7455)</f>
        <v>0</v>
      </c>
      <c r="N7458" s="16">
        <f t="shared" si="6190"/>
        <v>0</v>
      </c>
      <c r="O7458" s="16">
        <f t="shared" si="6190"/>
        <v>0</v>
      </c>
      <c r="P7458" s="15">
        <f t="shared" si="6172"/>
        <v>0</v>
      </c>
      <c r="Q7458" s="185">
        <f>IF(J7458=0,"-",P7458/J7458*100)</f>
        <v>0</v>
      </c>
    </row>
    <row r="7459" spans="1:17" x14ac:dyDescent="0.25">
      <c r="A7459" s="1" t="s">
        <v>2652</v>
      </c>
      <c r="B7459" s="2" t="s">
        <v>1</v>
      </c>
      <c r="C7459" s="2" t="s">
        <v>1</v>
      </c>
      <c r="D7459" s="2" t="s">
        <v>1</v>
      </c>
      <c r="E7459" s="2" t="s">
        <v>1</v>
      </c>
      <c r="F7459" s="2" t="s">
        <v>1</v>
      </c>
      <c r="G7459" s="2" t="s">
        <v>1</v>
      </c>
      <c r="H7459" s="2" t="s">
        <v>2653</v>
      </c>
      <c r="I7459" s="183">
        <v>0</v>
      </c>
      <c r="J7459" s="183"/>
      <c r="K7459" s="183"/>
      <c r="L7459" s="183">
        <f>M7459+N7459+O7459</f>
        <v>0</v>
      </c>
      <c r="M7459" s="3"/>
      <c r="N7459" s="3"/>
      <c r="O7459" s="3"/>
      <c r="P7459" s="3">
        <f t="shared" si="6172"/>
        <v>0</v>
      </c>
      <c r="Q7459" s="161"/>
    </row>
    <row r="7460" spans="1:17" ht="15.75" thickBot="1" x14ac:dyDescent="0.3">
      <c r="A7460" s="1" t="s">
        <v>2652</v>
      </c>
      <c r="B7460" s="1" t="s">
        <v>3</v>
      </c>
      <c r="C7460" s="4" t="s">
        <v>1</v>
      </c>
      <c r="D7460" s="4" t="s">
        <v>1</v>
      </c>
      <c r="E7460" s="2" t="s">
        <v>1</v>
      </c>
      <c r="F7460" s="2" t="s">
        <v>1</v>
      </c>
      <c r="G7460" s="2" t="s">
        <v>1</v>
      </c>
      <c r="H7460" s="2" t="s">
        <v>1</v>
      </c>
      <c r="I7460" s="183"/>
      <c r="J7460" s="183"/>
      <c r="K7460" s="183"/>
      <c r="L7460" s="183">
        <f>M7460+N7460+O7460</f>
        <v>0</v>
      </c>
      <c r="M7460" s="3"/>
      <c r="N7460" s="3"/>
      <c r="O7460" s="3"/>
      <c r="P7460" s="3">
        <f t="shared" si="6172"/>
        <v>0</v>
      </c>
      <c r="Q7460" s="161"/>
    </row>
    <row r="7461" spans="1:17" ht="45.75" thickBot="1" x14ac:dyDescent="0.3">
      <c r="A7461" s="5" t="s">
        <v>4</v>
      </c>
      <c r="B7461" s="5" t="s">
        <v>5</v>
      </c>
      <c r="C7461" s="5" t="s">
        <v>6</v>
      </c>
      <c r="D7461" s="6" t="s">
        <v>1</v>
      </c>
      <c r="E7461" s="5" t="s">
        <v>7</v>
      </c>
      <c r="F7461" s="5" t="s">
        <v>8</v>
      </c>
      <c r="G7461" s="5" t="s">
        <v>9</v>
      </c>
      <c r="H7461" s="5" t="s">
        <v>10</v>
      </c>
      <c r="I7461" s="109" t="s">
        <v>3374</v>
      </c>
      <c r="J7461" s="109" t="s">
        <v>3433</v>
      </c>
      <c r="K7461" s="109" t="s">
        <v>3437</v>
      </c>
      <c r="L7461" s="109" t="s">
        <v>3434</v>
      </c>
      <c r="M7461" s="5" t="s">
        <v>3439</v>
      </c>
      <c r="N7461" s="5" t="s">
        <v>3440</v>
      </c>
      <c r="O7461" s="5" t="s">
        <v>3441</v>
      </c>
      <c r="P7461" s="5" t="s">
        <v>3438</v>
      </c>
      <c r="Q7461" s="162" t="s">
        <v>3302</v>
      </c>
    </row>
    <row r="7462" spans="1:17" x14ac:dyDescent="0.25">
      <c r="A7462" s="7" t="s">
        <v>1</v>
      </c>
      <c r="B7462" s="7" t="s">
        <v>1</v>
      </c>
      <c r="C7462" s="7" t="s">
        <v>1</v>
      </c>
      <c r="D7462" s="8" t="s">
        <v>1</v>
      </c>
      <c r="E7462" s="8" t="s">
        <v>1</v>
      </c>
      <c r="F7462" s="9" t="s">
        <v>1</v>
      </c>
      <c r="G7462" s="10" t="s">
        <v>1</v>
      </c>
      <c r="H7462" s="11" t="s">
        <v>1</v>
      </c>
      <c r="I7462" s="110">
        <v>1</v>
      </c>
      <c r="J7462" s="110">
        <v>2</v>
      </c>
      <c r="K7462" s="110">
        <v>20</v>
      </c>
      <c r="L7462" s="110" t="s">
        <v>3402</v>
      </c>
      <c r="M7462" s="12">
        <v>5</v>
      </c>
      <c r="N7462" s="12">
        <v>6</v>
      </c>
      <c r="O7462" s="12">
        <v>7</v>
      </c>
      <c r="P7462" s="12" t="s">
        <v>3303</v>
      </c>
      <c r="Q7462" s="110">
        <v>9</v>
      </c>
    </row>
    <row r="7463" spans="1:17" x14ac:dyDescent="0.25">
      <c r="A7463" s="1" t="s">
        <v>2652</v>
      </c>
      <c r="B7463" s="1" t="s">
        <v>3</v>
      </c>
      <c r="C7463" s="4" t="s">
        <v>12</v>
      </c>
      <c r="D7463" s="4" t="s">
        <v>2654</v>
      </c>
      <c r="E7463" s="2" t="s">
        <v>1</v>
      </c>
      <c r="F7463" s="2" t="s">
        <v>1</v>
      </c>
      <c r="G7463" s="2" t="s">
        <v>1</v>
      </c>
      <c r="H7463" s="2" t="s">
        <v>2653</v>
      </c>
      <c r="I7463" s="183">
        <v>0</v>
      </c>
      <c r="J7463" s="183"/>
      <c r="K7463" s="183"/>
      <c r="L7463" s="183">
        <f>M7463+N7463+O7463</f>
        <v>0</v>
      </c>
      <c r="M7463" s="3"/>
      <c r="N7463" s="3"/>
      <c r="O7463" s="3"/>
      <c r="P7463" s="3">
        <f t="shared" ref="P7463:P7494" si="6191">K7463+L7463</f>
        <v>0</v>
      </c>
      <c r="Q7463" s="161"/>
    </row>
    <row r="7464" spans="1:17" ht="33.75" x14ac:dyDescent="0.25">
      <c r="A7464" s="1" t="s">
        <v>1</v>
      </c>
      <c r="B7464" s="1" t="s">
        <v>1</v>
      </c>
      <c r="C7464" s="1" t="s">
        <v>1</v>
      </c>
      <c r="D7464" s="2" t="s">
        <v>1</v>
      </c>
      <c r="E7464" s="2" t="s">
        <v>1</v>
      </c>
      <c r="F7464" s="2" t="s">
        <v>1</v>
      </c>
      <c r="G7464" s="2" t="s">
        <v>1</v>
      </c>
      <c r="H7464" s="13" t="s">
        <v>14</v>
      </c>
      <c r="I7464" s="184">
        <f t="shared" ref="I7464:L7464" si="6192">SUM(I7465,I7473,I7475)</f>
        <v>14814953</v>
      </c>
      <c r="J7464" s="184">
        <f t="shared" ref="J7464" si="6193">SUM(J7465,J7473,J7475)</f>
        <v>14671203</v>
      </c>
      <c r="K7464" s="184">
        <f t="shared" ref="K7464" si="6194">SUM(K7465,K7473,K7475)</f>
        <v>10906348</v>
      </c>
      <c r="L7464" s="184">
        <f t="shared" si="6192"/>
        <v>3423258</v>
      </c>
      <c r="M7464" s="14">
        <f t="shared" ref="M7464:O7464" si="6195">SUM(M7465,M7473,M7475)</f>
        <v>1299900</v>
      </c>
      <c r="N7464" s="14">
        <f t="shared" si="6195"/>
        <v>1203780</v>
      </c>
      <c r="O7464" s="14">
        <f t="shared" si="6195"/>
        <v>919578</v>
      </c>
      <c r="P7464" s="14">
        <f t="shared" si="6191"/>
        <v>14329606</v>
      </c>
      <c r="Q7464" s="184">
        <f t="shared" ref="Q7464:Q7495" si="6196">IF(J7464=0,"-",P7464/J7464*100)</f>
        <v>97.671649693620893</v>
      </c>
    </row>
    <row r="7465" spans="1:17" x14ac:dyDescent="0.25">
      <c r="A7465" s="4" t="s">
        <v>2652</v>
      </c>
      <c r="B7465" s="4" t="s">
        <v>3</v>
      </c>
      <c r="C7465" s="4" t="s">
        <v>12</v>
      </c>
      <c r="D7465" s="4" t="s">
        <v>2654</v>
      </c>
      <c r="E7465" s="2" t="s">
        <v>15</v>
      </c>
      <c r="F7465" s="2" t="s">
        <v>1</v>
      </c>
      <c r="G7465" s="2" t="s">
        <v>1</v>
      </c>
      <c r="H7465" s="2" t="s">
        <v>16</v>
      </c>
      <c r="I7465" s="185">
        <f t="shared" ref="I7465:L7465" si="6197">SUM(I7466:I7467)</f>
        <v>11694380</v>
      </c>
      <c r="J7465" s="185">
        <f t="shared" ref="J7465" si="6198">SUM(J7466:J7467)</f>
        <v>11833380</v>
      </c>
      <c r="K7465" s="185">
        <f t="shared" ref="K7465" si="6199">SUM(K7466:K7467)</f>
        <v>8953548</v>
      </c>
      <c r="L7465" s="185">
        <f t="shared" si="6197"/>
        <v>2625380</v>
      </c>
      <c r="M7465" s="15">
        <f t="shared" ref="M7465:O7465" si="6200">SUM(M7466:M7467)</f>
        <v>978000</v>
      </c>
      <c r="N7465" s="15">
        <f t="shared" si="6200"/>
        <v>978000</v>
      </c>
      <c r="O7465" s="15">
        <f t="shared" si="6200"/>
        <v>669380</v>
      </c>
      <c r="P7465" s="15">
        <f t="shared" si="6191"/>
        <v>11578928</v>
      </c>
      <c r="Q7465" s="185">
        <f t="shared" si="6196"/>
        <v>97.849709888468055</v>
      </c>
    </row>
    <row r="7466" spans="1:17" x14ac:dyDescent="0.25">
      <c r="A7466" s="4" t="s">
        <v>2652</v>
      </c>
      <c r="B7466" s="4" t="s">
        <v>3</v>
      </c>
      <c r="C7466" s="4" t="s">
        <v>12</v>
      </c>
      <c r="D7466" s="4" t="s">
        <v>2654</v>
      </c>
      <c r="E7466" s="3" t="s">
        <v>18</v>
      </c>
      <c r="F7466" s="4"/>
      <c r="G7466" s="16" t="s">
        <v>2655</v>
      </c>
      <c r="H7466" s="16" t="s">
        <v>17</v>
      </c>
      <c r="I7466" s="183">
        <v>10071380</v>
      </c>
      <c r="J7466" s="183">
        <v>10071380</v>
      </c>
      <c r="K7466" s="183">
        <v>7710000</v>
      </c>
      <c r="L7466" s="183">
        <f>M7466+N7466+O7466</f>
        <v>2361380</v>
      </c>
      <c r="M7466" s="17">
        <v>890000</v>
      </c>
      <c r="N7466" s="17">
        <v>890000</v>
      </c>
      <c r="O7466" s="17">
        <v>581380</v>
      </c>
      <c r="P7466" s="17">
        <f t="shared" si="6191"/>
        <v>10071380</v>
      </c>
      <c r="Q7466" s="183">
        <f t="shared" si="6196"/>
        <v>100</v>
      </c>
    </row>
    <row r="7467" spans="1:17" x14ac:dyDescent="0.25">
      <c r="A7467" s="1" t="s">
        <v>2652</v>
      </c>
      <c r="B7467" s="1" t="s">
        <v>3</v>
      </c>
      <c r="C7467" s="1" t="s">
        <v>12</v>
      </c>
      <c r="D7467" s="1" t="s">
        <v>2654</v>
      </c>
      <c r="E7467" s="1" t="s">
        <v>20</v>
      </c>
      <c r="F7467" s="4" t="s">
        <v>1</v>
      </c>
      <c r="G7467" s="16" t="s">
        <v>1</v>
      </c>
      <c r="H7467" s="2" t="s">
        <v>21</v>
      </c>
      <c r="I7467" s="185">
        <f t="shared" ref="I7467:O7467" si="6201">SUM(I7468:I7472)</f>
        <v>1623000</v>
      </c>
      <c r="J7467" s="185">
        <f t="shared" si="6201"/>
        <v>1762000</v>
      </c>
      <c r="K7467" s="185">
        <f t="shared" si="6201"/>
        <v>1243548</v>
      </c>
      <c r="L7467" s="185">
        <f t="shared" si="6201"/>
        <v>264000</v>
      </c>
      <c r="M7467" s="15">
        <f t="shared" si="6201"/>
        <v>88000</v>
      </c>
      <c r="N7467" s="15">
        <f t="shared" si="6201"/>
        <v>88000</v>
      </c>
      <c r="O7467" s="15">
        <f t="shared" si="6201"/>
        <v>88000</v>
      </c>
      <c r="P7467" s="15">
        <f t="shared" si="6191"/>
        <v>1507548</v>
      </c>
      <c r="Q7467" s="185">
        <f t="shared" si="6196"/>
        <v>85.558910329171397</v>
      </c>
    </row>
    <row r="7468" spans="1:17" x14ac:dyDescent="0.25">
      <c r="A7468" s="4" t="s">
        <v>2652</v>
      </c>
      <c r="B7468" s="4" t="s">
        <v>3</v>
      </c>
      <c r="C7468" s="4" t="s">
        <v>12</v>
      </c>
      <c r="D7468" s="4" t="s">
        <v>2654</v>
      </c>
      <c r="E7468" s="3" t="s">
        <v>22</v>
      </c>
      <c r="F7468" s="4" t="s">
        <v>2656</v>
      </c>
      <c r="G7468" s="16" t="s">
        <v>2655</v>
      </c>
      <c r="H7468" s="16" t="s">
        <v>86</v>
      </c>
      <c r="I7468" s="183">
        <v>215000</v>
      </c>
      <c r="J7468" s="183">
        <v>215000</v>
      </c>
      <c r="K7468" s="183">
        <v>144000</v>
      </c>
      <c r="L7468" s="183">
        <f>M7468+N7468+O7468</f>
        <v>54000</v>
      </c>
      <c r="M7468" s="17">
        <v>18000</v>
      </c>
      <c r="N7468" s="17">
        <v>18000</v>
      </c>
      <c r="O7468" s="17">
        <v>18000</v>
      </c>
      <c r="P7468" s="17">
        <f t="shared" si="6191"/>
        <v>198000</v>
      </c>
      <c r="Q7468" s="183">
        <f t="shared" si="6196"/>
        <v>92.093023255813961</v>
      </c>
    </row>
    <row r="7469" spans="1:17" x14ac:dyDescent="0.25">
      <c r="A7469" s="4" t="s">
        <v>2652</v>
      </c>
      <c r="B7469" s="4" t="s">
        <v>3</v>
      </c>
      <c r="C7469" s="4" t="s">
        <v>12</v>
      </c>
      <c r="D7469" s="4" t="s">
        <v>2654</v>
      </c>
      <c r="E7469" s="3" t="s">
        <v>22</v>
      </c>
      <c r="F7469" s="4" t="s">
        <v>2657</v>
      </c>
      <c r="G7469" s="16" t="s">
        <v>2655</v>
      </c>
      <c r="H7469" s="16" t="s">
        <v>26</v>
      </c>
      <c r="I7469" s="183">
        <v>1000000</v>
      </c>
      <c r="J7469" s="183">
        <v>1000000</v>
      </c>
      <c r="K7469" s="183">
        <v>585442</v>
      </c>
      <c r="L7469" s="183">
        <f>M7469+N7469+O7469</f>
        <v>210000</v>
      </c>
      <c r="M7469" s="17">
        <v>70000</v>
      </c>
      <c r="N7469" s="17">
        <v>70000</v>
      </c>
      <c r="O7469" s="17">
        <v>70000</v>
      </c>
      <c r="P7469" s="17">
        <f t="shared" si="6191"/>
        <v>795442</v>
      </c>
      <c r="Q7469" s="183">
        <f t="shared" si="6196"/>
        <v>79.544200000000004</v>
      </c>
    </row>
    <row r="7470" spans="1:17" x14ac:dyDescent="0.25">
      <c r="A7470" s="4" t="s">
        <v>2652</v>
      </c>
      <c r="B7470" s="4" t="s">
        <v>3</v>
      </c>
      <c r="C7470" s="4" t="s">
        <v>12</v>
      </c>
      <c r="D7470" s="4" t="s">
        <v>2654</v>
      </c>
      <c r="E7470" s="3" t="s">
        <v>22</v>
      </c>
      <c r="F7470" s="4" t="s">
        <v>2658</v>
      </c>
      <c r="G7470" s="16" t="s">
        <v>2655</v>
      </c>
      <c r="H7470" s="16" t="s">
        <v>28</v>
      </c>
      <c r="I7470" s="183">
        <v>205000</v>
      </c>
      <c r="J7470" s="183">
        <v>205000</v>
      </c>
      <c r="K7470" s="183">
        <v>172106</v>
      </c>
      <c r="L7470" s="183">
        <f>M7470+N7470+O7470</f>
        <v>0</v>
      </c>
      <c r="M7470" s="17">
        <v>0</v>
      </c>
      <c r="N7470" s="17">
        <v>0</v>
      </c>
      <c r="O7470" s="17">
        <v>0</v>
      </c>
      <c r="P7470" s="17">
        <f t="shared" si="6191"/>
        <v>172106</v>
      </c>
      <c r="Q7470" s="183">
        <f t="shared" si="6196"/>
        <v>83.954146341463414</v>
      </c>
    </row>
    <row r="7471" spans="1:17" x14ac:dyDescent="0.25">
      <c r="A7471" s="4" t="s">
        <v>2652</v>
      </c>
      <c r="B7471" s="4" t="s">
        <v>3</v>
      </c>
      <c r="C7471" s="4" t="s">
        <v>12</v>
      </c>
      <c r="D7471" s="4" t="s">
        <v>2654</v>
      </c>
      <c r="E7471" s="3" t="s">
        <v>22</v>
      </c>
      <c r="F7471" s="4" t="s">
        <v>2659</v>
      </c>
      <c r="G7471" s="16" t="s">
        <v>2655</v>
      </c>
      <c r="H7471" s="16" t="s">
        <v>24</v>
      </c>
      <c r="I7471" s="183">
        <v>83000</v>
      </c>
      <c r="J7471" s="183">
        <v>222000</v>
      </c>
      <c r="K7471" s="183">
        <v>222000</v>
      </c>
      <c r="L7471" s="183">
        <f>M7471+N7471+O7471</f>
        <v>0</v>
      </c>
      <c r="M7471" s="17"/>
      <c r="N7471" s="17"/>
      <c r="O7471" s="17"/>
      <c r="P7471" s="17">
        <f t="shared" si="6191"/>
        <v>222000</v>
      </c>
      <c r="Q7471" s="183">
        <f t="shared" si="6196"/>
        <v>100</v>
      </c>
    </row>
    <row r="7472" spans="1:17" x14ac:dyDescent="0.25">
      <c r="A7472" s="4" t="s">
        <v>2652</v>
      </c>
      <c r="B7472" s="4" t="s">
        <v>3</v>
      </c>
      <c r="C7472" s="4" t="s">
        <v>12</v>
      </c>
      <c r="D7472" s="4" t="s">
        <v>2654</v>
      </c>
      <c r="E7472" s="3" t="s">
        <v>22</v>
      </c>
      <c r="F7472" s="4" t="s">
        <v>2660</v>
      </c>
      <c r="G7472" s="16" t="s">
        <v>2655</v>
      </c>
      <c r="H7472" s="16" t="s">
        <v>30</v>
      </c>
      <c r="I7472" s="183">
        <v>120000</v>
      </c>
      <c r="J7472" s="183">
        <v>120000</v>
      </c>
      <c r="K7472" s="183">
        <v>120000</v>
      </c>
      <c r="L7472" s="183">
        <f>M7472+N7472+O7472</f>
        <v>0</v>
      </c>
      <c r="M7472" s="17"/>
      <c r="N7472" s="17"/>
      <c r="O7472" s="17"/>
      <c r="P7472" s="17">
        <f t="shared" si="6191"/>
        <v>120000</v>
      </c>
      <c r="Q7472" s="183">
        <f t="shared" si="6196"/>
        <v>100</v>
      </c>
    </row>
    <row r="7473" spans="1:17" x14ac:dyDescent="0.25">
      <c r="A7473" s="4" t="s">
        <v>2652</v>
      </c>
      <c r="B7473" s="4" t="s">
        <v>3</v>
      </c>
      <c r="C7473" s="4" t="s">
        <v>12</v>
      </c>
      <c r="D7473" s="4" t="s">
        <v>2654</v>
      </c>
      <c r="E7473" s="2" t="s">
        <v>31</v>
      </c>
      <c r="F7473" s="2" t="s">
        <v>1</v>
      </c>
      <c r="G7473" s="2" t="s">
        <v>1</v>
      </c>
      <c r="H7473" s="2" t="s">
        <v>32</v>
      </c>
      <c r="I7473" s="185">
        <f t="shared" ref="I7473:O7473" si="6202">SUM(I7474)</f>
        <v>1289696</v>
      </c>
      <c r="J7473" s="185">
        <f t="shared" si="6202"/>
        <v>1289696</v>
      </c>
      <c r="K7473" s="185">
        <f t="shared" si="6202"/>
        <v>942551</v>
      </c>
      <c r="L7473" s="185">
        <f t="shared" si="6202"/>
        <v>330000</v>
      </c>
      <c r="M7473" s="15">
        <f t="shared" si="6202"/>
        <v>110000</v>
      </c>
      <c r="N7473" s="15">
        <f t="shared" si="6202"/>
        <v>110000</v>
      </c>
      <c r="O7473" s="15">
        <f t="shared" si="6202"/>
        <v>110000</v>
      </c>
      <c r="P7473" s="15">
        <f t="shared" si="6191"/>
        <v>1272551</v>
      </c>
      <c r="Q7473" s="185">
        <f t="shared" si="6196"/>
        <v>98.670616951591697</v>
      </c>
    </row>
    <row r="7474" spans="1:17" x14ac:dyDescent="0.25">
      <c r="A7474" s="4" t="s">
        <v>2652</v>
      </c>
      <c r="B7474" s="4" t="s">
        <v>3</v>
      </c>
      <c r="C7474" s="4" t="s">
        <v>12</v>
      </c>
      <c r="D7474" s="4" t="s">
        <v>2654</v>
      </c>
      <c r="E7474" s="3" t="s">
        <v>34</v>
      </c>
      <c r="F7474" s="4"/>
      <c r="G7474" s="16" t="s">
        <v>2655</v>
      </c>
      <c r="H7474" s="16" t="s">
        <v>33</v>
      </c>
      <c r="I7474" s="183">
        <v>1289696</v>
      </c>
      <c r="J7474" s="183">
        <v>1289696</v>
      </c>
      <c r="K7474" s="183">
        <v>942551</v>
      </c>
      <c r="L7474" s="183">
        <f>M7474+N7474+O7474</f>
        <v>330000</v>
      </c>
      <c r="M7474" s="17">
        <v>110000</v>
      </c>
      <c r="N7474" s="17">
        <v>110000</v>
      </c>
      <c r="O7474" s="17">
        <v>110000</v>
      </c>
      <c r="P7474" s="17">
        <f t="shared" si="6191"/>
        <v>1272551</v>
      </c>
      <c r="Q7474" s="183">
        <f t="shared" si="6196"/>
        <v>98.670616951591697</v>
      </c>
    </row>
    <row r="7475" spans="1:17" x14ac:dyDescent="0.25">
      <c r="A7475" s="4" t="s">
        <v>2652</v>
      </c>
      <c r="B7475" s="4" t="s">
        <v>3</v>
      </c>
      <c r="C7475" s="4" t="s">
        <v>12</v>
      </c>
      <c r="D7475" s="4" t="s">
        <v>2654</v>
      </c>
      <c r="E7475" s="2" t="s">
        <v>35</v>
      </c>
      <c r="F7475" s="2" t="s">
        <v>1</v>
      </c>
      <c r="G7475" s="2" t="s">
        <v>1</v>
      </c>
      <c r="H7475" s="2" t="s">
        <v>36</v>
      </c>
      <c r="I7475" s="185">
        <f t="shared" ref="I7475:O7475" si="6203">SUM(I7476:I7479,I7483,I7486,I7489,I7492,I7493)</f>
        <v>1830877</v>
      </c>
      <c r="J7475" s="185">
        <f t="shared" si="6203"/>
        <v>1548127</v>
      </c>
      <c r="K7475" s="185">
        <f t="shared" si="6203"/>
        <v>1010249</v>
      </c>
      <c r="L7475" s="185">
        <f t="shared" si="6203"/>
        <v>467878</v>
      </c>
      <c r="M7475" s="15">
        <f t="shared" si="6203"/>
        <v>211900</v>
      </c>
      <c r="N7475" s="15">
        <f t="shared" si="6203"/>
        <v>115780</v>
      </c>
      <c r="O7475" s="15">
        <f t="shared" si="6203"/>
        <v>140198</v>
      </c>
      <c r="P7475" s="15">
        <f t="shared" si="6191"/>
        <v>1478127</v>
      </c>
      <c r="Q7475" s="185">
        <f t="shared" si="6196"/>
        <v>95.478407133264909</v>
      </c>
    </row>
    <row r="7476" spans="1:17" x14ac:dyDescent="0.25">
      <c r="A7476" s="4" t="s">
        <v>2652</v>
      </c>
      <c r="B7476" s="4" t="s">
        <v>3</v>
      </c>
      <c r="C7476" s="4" t="s">
        <v>12</v>
      </c>
      <c r="D7476" s="4" t="s">
        <v>2654</v>
      </c>
      <c r="E7476" s="3" t="s">
        <v>39</v>
      </c>
      <c r="F7476" s="4"/>
      <c r="G7476" s="16" t="s">
        <v>2655</v>
      </c>
      <c r="H7476" s="16" t="s">
        <v>38</v>
      </c>
      <c r="I7476" s="183">
        <v>20000</v>
      </c>
      <c r="J7476" s="183">
        <v>20000</v>
      </c>
      <c r="K7476" s="183">
        <v>18120</v>
      </c>
      <c r="L7476" s="183">
        <f>M7476+N7476+O7476</f>
        <v>1880</v>
      </c>
      <c r="M7476" s="17">
        <v>0</v>
      </c>
      <c r="N7476" s="17">
        <v>1880</v>
      </c>
      <c r="O7476" s="17">
        <v>0</v>
      </c>
      <c r="P7476" s="17">
        <f t="shared" si="6191"/>
        <v>20000</v>
      </c>
      <c r="Q7476" s="183">
        <f t="shared" si="6196"/>
        <v>100</v>
      </c>
    </row>
    <row r="7477" spans="1:17" x14ac:dyDescent="0.25">
      <c r="A7477" s="4" t="s">
        <v>2652</v>
      </c>
      <c r="B7477" s="4" t="s">
        <v>3</v>
      </c>
      <c r="C7477" s="4" t="s">
        <v>12</v>
      </c>
      <c r="D7477" s="4" t="s">
        <v>2654</v>
      </c>
      <c r="E7477" s="3" t="s">
        <v>197</v>
      </c>
      <c r="F7477" s="4"/>
      <c r="G7477" s="16" t="s">
        <v>2655</v>
      </c>
      <c r="H7477" s="16" t="s">
        <v>196</v>
      </c>
      <c r="I7477" s="183">
        <v>196000</v>
      </c>
      <c r="J7477" s="183">
        <v>196000</v>
      </c>
      <c r="K7477" s="183">
        <v>108000</v>
      </c>
      <c r="L7477" s="183">
        <f>M7477+N7477+O7477</f>
        <v>88000</v>
      </c>
      <c r="M7477" s="17">
        <v>30000</v>
      </c>
      <c r="N7477" s="17">
        <v>20000</v>
      </c>
      <c r="O7477" s="17">
        <v>38000</v>
      </c>
      <c r="P7477" s="17">
        <f t="shared" si="6191"/>
        <v>196000</v>
      </c>
      <c r="Q7477" s="183">
        <f t="shared" si="6196"/>
        <v>100</v>
      </c>
    </row>
    <row r="7478" spans="1:17" x14ac:dyDescent="0.25">
      <c r="A7478" s="4" t="s">
        <v>2652</v>
      </c>
      <c r="B7478" s="4" t="s">
        <v>3</v>
      </c>
      <c r="C7478" s="4" t="s">
        <v>12</v>
      </c>
      <c r="D7478" s="4" t="s">
        <v>2654</v>
      </c>
      <c r="E7478" s="3" t="s">
        <v>200</v>
      </c>
      <c r="F7478" s="4"/>
      <c r="G7478" s="16" t="s">
        <v>2655</v>
      </c>
      <c r="H7478" s="16" t="s">
        <v>199</v>
      </c>
      <c r="I7478" s="183">
        <v>90000</v>
      </c>
      <c r="J7478" s="183">
        <v>44000</v>
      </c>
      <c r="K7478" s="183">
        <v>28500</v>
      </c>
      <c r="L7478" s="183">
        <f>M7478+N7478+O7478</f>
        <v>15500</v>
      </c>
      <c r="M7478" s="17">
        <v>6000</v>
      </c>
      <c r="N7478" s="17">
        <v>5000</v>
      </c>
      <c r="O7478" s="17">
        <v>4500</v>
      </c>
      <c r="P7478" s="17">
        <f t="shared" si="6191"/>
        <v>44000</v>
      </c>
      <c r="Q7478" s="183">
        <f t="shared" si="6196"/>
        <v>100</v>
      </c>
    </row>
    <row r="7479" spans="1:17" x14ac:dyDescent="0.25">
      <c r="A7479" s="1" t="s">
        <v>2652</v>
      </c>
      <c r="B7479" s="1" t="s">
        <v>3</v>
      </c>
      <c r="C7479" s="1" t="s">
        <v>12</v>
      </c>
      <c r="D7479" s="1" t="s">
        <v>2654</v>
      </c>
      <c r="E7479" s="1" t="s">
        <v>201</v>
      </c>
      <c r="F7479" s="4" t="s">
        <v>1</v>
      </c>
      <c r="G7479" s="16" t="s">
        <v>1</v>
      </c>
      <c r="H7479" s="2" t="s">
        <v>202</v>
      </c>
      <c r="I7479" s="185">
        <f t="shared" ref="I7479:O7479" si="6204">SUM(I7480:I7482)</f>
        <v>826000</v>
      </c>
      <c r="J7479" s="185">
        <f t="shared" si="6204"/>
        <v>768000</v>
      </c>
      <c r="K7479" s="185">
        <f t="shared" si="6204"/>
        <v>525000</v>
      </c>
      <c r="L7479" s="185">
        <f t="shared" si="6204"/>
        <v>200000</v>
      </c>
      <c r="M7479" s="15">
        <f t="shared" si="6204"/>
        <v>100000</v>
      </c>
      <c r="N7479" s="15">
        <f t="shared" si="6204"/>
        <v>50000</v>
      </c>
      <c r="O7479" s="15">
        <f t="shared" si="6204"/>
        <v>50000</v>
      </c>
      <c r="P7479" s="15">
        <f t="shared" si="6191"/>
        <v>725000</v>
      </c>
      <c r="Q7479" s="185">
        <f t="shared" si="6196"/>
        <v>94.401041666666657</v>
      </c>
    </row>
    <row r="7480" spans="1:17" x14ac:dyDescent="0.25">
      <c r="A7480" s="4" t="s">
        <v>2652</v>
      </c>
      <c r="B7480" s="4" t="s">
        <v>3</v>
      </c>
      <c r="C7480" s="4" t="s">
        <v>12</v>
      </c>
      <c r="D7480" s="4" t="s">
        <v>2654</v>
      </c>
      <c r="E7480" s="3" t="s">
        <v>203</v>
      </c>
      <c r="F7480" s="4"/>
      <c r="G7480" s="16" t="s">
        <v>2655</v>
      </c>
      <c r="H7480" s="16" t="s">
        <v>202</v>
      </c>
      <c r="I7480" s="183">
        <v>771000</v>
      </c>
      <c r="J7480" s="183">
        <v>768000</v>
      </c>
      <c r="K7480" s="183">
        <v>525000</v>
      </c>
      <c r="L7480" s="183">
        <f>M7480+N7480+O7480</f>
        <v>200000</v>
      </c>
      <c r="M7480" s="208">
        <v>100000</v>
      </c>
      <c r="N7480" s="17">
        <v>50000</v>
      </c>
      <c r="O7480" s="17">
        <v>50000</v>
      </c>
      <c r="P7480" s="17">
        <f t="shared" si="6191"/>
        <v>725000</v>
      </c>
      <c r="Q7480" s="183">
        <f t="shared" si="6196"/>
        <v>94.401041666666657</v>
      </c>
    </row>
    <row r="7481" spans="1:17" x14ac:dyDescent="0.25">
      <c r="A7481" s="4" t="s">
        <v>2652</v>
      </c>
      <c r="B7481" s="4" t="s">
        <v>3</v>
      </c>
      <c r="C7481" s="4" t="s">
        <v>12</v>
      </c>
      <c r="D7481" s="4" t="s">
        <v>2654</v>
      </c>
      <c r="E7481" s="3" t="s">
        <v>203</v>
      </c>
      <c r="F7481" s="4" t="s">
        <v>2661</v>
      </c>
      <c r="G7481" s="16" t="s">
        <v>2655</v>
      </c>
      <c r="H7481" s="16" t="s">
        <v>2662</v>
      </c>
      <c r="I7481" s="183">
        <v>50000</v>
      </c>
      <c r="J7481" s="183">
        <v>0</v>
      </c>
      <c r="K7481" s="183">
        <v>0</v>
      </c>
      <c r="L7481" s="183">
        <f>M7481+N7481+O7481</f>
        <v>0</v>
      </c>
      <c r="M7481" s="17">
        <v>0</v>
      </c>
      <c r="N7481" s="17">
        <v>0</v>
      </c>
      <c r="O7481" s="17">
        <v>0</v>
      </c>
      <c r="P7481" s="17">
        <f t="shared" si="6191"/>
        <v>0</v>
      </c>
      <c r="Q7481" s="161" t="str">
        <f t="shared" si="6196"/>
        <v>-</v>
      </c>
    </row>
    <row r="7482" spans="1:17" x14ac:dyDescent="0.25">
      <c r="A7482" s="4" t="s">
        <v>2652</v>
      </c>
      <c r="B7482" s="4" t="s">
        <v>3</v>
      </c>
      <c r="C7482" s="4" t="s">
        <v>12</v>
      </c>
      <c r="D7482" s="4" t="s">
        <v>2654</v>
      </c>
      <c r="E7482" s="3" t="s">
        <v>203</v>
      </c>
      <c r="F7482" s="4" t="s">
        <v>2663</v>
      </c>
      <c r="G7482" s="16" t="s">
        <v>2655</v>
      </c>
      <c r="H7482" s="16" t="s">
        <v>2664</v>
      </c>
      <c r="I7482" s="183">
        <v>5000</v>
      </c>
      <c r="J7482" s="183">
        <v>0</v>
      </c>
      <c r="K7482" s="183">
        <v>0</v>
      </c>
      <c r="L7482" s="183">
        <f>M7482+N7482+O7482</f>
        <v>0</v>
      </c>
      <c r="M7482" s="17">
        <v>0</v>
      </c>
      <c r="N7482" s="17">
        <v>0</v>
      </c>
      <c r="O7482" s="17">
        <v>0</v>
      </c>
      <c r="P7482" s="17">
        <f t="shared" si="6191"/>
        <v>0</v>
      </c>
      <c r="Q7482" s="161" t="str">
        <f t="shared" si="6196"/>
        <v>-</v>
      </c>
    </row>
    <row r="7483" spans="1:17" x14ac:dyDescent="0.25">
      <c r="A7483" s="1" t="s">
        <v>2652</v>
      </c>
      <c r="B7483" s="1" t="s">
        <v>3</v>
      </c>
      <c r="C7483" s="1" t="s">
        <v>12</v>
      </c>
      <c r="D7483" s="1" t="s">
        <v>2654</v>
      </c>
      <c r="E7483" s="1" t="s">
        <v>204</v>
      </c>
      <c r="F7483" s="4" t="s">
        <v>1</v>
      </c>
      <c r="G7483" s="16" t="s">
        <v>1</v>
      </c>
      <c r="H7483" s="2" t="s">
        <v>205</v>
      </c>
      <c r="I7483" s="185">
        <f t="shared" ref="I7483:O7483" si="6205">SUM(I7484:I7485)</f>
        <v>100000</v>
      </c>
      <c r="J7483" s="185">
        <f t="shared" si="6205"/>
        <v>100000</v>
      </c>
      <c r="K7483" s="185">
        <f t="shared" si="6205"/>
        <v>69000</v>
      </c>
      <c r="L7483" s="185">
        <f t="shared" si="6205"/>
        <v>31000</v>
      </c>
      <c r="M7483" s="15">
        <f t="shared" si="6205"/>
        <v>15000</v>
      </c>
      <c r="N7483" s="15">
        <f t="shared" si="6205"/>
        <v>6000</v>
      </c>
      <c r="O7483" s="15">
        <f t="shared" si="6205"/>
        <v>10000</v>
      </c>
      <c r="P7483" s="15">
        <f t="shared" si="6191"/>
        <v>100000</v>
      </c>
      <c r="Q7483" s="185">
        <f t="shared" si="6196"/>
        <v>100</v>
      </c>
    </row>
    <row r="7484" spans="1:17" x14ac:dyDescent="0.25">
      <c r="A7484" s="4" t="s">
        <v>2652</v>
      </c>
      <c r="B7484" s="4" t="s">
        <v>3</v>
      </c>
      <c r="C7484" s="4" t="s">
        <v>12</v>
      </c>
      <c r="D7484" s="4" t="s">
        <v>2654</v>
      </c>
      <c r="E7484" s="3" t="s">
        <v>206</v>
      </c>
      <c r="F7484" s="4"/>
      <c r="G7484" s="16" t="s">
        <v>2655</v>
      </c>
      <c r="H7484" s="16" t="s">
        <v>205</v>
      </c>
      <c r="I7484" s="183">
        <v>100000</v>
      </c>
      <c r="J7484" s="183">
        <v>100000</v>
      </c>
      <c r="K7484" s="183">
        <v>69000</v>
      </c>
      <c r="L7484" s="183">
        <f>M7484+N7484+O7484</f>
        <v>31000</v>
      </c>
      <c r="M7484" s="17">
        <v>15000</v>
      </c>
      <c r="N7484" s="17">
        <v>6000</v>
      </c>
      <c r="O7484" s="17">
        <v>10000</v>
      </c>
      <c r="P7484" s="17">
        <f t="shared" si="6191"/>
        <v>100000</v>
      </c>
      <c r="Q7484" s="183">
        <f t="shared" si="6196"/>
        <v>100</v>
      </c>
    </row>
    <row r="7485" spans="1:17" x14ac:dyDescent="0.25">
      <c r="A7485" s="4" t="s">
        <v>2652</v>
      </c>
      <c r="B7485" s="4" t="s">
        <v>3</v>
      </c>
      <c r="C7485" s="4" t="s">
        <v>12</v>
      </c>
      <c r="D7485" s="4" t="s">
        <v>2654</v>
      </c>
      <c r="E7485" s="3" t="s">
        <v>206</v>
      </c>
      <c r="F7485" s="4" t="s">
        <v>2665</v>
      </c>
      <c r="G7485" s="16" t="s">
        <v>2655</v>
      </c>
      <c r="H7485" s="16" t="s">
        <v>205</v>
      </c>
      <c r="I7485" s="183">
        <v>0</v>
      </c>
      <c r="J7485" s="183">
        <v>0</v>
      </c>
      <c r="K7485" s="183">
        <v>0</v>
      </c>
      <c r="L7485" s="183">
        <f>M7485+N7485+O7485</f>
        <v>0</v>
      </c>
      <c r="M7485" s="17">
        <v>0</v>
      </c>
      <c r="N7485" s="17">
        <v>0</v>
      </c>
      <c r="O7485" s="17">
        <v>0</v>
      </c>
      <c r="P7485" s="17">
        <f t="shared" si="6191"/>
        <v>0</v>
      </c>
      <c r="Q7485" s="161" t="str">
        <f t="shared" si="6196"/>
        <v>-</v>
      </c>
    </row>
    <row r="7486" spans="1:17" x14ac:dyDescent="0.25">
      <c r="A7486" s="1" t="s">
        <v>2652</v>
      </c>
      <c r="B7486" s="1" t="s">
        <v>3</v>
      </c>
      <c r="C7486" s="1" t="s">
        <v>12</v>
      </c>
      <c r="D7486" s="1" t="s">
        <v>2654</v>
      </c>
      <c r="E7486" s="1" t="s">
        <v>207</v>
      </c>
      <c r="F7486" s="4" t="s">
        <v>1</v>
      </c>
      <c r="G7486" s="16" t="s">
        <v>1</v>
      </c>
      <c r="H7486" s="2" t="s">
        <v>208</v>
      </c>
      <c r="I7486" s="185">
        <f t="shared" ref="I7486:O7486" si="6206">SUM(I7487:I7488)</f>
        <v>39000</v>
      </c>
      <c r="J7486" s="185">
        <f t="shared" si="6206"/>
        <v>39000</v>
      </c>
      <c r="K7486" s="185">
        <f t="shared" si="6206"/>
        <v>18000</v>
      </c>
      <c r="L7486" s="185">
        <f t="shared" si="6206"/>
        <v>21000</v>
      </c>
      <c r="M7486" s="15">
        <f t="shared" si="6206"/>
        <v>5000</v>
      </c>
      <c r="N7486" s="15">
        <f t="shared" si="6206"/>
        <v>5000</v>
      </c>
      <c r="O7486" s="15">
        <f t="shared" si="6206"/>
        <v>11000</v>
      </c>
      <c r="P7486" s="15">
        <f t="shared" si="6191"/>
        <v>39000</v>
      </c>
      <c r="Q7486" s="185">
        <f t="shared" si="6196"/>
        <v>100</v>
      </c>
    </row>
    <row r="7487" spans="1:17" x14ac:dyDescent="0.25">
      <c r="A7487" s="4" t="s">
        <v>2652</v>
      </c>
      <c r="B7487" s="4" t="s">
        <v>3</v>
      </c>
      <c r="C7487" s="4" t="s">
        <v>12</v>
      </c>
      <c r="D7487" s="4" t="s">
        <v>2654</v>
      </c>
      <c r="E7487" s="3" t="s">
        <v>209</v>
      </c>
      <c r="F7487" s="4"/>
      <c r="G7487" s="16" t="s">
        <v>2655</v>
      </c>
      <c r="H7487" s="16" t="s">
        <v>208</v>
      </c>
      <c r="I7487" s="183">
        <v>39000</v>
      </c>
      <c r="J7487" s="183">
        <v>39000</v>
      </c>
      <c r="K7487" s="183">
        <v>18000</v>
      </c>
      <c r="L7487" s="183">
        <f>M7487+N7487+O7487</f>
        <v>21000</v>
      </c>
      <c r="M7487" s="17">
        <v>5000</v>
      </c>
      <c r="N7487" s="17">
        <v>5000</v>
      </c>
      <c r="O7487" s="17">
        <v>11000</v>
      </c>
      <c r="P7487" s="17">
        <f t="shared" si="6191"/>
        <v>39000</v>
      </c>
      <c r="Q7487" s="183">
        <f t="shared" si="6196"/>
        <v>100</v>
      </c>
    </row>
    <row r="7488" spans="1:17" x14ac:dyDescent="0.25">
      <c r="A7488" s="4" t="s">
        <v>2652</v>
      </c>
      <c r="B7488" s="4" t="s">
        <v>3</v>
      </c>
      <c r="C7488" s="4" t="s">
        <v>12</v>
      </c>
      <c r="D7488" s="4" t="s">
        <v>2654</v>
      </c>
      <c r="E7488" s="3" t="s">
        <v>209</v>
      </c>
      <c r="F7488" s="4" t="s">
        <v>2666</v>
      </c>
      <c r="G7488" s="16" t="s">
        <v>2655</v>
      </c>
      <c r="H7488" s="16" t="s">
        <v>208</v>
      </c>
      <c r="I7488" s="183">
        <v>0</v>
      </c>
      <c r="J7488" s="183">
        <v>0</v>
      </c>
      <c r="K7488" s="183">
        <v>0</v>
      </c>
      <c r="L7488" s="183">
        <f>M7488+N7488+O7488</f>
        <v>0</v>
      </c>
      <c r="M7488" s="17"/>
      <c r="N7488" s="17"/>
      <c r="O7488" s="17"/>
      <c r="P7488" s="17">
        <f t="shared" si="6191"/>
        <v>0</v>
      </c>
      <c r="Q7488" s="161" t="str">
        <f t="shared" si="6196"/>
        <v>-</v>
      </c>
    </row>
    <row r="7489" spans="1:17" x14ac:dyDescent="0.25">
      <c r="A7489" s="1" t="s">
        <v>2652</v>
      </c>
      <c r="B7489" s="1" t="s">
        <v>3</v>
      </c>
      <c r="C7489" s="1" t="s">
        <v>12</v>
      </c>
      <c r="D7489" s="1" t="s">
        <v>2654</v>
      </c>
      <c r="E7489" s="1" t="s">
        <v>210</v>
      </c>
      <c r="F7489" s="4" t="s">
        <v>1</v>
      </c>
      <c r="G7489" s="16" t="s">
        <v>1</v>
      </c>
      <c r="H7489" s="2" t="s">
        <v>211</v>
      </c>
      <c r="I7489" s="185">
        <f t="shared" ref="I7489:O7489" si="6207">SUM(I7490:I7491)</f>
        <v>138250</v>
      </c>
      <c r="J7489" s="185">
        <f t="shared" si="6207"/>
        <v>127000</v>
      </c>
      <c r="K7489" s="185">
        <f t="shared" si="6207"/>
        <v>93000</v>
      </c>
      <c r="L7489" s="185">
        <f t="shared" si="6207"/>
        <v>34000</v>
      </c>
      <c r="M7489" s="15">
        <f t="shared" si="6207"/>
        <v>27000</v>
      </c>
      <c r="N7489" s="15">
        <f t="shared" si="6207"/>
        <v>4000</v>
      </c>
      <c r="O7489" s="15">
        <f t="shared" si="6207"/>
        <v>3000</v>
      </c>
      <c r="P7489" s="15">
        <f t="shared" si="6191"/>
        <v>127000</v>
      </c>
      <c r="Q7489" s="185">
        <f t="shared" si="6196"/>
        <v>100</v>
      </c>
    </row>
    <row r="7490" spans="1:17" x14ac:dyDescent="0.25">
      <c r="A7490" s="4" t="s">
        <v>2652</v>
      </c>
      <c r="B7490" s="4" t="s">
        <v>3</v>
      </c>
      <c r="C7490" s="4" t="s">
        <v>12</v>
      </c>
      <c r="D7490" s="4" t="s">
        <v>2654</v>
      </c>
      <c r="E7490" s="3" t="s">
        <v>212</v>
      </c>
      <c r="F7490" s="4"/>
      <c r="G7490" s="16" t="s">
        <v>2655</v>
      </c>
      <c r="H7490" s="16" t="s">
        <v>211</v>
      </c>
      <c r="I7490" s="183">
        <v>127000</v>
      </c>
      <c r="J7490" s="183">
        <v>127000</v>
      </c>
      <c r="K7490" s="183">
        <v>93000</v>
      </c>
      <c r="L7490" s="183">
        <f>M7490+N7490+O7490</f>
        <v>34000</v>
      </c>
      <c r="M7490" s="17">
        <v>27000</v>
      </c>
      <c r="N7490" s="17">
        <v>4000</v>
      </c>
      <c r="O7490" s="17">
        <v>3000</v>
      </c>
      <c r="P7490" s="17">
        <f t="shared" si="6191"/>
        <v>127000</v>
      </c>
      <c r="Q7490" s="183">
        <f t="shared" si="6196"/>
        <v>100</v>
      </c>
    </row>
    <row r="7491" spans="1:17" x14ac:dyDescent="0.25">
      <c r="A7491" s="4" t="s">
        <v>2652</v>
      </c>
      <c r="B7491" s="4" t="s">
        <v>3</v>
      </c>
      <c r="C7491" s="4" t="s">
        <v>12</v>
      </c>
      <c r="D7491" s="4" t="s">
        <v>2654</v>
      </c>
      <c r="E7491" s="3" t="s">
        <v>212</v>
      </c>
      <c r="F7491" s="4" t="s">
        <v>2667</v>
      </c>
      <c r="G7491" s="16" t="s">
        <v>2655</v>
      </c>
      <c r="H7491" s="16" t="s">
        <v>2668</v>
      </c>
      <c r="I7491" s="183">
        <v>11250</v>
      </c>
      <c r="J7491" s="183">
        <v>0</v>
      </c>
      <c r="K7491" s="183">
        <v>0</v>
      </c>
      <c r="L7491" s="183">
        <f>M7491+N7491+O7491</f>
        <v>0</v>
      </c>
      <c r="M7491" s="17">
        <v>0</v>
      </c>
      <c r="N7491" s="17">
        <v>0</v>
      </c>
      <c r="O7491" s="17">
        <v>0</v>
      </c>
      <c r="P7491" s="17">
        <f t="shared" si="6191"/>
        <v>0</v>
      </c>
      <c r="Q7491" s="161" t="str">
        <f t="shared" si="6196"/>
        <v>-</v>
      </c>
    </row>
    <row r="7492" spans="1:17" x14ac:dyDescent="0.25">
      <c r="A7492" s="4" t="s">
        <v>2652</v>
      </c>
      <c r="B7492" s="4" t="s">
        <v>3</v>
      </c>
      <c r="C7492" s="4" t="s">
        <v>12</v>
      </c>
      <c r="D7492" s="4" t="s">
        <v>2654</v>
      </c>
      <c r="E7492" s="3" t="s">
        <v>215</v>
      </c>
      <c r="F7492" s="4"/>
      <c r="G7492" s="16" t="s">
        <v>2655</v>
      </c>
      <c r="H7492" s="16" t="s">
        <v>214</v>
      </c>
      <c r="I7492" s="183">
        <v>35000</v>
      </c>
      <c r="J7492" s="183">
        <v>35000</v>
      </c>
      <c r="K7492" s="183">
        <v>30300</v>
      </c>
      <c r="L7492" s="183">
        <f>M7492+N7492+O7492</f>
        <v>4700</v>
      </c>
      <c r="M7492" s="17">
        <v>1000</v>
      </c>
      <c r="N7492" s="17">
        <v>1000</v>
      </c>
      <c r="O7492" s="17">
        <v>2700</v>
      </c>
      <c r="P7492" s="17">
        <f t="shared" si="6191"/>
        <v>35000</v>
      </c>
      <c r="Q7492" s="183">
        <f t="shared" si="6196"/>
        <v>100</v>
      </c>
    </row>
    <row r="7493" spans="1:17" x14ac:dyDescent="0.25">
      <c r="A7493" s="1" t="s">
        <v>2652</v>
      </c>
      <c r="B7493" s="1" t="s">
        <v>3</v>
      </c>
      <c r="C7493" s="1" t="s">
        <v>12</v>
      </c>
      <c r="D7493" s="1" t="s">
        <v>2654</v>
      </c>
      <c r="E7493" s="1" t="s">
        <v>40</v>
      </c>
      <c r="F7493" s="4" t="s">
        <v>1</v>
      </c>
      <c r="G7493" s="16" t="s">
        <v>1</v>
      </c>
      <c r="H7493" s="2" t="s">
        <v>41</v>
      </c>
      <c r="I7493" s="185">
        <f t="shared" ref="I7493:O7493" si="6208">SUM(I7494:I7498)</f>
        <v>386627</v>
      </c>
      <c r="J7493" s="185">
        <f t="shared" si="6208"/>
        <v>219127</v>
      </c>
      <c r="K7493" s="185">
        <f t="shared" si="6208"/>
        <v>120329</v>
      </c>
      <c r="L7493" s="185">
        <f t="shared" si="6208"/>
        <v>71798</v>
      </c>
      <c r="M7493" s="15">
        <f t="shared" si="6208"/>
        <v>27900</v>
      </c>
      <c r="N7493" s="15">
        <f t="shared" si="6208"/>
        <v>22900</v>
      </c>
      <c r="O7493" s="15">
        <f t="shared" si="6208"/>
        <v>20998</v>
      </c>
      <c r="P7493" s="15">
        <f t="shared" si="6191"/>
        <v>192127</v>
      </c>
      <c r="Q7493" s="185">
        <f t="shared" si="6196"/>
        <v>87.678378292040691</v>
      </c>
    </row>
    <row r="7494" spans="1:17" x14ac:dyDescent="0.25">
      <c r="A7494" s="4" t="s">
        <v>2652</v>
      </c>
      <c r="B7494" s="4" t="s">
        <v>3</v>
      </c>
      <c r="C7494" s="4" t="s">
        <v>12</v>
      </c>
      <c r="D7494" s="4" t="s">
        <v>2654</v>
      </c>
      <c r="E7494" s="3" t="s">
        <v>42</v>
      </c>
      <c r="F7494" s="4"/>
      <c r="G7494" s="16" t="s">
        <v>2655</v>
      </c>
      <c r="H7494" s="16" t="s">
        <v>41</v>
      </c>
      <c r="I7494" s="183">
        <v>182000</v>
      </c>
      <c r="J7494" s="183">
        <v>182000</v>
      </c>
      <c r="K7494" s="183">
        <v>95000</v>
      </c>
      <c r="L7494" s="183">
        <f>M7494+N7494+O7494</f>
        <v>60000</v>
      </c>
      <c r="M7494" s="208">
        <v>20000</v>
      </c>
      <c r="N7494" s="208">
        <v>20000</v>
      </c>
      <c r="O7494" s="17">
        <v>20000</v>
      </c>
      <c r="P7494" s="17">
        <f t="shared" si="6191"/>
        <v>155000</v>
      </c>
      <c r="Q7494" s="183">
        <f t="shared" si="6196"/>
        <v>85.164835164835168</v>
      </c>
    </row>
    <row r="7495" spans="1:17" ht="22.5" x14ac:dyDescent="0.25">
      <c r="A7495" s="4" t="s">
        <v>2652</v>
      </c>
      <c r="B7495" s="4" t="s">
        <v>3</v>
      </c>
      <c r="C7495" s="4" t="s">
        <v>12</v>
      </c>
      <c r="D7495" s="4" t="s">
        <v>2654</v>
      </c>
      <c r="E7495" s="3" t="s">
        <v>42</v>
      </c>
      <c r="F7495" s="4" t="s">
        <v>2669</v>
      </c>
      <c r="G7495" s="16" t="s">
        <v>2655</v>
      </c>
      <c r="H7495" s="16" t="s">
        <v>50</v>
      </c>
      <c r="I7495" s="183">
        <v>32127</v>
      </c>
      <c r="J7495" s="183">
        <v>32127</v>
      </c>
      <c r="K7495" s="183">
        <v>25329</v>
      </c>
      <c r="L7495" s="183">
        <f>M7495+N7495+O7495</f>
        <v>6798</v>
      </c>
      <c r="M7495" s="17">
        <v>2900</v>
      </c>
      <c r="N7495" s="17">
        <v>2900</v>
      </c>
      <c r="O7495" s="17">
        <v>998</v>
      </c>
      <c r="P7495" s="17">
        <f t="shared" ref="P7495:P7529" si="6209">K7495+L7495</f>
        <v>32127</v>
      </c>
      <c r="Q7495" s="183">
        <f t="shared" si="6196"/>
        <v>100</v>
      </c>
    </row>
    <row r="7496" spans="1:17" x14ac:dyDescent="0.25">
      <c r="A7496" s="4" t="s">
        <v>2652</v>
      </c>
      <c r="B7496" s="4" t="s">
        <v>3</v>
      </c>
      <c r="C7496" s="4" t="s">
        <v>12</v>
      </c>
      <c r="D7496" s="4" t="s">
        <v>2654</v>
      </c>
      <c r="E7496" s="3" t="s">
        <v>42</v>
      </c>
      <c r="F7496" s="4" t="s">
        <v>2670</v>
      </c>
      <c r="G7496" s="16" t="s">
        <v>2655</v>
      </c>
      <c r="H7496" s="16" t="s">
        <v>2671</v>
      </c>
      <c r="I7496" s="183">
        <v>145000</v>
      </c>
      <c r="J7496" s="183">
        <v>0</v>
      </c>
      <c r="K7496" s="183">
        <v>0</v>
      </c>
      <c r="L7496" s="183">
        <f>M7496+N7496+O7496</f>
        <v>0</v>
      </c>
      <c r="M7496" s="17">
        <v>0</v>
      </c>
      <c r="N7496" s="17">
        <v>0</v>
      </c>
      <c r="O7496" s="17">
        <v>0</v>
      </c>
      <c r="P7496" s="17">
        <f t="shared" si="6209"/>
        <v>0</v>
      </c>
      <c r="Q7496" s="161" t="str">
        <f t="shared" ref="Q7496:Q7527" si="6210">IF(J7496=0,"-",P7496/J7496*100)</f>
        <v>-</v>
      </c>
    </row>
    <row r="7497" spans="1:17" ht="22.5" x14ac:dyDescent="0.25">
      <c r="A7497" s="4" t="s">
        <v>2652</v>
      </c>
      <c r="B7497" s="4" t="s">
        <v>3</v>
      </c>
      <c r="C7497" s="4" t="s">
        <v>12</v>
      </c>
      <c r="D7497" s="4" t="s">
        <v>2654</v>
      </c>
      <c r="E7497" s="3" t="s">
        <v>42</v>
      </c>
      <c r="F7497" s="4" t="s">
        <v>2672</v>
      </c>
      <c r="G7497" s="16" t="s">
        <v>2655</v>
      </c>
      <c r="H7497" s="16" t="s">
        <v>56</v>
      </c>
      <c r="I7497" s="183">
        <v>5000</v>
      </c>
      <c r="J7497" s="183">
        <v>5000</v>
      </c>
      <c r="K7497" s="183">
        <v>0</v>
      </c>
      <c r="L7497" s="183">
        <f>M7497+N7497+O7497</f>
        <v>5000</v>
      </c>
      <c r="M7497" s="17">
        <v>5000</v>
      </c>
      <c r="N7497" s="17">
        <v>0</v>
      </c>
      <c r="O7497" s="17">
        <v>0</v>
      </c>
      <c r="P7497" s="17">
        <f t="shared" si="6209"/>
        <v>5000</v>
      </c>
      <c r="Q7497" s="183">
        <f t="shared" si="6210"/>
        <v>100</v>
      </c>
    </row>
    <row r="7498" spans="1:17" x14ac:dyDescent="0.25">
      <c r="A7498" s="4" t="s">
        <v>2652</v>
      </c>
      <c r="B7498" s="4" t="s">
        <v>3</v>
      </c>
      <c r="C7498" s="4" t="s">
        <v>12</v>
      </c>
      <c r="D7498" s="4" t="s">
        <v>2654</v>
      </c>
      <c r="E7498" s="3" t="s">
        <v>42</v>
      </c>
      <c r="F7498" s="4" t="s">
        <v>2673</v>
      </c>
      <c r="G7498" s="16" t="s">
        <v>2655</v>
      </c>
      <c r="H7498" s="16" t="s">
        <v>2674</v>
      </c>
      <c r="I7498" s="183">
        <v>22500</v>
      </c>
      <c r="J7498" s="183">
        <v>0</v>
      </c>
      <c r="K7498" s="183">
        <v>0</v>
      </c>
      <c r="L7498" s="183">
        <f>M7498+N7498+O7498</f>
        <v>0</v>
      </c>
      <c r="M7498" s="17"/>
      <c r="N7498" s="17"/>
      <c r="O7498" s="17"/>
      <c r="P7498" s="17">
        <f t="shared" si="6209"/>
        <v>0</v>
      </c>
      <c r="Q7498" s="161" t="str">
        <f t="shared" si="6210"/>
        <v>-</v>
      </c>
    </row>
    <row r="7499" spans="1:17" ht="22.5" x14ac:dyDescent="0.25">
      <c r="A7499" s="1" t="s">
        <v>1</v>
      </c>
      <c r="B7499" s="1" t="s">
        <v>1</v>
      </c>
      <c r="C7499" s="1" t="s">
        <v>1</v>
      </c>
      <c r="D7499" s="2" t="s">
        <v>1</v>
      </c>
      <c r="E7499" s="2" t="s">
        <v>1</v>
      </c>
      <c r="F7499" s="2" t="s">
        <v>1</v>
      </c>
      <c r="G7499" s="2" t="s">
        <v>1</v>
      </c>
      <c r="H7499" s="13" t="s">
        <v>57</v>
      </c>
      <c r="I7499" s="184">
        <f t="shared" ref="I7499:O7499" si="6211">SUM(I7500)</f>
        <v>392100</v>
      </c>
      <c r="J7499" s="184">
        <f t="shared" si="6211"/>
        <v>202100</v>
      </c>
      <c r="K7499" s="184">
        <f t="shared" si="6211"/>
        <v>0</v>
      </c>
      <c r="L7499" s="184">
        <f t="shared" si="6211"/>
        <v>0</v>
      </c>
      <c r="M7499" s="14">
        <f t="shared" si="6211"/>
        <v>0</v>
      </c>
      <c r="N7499" s="14">
        <f t="shared" si="6211"/>
        <v>0</v>
      </c>
      <c r="O7499" s="14">
        <f t="shared" si="6211"/>
        <v>0</v>
      </c>
      <c r="P7499" s="14">
        <f t="shared" si="6209"/>
        <v>0</v>
      </c>
      <c r="Q7499" s="184">
        <f t="shared" si="6210"/>
        <v>0</v>
      </c>
    </row>
    <row r="7500" spans="1:17" x14ac:dyDescent="0.25">
      <c r="A7500" s="4" t="s">
        <v>2652</v>
      </c>
      <c r="B7500" s="4" t="s">
        <v>3</v>
      </c>
      <c r="C7500" s="4" t="s">
        <v>12</v>
      </c>
      <c r="D7500" s="4" t="s">
        <v>2654</v>
      </c>
      <c r="E7500" s="2" t="s">
        <v>58</v>
      </c>
      <c r="F7500" s="2" t="s">
        <v>1</v>
      </c>
      <c r="G7500" s="2" t="s">
        <v>1</v>
      </c>
      <c r="H7500" s="2" t="s">
        <v>59</v>
      </c>
      <c r="I7500" s="185">
        <f t="shared" ref="I7500:L7500" si="6212">SUM(I7501,I7505)</f>
        <v>392100</v>
      </c>
      <c r="J7500" s="185">
        <f t="shared" ref="J7500" si="6213">SUM(J7501,J7505)</f>
        <v>202100</v>
      </c>
      <c r="K7500" s="185">
        <f t="shared" ref="K7500" si="6214">SUM(K7501,K7505)</f>
        <v>0</v>
      </c>
      <c r="L7500" s="185">
        <f t="shared" si="6212"/>
        <v>0</v>
      </c>
      <c r="M7500" s="15">
        <f t="shared" ref="M7500:O7500" si="6215">SUM(M7501,M7505)</f>
        <v>0</v>
      </c>
      <c r="N7500" s="15">
        <f t="shared" si="6215"/>
        <v>0</v>
      </c>
      <c r="O7500" s="15">
        <f t="shared" si="6215"/>
        <v>0</v>
      </c>
      <c r="P7500" s="15">
        <f t="shared" si="6209"/>
        <v>0</v>
      </c>
      <c r="Q7500" s="185">
        <f t="shared" si="6210"/>
        <v>0</v>
      </c>
    </row>
    <row r="7501" spans="1:17" x14ac:dyDescent="0.25">
      <c r="A7501" s="1" t="s">
        <v>2652</v>
      </c>
      <c r="B7501" s="1" t="s">
        <v>3</v>
      </c>
      <c r="C7501" s="1" t="s">
        <v>12</v>
      </c>
      <c r="D7501" s="1" t="s">
        <v>2654</v>
      </c>
      <c r="E7501" s="1" t="s">
        <v>60</v>
      </c>
      <c r="F7501" s="4" t="s">
        <v>1</v>
      </c>
      <c r="G7501" s="16" t="s">
        <v>1</v>
      </c>
      <c r="H7501" s="2" t="s">
        <v>61</v>
      </c>
      <c r="I7501" s="185">
        <f t="shared" ref="I7501:L7501" si="6216">SUM(I7502:I7504)</f>
        <v>390000</v>
      </c>
      <c r="J7501" s="185">
        <f t="shared" ref="J7501" si="6217">SUM(J7502:J7504)</f>
        <v>200000</v>
      </c>
      <c r="K7501" s="185">
        <f t="shared" ref="K7501" si="6218">SUM(K7502:K7504)</f>
        <v>0</v>
      </c>
      <c r="L7501" s="185">
        <f t="shared" si="6216"/>
        <v>0</v>
      </c>
      <c r="M7501" s="15">
        <f t="shared" ref="M7501:O7501" si="6219">SUM(M7502:M7504)</f>
        <v>0</v>
      </c>
      <c r="N7501" s="15">
        <f t="shared" si="6219"/>
        <v>0</v>
      </c>
      <c r="O7501" s="15">
        <f t="shared" si="6219"/>
        <v>0</v>
      </c>
      <c r="P7501" s="15">
        <f t="shared" si="6209"/>
        <v>0</v>
      </c>
      <c r="Q7501" s="185">
        <f t="shared" si="6210"/>
        <v>0</v>
      </c>
    </row>
    <row r="7502" spans="1:17" x14ac:dyDescent="0.25">
      <c r="A7502" s="4" t="s">
        <v>2652</v>
      </c>
      <c r="B7502" s="4" t="s">
        <v>3</v>
      </c>
      <c r="C7502" s="4" t="s">
        <v>12</v>
      </c>
      <c r="D7502" s="4" t="s">
        <v>2654</v>
      </c>
      <c r="E7502" s="3" t="s">
        <v>62</v>
      </c>
      <c r="F7502" s="4" t="s">
        <v>2675</v>
      </c>
      <c r="G7502" s="16" t="s">
        <v>2655</v>
      </c>
      <c r="H7502" s="16" t="s">
        <v>2676</v>
      </c>
      <c r="I7502" s="183">
        <v>115000</v>
      </c>
      <c r="J7502" s="183">
        <v>0</v>
      </c>
      <c r="K7502" s="183">
        <v>0</v>
      </c>
      <c r="L7502" s="183">
        <f>M7502+N7502+O7502</f>
        <v>0</v>
      </c>
      <c r="M7502" s="17"/>
      <c r="N7502" s="17"/>
      <c r="O7502" s="17"/>
      <c r="P7502" s="17">
        <f t="shared" si="6209"/>
        <v>0</v>
      </c>
      <c r="Q7502" s="161" t="str">
        <f t="shared" si="6210"/>
        <v>-</v>
      </c>
    </row>
    <row r="7503" spans="1:17" x14ac:dyDescent="0.25">
      <c r="A7503" s="4" t="s">
        <v>2652</v>
      </c>
      <c r="B7503" s="4" t="s">
        <v>3</v>
      </c>
      <c r="C7503" s="4" t="s">
        <v>12</v>
      </c>
      <c r="D7503" s="4" t="s">
        <v>2654</v>
      </c>
      <c r="E7503" s="3" t="s">
        <v>62</v>
      </c>
      <c r="F7503" s="4" t="s">
        <v>2677</v>
      </c>
      <c r="G7503" s="16" t="s">
        <v>2655</v>
      </c>
      <c r="H7503" s="16" t="s">
        <v>2678</v>
      </c>
      <c r="I7503" s="183">
        <v>50000</v>
      </c>
      <c r="J7503" s="183">
        <v>0</v>
      </c>
      <c r="K7503" s="183">
        <v>0</v>
      </c>
      <c r="L7503" s="183">
        <f>M7503+N7503+O7503</f>
        <v>0</v>
      </c>
      <c r="M7503" s="17"/>
      <c r="N7503" s="17"/>
      <c r="O7503" s="17"/>
      <c r="P7503" s="17">
        <f t="shared" si="6209"/>
        <v>0</v>
      </c>
      <c r="Q7503" s="161" t="str">
        <f t="shared" si="6210"/>
        <v>-</v>
      </c>
    </row>
    <row r="7504" spans="1:17" x14ac:dyDescent="0.25">
      <c r="A7504" s="4" t="s">
        <v>2652</v>
      </c>
      <c r="B7504" s="4" t="s">
        <v>3</v>
      </c>
      <c r="C7504" s="4" t="s">
        <v>12</v>
      </c>
      <c r="D7504" s="4" t="s">
        <v>2654</v>
      </c>
      <c r="E7504" s="3" t="s">
        <v>62</v>
      </c>
      <c r="F7504" s="4" t="s">
        <v>2679</v>
      </c>
      <c r="G7504" s="16" t="s">
        <v>2655</v>
      </c>
      <c r="H7504" s="16" t="s">
        <v>2680</v>
      </c>
      <c r="I7504" s="183">
        <v>225000</v>
      </c>
      <c r="J7504" s="183">
        <v>200000</v>
      </c>
      <c r="K7504" s="183">
        <v>0</v>
      </c>
      <c r="L7504" s="183">
        <f>M7504+N7504+O7504</f>
        <v>0</v>
      </c>
      <c r="M7504" s="17"/>
      <c r="N7504" s="17"/>
      <c r="O7504" s="17"/>
      <c r="P7504" s="17">
        <f t="shared" si="6209"/>
        <v>0</v>
      </c>
      <c r="Q7504" s="183">
        <f t="shared" si="6210"/>
        <v>0</v>
      </c>
    </row>
    <row r="7505" spans="1:17" x14ac:dyDescent="0.25">
      <c r="A7505" s="1" t="s">
        <v>2652</v>
      </c>
      <c r="B7505" s="1" t="s">
        <v>3</v>
      </c>
      <c r="C7505" s="1" t="s">
        <v>12</v>
      </c>
      <c r="D7505" s="1" t="s">
        <v>2654</v>
      </c>
      <c r="E7505" s="1" t="s">
        <v>67</v>
      </c>
      <c r="F7505" s="4" t="s">
        <v>1</v>
      </c>
      <c r="G7505" s="16" t="s">
        <v>1</v>
      </c>
      <c r="H7505" s="2" t="s">
        <v>68</v>
      </c>
      <c r="I7505" s="185">
        <f t="shared" ref="I7505:O7505" si="6220">SUM(I7506:I7507)</f>
        <v>2100</v>
      </c>
      <c r="J7505" s="185">
        <f t="shared" si="6220"/>
        <v>2100</v>
      </c>
      <c r="K7505" s="185">
        <f t="shared" si="6220"/>
        <v>0</v>
      </c>
      <c r="L7505" s="185">
        <f t="shared" si="6220"/>
        <v>0</v>
      </c>
      <c r="M7505" s="15">
        <f t="shared" si="6220"/>
        <v>0</v>
      </c>
      <c r="N7505" s="15">
        <f t="shared" si="6220"/>
        <v>0</v>
      </c>
      <c r="O7505" s="15">
        <f t="shared" si="6220"/>
        <v>0</v>
      </c>
      <c r="P7505" s="15">
        <f t="shared" si="6209"/>
        <v>0</v>
      </c>
      <c r="Q7505" s="185">
        <f t="shared" si="6210"/>
        <v>0</v>
      </c>
    </row>
    <row r="7506" spans="1:17" ht="22.5" x14ac:dyDescent="0.25">
      <c r="A7506" s="4" t="s">
        <v>2652</v>
      </c>
      <c r="B7506" s="4" t="s">
        <v>3</v>
      </c>
      <c r="C7506" s="4" t="s">
        <v>12</v>
      </c>
      <c r="D7506" s="4" t="s">
        <v>2654</v>
      </c>
      <c r="E7506" s="3" t="s">
        <v>69</v>
      </c>
      <c r="F7506" s="4" t="s">
        <v>2681</v>
      </c>
      <c r="G7506" s="16" t="s">
        <v>2655</v>
      </c>
      <c r="H7506" s="16" t="s">
        <v>418</v>
      </c>
      <c r="I7506" s="183">
        <v>100</v>
      </c>
      <c r="J7506" s="183">
        <v>100</v>
      </c>
      <c r="K7506" s="183">
        <v>0</v>
      </c>
      <c r="L7506" s="183">
        <f>M7506+N7506+O7506</f>
        <v>0</v>
      </c>
      <c r="M7506" s="17"/>
      <c r="N7506" s="17"/>
      <c r="O7506" s="17"/>
      <c r="P7506" s="17">
        <f t="shared" si="6209"/>
        <v>0</v>
      </c>
      <c r="Q7506" s="183">
        <f t="shared" si="6210"/>
        <v>0</v>
      </c>
    </row>
    <row r="7507" spans="1:17" x14ac:dyDescent="0.25">
      <c r="A7507" s="4" t="s">
        <v>2652</v>
      </c>
      <c r="B7507" s="4" t="s">
        <v>3</v>
      </c>
      <c r="C7507" s="4" t="s">
        <v>12</v>
      </c>
      <c r="D7507" s="4" t="s">
        <v>2654</v>
      </c>
      <c r="E7507" s="3" t="s">
        <v>69</v>
      </c>
      <c r="F7507" s="4" t="s">
        <v>2682</v>
      </c>
      <c r="G7507" s="16" t="s">
        <v>2655</v>
      </c>
      <c r="H7507" s="16" t="s">
        <v>2683</v>
      </c>
      <c r="I7507" s="183">
        <v>2000</v>
      </c>
      <c r="J7507" s="183">
        <v>2000</v>
      </c>
      <c r="K7507" s="183">
        <v>0</v>
      </c>
      <c r="L7507" s="183">
        <f>M7507+N7507+O7507</f>
        <v>0</v>
      </c>
      <c r="M7507" s="17"/>
      <c r="N7507" s="17"/>
      <c r="O7507" s="17"/>
      <c r="P7507" s="17">
        <f t="shared" si="6209"/>
        <v>0</v>
      </c>
      <c r="Q7507" s="183">
        <f t="shared" si="6210"/>
        <v>0</v>
      </c>
    </row>
    <row r="7508" spans="1:17" ht="22.5" x14ac:dyDescent="0.25">
      <c r="A7508" s="1" t="s">
        <v>1</v>
      </c>
      <c r="B7508" s="1" t="s">
        <v>1</v>
      </c>
      <c r="C7508" s="1" t="s">
        <v>1</v>
      </c>
      <c r="D7508" s="2" t="s">
        <v>1</v>
      </c>
      <c r="E7508" s="2" t="s">
        <v>1</v>
      </c>
      <c r="F7508" s="2" t="s">
        <v>1</v>
      </c>
      <c r="G7508" s="2" t="s">
        <v>1</v>
      </c>
      <c r="H7508" s="13" t="s">
        <v>296</v>
      </c>
      <c r="I7508" s="184">
        <f t="shared" ref="I7508:O7508" si="6221">SUM(I7509)</f>
        <v>1540000</v>
      </c>
      <c r="J7508" s="184">
        <f t="shared" si="6221"/>
        <v>0</v>
      </c>
      <c r="K7508" s="184">
        <f t="shared" si="6221"/>
        <v>0</v>
      </c>
      <c r="L7508" s="184">
        <f t="shared" si="6221"/>
        <v>0</v>
      </c>
      <c r="M7508" s="14">
        <f t="shared" si="6221"/>
        <v>0</v>
      </c>
      <c r="N7508" s="14">
        <f t="shared" si="6221"/>
        <v>0</v>
      </c>
      <c r="O7508" s="14">
        <f t="shared" si="6221"/>
        <v>0</v>
      </c>
      <c r="P7508" s="14">
        <f t="shared" si="6209"/>
        <v>0</v>
      </c>
      <c r="Q7508" s="163" t="str">
        <f t="shared" si="6210"/>
        <v>-</v>
      </c>
    </row>
    <row r="7509" spans="1:17" x14ac:dyDescent="0.25">
      <c r="A7509" s="4" t="s">
        <v>2652</v>
      </c>
      <c r="B7509" s="4" t="s">
        <v>3</v>
      </c>
      <c r="C7509" s="4" t="s">
        <v>12</v>
      </c>
      <c r="D7509" s="4" t="s">
        <v>2654</v>
      </c>
      <c r="E7509" s="2" t="s">
        <v>297</v>
      </c>
      <c r="F7509" s="2" t="s">
        <v>1</v>
      </c>
      <c r="G7509" s="2" t="s">
        <v>1</v>
      </c>
      <c r="H7509" s="2" t="s">
        <v>298</v>
      </c>
      <c r="I7509" s="185">
        <f t="shared" ref="I7509:L7509" si="6222">SUM(I7510,I7511)</f>
        <v>1540000</v>
      </c>
      <c r="J7509" s="185">
        <f t="shared" ref="J7509" si="6223">SUM(J7510,J7511)</f>
        <v>0</v>
      </c>
      <c r="K7509" s="185">
        <f t="shared" ref="K7509" si="6224">SUM(K7510,K7511)</f>
        <v>0</v>
      </c>
      <c r="L7509" s="185">
        <f t="shared" si="6222"/>
        <v>0</v>
      </c>
      <c r="M7509" s="15">
        <f t="shared" ref="M7509:O7509" si="6225">SUM(M7510,M7511)</f>
        <v>0</v>
      </c>
      <c r="N7509" s="15">
        <f t="shared" si="6225"/>
        <v>0</v>
      </c>
      <c r="O7509" s="15">
        <f t="shared" si="6225"/>
        <v>0</v>
      </c>
      <c r="P7509" s="15">
        <f t="shared" si="6209"/>
        <v>0</v>
      </c>
      <c r="Q7509" s="164" t="str">
        <f t="shared" si="6210"/>
        <v>-</v>
      </c>
    </row>
    <row r="7510" spans="1:17" x14ac:dyDescent="0.25">
      <c r="A7510" s="4" t="s">
        <v>2652</v>
      </c>
      <c r="B7510" s="4" t="s">
        <v>3</v>
      </c>
      <c r="C7510" s="4" t="s">
        <v>12</v>
      </c>
      <c r="D7510" s="4" t="s">
        <v>2654</v>
      </c>
      <c r="E7510" s="3" t="s">
        <v>301</v>
      </c>
      <c r="F7510" s="4"/>
      <c r="G7510" s="16" t="s">
        <v>2655</v>
      </c>
      <c r="H7510" s="16" t="s">
        <v>300</v>
      </c>
      <c r="I7510" s="183">
        <v>50000</v>
      </c>
      <c r="J7510" s="183">
        <v>0</v>
      </c>
      <c r="K7510" s="183">
        <v>0</v>
      </c>
      <c r="L7510" s="183">
        <f>M7510+N7510+O7510</f>
        <v>0</v>
      </c>
      <c r="M7510" s="17"/>
      <c r="N7510" s="17"/>
      <c r="O7510" s="17"/>
      <c r="P7510" s="17">
        <f t="shared" si="6209"/>
        <v>0</v>
      </c>
      <c r="Q7510" s="161" t="str">
        <f t="shared" si="6210"/>
        <v>-</v>
      </c>
    </row>
    <row r="7511" spans="1:17" x14ac:dyDescent="0.25">
      <c r="A7511" s="1" t="s">
        <v>2652</v>
      </c>
      <c r="B7511" s="1" t="s">
        <v>3</v>
      </c>
      <c r="C7511" s="1" t="s">
        <v>12</v>
      </c>
      <c r="D7511" s="1" t="s">
        <v>2654</v>
      </c>
      <c r="E7511" s="1" t="s">
        <v>422</v>
      </c>
      <c r="F7511" s="4" t="s">
        <v>1</v>
      </c>
      <c r="G7511" s="16" t="s">
        <v>1</v>
      </c>
      <c r="H7511" s="2" t="s">
        <v>423</v>
      </c>
      <c r="I7511" s="185">
        <f t="shared" ref="I7511:O7511" si="6226">SUM(I7512:I7515)</f>
        <v>1490000</v>
      </c>
      <c r="J7511" s="185">
        <f t="shared" si="6226"/>
        <v>0</v>
      </c>
      <c r="K7511" s="185">
        <f t="shared" si="6226"/>
        <v>0</v>
      </c>
      <c r="L7511" s="185">
        <f t="shared" si="6226"/>
        <v>0</v>
      </c>
      <c r="M7511" s="15">
        <f t="shared" si="6226"/>
        <v>0</v>
      </c>
      <c r="N7511" s="15">
        <f t="shared" si="6226"/>
        <v>0</v>
      </c>
      <c r="O7511" s="15">
        <f t="shared" si="6226"/>
        <v>0</v>
      </c>
      <c r="P7511" s="15">
        <f t="shared" si="6209"/>
        <v>0</v>
      </c>
      <c r="Q7511" s="164" t="str">
        <f t="shared" si="6210"/>
        <v>-</v>
      </c>
    </row>
    <row r="7512" spans="1:17" x14ac:dyDescent="0.25">
      <c r="A7512" s="4" t="s">
        <v>2652</v>
      </c>
      <c r="B7512" s="4" t="s">
        <v>3</v>
      </c>
      <c r="C7512" s="4" t="s">
        <v>12</v>
      </c>
      <c r="D7512" s="4" t="s">
        <v>2654</v>
      </c>
      <c r="E7512" s="3" t="s">
        <v>424</v>
      </c>
      <c r="F7512" s="4" t="s">
        <v>2684</v>
      </c>
      <c r="G7512" s="16" t="s">
        <v>733</v>
      </c>
      <c r="H7512" s="16" t="s">
        <v>2685</v>
      </c>
      <c r="I7512" s="183">
        <v>250000</v>
      </c>
      <c r="J7512" s="183">
        <v>0</v>
      </c>
      <c r="K7512" s="183">
        <v>0</v>
      </c>
      <c r="L7512" s="183">
        <f>M7512+N7512+O7512</f>
        <v>0</v>
      </c>
      <c r="M7512" s="17"/>
      <c r="N7512" s="17"/>
      <c r="O7512" s="17"/>
      <c r="P7512" s="17">
        <f t="shared" si="6209"/>
        <v>0</v>
      </c>
      <c r="Q7512" s="161" t="str">
        <f t="shared" si="6210"/>
        <v>-</v>
      </c>
    </row>
    <row r="7513" spans="1:17" x14ac:dyDescent="0.25">
      <c r="A7513" s="4" t="s">
        <v>2652</v>
      </c>
      <c r="B7513" s="4" t="s">
        <v>3</v>
      </c>
      <c r="C7513" s="4" t="s">
        <v>12</v>
      </c>
      <c r="D7513" s="4" t="s">
        <v>2654</v>
      </c>
      <c r="E7513" s="3" t="s">
        <v>424</v>
      </c>
      <c r="F7513" s="4" t="s">
        <v>2686</v>
      </c>
      <c r="G7513" s="16" t="s">
        <v>2687</v>
      </c>
      <c r="H7513" s="16" t="s">
        <v>2688</v>
      </c>
      <c r="I7513" s="183">
        <v>250000</v>
      </c>
      <c r="J7513" s="183">
        <v>0</v>
      </c>
      <c r="K7513" s="183">
        <v>0</v>
      </c>
      <c r="L7513" s="183">
        <f>M7513+N7513+O7513</f>
        <v>0</v>
      </c>
      <c r="M7513" s="17"/>
      <c r="N7513" s="17"/>
      <c r="O7513" s="17"/>
      <c r="P7513" s="17">
        <f t="shared" si="6209"/>
        <v>0</v>
      </c>
      <c r="Q7513" s="161" t="str">
        <f t="shared" si="6210"/>
        <v>-</v>
      </c>
    </row>
    <row r="7514" spans="1:17" x14ac:dyDescent="0.25">
      <c r="A7514" s="4" t="s">
        <v>2652</v>
      </c>
      <c r="B7514" s="4" t="s">
        <v>3</v>
      </c>
      <c r="C7514" s="4" t="s">
        <v>12</v>
      </c>
      <c r="D7514" s="4" t="s">
        <v>2654</v>
      </c>
      <c r="E7514" s="3" t="s">
        <v>424</v>
      </c>
      <c r="F7514" s="4" t="s">
        <v>2689</v>
      </c>
      <c r="G7514" s="16" t="s">
        <v>2655</v>
      </c>
      <c r="H7514" s="16" t="s">
        <v>2690</v>
      </c>
      <c r="I7514" s="183">
        <v>990000</v>
      </c>
      <c r="J7514" s="183">
        <v>0</v>
      </c>
      <c r="K7514" s="183">
        <v>0</v>
      </c>
      <c r="L7514" s="183">
        <f>M7514+N7514+O7514</f>
        <v>0</v>
      </c>
      <c r="M7514" s="17"/>
      <c r="N7514" s="17"/>
      <c r="O7514" s="17"/>
      <c r="P7514" s="17">
        <f t="shared" si="6209"/>
        <v>0</v>
      </c>
      <c r="Q7514" s="161" t="str">
        <f t="shared" si="6210"/>
        <v>-</v>
      </c>
    </row>
    <row r="7515" spans="1:17" x14ac:dyDescent="0.25">
      <c r="A7515" s="4" t="s">
        <v>2652</v>
      </c>
      <c r="B7515" s="4" t="s">
        <v>3</v>
      </c>
      <c r="C7515" s="4" t="s">
        <v>12</v>
      </c>
      <c r="D7515" s="4" t="s">
        <v>2654</v>
      </c>
      <c r="E7515" s="3" t="s">
        <v>424</v>
      </c>
      <c r="F7515" s="4" t="s">
        <v>2691</v>
      </c>
      <c r="G7515" s="16" t="s">
        <v>2655</v>
      </c>
      <c r="H7515" s="16" t="s">
        <v>2692</v>
      </c>
      <c r="I7515" s="183">
        <v>0</v>
      </c>
      <c r="J7515" s="183">
        <v>0</v>
      </c>
      <c r="K7515" s="183">
        <v>0</v>
      </c>
      <c r="L7515" s="183">
        <f>M7515+N7515+O7515</f>
        <v>0</v>
      </c>
      <c r="M7515" s="17"/>
      <c r="N7515" s="17"/>
      <c r="O7515" s="17"/>
      <c r="P7515" s="17">
        <f t="shared" si="6209"/>
        <v>0</v>
      </c>
      <c r="Q7515" s="161" t="str">
        <f t="shared" si="6210"/>
        <v>-</v>
      </c>
    </row>
    <row r="7516" spans="1:17" ht="22.5" x14ac:dyDescent="0.25">
      <c r="A7516" s="1" t="s">
        <v>1</v>
      </c>
      <c r="B7516" s="1" t="s">
        <v>1</v>
      </c>
      <c r="C7516" s="1" t="s">
        <v>1</v>
      </c>
      <c r="D7516" s="2" t="s">
        <v>1</v>
      </c>
      <c r="E7516" s="2" t="s">
        <v>1</v>
      </c>
      <c r="F7516" s="2" t="s">
        <v>1</v>
      </c>
      <c r="G7516" s="2" t="s">
        <v>1</v>
      </c>
      <c r="H7516" s="13" t="s">
        <v>70</v>
      </c>
      <c r="I7516" s="184">
        <f t="shared" ref="I7516:O7516" si="6227">SUM(I7517)</f>
        <v>1960050</v>
      </c>
      <c r="J7516" s="184">
        <f t="shared" si="6227"/>
        <v>483800</v>
      </c>
      <c r="K7516" s="184">
        <f t="shared" si="6227"/>
        <v>301000</v>
      </c>
      <c r="L7516" s="184">
        <f t="shared" si="6227"/>
        <v>56800</v>
      </c>
      <c r="M7516" s="14">
        <f t="shared" si="6227"/>
        <v>56800</v>
      </c>
      <c r="N7516" s="14">
        <f t="shared" si="6227"/>
        <v>0</v>
      </c>
      <c r="O7516" s="14">
        <f t="shared" si="6227"/>
        <v>0</v>
      </c>
      <c r="P7516" s="14">
        <f t="shared" si="6209"/>
        <v>357800</v>
      </c>
      <c r="Q7516" s="184">
        <f t="shared" si="6210"/>
        <v>73.9561802397685</v>
      </c>
    </row>
    <row r="7517" spans="1:17" x14ac:dyDescent="0.25">
      <c r="A7517" s="4" t="s">
        <v>2652</v>
      </c>
      <c r="B7517" s="4" t="s">
        <v>3</v>
      </c>
      <c r="C7517" s="4" t="s">
        <v>12</v>
      </c>
      <c r="D7517" s="4" t="s">
        <v>2654</v>
      </c>
      <c r="E7517" s="2" t="s">
        <v>71</v>
      </c>
      <c r="F7517" s="2" t="s">
        <v>1</v>
      </c>
      <c r="G7517" s="2" t="s">
        <v>1</v>
      </c>
      <c r="H7517" s="2" t="s">
        <v>72</v>
      </c>
      <c r="I7517" s="185">
        <f t="shared" ref="I7517:L7517" si="6228">SUM(I7518,I7523,I7524)</f>
        <v>1960050</v>
      </c>
      <c r="J7517" s="185">
        <f t="shared" ref="J7517" si="6229">SUM(J7518,J7523,J7524)</f>
        <v>483800</v>
      </c>
      <c r="K7517" s="185">
        <f t="shared" ref="K7517" si="6230">SUM(K7518,K7523,K7524)</f>
        <v>301000</v>
      </c>
      <c r="L7517" s="185">
        <f t="shared" si="6228"/>
        <v>56800</v>
      </c>
      <c r="M7517" s="15">
        <f t="shared" ref="M7517:O7517" si="6231">SUM(M7518,M7523,M7524)</f>
        <v>56800</v>
      </c>
      <c r="N7517" s="15">
        <f t="shared" si="6231"/>
        <v>0</v>
      </c>
      <c r="O7517" s="15">
        <f t="shared" si="6231"/>
        <v>0</v>
      </c>
      <c r="P7517" s="15">
        <f t="shared" si="6209"/>
        <v>357800</v>
      </c>
      <c r="Q7517" s="185">
        <f t="shared" si="6210"/>
        <v>73.9561802397685</v>
      </c>
    </row>
    <row r="7518" spans="1:17" x14ac:dyDescent="0.25">
      <c r="A7518" s="1" t="s">
        <v>2652</v>
      </c>
      <c r="B7518" s="1" t="s">
        <v>3</v>
      </c>
      <c r="C7518" s="1" t="s">
        <v>12</v>
      </c>
      <c r="D7518" s="1" t="s">
        <v>2654</v>
      </c>
      <c r="E7518" s="1" t="s">
        <v>73</v>
      </c>
      <c r="F7518" s="4" t="s">
        <v>1</v>
      </c>
      <c r="G7518" s="16" t="s">
        <v>1</v>
      </c>
      <c r="H7518" s="2" t="s">
        <v>74</v>
      </c>
      <c r="I7518" s="185">
        <f t="shared" ref="I7518:L7518" si="6232">SUM(I7519:I7522)</f>
        <v>1775050</v>
      </c>
      <c r="J7518" s="185">
        <f t="shared" ref="J7518" si="6233">SUM(J7519:J7522)</f>
        <v>383800</v>
      </c>
      <c r="K7518" s="185">
        <f t="shared" ref="K7518" si="6234">SUM(K7519:K7522)</f>
        <v>277000</v>
      </c>
      <c r="L7518" s="185">
        <f t="shared" si="6232"/>
        <v>6800</v>
      </c>
      <c r="M7518" s="15">
        <f t="shared" ref="M7518:O7518" si="6235">SUM(M7519:M7522)</f>
        <v>6800</v>
      </c>
      <c r="N7518" s="15">
        <f t="shared" si="6235"/>
        <v>0</v>
      </c>
      <c r="O7518" s="15">
        <f t="shared" si="6235"/>
        <v>0</v>
      </c>
      <c r="P7518" s="15">
        <f t="shared" si="6209"/>
        <v>283800</v>
      </c>
      <c r="Q7518" s="185">
        <f t="shared" si="6210"/>
        <v>73.944762897342358</v>
      </c>
    </row>
    <row r="7519" spans="1:17" s="99" customFormat="1" x14ac:dyDescent="0.25">
      <c r="A7519" s="101" t="s">
        <v>2652</v>
      </c>
      <c r="B7519" s="101" t="s">
        <v>3</v>
      </c>
      <c r="C7519" s="101" t="s">
        <v>12</v>
      </c>
      <c r="D7519" s="101" t="s">
        <v>2654</v>
      </c>
      <c r="E7519" s="102" t="s">
        <v>75</v>
      </c>
      <c r="F7519" s="101" t="s">
        <v>2693</v>
      </c>
      <c r="G7519" s="103" t="s">
        <v>2655</v>
      </c>
      <c r="H7519" s="103" t="s">
        <v>667</v>
      </c>
      <c r="I7519" s="183">
        <v>983800</v>
      </c>
      <c r="J7519" s="183">
        <v>383800</v>
      </c>
      <c r="K7519" s="183">
        <v>277000</v>
      </c>
      <c r="L7519" s="183">
        <f>M7519+N7519+O7519</f>
        <v>6800</v>
      </c>
      <c r="M7519" s="211">
        <v>6800</v>
      </c>
      <c r="N7519" s="104"/>
      <c r="O7519" s="104"/>
      <c r="P7519" s="17">
        <f t="shared" si="6209"/>
        <v>283800</v>
      </c>
      <c r="Q7519" s="183">
        <f t="shared" si="6210"/>
        <v>73.944762897342358</v>
      </c>
    </row>
    <row r="7520" spans="1:17" x14ac:dyDescent="0.25">
      <c r="A7520" s="4" t="s">
        <v>2652</v>
      </c>
      <c r="B7520" s="4" t="s">
        <v>3</v>
      </c>
      <c r="C7520" s="4" t="s">
        <v>12</v>
      </c>
      <c r="D7520" s="4" t="s">
        <v>2654</v>
      </c>
      <c r="E7520" s="3" t="s">
        <v>75</v>
      </c>
      <c r="F7520" s="4" t="s">
        <v>2694</v>
      </c>
      <c r="G7520" s="16" t="s">
        <v>2655</v>
      </c>
      <c r="H7520" s="16" t="s">
        <v>2695</v>
      </c>
      <c r="I7520" s="183">
        <v>141250</v>
      </c>
      <c r="J7520" s="183">
        <v>0</v>
      </c>
      <c r="K7520" s="183">
        <v>0</v>
      </c>
      <c r="L7520" s="183">
        <f>M7520+N7520+O7520</f>
        <v>0</v>
      </c>
      <c r="M7520" s="17"/>
      <c r="N7520" s="17"/>
      <c r="O7520" s="17"/>
      <c r="P7520" s="17">
        <f t="shared" si="6209"/>
        <v>0</v>
      </c>
      <c r="Q7520" s="161" t="str">
        <f t="shared" si="6210"/>
        <v>-</v>
      </c>
    </row>
    <row r="7521" spans="1:17" x14ac:dyDescent="0.25">
      <c r="A7521" s="4" t="s">
        <v>2652</v>
      </c>
      <c r="B7521" s="4" t="s">
        <v>3</v>
      </c>
      <c r="C7521" s="4" t="s">
        <v>12</v>
      </c>
      <c r="D7521" s="4" t="s">
        <v>2654</v>
      </c>
      <c r="E7521" s="3" t="s">
        <v>75</v>
      </c>
      <c r="F7521" s="4" t="s">
        <v>2696</v>
      </c>
      <c r="G7521" s="16" t="s">
        <v>2655</v>
      </c>
      <c r="H7521" s="16" t="s">
        <v>2697</v>
      </c>
      <c r="I7521" s="183">
        <v>650000</v>
      </c>
      <c r="J7521" s="183">
        <v>0</v>
      </c>
      <c r="K7521" s="183">
        <v>0</v>
      </c>
      <c r="L7521" s="183">
        <f>M7521+N7521+O7521</f>
        <v>0</v>
      </c>
      <c r="M7521" s="17"/>
      <c r="N7521" s="17"/>
      <c r="O7521" s="17"/>
      <c r="P7521" s="17">
        <f t="shared" si="6209"/>
        <v>0</v>
      </c>
      <c r="Q7521" s="161" t="str">
        <f t="shared" si="6210"/>
        <v>-</v>
      </c>
    </row>
    <row r="7522" spans="1:17" s="141" customFormat="1" x14ac:dyDescent="0.25">
      <c r="A7522" s="107" t="s">
        <v>2652</v>
      </c>
      <c r="B7522" s="107" t="s">
        <v>3</v>
      </c>
      <c r="C7522" s="107" t="s">
        <v>12</v>
      </c>
      <c r="D7522" s="136" t="s">
        <v>2654</v>
      </c>
      <c r="E7522" s="137">
        <v>8213</v>
      </c>
      <c r="F7522" s="136" t="s">
        <v>3415</v>
      </c>
      <c r="G7522" s="142" t="s">
        <v>3414</v>
      </c>
      <c r="H7522" s="138" t="s">
        <v>3430</v>
      </c>
      <c r="I7522" s="183"/>
      <c r="J7522" s="183">
        <v>0</v>
      </c>
      <c r="K7522" s="183">
        <v>0</v>
      </c>
      <c r="L7522" s="183">
        <f>M7522+N7522+O7522</f>
        <v>0</v>
      </c>
      <c r="M7522" s="17"/>
      <c r="N7522" s="17"/>
      <c r="O7522" s="17"/>
      <c r="P7522" s="17">
        <f t="shared" si="6209"/>
        <v>0</v>
      </c>
      <c r="Q7522" s="161" t="str">
        <f t="shared" si="6210"/>
        <v>-</v>
      </c>
    </row>
    <row r="7523" spans="1:17" x14ac:dyDescent="0.25">
      <c r="A7523" s="4" t="s">
        <v>2652</v>
      </c>
      <c r="B7523" s="4" t="s">
        <v>3</v>
      </c>
      <c r="C7523" s="4" t="s">
        <v>12</v>
      </c>
      <c r="D7523" s="4" t="s">
        <v>2654</v>
      </c>
      <c r="E7523" s="3" t="s">
        <v>183</v>
      </c>
      <c r="F7523" s="4"/>
      <c r="G7523" s="16" t="s">
        <v>2655</v>
      </c>
      <c r="H7523" s="16" t="s">
        <v>182</v>
      </c>
      <c r="I7523" s="183">
        <v>40000</v>
      </c>
      <c r="J7523" s="183">
        <v>0</v>
      </c>
      <c r="K7523" s="183">
        <v>0</v>
      </c>
      <c r="L7523" s="183">
        <f>M7523+N7523+O7523</f>
        <v>0</v>
      </c>
      <c r="M7523" s="17"/>
      <c r="N7523" s="17"/>
      <c r="O7523" s="17"/>
      <c r="P7523" s="17">
        <f t="shared" si="6209"/>
        <v>0</v>
      </c>
      <c r="Q7523" s="161" t="str">
        <f t="shared" si="6210"/>
        <v>-</v>
      </c>
    </row>
    <row r="7524" spans="1:17" x14ac:dyDescent="0.25">
      <c r="A7524" s="1" t="s">
        <v>2652</v>
      </c>
      <c r="B7524" s="1" t="s">
        <v>3</v>
      </c>
      <c r="C7524" s="1" t="s">
        <v>12</v>
      </c>
      <c r="D7524" s="1" t="s">
        <v>2654</v>
      </c>
      <c r="E7524" s="1" t="s">
        <v>339</v>
      </c>
      <c r="F7524" s="4" t="s">
        <v>1</v>
      </c>
      <c r="G7524" s="16" t="s">
        <v>1</v>
      </c>
      <c r="H7524" s="2" t="s">
        <v>340</v>
      </c>
      <c r="I7524" s="185">
        <f t="shared" ref="I7524:O7524" si="6236">SUM(I7525:I7527)</f>
        <v>145000</v>
      </c>
      <c r="J7524" s="185">
        <f t="shared" si="6236"/>
        <v>100000</v>
      </c>
      <c r="K7524" s="185">
        <f t="shared" si="6236"/>
        <v>24000</v>
      </c>
      <c r="L7524" s="185">
        <f t="shared" si="6236"/>
        <v>50000</v>
      </c>
      <c r="M7524" s="15">
        <f t="shared" si="6236"/>
        <v>50000</v>
      </c>
      <c r="N7524" s="15">
        <f t="shared" si="6236"/>
        <v>0</v>
      </c>
      <c r="O7524" s="15">
        <f t="shared" si="6236"/>
        <v>0</v>
      </c>
      <c r="P7524" s="15">
        <f t="shared" si="6209"/>
        <v>74000</v>
      </c>
      <c r="Q7524" s="185">
        <f t="shared" si="6210"/>
        <v>74</v>
      </c>
    </row>
    <row r="7525" spans="1:17" x14ac:dyDescent="0.25">
      <c r="A7525" s="4" t="s">
        <v>2652</v>
      </c>
      <c r="B7525" s="4" t="s">
        <v>3</v>
      </c>
      <c r="C7525" s="4" t="s">
        <v>12</v>
      </c>
      <c r="D7525" s="4" t="s">
        <v>2654</v>
      </c>
      <c r="E7525" s="3" t="s">
        <v>341</v>
      </c>
      <c r="F7525" s="4"/>
      <c r="G7525" s="16" t="s">
        <v>2655</v>
      </c>
      <c r="H7525" s="16" t="s">
        <v>340</v>
      </c>
      <c r="I7525" s="183">
        <v>0</v>
      </c>
      <c r="J7525" s="183">
        <v>0</v>
      </c>
      <c r="K7525" s="183">
        <v>0</v>
      </c>
      <c r="L7525" s="183">
        <f>M7525+N7525+O7525</f>
        <v>0</v>
      </c>
      <c r="M7525" s="17"/>
      <c r="N7525" s="17"/>
      <c r="O7525" s="17"/>
      <c r="P7525" s="17">
        <f t="shared" si="6209"/>
        <v>0</v>
      </c>
      <c r="Q7525" s="161" t="str">
        <f t="shared" si="6210"/>
        <v>-</v>
      </c>
    </row>
    <row r="7526" spans="1:17" x14ac:dyDescent="0.25">
      <c r="A7526" s="4" t="s">
        <v>2652</v>
      </c>
      <c r="B7526" s="4" t="s">
        <v>3</v>
      </c>
      <c r="C7526" s="4" t="s">
        <v>12</v>
      </c>
      <c r="D7526" s="4" t="s">
        <v>2654</v>
      </c>
      <c r="E7526" s="3" t="s">
        <v>341</v>
      </c>
      <c r="F7526" s="4" t="s">
        <v>2698</v>
      </c>
      <c r="G7526" s="16" t="s">
        <v>2655</v>
      </c>
      <c r="H7526" s="16" t="s">
        <v>2699</v>
      </c>
      <c r="I7526" s="183">
        <v>100000</v>
      </c>
      <c r="J7526" s="183">
        <v>100000</v>
      </c>
      <c r="K7526" s="183">
        <v>24000</v>
      </c>
      <c r="L7526" s="183">
        <f>M7526+N7526+O7526</f>
        <v>50000</v>
      </c>
      <c r="M7526" s="17">
        <f>50000</f>
        <v>50000</v>
      </c>
      <c r="N7526" s="17"/>
      <c r="O7526" s="17"/>
      <c r="P7526" s="17">
        <f t="shared" si="6209"/>
        <v>74000</v>
      </c>
      <c r="Q7526" s="183">
        <f t="shared" si="6210"/>
        <v>74</v>
      </c>
    </row>
    <row r="7527" spans="1:17" x14ac:dyDescent="0.25">
      <c r="A7527" s="4" t="s">
        <v>2652</v>
      </c>
      <c r="B7527" s="4" t="s">
        <v>3</v>
      </c>
      <c r="C7527" s="4" t="s">
        <v>12</v>
      </c>
      <c r="D7527" s="4" t="s">
        <v>2654</v>
      </c>
      <c r="E7527" s="3" t="s">
        <v>341</v>
      </c>
      <c r="F7527" s="4" t="s">
        <v>2700</v>
      </c>
      <c r="G7527" s="16" t="s">
        <v>2655</v>
      </c>
      <c r="H7527" s="16" t="s">
        <v>2701</v>
      </c>
      <c r="I7527" s="183">
        <v>45000</v>
      </c>
      <c r="J7527" s="183">
        <v>0</v>
      </c>
      <c r="K7527" s="183">
        <v>0</v>
      </c>
      <c r="L7527" s="183">
        <f>M7527+N7527+O7527</f>
        <v>0</v>
      </c>
      <c r="M7527" s="17"/>
      <c r="N7527" s="17"/>
      <c r="O7527" s="17"/>
      <c r="P7527" s="17">
        <f t="shared" si="6209"/>
        <v>0</v>
      </c>
      <c r="Q7527" s="161" t="str">
        <f t="shared" si="6210"/>
        <v>-</v>
      </c>
    </row>
    <row r="7528" spans="1:17" ht="22.5" x14ac:dyDescent="0.25">
      <c r="A7528" s="16" t="s">
        <v>1</v>
      </c>
      <c r="B7528" s="16" t="s">
        <v>1</v>
      </c>
      <c r="C7528" s="16" t="s">
        <v>1</v>
      </c>
      <c r="D7528" s="16" t="s">
        <v>1</v>
      </c>
      <c r="E7528" s="16" t="s">
        <v>1</v>
      </c>
      <c r="F7528" s="16" t="s">
        <v>1</v>
      </c>
      <c r="G7528" s="16" t="s">
        <v>1</v>
      </c>
      <c r="H7528" s="13" t="s">
        <v>2702</v>
      </c>
      <c r="I7528" s="184">
        <f t="shared" ref="I7528:O7528" si="6237">SUM(I7516,I7508,I7499,I7464)</f>
        <v>18707103</v>
      </c>
      <c r="J7528" s="184">
        <f t="shared" si="6237"/>
        <v>15357103</v>
      </c>
      <c r="K7528" s="184">
        <f t="shared" si="6237"/>
        <v>11207348</v>
      </c>
      <c r="L7528" s="184">
        <f t="shared" si="6237"/>
        <v>3480058</v>
      </c>
      <c r="M7528" s="14">
        <f t="shared" si="6237"/>
        <v>1356700</v>
      </c>
      <c r="N7528" s="14">
        <f t="shared" si="6237"/>
        <v>1203780</v>
      </c>
      <c r="O7528" s="14">
        <f t="shared" si="6237"/>
        <v>919578</v>
      </c>
      <c r="P7528" s="14">
        <f t="shared" si="6209"/>
        <v>14687406</v>
      </c>
      <c r="Q7528" s="184">
        <f t="shared" ref="Q7528" si="6238">IF(J7528=0,"-",P7528/J7528*100)</f>
        <v>95.639171007708939</v>
      </c>
    </row>
    <row r="7529" spans="1:17" ht="15.75" thickBot="1" x14ac:dyDescent="0.3">
      <c r="A7529" s="16" t="s">
        <v>1</v>
      </c>
      <c r="B7529" s="16" t="s">
        <v>1</v>
      </c>
      <c r="C7529" s="16" t="s">
        <v>1</v>
      </c>
      <c r="D7529" s="16" t="s">
        <v>1</v>
      </c>
      <c r="E7529" s="16" t="s">
        <v>1</v>
      </c>
      <c r="F7529" s="16" t="s">
        <v>1</v>
      </c>
      <c r="G7529" s="16" t="s">
        <v>1</v>
      </c>
      <c r="H7529" s="2" t="s">
        <v>77</v>
      </c>
      <c r="I7529" s="185">
        <v>314</v>
      </c>
      <c r="J7529" s="185">
        <v>314</v>
      </c>
      <c r="K7529" s="185"/>
      <c r="L7529" s="185">
        <f>M7529+N7529+O7529</f>
        <v>0</v>
      </c>
      <c r="M7529" s="16"/>
      <c r="N7529" s="16"/>
      <c r="O7529" s="16"/>
      <c r="P7529" s="15">
        <f t="shared" si="6209"/>
        <v>0</v>
      </c>
      <c r="Q7529" s="164"/>
    </row>
    <row r="7530" spans="1:17" ht="45.75" thickBot="1" x14ac:dyDescent="0.3">
      <c r="A7530" s="212" t="s">
        <v>1</v>
      </c>
      <c r="B7530" s="212" t="s">
        <v>1</v>
      </c>
      <c r="C7530" s="212" t="s">
        <v>1</v>
      </c>
      <c r="D7530" s="212" t="s">
        <v>1</v>
      </c>
      <c r="E7530" s="212" t="s">
        <v>1</v>
      </c>
      <c r="F7530" s="212" t="s">
        <v>1</v>
      </c>
      <c r="G7530" s="214" t="s">
        <v>1</v>
      </c>
      <c r="H7530" s="5" t="s">
        <v>78</v>
      </c>
      <c r="I7530" s="109" t="s">
        <v>3374</v>
      </c>
      <c r="J7530" s="109" t="s">
        <v>3433</v>
      </c>
      <c r="K7530" s="109" t="s">
        <v>3437</v>
      </c>
      <c r="L7530" s="109" t="s">
        <v>3434</v>
      </c>
      <c r="M7530" s="5" t="s">
        <v>3439</v>
      </c>
      <c r="N7530" s="5" t="s">
        <v>3440</v>
      </c>
      <c r="O7530" s="5" t="s">
        <v>3441</v>
      </c>
      <c r="P7530" s="5" t="s">
        <v>3438</v>
      </c>
      <c r="Q7530" s="162" t="s">
        <v>3302</v>
      </c>
    </row>
    <row r="7531" spans="1:17" x14ac:dyDescent="0.25">
      <c r="A7531" s="213"/>
      <c r="B7531" s="213"/>
      <c r="C7531" s="213"/>
      <c r="D7531" s="213"/>
      <c r="E7531" s="213"/>
      <c r="F7531" s="213"/>
      <c r="G7531" s="215"/>
      <c r="H7531" s="18" t="s">
        <v>1</v>
      </c>
      <c r="I7531" s="110">
        <v>1</v>
      </c>
      <c r="J7531" s="110">
        <v>2</v>
      </c>
      <c r="K7531" s="110">
        <v>20</v>
      </c>
      <c r="L7531" s="110" t="s">
        <v>3402</v>
      </c>
      <c r="M7531" s="12">
        <v>5</v>
      </c>
      <c r="N7531" s="12">
        <v>6</v>
      </c>
      <c r="O7531" s="12">
        <v>7</v>
      </c>
      <c r="P7531" s="12" t="s">
        <v>3303</v>
      </c>
      <c r="Q7531" s="110">
        <v>9</v>
      </c>
    </row>
    <row r="7532" spans="1:17" x14ac:dyDescent="0.25">
      <c r="A7532" s="213"/>
      <c r="B7532" s="213"/>
      <c r="C7532" s="213"/>
      <c r="D7532" s="213"/>
      <c r="E7532" s="213"/>
      <c r="F7532" s="213"/>
      <c r="G7532" s="215"/>
      <c r="H7532" s="19" t="s">
        <v>2703</v>
      </c>
      <c r="I7532" s="186">
        <f t="shared" ref="I7532:L7532" si="6239">SUM(I7527,I7526,I7525,I7523,I7521,I7520,I7519,I7515,I7514,I7510,I7507,I7506,I7504,I7503,I7502,I7498,I7497,I7496,I7495,I7494,I7492,I7491,I7490,I7488,I7487,I7485,I7484,I7482,I7481,I7480,I7478,I7477,I7476,I7474,I7472,I7471,I7470,I7469,I7468,I7466)</f>
        <v>18207103</v>
      </c>
      <c r="J7532" s="186">
        <f t="shared" ref="J7532" si="6240">SUM(J7527,J7526,J7525,J7523,J7521,J7520,J7519,J7515,J7514,J7510,J7507,J7506,J7504,J7503,J7502,J7498,J7497,J7496,J7495,J7494,J7492,J7491,J7490,J7488,J7487,J7485,J7484,J7482,J7481,J7480,J7478,J7477,J7476,J7474,J7472,J7471,J7470,J7469,J7468,J7466)</f>
        <v>15357103</v>
      </c>
      <c r="K7532" s="186">
        <f t="shared" ref="K7532" si="6241">SUM(K7527,K7526,K7525,K7523,K7521,K7520,K7519,K7515,K7514,K7510,K7507,K7506,K7504,K7503,K7502,K7498,K7497,K7496,K7495,K7494,K7492,K7491,K7490,K7488,K7487,K7485,K7484,K7482,K7481,K7480,K7478,K7477,K7476,K7474,K7472,K7471,K7470,K7469,K7468,K7466)</f>
        <v>11207348</v>
      </c>
      <c r="L7532" s="186">
        <f t="shared" si="6239"/>
        <v>3480058</v>
      </c>
      <c r="M7532" s="20">
        <f t="shared" ref="M7532:O7532" si="6242">SUM(M7527,M7526,M7525,M7523,M7521,M7520,M7519,M7515,M7514,M7510,M7507,M7506,M7504,M7503,M7502,M7498,M7497,M7496,M7495,M7494,M7492,M7491,M7490,M7488,M7487,M7485,M7484,M7482,M7481,M7480,M7478,M7477,M7476,M7474,M7472,M7471,M7470,M7469,M7468,M7466)</f>
        <v>1356700</v>
      </c>
      <c r="N7532" s="20">
        <f t="shared" si="6242"/>
        <v>1203780</v>
      </c>
      <c r="O7532" s="20">
        <f t="shared" si="6242"/>
        <v>919578</v>
      </c>
      <c r="P7532" s="20">
        <f t="shared" ref="P7532:P7543" si="6243">K7532+L7532</f>
        <v>14687406</v>
      </c>
      <c r="Q7532" s="186">
        <f>IF(J7532=0,"-",P7532/J7532*100)</f>
        <v>95.639171007708939</v>
      </c>
    </row>
    <row r="7533" spans="1:17" x14ac:dyDescent="0.25">
      <c r="A7533" s="213"/>
      <c r="B7533" s="213"/>
      <c r="C7533" s="213"/>
      <c r="D7533" s="213"/>
      <c r="E7533" s="213"/>
      <c r="F7533" s="213"/>
      <c r="G7533" s="215"/>
      <c r="H7533" s="19" t="s">
        <v>811</v>
      </c>
      <c r="I7533" s="186">
        <f t="shared" ref="I7533:L7533" si="6244">SUM(I7512)</f>
        <v>250000</v>
      </c>
      <c r="J7533" s="186">
        <f t="shared" ref="J7533" si="6245">SUM(J7512)</f>
        <v>0</v>
      </c>
      <c r="K7533" s="186">
        <f t="shared" ref="K7533" si="6246">SUM(K7512)</f>
        <v>0</v>
      </c>
      <c r="L7533" s="186">
        <f t="shared" si="6244"/>
        <v>0</v>
      </c>
      <c r="M7533" s="20">
        <f t="shared" ref="M7533:O7533" si="6247">SUM(M7512)</f>
        <v>0</v>
      </c>
      <c r="N7533" s="20">
        <f t="shared" si="6247"/>
        <v>0</v>
      </c>
      <c r="O7533" s="20">
        <f t="shared" si="6247"/>
        <v>0</v>
      </c>
      <c r="P7533" s="20">
        <f t="shared" si="6243"/>
        <v>0</v>
      </c>
      <c r="Q7533" s="165" t="str">
        <f>IF(J7533=0,"-",P7533/J7533*100)</f>
        <v>-</v>
      </c>
    </row>
    <row r="7534" spans="1:17" x14ac:dyDescent="0.25">
      <c r="A7534" s="213"/>
      <c r="B7534" s="213"/>
      <c r="C7534" s="213"/>
      <c r="D7534" s="213"/>
      <c r="E7534" s="213"/>
      <c r="F7534" s="213"/>
      <c r="G7534" s="215"/>
      <c r="H7534" s="19" t="s">
        <v>2704</v>
      </c>
      <c r="I7534" s="186">
        <f t="shared" ref="I7534:L7534" si="6248">SUM(I7513)</f>
        <v>250000</v>
      </c>
      <c r="J7534" s="186">
        <f t="shared" ref="J7534" si="6249">SUM(J7513)</f>
        <v>0</v>
      </c>
      <c r="K7534" s="186">
        <f t="shared" ref="K7534" si="6250">SUM(K7513)</f>
        <v>0</v>
      </c>
      <c r="L7534" s="186">
        <f t="shared" si="6248"/>
        <v>0</v>
      </c>
      <c r="M7534" s="20">
        <f t="shared" ref="M7534:O7534" si="6251">SUM(M7513)</f>
        <v>0</v>
      </c>
      <c r="N7534" s="20">
        <f t="shared" si="6251"/>
        <v>0</v>
      </c>
      <c r="O7534" s="20">
        <f t="shared" si="6251"/>
        <v>0</v>
      </c>
      <c r="P7534" s="20">
        <f t="shared" si="6243"/>
        <v>0</v>
      </c>
      <c r="Q7534" s="165" t="str">
        <f>IF(J7534=0,"-",P7534/J7534*100)</f>
        <v>-</v>
      </c>
    </row>
    <row r="7535" spans="1:17" x14ac:dyDescent="0.25">
      <c r="A7535" s="216"/>
      <c r="B7535" s="216"/>
      <c r="C7535" s="216"/>
      <c r="D7535" s="216"/>
      <c r="E7535" s="216"/>
      <c r="F7535" s="216"/>
      <c r="G7535" s="217"/>
      <c r="H7535" s="21" t="s">
        <v>80</v>
      </c>
      <c r="I7535" s="186">
        <f t="shared" ref="I7535:L7535" si="6252">SUM(I7532:I7534)</f>
        <v>18707103</v>
      </c>
      <c r="J7535" s="186">
        <f t="shared" ref="J7535" si="6253">SUM(J7532:J7534)</f>
        <v>15357103</v>
      </c>
      <c r="K7535" s="186">
        <f t="shared" ref="K7535" si="6254">SUM(K7532:K7534)</f>
        <v>11207348</v>
      </c>
      <c r="L7535" s="186">
        <f t="shared" si="6252"/>
        <v>3480058</v>
      </c>
      <c r="M7535" s="20">
        <f t="shared" ref="M7535:O7535" si="6255">SUM(M7532:M7534)</f>
        <v>1356700</v>
      </c>
      <c r="N7535" s="20">
        <f t="shared" si="6255"/>
        <v>1203780</v>
      </c>
      <c r="O7535" s="20">
        <f t="shared" si="6255"/>
        <v>919578</v>
      </c>
      <c r="P7535" s="20">
        <f t="shared" si="6243"/>
        <v>14687406</v>
      </c>
      <c r="Q7535" s="186">
        <f>IF(J7535=0,"-",P7535/J7535*100)</f>
        <v>95.639171007708939</v>
      </c>
    </row>
    <row r="7536" spans="1:17" x14ac:dyDescent="0.25">
      <c r="A7536" s="16" t="s">
        <v>1</v>
      </c>
      <c r="B7536" s="16" t="s">
        <v>1</v>
      </c>
      <c r="C7536" s="16" t="s">
        <v>1</v>
      </c>
      <c r="D7536" s="16" t="s">
        <v>1</v>
      </c>
      <c r="E7536" s="16" t="s">
        <v>1</v>
      </c>
      <c r="F7536" s="16" t="s">
        <v>1</v>
      </c>
      <c r="G7536" s="16" t="s">
        <v>1</v>
      </c>
      <c r="H7536" s="22" t="s">
        <v>1</v>
      </c>
      <c r="I7536" s="187"/>
      <c r="J7536" s="187"/>
      <c r="K7536" s="187"/>
      <c r="L7536" s="187">
        <f>M7536+N7536+O7536</f>
        <v>0</v>
      </c>
      <c r="M7536" s="22"/>
      <c r="N7536" s="22"/>
      <c r="O7536" s="22"/>
      <c r="P7536" s="22">
        <f t="shared" si="6243"/>
        <v>0</v>
      </c>
      <c r="Q7536" s="166"/>
    </row>
    <row r="7537" spans="1:17" x14ac:dyDescent="0.25">
      <c r="A7537" s="16" t="s">
        <v>1</v>
      </c>
      <c r="B7537" s="16" t="s">
        <v>1</v>
      </c>
      <c r="C7537" s="16" t="s">
        <v>1</v>
      </c>
      <c r="D7537" s="16" t="s">
        <v>1</v>
      </c>
      <c r="E7537" s="16" t="s">
        <v>1</v>
      </c>
      <c r="F7537" s="16" t="s">
        <v>1</v>
      </c>
      <c r="G7537" s="16" t="s">
        <v>1</v>
      </c>
      <c r="H7537" s="13" t="s">
        <v>2705</v>
      </c>
      <c r="I7537" s="184">
        <f t="shared" ref="I7537:L7537" si="6256">SUM(I7528)</f>
        <v>18707103</v>
      </c>
      <c r="J7537" s="184">
        <f t="shared" ref="J7537" si="6257">SUM(J7528)</f>
        <v>15357103</v>
      </c>
      <c r="K7537" s="184">
        <f t="shared" ref="K7537" si="6258">SUM(K7528)</f>
        <v>11207348</v>
      </c>
      <c r="L7537" s="184">
        <f t="shared" si="6256"/>
        <v>3480058</v>
      </c>
      <c r="M7537" s="14">
        <f t="shared" ref="M7537:O7537" si="6259">SUM(M7528)</f>
        <v>1356700</v>
      </c>
      <c r="N7537" s="14">
        <f t="shared" si="6259"/>
        <v>1203780</v>
      </c>
      <c r="O7537" s="14">
        <f t="shared" si="6259"/>
        <v>919578</v>
      </c>
      <c r="P7537" s="14">
        <f t="shared" si="6243"/>
        <v>14687406</v>
      </c>
      <c r="Q7537" s="184">
        <f>IF(J7537=0,"-",P7537/J7537*100)</f>
        <v>95.639171007708939</v>
      </c>
    </row>
    <row r="7538" spans="1:17" x14ac:dyDescent="0.25">
      <c r="A7538" s="16" t="s">
        <v>1</v>
      </c>
      <c r="B7538" s="16" t="s">
        <v>1</v>
      </c>
      <c r="C7538" s="16" t="s">
        <v>1</v>
      </c>
      <c r="D7538" s="16" t="s">
        <v>1</v>
      </c>
      <c r="E7538" s="16" t="s">
        <v>1</v>
      </c>
      <c r="F7538" s="16" t="s">
        <v>1</v>
      </c>
      <c r="G7538" s="16" t="s">
        <v>1</v>
      </c>
      <c r="H7538" s="2" t="s">
        <v>77</v>
      </c>
      <c r="I7538" s="185">
        <f t="shared" ref="I7538:L7538" si="6260">SUM(I7529)</f>
        <v>314</v>
      </c>
      <c r="J7538" s="185">
        <f t="shared" ref="J7538" si="6261">SUM(J7529)</f>
        <v>314</v>
      </c>
      <c r="K7538" s="185"/>
      <c r="L7538" s="185">
        <f t="shared" si="6260"/>
        <v>0</v>
      </c>
      <c r="M7538" s="16">
        <f t="shared" ref="M7538:O7538" si="6262">SUM(M7529)</f>
        <v>0</v>
      </c>
      <c r="N7538" s="16">
        <f t="shared" si="6262"/>
        <v>0</v>
      </c>
      <c r="O7538" s="16">
        <f t="shared" si="6262"/>
        <v>0</v>
      </c>
      <c r="P7538" s="15">
        <f t="shared" si="6243"/>
        <v>0</v>
      </c>
      <c r="Q7538" s="185">
        <f>IF(J7538=0,"-",P7538/J7538*100)</f>
        <v>0</v>
      </c>
    </row>
    <row r="7539" spans="1:17" x14ac:dyDescent="0.25">
      <c r="A7539" s="16" t="s">
        <v>1</v>
      </c>
      <c r="B7539" s="16" t="s">
        <v>1</v>
      </c>
      <c r="C7539" s="16" t="s">
        <v>1</v>
      </c>
      <c r="D7539" s="16" t="s">
        <v>1</v>
      </c>
      <c r="E7539" s="16" t="s">
        <v>1</v>
      </c>
      <c r="F7539" s="16" t="s">
        <v>1</v>
      </c>
      <c r="G7539" s="16" t="s">
        <v>1</v>
      </c>
      <c r="H7539" s="23" t="s">
        <v>1</v>
      </c>
      <c r="I7539" s="179"/>
      <c r="J7539" s="179"/>
      <c r="K7539" s="179"/>
      <c r="L7539" s="179">
        <f>M7539+N7539+O7539</f>
        <v>0</v>
      </c>
      <c r="M7539" s="24"/>
      <c r="N7539" s="24"/>
      <c r="O7539" s="24"/>
      <c r="P7539" s="24">
        <f t="shared" si="6243"/>
        <v>0</v>
      </c>
      <c r="Q7539" s="167"/>
    </row>
    <row r="7540" spans="1:17" x14ac:dyDescent="0.25">
      <c r="A7540" s="16" t="s">
        <v>1</v>
      </c>
      <c r="B7540" s="16" t="s">
        <v>1</v>
      </c>
      <c r="C7540" s="16" t="s">
        <v>1</v>
      </c>
      <c r="D7540" s="16" t="s">
        <v>1</v>
      </c>
      <c r="E7540" s="16" t="s">
        <v>1</v>
      </c>
      <c r="F7540" s="16" t="s">
        <v>1</v>
      </c>
      <c r="G7540" s="16" t="s">
        <v>1</v>
      </c>
      <c r="H7540" s="13" t="s">
        <v>2706</v>
      </c>
      <c r="I7540" s="188">
        <f t="shared" ref="I7540:L7540" si="6263">SUM(I7537)</f>
        <v>18707103</v>
      </c>
      <c r="J7540" s="188">
        <f t="shared" ref="J7540" si="6264">SUM(J7537)</f>
        <v>15357103</v>
      </c>
      <c r="K7540" s="188">
        <f t="shared" ref="K7540" si="6265">SUM(K7537)</f>
        <v>11207348</v>
      </c>
      <c r="L7540" s="188">
        <f t="shared" si="6263"/>
        <v>3480058</v>
      </c>
      <c r="M7540" s="25">
        <f t="shared" ref="M7540:O7540" si="6266">SUM(M7537)</f>
        <v>1356700</v>
      </c>
      <c r="N7540" s="25">
        <f t="shared" si="6266"/>
        <v>1203780</v>
      </c>
      <c r="O7540" s="25">
        <f t="shared" si="6266"/>
        <v>919578</v>
      </c>
      <c r="P7540" s="25">
        <f t="shared" si="6243"/>
        <v>14687406</v>
      </c>
      <c r="Q7540" s="188">
        <f>IF(J7540=0,"-",P7540/J7540*100)</f>
        <v>95.639171007708939</v>
      </c>
    </row>
    <row r="7541" spans="1:17" x14ac:dyDescent="0.25">
      <c r="A7541" s="16" t="s">
        <v>1</v>
      </c>
      <c r="B7541" s="16" t="s">
        <v>1</v>
      </c>
      <c r="C7541" s="16" t="s">
        <v>1</v>
      </c>
      <c r="D7541" s="16" t="s">
        <v>1</v>
      </c>
      <c r="E7541" s="16" t="s">
        <v>1</v>
      </c>
      <c r="F7541" s="16" t="s">
        <v>1</v>
      </c>
      <c r="G7541" s="16" t="s">
        <v>1</v>
      </c>
      <c r="H7541" s="2" t="s">
        <v>112</v>
      </c>
      <c r="I7541" s="185">
        <f t="shared" ref="I7541:L7541" si="6267">SUM(I7538)</f>
        <v>314</v>
      </c>
      <c r="J7541" s="185">
        <f t="shared" ref="J7541" si="6268">SUM(J7538)</f>
        <v>314</v>
      </c>
      <c r="K7541" s="185"/>
      <c r="L7541" s="185">
        <f t="shared" si="6267"/>
        <v>0</v>
      </c>
      <c r="M7541" s="16">
        <f t="shared" ref="M7541:O7541" si="6269">SUM(M7538)</f>
        <v>0</v>
      </c>
      <c r="N7541" s="16">
        <f t="shared" si="6269"/>
        <v>0</v>
      </c>
      <c r="O7541" s="16">
        <f t="shared" si="6269"/>
        <v>0</v>
      </c>
      <c r="P7541" s="15">
        <f t="shared" si="6243"/>
        <v>0</v>
      </c>
      <c r="Q7541" s="185">
        <f>IF(J7541=0,"-",P7541/J7541*100)</f>
        <v>0</v>
      </c>
    </row>
    <row r="7542" spans="1:17" x14ac:dyDescent="0.25">
      <c r="A7542" s="1" t="s">
        <v>2707</v>
      </c>
      <c r="B7542" s="2" t="s">
        <v>1</v>
      </c>
      <c r="C7542" s="2" t="s">
        <v>1</v>
      </c>
      <c r="D7542" s="2" t="s">
        <v>1</v>
      </c>
      <c r="E7542" s="2" t="s">
        <v>1</v>
      </c>
      <c r="F7542" s="2" t="s">
        <v>1</v>
      </c>
      <c r="G7542" s="2" t="s">
        <v>1</v>
      </c>
      <c r="H7542" s="2" t="s">
        <v>2708</v>
      </c>
      <c r="I7542" s="183">
        <v>0</v>
      </c>
      <c r="J7542" s="183"/>
      <c r="K7542" s="183"/>
      <c r="L7542" s="183">
        <f>M7542+N7542+O7542</f>
        <v>0</v>
      </c>
      <c r="M7542" s="3"/>
      <c r="N7542" s="3"/>
      <c r="O7542" s="3"/>
      <c r="P7542" s="3">
        <f t="shared" si="6243"/>
        <v>0</v>
      </c>
      <c r="Q7542" s="161"/>
    </row>
    <row r="7543" spans="1:17" ht="15.75" thickBot="1" x14ac:dyDescent="0.3">
      <c r="A7543" s="1" t="s">
        <v>2707</v>
      </c>
      <c r="B7543" s="1" t="s">
        <v>3</v>
      </c>
      <c r="C7543" s="4" t="s">
        <v>1</v>
      </c>
      <c r="D7543" s="4" t="s">
        <v>1</v>
      </c>
      <c r="E7543" s="2" t="s">
        <v>1</v>
      </c>
      <c r="F7543" s="2" t="s">
        <v>1</v>
      </c>
      <c r="G7543" s="2" t="s">
        <v>1</v>
      </c>
      <c r="H7543" s="2" t="s">
        <v>1</v>
      </c>
      <c r="I7543" s="183"/>
      <c r="J7543" s="183"/>
      <c r="K7543" s="183"/>
      <c r="L7543" s="183">
        <f>M7543+N7543+O7543</f>
        <v>0</v>
      </c>
      <c r="M7543" s="3"/>
      <c r="N7543" s="3"/>
      <c r="O7543" s="3"/>
      <c r="P7543" s="3">
        <f t="shared" si="6243"/>
        <v>0</v>
      </c>
      <c r="Q7543" s="161"/>
    </row>
    <row r="7544" spans="1:17" ht="45.75" thickBot="1" x14ac:dyDescent="0.3">
      <c r="A7544" s="5" t="s">
        <v>4</v>
      </c>
      <c r="B7544" s="5" t="s">
        <v>5</v>
      </c>
      <c r="C7544" s="5" t="s">
        <v>6</v>
      </c>
      <c r="D7544" s="6" t="s">
        <v>1</v>
      </c>
      <c r="E7544" s="5" t="s">
        <v>7</v>
      </c>
      <c r="F7544" s="5" t="s">
        <v>8</v>
      </c>
      <c r="G7544" s="5" t="s">
        <v>9</v>
      </c>
      <c r="H7544" s="5" t="s">
        <v>10</v>
      </c>
      <c r="I7544" s="109" t="s">
        <v>3374</v>
      </c>
      <c r="J7544" s="109" t="s">
        <v>3433</v>
      </c>
      <c r="K7544" s="109" t="s">
        <v>3437</v>
      </c>
      <c r="L7544" s="109" t="s">
        <v>3434</v>
      </c>
      <c r="M7544" s="5" t="s">
        <v>3439</v>
      </c>
      <c r="N7544" s="5" t="s">
        <v>3440</v>
      </c>
      <c r="O7544" s="5" t="s">
        <v>3441</v>
      </c>
      <c r="P7544" s="5" t="s">
        <v>3438</v>
      </c>
      <c r="Q7544" s="162" t="s">
        <v>3302</v>
      </c>
    </row>
    <row r="7545" spans="1:17" x14ac:dyDescent="0.25">
      <c r="A7545" s="7" t="s">
        <v>1</v>
      </c>
      <c r="B7545" s="7" t="s">
        <v>1</v>
      </c>
      <c r="C7545" s="7" t="s">
        <v>1</v>
      </c>
      <c r="D7545" s="8" t="s">
        <v>1</v>
      </c>
      <c r="E7545" s="8" t="s">
        <v>1</v>
      </c>
      <c r="F7545" s="9" t="s">
        <v>1</v>
      </c>
      <c r="G7545" s="10" t="s">
        <v>1</v>
      </c>
      <c r="H7545" s="11" t="s">
        <v>1</v>
      </c>
      <c r="I7545" s="110">
        <v>1</v>
      </c>
      <c r="J7545" s="110">
        <v>2</v>
      </c>
      <c r="K7545" s="110">
        <v>20</v>
      </c>
      <c r="L7545" s="110" t="s">
        <v>3402</v>
      </c>
      <c r="M7545" s="12">
        <v>5</v>
      </c>
      <c r="N7545" s="12">
        <v>6</v>
      </c>
      <c r="O7545" s="12">
        <v>7</v>
      </c>
      <c r="P7545" s="12" t="s">
        <v>3303</v>
      </c>
      <c r="Q7545" s="110">
        <v>9</v>
      </c>
    </row>
    <row r="7546" spans="1:17" x14ac:dyDescent="0.25">
      <c r="A7546" s="1" t="s">
        <v>2707</v>
      </c>
      <c r="B7546" s="1" t="s">
        <v>3</v>
      </c>
      <c r="C7546" s="4" t="s">
        <v>12</v>
      </c>
      <c r="D7546" s="4" t="s">
        <v>2709</v>
      </c>
      <c r="E7546" s="2" t="s">
        <v>1</v>
      </c>
      <c r="F7546" s="2" t="s">
        <v>1</v>
      </c>
      <c r="G7546" s="2" t="s">
        <v>1</v>
      </c>
      <c r="H7546" s="2" t="s">
        <v>2708</v>
      </c>
      <c r="I7546" s="183">
        <v>0</v>
      </c>
      <c r="J7546" s="183"/>
      <c r="K7546" s="183"/>
      <c r="L7546" s="183">
        <f>M7546+N7546+O7546</f>
        <v>0</v>
      </c>
      <c r="M7546" s="3"/>
      <c r="N7546" s="3"/>
      <c r="O7546" s="3"/>
      <c r="P7546" s="3">
        <f t="shared" ref="P7546:P7582" si="6270">K7546+L7546</f>
        <v>0</v>
      </c>
      <c r="Q7546" s="161"/>
    </row>
    <row r="7547" spans="1:17" ht="33.75" x14ac:dyDescent="0.25">
      <c r="A7547" s="1" t="s">
        <v>1</v>
      </c>
      <c r="B7547" s="1" t="s">
        <v>1</v>
      </c>
      <c r="C7547" s="1" t="s">
        <v>1</v>
      </c>
      <c r="D7547" s="2" t="s">
        <v>1</v>
      </c>
      <c r="E7547" s="2" t="s">
        <v>1</v>
      </c>
      <c r="F7547" s="2" t="s">
        <v>1</v>
      </c>
      <c r="G7547" s="2" t="s">
        <v>1</v>
      </c>
      <c r="H7547" s="13" t="s">
        <v>14</v>
      </c>
      <c r="I7547" s="184">
        <f t="shared" ref="I7547:L7547" si="6271">SUM(I7548,I7556,I7558)</f>
        <v>1249219</v>
      </c>
      <c r="J7547" s="184">
        <f t="shared" ref="J7547" si="6272">SUM(J7548,J7556,J7558)</f>
        <v>1249219</v>
      </c>
      <c r="K7547" s="184">
        <f t="shared" ref="K7547" si="6273">SUM(K7548,K7556,K7558)</f>
        <v>976668</v>
      </c>
      <c r="L7547" s="184">
        <f t="shared" si="6271"/>
        <v>234758</v>
      </c>
      <c r="M7547" s="14">
        <f t="shared" ref="M7547:O7547" si="6274">SUM(M7548,M7556,M7558)</f>
        <v>97703</v>
      </c>
      <c r="N7547" s="14">
        <f t="shared" si="6274"/>
        <v>85300</v>
      </c>
      <c r="O7547" s="14">
        <f t="shared" si="6274"/>
        <v>51755</v>
      </c>
      <c r="P7547" s="14">
        <f t="shared" si="6270"/>
        <v>1211426</v>
      </c>
      <c r="Q7547" s="184">
        <f t="shared" ref="Q7547:Q7581" si="6275">IF(J7547=0,"-",P7547/J7547*100)</f>
        <v>96.974669773674592</v>
      </c>
    </row>
    <row r="7548" spans="1:17" x14ac:dyDescent="0.25">
      <c r="A7548" s="4" t="s">
        <v>2707</v>
      </c>
      <c r="B7548" s="4" t="s">
        <v>3</v>
      </c>
      <c r="C7548" s="4" t="s">
        <v>12</v>
      </c>
      <c r="D7548" s="4" t="s">
        <v>2709</v>
      </c>
      <c r="E7548" s="2" t="s">
        <v>15</v>
      </c>
      <c r="F7548" s="2" t="s">
        <v>1</v>
      </c>
      <c r="G7548" s="2" t="s">
        <v>1</v>
      </c>
      <c r="H7548" s="2" t="s">
        <v>16</v>
      </c>
      <c r="I7548" s="185">
        <f t="shared" ref="I7548:L7548" si="6276">SUM(I7549:I7550)</f>
        <v>529521</v>
      </c>
      <c r="J7548" s="185">
        <f t="shared" ref="J7548" si="6277">SUM(J7549:J7550)</f>
        <v>529521</v>
      </c>
      <c r="K7548" s="185">
        <f t="shared" ref="K7548" si="6278">SUM(K7549:K7550)</f>
        <v>423754</v>
      </c>
      <c r="L7548" s="185">
        <f t="shared" si="6276"/>
        <v>102574</v>
      </c>
      <c r="M7548" s="15">
        <f t="shared" ref="M7548:O7548" si="6279">SUM(M7549:M7550)</f>
        <v>44003</v>
      </c>
      <c r="N7548" s="15">
        <f t="shared" si="6279"/>
        <v>45500</v>
      </c>
      <c r="O7548" s="15">
        <f t="shared" si="6279"/>
        <v>13071</v>
      </c>
      <c r="P7548" s="15">
        <f t="shared" si="6270"/>
        <v>526328</v>
      </c>
      <c r="Q7548" s="185">
        <f t="shared" si="6275"/>
        <v>99.397002196324607</v>
      </c>
    </row>
    <row r="7549" spans="1:17" x14ac:dyDescent="0.25">
      <c r="A7549" s="4" t="s">
        <v>2707</v>
      </c>
      <c r="B7549" s="4" t="s">
        <v>3</v>
      </c>
      <c r="C7549" s="4" t="s">
        <v>12</v>
      </c>
      <c r="D7549" s="4" t="s">
        <v>2709</v>
      </c>
      <c r="E7549" s="3" t="s">
        <v>18</v>
      </c>
      <c r="F7549" s="4"/>
      <c r="G7549" s="16" t="s">
        <v>2710</v>
      </c>
      <c r="H7549" s="16" t="s">
        <v>17</v>
      </c>
      <c r="I7549" s="183">
        <v>438571</v>
      </c>
      <c r="J7549" s="183">
        <v>438571</v>
      </c>
      <c r="K7549" s="183">
        <v>347000</v>
      </c>
      <c r="L7549" s="183">
        <f>M7549+N7549+O7549</f>
        <v>91571</v>
      </c>
      <c r="M7549" s="17">
        <v>40000</v>
      </c>
      <c r="N7549" s="17">
        <v>42000</v>
      </c>
      <c r="O7549" s="17">
        <v>9571</v>
      </c>
      <c r="P7549" s="17">
        <f t="shared" si="6270"/>
        <v>438571</v>
      </c>
      <c r="Q7549" s="183">
        <f t="shared" si="6275"/>
        <v>100</v>
      </c>
    </row>
    <row r="7550" spans="1:17" x14ac:dyDescent="0.25">
      <c r="A7550" s="1" t="s">
        <v>2707</v>
      </c>
      <c r="B7550" s="1" t="s">
        <v>3</v>
      </c>
      <c r="C7550" s="1" t="s">
        <v>12</v>
      </c>
      <c r="D7550" s="1" t="s">
        <v>2709</v>
      </c>
      <c r="E7550" s="1" t="s">
        <v>20</v>
      </c>
      <c r="F7550" s="4" t="s">
        <v>1</v>
      </c>
      <c r="G7550" s="16" t="s">
        <v>1</v>
      </c>
      <c r="H7550" s="2" t="s">
        <v>21</v>
      </c>
      <c r="I7550" s="185">
        <f t="shared" ref="I7550:O7550" si="6280">SUM(I7551:I7555)</f>
        <v>90950</v>
      </c>
      <c r="J7550" s="185">
        <f t="shared" si="6280"/>
        <v>90950</v>
      </c>
      <c r="K7550" s="185">
        <f t="shared" si="6280"/>
        <v>76754</v>
      </c>
      <c r="L7550" s="185">
        <f t="shared" si="6280"/>
        <v>11003</v>
      </c>
      <c r="M7550" s="15">
        <f t="shared" si="6280"/>
        <v>4003</v>
      </c>
      <c r="N7550" s="15">
        <f t="shared" si="6280"/>
        <v>3500</v>
      </c>
      <c r="O7550" s="15">
        <f t="shared" si="6280"/>
        <v>3500</v>
      </c>
      <c r="P7550" s="15">
        <f t="shared" si="6270"/>
        <v>87757</v>
      </c>
      <c r="Q7550" s="185">
        <f t="shared" si="6275"/>
        <v>96.489279824079162</v>
      </c>
    </row>
    <row r="7551" spans="1:17" x14ac:dyDescent="0.25">
      <c r="A7551" s="4" t="s">
        <v>2707</v>
      </c>
      <c r="B7551" s="4" t="s">
        <v>3</v>
      </c>
      <c r="C7551" s="4" t="s">
        <v>12</v>
      </c>
      <c r="D7551" s="4" t="s">
        <v>2709</v>
      </c>
      <c r="E7551" s="3" t="s">
        <v>22</v>
      </c>
      <c r="F7551" s="4" t="s">
        <v>2711</v>
      </c>
      <c r="G7551" s="16" t="s">
        <v>2710</v>
      </c>
      <c r="H7551" s="16" t="s">
        <v>86</v>
      </c>
      <c r="I7551" s="183">
        <v>10350</v>
      </c>
      <c r="J7551" s="183">
        <v>10350</v>
      </c>
      <c r="K7551" s="183">
        <v>7704</v>
      </c>
      <c r="L7551" s="183">
        <f>M7551+N7551+O7551</f>
        <v>503</v>
      </c>
      <c r="M7551" s="17">
        <v>503</v>
      </c>
      <c r="N7551" s="17"/>
      <c r="O7551" s="17"/>
      <c r="P7551" s="17">
        <f t="shared" si="6270"/>
        <v>8207</v>
      </c>
      <c r="Q7551" s="183">
        <f t="shared" si="6275"/>
        <v>79.294685990338166</v>
      </c>
    </row>
    <row r="7552" spans="1:17" x14ac:dyDescent="0.25">
      <c r="A7552" s="4" t="s">
        <v>2707</v>
      </c>
      <c r="B7552" s="4" t="s">
        <v>3</v>
      </c>
      <c r="C7552" s="4" t="s">
        <v>12</v>
      </c>
      <c r="D7552" s="4" t="s">
        <v>2709</v>
      </c>
      <c r="E7552" s="3" t="s">
        <v>22</v>
      </c>
      <c r="F7552" s="4" t="s">
        <v>2712</v>
      </c>
      <c r="G7552" s="16" t="s">
        <v>2710</v>
      </c>
      <c r="H7552" s="16" t="s">
        <v>26</v>
      </c>
      <c r="I7552" s="183">
        <v>45350</v>
      </c>
      <c r="J7552" s="183">
        <v>45350</v>
      </c>
      <c r="K7552" s="183">
        <v>33800</v>
      </c>
      <c r="L7552" s="183">
        <f>M7552+N7552+O7552</f>
        <v>10500</v>
      </c>
      <c r="M7552" s="17">
        <v>3500</v>
      </c>
      <c r="N7552" s="17">
        <v>3500</v>
      </c>
      <c r="O7552" s="17">
        <v>3500</v>
      </c>
      <c r="P7552" s="17">
        <f t="shared" si="6270"/>
        <v>44300</v>
      </c>
      <c r="Q7552" s="183">
        <f t="shared" si="6275"/>
        <v>97.684674751929435</v>
      </c>
    </row>
    <row r="7553" spans="1:17" x14ac:dyDescent="0.25">
      <c r="A7553" s="4" t="s">
        <v>2707</v>
      </c>
      <c r="B7553" s="4" t="s">
        <v>3</v>
      </c>
      <c r="C7553" s="4" t="s">
        <v>12</v>
      </c>
      <c r="D7553" s="4" t="s">
        <v>2709</v>
      </c>
      <c r="E7553" s="3" t="s">
        <v>22</v>
      </c>
      <c r="F7553" s="4" t="s">
        <v>2713</v>
      </c>
      <c r="G7553" s="16" t="s">
        <v>2710</v>
      </c>
      <c r="H7553" s="16" t="s">
        <v>28</v>
      </c>
      <c r="I7553" s="183">
        <v>9250</v>
      </c>
      <c r="J7553" s="183">
        <v>9250</v>
      </c>
      <c r="K7553" s="183">
        <v>9250</v>
      </c>
      <c r="L7553" s="183">
        <f>M7553+N7553+O7553</f>
        <v>0</v>
      </c>
      <c r="M7553" s="17"/>
      <c r="N7553" s="17"/>
      <c r="O7553" s="17"/>
      <c r="P7553" s="17">
        <f t="shared" si="6270"/>
        <v>9250</v>
      </c>
      <c r="Q7553" s="183">
        <f t="shared" si="6275"/>
        <v>100</v>
      </c>
    </row>
    <row r="7554" spans="1:17" x14ac:dyDescent="0.25">
      <c r="A7554" s="4" t="s">
        <v>2707</v>
      </c>
      <c r="B7554" s="4" t="s">
        <v>3</v>
      </c>
      <c r="C7554" s="4" t="s">
        <v>12</v>
      </c>
      <c r="D7554" s="4" t="s">
        <v>2709</v>
      </c>
      <c r="E7554" s="3" t="s">
        <v>22</v>
      </c>
      <c r="F7554" s="4" t="s">
        <v>2714</v>
      </c>
      <c r="G7554" s="16" t="s">
        <v>2710</v>
      </c>
      <c r="H7554" s="16" t="s">
        <v>24</v>
      </c>
      <c r="I7554" s="183">
        <v>10000</v>
      </c>
      <c r="J7554" s="183">
        <v>10000</v>
      </c>
      <c r="K7554" s="183">
        <v>10000</v>
      </c>
      <c r="L7554" s="183">
        <f>M7554+N7554+O7554</f>
        <v>0</v>
      </c>
      <c r="M7554" s="17"/>
      <c r="N7554" s="17"/>
      <c r="O7554" s="17"/>
      <c r="P7554" s="17">
        <f t="shared" si="6270"/>
        <v>10000</v>
      </c>
      <c r="Q7554" s="183">
        <f t="shared" si="6275"/>
        <v>100</v>
      </c>
    </row>
    <row r="7555" spans="1:17" x14ac:dyDescent="0.25">
      <c r="A7555" s="4" t="s">
        <v>2707</v>
      </c>
      <c r="B7555" s="4" t="s">
        <v>3</v>
      </c>
      <c r="C7555" s="4" t="s">
        <v>12</v>
      </c>
      <c r="D7555" s="4" t="s">
        <v>2709</v>
      </c>
      <c r="E7555" s="3" t="s">
        <v>22</v>
      </c>
      <c r="F7555" s="4" t="s">
        <v>2715</v>
      </c>
      <c r="G7555" s="16" t="s">
        <v>2710</v>
      </c>
      <c r="H7555" s="16" t="s">
        <v>30</v>
      </c>
      <c r="I7555" s="183">
        <v>16000</v>
      </c>
      <c r="J7555" s="183">
        <v>16000</v>
      </c>
      <c r="K7555" s="183">
        <v>16000</v>
      </c>
      <c r="L7555" s="183">
        <f>M7555+N7555+O7555</f>
        <v>0</v>
      </c>
      <c r="M7555" s="17"/>
      <c r="N7555" s="17"/>
      <c r="O7555" s="17"/>
      <c r="P7555" s="17">
        <f t="shared" si="6270"/>
        <v>16000</v>
      </c>
      <c r="Q7555" s="183">
        <f t="shared" si="6275"/>
        <v>100</v>
      </c>
    </row>
    <row r="7556" spans="1:17" x14ac:dyDescent="0.25">
      <c r="A7556" s="4" t="s">
        <v>2707</v>
      </c>
      <c r="B7556" s="4" t="s">
        <v>3</v>
      </c>
      <c r="C7556" s="4" t="s">
        <v>12</v>
      </c>
      <c r="D7556" s="4" t="s">
        <v>2709</v>
      </c>
      <c r="E7556" s="2" t="s">
        <v>31</v>
      </c>
      <c r="F7556" s="2" t="s">
        <v>1</v>
      </c>
      <c r="G7556" s="2" t="s">
        <v>1</v>
      </c>
      <c r="H7556" s="2" t="s">
        <v>32</v>
      </c>
      <c r="I7556" s="185">
        <f t="shared" ref="I7556:O7556" si="6281">SUM(I7557)</f>
        <v>46049</v>
      </c>
      <c r="J7556" s="185">
        <f t="shared" si="6281"/>
        <v>46049</v>
      </c>
      <c r="K7556" s="185">
        <f t="shared" si="6281"/>
        <v>35915</v>
      </c>
      <c r="L7556" s="185">
        <f t="shared" si="6281"/>
        <v>10134</v>
      </c>
      <c r="M7556" s="15">
        <f t="shared" si="6281"/>
        <v>4100</v>
      </c>
      <c r="N7556" s="15">
        <f t="shared" si="6281"/>
        <v>4200</v>
      </c>
      <c r="O7556" s="15">
        <f t="shared" si="6281"/>
        <v>1834</v>
      </c>
      <c r="P7556" s="15">
        <f t="shared" si="6270"/>
        <v>46049</v>
      </c>
      <c r="Q7556" s="185">
        <f t="shared" si="6275"/>
        <v>100</v>
      </c>
    </row>
    <row r="7557" spans="1:17" x14ac:dyDescent="0.25">
      <c r="A7557" s="4" t="s">
        <v>2707</v>
      </c>
      <c r="B7557" s="4" t="s">
        <v>3</v>
      </c>
      <c r="C7557" s="4" t="s">
        <v>12</v>
      </c>
      <c r="D7557" s="4" t="s">
        <v>2709</v>
      </c>
      <c r="E7557" s="3" t="s">
        <v>34</v>
      </c>
      <c r="F7557" s="4"/>
      <c r="G7557" s="16" t="s">
        <v>2710</v>
      </c>
      <c r="H7557" s="16" t="s">
        <v>33</v>
      </c>
      <c r="I7557" s="183">
        <v>46049</v>
      </c>
      <c r="J7557" s="183">
        <v>46049</v>
      </c>
      <c r="K7557" s="183">
        <v>35915</v>
      </c>
      <c r="L7557" s="183">
        <f>M7557+N7557+O7557</f>
        <v>10134</v>
      </c>
      <c r="M7557" s="17">
        <v>4100</v>
      </c>
      <c r="N7557" s="17">
        <v>4200</v>
      </c>
      <c r="O7557" s="17">
        <v>1834</v>
      </c>
      <c r="P7557" s="17">
        <f t="shared" si="6270"/>
        <v>46049</v>
      </c>
      <c r="Q7557" s="183">
        <f t="shared" si="6275"/>
        <v>100</v>
      </c>
    </row>
    <row r="7558" spans="1:17" x14ac:dyDescent="0.25">
      <c r="A7558" s="4" t="s">
        <v>2707</v>
      </c>
      <c r="B7558" s="4" t="s">
        <v>3</v>
      </c>
      <c r="C7558" s="4" t="s">
        <v>12</v>
      </c>
      <c r="D7558" s="4" t="s">
        <v>2709</v>
      </c>
      <c r="E7558" s="2" t="s">
        <v>35</v>
      </c>
      <c r="F7558" s="2" t="s">
        <v>1</v>
      </c>
      <c r="G7558" s="2" t="s">
        <v>1</v>
      </c>
      <c r="H7558" s="2" t="s">
        <v>36</v>
      </c>
      <c r="I7558" s="185">
        <f t="shared" ref="I7558:O7558" si="6282">SUM(I7559:I7567)</f>
        <v>673649</v>
      </c>
      <c r="J7558" s="185">
        <f t="shared" si="6282"/>
        <v>673649</v>
      </c>
      <c r="K7558" s="185">
        <f t="shared" si="6282"/>
        <v>516999</v>
      </c>
      <c r="L7558" s="185">
        <f t="shared" si="6282"/>
        <v>122050</v>
      </c>
      <c r="M7558" s="15">
        <f t="shared" si="6282"/>
        <v>49600</v>
      </c>
      <c r="N7558" s="15">
        <f t="shared" si="6282"/>
        <v>35600</v>
      </c>
      <c r="O7558" s="15">
        <f t="shared" si="6282"/>
        <v>36850</v>
      </c>
      <c r="P7558" s="15">
        <f t="shared" si="6270"/>
        <v>639049</v>
      </c>
      <c r="Q7558" s="185">
        <f t="shared" si="6275"/>
        <v>94.863794052986051</v>
      </c>
    </row>
    <row r="7559" spans="1:17" x14ac:dyDescent="0.25">
      <c r="A7559" s="4" t="s">
        <v>2707</v>
      </c>
      <c r="B7559" s="4" t="s">
        <v>3</v>
      </c>
      <c r="C7559" s="4" t="s">
        <v>12</v>
      </c>
      <c r="D7559" s="4" t="s">
        <v>2709</v>
      </c>
      <c r="E7559" s="3" t="s">
        <v>39</v>
      </c>
      <c r="F7559" s="4"/>
      <c r="G7559" s="16" t="s">
        <v>2710</v>
      </c>
      <c r="H7559" s="16" t="s">
        <v>38</v>
      </c>
      <c r="I7559" s="183">
        <v>3000</v>
      </c>
      <c r="J7559" s="183">
        <v>3000</v>
      </c>
      <c r="K7559" s="183">
        <v>3000</v>
      </c>
      <c r="L7559" s="183">
        <f t="shared" ref="L7559:L7566" si="6283">M7559+N7559+O7559</f>
        <v>0</v>
      </c>
      <c r="M7559" s="17">
        <v>0</v>
      </c>
      <c r="N7559" s="17">
        <v>0</v>
      </c>
      <c r="O7559" s="17">
        <v>0</v>
      </c>
      <c r="P7559" s="17">
        <f t="shared" si="6270"/>
        <v>3000</v>
      </c>
      <c r="Q7559" s="183">
        <f t="shared" si="6275"/>
        <v>100</v>
      </c>
    </row>
    <row r="7560" spans="1:17" x14ac:dyDescent="0.25">
      <c r="A7560" s="4" t="s">
        <v>2707</v>
      </c>
      <c r="B7560" s="4" t="s">
        <v>3</v>
      </c>
      <c r="C7560" s="4" t="s">
        <v>12</v>
      </c>
      <c r="D7560" s="4" t="s">
        <v>2709</v>
      </c>
      <c r="E7560" s="3" t="s">
        <v>197</v>
      </c>
      <c r="F7560" s="4"/>
      <c r="G7560" s="16" t="s">
        <v>2710</v>
      </c>
      <c r="H7560" s="16" t="s">
        <v>196</v>
      </c>
      <c r="I7560" s="183">
        <v>15000</v>
      </c>
      <c r="J7560" s="183">
        <v>15000</v>
      </c>
      <c r="K7560" s="183">
        <v>12600</v>
      </c>
      <c r="L7560" s="183">
        <f t="shared" si="6283"/>
        <v>1800</v>
      </c>
      <c r="M7560" s="17">
        <v>600</v>
      </c>
      <c r="N7560" s="17">
        <v>600</v>
      </c>
      <c r="O7560" s="17">
        <v>600</v>
      </c>
      <c r="P7560" s="17">
        <f t="shared" si="6270"/>
        <v>14400</v>
      </c>
      <c r="Q7560" s="183">
        <f t="shared" si="6275"/>
        <v>96</v>
      </c>
    </row>
    <row r="7561" spans="1:17" x14ac:dyDescent="0.25">
      <c r="A7561" s="4" t="s">
        <v>2707</v>
      </c>
      <c r="B7561" s="4" t="s">
        <v>3</v>
      </c>
      <c r="C7561" s="4" t="s">
        <v>12</v>
      </c>
      <c r="D7561" s="4" t="s">
        <v>2709</v>
      </c>
      <c r="E7561" s="3" t="s">
        <v>200</v>
      </c>
      <c r="F7561" s="4"/>
      <c r="G7561" s="16" t="s">
        <v>2710</v>
      </c>
      <c r="H7561" s="16" t="s">
        <v>199</v>
      </c>
      <c r="I7561" s="183">
        <v>20000</v>
      </c>
      <c r="J7561" s="183">
        <v>20000</v>
      </c>
      <c r="K7561" s="183">
        <v>17000</v>
      </c>
      <c r="L7561" s="183">
        <f t="shared" si="6283"/>
        <v>3000</v>
      </c>
      <c r="M7561" s="17">
        <v>1000</v>
      </c>
      <c r="N7561" s="17">
        <v>1000</v>
      </c>
      <c r="O7561" s="17">
        <v>1000</v>
      </c>
      <c r="P7561" s="17">
        <f t="shared" si="6270"/>
        <v>20000</v>
      </c>
      <c r="Q7561" s="183">
        <f t="shared" si="6275"/>
        <v>100</v>
      </c>
    </row>
    <row r="7562" spans="1:17" x14ac:dyDescent="0.25">
      <c r="A7562" s="4" t="s">
        <v>2707</v>
      </c>
      <c r="B7562" s="4" t="s">
        <v>3</v>
      </c>
      <c r="C7562" s="4" t="s">
        <v>12</v>
      </c>
      <c r="D7562" s="4" t="s">
        <v>2709</v>
      </c>
      <c r="E7562" s="3" t="s">
        <v>203</v>
      </c>
      <c r="F7562" s="4"/>
      <c r="G7562" s="16" t="s">
        <v>2710</v>
      </c>
      <c r="H7562" s="16" t="s">
        <v>202</v>
      </c>
      <c r="I7562" s="183">
        <v>20000</v>
      </c>
      <c r="J7562" s="183">
        <v>20000</v>
      </c>
      <c r="K7562" s="183">
        <v>19000</v>
      </c>
      <c r="L7562" s="183">
        <f t="shared" si="6283"/>
        <v>1000</v>
      </c>
      <c r="M7562" s="17"/>
      <c r="N7562" s="17">
        <v>1000</v>
      </c>
      <c r="O7562" s="17"/>
      <c r="P7562" s="17">
        <f t="shared" si="6270"/>
        <v>20000</v>
      </c>
      <c r="Q7562" s="183">
        <f t="shared" si="6275"/>
        <v>100</v>
      </c>
    </row>
    <row r="7563" spans="1:17" x14ac:dyDescent="0.25">
      <c r="A7563" s="4" t="s">
        <v>2707</v>
      </c>
      <c r="B7563" s="4" t="s">
        <v>3</v>
      </c>
      <c r="C7563" s="4" t="s">
        <v>12</v>
      </c>
      <c r="D7563" s="4" t="s">
        <v>2709</v>
      </c>
      <c r="E7563" s="3" t="s">
        <v>206</v>
      </c>
      <c r="F7563" s="4"/>
      <c r="G7563" s="16" t="s">
        <v>2710</v>
      </c>
      <c r="H7563" s="16" t="s">
        <v>205</v>
      </c>
      <c r="I7563" s="183">
        <v>15000</v>
      </c>
      <c r="J7563" s="183">
        <v>15000</v>
      </c>
      <c r="K7563" s="183">
        <v>14000</v>
      </c>
      <c r="L7563" s="183">
        <f t="shared" si="6283"/>
        <v>1000</v>
      </c>
      <c r="M7563" s="17">
        <v>1000</v>
      </c>
      <c r="N7563" s="17"/>
      <c r="O7563" s="17"/>
      <c r="P7563" s="17">
        <f t="shared" si="6270"/>
        <v>15000</v>
      </c>
      <c r="Q7563" s="183">
        <f t="shared" si="6275"/>
        <v>100</v>
      </c>
    </row>
    <row r="7564" spans="1:17" x14ac:dyDescent="0.25">
      <c r="A7564" s="4" t="s">
        <v>2707</v>
      </c>
      <c r="B7564" s="4" t="s">
        <v>3</v>
      </c>
      <c r="C7564" s="4" t="s">
        <v>12</v>
      </c>
      <c r="D7564" s="4" t="s">
        <v>2709</v>
      </c>
      <c r="E7564" s="3" t="s">
        <v>209</v>
      </c>
      <c r="F7564" s="4"/>
      <c r="G7564" s="16" t="s">
        <v>2710</v>
      </c>
      <c r="H7564" s="16" t="s">
        <v>208</v>
      </c>
      <c r="I7564" s="183">
        <v>500000</v>
      </c>
      <c r="J7564" s="183">
        <v>500000</v>
      </c>
      <c r="K7564" s="183">
        <v>376000</v>
      </c>
      <c r="L7564" s="183">
        <f t="shared" si="6283"/>
        <v>100000</v>
      </c>
      <c r="M7564" s="17">
        <v>40000</v>
      </c>
      <c r="N7564" s="17">
        <v>30000</v>
      </c>
      <c r="O7564" s="17">
        <v>30000</v>
      </c>
      <c r="P7564" s="17">
        <f t="shared" si="6270"/>
        <v>476000</v>
      </c>
      <c r="Q7564" s="183">
        <f t="shared" si="6275"/>
        <v>95.199999999999989</v>
      </c>
    </row>
    <row r="7565" spans="1:17" x14ac:dyDescent="0.25">
      <c r="A7565" s="4" t="s">
        <v>2707</v>
      </c>
      <c r="B7565" s="4" t="s">
        <v>3</v>
      </c>
      <c r="C7565" s="4" t="s">
        <v>12</v>
      </c>
      <c r="D7565" s="4" t="s">
        <v>2709</v>
      </c>
      <c r="E7565" s="3" t="s">
        <v>212</v>
      </c>
      <c r="F7565" s="4"/>
      <c r="G7565" s="16" t="s">
        <v>2710</v>
      </c>
      <c r="H7565" s="16" t="s">
        <v>211</v>
      </c>
      <c r="I7565" s="183">
        <v>12000</v>
      </c>
      <c r="J7565" s="183">
        <v>12000</v>
      </c>
      <c r="K7565" s="183">
        <v>8000</v>
      </c>
      <c r="L7565" s="183">
        <f t="shared" si="6283"/>
        <v>4000</v>
      </c>
      <c r="M7565" s="17">
        <v>4000</v>
      </c>
      <c r="N7565" s="17">
        <v>0</v>
      </c>
      <c r="O7565" s="17">
        <v>0</v>
      </c>
      <c r="P7565" s="17">
        <f t="shared" si="6270"/>
        <v>12000</v>
      </c>
      <c r="Q7565" s="183">
        <f t="shared" si="6275"/>
        <v>100</v>
      </c>
    </row>
    <row r="7566" spans="1:17" x14ac:dyDescent="0.25">
      <c r="A7566" s="4" t="s">
        <v>2707</v>
      </c>
      <c r="B7566" s="4" t="s">
        <v>3</v>
      </c>
      <c r="C7566" s="4" t="s">
        <v>12</v>
      </c>
      <c r="D7566" s="4" t="s">
        <v>2709</v>
      </c>
      <c r="E7566" s="3" t="s">
        <v>215</v>
      </c>
      <c r="F7566" s="4"/>
      <c r="G7566" s="16" t="s">
        <v>2710</v>
      </c>
      <c r="H7566" s="16" t="s">
        <v>214</v>
      </c>
      <c r="I7566" s="183">
        <v>35000</v>
      </c>
      <c r="J7566" s="183">
        <v>35000</v>
      </c>
      <c r="K7566" s="183">
        <v>30000</v>
      </c>
      <c r="L7566" s="183">
        <f t="shared" si="6283"/>
        <v>0</v>
      </c>
      <c r="M7566" s="17">
        <v>0</v>
      </c>
      <c r="N7566" s="17">
        <v>0</v>
      </c>
      <c r="O7566" s="17"/>
      <c r="P7566" s="17">
        <f t="shared" si="6270"/>
        <v>30000</v>
      </c>
      <c r="Q7566" s="183">
        <f t="shared" si="6275"/>
        <v>85.714285714285708</v>
      </c>
    </row>
    <row r="7567" spans="1:17" x14ac:dyDescent="0.25">
      <c r="A7567" s="1" t="s">
        <v>2707</v>
      </c>
      <c r="B7567" s="1" t="s">
        <v>3</v>
      </c>
      <c r="C7567" s="1" t="s">
        <v>12</v>
      </c>
      <c r="D7567" s="1" t="s">
        <v>2709</v>
      </c>
      <c r="E7567" s="1" t="s">
        <v>40</v>
      </c>
      <c r="F7567" s="4" t="s">
        <v>1</v>
      </c>
      <c r="G7567" s="16" t="s">
        <v>1</v>
      </c>
      <c r="H7567" s="2" t="s">
        <v>41</v>
      </c>
      <c r="I7567" s="185">
        <f t="shared" ref="I7567:O7567" si="6284">SUM(I7568:I7570)</f>
        <v>53649</v>
      </c>
      <c r="J7567" s="185">
        <f t="shared" si="6284"/>
        <v>53649</v>
      </c>
      <c r="K7567" s="185">
        <f t="shared" si="6284"/>
        <v>37399</v>
      </c>
      <c r="L7567" s="185">
        <f t="shared" si="6284"/>
        <v>11250</v>
      </c>
      <c r="M7567" s="15">
        <f t="shared" si="6284"/>
        <v>3000</v>
      </c>
      <c r="N7567" s="15">
        <f t="shared" si="6284"/>
        <v>3000</v>
      </c>
      <c r="O7567" s="15">
        <f t="shared" si="6284"/>
        <v>5250</v>
      </c>
      <c r="P7567" s="15">
        <f t="shared" si="6270"/>
        <v>48649</v>
      </c>
      <c r="Q7567" s="185">
        <f t="shared" si="6275"/>
        <v>90.680161792391289</v>
      </c>
    </row>
    <row r="7568" spans="1:17" x14ac:dyDescent="0.25">
      <c r="A7568" s="4" t="s">
        <v>2707</v>
      </c>
      <c r="B7568" s="4" t="s">
        <v>3</v>
      </c>
      <c r="C7568" s="4" t="s">
        <v>12</v>
      </c>
      <c r="D7568" s="4" t="s">
        <v>2709</v>
      </c>
      <c r="E7568" s="3" t="s">
        <v>42</v>
      </c>
      <c r="F7568" s="4"/>
      <c r="G7568" s="16" t="s">
        <v>2710</v>
      </c>
      <c r="H7568" s="16" t="s">
        <v>41</v>
      </c>
      <c r="I7568" s="183">
        <v>50000</v>
      </c>
      <c r="J7568" s="183">
        <v>50000</v>
      </c>
      <c r="K7568" s="183">
        <v>36000</v>
      </c>
      <c r="L7568" s="183">
        <f>M7568+N7568+O7568</f>
        <v>9000</v>
      </c>
      <c r="M7568" s="208">
        <v>3000</v>
      </c>
      <c r="N7568" s="208">
        <v>3000</v>
      </c>
      <c r="O7568" s="208">
        <v>3000</v>
      </c>
      <c r="P7568" s="17">
        <f t="shared" si="6270"/>
        <v>45000</v>
      </c>
      <c r="Q7568" s="183">
        <f t="shared" si="6275"/>
        <v>90</v>
      </c>
    </row>
    <row r="7569" spans="1:17" ht="22.5" x14ac:dyDescent="0.25">
      <c r="A7569" s="4" t="s">
        <v>2707</v>
      </c>
      <c r="B7569" s="4" t="s">
        <v>3</v>
      </c>
      <c r="C7569" s="4" t="s">
        <v>12</v>
      </c>
      <c r="D7569" s="4" t="s">
        <v>2709</v>
      </c>
      <c r="E7569" s="3" t="s">
        <v>42</v>
      </c>
      <c r="F7569" s="4" t="s">
        <v>2716</v>
      </c>
      <c r="G7569" s="16" t="s">
        <v>2710</v>
      </c>
      <c r="H7569" s="16" t="s">
        <v>50</v>
      </c>
      <c r="I7569" s="183">
        <v>1399</v>
      </c>
      <c r="J7569" s="183">
        <v>1399</v>
      </c>
      <c r="K7569" s="183">
        <v>1399</v>
      </c>
      <c r="L7569" s="183">
        <f>M7569+N7569+O7569</f>
        <v>0</v>
      </c>
      <c r="M7569" s="17">
        <v>0</v>
      </c>
      <c r="N7569" s="17">
        <v>0</v>
      </c>
      <c r="O7569" s="17">
        <v>0</v>
      </c>
      <c r="P7569" s="17">
        <f t="shared" si="6270"/>
        <v>1399</v>
      </c>
      <c r="Q7569" s="183">
        <f t="shared" si="6275"/>
        <v>100</v>
      </c>
    </row>
    <row r="7570" spans="1:17" ht="22.5" x14ac:dyDescent="0.25">
      <c r="A7570" s="4" t="s">
        <v>2707</v>
      </c>
      <c r="B7570" s="4" t="s">
        <v>3</v>
      </c>
      <c r="C7570" s="4" t="s">
        <v>12</v>
      </c>
      <c r="D7570" s="4" t="s">
        <v>2709</v>
      </c>
      <c r="E7570" s="3" t="s">
        <v>42</v>
      </c>
      <c r="F7570" s="4" t="s">
        <v>2717</v>
      </c>
      <c r="G7570" s="16" t="s">
        <v>2710</v>
      </c>
      <c r="H7570" s="16" t="s">
        <v>56</v>
      </c>
      <c r="I7570" s="183">
        <v>2250</v>
      </c>
      <c r="J7570" s="183">
        <v>2250</v>
      </c>
      <c r="K7570" s="183">
        <v>0</v>
      </c>
      <c r="L7570" s="183">
        <f>M7570+N7570+O7570</f>
        <v>2250</v>
      </c>
      <c r="M7570" s="17"/>
      <c r="N7570" s="17"/>
      <c r="O7570" s="17">
        <v>2250</v>
      </c>
      <c r="P7570" s="17">
        <f t="shared" si="6270"/>
        <v>2250</v>
      </c>
      <c r="Q7570" s="183">
        <f t="shared" si="6275"/>
        <v>100</v>
      </c>
    </row>
    <row r="7571" spans="1:17" ht="22.5" x14ac:dyDescent="0.25">
      <c r="A7571" s="1" t="s">
        <v>1</v>
      </c>
      <c r="B7571" s="1" t="s">
        <v>1</v>
      </c>
      <c r="C7571" s="1" t="s">
        <v>1</v>
      </c>
      <c r="D7571" s="2" t="s">
        <v>1</v>
      </c>
      <c r="E7571" s="2" t="s">
        <v>1</v>
      </c>
      <c r="F7571" s="2" t="s">
        <v>1</v>
      </c>
      <c r="G7571" s="2" t="s">
        <v>1</v>
      </c>
      <c r="H7571" s="13" t="s">
        <v>57</v>
      </c>
      <c r="I7571" s="184">
        <f t="shared" ref="I7571:O7572" si="6285">SUM(I7572)</f>
        <v>100</v>
      </c>
      <c r="J7571" s="184">
        <f t="shared" si="6285"/>
        <v>100</v>
      </c>
      <c r="K7571" s="184">
        <f t="shared" si="6285"/>
        <v>0</v>
      </c>
      <c r="L7571" s="184">
        <f t="shared" si="6285"/>
        <v>0</v>
      </c>
      <c r="M7571" s="14">
        <f t="shared" si="6285"/>
        <v>0</v>
      </c>
      <c r="N7571" s="14">
        <f t="shared" si="6285"/>
        <v>0</v>
      </c>
      <c r="O7571" s="14">
        <f t="shared" si="6285"/>
        <v>0</v>
      </c>
      <c r="P7571" s="14">
        <f t="shared" si="6270"/>
        <v>0</v>
      </c>
      <c r="Q7571" s="184">
        <f t="shared" si="6275"/>
        <v>0</v>
      </c>
    </row>
    <row r="7572" spans="1:17" x14ac:dyDescent="0.25">
      <c r="A7572" s="4" t="s">
        <v>2707</v>
      </c>
      <c r="B7572" s="4" t="s">
        <v>3</v>
      </c>
      <c r="C7572" s="4" t="s">
        <v>12</v>
      </c>
      <c r="D7572" s="4" t="s">
        <v>2709</v>
      </c>
      <c r="E7572" s="2" t="s">
        <v>58</v>
      </c>
      <c r="F7572" s="2" t="s">
        <v>1</v>
      </c>
      <c r="G7572" s="2" t="s">
        <v>1</v>
      </c>
      <c r="H7572" s="2" t="s">
        <v>59</v>
      </c>
      <c r="I7572" s="185">
        <f t="shared" si="6285"/>
        <v>100</v>
      </c>
      <c r="J7572" s="185">
        <f t="shared" si="6285"/>
        <v>100</v>
      </c>
      <c r="K7572" s="185">
        <f t="shared" si="6285"/>
        <v>0</v>
      </c>
      <c r="L7572" s="185">
        <f t="shared" si="6285"/>
        <v>0</v>
      </c>
      <c r="M7572" s="15">
        <f t="shared" si="6285"/>
        <v>0</v>
      </c>
      <c r="N7572" s="15">
        <f t="shared" si="6285"/>
        <v>0</v>
      </c>
      <c r="O7572" s="15">
        <f t="shared" si="6285"/>
        <v>0</v>
      </c>
      <c r="P7572" s="15">
        <f t="shared" si="6270"/>
        <v>0</v>
      </c>
      <c r="Q7572" s="185">
        <f t="shared" si="6275"/>
        <v>0</v>
      </c>
    </row>
    <row r="7573" spans="1:17" x14ac:dyDescent="0.25">
      <c r="A7573" s="4" t="s">
        <v>2707</v>
      </c>
      <c r="B7573" s="4" t="s">
        <v>3</v>
      </c>
      <c r="C7573" s="4" t="s">
        <v>12</v>
      </c>
      <c r="D7573" s="4" t="s">
        <v>2709</v>
      </c>
      <c r="E7573" s="3" t="s">
        <v>69</v>
      </c>
      <c r="F7573" s="4"/>
      <c r="G7573" s="16" t="s">
        <v>2710</v>
      </c>
      <c r="H7573" s="16" t="s">
        <v>68</v>
      </c>
      <c r="I7573" s="183">
        <v>100</v>
      </c>
      <c r="J7573" s="183">
        <v>100</v>
      </c>
      <c r="K7573" s="183">
        <v>0</v>
      </c>
      <c r="L7573" s="183">
        <f>M7573+N7573+O7573</f>
        <v>0</v>
      </c>
      <c r="M7573" s="17"/>
      <c r="N7573" s="17"/>
      <c r="O7573" s="17"/>
      <c r="P7573" s="17">
        <f t="shared" si="6270"/>
        <v>0</v>
      </c>
      <c r="Q7573" s="183">
        <f t="shared" si="6275"/>
        <v>0</v>
      </c>
    </row>
    <row r="7574" spans="1:17" ht="22.5" x14ac:dyDescent="0.25">
      <c r="A7574" s="1" t="s">
        <v>1</v>
      </c>
      <c r="B7574" s="1" t="s">
        <v>1</v>
      </c>
      <c r="C7574" s="1" t="s">
        <v>1</v>
      </c>
      <c r="D7574" s="2" t="s">
        <v>1</v>
      </c>
      <c r="E7574" s="2" t="s">
        <v>1</v>
      </c>
      <c r="F7574" s="2" t="s">
        <v>1</v>
      </c>
      <c r="G7574" s="2" t="s">
        <v>1</v>
      </c>
      <c r="H7574" s="13" t="s">
        <v>70</v>
      </c>
      <c r="I7574" s="184">
        <f t="shared" ref="I7574:O7574" si="6286">SUM(I7575)</f>
        <v>4972134</v>
      </c>
      <c r="J7574" s="184">
        <f t="shared" si="6286"/>
        <v>3079134</v>
      </c>
      <c r="K7574" s="184">
        <f t="shared" si="6286"/>
        <v>2889134</v>
      </c>
      <c r="L7574" s="184">
        <f t="shared" si="6286"/>
        <v>130000</v>
      </c>
      <c r="M7574" s="14">
        <f t="shared" si="6286"/>
        <v>55000</v>
      </c>
      <c r="N7574" s="14">
        <f t="shared" si="6286"/>
        <v>40000</v>
      </c>
      <c r="O7574" s="14">
        <f t="shared" si="6286"/>
        <v>35000</v>
      </c>
      <c r="P7574" s="14">
        <f t="shared" si="6270"/>
        <v>3019134</v>
      </c>
      <c r="Q7574" s="184">
        <f t="shared" si="6275"/>
        <v>98.051400166410431</v>
      </c>
    </row>
    <row r="7575" spans="1:17" x14ac:dyDescent="0.25">
      <c r="A7575" s="4" t="s">
        <v>2707</v>
      </c>
      <c r="B7575" s="4" t="s">
        <v>3</v>
      </c>
      <c r="C7575" s="4" t="s">
        <v>12</v>
      </c>
      <c r="D7575" s="4" t="s">
        <v>2709</v>
      </c>
      <c r="E7575" s="2" t="s">
        <v>71</v>
      </c>
      <c r="F7575" s="2" t="s">
        <v>1</v>
      </c>
      <c r="G7575" s="2" t="s">
        <v>1</v>
      </c>
      <c r="H7575" s="2" t="s">
        <v>72</v>
      </c>
      <c r="I7575" s="185">
        <f t="shared" ref="I7575:L7575" si="6287">SUM(I7576:I7577,I7580)</f>
        <v>4972134</v>
      </c>
      <c r="J7575" s="185">
        <f t="shared" ref="J7575" si="6288">SUM(J7576:J7577,J7580)</f>
        <v>3079134</v>
      </c>
      <c r="K7575" s="185">
        <f t="shared" ref="K7575" si="6289">SUM(K7576:K7577,K7580)</f>
        <v>2889134</v>
      </c>
      <c r="L7575" s="185">
        <f t="shared" si="6287"/>
        <v>130000</v>
      </c>
      <c r="M7575" s="15">
        <f t="shared" ref="M7575:O7575" si="6290">SUM(M7576:M7577,M7580)</f>
        <v>55000</v>
      </c>
      <c r="N7575" s="15">
        <f t="shared" si="6290"/>
        <v>40000</v>
      </c>
      <c r="O7575" s="15">
        <f t="shared" si="6290"/>
        <v>35000</v>
      </c>
      <c r="P7575" s="15">
        <f t="shared" si="6270"/>
        <v>3019134</v>
      </c>
      <c r="Q7575" s="185">
        <f t="shared" si="6275"/>
        <v>98.051400166410431</v>
      </c>
    </row>
    <row r="7576" spans="1:17" x14ac:dyDescent="0.25">
      <c r="A7576" s="4" t="s">
        <v>2707</v>
      </c>
      <c r="B7576" s="4" t="s">
        <v>3</v>
      </c>
      <c r="C7576" s="4" t="s">
        <v>12</v>
      </c>
      <c r="D7576" s="4" t="s">
        <v>2709</v>
      </c>
      <c r="E7576" s="3" t="s">
        <v>75</v>
      </c>
      <c r="F7576" s="4"/>
      <c r="G7576" s="16" t="s">
        <v>2710</v>
      </c>
      <c r="H7576" s="16" t="s">
        <v>74</v>
      </c>
      <c r="I7576" s="183">
        <v>70000</v>
      </c>
      <c r="J7576" s="183">
        <v>70000</v>
      </c>
      <c r="K7576" s="183">
        <v>37000</v>
      </c>
      <c r="L7576" s="183">
        <f>M7576+N7576+O7576</f>
        <v>18000</v>
      </c>
      <c r="M7576" s="17">
        <v>13000</v>
      </c>
      <c r="N7576" s="17">
        <v>5000</v>
      </c>
      <c r="O7576" s="17">
        <v>0</v>
      </c>
      <c r="P7576" s="17">
        <f t="shared" si="6270"/>
        <v>55000</v>
      </c>
      <c r="Q7576" s="183">
        <f t="shared" si="6275"/>
        <v>78.571428571428569</v>
      </c>
    </row>
    <row r="7577" spans="1:17" x14ac:dyDescent="0.25">
      <c r="A7577" s="1" t="s">
        <v>2707</v>
      </c>
      <c r="B7577" s="1" t="s">
        <v>3</v>
      </c>
      <c r="C7577" s="1" t="s">
        <v>12</v>
      </c>
      <c r="D7577" s="1" t="s">
        <v>2709</v>
      </c>
      <c r="E7577" s="1" t="s">
        <v>2718</v>
      </c>
      <c r="F7577" s="4" t="s">
        <v>1</v>
      </c>
      <c r="G7577" s="16" t="s">
        <v>1</v>
      </c>
      <c r="H7577" s="2" t="s">
        <v>2719</v>
      </c>
      <c r="I7577" s="185">
        <f t="shared" ref="I7577:O7577" si="6291">SUM(I7578:I7579)</f>
        <v>4895134</v>
      </c>
      <c r="J7577" s="185">
        <f t="shared" si="6291"/>
        <v>3002134</v>
      </c>
      <c r="K7577" s="185">
        <f t="shared" si="6291"/>
        <v>2852134</v>
      </c>
      <c r="L7577" s="185">
        <f t="shared" si="6291"/>
        <v>105000</v>
      </c>
      <c r="M7577" s="15">
        <f t="shared" si="6291"/>
        <v>35000</v>
      </c>
      <c r="N7577" s="15">
        <f t="shared" si="6291"/>
        <v>35000</v>
      </c>
      <c r="O7577" s="15">
        <f t="shared" si="6291"/>
        <v>35000</v>
      </c>
      <c r="P7577" s="15">
        <f t="shared" si="6270"/>
        <v>2957134</v>
      </c>
      <c r="Q7577" s="185">
        <f t="shared" si="6275"/>
        <v>98.501066241546837</v>
      </c>
    </row>
    <row r="7578" spans="1:17" x14ac:dyDescent="0.25">
      <c r="A7578" s="4" t="s">
        <v>2707</v>
      </c>
      <c r="B7578" s="4" t="s">
        <v>3</v>
      </c>
      <c r="C7578" s="4" t="s">
        <v>12</v>
      </c>
      <c r="D7578" s="4">
        <v>31010001</v>
      </c>
      <c r="E7578" s="3" t="s">
        <v>2720</v>
      </c>
      <c r="F7578" s="4" t="s">
        <v>2721</v>
      </c>
      <c r="G7578" s="16" t="s">
        <v>2710</v>
      </c>
      <c r="H7578" s="16" t="s">
        <v>2719</v>
      </c>
      <c r="I7578" s="183">
        <v>100000</v>
      </c>
      <c r="J7578" s="183">
        <v>0</v>
      </c>
      <c r="K7578" s="183">
        <v>0</v>
      </c>
      <c r="L7578" s="183">
        <f>M7578+N7578+O7578</f>
        <v>0</v>
      </c>
      <c r="M7578" s="17"/>
      <c r="N7578" s="17"/>
      <c r="O7578" s="17"/>
      <c r="P7578" s="17">
        <f t="shared" si="6270"/>
        <v>0</v>
      </c>
      <c r="Q7578" s="161" t="str">
        <f t="shared" si="6275"/>
        <v>-</v>
      </c>
    </row>
    <row r="7579" spans="1:17" s="99" customFormat="1" x14ac:dyDescent="0.25">
      <c r="A7579" s="101" t="s">
        <v>2707</v>
      </c>
      <c r="B7579" s="101" t="s">
        <v>3</v>
      </c>
      <c r="C7579" s="101" t="s">
        <v>12</v>
      </c>
      <c r="D7579" s="101" t="s">
        <v>2709</v>
      </c>
      <c r="E7579" s="102" t="s">
        <v>2720</v>
      </c>
      <c r="F7579" s="101" t="s">
        <v>2722</v>
      </c>
      <c r="G7579" s="103" t="s">
        <v>2710</v>
      </c>
      <c r="H7579" s="103" t="s">
        <v>2719</v>
      </c>
      <c r="I7579" s="183">
        <v>4795134</v>
      </c>
      <c r="J7579" s="183">
        <v>3002134</v>
      </c>
      <c r="K7579" s="183">
        <v>2852134</v>
      </c>
      <c r="L7579" s="183">
        <f>M7579+N7579+O7579</f>
        <v>105000</v>
      </c>
      <c r="M7579" s="208">
        <v>35000</v>
      </c>
      <c r="N7579" s="208">
        <v>35000</v>
      </c>
      <c r="O7579" s="208">
        <v>35000</v>
      </c>
      <c r="P7579" s="17">
        <f t="shared" si="6270"/>
        <v>2957134</v>
      </c>
      <c r="Q7579" s="183">
        <f t="shared" si="6275"/>
        <v>98.501066241546837</v>
      </c>
    </row>
    <row r="7580" spans="1:17" x14ac:dyDescent="0.25">
      <c r="A7580" s="4" t="s">
        <v>2707</v>
      </c>
      <c r="B7580" s="4" t="s">
        <v>3</v>
      </c>
      <c r="C7580" s="4" t="s">
        <v>12</v>
      </c>
      <c r="D7580" s="4" t="s">
        <v>2709</v>
      </c>
      <c r="E7580" s="3" t="s">
        <v>183</v>
      </c>
      <c r="F7580" s="4"/>
      <c r="G7580" s="16" t="s">
        <v>2710</v>
      </c>
      <c r="H7580" s="16" t="s">
        <v>182</v>
      </c>
      <c r="I7580" s="183">
        <v>7000</v>
      </c>
      <c r="J7580" s="183">
        <v>7000</v>
      </c>
      <c r="K7580" s="183">
        <v>0</v>
      </c>
      <c r="L7580" s="183">
        <f>M7580+N7580+O7580</f>
        <v>7000</v>
      </c>
      <c r="M7580" s="17">
        <v>7000</v>
      </c>
      <c r="N7580" s="17"/>
      <c r="O7580" s="17"/>
      <c r="P7580" s="17">
        <f t="shared" si="6270"/>
        <v>7000</v>
      </c>
      <c r="Q7580" s="183">
        <f t="shared" si="6275"/>
        <v>100</v>
      </c>
    </row>
    <row r="7581" spans="1:17" ht="22.5" x14ac:dyDescent="0.25">
      <c r="A7581" s="16" t="s">
        <v>1</v>
      </c>
      <c r="B7581" s="16" t="s">
        <v>1</v>
      </c>
      <c r="C7581" s="16" t="s">
        <v>1</v>
      </c>
      <c r="D7581" s="16" t="s">
        <v>1</v>
      </c>
      <c r="E7581" s="16" t="s">
        <v>1</v>
      </c>
      <c r="F7581" s="16" t="s">
        <v>1</v>
      </c>
      <c r="G7581" s="16" t="s">
        <v>1</v>
      </c>
      <c r="H7581" s="13" t="s">
        <v>2723</v>
      </c>
      <c r="I7581" s="184">
        <f t="shared" ref="I7581:O7581" si="6292">SUM(I7574,I7571,I7547)</f>
        <v>6221453</v>
      </c>
      <c r="J7581" s="184">
        <f t="shared" si="6292"/>
        <v>4328453</v>
      </c>
      <c r="K7581" s="184">
        <f t="shared" si="6292"/>
        <v>3865802</v>
      </c>
      <c r="L7581" s="184">
        <f t="shared" si="6292"/>
        <v>364758</v>
      </c>
      <c r="M7581" s="14">
        <f t="shared" si="6292"/>
        <v>152703</v>
      </c>
      <c r="N7581" s="14">
        <f t="shared" si="6292"/>
        <v>125300</v>
      </c>
      <c r="O7581" s="14">
        <f t="shared" si="6292"/>
        <v>86755</v>
      </c>
      <c r="P7581" s="14">
        <f t="shared" si="6270"/>
        <v>4230560</v>
      </c>
      <c r="Q7581" s="184">
        <f t="shared" si="6275"/>
        <v>97.738383667328719</v>
      </c>
    </row>
    <row r="7582" spans="1:17" ht="15.75" thickBot="1" x14ac:dyDescent="0.3">
      <c r="A7582" s="16" t="s">
        <v>1</v>
      </c>
      <c r="B7582" s="16" t="s">
        <v>1</v>
      </c>
      <c r="C7582" s="16" t="s">
        <v>1</v>
      </c>
      <c r="D7582" s="16" t="s">
        <v>1</v>
      </c>
      <c r="E7582" s="16" t="s">
        <v>1</v>
      </c>
      <c r="F7582" s="16" t="s">
        <v>1</v>
      </c>
      <c r="G7582" s="16" t="s">
        <v>1</v>
      </c>
      <c r="H7582" s="2" t="s">
        <v>77</v>
      </c>
      <c r="I7582" s="185">
        <v>15</v>
      </c>
      <c r="J7582" s="185">
        <v>15</v>
      </c>
      <c r="K7582" s="185"/>
      <c r="L7582" s="185">
        <f>M7582+N7582+O7582</f>
        <v>0</v>
      </c>
      <c r="M7582" s="16"/>
      <c r="N7582" s="16"/>
      <c r="O7582" s="16"/>
      <c r="P7582" s="15">
        <f t="shared" si="6270"/>
        <v>0</v>
      </c>
      <c r="Q7582" s="164"/>
    </row>
    <row r="7583" spans="1:17" ht="45.75" thickBot="1" x14ac:dyDescent="0.3">
      <c r="A7583" s="212" t="s">
        <v>1</v>
      </c>
      <c r="B7583" s="212" t="s">
        <v>1</v>
      </c>
      <c r="C7583" s="212" t="s">
        <v>1</v>
      </c>
      <c r="D7583" s="212" t="s">
        <v>1</v>
      </c>
      <c r="E7583" s="212" t="s">
        <v>1</v>
      </c>
      <c r="F7583" s="212" t="s">
        <v>1</v>
      </c>
      <c r="G7583" s="214" t="s">
        <v>1</v>
      </c>
      <c r="H7583" s="5" t="s">
        <v>78</v>
      </c>
      <c r="I7583" s="109" t="s">
        <v>3374</v>
      </c>
      <c r="J7583" s="109" t="s">
        <v>3433</v>
      </c>
      <c r="K7583" s="109" t="s">
        <v>3437</v>
      </c>
      <c r="L7583" s="109" t="s">
        <v>3434</v>
      </c>
      <c r="M7583" s="5" t="s">
        <v>3439</v>
      </c>
      <c r="N7583" s="5" t="s">
        <v>3440</v>
      </c>
      <c r="O7583" s="5" t="s">
        <v>3441</v>
      </c>
      <c r="P7583" s="5" t="s">
        <v>3438</v>
      </c>
      <c r="Q7583" s="162" t="s">
        <v>3302</v>
      </c>
    </row>
    <row r="7584" spans="1:17" x14ac:dyDescent="0.25">
      <c r="A7584" s="213"/>
      <c r="B7584" s="213"/>
      <c r="C7584" s="213"/>
      <c r="D7584" s="213"/>
      <c r="E7584" s="213"/>
      <c r="F7584" s="213"/>
      <c r="G7584" s="215"/>
      <c r="H7584" s="18" t="s">
        <v>1</v>
      </c>
      <c r="I7584" s="110">
        <v>1</v>
      </c>
      <c r="J7584" s="110">
        <v>2</v>
      </c>
      <c r="K7584" s="110">
        <v>20</v>
      </c>
      <c r="L7584" s="110" t="s">
        <v>3402</v>
      </c>
      <c r="M7584" s="12">
        <v>5</v>
      </c>
      <c r="N7584" s="12">
        <v>6</v>
      </c>
      <c r="O7584" s="12">
        <v>7</v>
      </c>
      <c r="P7584" s="12" t="s">
        <v>3303</v>
      </c>
      <c r="Q7584" s="110">
        <v>9</v>
      </c>
    </row>
    <row r="7585" spans="1:17" x14ac:dyDescent="0.25">
      <c r="A7585" s="213"/>
      <c r="B7585" s="213"/>
      <c r="C7585" s="213"/>
      <c r="D7585" s="213"/>
      <c r="E7585" s="213"/>
      <c r="F7585" s="213"/>
      <c r="G7585" s="215"/>
      <c r="H7585" s="19" t="s">
        <v>2724</v>
      </c>
      <c r="I7585" s="186">
        <f t="shared" ref="I7585:L7585" si="6293">SUM(I7581)</f>
        <v>6221453</v>
      </c>
      <c r="J7585" s="186">
        <f t="shared" ref="J7585" si="6294">SUM(J7581)</f>
        <v>4328453</v>
      </c>
      <c r="K7585" s="186">
        <f t="shared" ref="K7585" si="6295">SUM(K7581)</f>
        <v>3865802</v>
      </c>
      <c r="L7585" s="186">
        <f t="shared" si="6293"/>
        <v>364758</v>
      </c>
      <c r="M7585" s="20">
        <f t="shared" ref="M7585:O7585" si="6296">SUM(M7581)</f>
        <v>152703</v>
      </c>
      <c r="N7585" s="20">
        <f t="shared" si="6296"/>
        <v>125300</v>
      </c>
      <c r="O7585" s="20">
        <f t="shared" si="6296"/>
        <v>86755</v>
      </c>
      <c r="P7585" s="20">
        <f t="shared" ref="P7585:P7595" si="6297">K7585+L7585</f>
        <v>4230560</v>
      </c>
      <c r="Q7585" s="186">
        <f>IF(J7585=0,"-",P7585/J7585*100)</f>
        <v>97.738383667328719</v>
      </c>
    </row>
    <row r="7586" spans="1:17" x14ac:dyDescent="0.25">
      <c r="A7586" s="213"/>
      <c r="B7586" s="213"/>
      <c r="C7586" s="213"/>
      <c r="D7586" s="213"/>
      <c r="E7586" s="213"/>
      <c r="F7586" s="213"/>
      <c r="G7586" s="215"/>
      <c r="H7586" s="21" t="s">
        <v>80</v>
      </c>
      <c r="I7586" s="186">
        <f t="shared" ref="I7586:L7586" si="6298">SUM(I7585)</f>
        <v>6221453</v>
      </c>
      <c r="J7586" s="186">
        <f t="shared" ref="J7586" si="6299">SUM(J7585)</f>
        <v>4328453</v>
      </c>
      <c r="K7586" s="186">
        <f t="shared" ref="K7586" si="6300">SUM(K7585)</f>
        <v>3865802</v>
      </c>
      <c r="L7586" s="186">
        <f t="shared" si="6298"/>
        <v>364758</v>
      </c>
      <c r="M7586" s="20">
        <f t="shared" ref="M7586:O7586" si="6301">SUM(M7585)</f>
        <v>152703</v>
      </c>
      <c r="N7586" s="20">
        <f t="shared" si="6301"/>
        <v>125300</v>
      </c>
      <c r="O7586" s="20">
        <f t="shared" si="6301"/>
        <v>86755</v>
      </c>
      <c r="P7586" s="20">
        <f t="shared" si="6297"/>
        <v>4230560</v>
      </c>
      <c r="Q7586" s="186">
        <f>IF(J7586=0,"-",P7586/J7586*100)</f>
        <v>97.738383667328719</v>
      </c>
    </row>
    <row r="7587" spans="1:17" x14ac:dyDescent="0.25">
      <c r="A7587" s="216"/>
      <c r="B7587" s="216"/>
      <c r="C7587" s="216"/>
      <c r="D7587" s="216"/>
      <c r="E7587" s="216"/>
      <c r="F7587" s="216"/>
      <c r="G7587" s="217"/>
      <c r="J7587" s="178">
        <v>0</v>
      </c>
      <c r="K7587" s="178">
        <v>0</v>
      </c>
      <c r="L7587" s="178">
        <f>M7587+N7587+O7587</f>
        <v>0</v>
      </c>
      <c r="P7587">
        <f t="shared" si="6297"/>
        <v>0</v>
      </c>
      <c r="Q7587" s="160" t="str">
        <f>IF(J7587=0,"-",P7587/J7587*100)</f>
        <v>-</v>
      </c>
    </row>
    <row r="7588" spans="1:17" x14ac:dyDescent="0.25">
      <c r="A7588" s="16" t="s">
        <v>1</v>
      </c>
      <c r="B7588" s="16" t="s">
        <v>1</v>
      </c>
      <c r="C7588" s="16" t="s">
        <v>1</v>
      </c>
      <c r="D7588" s="16" t="s">
        <v>1</v>
      </c>
      <c r="E7588" s="16" t="s">
        <v>1</v>
      </c>
      <c r="F7588" s="16" t="s">
        <v>1</v>
      </c>
      <c r="G7588" s="16" t="s">
        <v>1</v>
      </c>
      <c r="H7588" s="22" t="s">
        <v>1</v>
      </c>
      <c r="I7588" s="187"/>
      <c r="J7588" s="187"/>
      <c r="K7588" s="187"/>
      <c r="L7588" s="187">
        <f>M7588+N7588+O7588</f>
        <v>0</v>
      </c>
      <c r="M7588" s="22"/>
      <c r="N7588" s="22"/>
      <c r="O7588" s="22"/>
      <c r="P7588" s="22">
        <f t="shared" si="6297"/>
        <v>0</v>
      </c>
      <c r="Q7588" s="166"/>
    </row>
    <row r="7589" spans="1:17" x14ac:dyDescent="0.25">
      <c r="A7589" s="16" t="s">
        <v>1</v>
      </c>
      <c r="B7589" s="16" t="s">
        <v>1</v>
      </c>
      <c r="C7589" s="16" t="s">
        <v>1</v>
      </c>
      <c r="D7589" s="16" t="s">
        <v>1</v>
      </c>
      <c r="E7589" s="16" t="s">
        <v>1</v>
      </c>
      <c r="F7589" s="16" t="s">
        <v>1</v>
      </c>
      <c r="G7589" s="16" t="s">
        <v>1</v>
      </c>
      <c r="H7589" s="13" t="s">
        <v>2725</v>
      </c>
      <c r="I7589" s="184">
        <f t="shared" ref="I7589:L7589" si="6302">SUM(I7581)</f>
        <v>6221453</v>
      </c>
      <c r="J7589" s="184">
        <f t="shared" ref="J7589" si="6303">SUM(J7581)</f>
        <v>4328453</v>
      </c>
      <c r="K7589" s="184">
        <f t="shared" ref="K7589" si="6304">SUM(K7581)</f>
        <v>3865802</v>
      </c>
      <c r="L7589" s="184">
        <f t="shared" si="6302"/>
        <v>364758</v>
      </c>
      <c r="M7589" s="14">
        <f t="shared" ref="M7589:O7589" si="6305">SUM(M7581)</f>
        <v>152703</v>
      </c>
      <c r="N7589" s="14">
        <f t="shared" si="6305"/>
        <v>125300</v>
      </c>
      <c r="O7589" s="14">
        <f t="shared" si="6305"/>
        <v>86755</v>
      </c>
      <c r="P7589" s="14">
        <f t="shared" si="6297"/>
        <v>4230560</v>
      </c>
      <c r="Q7589" s="184">
        <f>IF(J7589=0,"-",P7589/J7589*100)</f>
        <v>97.738383667328719</v>
      </c>
    </row>
    <row r="7590" spans="1:17" x14ac:dyDescent="0.25">
      <c r="A7590" s="16" t="s">
        <v>1</v>
      </c>
      <c r="B7590" s="16" t="s">
        <v>1</v>
      </c>
      <c r="C7590" s="16" t="s">
        <v>1</v>
      </c>
      <c r="D7590" s="16" t="s">
        <v>1</v>
      </c>
      <c r="E7590" s="16" t="s">
        <v>1</v>
      </c>
      <c r="F7590" s="16" t="s">
        <v>1</v>
      </c>
      <c r="G7590" s="16" t="s">
        <v>1</v>
      </c>
      <c r="H7590" s="2" t="s">
        <v>77</v>
      </c>
      <c r="I7590" s="185">
        <f t="shared" ref="I7590:L7590" si="6306">SUM(I7582)</f>
        <v>15</v>
      </c>
      <c r="J7590" s="185">
        <f t="shared" ref="J7590" si="6307">SUM(J7582)</f>
        <v>15</v>
      </c>
      <c r="K7590" s="185"/>
      <c r="L7590" s="185">
        <f t="shared" si="6306"/>
        <v>0</v>
      </c>
      <c r="M7590" s="16">
        <f t="shared" ref="M7590:O7590" si="6308">SUM(M7582)</f>
        <v>0</v>
      </c>
      <c r="N7590" s="16">
        <f t="shared" si="6308"/>
        <v>0</v>
      </c>
      <c r="O7590" s="16">
        <f t="shared" si="6308"/>
        <v>0</v>
      </c>
      <c r="P7590" s="15">
        <f t="shared" si="6297"/>
        <v>0</v>
      </c>
      <c r="Q7590" s="185">
        <f>IF(J7590=0,"-",P7590/J7590*100)</f>
        <v>0</v>
      </c>
    </row>
    <row r="7591" spans="1:17" x14ac:dyDescent="0.25">
      <c r="A7591" s="16" t="s">
        <v>1</v>
      </c>
      <c r="B7591" s="16" t="s">
        <v>1</v>
      </c>
      <c r="C7591" s="16" t="s">
        <v>1</v>
      </c>
      <c r="D7591" s="16" t="s">
        <v>1</v>
      </c>
      <c r="E7591" s="16" t="s">
        <v>1</v>
      </c>
      <c r="F7591" s="16" t="s">
        <v>1</v>
      </c>
      <c r="G7591" s="16" t="s">
        <v>1</v>
      </c>
      <c r="H7591" s="23" t="s">
        <v>1</v>
      </c>
      <c r="I7591" s="179"/>
      <c r="J7591" s="179"/>
      <c r="K7591" s="179"/>
      <c r="L7591" s="179">
        <f>M7591+N7591+O7591</f>
        <v>0</v>
      </c>
      <c r="M7591" s="24"/>
      <c r="N7591" s="24"/>
      <c r="O7591" s="24"/>
      <c r="P7591" s="24">
        <f t="shared" si="6297"/>
        <v>0</v>
      </c>
      <c r="Q7591" s="167"/>
    </row>
    <row r="7592" spans="1:17" x14ac:dyDescent="0.25">
      <c r="A7592" s="16" t="s">
        <v>1</v>
      </c>
      <c r="B7592" s="16" t="s">
        <v>1</v>
      </c>
      <c r="C7592" s="16" t="s">
        <v>1</v>
      </c>
      <c r="D7592" s="16" t="s">
        <v>1</v>
      </c>
      <c r="E7592" s="16" t="s">
        <v>1</v>
      </c>
      <c r="F7592" s="16" t="s">
        <v>1</v>
      </c>
      <c r="G7592" s="16" t="s">
        <v>1</v>
      </c>
      <c r="H7592" s="13" t="s">
        <v>2726</v>
      </c>
      <c r="I7592" s="188">
        <f t="shared" ref="I7592:L7592" si="6309">SUM(I7589)</f>
        <v>6221453</v>
      </c>
      <c r="J7592" s="188">
        <f t="shared" ref="J7592" si="6310">SUM(J7589)</f>
        <v>4328453</v>
      </c>
      <c r="K7592" s="188">
        <f t="shared" ref="K7592" si="6311">SUM(K7589)</f>
        <v>3865802</v>
      </c>
      <c r="L7592" s="188">
        <f t="shared" si="6309"/>
        <v>364758</v>
      </c>
      <c r="M7592" s="25">
        <f t="shared" ref="M7592:O7592" si="6312">SUM(M7589)</f>
        <v>152703</v>
      </c>
      <c r="N7592" s="25">
        <f t="shared" si="6312"/>
        <v>125300</v>
      </c>
      <c r="O7592" s="25">
        <f t="shared" si="6312"/>
        <v>86755</v>
      </c>
      <c r="P7592" s="25">
        <f t="shared" si="6297"/>
        <v>4230560</v>
      </c>
      <c r="Q7592" s="188">
        <f>IF(J7592=0,"-",P7592/J7592*100)</f>
        <v>97.738383667328719</v>
      </c>
    </row>
    <row r="7593" spans="1:17" x14ac:dyDescent="0.25">
      <c r="A7593" s="16" t="s">
        <v>1</v>
      </c>
      <c r="B7593" s="16" t="s">
        <v>1</v>
      </c>
      <c r="C7593" s="16" t="s">
        <v>1</v>
      </c>
      <c r="D7593" s="16" t="s">
        <v>1</v>
      </c>
      <c r="E7593" s="16" t="s">
        <v>1</v>
      </c>
      <c r="F7593" s="16" t="s">
        <v>1</v>
      </c>
      <c r="G7593" s="16" t="s">
        <v>1</v>
      </c>
      <c r="H7593" s="2" t="s">
        <v>112</v>
      </c>
      <c r="I7593" s="185">
        <f t="shared" ref="I7593:L7593" si="6313">SUM(I7590)</f>
        <v>15</v>
      </c>
      <c r="J7593" s="185">
        <f t="shared" ref="J7593" si="6314">SUM(J7590)</f>
        <v>15</v>
      </c>
      <c r="K7593" s="185"/>
      <c r="L7593" s="185">
        <f t="shared" si="6313"/>
        <v>0</v>
      </c>
      <c r="M7593" s="16">
        <f t="shared" ref="M7593:O7593" si="6315">SUM(M7590)</f>
        <v>0</v>
      </c>
      <c r="N7593" s="16">
        <f t="shared" si="6315"/>
        <v>0</v>
      </c>
      <c r="O7593" s="16">
        <f t="shared" si="6315"/>
        <v>0</v>
      </c>
      <c r="P7593" s="15">
        <f t="shared" si="6297"/>
        <v>0</v>
      </c>
      <c r="Q7593" s="185">
        <f>IF(J7593=0,"-",P7593/J7593*100)</f>
        <v>0</v>
      </c>
    </row>
    <row r="7594" spans="1:17" x14ac:dyDescent="0.25">
      <c r="A7594" s="1" t="s">
        <v>2727</v>
      </c>
      <c r="B7594" s="2" t="s">
        <v>1</v>
      </c>
      <c r="C7594" s="2" t="s">
        <v>1</v>
      </c>
      <c r="D7594" s="2" t="s">
        <v>1</v>
      </c>
      <c r="E7594" s="2" t="s">
        <v>1</v>
      </c>
      <c r="F7594" s="2" t="s">
        <v>1</v>
      </c>
      <c r="G7594" s="2" t="s">
        <v>1</v>
      </c>
      <c r="H7594" s="2" t="s">
        <v>2728</v>
      </c>
      <c r="I7594" s="183">
        <v>0</v>
      </c>
      <c r="J7594" s="183"/>
      <c r="K7594" s="183"/>
      <c r="L7594" s="183">
        <f>M7594+N7594+O7594</f>
        <v>0</v>
      </c>
      <c r="M7594" s="3"/>
      <c r="N7594" s="3"/>
      <c r="O7594" s="3"/>
      <c r="P7594" s="3">
        <f t="shared" si="6297"/>
        <v>0</v>
      </c>
      <c r="Q7594" s="161"/>
    </row>
    <row r="7595" spans="1:17" ht="15.75" thickBot="1" x14ac:dyDescent="0.3">
      <c r="A7595" s="1" t="s">
        <v>2727</v>
      </c>
      <c r="B7595" s="1" t="s">
        <v>3</v>
      </c>
      <c r="C7595" s="4" t="s">
        <v>1</v>
      </c>
      <c r="D7595" s="4" t="s">
        <v>1</v>
      </c>
      <c r="E7595" s="2" t="s">
        <v>1</v>
      </c>
      <c r="F7595" s="2" t="s">
        <v>1</v>
      </c>
      <c r="G7595" s="2" t="s">
        <v>1</v>
      </c>
      <c r="H7595" s="2" t="s">
        <v>1</v>
      </c>
      <c r="I7595" s="183"/>
      <c r="J7595" s="183"/>
      <c r="K7595" s="183"/>
      <c r="L7595" s="183">
        <f>M7595+N7595+O7595</f>
        <v>0</v>
      </c>
      <c r="M7595" s="3"/>
      <c r="N7595" s="3"/>
      <c r="O7595" s="3"/>
      <c r="P7595" s="3">
        <f t="shared" si="6297"/>
        <v>0</v>
      </c>
      <c r="Q7595" s="161"/>
    </row>
    <row r="7596" spans="1:17" ht="45.75" thickBot="1" x14ac:dyDescent="0.3">
      <c r="A7596" s="5" t="s">
        <v>4</v>
      </c>
      <c r="B7596" s="5" t="s">
        <v>5</v>
      </c>
      <c r="C7596" s="5" t="s">
        <v>6</v>
      </c>
      <c r="D7596" s="6" t="s">
        <v>1</v>
      </c>
      <c r="E7596" s="5" t="s">
        <v>7</v>
      </c>
      <c r="F7596" s="5" t="s">
        <v>8</v>
      </c>
      <c r="G7596" s="5" t="s">
        <v>9</v>
      </c>
      <c r="H7596" s="5" t="s">
        <v>10</v>
      </c>
      <c r="I7596" s="109" t="s">
        <v>3374</v>
      </c>
      <c r="J7596" s="109" t="s">
        <v>3433</v>
      </c>
      <c r="K7596" s="109" t="s">
        <v>3437</v>
      </c>
      <c r="L7596" s="109" t="s">
        <v>3434</v>
      </c>
      <c r="M7596" s="5" t="s">
        <v>3439</v>
      </c>
      <c r="N7596" s="5" t="s">
        <v>3440</v>
      </c>
      <c r="O7596" s="5" t="s">
        <v>3441</v>
      </c>
      <c r="P7596" s="5" t="s">
        <v>3438</v>
      </c>
      <c r="Q7596" s="162" t="s">
        <v>3302</v>
      </c>
    </row>
    <row r="7597" spans="1:17" x14ac:dyDescent="0.25">
      <c r="A7597" s="7" t="s">
        <v>1</v>
      </c>
      <c r="B7597" s="7" t="s">
        <v>1</v>
      </c>
      <c r="C7597" s="7" t="s">
        <v>1</v>
      </c>
      <c r="D7597" s="8" t="s">
        <v>1</v>
      </c>
      <c r="E7597" s="8" t="s">
        <v>1</v>
      </c>
      <c r="F7597" s="9" t="s">
        <v>1</v>
      </c>
      <c r="G7597" s="10" t="s">
        <v>1</v>
      </c>
      <c r="H7597" s="11" t="s">
        <v>1</v>
      </c>
      <c r="I7597" s="110">
        <v>1</v>
      </c>
      <c r="J7597" s="110">
        <v>2</v>
      </c>
      <c r="K7597" s="110">
        <v>20</v>
      </c>
      <c r="L7597" s="110" t="s">
        <v>3402</v>
      </c>
      <c r="M7597" s="12">
        <v>5</v>
      </c>
      <c r="N7597" s="12">
        <v>6</v>
      </c>
      <c r="O7597" s="12">
        <v>7</v>
      </c>
      <c r="P7597" s="12" t="s">
        <v>3303</v>
      </c>
      <c r="Q7597" s="110">
        <v>9</v>
      </c>
    </row>
    <row r="7598" spans="1:17" x14ac:dyDescent="0.25">
      <c r="A7598" s="1" t="s">
        <v>2727</v>
      </c>
      <c r="B7598" s="1" t="s">
        <v>3</v>
      </c>
      <c r="C7598" s="4" t="s">
        <v>12</v>
      </c>
      <c r="D7598" s="4" t="s">
        <v>2729</v>
      </c>
      <c r="E7598" s="2" t="s">
        <v>1</v>
      </c>
      <c r="F7598" s="2" t="s">
        <v>1</v>
      </c>
      <c r="G7598" s="2" t="s">
        <v>1</v>
      </c>
      <c r="H7598" s="2" t="s">
        <v>2728</v>
      </c>
      <c r="I7598" s="183">
        <v>0</v>
      </c>
      <c r="J7598" s="183"/>
      <c r="K7598" s="183"/>
      <c r="L7598" s="183">
        <f>M7598+N7598+O7598</f>
        <v>0</v>
      </c>
      <c r="M7598" s="3"/>
      <c r="N7598" s="3"/>
      <c r="O7598" s="3"/>
      <c r="P7598" s="3">
        <f t="shared" ref="P7598:P7630" si="6316">K7598+L7598</f>
        <v>0</v>
      </c>
      <c r="Q7598" s="161"/>
    </row>
    <row r="7599" spans="1:17" ht="33.75" x14ac:dyDescent="0.25">
      <c r="A7599" s="1" t="s">
        <v>1</v>
      </c>
      <c r="B7599" s="1" t="s">
        <v>1</v>
      </c>
      <c r="C7599" s="1" t="s">
        <v>1</v>
      </c>
      <c r="D7599" s="2" t="s">
        <v>1</v>
      </c>
      <c r="E7599" s="2" t="s">
        <v>1</v>
      </c>
      <c r="F7599" s="2" t="s">
        <v>1</v>
      </c>
      <c r="G7599" s="2" t="s">
        <v>1</v>
      </c>
      <c r="H7599" s="13" t="s">
        <v>14</v>
      </c>
      <c r="I7599" s="184">
        <f t="shared" ref="I7599:L7599" si="6317">SUM(I7600,I7608,I7610)</f>
        <v>824934</v>
      </c>
      <c r="J7599" s="184">
        <f t="shared" ref="J7599" si="6318">SUM(J7600,J7608,J7610)</f>
        <v>824934</v>
      </c>
      <c r="K7599" s="184">
        <f t="shared" ref="K7599" si="6319">SUM(K7600,K7608,K7610)</f>
        <v>604082</v>
      </c>
      <c r="L7599" s="184">
        <f t="shared" si="6317"/>
        <v>168036</v>
      </c>
      <c r="M7599" s="14">
        <f t="shared" ref="M7599:O7599" si="6320">SUM(M7600,M7608,M7610)</f>
        <v>40014</v>
      </c>
      <c r="N7599" s="14">
        <f t="shared" si="6320"/>
        <v>63133</v>
      </c>
      <c r="O7599" s="14">
        <f t="shared" si="6320"/>
        <v>64889</v>
      </c>
      <c r="P7599" s="14">
        <f t="shared" si="6316"/>
        <v>772118</v>
      </c>
      <c r="Q7599" s="184">
        <f t="shared" ref="Q7599:Q7629" si="6321">IF(J7599=0,"-",P7599/J7599*100)</f>
        <v>93.597548409933395</v>
      </c>
    </row>
    <row r="7600" spans="1:17" x14ac:dyDescent="0.25">
      <c r="A7600" s="4" t="s">
        <v>2727</v>
      </c>
      <c r="B7600" s="4" t="s">
        <v>3</v>
      </c>
      <c r="C7600" s="4" t="s">
        <v>12</v>
      </c>
      <c r="D7600" s="4" t="s">
        <v>2729</v>
      </c>
      <c r="E7600" s="2" t="s">
        <v>15</v>
      </c>
      <c r="F7600" s="2" t="s">
        <v>1</v>
      </c>
      <c r="G7600" s="2" t="s">
        <v>1</v>
      </c>
      <c r="H7600" s="2" t="s">
        <v>16</v>
      </c>
      <c r="I7600" s="185">
        <f t="shared" ref="I7600:L7600" si="6322">SUM(I7601:I7602)</f>
        <v>628677</v>
      </c>
      <c r="J7600" s="185">
        <f t="shared" ref="J7600" si="6323">SUM(J7601:J7602)</f>
        <v>628677</v>
      </c>
      <c r="K7600" s="185">
        <f t="shared" ref="K7600" si="6324">SUM(K7601:K7602)</f>
        <v>478813</v>
      </c>
      <c r="L7600" s="185">
        <f t="shared" si="6322"/>
        <v>128947</v>
      </c>
      <c r="M7600" s="15">
        <f t="shared" ref="M7600:O7600" si="6325">SUM(M7601:M7602)</f>
        <v>26181</v>
      </c>
      <c r="N7600" s="15">
        <f t="shared" si="6325"/>
        <v>48883</v>
      </c>
      <c r="O7600" s="15">
        <f t="shared" si="6325"/>
        <v>53883</v>
      </c>
      <c r="P7600" s="15">
        <f t="shared" si="6316"/>
        <v>607760</v>
      </c>
      <c r="Q7600" s="185">
        <f t="shared" si="6321"/>
        <v>96.672854263795244</v>
      </c>
    </row>
    <row r="7601" spans="1:17" x14ac:dyDescent="0.25">
      <c r="A7601" s="4" t="s">
        <v>2727</v>
      </c>
      <c r="B7601" s="4" t="s">
        <v>3</v>
      </c>
      <c r="C7601" s="4" t="s">
        <v>12</v>
      </c>
      <c r="D7601" s="4" t="s">
        <v>2729</v>
      </c>
      <c r="E7601" s="3" t="s">
        <v>18</v>
      </c>
      <c r="F7601" s="4"/>
      <c r="G7601" s="16" t="s">
        <v>321</v>
      </c>
      <c r="H7601" s="16" t="s">
        <v>17</v>
      </c>
      <c r="I7601" s="183">
        <v>569577</v>
      </c>
      <c r="J7601" s="183">
        <v>569577</v>
      </c>
      <c r="K7601" s="183">
        <v>441352</v>
      </c>
      <c r="L7601" s="183">
        <f>M7601+N7601+O7601</f>
        <v>121147</v>
      </c>
      <c r="M7601" s="17">
        <v>25381</v>
      </c>
      <c r="N7601" s="17">
        <v>45383</v>
      </c>
      <c r="O7601" s="17">
        <v>50383</v>
      </c>
      <c r="P7601" s="17">
        <f t="shared" si="6316"/>
        <v>562499</v>
      </c>
      <c r="Q7601" s="183">
        <f t="shared" si="6321"/>
        <v>98.757323417202585</v>
      </c>
    </row>
    <row r="7602" spans="1:17" x14ac:dyDescent="0.25">
      <c r="A7602" s="1" t="s">
        <v>2727</v>
      </c>
      <c r="B7602" s="1" t="s">
        <v>3</v>
      </c>
      <c r="C7602" s="1" t="s">
        <v>12</v>
      </c>
      <c r="D7602" s="1" t="s">
        <v>2729</v>
      </c>
      <c r="E7602" s="1" t="s">
        <v>20</v>
      </c>
      <c r="F7602" s="4" t="s">
        <v>1</v>
      </c>
      <c r="G7602" s="16" t="s">
        <v>1</v>
      </c>
      <c r="H7602" s="2" t="s">
        <v>21</v>
      </c>
      <c r="I7602" s="185">
        <f t="shared" ref="I7602:O7602" si="6326">SUM(I7603:I7607)</f>
        <v>59100</v>
      </c>
      <c r="J7602" s="185">
        <f t="shared" si="6326"/>
        <v>59100</v>
      </c>
      <c r="K7602" s="185">
        <f t="shared" si="6326"/>
        <v>37461</v>
      </c>
      <c r="L7602" s="185">
        <f t="shared" si="6326"/>
        <v>7800</v>
      </c>
      <c r="M7602" s="15">
        <f t="shared" si="6326"/>
        <v>800</v>
      </c>
      <c r="N7602" s="15">
        <f t="shared" si="6326"/>
        <v>3500</v>
      </c>
      <c r="O7602" s="15">
        <f t="shared" si="6326"/>
        <v>3500</v>
      </c>
      <c r="P7602" s="15">
        <f t="shared" si="6316"/>
        <v>45261</v>
      </c>
      <c r="Q7602" s="185">
        <f t="shared" si="6321"/>
        <v>76.583756345177662</v>
      </c>
    </row>
    <row r="7603" spans="1:17" x14ac:dyDescent="0.25">
      <c r="A7603" s="4" t="s">
        <v>2727</v>
      </c>
      <c r="B7603" s="4" t="s">
        <v>3</v>
      </c>
      <c r="C7603" s="4" t="s">
        <v>12</v>
      </c>
      <c r="D7603" s="4" t="s">
        <v>2729</v>
      </c>
      <c r="E7603" s="3" t="s">
        <v>22</v>
      </c>
      <c r="F7603" s="4" t="s">
        <v>2730</v>
      </c>
      <c r="G7603" s="16" t="s">
        <v>321</v>
      </c>
      <c r="H7603" s="16" t="s">
        <v>86</v>
      </c>
      <c r="I7603" s="183">
        <v>8300</v>
      </c>
      <c r="J7603" s="183">
        <v>8300</v>
      </c>
      <c r="K7603" s="183">
        <v>5406</v>
      </c>
      <c r="L7603" s="183">
        <f>M7603+N7603+O7603</f>
        <v>1400</v>
      </c>
      <c r="M7603" s="17">
        <v>400</v>
      </c>
      <c r="N7603" s="17">
        <v>500</v>
      </c>
      <c r="O7603" s="17">
        <v>500</v>
      </c>
      <c r="P7603" s="17">
        <f t="shared" si="6316"/>
        <v>6806</v>
      </c>
      <c r="Q7603" s="183">
        <f t="shared" si="6321"/>
        <v>82</v>
      </c>
    </row>
    <row r="7604" spans="1:17" x14ac:dyDescent="0.25">
      <c r="A7604" s="4" t="s">
        <v>2727</v>
      </c>
      <c r="B7604" s="4" t="s">
        <v>3</v>
      </c>
      <c r="C7604" s="4" t="s">
        <v>12</v>
      </c>
      <c r="D7604" s="4" t="s">
        <v>2729</v>
      </c>
      <c r="E7604" s="3" t="s">
        <v>22</v>
      </c>
      <c r="F7604" s="4" t="s">
        <v>2731</v>
      </c>
      <c r="G7604" s="16" t="s">
        <v>321</v>
      </c>
      <c r="H7604" s="16" t="s">
        <v>26</v>
      </c>
      <c r="I7604" s="183">
        <v>36550</v>
      </c>
      <c r="J7604" s="183">
        <v>36550</v>
      </c>
      <c r="K7604" s="183">
        <v>24745</v>
      </c>
      <c r="L7604" s="183">
        <f>M7604+N7604+O7604</f>
        <v>6400</v>
      </c>
      <c r="M7604" s="17">
        <v>400</v>
      </c>
      <c r="N7604" s="17">
        <v>3000</v>
      </c>
      <c r="O7604" s="17">
        <v>3000</v>
      </c>
      <c r="P7604" s="17">
        <f t="shared" si="6316"/>
        <v>31145</v>
      </c>
      <c r="Q7604" s="183">
        <f t="shared" si="6321"/>
        <v>85.212038303693575</v>
      </c>
    </row>
    <row r="7605" spans="1:17" x14ac:dyDescent="0.25">
      <c r="A7605" s="4" t="s">
        <v>2727</v>
      </c>
      <c r="B7605" s="4" t="s">
        <v>3</v>
      </c>
      <c r="C7605" s="4" t="s">
        <v>12</v>
      </c>
      <c r="D7605" s="4" t="s">
        <v>2729</v>
      </c>
      <c r="E7605" s="3" t="s">
        <v>22</v>
      </c>
      <c r="F7605" s="4" t="s">
        <v>2732</v>
      </c>
      <c r="G7605" s="16" t="s">
        <v>321</v>
      </c>
      <c r="H7605" s="16" t="s">
        <v>28</v>
      </c>
      <c r="I7605" s="183">
        <v>8250</v>
      </c>
      <c r="J7605" s="183">
        <v>8250</v>
      </c>
      <c r="K7605" s="183">
        <v>7310</v>
      </c>
      <c r="L7605" s="183">
        <f>M7605+N7605+O7605</f>
        <v>0</v>
      </c>
      <c r="M7605" s="17">
        <v>0</v>
      </c>
      <c r="N7605" s="17">
        <v>0</v>
      </c>
      <c r="O7605" s="17">
        <v>0</v>
      </c>
      <c r="P7605" s="17">
        <f t="shared" si="6316"/>
        <v>7310</v>
      </c>
      <c r="Q7605" s="183">
        <f t="shared" si="6321"/>
        <v>88.606060606060609</v>
      </c>
    </row>
    <row r="7606" spans="1:17" x14ac:dyDescent="0.25">
      <c r="A7606" s="4" t="s">
        <v>2727</v>
      </c>
      <c r="B7606" s="4" t="s">
        <v>3</v>
      </c>
      <c r="C7606" s="4" t="s">
        <v>12</v>
      </c>
      <c r="D7606" s="4" t="s">
        <v>2729</v>
      </c>
      <c r="E7606" s="3" t="s">
        <v>22</v>
      </c>
      <c r="F7606" s="4" t="s">
        <v>2733</v>
      </c>
      <c r="G7606" s="16" t="s">
        <v>321</v>
      </c>
      <c r="H7606" s="16" t="s">
        <v>24</v>
      </c>
      <c r="I7606" s="183">
        <v>0</v>
      </c>
      <c r="J7606" s="183">
        <v>0</v>
      </c>
      <c r="K7606" s="183">
        <v>0</v>
      </c>
      <c r="L7606" s="183">
        <f>M7606+N7606+O7606</f>
        <v>0</v>
      </c>
      <c r="M7606" s="17"/>
      <c r="N7606" s="17"/>
      <c r="O7606" s="17"/>
      <c r="P7606" s="17">
        <f t="shared" si="6316"/>
        <v>0</v>
      </c>
      <c r="Q7606" s="161" t="str">
        <f t="shared" si="6321"/>
        <v>-</v>
      </c>
    </row>
    <row r="7607" spans="1:17" x14ac:dyDescent="0.25">
      <c r="A7607" s="4" t="s">
        <v>2727</v>
      </c>
      <c r="B7607" s="4" t="s">
        <v>3</v>
      </c>
      <c r="C7607" s="4" t="s">
        <v>12</v>
      </c>
      <c r="D7607" s="4" t="s">
        <v>2729</v>
      </c>
      <c r="E7607" s="3" t="s">
        <v>22</v>
      </c>
      <c r="F7607" s="4" t="s">
        <v>2734</v>
      </c>
      <c r="G7607" s="16" t="s">
        <v>321</v>
      </c>
      <c r="H7607" s="16" t="s">
        <v>30</v>
      </c>
      <c r="I7607" s="183">
        <v>6000</v>
      </c>
      <c r="J7607" s="183">
        <v>6000</v>
      </c>
      <c r="K7607" s="183">
        <v>0</v>
      </c>
      <c r="L7607" s="183">
        <f>M7607+N7607+O7607</f>
        <v>0</v>
      </c>
      <c r="M7607" s="17"/>
      <c r="N7607" s="17"/>
      <c r="O7607" s="17"/>
      <c r="P7607" s="17">
        <f t="shared" si="6316"/>
        <v>0</v>
      </c>
      <c r="Q7607" s="183">
        <f t="shared" si="6321"/>
        <v>0</v>
      </c>
    </row>
    <row r="7608" spans="1:17" x14ac:dyDescent="0.25">
      <c r="A7608" s="4" t="s">
        <v>2727</v>
      </c>
      <c r="B7608" s="4" t="s">
        <v>3</v>
      </c>
      <c r="C7608" s="4" t="s">
        <v>12</v>
      </c>
      <c r="D7608" s="4" t="s">
        <v>2729</v>
      </c>
      <c r="E7608" s="2" t="s">
        <v>31</v>
      </c>
      <c r="F7608" s="2" t="s">
        <v>1</v>
      </c>
      <c r="G7608" s="2" t="s">
        <v>1</v>
      </c>
      <c r="H7608" s="2" t="s">
        <v>32</v>
      </c>
      <c r="I7608" s="185">
        <f t="shared" ref="I7608:O7608" si="6327">SUM(I7609)</f>
        <v>59805</v>
      </c>
      <c r="J7608" s="185">
        <f t="shared" si="6327"/>
        <v>59805</v>
      </c>
      <c r="K7608" s="185">
        <f t="shared" si="6327"/>
        <v>48730</v>
      </c>
      <c r="L7608" s="185">
        <f t="shared" si="6327"/>
        <v>11075</v>
      </c>
      <c r="M7608" s="15">
        <f t="shared" si="6327"/>
        <v>2219</v>
      </c>
      <c r="N7608" s="15">
        <f t="shared" si="6327"/>
        <v>4500</v>
      </c>
      <c r="O7608" s="15">
        <f t="shared" si="6327"/>
        <v>4356</v>
      </c>
      <c r="P7608" s="15">
        <f t="shared" si="6316"/>
        <v>59805</v>
      </c>
      <c r="Q7608" s="185">
        <f t="shared" si="6321"/>
        <v>100</v>
      </c>
    </row>
    <row r="7609" spans="1:17" x14ac:dyDescent="0.25">
      <c r="A7609" s="4" t="s">
        <v>2727</v>
      </c>
      <c r="B7609" s="4" t="s">
        <v>3</v>
      </c>
      <c r="C7609" s="4" t="s">
        <v>12</v>
      </c>
      <c r="D7609" s="4" t="s">
        <v>2729</v>
      </c>
      <c r="E7609" s="3" t="s">
        <v>34</v>
      </c>
      <c r="F7609" s="4"/>
      <c r="G7609" s="16" t="s">
        <v>321</v>
      </c>
      <c r="H7609" s="16" t="s">
        <v>33</v>
      </c>
      <c r="I7609" s="183">
        <v>59805</v>
      </c>
      <c r="J7609" s="183">
        <v>59805</v>
      </c>
      <c r="K7609" s="183">
        <v>48730</v>
      </c>
      <c r="L7609" s="183">
        <f>M7609+N7609+O7609</f>
        <v>11075</v>
      </c>
      <c r="M7609" s="17">
        <v>2219</v>
      </c>
      <c r="N7609" s="17">
        <v>4500</v>
      </c>
      <c r="O7609" s="17">
        <v>4356</v>
      </c>
      <c r="P7609" s="17">
        <f t="shared" si="6316"/>
        <v>59805</v>
      </c>
      <c r="Q7609" s="183">
        <f t="shared" si="6321"/>
        <v>100</v>
      </c>
    </row>
    <row r="7610" spans="1:17" x14ac:dyDescent="0.25">
      <c r="A7610" s="4" t="s">
        <v>2727</v>
      </c>
      <c r="B7610" s="4" t="s">
        <v>3</v>
      </c>
      <c r="C7610" s="4" t="s">
        <v>12</v>
      </c>
      <c r="D7610" s="4" t="s">
        <v>2729</v>
      </c>
      <c r="E7610" s="2" t="s">
        <v>35</v>
      </c>
      <c r="F7610" s="2" t="s">
        <v>1</v>
      </c>
      <c r="G7610" s="2" t="s">
        <v>1</v>
      </c>
      <c r="H7610" s="2" t="s">
        <v>36</v>
      </c>
      <c r="I7610" s="185">
        <f t="shared" ref="I7610:O7610" si="6328">SUM(I7611:I7619)</f>
        <v>136452</v>
      </c>
      <c r="J7610" s="185">
        <f t="shared" si="6328"/>
        <v>136452</v>
      </c>
      <c r="K7610" s="185">
        <f t="shared" si="6328"/>
        <v>76539</v>
      </c>
      <c r="L7610" s="185">
        <f t="shared" si="6328"/>
        <v>28014</v>
      </c>
      <c r="M7610" s="15">
        <f t="shared" si="6328"/>
        <v>11614</v>
      </c>
      <c r="N7610" s="15">
        <f t="shared" si="6328"/>
        <v>9750</v>
      </c>
      <c r="O7610" s="15">
        <f t="shared" si="6328"/>
        <v>6650</v>
      </c>
      <c r="P7610" s="15">
        <f t="shared" si="6316"/>
        <v>104553</v>
      </c>
      <c r="Q7610" s="185">
        <f t="shared" si="6321"/>
        <v>76.622548588514633</v>
      </c>
    </row>
    <row r="7611" spans="1:17" x14ac:dyDescent="0.25">
      <c r="A7611" s="4" t="s">
        <v>2727</v>
      </c>
      <c r="B7611" s="4" t="s">
        <v>3</v>
      </c>
      <c r="C7611" s="4" t="s">
        <v>12</v>
      </c>
      <c r="D7611" s="4" t="s">
        <v>2729</v>
      </c>
      <c r="E7611" s="3" t="s">
        <v>39</v>
      </c>
      <c r="F7611" s="4"/>
      <c r="G7611" s="16" t="s">
        <v>321</v>
      </c>
      <c r="H7611" s="16" t="s">
        <v>38</v>
      </c>
      <c r="I7611" s="183">
        <v>8000</v>
      </c>
      <c r="J7611" s="183">
        <v>8000</v>
      </c>
      <c r="K7611" s="183">
        <v>2800</v>
      </c>
      <c r="L7611" s="183">
        <f t="shared" ref="L7611:L7618" si="6329">M7611+N7611+O7611</f>
        <v>1700</v>
      </c>
      <c r="M7611" s="17">
        <v>1000</v>
      </c>
      <c r="N7611" s="17">
        <v>500</v>
      </c>
      <c r="O7611" s="17">
        <v>200</v>
      </c>
      <c r="P7611" s="17">
        <f t="shared" si="6316"/>
        <v>4500</v>
      </c>
      <c r="Q7611" s="183">
        <f t="shared" si="6321"/>
        <v>56.25</v>
      </c>
    </row>
    <row r="7612" spans="1:17" x14ac:dyDescent="0.25">
      <c r="A7612" s="4" t="s">
        <v>2727</v>
      </c>
      <c r="B7612" s="4" t="s">
        <v>3</v>
      </c>
      <c r="C7612" s="4" t="s">
        <v>12</v>
      </c>
      <c r="D7612" s="4" t="s">
        <v>2729</v>
      </c>
      <c r="E7612" s="3" t="s">
        <v>197</v>
      </c>
      <c r="F7612" s="4"/>
      <c r="G7612" s="16" t="s">
        <v>321</v>
      </c>
      <c r="H7612" s="16" t="s">
        <v>196</v>
      </c>
      <c r="I7612" s="183">
        <v>9000</v>
      </c>
      <c r="J7612" s="183">
        <v>9000</v>
      </c>
      <c r="K7612" s="183">
        <v>3800</v>
      </c>
      <c r="L7612" s="183">
        <f t="shared" si="6329"/>
        <v>2200</v>
      </c>
      <c r="M7612" s="17">
        <v>700</v>
      </c>
      <c r="N7612" s="17">
        <v>700</v>
      </c>
      <c r="O7612" s="17">
        <v>800</v>
      </c>
      <c r="P7612" s="17">
        <f t="shared" si="6316"/>
        <v>6000</v>
      </c>
      <c r="Q7612" s="183">
        <f t="shared" si="6321"/>
        <v>66.666666666666657</v>
      </c>
    </row>
    <row r="7613" spans="1:17" x14ac:dyDescent="0.25">
      <c r="A7613" s="4" t="s">
        <v>2727</v>
      </c>
      <c r="B7613" s="4" t="s">
        <v>3</v>
      </c>
      <c r="C7613" s="4" t="s">
        <v>12</v>
      </c>
      <c r="D7613" s="4" t="s">
        <v>2729</v>
      </c>
      <c r="E7613" s="3" t="s">
        <v>200</v>
      </c>
      <c r="F7613" s="4"/>
      <c r="G7613" s="16" t="s">
        <v>321</v>
      </c>
      <c r="H7613" s="16" t="s">
        <v>199</v>
      </c>
      <c r="I7613" s="183">
        <v>6000</v>
      </c>
      <c r="J7613" s="183">
        <v>6000</v>
      </c>
      <c r="K7613" s="183">
        <v>4050</v>
      </c>
      <c r="L7613" s="183">
        <f t="shared" si="6329"/>
        <v>1950</v>
      </c>
      <c r="M7613" s="17">
        <v>950</v>
      </c>
      <c r="N7613" s="17">
        <v>500</v>
      </c>
      <c r="O7613" s="17">
        <v>500</v>
      </c>
      <c r="P7613" s="17">
        <f t="shared" si="6316"/>
        <v>6000</v>
      </c>
      <c r="Q7613" s="183">
        <f t="shared" si="6321"/>
        <v>100</v>
      </c>
    </row>
    <row r="7614" spans="1:17" x14ac:dyDescent="0.25">
      <c r="A7614" s="4" t="s">
        <v>2727</v>
      </c>
      <c r="B7614" s="4" t="s">
        <v>3</v>
      </c>
      <c r="C7614" s="4" t="s">
        <v>12</v>
      </c>
      <c r="D7614" s="4" t="s">
        <v>2729</v>
      </c>
      <c r="E7614" s="3" t="s">
        <v>203</v>
      </c>
      <c r="F7614" s="4"/>
      <c r="G7614" s="16" t="s">
        <v>321</v>
      </c>
      <c r="H7614" s="16" t="s">
        <v>202</v>
      </c>
      <c r="I7614" s="183">
        <v>9000</v>
      </c>
      <c r="J7614" s="183">
        <v>9000</v>
      </c>
      <c r="K7614" s="183">
        <v>3050</v>
      </c>
      <c r="L7614" s="183">
        <f t="shared" si="6329"/>
        <v>5950</v>
      </c>
      <c r="M7614" s="17">
        <v>3950</v>
      </c>
      <c r="N7614" s="17">
        <v>2000</v>
      </c>
      <c r="O7614" s="17">
        <v>0</v>
      </c>
      <c r="P7614" s="17">
        <f t="shared" si="6316"/>
        <v>9000</v>
      </c>
      <c r="Q7614" s="183">
        <f t="shared" si="6321"/>
        <v>100</v>
      </c>
    </row>
    <row r="7615" spans="1:17" x14ac:dyDescent="0.25">
      <c r="A7615" s="4" t="s">
        <v>2727</v>
      </c>
      <c r="B7615" s="4" t="s">
        <v>3</v>
      </c>
      <c r="C7615" s="4" t="s">
        <v>12</v>
      </c>
      <c r="D7615" s="4" t="s">
        <v>2729</v>
      </c>
      <c r="E7615" s="3" t="s">
        <v>206</v>
      </c>
      <c r="F7615" s="4"/>
      <c r="G7615" s="16" t="s">
        <v>321</v>
      </c>
      <c r="H7615" s="16" t="s">
        <v>205</v>
      </c>
      <c r="I7615" s="183">
        <v>4000</v>
      </c>
      <c r="J7615" s="183">
        <v>4000</v>
      </c>
      <c r="K7615" s="183">
        <v>1000</v>
      </c>
      <c r="L7615" s="183">
        <f t="shared" si="6329"/>
        <v>500</v>
      </c>
      <c r="M7615" s="17">
        <v>500</v>
      </c>
      <c r="N7615" s="17">
        <v>0</v>
      </c>
      <c r="O7615" s="17">
        <v>0</v>
      </c>
      <c r="P7615" s="17">
        <f t="shared" si="6316"/>
        <v>1500</v>
      </c>
      <c r="Q7615" s="183">
        <f t="shared" si="6321"/>
        <v>37.5</v>
      </c>
    </row>
    <row r="7616" spans="1:17" x14ac:dyDescent="0.25">
      <c r="A7616" s="4" t="s">
        <v>2727</v>
      </c>
      <c r="B7616" s="4" t="s">
        <v>3</v>
      </c>
      <c r="C7616" s="4" t="s">
        <v>12</v>
      </c>
      <c r="D7616" s="4" t="s">
        <v>2729</v>
      </c>
      <c r="E7616" s="3" t="s">
        <v>209</v>
      </c>
      <c r="F7616" s="4"/>
      <c r="G7616" s="16" t="s">
        <v>321</v>
      </c>
      <c r="H7616" s="16" t="s">
        <v>208</v>
      </c>
      <c r="I7616" s="183">
        <v>78535</v>
      </c>
      <c r="J7616" s="183">
        <v>78535</v>
      </c>
      <c r="K7616" s="183">
        <v>46036</v>
      </c>
      <c r="L7616" s="183">
        <f t="shared" si="6329"/>
        <v>13200</v>
      </c>
      <c r="M7616" s="17">
        <v>3100</v>
      </c>
      <c r="N7616" s="17">
        <v>5050</v>
      </c>
      <c r="O7616" s="17">
        <v>5050</v>
      </c>
      <c r="P7616" s="17">
        <f t="shared" si="6316"/>
        <v>59236</v>
      </c>
      <c r="Q7616" s="183">
        <f t="shared" si="6321"/>
        <v>75.426243076335382</v>
      </c>
    </row>
    <row r="7617" spans="1:17" x14ac:dyDescent="0.25">
      <c r="A7617" s="4" t="s">
        <v>2727</v>
      </c>
      <c r="B7617" s="4" t="s">
        <v>3</v>
      </c>
      <c r="C7617" s="4" t="s">
        <v>12</v>
      </c>
      <c r="D7617" s="4" t="s">
        <v>2729</v>
      </c>
      <c r="E7617" s="3" t="s">
        <v>212</v>
      </c>
      <c r="F7617" s="4"/>
      <c r="G7617" s="16" t="s">
        <v>321</v>
      </c>
      <c r="H7617" s="16" t="s">
        <v>211</v>
      </c>
      <c r="I7617" s="183">
        <v>5000</v>
      </c>
      <c r="J7617" s="183">
        <v>5000</v>
      </c>
      <c r="K7617" s="183">
        <v>3950</v>
      </c>
      <c r="L7617" s="183">
        <f t="shared" si="6329"/>
        <v>50</v>
      </c>
      <c r="M7617" s="17">
        <v>50</v>
      </c>
      <c r="N7617" s="17">
        <v>0</v>
      </c>
      <c r="O7617" s="17">
        <v>0</v>
      </c>
      <c r="P7617" s="17">
        <f t="shared" si="6316"/>
        <v>4000</v>
      </c>
      <c r="Q7617" s="183">
        <f t="shared" si="6321"/>
        <v>80</v>
      </c>
    </row>
    <row r="7618" spans="1:17" x14ac:dyDescent="0.25">
      <c r="A7618" s="4" t="s">
        <v>2727</v>
      </c>
      <c r="B7618" s="4" t="s">
        <v>3</v>
      </c>
      <c r="C7618" s="4" t="s">
        <v>12</v>
      </c>
      <c r="D7618" s="4" t="s">
        <v>2729</v>
      </c>
      <c r="E7618" s="3" t="s">
        <v>215</v>
      </c>
      <c r="F7618" s="4"/>
      <c r="G7618" s="16" t="s">
        <v>321</v>
      </c>
      <c r="H7618" s="16" t="s">
        <v>214</v>
      </c>
      <c r="I7618" s="183">
        <v>3800</v>
      </c>
      <c r="J7618" s="183">
        <v>3800</v>
      </c>
      <c r="K7618" s="183">
        <v>1200</v>
      </c>
      <c r="L7618" s="183">
        <f t="shared" si="6329"/>
        <v>0</v>
      </c>
      <c r="M7618" s="17">
        <v>0</v>
      </c>
      <c r="N7618" s="17">
        <v>0</v>
      </c>
      <c r="O7618" s="17">
        <v>0</v>
      </c>
      <c r="P7618" s="17">
        <f t="shared" si="6316"/>
        <v>1200</v>
      </c>
      <c r="Q7618" s="183">
        <f t="shared" si="6321"/>
        <v>31.578947368421051</v>
      </c>
    </row>
    <row r="7619" spans="1:17" x14ac:dyDescent="0.25">
      <c r="A7619" s="1" t="s">
        <v>2727</v>
      </c>
      <c r="B7619" s="1" t="s">
        <v>3</v>
      </c>
      <c r="C7619" s="1" t="s">
        <v>12</v>
      </c>
      <c r="D7619" s="1" t="s">
        <v>2729</v>
      </c>
      <c r="E7619" s="1" t="s">
        <v>40</v>
      </c>
      <c r="F7619" s="4" t="s">
        <v>1</v>
      </c>
      <c r="G7619" s="16" t="s">
        <v>1</v>
      </c>
      <c r="H7619" s="2" t="s">
        <v>41</v>
      </c>
      <c r="I7619" s="185">
        <f t="shared" ref="I7619:O7619" si="6330">SUM(I7620:I7622)</f>
        <v>13117</v>
      </c>
      <c r="J7619" s="185">
        <f t="shared" si="6330"/>
        <v>13117</v>
      </c>
      <c r="K7619" s="185">
        <f t="shared" si="6330"/>
        <v>10653</v>
      </c>
      <c r="L7619" s="185">
        <f t="shared" si="6330"/>
        <v>2464</v>
      </c>
      <c r="M7619" s="15">
        <f t="shared" si="6330"/>
        <v>1364</v>
      </c>
      <c r="N7619" s="15">
        <f t="shared" si="6330"/>
        <v>1000</v>
      </c>
      <c r="O7619" s="15">
        <f t="shared" si="6330"/>
        <v>100</v>
      </c>
      <c r="P7619" s="15">
        <f t="shared" si="6316"/>
        <v>13117</v>
      </c>
      <c r="Q7619" s="185">
        <f t="shared" si="6321"/>
        <v>100</v>
      </c>
    </row>
    <row r="7620" spans="1:17" x14ac:dyDescent="0.25">
      <c r="A7620" s="4" t="s">
        <v>2727</v>
      </c>
      <c r="B7620" s="4" t="s">
        <v>3</v>
      </c>
      <c r="C7620" s="4" t="s">
        <v>12</v>
      </c>
      <c r="D7620" s="4" t="s">
        <v>2729</v>
      </c>
      <c r="E7620" s="3" t="s">
        <v>42</v>
      </c>
      <c r="F7620" s="4"/>
      <c r="G7620" s="16" t="s">
        <v>321</v>
      </c>
      <c r="H7620" s="16" t="s">
        <v>41</v>
      </c>
      <c r="I7620" s="183">
        <v>9000</v>
      </c>
      <c r="J7620" s="183">
        <v>9000</v>
      </c>
      <c r="K7620" s="183">
        <v>6900</v>
      </c>
      <c r="L7620" s="183">
        <f>M7620+N7620+O7620</f>
        <v>2100</v>
      </c>
      <c r="M7620" s="17">
        <v>1000</v>
      </c>
      <c r="N7620" s="17">
        <v>1000</v>
      </c>
      <c r="O7620" s="17">
        <v>100</v>
      </c>
      <c r="P7620" s="17">
        <f t="shared" si="6316"/>
        <v>9000</v>
      </c>
      <c r="Q7620" s="183">
        <f t="shared" si="6321"/>
        <v>100</v>
      </c>
    </row>
    <row r="7621" spans="1:17" ht="22.5" x14ac:dyDescent="0.25">
      <c r="A7621" s="4" t="s">
        <v>2727</v>
      </c>
      <c r="B7621" s="4" t="s">
        <v>3</v>
      </c>
      <c r="C7621" s="4" t="s">
        <v>12</v>
      </c>
      <c r="D7621" s="4" t="s">
        <v>2729</v>
      </c>
      <c r="E7621" s="3" t="s">
        <v>42</v>
      </c>
      <c r="F7621" s="4" t="s">
        <v>2735</v>
      </c>
      <c r="G7621" s="16" t="s">
        <v>321</v>
      </c>
      <c r="H7621" s="16" t="s">
        <v>50</v>
      </c>
      <c r="I7621" s="183">
        <v>1817</v>
      </c>
      <c r="J7621" s="183">
        <v>1817</v>
      </c>
      <c r="K7621" s="183">
        <v>1548</v>
      </c>
      <c r="L7621" s="183">
        <f>M7621+N7621+O7621</f>
        <v>269</v>
      </c>
      <c r="M7621" s="17">
        <v>269</v>
      </c>
      <c r="N7621" s="17">
        <v>0</v>
      </c>
      <c r="O7621" s="17">
        <v>0</v>
      </c>
      <c r="P7621" s="17">
        <f t="shared" si="6316"/>
        <v>1817</v>
      </c>
      <c r="Q7621" s="183">
        <f t="shared" si="6321"/>
        <v>100</v>
      </c>
    </row>
    <row r="7622" spans="1:17" ht="22.5" x14ac:dyDescent="0.25">
      <c r="A7622" s="4" t="s">
        <v>2727</v>
      </c>
      <c r="B7622" s="4" t="s">
        <v>3</v>
      </c>
      <c r="C7622" s="4" t="s">
        <v>12</v>
      </c>
      <c r="D7622" s="4" t="s">
        <v>2729</v>
      </c>
      <c r="E7622" s="3" t="s">
        <v>42</v>
      </c>
      <c r="F7622" s="4" t="s">
        <v>2736</v>
      </c>
      <c r="G7622" s="16" t="s">
        <v>321</v>
      </c>
      <c r="H7622" s="16" t="s">
        <v>56</v>
      </c>
      <c r="I7622" s="183">
        <v>2300</v>
      </c>
      <c r="J7622" s="183">
        <v>2300</v>
      </c>
      <c r="K7622" s="183">
        <v>2205</v>
      </c>
      <c r="L7622" s="183">
        <f>M7622+N7622+O7622</f>
        <v>95</v>
      </c>
      <c r="M7622" s="17">
        <v>95</v>
      </c>
      <c r="N7622" s="17">
        <v>0</v>
      </c>
      <c r="O7622" s="17">
        <v>0</v>
      </c>
      <c r="P7622" s="17">
        <f t="shared" si="6316"/>
        <v>2300</v>
      </c>
      <c r="Q7622" s="183">
        <f t="shared" si="6321"/>
        <v>100</v>
      </c>
    </row>
    <row r="7623" spans="1:17" ht="22.5" x14ac:dyDescent="0.25">
      <c r="A7623" s="1" t="s">
        <v>1</v>
      </c>
      <c r="B7623" s="1" t="s">
        <v>1</v>
      </c>
      <c r="C7623" s="1" t="s">
        <v>1</v>
      </c>
      <c r="D7623" s="2" t="s">
        <v>1</v>
      </c>
      <c r="E7623" s="2" t="s">
        <v>1</v>
      </c>
      <c r="F7623" s="2" t="s">
        <v>1</v>
      </c>
      <c r="G7623" s="2" t="s">
        <v>1</v>
      </c>
      <c r="H7623" s="13" t="s">
        <v>57</v>
      </c>
      <c r="I7623" s="184">
        <f t="shared" ref="I7623:O7624" si="6331">SUM(I7624)</f>
        <v>100</v>
      </c>
      <c r="J7623" s="184">
        <f t="shared" si="6331"/>
        <v>100</v>
      </c>
      <c r="K7623" s="184">
        <f t="shared" si="6331"/>
        <v>0</v>
      </c>
      <c r="L7623" s="184">
        <f t="shared" si="6331"/>
        <v>0</v>
      </c>
      <c r="M7623" s="14">
        <f t="shared" si="6331"/>
        <v>0</v>
      </c>
      <c r="N7623" s="14">
        <f t="shared" si="6331"/>
        <v>0</v>
      </c>
      <c r="O7623" s="14">
        <f t="shared" si="6331"/>
        <v>0</v>
      </c>
      <c r="P7623" s="14">
        <f t="shared" si="6316"/>
        <v>0</v>
      </c>
      <c r="Q7623" s="184">
        <f t="shared" si="6321"/>
        <v>0</v>
      </c>
    </row>
    <row r="7624" spans="1:17" x14ac:dyDescent="0.25">
      <c r="A7624" s="4" t="s">
        <v>2727</v>
      </c>
      <c r="B7624" s="4" t="s">
        <v>3</v>
      </c>
      <c r="C7624" s="4" t="s">
        <v>12</v>
      </c>
      <c r="D7624" s="4" t="s">
        <v>2729</v>
      </c>
      <c r="E7624" s="2" t="s">
        <v>58</v>
      </c>
      <c r="F7624" s="2" t="s">
        <v>1</v>
      </c>
      <c r="G7624" s="2" t="s">
        <v>1</v>
      </c>
      <c r="H7624" s="2" t="s">
        <v>59</v>
      </c>
      <c r="I7624" s="185">
        <f t="shared" si="6331"/>
        <v>100</v>
      </c>
      <c r="J7624" s="185">
        <f t="shared" si="6331"/>
        <v>100</v>
      </c>
      <c r="K7624" s="185">
        <f t="shared" si="6331"/>
        <v>0</v>
      </c>
      <c r="L7624" s="185">
        <f t="shared" si="6331"/>
        <v>0</v>
      </c>
      <c r="M7624" s="15">
        <f t="shared" si="6331"/>
        <v>0</v>
      </c>
      <c r="N7624" s="15">
        <f t="shared" si="6331"/>
        <v>0</v>
      </c>
      <c r="O7624" s="15">
        <f t="shared" si="6331"/>
        <v>0</v>
      </c>
      <c r="P7624" s="15">
        <f t="shared" si="6316"/>
        <v>0</v>
      </c>
      <c r="Q7624" s="185">
        <f t="shared" si="6321"/>
        <v>0</v>
      </c>
    </row>
    <row r="7625" spans="1:17" x14ac:dyDescent="0.25">
      <c r="A7625" s="4" t="s">
        <v>2727</v>
      </c>
      <c r="B7625" s="4" t="s">
        <v>3</v>
      </c>
      <c r="C7625" s="4" t="s">
        <v>12</v>
      </c>
      <c r="D7625" s="4" t="s">
        <v>2729</v>
      </c>
      <c r="E7625" s="3" t="s">
        <v>69</v>
      </c>
      <c r="F7625" s="4"/>
      <c r="G7625" s="16" t="s">
        <v>321</v>
      </c>
      <c r="H7625" s="16" t="s">
        <v>68</v>
      </c>
      <c r="I7625" s="183">
        <v>100</v>
      </c>
      <c r="J7625" s="183">
        <v>100</v>
      </c>
      <c r="K7625" s="183">
        <v>0</v>
      </c>
      <c r="L7625" s="183">
        <f>M7625+N7625+O7625</f>
        <v>0</v>
      </c>
      <c r="M7625" s="17">
        <v>0</v>
      </c>
      <c r="N7625" s="17">
        <v>0</v>
      </c>
      <c r="O7625" s="17">
        <v>0</v>
      </c>
      <c r="P7625" s="17">
        <f t="shared" si="6316"/>
        <v>0</v>
      </c>
      <c r="Q7625" s="183">
        <f t="shared" si="6321"/>
        <v>0</v>
      </c>
    </row>
    <row r="7626" spans="1:17" ht="22.5" x14ac:dyDescent="0.25">
      <c r="A7626" s="1" t="s">
        <v>1</v>
      </c>
      <c r="B7626" s="1" t="s">
        <v>1</v>
      </c>
      <c r="C7626" s="1" t="s">
        <v>1</v>
      </c>
      <c r="D7626" s="2" t="s">
        <v>1</v>
      </c>
      <c r="E7626" s="2" t="s">
        <v>1</v>
      </c>
      <c r="F7626" s="2" t="s">
        <v>1</v>
      </c>
      <c r="G7626" s="2" t="s">
        <v>1</v>
      </c>
      <c r="H7626" s="13" t="s">
        <v>70</v>
      </c>
      <c r="I7626" s="184">
        <f t="shared" ref="I7626:O7627" si="6332">SUM(I7627)</f>
        <v>10000</v>
      </c>
      <c r="J7626" s="184">
        <f t="shared" si="6332"/>
        <v>10000</v>
      </c>
      <c r="K7626" s="184">
        <f t="shared" si="6332"/>
        <v>8000</v>
      </c>
      <c r="L7626" s="184">
        <f t="shared" si="6332"/>
        <v>2000</v>
      </c>
      <c r="M7626" s="14">
        <f t="shared" si="6332"/>
        <v>2000</v>
      </c>
      <c r="N7626" s="14">
        <f t="shared" si="6332"/>
        <v>0</v>
      </c>
      <c r="O7626" s="14">
        <f t="shared" si="6332"/>
        <v>0</v>
      </c>
      <c r="P7626" s="14">
        <f t="shared" si="6316"/>
        <v>10000</v>
      </c>
      <c r="Q7626" s="184">
        <f t="shared" si="6321"/>
        <v>100</v>
      </c>
    </row>
    <row r="7627" spans="1:17" x14ac:dyDescent="0.25">
      <c r="A7627" s="4" t="s">
        <v>2727</v>
      </c>
      <c r="B7627" s="4" t="s">
        <v>3</v>
      </c>
      <c r="C7627" s="4" t="s">
        <v>12</v>
      </c>
      <c r="D7627" s="4" t="s">
        <v>2729</v>
      </c>
      <c r="E7627" s="2" t="s">
        <v>71</v>
      </c>
      <c r="F7627" s="2" t="s">
        <v>1</v>
      </c>
      <c r="G7627" s="2" t="s">
        <v>1</v>
      </c>
      <c r="H7627" s="2" t="s">
        <v>72</v>
      </c>
      <c r="I7627" s="185">
        <f t="shared" si="6332"/>
        <v>10000</v>
      </c>
      <c r="J7627" s="185">
        <f t="shared" si="6332"/>
        <v>10000</v>
      </c>
      <c r="K7627" s="185">
        <f t="shared" si="6332"/>
        <v>8000</v>
      </c>
      <c r="L7627" s="185">
        <f t="shared" si="6332"/>
        <v>2000</v>
      </c>
      <c r="M7627" s="15">
        <f t="shared" si="6332"/>
        <v>2000</v>
      </c>
      <c r="N7627" s="15">
        <f t="shared" si="6332"/>
        <v>0</v>
      </c>
      <c r="O7627" s="15">
        <f t="shared" si="6332"/>
        <v>0</v>
      </c>
      <c r="P7627" s="15">
        <f t="shared" si="6316"/>
        <v>10000</v>
      </c>
      <c r="Q7627" s="185">
        <f t="shared" si="6321"/>
        <v>100</v>
      </c>
    </row>
    <row r="7628" spans="1:17" x14ac:dyDescent="0.25">
      <c r="A7628" s="4" t="s">
        <v>2727</v>
      </c>
      <c r="B7628" s="4" t="s">
        <v>3</v>
      </c>
      <c r="C7628" s="4" t="s">
        <v>12</v>
      </c>
      <c r="D7628" s="4" t="s">
        <v>2729</v>
      </c>
      <c r="E7628" s="3" t="s">
        <v>75</v>
      </c>
      <c r="F7628" s="4"/>
      <c r="G7628" s="16" t="s">
        <v>321</v>
      </c>
      <c r="H7628" s="16" t="s">
        <v>74</v>
      </c>
      <c r="I7628" s="183">
        <v>10000</v>
      </c>
      <c r="J7628" s="183">
        <v>10000</v>
      </c>
      <c r="K7628" s="183">
        <v>8000</v>
      </c>
      <c r="L7628" s="183">
        <f>M7628+N7628+O7628</f>
        <v>2000</v>
      </c>
      <c r="M7628" s="17">
        <v>2000</v>
      </c>
      <c r="N7628" s="17">
        <v>0</v>
      </c>
      <c r="O7628" s="17">
        <v>0</v>
      </c>
      <c r="P7628" s="17">
        <f t="shared" si="6316"/>
        <v>10000</v>
      </c>
      <c r="Q7628" s="183">
        <f t="shared" si="6321"/>
        <v>100</v>
      </c>
    </row>
    <row r="7629" spans="1:17" ht="22.5" x14ac:dyDescent="0.25">
      <c r="A7629" s="16" t="s">
        <v>1</v>
      </c>
      <c r="B7629" s="16" t="s">
        <v>1</v>
      </c>
      <c r="C7629" s="16" t="s">
        <v>1</v>
      </c>
      <c r="D7629" s="16" t="s">
        <v>1</v>
      </c>
      <c r="E7629" s="16" t="s">
        <v>1</v>
      </c>
      <c r="F7629" s="16" t="s">
        <v>1</v>
      </c>
      <c r="G7629" s="16" t="s">
        <v>1</v>
      </c>
      <c r="H7629" s="13" t="s">
        <v>2737</v>
      </c>
      <c r="I7629" s="184">
        <f t="shared" ref="I7629:O7629" si="6333">SUM(I7626,I7623,I7599)</f>
        <v>835034</v>
      </c>
      <c r="J7629" s="184">
        <f t="shared" si="6333"/>
        <v>835034</v>
      </c>
      <c r="K7629" s="184">
        <f t="shared" si="6333"/>
        <v>612082</v>
      </c>
      <c r="L7629" s="184">
        <f t="shared" si="6333"/>
        <v>170036</v>
      </c>
      <c r="M7629" s="14">
        <f t="shared" si="6333"/>
        <v>42014</v>
      </c>
      <c r="N7629" s="14">
        <f t="shared" si="6333"/>
        <v>63133</v>
      </c>
      <c r="O7629" s="14">
        <f t="shared" si="6333"/>
        <v>64889</v>
      </c>
      <c r="P7629" s="14">
        <f t="shared" si="6316"/>
        <v>782118</v>
      </c>
      <c r="Q7629" s="184">
        <f t="shared" si="6321"/>
        <v>93.663012524040937</v>
      </c>
    </row>
    <row r="7630" spans="1:17" ht="15.75" thickBot="1" x14ac:dyDescent="0.3">
      <c r="A7630" s="16" t="s">
        <v>1</v>
      </c>
      <c r="B7630" s="16" t="s">
        <v>1</v>
      </c>
      <c r="C7630" s="16" t="s">
        <v>1</v>
      </c>
      <c r="D7630" s="16" t="s">
        <v>1</v>
      </c>
      <c r="E7630" s="16" t="s">
        <v>1</v>
      </c>
      <c r="F7630" s="16" t="s">
        <v>1</v>
      </c>
      <c r="G7630" s="16" t="s">
        <v>1</v>
      </c>
      <c r="H7630" s="2" t="s">
        <v>77</v>
      </c>
      <c r="I7630" s="185">
        <v>13</v>
      </c>
      <c r="J7630" s="185">
        <v>13</v>
      </c>
      <c r="K7630" s="185"/>
      <c r="L7630" s="185">
        <f>M7630+N7630+O7630</f>
        <v>0</v>
      </c>
      <c r="M7630" s="16"/>
      <c r="N7630" s="16"/>
      <c r="O7630" s="16"/>
      <c r="P7630" s="15">
        <f t="shared" si="6316"/>
        <v>0</v>
      </c>
      <c r="Q7630" s="164"/>
    </row>
    <row r="7631" spans="1:17" ht="45.75" thickBot="1" x14ac:dyDescent="0.3">
      <c r="A7631" s="212" t="s">
        <v>1</v>
      </c>
      <c r="B7631" s="212" t="s">
        <v>1</v>
      </c>
      <c r="C7631" s="212" t="s">
        <v>1</v>
      </c>
      <c r="D7631" s="212" t="s">
        <v>1</v>
      </c>
      <c r="E7631" s="212" t="s">
        <v>1</v>
      </c>
      <c r="F7631" s="212" t="s">
        <v>1</v>
      </c>
      <c r="G7631" s="214" t="s">
        <v>1</v>
      </c>
      <c r="H7631" s="5" t="s">
        <v>78</v>
      </c>
      <c r="I7631" s="109" t="s">
        <v>3374</v>
      </c>
      <c r="J7631" s="109" t="s">
        <v>3433</v>
      </c>
      <c r="K7631" s="109" t="s">
        <v>3437</v>
      </c>
      <c r="L7631" s="109" t="s">
        <v>3434</v>
      </c>
      <c r="M7631" s="5" t="s">
        <v>3439</v>
      </c>
      <c r="N7631" s="5" t="s">
        <v>3440</v>
      </c>
      <c r="O7631" s="5" t="s">
        <v>3441</v>
      </c>
      <c r="P7631" s="5" t="s">
        <v>3438</v>
      </c>
      <c r="Q7631" s="162" t="s">
        <v>3302</v>
      </c>
    </row>
    <row r="7632" spans="1:17" x14ac:dyDescent="0.25">
      <c r="A7632" s="213"/>
      <c r="B7632" s="213"/>
      <c r="C7632" s="213"/>
      <c r="D7632" s="213"/>
      <c r="E7632" s="213"/>
      <c r="F7632" s="213"/>
      <c r="G7632" s="215"/>
      <c r="H7632" s="18" t="s">
        <v>1</v>
      </c>
      <c r="I7632" s="110">
        <v>1</v>
      </c>
      <c r="J7632" s="110">
        <v>2</v>
      </c>
      <c r="K7632" s="110">
        <v>20</v>
      </c>
      <c r="L7632" s="110" t="s">
        <v>3402</v>
      </c>
      <c r="M7632" s="12">
        <v>5</v>
      </c>
      <c r="N7632" s="12">
        <v>6</v>
      </c>
      <c r="O7632" s="12">
        <v>7</v>
      </c>
      <c r="P7632" s="12" t="s">
        <v>3303</v>
      </c>
      <c r="Q7632" s="110">
        <v>9</v>
      </c>
    </row>
    <row r="7633" spans="1:17" x14ac:dyDescent="0.25">
      <c r="A7633" s="213"/>
      <c r="B7633" s="213"/>
      <c r="C7633" s="213"/>
      <c r="D7633" s="213"/>
      <c r="E7633" s="213"/>
      <c r="F7633" s="213"/>
      <c r="G7633" s="215"/>
      <c r="H7633" s="19" t="s">
        <v>343</v>
      </c>
      <c r="I7633" s="186">
        <f t="shared" ref="I7633:L7633" si="6334">SUM(I7629)</f>
        <v>835034</v>
      </c>
      <c r="J7633" s="186">
        <f t="shared" ref="J7633" si="6335">SUM(J7629)</f>
        <v>835034</v>
      </c>
      <c r="K7633" s="186">
        <f t="shared" ref="K7633" si="6336">SUM(K7629)</f>
        <v>612082</v>
      </c>
      <c r="L7633" s="186">
        <f t="shared" si="6334"/>
        <v>170036</v>
      </c>
      <c r="M7633" s="20">
        <f t="shared" ref="M7633:O7633" si="6337">SUM(M7629)</f>
        <v>42014</v>
      </c>
      <c r="N7633" s="20">
        <f t="shared" si="6337"/>
        <v>63133</v>
      </c>
      <c r="O7633" s="20">
        <f t="shared" si="6337"/>
        <v>64889</v>
      </c>
      <c r="P7633" s="20">
        <f t="shared" ref="P7633:P7641" si="6338">K7633+L7633</f>
        <v>782118</v>
      </c>
      <c r="Q7633" s="186">
        <f>IF(J7633=0,"-",P7633/J7633*100)</f>
        <v>93.663012524040937</v>
      </c>
    </row>
    <row r="7634" spans="1:17" x14ac:dyDescent="0.25">
      <c r="A7634" s="216"/>
      <c r="B7634" s="216"/>
      <c r="C7634" s="216"/>
      <c r="D7634" s="216"/>
      <c r="E7634" s="216"/>
      <c r="F7634" s="216"/>
      <c r="G7634" s="217"/>
      <c r="H7634" s="21" t="s">
        <v>80</v>
      </c>
      <c r="I7634" s="186">
        <f t="shared" ref="I7634:L7634" si="6339">SUM(I7633)</f>
        <v>835034</v>
      </c>
      <c r="J7634" s="186">
        <f t="shared" ref="J7634" si="6340">SUM(J7633)</f>
        <v>835034</v>
      </c>
      <c r="K7634" s="186">
        <f t="shared" ref="K7634" si="6341">SUM(K7633)</f>
        <v>612082</v>
      </c>
      <c r="L7634" s="186">
        <f t="shared" si="6339"/>
        <v>170036</v>
      </c>
      <c r="M7634" s="20">
        <f t="shared" ref="M7634:O7634" si="6342">SUM(M7633)</f>
        <v>42014</v>
      </c>
      <c r="N7634" s="20">
        <f t="shared" si="6342"/>
        <v>63133</v>
      </c>
      <c r="O7634" s="20">
        <f t="shared" si="6342"/>
        <v>64889</v>
      </c>
      <c r="P7634" s="20">
        <f t="shared" si="6338"/>
        <v>782118</v>
      </c>
      <c r="Q7634" s="186">
        <f>IF(J7634=0,"-",P7634/J7634*100)</f>
        <v>93.663012524040937</v>
      </c>
    </row>
    <row r="7635" spans="1:17" x14ac:dyDescent="0.25">
      <c r="A7635" s="16" t="s">
        <v>1</v>
      </c>
      <c r="B7635" s="16" t="s">
        <v>1</v>
      </c>
      <c r="C7635" s="16" t="s">
        <v>1</v>
      </c>
      <c r="D7635" s="16" t="s">
        <v>1</v>
      </c>
      <c r="E7635" s="16" t="s">
        <v>1</v>
      </c>
      <c r="F7635" s="16" t="s">
        <v>1</v>
      </c>
      <c r="G7635" s="16" t="s">
        <v>1</v>
      </c>
      <c r="H7635" s="13" t="s">
        <v>2738</v>
      </c>
      <c r="I7635" s="184">
        <f t="shared" ref="I7635:L7635" si="6343">SUM(I7629)</f>
        <v>835034</v>
      </c>
      <c r="J7635" s="184">
        <f t="shared" ref="J7635" si="6344">SUM(J7629)</f>
        <v>835034</v>
      </c>
      <c r="K7635" s="184">
        <f t="shared" ref="K7635" si="6345">SUM(K7629)</f>
        <v>612082</v>
      </c>
      <c r="L7635" s="184">
        <f t="shared" si="6343"/>
        <v>170036</v>
      </c>
      <c r="M7635" s="14">
        <f t="shared" ref="M7635:O7635" si="6346">SUM(M7629)</f>
        <v>42014</v>
      </c>
      <c r="N7635" s="14">
        <f t="shared" si="6346"/>
        <v>63133</v>
      </c>
      <c r="O7635" s="14">
        <f t="shared" si="6346"/>
        <v>64889</v>
      </c>
      <c r="P7635" s="14">
        <f t="shared" si="6338"/>
        <v>782118</v>
      </c>
      <c r="Q7635" s="184">
        <f>IF(J7635=0,"-",P7635/J7635*100)</f>
        <v>93.663012524040937</v>
      </c>
    </row>
    <row r="7636" spans="1:17" x14ac:dyDescent="0.25">
      <c r="A7636" s="16" t="s">
        <v>1</v>
      </c>
      <c r="B7636" s="16" t="s">
        <v>1</v>
      </c>
      <c r="C7636" s="16" t="s">
        <v>1</v>
      </c>
      <c r="D7636" s="16" t="s">
        <v>1</v>
      </c>
      <c r="E7636" s="16" t="s">
        <v>1</v>
      </c>
      <c r="F7636" s="16" t="s">
        <v>1</v>
      </c>
      <c r="G7636" s="16" t="s">
        <v>1</v>
      </c>
      <c r="H7636" s="2" t="s">
        <v>77</v>
      </c>
      <c r="I7636" s="185">
        <f t="shared" ref="I7636:L7636" si="6347">SUM(I7630)</f>
        <v>13</v>
      </c>
      <c r="J7636" s="185">
        <f t="shared" ref="J7636" si="6348">SUM(J7630)</f>
        <v>13</v>
      </c>
      <c r="K7636" s="185"/>
      <c r="L7636" s="185">
        <f t="shared" si="6347"/>
        <v>0</v>
      </c>
      <c r="M7636" s="16">
        <f t="shared" ref="M7636:O7636" si="6349">SUM(M7630)</f>
        <v>0</v>
      </c>
      <c r="N7636" s="16">
        <f t="shared" si="6349"/>
        <v>0</v>
      </c>
      <c r="O7636" s="16">
        <f t="shared" si="6349"/>
        <v>0</v>
      </c>
      <c r="P7636" s="15">
        <f t="shared" si="6338"/>
        <v>0</v>
      </c>
      <c r="Q7636" s="185">
        <f>IF(J7636=0,"-",P7636/J7636*100)</f>
        <v>0</v>
      </c>
    </row>
    <row r="7637" spans="1:17" x14ac:dyDescent="0.25">
      <c r="A7637" s="16" t="s">
        <v>1</v>
      </c>
      <c r="B7637" s="16" t="s">
        <v>1</v>
      </c>
      <c r="C7637" s="16" t="s">
        <v>1</v>
      </c>
      <c r="D7637" s="16" t="s">
        <v>1</v>
      </c>
      <c r="E7637" s="16" t="s">
        <v>1</v>
      </c>
      <c r="F7637" s="16" t="s">
        <v>1</v>
      </c>
      <c r="G7637" s="16" t="s">
        <v>1</v>
      </c>
      <c r="H7637" s="23" t="s">
        <v>1</v>
      </c>
      <c r="I7637" s="179"/>
      <c r="J7637" s="179"/>
      <c r="K7637" s="179"/>
      <c r="L7637" s="179">
        <f>M7637+N7637+O7637</f>
        <v>0</v>
      </c>
      <c r="M7637" s="24"/>
      <c r="N7637" s="24"/>
      <c r="O7637" s="24"/>
      <c r="P7637" s="24">
        <f t="shared" si="6338"/>
        <v>0</v>
      </c>
      <c r="Q7637" s="167"/>
    </row>
    <row r="7638" spans="1:17" x14ac:dyDescent="0.25">
      <c r="A7638" s="16" t="s">
        <v>1</v>
      </c>
      <c r="B7638" s="16" t="s">
        <v>1</v>
      </c>
      <c r="C7638" s="16" t="s">
        <v>1</v>
      </c>
      <c r="D7638" s="16" t="s">
        <v>1</v>
      </c>
      <c r="E7638" s="16" t="s">
        <v>1</v>
      </c>
      <c r="F7638" s="16" t="s">
        <v>1</v>
      </c>
      <c r="G7638" s="16" t="s">
        <v>1</v>
      </c>
      <c r="H7638" s="13" t="s">
        <v>2739</v>
      </c>
      <c r="I7638" s="188">
        <f t="shared" ref="I7638:L7638" si="6350">SUM(I7635)</f>
        <v>835034</v>
      </c>
      <c r="J7638" s="188">
        <f t="shared" ref="J7638" si="6351">SUM(J7635)</f>
        <v>835034</v>
      </c>
      <c r="K7638" s="188">
        <f t="shared" ref="K7638" si="6352">SUM(K7635)</f>
        <v>612082</v>
      </c>
      <c r="L7638" s="188">
        <f t="shared" si="6350"/>
        <v>170036</v>
      </c>
      <c r="M7638" s="25">
        <f t="shared" ref="M7638:O7638" si="6353">SUM(M7635)</f>
        <v>42014</v>
      </c>
      <c r="N7638" s="25">
        <f t="shared" si="6353"/>
        <v>63133</v>
      </c>
      <c r="O7638" s="25">
        <f t="shared" si="6353"/>
        <v>64889</v>
      </c>
      <c r="P7638" s="25">
        <f t="shared" si="6338"/>
        <v>782118</v>
      </c>
      <c r="Q7638" s="188">
        <f>IF(J7638=0,"-",P7638/J7638*100)</f>
        <v>93.663012524040937</v>
      </c>
    </row>
    <row r="7639" spans="1:17" x14ac:dyDescent="0.25">
      <c r="A7639" s="16" t="s">
        <v>1</v>
      </c>
      <c r="B7639" s="16" t="s">
        <v>1</v>
      </c>
      <c r="C7639" s="16" t="s">
        <v>1</v>
      </c>
      <c r="D7639" s="16" t="s">
        <v>1</v>
      </c>
      <c r="E7639" s="16" t="s">
        <v>1</v>
      </c>
      <c r="F7639" s="16" t="s">
        <v>1</v>
      </c>
      <c r="G7639" s="16" t="s">
        <v>1</v>
      </c>
      <c r="H7639" s="2" t="s">
        <v>112</v>
      </c>
      <c r="I7639" s="185">
        <f t="shared" ref="I7639:L7639" si="6354">SUM(I7636)</f>
        <v>13</v>
      </c>
      <c r="J7639" s="185">
        <f t="shared" ref="J7639" si="6355">SUM(J7636)</f>
        <v>13</v>
      </c>
      <c r="K7639" s="185"/>
      <c r="L7639" s="185">
        <f t="shared" si="6354"/>
        <v>0</v>
      </c>
      <c r="M7639" s="16">
        <f t="shared" ref="M7639:O7639" si="6356">SUM(M7636)</f>
        <v>0</v>
      </c>
      <c r="N7639" s="16">
        <f t="shared" si="6356"/>
        <v>0</v>
      </c>
      <c r="O7639" s="16">
        <f t="shared" si="6356"/>
        <v>0</v>
      </c>
      <c r="P7639" s="15">
        <f t="shared" si="6338"/>
        <v>0</v>
      </c>
      <c r="Q7639" s="185">
        <f>IF(J7639=0,"-",P7639/J7639*100)</f>
        <v>0</v>
      </c>
    </row>
    <row r="7640" spans="1:17" ht="33.75" x14ac:dyDescent="0.25">
      <c r="A7640" s="1" t="s">
        <v>2740</v>
      </c>
      <c r="B7640" s="2" t="s">
        <v>1</v>
      </c>
      <c r="C7640" s="2" t="s">
        <v>1</v>
      </c>
      <c r="D7640" s="2" t="s">
        <v>1</v>
      </c>
      <c r="E7640" s="2" t="s">
        <v>1</v>
      </c>
      <c r="F7640" s="2" t="s">
        <v>1</v>
      </c>
      <c r="G7640" s="2" t="s">
        <v>1</v>
      </c>
      <c r="H7640" s="2" t="s">
        <v>2741</v>
      </c>
      <c r="I7640" s="183">
        <v>0</v>
      </c>
      <c r="J7640" s="183"/>
      <c r="K7640" s="183"/>
      <c r="L7640" s="183">
        <f>M7640+N7640+O7640</f>
        <v>0</v>
      </c>
      <c r="M7640" s="3"/>
      <c r="N7640" s="3"/>
      <c r="O7640" s="3"/>
      <c r="P7640" s="3">
        <f t="shared" si="6338"/>
        <v>0</v>
      </c>
      <c r="Q7640" s="161"/>
    </row>
    <row r="7641" spans="1:17" ht="15.75" thickBot="1" x14ac:dyDescent="0.3">
      <c r="A7641" s="1" t="s">
        <v>2740</v>
      </c>
      <c r="B7641" s="1" t="s">
        <v>3</v>
      </c>
      <c r="C7641" s="4" t="s">
        <v>1</v>
      </c>
      <c r="D7641" s="4" t="s">
        <v>1</v>
      </c>
      <c r="E7641" s="2" t="s">
        <v>1</v>
      </c>
      <c r="F7641" s="2" t="s">
        <v>1</v>
      </c>
      <c r="G7641" s="2" t="s">
        <v>1</v>
      </c>
      <c r="H7641" s="2" t="s">
        <v>1</v>
      </c>
      <c r="I7641" s="183"/>
      <c r="J7641" s="183"/>
      <c r="K7641" s="183"/>
      <c r="L7641" s="183">
        <f>M7641+N7641+O7641</f>
        <v>0</v>
      </c>
      <c r="M7641" s="3"/>
      <c r="N7641" s="3"/>
      <c r="O7641" s="3"/>
      <c r="P7641" s="3">
        <f t="shared" si="6338"/>
        <v>0</v>
      </c>
      <c r="Q7641" s="161"/>
    </row>
    <row r="7642" spans="1:17" ht="45.75" thickBot="1" x14ac:dyDescent="0.3">
      <c r="A7642" s="5" t="s">
        <v>4</v>
      </c>
      <c r="B7642" s="5" t="s">
        <v>5</v>
      </c>
      <c r="C7642" s="5" t="s">
        <v>6</v>
      </c>
      <c r="D7642" s="6" t="s">
        <v>1</v>
      </c>
      <c r="E7642" s="5" t="s">
        <v>7</v>
      </c>
      <c r="F7642" s="5" t="s">
        <v>8</v>
      </c>
      <c r="G7642" s="5" t="s">
        <v>9</v>
      </c>
      <c r="H7642" s="5" t="s">
        <v>10</v>
      </c>
      <c r="I7642" s="109" t="s">
        <v>3374</v>
      </c>
      <c r="J7642" s="109" t="s">
        <v>3433</v>
      </c>
      <c r="K7642" s="109" t="s">
        <v>3437</v>
      </c>
      <c r="L7642" s="109" t="s">
        <v>3434</v>
      </c>
      <c r="M7642" s="5" t="s">
        <v>3439</v>
      </c>
      <c r="N7642" s="5" t="s">
        <v>3440</v>
      </c>
      <c r="O7642" s="5" t="s">
        <v>3441</v>
      </c>
      <c r="P7642" s="5" t="s">
        <v>3438</v>
      </c>
      <c r="Q7642" s="162" t="s">
        <v>3302</v>
      </c>
    </row>
    <row r="7643" spans="1:17" x14ac:dyDescent="0.25">
      <c r="A7643" s="7" t="s">
        <v>1</v>
      </c>
      <c r="B7643" s="7" t="s">
        <v>1</v>
      </c>
      <c r="C7643" s="7" t="s">
        <v>1</v>
      </c>
      <c r="D7643" s="8" t="s">
        <v>1</v>
      </c>
      <c r="E7643" s="8" t="s">
        <v>1</v>
      </c>
      <c r="F7643" s="9" t="s">
        <v>1</v>
      </c>
      <c r="G7643" s="10" t="s">
        <v>1</v>
      </c>
      <c r="H7643" s="11" t="s">
        <v>1</v>
      </c>
      <c r="I7643" s="110">
        <v>1</v>
      </c>
      <c r="J7643" s="110">
        <v>2</v>
      </c>
      <c r="K7643" s="110">
        <v>20</v>
      </c>
      <c r="L7643" s="110" t="s">
        <v>3402</v>
      </c>
      <c r="M7643" s="12">
        <v>5</v>
      </c>
      <c r="N7643" s="12">
        <v>6</v>
      </c>
      <c r="O7643" s="12">
        <v>7</v>
      </c>
      <c r="P7643" s="12" t="s">
        <v>3303</v>
      </c>
      <c r="Q7643" s="110">
        <v>9</v>
      </c>
    </row>
    <row r="7644" spans="1:17" ht="33.75" x14ac:dyDescent="0.25">
      <c r="A7644" s="1" t="s">
        <v>2740</v>
      </c>
      <c r="B7644" s="1" t="s">
        <v>3</v>
      </c>
      <c r="C7644" s="4" t="s">
        <v>12</v>
      </c>
      <c r="D7644" s="4" t="s">
        <v>2742</v>
      </c>
      <c r="E7644" s="2" t="s">
        <v>1</v>
      </c>
      <c r="F7644" s="2" t="s">
        <v>1</v>
      </c>
      <c r="G7644" s="2" t="s">
        <v>1</v>
      </c>
      <c r="H7644" s="2" t="s">
        <v>2741</v>
      </c>
      <c r="I7644" s="183">
        <v>0</v>
      </c>
      <c r="J7644" s="183"/>
      <c r="K7644" s="183"/>
      <c r="L7644" s="183">
        <f>M7644+N7644+O7644</f>
        <v>0</v>
      </c>
      <c r="M7644" s="3"/>
      <c r="N7644" s="3"/>
      <c r="O7644" s="3"/>
      <c r="P7644" s="3">
        <f t="shared" ref="P7644:P7675" si="6357">K7644+L7644</f>
        <v>0</v>
      </c>
      <c r="Q7644" s="161"/>
    </row>
    <row r="7645" spans="1:17" ht="33.75" x14ac:dyDescent="0.25">
      <c r="A7645" s="1" t="s">
        <v>1</v>
      </c>
      <c r="B7645" s="1" t="s">
        <v>1</v>
      </c>
      <c r="C7645" s="1" t="s">
        <v>1</v>
      </c>
      <c r="D7645" s="2" t="s">
        <v>1</v>
      </c>
      <c r="E7645" s="2" t="s">
        <v>1</v>
      </c>
      <c r="F7645" s="2" t="s">
        <v>1</v>
      </c>
      <c r="G7645" s="2" t="s">
        <v>1</v>
      </c>
      <c r="H7645" s="13" t="s">
        <v>14</v>
      </c>
      <c r="I7645" s="184">
        <f t="shared" ref="I7645:O7645" si="6358">SUM(I7646,I7654,I7656)</f>
        <v>13642630</v>
      </c>
      <c r="J7645" s="184">
        <f t="shared" ref="J7645" si="6359">SUM(J7646,J7654,J7656)</f>
        <v>13634797</v>
      </c>
      <c r="K7645" s="184">
        <f t="shared" ref="K7645" si="6360">SUM(K7646,K7654,K7656)</f>
        <v>9941759</v>
      </c>
      <c r="L7645" s="184">
        <f t="shared" si="6358"/>
        <v>2468535</v>
      </c>
      <c r="M7645" s="14">
        <f t="shared" si="6358"/>
        <v>1246648</v>
      </c>
      <c r="N7645" s="14">
        <f t="shared" si="6358"/>
        <v>611440</v>
      </c>
      <c r="O7645" s="14">
        <f t="shared" si="6358"/>
        <v>610447</v>
      </c>
      <c r="P7645" s="14">
        <f t="shared" si="6357"/>
        <v>12410294</v>
      </c>
      <c r="Q7645" s="184">
        <f t="shared" ref="Q7645:Q7676" si="6361">IF(J7645=0,"-",P7645/J7645*100)</f>
        <v>91.019279568298671</v>
      </c>
    </row>
    <row r="7646" spans="1:17" x14ac:dyDescent="0.25">
      <c r="A7646" s="4" t="s">
        <v>2740</v>
      </c>
      <c r="B7646" s="4" t="s">
        <v>3</v>
      </c>
      <c r="C7646" s="4" t="s">
        <v>12</v>
      </c>
      <c r="D7646" s="4" t="s">
        <v>2742</v>
      </c>
      <c r="E7646" s="2" t="s">
        <v>15</v>
      </c>
      <c r="F7646" s="2" t="s">
        <v>1</v>
      </c>
      <c r="G7646" s="2" t="s">
        <v>1</v>
      </c>
      <c r="H7646" s="2" t="s">
        <v>16</v>
      </c>
      <c r="I7646" s="185">
        <f t="shared" ref="I7646:O7646" si="6362">SUM(I7647:I7648)</f>
        <v>3779561</v>
      </c>
      <c r="J7646" s="185">
        <f t="shared" ref="J7646" si="6363">SUM(J7647:J7648)</f>
        <v>3771728</v>
      </c>
      <c r="K7646" s="185">
        <f t="shared" ref="K7646" si="6364">SUM(K7647:K7648)</f>
        <v>2771702</v>
      </c>
      <c r="L7646" s="185">
        <f t="shared" si="6362"/>
        <v>1000026</v>
      </c>
      <c r="M7646" s="15">
        <f t="shared" si="6362"/>
        <v>414029</v>
      </c>
      <c r="N7646" s="15">
        <f t="shared" si="6362"/>
        <v>292900</v>
      </c>
      <c r="O7646" s="15">
        <f t="shared" si="6362"/>
        <v>293097</v>
      </c>
      <c r="P7646" s="15">
        <f t="shared" si="6357"/>
        <v>3771728</v>
      </c>
      <c r="Q7646" s="185">
        <f t="shared" si="6361"/>
        <v>100</v>
      </c>
    </row>
    <row r="7647" spans="1:17" x14ac:dyDescent="0.25">
      <c r="A7647" s="4" t="s">
        <v>2740</v>
      </c>
      <c r="B7647" s="4" t="s">
        <v>3</v>
      </c>
      <c r="C7647" s="4" t="s">
        <v>12</v>
      </c>
      <c r="D7647" s="4" t="s">
        <v>2742</v>
      </c>
      <c r="E7647" s="3" t="s">
        <v>18</v>
      </c>
      <c r="F7647" s="4"/>
      <c r="G7647" s="16" t="s">
        <v>2743</v>
      </c>
      <c r="H7647" s="16" t="s">
        <v>17</v>
      </c>
      <c r="I7647" s="183">
        <v>3320261</v>
      </c>
      <c r="J7647" s="183">
        <v>3320261</v>
      </c>
      <c r="K7647" s="183">
        <v>2410064</v>
      </c>
      <c r="L7647" s="183">
        <f>M7647+N7647+O7647</f>
        <v>910197</v>
      </c>
      <c r="M7647" s="17">
        <v>370000</v>
      </c>
      <c r="N7647" s="17">
        <v>270000</v>
      </c>
      <c r="O7647" s="17">
        <f>270000+197</f>
        <v>270197</v>
      </c>
      <c r="P7647" s="17">
        <f t="shared" si="6357"/>
        <v>3320261</v>
      </c>
      <c r="Q7647" s="183">
        <f t="shared" si="6361"/>
        <v>100</v>
      </c>
    </row>
    <row r="7648" spans="1:17" x14ac:dyDescent="0.25">
      <c r="A7648" s="1" t="s">
        <v>2740</v>
      </c>
      <c r="B7648" s="1" t="s">
        <v>3</v>
      </c>
      <c r="C7648" s="1" t="s">
        <v>12</v>
      </c>
      <c r="D7648" s="1" t="s">
        <v>2742</v>
      </c>
      <c r="E7648" s="1" t="s">
        <v>20</v>
      </c>
      <c r="F7648" s="4" t="s">
        <v>1</v>
      </c>
      <c r="G7648" s="16" t="s">
        <v>1</v>
      </c>
      <c r="H7648" s="2" t="s">
        <v>21</v>
      </c>
      <c r="I7648" s="185">
        <f t="shared" ref="I7648:O7648" si="6365">SUM(I7649:I7653)</f>
        <v>459300</v>
      </c>
      <c r="J7648" s="185">
        <f t="shared" si="6365"/>
        <v>451467</v>
      </c>
      <c r="K7648" s="185">
        <f t="shared" si="6365"/>
        <v>361638</v>
      </c>
      <c r="L7648" s="185">
        <f t="shared" si="6365"/>
        <v>89829</v>
      </c>
      <c r="M7648" s="15">
        <f t="shared" si="6365"/>
        <v>44029</v>
      </c>
      <c r="N7648" s="15">
        <f t="shared" si="6365"/>
        <v>22900</v>
      </c>
      <c r="O7648" s="15">
        <f t="shared" si="6365"/>
        <v>22900</v>
      </c>
      <c r="P7648" s="15">
        <f t="shared" si="6357"/>
        <v>451467</v>
      </c>
      <c r="Q7648" s="185">
        <f t="shared" si="6361"/>
        <v>100</v>
      </c>
    </row>
    <row r="7649" spans="1:17" x14ac:dyDescent="0.25">
      <c r="A7649" s="4" t="s">
        <v>2740</v>
      </c>
      <c r="B7649" s="4" t="s">
        <v>3</v>
      </c>
      <c r="C7649" s="4" t="s">
        <v>12</v>
      </c>
      <c r="D7649" s="4" t="s">
        <v>2742</v>
      </c>
      <c r="E7649" s="3" t="s">
        <v>22</v>
      </c>
      <c r="F7649" s="4" t="s">
        <v>2744</v>
      </c>
      <c r="G7649" s="16" t="s">
        <v>2743</v>
      </c>
      <c r="H7649" s="16" t="s">
        <v>86</v>
      </c>
      <c r="I7649" s="183">
        <v>59300</v>
      </c>
      <c r="J7649" s="183">
        <v>59300</v>
      </c>
      <c r="K7649" s="183">
        <v>44223</v>
      </c>
      <c r="L7649" s="183">
        <f>M7649+N7649+O7649</f>
        <v>15077</v>
      </c>
      <c r="M7649" s="17">
        <f>4900+377</f>
        <v>5277</v>
      </c>
      <c r="N7649" s="17">
        <v>4900</v>
      </c>
      <c r="O7649" s="17">
        <v>4900</v>
      </c>
      <c r="P7649" s="17">
        <f t="shared" si="6357"/>
        <v>59300</v>
      </c>
      <c r="Q7649" s="183">
        <f t="shared" si="6361"/>
        <v>100</v>
      </c>
    </row>
    <row r="7650" spans="1:17" x14ac:dyDescent="0.25">
      <c r="A7650" s="4" t="s">
        <v>2740</v>
      </c>
      <c r="B7650" s="4" t="s">
        <v>3</v>
      </c>
      <c r="C7650" s="4" t="s">
        <v>12</v>
      </c>
      <c r="D7650" s="4" t="s">
        <v>2742</v>
      </c>
      <c r="E7650" s="3" t="s">
        <v>22</v>
      </c>
      <c r="F7650" s="4" t="s">
        <v>2745</v>
      </c>
      <c r="G7650" s="16" t="s">
        <v>2743</v>
      </c>
      <c r="H7650" s="16" t="s">
        <v>26</v>
      </c>
      <c r="I7650" s="183">
        <v>221000</v>
      </c>
      <c r="J7650" s="183">
        <v>221000</v>
      </c>
      <c r="K7650" s="183">
        <v>163248</v>
      </c>
      <c r="L7650" s="183">
        <f>M7650+N7650+O7650</f>
        <v>57752</v>
      </c>
      <c r="M7650" s="17">
        <f>18000+3752</f>
        <v>21752</v>
      </c>
      <c r="N7650" s="17">
        <v>18000</v>
      </c>
      <c r="O7650" s="17">
        <v>18000</v>
      </c>
      <c r="P7650" s="17">
        <f t="shared" si="6357"/>
        <v>221000</v>
      </c>
      <c r="Q7650" s="183">
        <f t="shared" si="6361"/>
        <v>100</v>
      </c>
    </row>
    <row r="7651" spans="1:17" x14ac:dyDescent="0.25">
      <c r="A7651" s="4" t="s">
        <v>2740</v>
      </c>
      <c r="B7651" s="4" t="s">
        <v>3</v>
      </c>
      <c r="C7651" s="4" t="s">
        <v>12</v>
      </c>
      <c r="D7651" s="4" t="s">
        <v>2742</v>
      </c>
      <c r="E7651" s="3" t="s">
        <v>22</v>
      </c>
      <c r="F7651" s="4" t="s">
        <v>2746</v>
      </c>
      <c r="G7651" s="16" t="s">
        <v>2743</v>
      </c>
      <c r="H7651" s="16" t="s">
        <v>28</v>
      </c>
      <c r="I7651" s="183">
        <v>59000</v>
      </c>
      <c r="J7651" s="183">
        <v>51167</v>
      </c>
      <c r="K7651" s="183">
        <v>51167</v>
      </c>
      <c r="L7651" s="183">
        <f>M7651+N7651+O7651</f>
        <v>0</v>
      </c>
      <c r="M7651" s="17"/>
      <c r="N7651" s="17"/>
      <c r="O7651" s="17"/>
      <c r="P7651" s="17">
        <f t="shared" si="6357"/>
        <v>51167</v>
      </c>
      <c r="Q7651" s="183">
        <f t="shared" si="6361"/>
        <v>100</v>
      </c>
    </row>
    <row r="7652" spans="1:17" x14ac:dyDescent="0.25">
      <c r="A7652" s="4" t="s">
        <v>2740</v>
      </c>
      <c r="B7652" s="4" t="s">
        <v>3</v>
      </c>
      <c r="C7652" s="4" t="s">
        <v>12</v>
      </c>
      <c r="D7652" s="4" t="s">
        <v>2742</v>
      </c>
      <c r="E7652" s="3" t="s">
        <v>22</v>
      </c>
      <c r="F7652" s="4" t="s">
        <v>2747</v>
      </c>
      <c r="G7652" s="16" t="s">
        <v>2743</v>
      </c>
      <c r="H7652" s="16" t="s">
        <v>24</v>
      </c>
      <c r="I7652" s="183">
        <v>65000</v>
      </c>
      <c r="J7652" s="183">
        <v>65000</v>
      </c>
      <c r="K7652" s="183">
        <v>55000</v>
      </c>
      <c r="L7652" s="183">
        <f>M7652+N7652+O7652</f>
        <v>10000</v>
      </c>
      <c r="M7652" s="17">
        <v>10000</v>
      </c>
      <c r="N7652" s="17"/>
      <c r="O7652" s="17"/>
      <c r="P7652" s="17">
        <f t="shared" si="6357"/>
        <v>65000</v>
      </c>
      <c r="Q7652" s="183">
        <f t="shared" si="6361"/>
        <v>100</v>
      </c>
    </row>
    <row r="7653" spans="1:17" x14ac:dyDescent="0.25">
      <c r="A7653" s="4" t="s">
        <v>2740</v>
      </c>
      <c r="B7653" s="4" t="s">
        <v>3</v>
      </c>
      <c r="C7653" s="4" t="s">
        <v>12</v>
      </c>
      <c r="D7653" s="4" t="s">
        <v>2742</v>
      </c>
      <c r="E7653" s="3" t="s">
        <v>22</v>
      </c>
      <c r="F7653" s="4" t="s">
        <v>2748</v>
      </c>
      <c r="G7653" s="16" t="s">
        <v>2743</v>
      </c>
      <c r="H7653" s="16" t="s">
        <v>30</v>
      </c>
      <c r="I7653" s="183">
        <v>55000</v>
      </c>
      <c r="J7653" s="183">
        <v>55000</v>
      </c>
      <c r="K7653" s="183">
        <v>48000</v>
      </c>
      <c r="L7653" s="183">
        <f>M7653+N7653+O7653</f>
        <v>7000</v>
      </c>
      <c r="M7653" s="17">
        <v>7000</v>
      </c>
      <c r="N7653" s="17"/>
      <c r="O7653" s="17"/>
      <c r="P7653" s="17">
        <f t="shared" si="6357"/>
        <v>55000</v>
      </c>
      <c r="Q7653" s="183">
        <f t="shared" si="6361"/>
        <v>100</v>
      </c>
    </row>
    <row r="7654" spans="1:17" x14ac:dyDescent="0.25">
      <c r="A7654" s="4" t="s">
        <v>2740</v>
      </c>
      <c r="B7654" s="4" t="s">
        <v>3</v>
      </c>
      <c r="C7654" s="4" t="s">
        <v>12</v>
      </c>
      <c r="D7654" s="4" t="s">
        <v>2742</v>
      </c>
      <c r="E7654" s="2" t="s">
        <v>31</v>
      </c>
      <c r="F7654" s="2" t="s">
        <v>1</v>
      </c>
      <c r="G7654" s="2" t="s">
        <v>1</v>
      </c>
      <c r="H7654" s="2" t="s">
        <v>32</v>
      </c>
      <c r="I7654" s="185">
        <f t="shared" ref="I7654:O7654" si="6366">SUM(I7655)</f>
        <v>348627</v>
      </c>
      <c r="J7654" s="185">
        <f t="shared" si="6366"/>
        <v>348627</v>
      </c>
      <c r="K7654" s="185">
        <f t="shared" si="6366"/>
        <v>253156</v>
      </c>
      <c r="L7654" s="185">
        <f t="shared" si="6366"/>
        <v>95471</v>
      </c>
      <c r="M7654" s="15">
        <f t="shared" si="6366"/>
        <v>37471</v>
      </c>
      <c r="N7654" s="15">
        <f t="shared" si="6366"/>
        <v>29000</v>
      </c>
      <c r="O7654" s="15">
        <f t="shared" si="6366"/>
        <v>29000</v>
      </c>
      <c r="P7654" s="15">
        <f t="shared" si="6357"/>
        <v>348627</v>
      </c>
      <c r="Q7654" s="185">
        <f t="shared" si="6361"/>
        <v>100</v>
      </c>
    </row>
    <row r="7655" spans="1:17" x14ac:dyDescent="0.25">
      <c r="A7655" s="4" t="s">
        <v>2740</v>
      </c>
      <c r="B7655" s="4" t="s">
        <v>3</v>
      </c>
      <c r="C7655" s="4" t="s">
        <v>12</v>
      </c>
      <c r="D7655" s="4" t="s">
        <v>2742</v>
      </c>
      <c r="E7655" s="3" t="s">
        <v>34</v>
      </c>
      <c r="F7655" s="4"/>
      <c r="G7655" s="16" t="s">
        <v>2743</v>
      </c>
      <c r="H7655" s="16" t="s">
        <v>33</v>
      </c>
      <c r="I7655" s="183">
        <v>348627</v>
      </c>
      <c r="J7655" s="183">
        <v>348627</v>
      </c>
      <c r="K7655" s="183">
        <v>253156</v>
      </c>
      <c r="L7655" s="183">
        <f>M7655+N7655+O7655</f>
        <v>95471</v>
      </c>
      <c r="M7655" s="17">
        <f>29000+8471</f>
        <v>37471</v>
      </c>
      <c r="N7655" s="17">
        <v>29000</v>
      </c>
      <c r="O7655" s="17">
        <v>29000</v>
      </c>
      <c r="P7655" s="17">
        <f t="shared" si="6357"/>
        <v>348627</v>
      </c>
      <c r="Q7655" s="183">
        <f t="shared" si="6361"/>
        <v>100</v>
      </c>
    </row>
    <row r="7656" spans="1:17" x14ac:dyDescent="0.25">
      <c r="A7656" s="4" t="s">
        <v>2740</v>
      </c>
      <c r="B7656" s="4" t="s">
        <v>3</v>
      </c>
      <c r="C7656" s="4" t="s">
        <v>12</v>
      </c>
      <c r="D7656" s="4" t="s">
        <v>2742</v>
      </c>
      <c r="E7656" s="2" t="s">
        <v>35</v>
      </c>
      <c r="F7656" s="2" t="s">
        <v>1</v>
      </c>
      <c r="G7656" s="2" t="s">
        <v>1</v>
      </c>
      <c r="H7656" s="2" t="s">
        <v>36</v>
      </c>
      <c r="I7656" s="185">
        <f t="shared" ref="I7656:O7656" si="6367">SUM(I7657:I7662)</f>
        <v>9514442</v>
      </c>
      <c r="J7656" s="185">
        <f t="shared" si="6367"/>
        <v>9514442</v>
      </c>
      <c r="K7656" s="185">
        <f t="shared" si="6367"/>
        <v>6916901</v>
      </c>
      <c r="L7656" s="185">
        <f t="shared" si="6367"/>
        <v>1373038</v>
      </c>
      <c r="M7656" s="15">
        <f t="shared" si="6367"/>
        <v>795148</v>
      </c>
      <c r="N7656" s="15">
        <f t="shared" si="6367"/>
        <v>289540</v>
      </c>
      <c r="O7656" s="15">
        <f t="shared" si="6367"/>
        <v>288350</v>
      </c>
      <c r="P7656" s="15">
        <f t="shared" si="6357"/>
        <v>8289939</v>
      </c>
      <c r="Q7656" s="185">
        <f t="shared" si="6361"/>
        <v>87.130059755474889</v>
      </c>
    </row>
    <row r="7657" spans="1:17" x14ac:dyDescent="0.25">
      <c r="A7657" s="4" t="s">
        <v>2740</v>
      </c>
      <c r="B7657" s="4" t="s">
        <v>3</v>
      </c>
      <c r="C7657" s="4" t="s">
        <v>12</v>
      </c>
      <c r="D7657" s="4" t="s">
        <v>2742</v>
      </c>
      <c r="E7657" s="3" t="s">
        <v>39</v>
      </c>
      <c r="F7657" s="4"/>
      <c r="G7657" s="16" t="s">
        <v>2743</v>
      </c>
      <c r="H7657" s="16" t="s">
        <v>38</v>
      </c>
      <c r="I7657" s="183">
        <v>8500</v>
      </c>
      <c r="J7657" s="183">
        <v>8500</v>
      </c>
      <c r="K7657" s="183">
        <v>6500</v>
      </c>
      <c r="L7657" s="183">
        <f>M7657+N7657+O7657</f>
        <v>2000</v>
      </c>
      <c r="M7657" s="17">
        <v>2000</v>
      </c>
      <c r="N7657" s="17"/>
      <c r="O7657" s="17"/>
      <c r="P7657" s="17">
        <f t="shared" si="6357"/>
        <v>8500</v>
      </c>
      <c r="Q7657" s="183">
        <f t="shared" si="6361"/>
        <v>100</v>
      </c>
    </row>
    <row r="7658" spans="1:17" x14ac:dyDescent="0.25">
      <c r="A7658" s="4" t="s">
        <v>2740</v>
      </c>
      <c r="B7658" s="4" t="s">
        <v>3</v>
      </c>
      <c r="C7658" s="4" t="s">
        <v>12</v>
      </c>
      <c r="D7658" s="4" t="s">
        <v>2742</v>
      </c>
      <c r="E7658" s="3" t="s">
        <v>197</v>
      </c>
      <c r="F7658" s="4"/>
      <c r="G7658" s="16" t="s">
        <v>2743</v>
      </c>
      <c r="H7658" s="16" t="s">
        <v>196</v>
      </c>
      <c r="I7658" s="183">
        <v>7500000</v>
      </c>
      <c r="J7658" s="183">
        <v>7500000</v>
      </c>
      <c r="K7658" s="183">
        <v>5375000</v>
      </c>
      <c r="L7658" s="183">
        <f>M7658+N7658+O7658</f>
        <v>1200000</v>
      </c>
      <c r="M7658" s="208">
        <v>625000</v>
      </c>
      <c r="N7658" s="211">
        <v>287500</v>
      </c>
      <c r="O7658" s="211">
        <v>287500</v>
      </c>
      <c r="P7658" s="17">
        <f t="shared" si="6357"/>
        <v>6575000</v>
      </c>
      <c r="Q7658" s="183">
        <f t="shared" si="6361"/>
        <v>87.666666666666671</v>
      </c>
    </row>
    <row r="7659" spans="1:17" x14ac:dyDescent="0.25">
      <c r="A7659" s="4" t="s">
        <v>2740</v>
      </c>
      <c r="B7659" s="4" t="s">
        <v>3</v>
      </c>
      <c r="C7659" s="4" t="s">
        <v>12</v>
      </c>
      <c r="D7659" s="4" t="s">
        <v>2742</v>
      </c>
      <c r="E7659" s="3" t="s">
        <v>200</v>
      </c>
      <c r="F7659" s="4"/>
      <c r="G7659" s="16" t="s">
        <v>2743</v>
      </c>
      <c r="H7659" s="16" t="s">
        <v>199</v>
      </c>
      <c r="I7659" s="183">
        <v>100</v>
      </c>
      <c r="J7659" s="183">
        <v>100</v>
      </c>
      <c r="K7659" s="183">
        <v>100</v>
      </c>
      <c r="L7659" s="183">
        <f>M7659+N7659+O7659</f>
        <v>0</v>
      </c>
      <c r="M7659" s="17"/>
      <c r="N7659" s="17"/>
      <c r="O7659" s="17"/>
      <c r="P7659" s="17">
        <f t="shared" si="6357"/>
        <v>100</v>
      </c>
      <c r="Q7659" s="183">
        <f t="shared" si="6361"/>
        <v>100</v>
      </c>
    </row>
    <row r="7660" spans="1:17" x14ac:dyDescent="0.25">
      <c r="A7660" s="4" t="s">
        <v>2740</v>
      </c>
      <c r="B7660" s="4" t="s">
        <v>3</v>
      </c>
      <c r="C7660" s="4" t="s">
        <v>12</v>
      </c>
      <c r="D7660" s="4" t="s">
        <v>2742</v>
      </c>
      <c r="E7660" s="3">
        <v>613400</v>
      </c>
      <c r="F7660" s="4"/>
      <c r="G7660" s="16" t="s">
        <v>2743</v>
      </c>
      <c r="H7660" s="16" t="s">
        <v>202</v>
      </c>
      <c r="I7660" s="183">
        <v>1000</v>
      </c>
      <c r="J7660" s="183">
        <v>1000</v>
      </c>
      <c r="K7660" s="183">
        <v>1000</v>
      </c>
      <c r="L7660" s="183">
        <f>M7660+N7660+O7660</f>
        <v>0</v>
      </c>
      <c r="M7660" s="17"/>
      <c r="N7660" s="17"/>
      <c r="O7660" s="17"/>
      <c r="P7660" s="17">
        <f t="shared" si="6357"/>
        <v>1000</v>
      </c>
      <c r="Q7660" s="183">
        <f t="shared" si="6361"/>
        <v>100</v>
      </c>
    </row>
    <row r="7661" spans="1:17" x14ac:dyDescent="0.25">
      <c r="A7661" s="4" t="s">
        <v>2740</v>
      </c>
      <c r="B7661" s="4" t="s">
        <v>3</v>
      </c>
      <c r="C7661" s="4" t="s">
        <v>12</v>
      </c>
      <c r="D7661" s="4" t="s">
        <v>2742</v>
      </c>
      <c r="E7661" s="3" t="s">
        <v>212</v>
      </c>
      <c r="F7661" s="4"/>
      <c r="G7661" s="16" t="s">
        <v>2743</v>
      </c>
      <c r="H7661" s="16" t="s">
        <v>211</v>
      </c>
      <c r="I7661" s="183">
        <v>1400000</v>
      </c>
      <c r="J7661" s="183">
        <v>1400000</v>
      </c>
      <c r="K7661" s="183">
        <v>1009998</v>
      </c>
      <c r="L7661" s="183">
        <f>M7661+N7661+O7661</f>
        <v>150002</v>
      </c>
      <c r="M7661" s="17">
        <f>120000+30002</f>
        <v>150002</v>
      </c>
      <c r="N7661" s="211"/>
      <c r="O7661" s="211"/>
      <c r="P7661" s="17">
        <f t="shared" si="6357"/>
        <v>1160000</v>
      </c>
      <c r="Q7661" s="183">
        <f t="shared" si="6361"/>
        <v>82.857142857142861</v>
      </c>
    </row>
    <row r="7662" spans="1:17" x14ac:dyDescent="0.25">
      <c r="A7662" s="1" t="s">
        <v>2740</v>
      </c>
      <c r="B7662" s="1" t="s">
        <v>3</v>
      </c>
      <c r="C7662" s="1" t="s">
        <v>12</v>
      </c>
      <c r="D7662" s="1" t="s">
        <v>2742</v>
      </c>
      <c r="E7662" s="1" t="s">
        <v>40</v>
      </c>
      <c r="F7662" s="4" t="s">
        <v>1</v>
      </c>
      <c r="G7662" s="16" t="s">
        <v>1</v>
      </c>
      <c r="H7662" s="2" t="s">
        <v>41</v>
      </c>
      <c r="I7662" s="185">
        <f t="shared" ref="I7662:L7662" si="6368">SUM(I7663:I7667)</f>
        <v>604842</v>
      </c>
      <c r="J7662" s="185">
        <f t="shared" si="6368"/>
        <v>604842</v>
      </c>
      <c r="K7662" s="185">
        <f t="shared" si="6368"/>
        <v>524303</v>
      </c>
      <c r="L7662" s="185">
        <f t="shared" si="6368"/>
        <v>21036</v>
      </c>
      <c r="M7662" s="15">
        <f t="shared" ref="M7662:O7662" si="6369">SUM(M7663:M7667)</f>
        <v>18146</v>
      </c>
      <c r="N7662" s="15">
        <f t="shared" si="6369"/>
        <v>2040</v>
      </c>
      <c r="O7662" s="15">
        <f t="shared" si="6369"/>
        <v>850</v>
      </c>
      <c r="P7662" s="15">
        <f t="shared" si="6357"/>
        <v>545339</v>
      </c>
      <c r="Q7662" s="185">
        <f t="shared" si="6361"/>
        <v>90.162224184167101</v>
      </c>
    </row>
    <row r="7663" spans="1:17" ht="22.5" x14ac:dyDescent="0.25">
      <c r="A7663" s="4" t="s">
        <v>2740</v>
      </c>
      <c r="B7663" s="4" t="s">
        <v>3</v>
      </c>
      <c r="C7663" s="4" t="s">
        <v>12</v>
      </c>
      <c r="D7663" s="4" t="s">
        <v>2742</v>
      </c>
      <c r="E7663" s="3" t="s">
        <v>42</v>
      </c>
      <c r="F7663" s="4" t="s">
        <v>2749</v>
      </c>
      <c r="G7663" s="16" t="s">
        <v>2743</v>
      </c>
      <c r="H7663" s="16" t="s">
        <v>50</v>
      </c>
      <c r="I7663" s="183">
        <v>10592</v>
      </c>
      <c r="J7663" s="183">
        <v>10592</v>
      </c>
      <c r="K7663" s="183">
        <v>7746</v>
      </c>
      <c r="L7663" s="183">
        <f>M7663+N7663+O7663</f>
        <v>2846</v>
      </c>
      <c r="M7663" s="17">
        <f>850+296</f>
        <v>1146</v>
      </c>
      <c r="N7663" s="17">
        <v>850</v>
      </c>
      <c r="O7663" s="17">
        <v>850</v>
      </c>
      <c r="P7663" s="17">
        <f t="shared" si="6357"/>
        <v>10592</v>
      </c>
      <c r="Q7663" s="183">
        <f t="shared" si="6361"/>
        <v>100</v>
      </c>
    </row>
    <row r="7664" spans="1:17" x14ac:dyDescent="0.25">
      <c r="A7664" s="4" t="s">
        <v>2740</v>
      </c>
      <c r="B7664" s="4" t="s">
        <v>3</v>
      </c>
      <c r="C7664" s="4" t="s">
        <v>12</v>
      </c>
      <c r="D7664" s="4" t="s">
        <v>2742</v>
      </c>
      <c r="E7664" s="3" t="s">
        <v>42</v>
      </c>
      <c r="F7664" s="4" t="s">
        <v>2750</v>
      </c>
      <c r="G7664" s="16" t="s">
        <v>2743</v>
      </c>
      <c r="H7664" s="16" t="s">
        <v>2751</v>
      </c>
      <c r="I7664" s="183">
        <v>126000</v>
      </c>
      <c r="J7664" s="183">
        <v>126000</v>
      </c>
      <c r="K7664" s="183">
        <v>96000</v>
      </c>
      <c r="L7664" s="183">
        <f>M7664+N7664+O7664</f>
        <v>15000</v>
      </c>
      <c r="M7664" s="208">
        <v>15000</v>
      </c>
      <c r="N7664" s="17"/>
      <c r="O7664" s="17"/>
      <c r="P7664" s="17">
        <f t="shared" si="6357"/>
        <v>111000</v>
      </c>
      <c r="Q7664" s="183">
        <f t="shared" si="6361"/>
        <v>88.095238095238088</v>
      </c>
    </row>
    <row r="7665" spans="1:17" ht="22.5" x14ac:dyDescent="0.25">
      <c r="A7665" s="4" t="s">
        <v>2740</v>
      </c>
      <c r="B7665" s="4" t="s">
        <v>3</v>
      </c>
      <c r="C7665" s="4" t="s">
        <v>12</v>
      </c>
      <c r="D7665" s="4" t="s">
        <v>2742</v>
      </c>
      <c r="E7665" s="3" t="s">
        <v>42</v>
      </c>
      <c r="F7665" s="4" t="s">
        <v>2752</v>
      </c>
      <c r="G7665" s="16" t="s">
        <v>2743</v>
      </c>
      <c r="H7665" s="16" t="s">
        <v>56</v>
      </c>
      <c r="I7665" s="183">
        <v>18250</v>
      </c>
      <c r="J7665" s="183">
        <v>18250</v>
      </c>
      <c r="K7665" s="183">
        <v>15060</v>
      </c>
      <c r="L7665" s="183">
        <f>M7665+N7665+O7665</f>
        <v>3190</v>
      </c>
      <c r="M7665" s="17">
        <v>2000</v>
      </c>
      <c r="N7665" s="17">
        <v>1190</v>
      </c>
      <c r="O7665" s="17"/>
      <c r="P7665" s="17">
        <f t="shared" si="6357"/>
        <v>18250</v>
      </c>
      <c r="Q7665" s="183">
        <f t="shared" si="6361"/>
        <v>100</v>
      </c>
    </row>
    <row r="7666" spans="1:17" ht="22.5" x14ac:dyDescent="0.25">
      <c r="A7666" s="4" t="s">
        <v>2740</v>
      </c>
      <c r="B7666" s="4" t="s">
        <v>3</v>
      </c>
      <c r="C7666" s="4" t="s">
        <v>12</v>
      </c>
      <c r="D7666" s="4" t="s">
        <v>2742</v>
      </c>
      <c r="E7666" s="3" t="s">
        <v>42</v>
      </c>
      <c r="F7666" s="4" t="s">
        <v>3357</v>
      </c>
      <c r="G7666" s="16" t="s">
        <v>2743</v>
      </c>
      <c r="H7666" s="16" t="s">
        <v>3291</v>
      </c>
      <c r="I7666" s="183">
        <v>350000</v>
      </c>
      <c r="J7666" s="183">
        <v>350000</v>
      </c>
      <c r="K7666" s="183">
        <v>327498</v>
      </c>
      <c r="L7666" s="183">
        <f>M7666+N7666+O7666</f>
        <v>0</v>
      </c>
      <c r="M7666" s="208"/>
      <c r="N7666" s="208"/>
      <c r="O7666" s="208"/>
      <c r="P7666" s="17">
        <f t="shared" si="6357"/>
        <v>327498</v>
      </c>
      <c r="Q7666" s="183">
        <f t="shared" si="6361"/>
        <v>93.57085714285715</v>
      </c>
    </row>
    <row r="7667" spans="1:17" x14ac:dyDescent="0.25">
      <c r="A7667" s="4" t="s">
        <v>2740</v>
      </c>
      <c r="B7667" s="4" t="s">
        <v>3</v>
      </c>
      <c r="C7667" s="4" t="s">
        <v>12</v>
      </c>
      <c r="D7667" s="4" t="s">
        <v>2742</v>
      </c>
      <c r="E7667" s="3" t="s">
        <v>42</v>
      </c>
      <c r="F7667" s="4" t="s">
        <v>3358</v>
      </c>
      <c r="G7667" s="16" t="s">
        <v>2743</v>
      </c>
      <c r="H7667" s="16" t="s">
        <v>3292</v>
      </c>
      <c r="I7667" s="183">
        <v>100000</v>
      </c>
      <c r="J7667" s="183">
        <v>100000</v>
      </c>
      <c r="K7667" s="183">
        <v>77999</v>
      </c>
      <c r="L7667" s="183">
        <f>M7667+N7667+O7667</f>
        <v>0</v>
      </c>
      <c r="M7667" s="208"/>
      <c r="N7667" s="208"/>
      <c r="O7667" s="208"/>
      <c r="P7667" s="17">
        <f t="shared" si="6357"/>
        <v>77999</v>
      </c>
      <c r="Q7667" s="183">
        <f t="shared" si="6361"/>
        <v>77.998999999999995</v>
      </c>
    </row>
    <row r="7668" spans="1:17" ht="22.5" x14ac:dyDescent="0.25">
      <c r="A7668" s="1" t="s">
        <v>1</v>
      </c>
      <c r="B7668" s="1" t="s">
        <v>1</v>
      </c>
      <c r="C7668" s="1" t="s">
        <v>1</v>
      </c>
      <c r="D7668" s="2" t="s">
        <v>1</v>
      </c>
      <c r="E7668" s="2" t="s">
        <v>1</v>
      </c>
      <c r="F7668" s="2" t="s">
        <v>1</v>
      </c>
      <c r="G7668" s="2" t="s">
        <v>1</v>
      </c>
      <c r="H7668" s="13" t="s">
        <v>57</v>
      </c>
      <c r="I7668" s="184">
        <f t="shared" ref="I7668:L7668" si="6370">SUM(I7669)</f>
        <v>34617918</v>
      </c>
      <c r="J7668" s="184">
        <f t="shared" si="6370"/>
        <v>30979726</v>
      </c>
      <c r="K7668" s="184">
        <f t="shared" si="6370"/>
        <v>25234735</v>
      </c>
      <c r="L7668" s="184">
        <f t="shared" si="6370"/>
        <v>3586500</v>
      </c>
      <c r="M7668" s="14">
        <f t="shared" ref="M7668:O7668" si="6371">SUM(M7669)</f>
        <v>2511500</v>
      </c>
      <c r="N7668" s="14">
        <f t="shared" si="6371"/>
        <v>1075000</v>
      </c>
      <c r="O7668" s="14">
        <f t="shared" si="6371"/>
        <v>0</v>
      </c>
      <c r="P7668" s="14">
        <f t="shared" si="6357"/>
        <v>28821235</v>
      </c>
      <c r="Q7668" s="184">
        <f t="shared" si="6361"/>
        <v>93.032569106647358</v>
      </c>
    </row>
    <row r="7669" spans="1:17" x14ac:dyDescent="0.25">
      <c r="A7669" s="4" t="s">
        <v>2740</v>
      </c>
      <c r="B7669" s="4" t="s">
        <v>3</v>
      </c>
      <c r="C7669" s="4" t="s">
        <v>12</v>
      </c>
      <c r="D7669" s="4" t="s">
        <v>2742</v>
      </c>
      <c r="E7669" s="2" t="s">
        <v>58</v>
      </c>
      <c r="F7669" s="2" t="s">
        <v>1</v>
      </c>
      <c r="G7669" s="2" t="s">
        <v>1</v>
      </c>
      <c r="H7669" s="2" t="s">
        <v>59</v>
      </c>
      <c r="I7669" s="185">
        <f t="shared" ref="I7669:O7669" si="6372">SUM(I7670,I7673,I7677,I7681,I7686)</f>
        <v>34617918</v>
      </c>
      <c r="J7669" s="185">
        <f t="shared" ref="J7669" si="6373">SUM(J7670,J7673,J7677,J7681,J7686)</f>
        <v>30979726</v>
      </c>
      <c r="K7669" s="185">
        <f t="shared" ref="K7669" si="6374">SUM(K7670,K7673,K7677,K7681,K7686)</f>
        <v>25234735</v>
      </c>
      <c r="L7669" s="185">
        <f t="shared" si="6372"/>
        <v>3586500</v>
      </c>
      <c r="M7669" s="15">
        <f t="shared" si="6372"/>
        <v>2511500</v>
      </c>
      <c r="N7669" s="15">
        <f t="shared" si="6372"/>
        <v>1075000</v>
      </c>
      <c r="O7669" s="15">
        <f t="shared" si="6372"/>
        <v>0</v>
      </c>
      <c r="P7669" s="15">
        <f t="shared" si="6357"/>
        <v>28821235</v>
      </c>
      <c r="Q7669" s="185">
        <f t="shared" si="6361"/>
        <v>93.032569106647358</v>
      </c>
    </row>
    <row r="7670" spans="1:17" x14ac:dyDescent="0.25">
      <c r="A7670" s="1" t="s">
        <v>2740</v>
      </c>
      <c r="B7670" s="1" t="s">
        <v>3</v>
      </c>
      <c r="C7670" s="1" t="s">
        <v>12</v>
      </c>
      <c r="D7670" s="1" t="s">
        <v>2742</v>
      </c>
      <c r="E7670" s="1" t="s">
        <v>281</v>
      </c>
      <c r="F7670" s="4" t="s">
        <v>1</v>
      </c>
      <c r="G7670" s="16" t="s">
        <v>1</v>
      </c>
      <c r="H7670" s="2" t="s">
        <v>282</v>
      </c>
      <c r="I7670" s="185">
        <f t="shared" ref="I7670:O7670" si="6375">SUM(I7671:I7672)</f>
        <v>100100</v>
      </c>
      <c r="J7670" s="185">
        <f t="shared" ref="J7670" si="6376">SUM(J7671:J7672)</f>
        <v>100100</v>
      </c>
      <c r="K7670" s="185">
        <f t="shared" ref="K7670" si="6377">SUM(K7671:K7672)</f>
        <v>99999</v>
      </c>
      <c r="L7670" s="185">
        <f t="shared" si="6375"/>
        <v>0</v>
      </c>
      <c r="M7670" s="15">
        <f t="shared" si="6375"/>
        <v>0</v>
      </c>
      <c r="N7670" s="15">
        <f t="shared" si="6375"/>
        <v>0</v>
      </c>
      <c r="O7670" s="15">
        <f t="shared" si="6375"/>
        <v>0</v>
      </c>
      <c r="P7670" s="15">
        <f t="shared" si="6357"/>
        <v>99999</v>
      </c>
      <c r="Q7670" s="185">
        <f t="shared" si="6361"/>
        <v>99.899100899100901</v>
      </c>
    </row>
    <row r="7671" spans="1:17" x14ac:dyDescent="0.25">
      <c r="A7671" s="4" t="s">
        <v>2740</v>
      </c>
      <c r="B7671" s="4" t="s">
        <v>3</v>
      </c>
      <c r="C7671" s="4" t="s">
        <v>12</v>
      </c>
      <c r="D7671" s="4" t="s">
        <v>2742</v>
      </c>
      <c r="E7671" s="3" t="s">
        <v>283</v>
      </c>
      <c r="F7671" s="4" t="s">
        <v>2753</v>
      </c>
      <c r="G7671" s="16" t="s">
        <v>2754</v>
      </c>
      <c r="H7671" s="16" t="s">
        <v>396</v>
      </c>
      <c r="I7671" s="183">
        <v>100</v>
      </c>
      <c r="J7671" s="183">
        <v>100</v>
      </c>
      <c r="K7671" s="183">
        <v>0</v>
      </c>
      <c r="L7671" s="183">
        <f>M7671+N7671+O7671</f>
        <v>0</v>
      </c>
      <c r="M7671" s="17"/>
      <c r="N7671" s="17"/>
      <c r="O7671" s="17"/>
      <c r="P7671" s="17">
        <f t="shared" si="6357"/>
        <v>0</v>
      </c>
      <c r="Q7671" s="183">
        <f t="shared" si="6361"/>
        <v>0</v>
      </c>
    </row>
    <row r="7672" spans="1:17" x14ac:dyDescent="0.25">
      <c r="A7672" s="4" t="s">
        <v>2740</v>
      </c>
      <c r="B7672" s="4" t="s">
        <v>3</v>
      </c>
      <c r="C7672" s="4" t="s">
        <v>12</v>
      </c>
      <c r="D7672" s="4" t="s">
        <v>2742</v>
      </c>
      <c r="E7672" s="3" t="s">
        <v>283</v>
      </c>
      <c r="F7672" s="4" t="s">
        <v>2755</v>
      </c>
      <c r="G7672" s="16" t="s">
        <v>2743</v>
      </c>
      <c r="H7672" s="16" t="s">
        <v>2756</v>
      </c>
      <c r="I7672" s="183">
        <v>100000</v>
      </c>
      <c r="J7672" s="183">
        <v>100000</v>
      </c>
      <c r="K7672" s="183">
        <v>99999</v>
      </c>
      <c r="L7672" s="183">
        <f>M7672+N7672+O7672</f>
        <v>0</v>
      </c>
      <c r="M7672" s="17"/>
      <c r="N7672" s="17"/>
      <c r="O7672" s="17"/>
      <c r="P7672" s="17">
        <f t="shared" si="6357"/>
        <v>99999</v>
      </c>
      <c r="Q7672" s="183">
        <f t="shared" si="6361"/>
        <v>99.999000000000009</v>
      </c>
    </row>
    <row r="7673" spans="1:17" x14ac:dyDescent="0.25">
      <c r="A7673" s="1" t="s">
        <v>2740</v>
      </c>
      <c r="B7673" s="1" t="s">
        <v>3</v>
      </c>
      <c r="C7673" s="1" t="s">
        <v>12</v>
      </c>
      <c r="D7673" s="1" t="s">
        <v>2742</v>
      </c>
      <c r="E7673" s="1" t="s">
        <v>103</v>
      </c>
      <c r="F7673" s="4" t="s">
        <v>1</v>
      </c>
      <c r="G7673" s="16" t="s">
        <v>1</v>
      </c>
      <c r="H7673" s="2" t="s">
        <v>104</v>
      </c>
      <c r="I7673" s="185">
        <f t="shared" ref="I7673:O7673" si="6378">SUM(I7674:I7676)</f>
        <v>920000</v>
      </c>
      <c r="J7673" s="185">
        <f t="shared" si="6378"/>
        <v>900000</v>
      </c>
      <c r="K7673" s="185">
        <f t="shared" si="6378"/>
        <v>574997</v>
      </c>
      <c r="L7673" s="185">
        <f t="shared" si="6378"/>
        <v>0</v>
      </c>
      <c r="M7673" s="15">
        <f t="shared" si="6378"/>
        <v>0</v>
      </c>
      <c r="N7673" s="15">
        <f t="shared" si="6378"/>
        <v>0</v>
      </c>
      <c r="O7673" s="15">
        <f t="shared" si="6378"/>
        <v>0</v>
      </c>
      <c r="P7673" s="15">
        <f t="shared" si="6357"/>
        <v>574997</v>
      </c>
      <c r="Q7673" s="185">
        <f t="shared" si="6361"/>
        <v>63.888555555555563</v>
      </c>
    </row>
    <row r="7674" spans="1:17" x14ac:dyDescent="0.25">
      <c r="A7674" s="4" t="s">
        <v>2740</v>
      </c>
      <c r="B7674" s="4" t="s">
        <v>3</v>
      </c>
      <c r="C7674" s="4" t="s">
        <v>12</v>
      </c>
      <c r="D7674" s="4" t="s">
        <v>2742</v>
      </c>
      <c r="E7674" s="3" t="s">
        <v>105</v>
      </c>
      <c r="F7674" s="4" t="s">
        <v>2757</v>
      </c>
      <c r="G7674" s="16" t="s">
        <v>2743</v>
      </c>
      <c r="H7674" s="16" t="s">
        <v>1013</v>
      </c>
      <c r="I7674" s="183">
        <v>20000</v>
      </c>
      <c r="J7674" s="183">
        <v>0</v>
      </c>
      <c r="K7674" s="183">
        <v>0</v>
      </c>
      <c r="L7674" s="183">
        <f>M7674+N7674+O7674</f>
        <v>0</v>
      </c>
      <c r="M7674" s="17"/>
      <c r="N7674" s="17"/>
      <c r="O7674" s="17"/>
      <c r="P7674" s="17">
        <f t="shared" si="6357"/>
        <v>0</v>
      </c>
      <c r="Q7674" s="161" t="str">
        <f t="shared" si="6361"/>
        <v>-</v>
      </c>
    </row>
    <row r="7675" spans="1:17" x14ac:dyDescent="0.25">
      <c r="A7675" s="4" t="s">
        <v>2740</v>
      </c>
      <c r="B7675" s="4" t="s">
        <v>3</v>
      </c>
      <c r="C7675" s="4" t="s">
        <v>12</v>
      </c>
      <c r="D7675" s="4" t="s">
        <v>2742</v>
      </c>
      <c r="E7675" s="3" t="s">
        <v>105</v>
      </c>
      <c r="F7675" s="4" t="s">
        <v>3359</v>
      </c>
      <c r="G7675" s="16" t="s">
        <v>2743</v>
      </c>
      <c r="H7675" s="16" t="s">
        <v>3293</v>
      </c>
      <c r="I7675" s="183">
        <v>400000</v>
      </c>
      <c r="J7675" s="183">
        <v>400000</v>
      </c>
      <c r="K7675" s="183">
        <v>249999</v>
      </c>
      <c r="L7675" s="183">
        <f>M7675+N7675+O7675</f>
        <v>0</v>
      </c>
      <c r="M7675" s="208"/>
      <c r="N7675" s="17"/>
      <c r="O7675" s="17"/>
      <c r="P7675" s="17">
        <f t="shared" si="6357"/>
        <v>249999</v>
      </c>
      <c r="Q7675" s="183">
        <f t="shared" si="6361"/>
        <v>62.499749999999999</v>
      </c>
    </row>
    <row r="7676" spans="1:17" x14ac:dyDescent="0.25">
      <c r="A7676" s="4" t="s">
        <v>2740</v>
      </c>
      <c r="B7676" s="4" t="s">
        <v>3</v>
      </c>
      <c r="C7676" s="4" t="s">
        <v>12</v>
      </c>
      <c r="D7676" s="4" t="s">
        <v>2742</v>
      </c>
      <c r="E7676" s="3" t="s">
        <v>105</v>
      </c>
      <c r="F7676" s="4" t="s">
        <v>3360</v>
      </c>
      <c r="G7676" s="16" t="s">
        <v>2743</v>
      </c>
      <c r="H7676" s="16" t="s">
        <v>3294</v>
      </c>
      <c r="I7676" s="183">
        <v>500000</v>
      </c>
      <c r="J7676" s="183">
        <v>500000</v>
      </c>
      <c r="K7676" s="183">
        <v>324998</v>
      </c>
      <c r="L7676" s="183">
        <f>M7676+N7676+O7676</f>
        <v>0</v>
      </c>
      <c r="M7676" s="208"/>
      <c r="N7676" s="208"/>
      <c r="O7676" s="208"/>
      <c r="P7676" s="17">
        <f t="shared" ref="P7676:P7707" si="6379">K7676+L7676</f>
        <v>324998</v>
      </c>
      <c r="Q7676" s="183">
        <f t="shared" si="6361"/>
        <v>64.999600000000001</v>
      </c>
    </row>
    <row r="7677" spans="1:17" x14ac:dyDescent="0.25">
      <c r="A7677" s="1" t="s">
        <v>2740</v>
      </c>
      <c r="B7677" s="1" t="s">
        <v>3</v>
      </c>
      <c r="C7677" s="1" t="s">
        <v>12</v>
      </c>
      <c r="D7677" s="1" t="s">
        <v>2742</v>
      </c>
      <c r="E7677" s="1" t="s">
        <v>60</v>
      </c>
      <c r="F7677" s="4" t="s">
        <v>1</v>
      </c>
      <c r="G7677" s="16" t="s">
        <v>1</v>
      </c>
      <c r="H7677" s="2" t="s">
        <v>61</v>
      </c>
      <c r="I7677" s="185">
        <f t="shared" ref="I7677:O7677" si="6380">SUM(I7678:I7680)</f>
        <v>1127718</v>
      </c>
      <c r="J7677" s="185">
        <f t="shared" si="6380"/>
        <v>467718</v>
      </c>
      <c r="K7677" s="185">
        <f t="shared" si="6380"/>
        <v>304431</v>
      </c>
      <c r="L7677" s="185">
        <f t="shared" si="6380"/>
        <v>0</v>
      </c>
      <c r="M7677" s="15">
        <f t="shared" si="6380"/>
        <v>0</v>
      </c>
      <c r="N7677" s="15">
        <f t="shared" si="6380"/>
        <v>0</v>
      </c>
      <c r="O7677" s="15">
        <f t="shared" si="6380"/>
        <v>0</v>
      </c>
      <c r="P7677" s="15">
        <f t="shared" si="6379"/>
        <v>304431</v>
      </c>
      <c r="Q7677" s="185">
        <f t="shared" ref="Q7677:Q7708" si="6381">IF(J7677=0,"-",P7677/J7677*100)</f>
        <v>65.088579015560654</v>
      </c>
    </row>
    <row r="7678" spans="1:17" x14ac:dyDescent="0.25">
      <c r="A7678" s="4" t="s">
        <v>2740</v>
      </c>
      <c r="B7678" s="4" t="s">
        <v>3</v>
      </c>
      <c r="C7678" s="4" t="s">
        <v>12</v>
      </c>
      <c r="D7678" s="4" t="s">
        <v>2742</v>
      </c>
      <c r="E7678" s="3" t="s">
        <v>62</v>
      </c>
      <c r="F7678" s="4" t="s">
        <v>2758</v>
      </c>
      <c r="G7678" s="16" t="s">
        <v>2743</v>
      </c>
      <c r="H7678" s="16" t="s">
        <v>2759</v>
      </c>
      <c r="I7678" s="183">
        <v>817718</v>
      </c>
      <c r="J7678" s="183">
        <v>317718</v>
      </c>
      <c r="K7678" s="183">
        <v>204431</v>
      </c>
      <c r="L7678" s="183">
        <f>M7678+N7678+O7678</f>
        <v>0</v>
      </c>
      <c r="M7678" s="208"/>
      <c r="N7678" s="208"/>
      <c r="O7678" s="17"/>
      <c r="P7678" s="17">
        <f t="shared" si="6379"/>
        <v>204431</v>
      </c>
      <c r="Q7678" s="183">
        <f t="shared" si="6381"/>
        <v>64.343537350732419</v>
      </c>
    </row>
    <row r="7679" spans="1:17" x14ac:dyDescent="0.25">
      <c r="A7679" s="4" t="s">
        <v>2740</v>
      </c>
      <c r="B7679" s="4" t="s">
        <v>3</v>
      </c>
      <c r="C7679" s="4" t="s">
        <v>12</v>
      </c>
      <c r="D7679" s="4" t="s">
        <v>2742</v>
      </c>
      <c r="E7679" s="3" t="s">
        <v>62</v>
      </c>
      <c r="F7679" s="4" t="s">
        <v>2760</v>
      </c>
      <c r="G7679" s="16" t="s">
        <v>2754</v>
      </c>
      <c r="H7679" s="16" t="s">
        <v>2761</v>
      </c>
      <c r="I7679" s="183">
        <v>260000</v>
      </c>
      <c r="J7679" s="183">
        <v>150000</v>
      </c>
      <c r="K7679" s="183">
        <v>100000</v>
      </c>
      <c r="L7679" s="183">
        <f>M7679+N7679+O7679</f>
        <v>0</v>
      </c>
      <c r="M7679" s="208"/>
      <c r="N7679" s="208"/>
      <c r="O7679" s="17"/>
      <c r="P7679" s="17">
        <f t="shared" si="6379"/>
        <v>100000</v>
      </c>
      <c r="Q7679" s="183">
        <f t="shared" si="6381"/>
        <v>66.666666666666657</v>
      </c>
    </row>
    <row r="7680" spans="1:17" ht="22.5" x14ac:dyDescent="0.25">
      <c r="A7680" s="4" t="s">
        <v>2740</v>
      </c>
      <c r="B7680" s="4" t="s">
        <v>3</v>
      </c>
      <c r="C7680" s="4" t="s">
        <v>12</v>
      </c>
      <c r="D7680" s="4" t="s">
        <v>2742</v>
      </c>
      <c r="E7680" s="3" t="s">
        <v>62</v>
      </c>
      <c r="F7680" s="4" t="s">
        <v>2762</v>
      </c>
      <c r="G7680" s="16" t="s">
        <v>2743</v>
      </c>
      <c r="H7680" s="16" t="s">
        <v>2763</v>
      </c>
      <c r="I7680" s="183">
        <v>50000</v>
      </c>
      <c r="J7680" s="183">
        <v>0</v>
      </c>
      <c r="K7680" s="183">
        <v>0</v>
      </c>
      <c r="L7680" s="183">
        <f>M7680+N7680+O7680</f>
        <v>0</v>
      </c>
      <c r="M7680" s="17"/>
      <c r="N7680" s="17"/>
      <c r="O7680" s="17"/>
      <c r="P7680" s="17">
        <f t="shared" si="6379"/>
        <v>0</v>
      </c>
      <c r="Q7680" s="161" t="str">
        <f t="shared" si="6381"/>
        <v>-</v>
      </c>
    </row>
    <row r="7681" spans="1:17" x14ac:dyDescent="0.25">
      <c r="A7681" s="1" t="s">
        <v>2740</v>
      </c>
      <c r="B7681" s="1" t="s">
        <v>3</v>
      </c>
      <c r="C7681" s="1" t="s">
        <v>12</v>
      </c>
      <c r="D7681" s="1" t="s">
        <v>2742</v>
      </c>
      <c r="E7681" s="1" t="s">
        <v>289</v>
      </c>
      <c r="F7681" s="4" t="s">
        <v>1</v>
      </c>
      <c r="G7681" s="16" t="s">
        <v>1</v>
      </c>
      <c r="H7681" s="2" t="s">
        <v>290</v>
      </c>
      <c r="I7681" s="185">
        <f t="shared" ref="I7681:L7681" si="6382">SUM(I7682:I7685)</f>
        <v>32320000</v>
      </c>
      <c r="J7681" s="185">
        <f t="shared" si="6382"/>
        <v>29358648</v>
      </c>
      <c r="K7681" s="185">
        <f t="shared" si="6382"/>
        <v>24113648</v>
      </c>
      <c r="L7681" s="185">
        <f t="shared" si="6382"/>
        <v>3575000</v>
      </c>
      <c r="M7681" s="15">
        <f t="shared" ref="M7681:O7681" si="6383">SUM(M7682:M7685)</f>
        <v>2500000</v>
      </c>
      <c r="N7681" s="15">
        <f t="shared" si="6383"/>
        <v>1075000</v>
      </c>
      <c r="O7681" s="15">
        <f t="shared" si="6383"/>
        <v>0</v>
      </c>
      <c r="P7681" s="15">
        <f t="shared" si="6379"/>
        <v>27688648</v>
      </c>
      <c r="Q7681" s="185">
        <f t="shared" si="6381"/>
        <v>94.311727161278</v>
      </c>
    </row>
    <row r="7682" spans="1:17" x14ac:dyDescent="0.25">
      <c r="A7682" s="4" t="s">
        <v>2740</v>
      </c>
      <c r="B7682" s="4" t="s">
        <v>3</v>
      </c>
      <c r="C7682" s="4" t="s">
        <v>12</v>
      </c>
      <c r="D7682" s="4" t="s">
        <v>2742</v>
      </c>
      <c r="E7682" s="3" t="s">
        <v>291</v>
      </c>
      <c r="F7682" s="4" t="s">
        <v>2764</v>
      </c>
      <c r="G7682" s="16" t="s">
        <v>2765</v>
      </c>
      <c r="H7682" s="16" t="s">
        <v>2766</v>
      </c>
      <c r="I7682" s="183">
        <v>2300000</v>
      </c>
      <c r="J7682" s="183">
        <v>2300000</v>
      </c>
      <c r="K7682" s="183">
        <v>2300000</v>
      </c>
      <c r="L7682" s="183">
        <f>M7682+N7682+O7682</f>
        <v>0</v>
      </c>
      <c r="M7682" s="17"/>
      <c r="N7682" s="17"/>
      <c r="O7682" s="17"/>
      <c r="P7682" s="17">
        <f t="shared" si="6379"/>
        <v>2300000</v>
      </c>
      <c r="Q7682" s="183">
        <f t="shared" si="6381"/>
        <v>100</v>
      </c>
    </row>
    <row r="7683" spans="1:17" s="99" customFormat="1" ht="17.25" customHeight="1" x14ac:dyDescent="0.25">
      <c r="A7683" s="101" t="s">
        <v>2740</v>
      </c>
      <c r="B7683" s="101" t="s">
        <v>3</v>
      </c>
      <c r="C7683" s="101" t="s">
        <v>12</v>
      </c>
      <c r="D7683" s="101" t="s">
        <v>2742</v>
      </c>
      <c r="E7683" s="102" t="s">
        <v>291</v>
      </c>
      <c r="F7683" s="101" t="s">
        <v>2767</v>
      </c>
      <c r="G7683" s="103" t="s">
        <v>2743</v>
      </c>
      <c r="H7683" s="103" t="s">
        <v>2768</v>
      </c>
      <c r="I7683" s="183">
        <v>30000000</v>
      </c>
      <c r="J7683" s="183">
        <v>27038648</v>
      </c>
      <c r="K7683" s="183">
        <v>21793648</v>
      </c>
      <c r="L7683" s="183">
        <f>M7683+N7683+O7683</f>
        <v>3575000</v>
      </c>
      <c r="M7683" s="208">
        <v>2500000</v>
      </c>
      <c r="N7683" s="211">
        <v>1075000</v>
      </c>
      <c r="O7683" s="104"/>
      <c r="P7683" s="17">
        <f t="shared" si="6379"/>
        <v>25368648</v>
      </c>
      <c r="Q7683" s="183">
        <f t="shared" si="6381"/>
        <v>93.823655679825407</v>
      </c>
    </row>
    <row r="7684" spans="1:17" ht="22.5" x14ac:dyDescent="0.25">
      <c r="A7684" s="4" t="s">
        <v>2740</v>
      </c>
      <c r="B7684" s="4" t="s">
        <v>3</v>
      </c>
      <c r="C7684" s="4" t="s">
        <v>12</v>
      </c>
      <c r="D7684" s="4" t="s">
        <v>2742</v>
      </c>
      <c r="E7684" s="3" t="s">
        <v>291</v>
      </c>
      <c r="F7684" s="4" t="s">
        <v>2769</v>
      </c>
      <c r="G7684" s="16" t="s">
        <v>2770</v>
      </c>
      <c r="H7684" s="16" t="s">
        <v>2771</v>
      </c>
      <c r="I7684" s="183">
        <v>0</v>
      </c>
      <c r="J7684" s="183">
        <v>0</v>
      </c>
      <c r="K7684" s="183">
        <v>0</v>
      </c>
      <c r="L7684" s="183">
        <f>M7684+N7684+O7684</f>
        <v>0</v>
      </c>
      <c r="M7684" s="17"/>
      <c r="N7684" s="17"/>
      <c r="O7684" s="17"/>
      <c r="P7684" s="17">
        <f t="shared" si="6379"/>
        <v>0</v>
      </c>
      <c r="Q7684" s="161" t="str">
        <f t="shared" si="6381"/>
        <v>-</v>
      </c>
    </row>
    <row r="7685" spans="1:17" x14ac:dyDescent="0.25">
      <c r="A7685" s="4" t="s">
        <v>2740</v>
      </c>
      <c r="B7685" s="4" t="s">
        <v>3</v>
      </c>
      <c r="C7685" s="4" t="s">
        <v>12</v>
      </c>
      <c r="D7685" s="4" t="s">
        <v>2742</v>
      </c>
      <c r="E7685" s="3" t="s">
        <v>291</v>
      </c>
      <c r="F7685" s="4" t="s">
        <v>2772</v>
      </c>
      <c r="G7685" s="16" t="s">
        <v>2743</v>
      </c>
      <c r="H7685" s="16" t="s">
        <v>2773</v>
      </c>
      <c r="I7685" s="183">
        <v>20000</v>
      </c>
      <c r="J7685" s="183">
        <v>20000</v>
      </c>
      <c r="K7685" s="183">
        <v>20000</v>
      </c>
      <c r="L7685" s="183">
        <f>M7685+N7685+O7685</f>
        <v>0</v>
      </c>
      <c r="M7685" s="17"/>
      <c r="N7685" s="17"/>
      <c r="O7685" s="17"/>
      <c r="P7685" s="17">
        <f t="shared" si="6379"/>
        <v>20000</v>
      </c>
      <c r="Q7685" s="183">
        <f t="shared" si="6381"/>
        <v>100</v>
      </c>
    </row>
    <row r="7686" spans="1:17" x14ac:dyDescent="0.25">
      <c r="A7686" s="1" t="s">
        <v>2740</v>
      </c>
      <c r="B7686" s="1" t="s">
        <v>3</v>
      </c>
      <c r="C7686" s="1" t="s">
        <v>12</v>
      </c>
      <c r="D7686" s="1" t="s">
        <v>2742</v>
      </c>
      <c r="E7686" s="1" t="s">
        <v>67</v>
      </c>
      <c r="F7686" s="4" t="s">
        <v>1</v>
      </c>
      <c r="G7686" s="16" t="s">
        <v>1</v>
      </c>
      <c r="H7686" s="2" t="s">
        <v>68</v>
      </c>
      <c r="I7686" s="185">
        <f t="shared" ref="I7686:O7686" si="6384">SUM(I7687:I7688)</f>
        <v>150100</v>
      </c>
      <c r="J7686" s="185">
        <f t="shared" si="6384"/>
        <v>153260</v>
      </c>
      <c r="K7686" s="185">
        <f t="shared" si="6384"/>
        <v>141660</v>
      </c>
      <c r="L7686" s="185">
        <f t="shared" si="6384"/>
        <v>11500</v>
      </c>
      <c r="M7686" s="15">
        <f t="shared" si="6384"/>
        <v>11500</v>
      </c>
      <c r="N7686" s="15">
        <f t="shared" si="6384"/>
        <v>0</v>
      </c>
      <c r="O7686" s="15">
        <f t="shared" si="6384"/>
        <v>0</v>
      </c>
      <c r="P7686" s="15">
        <f t="shared" si="6379"/>
        <v>153160</v>
      </c>
      <c r="Q7686" s="185">
        <f t="shared" si="6381"/>
        <v>99.934751402844839</v>
      </c>
    </row>
    <row r="7687" spans="1:17" x14ac:dyDescent="0.25">
      <c r="A7687" s="4" t="s">
        <v>2740</v>
      </c>
      <c r="B7687" s="4" t="s">
        <v>3</v>
      </c>
      <c r="C7687" s="4" t="s">
        <v>12</v>
      </c>
      <c r="D7687" s="4" t="s">
        <v>2742</v>
      </c>
      <c r="E7687" s="3" t="s">
        <v>69</v>
      </c>
      <c r="F7687" s="4"/>
      <c r="G7687" s="16" t="s">
        <v>2743</v>
      </c>
      <c r="H7687" s="16" t="s">
        <v>68</v>
      </c>
      <c r="I7687" s="183">
        <v>150000</v>
      </c>
      <c r="J7687" s="183">
        <v>150000</v>
      </c>
      <c r="K7687" s="183">
        <v>138500</v>
      </c>
      <c r="L7687" s="183">
        <f>M7687+N7687+O7687</f>
        <v>11500</v>
      </c>
      <c r="M7687" s="17">
        <v>11500</v>
      </c>
      <c r="N7687" s="17"/>
      <c r="O7687" s="17"/>
      <c r="P7687" s="17">
        <f t="shared" si="6379"/>
        <v>150000</v>
      </c>
      <c r="Q7687" s="183">
        <f t="shared" si="6381"/>
        <v>100</v>
      </c>
    </row>
    <row r="7688" spans="1:17" ht="22.5" x14ac:dyDescent="0.25">
      <c r="A7688" s="4" t="s">
        <v>2740</v>
      </c>
      <c r="B7688" s="4" t="s">
        <v>3</v>
      </c>
      <c r="C7688" s="4" t="s">
        <v>12</v>
      </c>
      <c r="D7688" s="4" t="s">
        <v>2742</v>
      </c>
      <c r="E7688" s="3" t="s">
        <v>69</v>
      </c>
      <c r="F7688" s="4" t="s">
        <v>2774</v>
      </c>
      <c r="G7688" s="16" t="s">
        <v>2743</v>
      </c>
      <c r="H7688" s="16" t="s">
        <v>418</v>
      </c>
      <c r="I7688" s="183">
        <v>100</v>
      </c>
      <c r="J7688" s="183">
        <v>3260</v>
      </c>
      <c r="K7688" s="183">
        <v>3160</v>
      </c>
      <c r="L7688" s="183">
        <f>M7688+N7688+O7688</f>
        <v>0</v>
      </c>
      <c r="M7688" s="17"/>
      <c r="N7688" s="17"/>
      <c r="O7688" s="17"/>
      <c r="P7688" s="17">
        <f t="shared" si="6379"/>
        <v>3160</v>
      </c>
      <c r="Q7688" s="183">
        <f t="shared" si="6381"/>
        <v>96.932515337423311</v>
      </c>
    </row>
    <row r="7689" spans="1:17" ht="14.25" customHeight="1" x14ac:dyDescent="0.25">
      <c r="A7689" s="1" t="s">
        <v>1</v>
      </c>
      <c r="B7689" s="1" t="s">
        <v>1</v>
      </c>
      <c r="C7689" s="1" t="s">
        <v>1</v>
      </c>
      <c r="D7689" s="2" t="s">
        <v>1</v>
      </c>
      <c r="E7689" s="2" t="s">
        <v>1</v>
      </c>
      <c r="F7689" s="2" t="s">
        <v>1</v>
      </c>
      <c r="G7689" s="2" t="s">
        <v>1</v>
      </c>
      <c r="H7689" s="13" t="s">
        <v>296</v>
      </c>
      <c r="I7689" s="184">
        <f t="shared" ref="I7689:L7689" si="6385">SUM(I7690)</f>
        <v>31630062</v>
      </c>
      <c r="J7689" s="184">
        <f t="shared" si="6385"/>
        <v>6680412</v>
      </c>
      <c r="K7689" s="184">
        <f t="shared" si="6385"/>
        <v>5698335</v>
      </c>
      <c r="L7689" s="184">
        <f t="shared" si="6385"/>
        <v>355000</v>
      </c>
      <c r="M7689" s="14">
        <f t="shared" ref="M7689:O7689" si="6386">SUM(M7690)</f>
        <v>355000</v>
      </c>
      <c r="N7689" s="14">
        <f t="shared" si="6386"/>
        <v>0</v>
      </c>
      <c r="O7689" s="14">
        <f t="shared" si="6386"/>
        <v>0</v>
      </c>
      <c r="P7689" s="14">
        <f t="shared" si="6379"/>
        <v>6053335</v>
      </c>
      <c r="Q7689" s="184">
        <f t="shared" si="6381"/>
        <v>90.613198706906104</v>
      </c>
    </row>
    <row r="7690" spans="1:17" x14ac:dyDescent="0.25">
      <c r="A7690" s="4" t="s">
        <v>2740</v>
      </c>
      <c r="B7690" s="4" t="s">
        <v>3</v>
      </c>
      <c r="C7690" s="4" t="s">
        <v>12</v>
      </c>
      <c r="D7690" s="4" t="s">
        <v>2742</v>
      </c>
      <c r="E7690" s="2" t="s">
        <v>297</v>
      </c>
      <c r="F7690" s="2" t="s">
        <v>1</v>
      </c>
      <c r="G7690" s="2" t="s">
        <v>1</v>
      </c>
      <c r="H7690" s="2" t="s">
        <v>298</v>
      </c>
      <c r="I7690" s="185">
        <f t="shared" ref="I7690:O7690" si="6387">SUM(I7691,I7695,I7697,I7703,I7717)</f>
        <v>31630062</v>
      </c>
      <c r="J7690" s="185">
        <f t="shared" ref="J7690" si="6388">SUM(J7691,J7695,J7697,J7703,J7717)</f>
        <v>6680412</v>
      </c>
      <c r="K7690" s="185">
        <f t="shared" ref="K7690" si="6389">SUM(K7691,K7695,K7697,K7703,K7717)</f>
        <v>5698335</v>
      </c>
      <c r="L7690" s="185">
        <f t="shared" si="6387"/>
        <v>355000</v>
      </c>
      <c r="M7690" s="15">
        <f t="shared" si="6387"/>
        <v>355000</v>
      </c>
      <c r="N7690" s="15">
        <f t="shared" si="6387"/>
        <v>0</v>
      </c>
      <c r="O7690" s="15">
        <f t="shared" si="6387"/>
        <v>0</v>
      </c>
      <c r="P7690" s="15">
        <f t="shared" si="6379"/>
        <v>6053335</v>
      </c>
      <c r="Q7690" s="185">
        <f t="shared" si="6381"/>
        <v>90.613198706906104</v>
      </c>
    </row>
    <row r="7691" spans="1:17" x14ac:dyDescent="0.25">
      <c r="A7691" s="1" t="s">
        <v>2740</v>
      </c>
      <c r="B7691" s="1" t="s">
        <v>3</v>
      </c>
      <c r="C7691" s="1" t="s">
        <v>12</v>
      </c>
      <c r="D7691" s="1" t="s">
        <v>2742</v>
      </c>
      <c r="E7691" s="1" t="s">
        <v>299</v>
      </c>
      <c r="F7691" s="4" t="s">
        <v>1</v>
      </c>
      <c r="G7691" s="16" t="s">
        <v>1</v>
      </c>
      <c r="H7691" s="2" t="s">
        <v>300</v>
      </c>
      <c r="I7691" s="185">
        <f t="shared" ref="I7691:O7691" si="6390">SUM(I7692:I7694)</f>
        <v>4707750</v>
      </c>
      <c r="J7691" s="185">
        <f t="shared" ref="J7691" si="6391">SUM(J7692:J7694)</f>
        <v>800000</v>
      </c>
      <c r="K7691" s="185">
        <f t="shared" ref="K7691" si="6392">SUM(K7692:K7694)</f>
        <v>346664</v>
      </c>
      <c r="L7691" s="185">
        <f t="shared" si="6390"/>
        <v>50000</v>
      </c>
      <c r="M7691" s="15">
        <f t="shared" si="6390"/>
        <v>50000</v>
      </c>
      <c r="N7691" s="15">
        <f t="shared" si="6390"/>
        <v>0</v>
      </c>
      <c r="O7691" s="15">
        <f t="shared" si="6390"/>
        <v>0</v>
      </c>
      <c r="P7691" s="15">
        <f t="shared" si="6379"/>
        <v>396664</v>
      </c>
      <c r="Q7691" s="185">
        <f t="shared" si="6381"/>
        <v>49.582999999999998</v>
      </c>
    </row>
    <row r="7692" spans="1:17" x14ac:dyDescent="0.25">
      <c r="A7692" s="4" t="s">
        <v>2740</v>
      </c>
      <c r="B7692" s="4" t="s">
        <v>3</v>
      </c>
      <c r="C7692" s="4" t="s">
        <v>12</v>
      </c>
      <c r="D7692" s="4" t="s">
        <v>2742</v>
      </c>
      <c r="E7692" s="3" t="s">
        <v>301</v>
      </c>
      <c r="F7692" s="4" t="s">
        <v>2775</v>
      </c>
      <c r="G7692" s="16" t="s">
        <v>2754</v>
      </c>
      <c r="H7692" s="16" t="s">
        <v>303</v>
      </c>
      <c r="I7692" s="183">
        <v>800000</v>
      </c>
      <c r="J7692" s="183">
        <v>800000</v>
      </c>
      <c r="K7692" s="183">
        <v>346664</v>
      </c>
      <c r="L7692" s="183">
        <f>M7692+N7692+O7692</f>
        <v>50000</v>
      </c>
      <c r="M7692" s="208">
        <v>50000</v>
      </c>
      <c r="N7692" s="211"/>
      <c r="O7692" s="211"/>
      <c r="P7692" s="17">
        <f t="shared" si="6379"/>
        <v>396664</v>
      </c>
      <c r="Q7692" s="183">
        <f t="shared" si="6381"/>
        <v>49.582999999999998</v>
      </c>
    </row>
    <row r="7693" spans="1:17" ht="22.5" x14ac:dyDescent="0.25">
      <c r="A7693" s="4" t="s">
        <v>2740</v>
      </c>
      <c r="B7693" s="4" t="s">
        <v>3</v>
      </c>
      <c r="C7693" s="4" t="s">
        <v>12</v>
      </c>
      <c r="D7693" s="4" t="s">
        <v>2742</v>
      </c>
      <c r="E7693" s="3" t="s">
        <v>301</v>
      </c>
      <c r="F7693" s="4" t="s">
        <v>2776</v>
      </c>
      <c r="G7693" s="16" t="s">
        <v>2777</v>
      </c>
      <c r="H7693" s="16" t="s">
        <v>2778</v>
      </c>
      <c r="I7693" s="183">
        <v>3907750</v>
      </c>
      <c r="J7693" s="183">
        <v>0</v>
      </c>
      <c r="K7693" s="183">
        <v>0</v>
      </c>
      <c r="L7693" s="183">
        <f>M7693+N7693+O7693</f>
        <v>0</v>
      </c>
      <c r="M7693" s="17"/>
      <c r="N7693" s="17"/>
      <c r="O7693" s="17"/>
      <c r="P7693" s="17">
        <f t="shared" si="6379"/>
        <v>0</v>
      </c>
      <c r="Q7693" s="161" t="str">
        <f t="shared" si="6381"/>
        <v>-</v>
      </c>
    </row>
    <row r="7694" spans="1:17" x14ac:dyDescent="0.25">
      <c r="A7694" s="4" t="s">
        <v>2740</v>
      </c>
      <c r="B7694" s="4" t="s">
        <v>3</v>
      </c>
      <c r="C7694" s="4" t="s">
        <v>12</v>
      </c>
      <c r="D7694" s="4" t="s">
        <v>2742</v>
      </c>
      <c r="E7694" s="3" t="s">
        <v>301</v>
      </c>
      <c r="F7694" s="4" t="s">
        <v>2779</v>
      </c>
      <c r="G7694" s="16" t="s">
        <v>2743</v>
      </c>
      <c r="H7694" s="16" t="s">
        <v>2780</v>
      </c>
      <c r="I7694" s="183">
        <v>0</v>
      </c>
      <c r="J7694" s="183">
        <v>0</v>
      </c>
      <c r="K7694" s="183">
        <v>0</v>
      </c>
      <c r="L7694" s="183">
        <f>M7694+N7694+O7694</f>
        <v>0</v>
      </c>
      <c r="M7694" s="17"/>
      <c r="N7694" s="17"/>
      <c r="O7694" s="17"/>
      <c r="P7694" s="17">
        <f t="shared" si="6379"/>
        <v>0</v>
      </c>
      <c r="Q7694" s="161" t="str">
        <f t="shared" si="6381"/>
        <v>-</v>
      </c>
    </row>
    <row r="7695" spans="1:17" x14ac:dyDescent="0.25">
      <c r="A7695" s="1" t="s">
        <v>2740</v>
      </c>
      <c r="B7695" s="1" t="s">
        <v>3</v>
      </c>
      <c r="C7695" s="1" t="s">
        <v>12</v>
      </c>
      <c r="D7695" s="1" t="s">
        <v>2742</v>
      </c>
      <c r="E7695" s="1" t="s">
        <v>422</v>
      </c>
      <c r="F7695" s="4" t="s">
        <v>1</v>
      </c>
      <c r="G7695" s="16" t="s">
        <v>1</v>
      </c>
      <c r="H7695" s="2" t="s">
        <v>423</v>
      </c>
      <c r="I7695" s="185">
        <f t="shared" ref="I7695:L7695" si="6393">SUM(I7696)</f>
        <v>500000</v>
      </c>
      <c r="J7695" s="185">
        <f t="shared" si="6393"/>
        <v>500000</v>
      </c>
      <c r="K7695" s="185">
        <f t="shared" si="6393"/>
        <v>500000</v>
      </c>
      <c r="L7695" s="185">
        <f t="shared" si="6393"/>
        <v>0</v>
      </c>
      <c r="M7695" s="15">
        <f t="shared" ref="M7695:O7695" si="6394">SUM(M7696)</f>
        <v>0</v>
      </c>
      <c r="N7695" s="15">
        <f t="shared" si="6394"/>
        <v>0</v>
      </c>
      <c r="O7695" s="15">
        <f t="shared" si="6394"/>
        <v>0</v>
      </c>
      <c r="P7695" s="15">
        <f t="shared" si="6379"/>
        <v>500000</v>
      </c>
      <c r="Q7695" s="185">
        <f t="shared" si="6381"/>
        <v>100</v>
      </c>
    </row>
    <row r="7696" spans="1:17" ht="22.5" x14ac:dyDescent="0.25">
      <c r="A7696" s="4" t="s">
        <v>2740</v>
      </c>
      <c r="B7696" s="4" t="s">
        <v>3</v>
      </c>
      <c r="C7696" s="4" t="s">
        <v>12</v>
      </c>
      <c r="D7696" s="4" t="s">
        <v>2742</v>
      </c>
      <c r="E7696" s="3" t="s">
        <v>424</v>
      </c>
      <c r="F7696" s="4" t="s">
        <v>2781</v>
      </c>
      <c r="G7696" s="16" t="s">
        <v>2754</v>
      </c>
      <c r="H7696" s="16" t="s">
        <v>2782</v>
      </c>
      <c r="I7696" s="183">
        <v>500000</v>
      </c>
      <c r="J7696" s="183">
        <v>500000</v>
      </c>
      <c r="K7696" s="183">
        <v>500000</v>
      </c>
      <c r="L7696" s="183">
        <f>M7696+N7696+O7696</f>
        <v>0</v>
      </c>
      <c r="M7696" s="17"/>
      <c r="N7696" s="17"/>
      <c r="O7696" s="17"/>
      <c r="P7696" s="17">
        <f t="shared" si="6379"/>
        <v>500000</v>
      </c>
      <c r="Q7696" s="183">
        <f t="shared" si="6381"/>
        <v>100</v>
      </c>
    </row>
    <row r="7697" spans="1:17" x14ac:dyDescent="0.25">
      <c r="A7697" s="1" t="s">
        <v>2740</v>
      </c>
      <c r="B7697" s="1" t="s">
        <v>3</v>
      </c>
      <c r="C7697" s="1" t="s">
        <v>12</v>
      </c>
      <c r="D7697" s="1" t="s">
        <v>2742</v>
      </c>
      <c r="E7697" s="1" t="s">
        <v>304</v>
      </c>
      <c r="F7697" s="4" t="s">
        <v>1</v>
      </c>
      <c r="G7697" s="16" t="s">
        <v>1</v>
      </c>
      <c r="H7697" s="2" t="s">
        <v>305</v>
      </c>
      <c r="I7697" s="185">
        <f t="shared" ref="I7697:O7697" si="6395">SUM(I7698:I7702)</f>
        <v>7304912</v>
      </c>
      <c r="J7697" s="185">
        <f t="shared" si="6395"/>
        <v>4040412</v>
      </c>
      <c r="K7697" s="185">
        <f t="shared" si="6395"/>
        <v>3636671</v>
      </c>
      <c r="L7697" s="185">
        <f t="shared" si="6395"/>
        <v>225000</v>
      </c>
      <c r="M7697" s="15">
        <f t="shared" si="6395"/>
        <v>225000</v>
      </c>
      <c r="N7697" s="15">
        <f t="shared" si="6395"/>
        <v>0</v>
      </c>
      <c r="O7697" s="15">
        <f t="shared" si="6395"/>
        <v>0</v>
      </c>
      <c r="P7697" s="15">
        <f t="shared" si="6379"/>
        <v>3861671</v>
      </c>
      <c r="Q7697" s="185">
        <f t="shared" si="6381"/>
        <v>95.576168964947144</v>
      </c>
    </row>
    <row r="7698" spans="1:17" s="99" customFormat="1" x14ac:dyDescent="0.25">
      <c r="A7698" s="101" t="s">
        <v>2740</v>
      </c>
      <c r="B7698" s="101" t="s">
        <v>3</v>
      </c>
      <c r="C7698" s="101" t="s">
        <v>12</v>
      </c>
      <c r="D7698" s="101" t="s">
        <v>2742</v>
      </c>
      <c r="E7698" s="102" t="s">
        <v>306</v>
      </c>
      <c r="F7698" s="101" t="s">
        <v>2783</v>
      </c>
      <c r="G7698" s="103" t="s">
        <v>2743</v>
      </c>
      <c r="H7698" s="103" t="s">
        <v>2784</v>
      </c>
      <c r="I7698" s="183">
        <v>4710000</v>
      </c>
      <c r="J7698" s="183">
        <v>2100000</v>
      </c>
      <c r="K7698" s="183">
        <v>1800000</v>
      </c>
      <c r="L7698" s="183">
        <f>M7698+N7698+O7698</f>
        <v>200000</v>
      </c>
      <c r="M7698" s="208">
        <v>200000</v>
      </c>
      <c r="N7698" s="104"/>
      <c r="O7698" s="104"/>
      <c r="P7698" s="17">
        <f t="shared" si="6379"/>
        <v>2000000</v>
      </c>
      <c r="Q7698" s="183">
        <f t="shared" si="6381"/>
        <v>95.238095238095227</v>
      </c>
    </row>
    <row r="7699" spans="1:17" x14ac:dyDescent="0.25">
      <c r="A7699" s="4" t="s">
        <v>2740</v>
      </c>
      <c r="B7699" s="4" t="s">
        <v>3</v>
      </c>
      <c r="C7699" s="4" t="s">
        <v>12</v>
      </c>
      <c r="D7699" s="4" t="s">
        <v>2742</v>
      </c>
      <c r="E7699" s="3" t="s">
        <v>306</v>
      </c>
      <c r="F7699" s="4" t="s">
        <v>2785</v>
      </c>
      <c r="G7699" s="16" t="s">
        <v>2754</v>
      </c>
      <c r="H7699" s="16" t="s">
        <v>2786</v>
      </c>
      <c r="I7699" s="183">
        <v>586021</v>
      </c>
      <c r="J7699" s="183">
        <v>431521</v>
      </c>
      <c r="K7699" s="183">
        <v>327880</v>
      </c>
      <c r="L7699" s="183">
        <f>M7699+N7699+O7699</f>
        <v>25000</v>
      </c>
      <c r="M7699" s="208">
        <v>25000</v>
      </c>
      <c r="N7699" s="17"/>
      <c r="O7699" s="17"/>
      <c r="P7699" s="17">
        <f t="shared" si="6379"/>
        <v>352880</v>
      </c>
      <c r="Q7699" s="183">
        <f t="shared" si="6381"/>
        <v>81.775857953610597</v>
      </c>
    </row>
    <row r="7700" spans="1:17" x14ac:dyDescent="0.25">
      <c r="A7700" s="4" t="s">
        <v>2740</v>
      </c>
      <c r="B7700" s="4" t="s">
        <v>3</v>
      </c>
      <c r="C7700" s="4" t="s">
        <v>12</v>
      </c>
      <c r="D7700" s="4" t="s">
        <v>2742</v>
      </c>
      <c r="E7700" s="3" t="s">
        <v>306</v>
      </c>
      <c r="F7700" s="4" t="s">
        <v>2787</v>
      </c>
      <c r="G7700" s="16" t="s">
        <v>2770</v>
      </c>
      <c r="H7700" s="16" t="s">
        <v>2788</v>
      </c>
      <c r="I7700" s="183">
        <v>500000</v>
      </c>
      <c r="J7700" s="183">
        <v>0</v>
      </c>
      <c r="K7700" s="183">
        <v>0</v>
      </c>
      <c r="L7700" s="183">
        <f>M7700+N7700+O7700</f>
        <v>0</v>
      </c>
      <c r="M7700" s="17"/>
      <c r="N7700" s="17"/>
      <c r="O7700" s="17"/>
      <c r="P7700" s="17">
        <f t="shared" si="6379"/>
        <v>0</v>
      </c>
      <c r="Q7700" s="161" t="str">
        <f t="shared" si="6381"/>
        <v>-</v>
      </c>
    </row>
    <row r="7701" spans="1:17" ht="22.5" x14ac:dyDescent="0.25">
      <c r="A7701" s="4" t="s">
        <v>2740</v>
      </c>
      <c r="B7701" s="4" t="s">
        <v>3</v>
      </c>
      <c r="C7701" s="4" t="s">
        <v>12</v>
      </c>
      <c r="D7701" s="4" t="s">
        <v>2742</v>
      </c>
      <c r="E7701" s="3" t="s">
        <v>306</v>
      </c>
      <c r="F7701" s="4" t="s">
        <v>2789</v>
      </c>
      <c r="G7701" s="16" t="s">
        <v>2777</v>
      </c>
      <c r="H7701" s="16" t="s">
        <v>2790</v>
      </c>
      <c r="I7701" s="183">
        <v>1508791</v>
      </c>
      <c r="J7701" s="183">
        <v>1508791</v>
      </c>
      <c r="K7701" s="183">
        <v>1508791</v>
      </c>
      <c r="L7701" s="183">
        <f>M7701+N7701+O7701</f>
        <v>0</v>
      </c>
      <c r="M7701" s="17">
        <f>J7701-K7701</f>
        <v>0</v>
      </c>
      <c r="N7701" s="17"/>
      <c r="O7701" s="17"/>
      <c r="P7701" s="17">
        <f t="shared" si="6379"/>
        <v>1508791</v>
      </c>
      <c r="Q7701" s="183">
        <f t="shared" si="6381"/>
        <v>100</v>
      </c>
    </row>
    <row r="7702" spans="1:17" ht="22.5" x14ac:dyDescent="0.25">
      <c r="A7702" s="4" t="s">
        <v>2740</v>
      </c>
      <c r="B7702" s="4" t="s">
        <v>3</v>
      </c>
      <c r="C7702" s="4" t="s">
        <v>12</v>
      </c>
      <c r="D7702" s="4" t="s">
        <v>2742</v>
      </c>
      <c r="E7702" s="3" t="s">
        <v>306</v>
      </c>
      <c r="F7702" s="4" t="s">
        <v>2791</v>
      </c>
      <c r="G7702" s="16" t="s">
        <v>2792</v>
      </c>
      <c r="H7702" s="16" t="s">
        <v>2793</v>
      </c>
      <c r="I7702" s="183">
        <v>100</v>
      </c>
      <c r="J7702" s="183">
        <v>100</v>
      </c>
      <c r="K7702" s="183">
        <v>0</v>
      </c>
      <c r="L7702" s="183">
        <f>M7702+N7702+O7702</f>
        <v>0</v>
      </c>
      <c r="M7702" s="17"/>
      <c r="N7702" s="17"/>
      <c r="O7702" s="17"/>
      <c r="P7702" s="17">
        <f t="shared" si="6379"/>
        <v>0</v>
      </c>
      <c r="Q7702" s="183">
        <f t="shared" si="6381"/>
        <v>0</v>
      </c>
    </row>
    <row r="7703" spans="1:17" x14ac:dyDescent="0.25">
      <c r="A7703" s="1" t="s">
        <v>2740</v>
      </c>
      <c r="B7703" s="1" t="s">
        <v>3</v>
      </c>
      <c r="C7703" s="1" t="s">
        <v>12</v>
      </c>
      <c r="D7703" s="1" t="s">
        <v>2742</v>
      </c>
      <c r="E7703" s="1" t="s">
        <v>309</v>
      </c>
      <c r="F7703" s="4" t="s">
        <v>1</v>
      </c>
      <c r="G7703" s="16" t="s">
        <v>1</v>
      </c>
      <c r="H7703" s="2" t="s">
        <v>310</v>
      </c>
      <c r="I7703" s="185">
        <f t="shared" ref="I7703:L7703" si="6396">SUM(I7704:I7716)</f>
        <v>19117400</v>
      </c>
      <c r="J7703" s="185">
        <f t="shared" si="6396"/>
        <v>1340000</v>
      </c>
      <c r="K7703" s="185">
        <f t="shared" si="6396"/>
        <v>1215000</v>
      </c>
      <c r="L7703" s="185">
        <f t="shared" si="6396"/>
        <v>80000</v>
      </c>
      <c r="M7703" s="15">
        <f t="shared" ref="M7703:O7703" si="6397">SUM(M7704:M7716)</f>
        <v>80000</v>
      </c>
      <c r="N7703" s="15">
        <f t="shared" si="6397"/>
        <v>0</v>
      </c>
      <c r="O7703" s="15">
        <f t="shared" si="6397"/>
        <v>0</v>
      </c>
      <c r="P7703" s="15">
        <f t="shared" si="6379"/>
        <v>1295000</v>
      </c>
      <c r="Q7703" s="185">
        <f t="shared" si="6381"/>
        <v>96.641791044776113</v>
      </c>
    </row>
    <row r="7704" spans="1:17" x14ac:dyDescent="0.25">
      <c r="A7704" s="4" t="s">
        <v>2740</v>
      </c>
      <c r="B7704" s="4" t="s">
        <v>3</v>
      </c>
      <c r="C7704" s="4" t="s">
        <v>12</v>
      </c>
      <c r="D7704" s="4" t="s">
        <v>2742</v>
      </c>
      <c r="E7704" s="3" t="s">
        <v>311</v>
      </c>
      <c r="F7704" s="4" t="s">
        <v>2794</v>
      </c>
      <c r="G7704" s="16" t="s">
        <v>2765</v>
      </c>
      <c r="H7704" s="16" t="s">
        <v>2795</v>
      </c>
      <c r="I7704" s="183">
        <v>300000</v>
      </c>
      <c r="J7704" s="183">
        <v>300000</v>
      </c>
      <c r="K7704" s="183">
        <v>300000</v>
      </c>
      <c r="L7704" s="183">
        <f t="shared" ref="L7704:L7716" si="6398">M7704+N7704+O7704</f>
        <v>0</v>
      </c>
      <c r="M7704" s="17"/>
      <c r="N7704" s="17"/>
      <c r="O7704" s="17"/>
      <c r="P7704" s="17">
        <f t="shared" si="6379"/>
        <v>300000</v>
      </c>
      <c r="Q7704" s="183">
        <f t="shared" si="6381"/>
        <v>100</v>
      </c>
    </row>
    <row r="7705" spans="1:17" x14ac:dyDescent="0.25">
      <c r="A7705" s="4" t="s">
        <v>2740</v>
      </c>
      <c r="B7705" s="4" t="s">
        <v>3</v>
      </c>
      <c r="C7705" s="4" t="s">
        <v>12</v>
      </c>
      <c r="D7705" s="4" t="s">
        <v>2742</v>
      </c>
      <c r="E7705" s="3" t="s">
        <v>311</v>
      </c>
      <c r="F7705" s="4" t="s">
        <v>2796</v>
      </c>
      <c r="G7705" s="16" t="s">
        <v>2777</v>
      </c>
      <c r="H7705" s="16" t="s">
        <v>2797</v>
      </c>
      <c r="I7705" s="183">
        <v>0</v>
      </c>
      <c r="J7705" s="183">
        <v>0</v>
      </c>
      <c r="K7705" s="183">
        <v>0</v>
      </c>
      <c r="L7705" s="183">
        <f t="shared" si="6398"/>
        <v>0</v>
      </c>
      <c r="M7705" s="17"/>
      <c r="N7705" s="17"/>
      <c r="O7705" s="17"/>
      <c r="P7705" s="17">
        <f t="shared" si="6379"/>
        <v>0</v>
      </c>
      <c r="Q7705" s="161" t="str">
        <f t="shared" si="6381"/>
        <v>-</v>
      </c>
    </row>
    <row r="7706" spans="1:17" ht="22.5" x14ac:dyDescent="0.25">
      <c r="A7706" s="4" t="s">
        <v>2740</v>
      </c>
      <c r="B7706" s="4" t="s">
        <v>3</v>
      </c>
      <c r="C7706" s="4" t="s">
        <v>12</v>
      </c>
      <c r="D7706" s="4" t="s">
        <v>2742</v>
      </c>
      <c r="E7706" s="3" t="s">
        <v>311</v>
      </c>
      <c r="F7706" s="4" t="s">
        <v>2798</v>
      </c>
      <c r="G7706" s="16" t="s">
        <v>2743</v>
      </c>
      <c r="H7706" s="16" t="s">
        <v>2799</v>
      </c>
      <c r="I7706" s="183">
        <v>6010000</v>
      </c>
      <c r="J7706" s="183">
        <v>10000</v>
      </c>
      <c r="K7706" s="183">
        <v>10000</v>
      </c>
      <c r="L7706" s="183">
        <f t="shared" si="6398"/>
        <v>0</v>
      </c>
      <c r="M7706" s="17"/>
      <c r="N7706" s="17"/>
      <c r="O7706" s="17"/>
      <c r="P7706" s="17">
        <f t="shared" si="6379"/>
        <v>10000</v>
      </c>
      <c r="Q7706" s="183">
        <f t="shared" si="6381"/>
        <v>100</v>
      </c>
    </row>
    <row r="7707" spans="1:17" x14ac:dyDescent="0.25">
      <c r="A7707" s="4" t="s">
        <v>2740</v>
      </c>
      <c r="B7707" s="4" t="s">
        <v>3</v>
      </c>
      <c r="C7707" s="4" t="s">
        <v>12</v>
      </c>
      <c r="D7707" s="4" t="s">
        <v>2742</v>
      </c>
      <c r="E7707" s="3" t="s">
        <v>311</v>
      </c>
      <c r="F7707" s="4" t="s">
        <v>2800</v>
      </c>
      <c r="G7707" s="16" t="s">
        <v>2770</v>
      </c>
      <c r="H7707" s="16" t="s">
        <v>2801</v>
      </c>
      <c r="I7707" s="183">
        <v>500000</v>
      </c>
      <c r="J7707" s="183">
        <v>0</v>
      </c>
      <c r="K7707" s="183">
        <v>0</v>
      </c>
      <c r="L7707" s="183">
        <f t="shared" si="6398"/>
        <v>0</v>
      </c>
      <c r="M7707" s="17"/>
      <c r="N7707" s="17"/>
      <c r="O7707" s="17"/>
      <c r="P7707" s="17">
        <f t="shared" si="6379"/>
        <v>0</v>
      </c>
      <c r="Q7707" s="161" t="str">
        <f t="shared" si="6381"/>
        <v>-</v>
      </c>
    </row>
    <row r="7708" spans="1:17" x14ac:dyDescent="0.25">
      <c r="A7708" s="4" t="s">
        <v>2740</v>
      </c>
      <c r="B7708" s="4" t="s">
        <v>3</v>
      </c>
      <c r="C7708" s="4" t="s">
        <v>12</v>
      </c>
      <c r="D7708" s="4" t="s">
        <v>2742</v>
      </c>
      <c r="E7708" s="3" t="s">
        <v>311</v>
      </c>
      <c r="F7708" s="4" t="s">
        <v>2802</v>
      </c>
      <c r="G7708" s="16" t="s">
        <v>2792</v>
      </c>
      <c r="H7708" s="16" t="s">
        <v>2803</v>
      </c>
      <c r="I7708" s="183">
        <v>4907400</v>
      </c>
      <c r="J7708" s="183">
        <v>600000</v>
      </c>
      <c r="K7708" s="183">
        <v>490000</v>
      </c>
      <c r="L7708" s="183">
        <f t="shared" si="6398"/>
        <v>80000</v>
      </c>
      <c r="M7708" s="208">
        <v>80000</v>
      </c>
      <c r="N7708" s="17"/>
      <c r="O7708" s="17"/>
      <c r="P7708" s="17">
        <f t="shared" ref="P7708:P7728" si="6399">K7708+L7708</f>
        <v>570000</v>
      </c>
      <c r="Q7708" s="183">
        <f t="shared" si="6381"/>
        <v>95</v>
      </c>
    </row>
    <row r="7709" spans="1:17" x14ac:dyDescent="0.25">
      <c r="A7709" s="4" t="s">
        <v>2740</v>
      </c>
      <c r="B7709" s="4" t="s">
        <v>3</v>
      </c>
      <c r="C7709" s="4" t="s">
        <v>12</v>
      </c>
      <c r="D7709" s="4" t="s">
        <v>2742</v>
      </c>
      <c r="E7709" s="3" t="s">
        <v>311</v>
      </c>
      <c r="F7709" s="4" t="s">
        <v>2804</v>
      </c>
      <c r="G7709" s="16" t="s">
        <v>2743</v>
      </c>
      <c r="H7709" s="16" t="s">
        <v>2805</v>
      </c>
      <c r="I7709" s="183">
        <v>270000</v>
      </c>
      <c r="J7709" s="183">
        <v>0</v>
      </c>
      <c r="K7709" s="183">
        <v>0</v>
      </c>
      <c r="L7709" s="183">
        <f t="shared" si="6398"/>
        <v>0</v>
      </c>
      <c r="M7709" s="17"/>
      <c r="N7709" s="17"/>
      <c r="O7709" s="17"/>
      <c r="P7709" s="17">
        <f t="shared" si="6399"/>
        <v>0</v>
      </c>
      <c r="Q7709" s="161" t="str">
        <f t="shared" ref="Q7709:Q7727" si="6400">IF(J7709=0,"-",P7709/J7709*100)</f>
        <v>-</v>
      </c>
    </row>
    <row r="7710" spans="1:17" ht="33.75" x14ac:dyDescent="0.25">
      <c r="A7710" s="4" t="s">
        <v>2740</v>
      </c>
      <c r="B7710" s="4" t="s">
        <v>3</v>
      </c>
      <c r="C7710" s="4" t="s">
        <v>12</v>
      </c>
      <c r="D7710" s="4" t="s">
        <v>2742</v>
      </c>
      <c r="E7710" s="3" t="s">
        <v>311</v>
      </c>
      <c r="F7710" s="4" t="s">
        <v>2806</v>
      </c>
      <c r="G7710" s="16" t="s">
        <v>2743</v>
      </c>
      <c r="H7710" s="16" t="s">
        <v>2807</v>
      </c>
      <c r="I7710" s="183">
        <v>10000</v>
      </c>
      <c r="J7710" s="183">
        <v>10000</v>
      </c>
      <c r="K7710" s="183">
        <v>10000</v>
      </c>
      <c r="L7710" s="183">
        <f t="shared" si="6398"/>
        <v>0</v>
      </c>
      <c r="M7710" s="17"/>
      <c r="N7710" s="17"/>
      <c r="O7710" s="17"/>
      <c r="P7710" s="17">
        <f t="shared" si="6399"/>
        <v>10000</v>
      </c>
      <c r="Q7710" s="183">
        <f t="shared" si="6400"/>
        <v>100</v>
      </c>
    </row>
    <row r="7711" spans="1:17" x14ac:dyDescent="0.25">
      <c r="A7711" s="4" t="s">
        <v>2740</v>
      </c>
      <c r="B7711" s="4" t="s">
        <v>3</v>
      </c>
      <c r="C7711" s="4" t="s">
        <v>12</v>
      </c>
      <c r="D7711" s="4" t="s">
        <v>2742</v>
      </c>
      <c r="E7711" s="3" t="s">
        <v>311</v>
      </c>
      <c r="F7711" s="4" t="s">
        <v>3361</v>
      </c>
      <c r="G7711" s="16" t="s">
        <v>2743</v>
      </c>
      <c r="H7711" s="16" t="s">
        <v>3295</v>
      </c>
      <c r="I7711" s="183">
        <v>300000</v>
      </c>
      <c r="J7711" s="183">
        <v>300000</v>
      </c>
      <c r="K7711" s="183">
        <v>285000</v>
      </c>
      <c r="L7711" s="183">
        <f t="shared" si="6398"/>
        <v>0</v>
      </c>
      <c r="M7711" s="208"/>
      <c r="N7711" s="17"/>
      <c r="O7711" s="17"/>
      <c r="P7711" s="17">
        <f t="shared" si="6399"/>
        <v>285000</v>
      </c>
      <c r="Q7711" s="183">
        <f t="shared" si="6400"/>
        <v>95</v>
      </c>
    </row>
    <row r="7712" spans="1:17" x14ac:dyDescent="0.25">
      <c r="A7712" s="4" t="s">
        <v>2740</v>
      </c>
      <c r="B7712" s="4" t="s">
        <v>3</v>
      </c>
      <c r="C7712" s="4" t="s">
        <v>12</v>
      </c>
      <c r="D7712" s="4" t="s">
        <v>2742</v>
      </c>
      <c r="E7712" s="3" t="s">
        <v>311</v>
      </c>
      <c r="F7712" s="4" t="s">
        <v>3362</v>
      </c>
      <c r="G7712" s="16" t="s">
        <v>2743</v>
      </c>
      <c r="H7712" s="16" t="s">
        <v>3296</v>
      </c>
      <c r="I7712" s="183">
        <v>5700000</v>
      </c>
      <c r="J7712" s="183">
        <v>0</v>
      </c>
      <c r="K7712" s="183">
        <v>0</v>
      </c>
      <c r="L7712" s="183">
        <f t="shared" si="6398"/>
        <v>0</v>
      </c>
      <c r="M7712" s="17"/>
      <c r="N7712" s="17"/>
      <c r="O7712" s="17"/>
      <c r="P7712" s="17">
        <f t="shared" si="6399"/>
        <v>0</v>
      </c>
      <c r="Q7712" s="161" t="str">
        <f t="shared" si="6400"/>
        <v>-</v>
      </c>
    </row>
    <row r="7713" spans="1:17" x14ac:dyDescent="0.25">
      <c r="A7713" s="4" t="s">
        <v>2740</v>
      </c>
      <c r="B7713" s="4" t="s">
        <v>3</v>
      </c>
      <c r="C7713" s="4" t="s">
        <v>12</v>
      </c>
      <c r="D7713" s="4" t="s">
        <v>2742</v>
      </c>
      <c r="E7713" s="3" t="s">
        <v>311</v>
      </c>
      <c r="F7713" s="4" t="s">
        <v>3363</v>
      </c>
      <c r="G7713" s="16" t="s">
        <v>2743</v>
      </c>
      <c r="H7713" s="16" t="s">
        <v>3297</v>
      </c>
      <c r="I7713" s="183">
        <v>700000</v>
      </c>
      <c r="J7713" s="183">
        <v>0</v>
      </c>
      <c r="K7713" s="183">
        <v>0</v>
      </c>
      <c r="L7713" s="183">
        <f t="shared" si="6398"/>
        <v>0</v>
      </c>
      <c r="M7713" s="17"/>
      <c r="N7713" s="17"/>
      <c r="O7713" s="17"/>
      <c r="P7713" s="17">
        <f t="shared" si="6399"/>
        <v>0</v>
      </c>
      <c r="Q7713" s="161" t="str">
        <f t="shared" si="6400"/>
        <v>-</v>
      </c>
    </row>
    <row r="7714" spans="1:17" x14ac:dyDescent="0.25">
      <c r="A7714" s="4" t="s">
        <v>2740</v>
      </c>
      <c r="B7714" s="4" t="s">
        <v>3</v>
      </c>
      <c r="C7714" s="4" t="s">
        <v>12</v>
      </c>
      <c r="D7714" s="4" t="s">
        <v>2742</v>
      </c>
      <c r="E7714" s="3" t="s">
        <v>311</v>
      </c>
      <c r="F7714" s="4" t="s">
        <v>3364</v>
      </c>
      <c r="G7714" s="16" t="s">
        <v>2743</v>
      </c>
      <c r="H7714" s="16" t="s">
        <v>3298</v>
      </c>
      <c r="I7714" s="183">
        <v>300000</v>
      </c>
      <c r="J7714" s="183">
        <v>0</v>
      </c>
      <c r="K7714" s="183">
        <v>0</v>
      </c>
      <c r="L7714" s="183">
        <f t="shared" si="6398"/>
        <v>0</v>
      </c>
      <c r="M7714" s="17"/>
      <c r="N7714" s="17"/>
      <c r="O7714" s="17"/>
      <c r="P7714" s="17">
        <f t="shared" si="6399"/>
        <v>0</v>
      </c>
      <c r="Q7714" s="161" t="str">
        <f t="shared" si="6400"/>
        <v>-</v>
      </c>
    </row>
    <row r="7715" spans="1:17" x14ac:dyDescent="0.25">
      <c r="A7715" s="4" t="s">
        <v>2740</v>
      </c>
      <c r="B7715" s="4" t="s">
        <v>3</v>
      </c>
      <c r="C7715" s="4" t="s">
        <v>12</v>
      </c>
      <c r="D7715" s="4" t="s">
        <v>2742</v>
      </c>
      <c r="E7715" s="3" t="s">
        <v>311</v>
      </c>
      <c r="F7715" s="4" t="s">
        <v>3365</v>
      </c>
      <c r="G7715" s="16" t="s">
        <v>2743</v>
      </c>
      <c r="H7715" s="16" t="s">
        <v>3299</v>
      </c>
      <c r="I7715" s="183">
        <v>100000</v>
      </c>
      <c r="J7715" s="183">
        <v>100000</v>
      </c>
      <c r="K7715" s="183">
        <v>100000</v>
      </c>
      <c r="L7715" s="183">
        <f t="shared" si="6398"/>
        <v>0</v>
      </c>
      <c r="M7715" s="17"/>
      <c r="N7715" s="17"/>
      <c r="O7715" s="17"/>
      <c r="P7715" s="17">
        <f t="shared" si="6399"/>
        <v>100000</v>
      </c>
      <c r="Q7715" s="183">
        <f t="shared" si="6400"/>
        <v>100</v>
      </c>
    </row>
    <row r="7716" spans="1:17" x14ac:dyDescent="0.25">
      <c r="A7716" s="4" t="s">
        <v>2740</v>
      </c>
      <c r="B7716" s="4" t="s">
        <v>3</v>
      </c>
      <c r="C7716" s="4" t="s">
        <v>12</v>
      </c>
      <c r="D7716" s="4" t="s">
        <v>2742</v>
      </c>
      <c r="E7716" s="3" t="s">
        <v>311</v>
      </c>
      <c r="F7716" s="4" t="s">
        <v>3366</v>
      </c>
      <c r="G7716" s="16" t="s">
        <v>2743</v>
      </c>
      <c r="H7716" s="16" t="s">
        <v>3300</v>
      </c>
      <c r="I7716" s="183">
        <v>20000</v>
      </c>
      <c r="J7716" s="183">
        <v>20000</v>
      </c>
      <c r="K7716" s="183">
        <v>20000</v>
      </c>
      <c r="L7716" s="183">
        <f t="shared" si="6398"/>
        <v>0</v>
      </c>
      <c r="M7716" s="17"/>
      <c r="N7716" s="17"/>
      <c r="O7716" s="17"/>
      <c r="P7716" s="17">
        <f t="shared" si="6399"/>
        <v>20000</v>
      </c>
      <c r="Q7716" s="183">
        <f t="shared" si="6400"/>
        <v>100</v>
      </c>
    </row>
    <row r="7717" spans="1:17" ht="22.5" x14ac:dyDescent="0.25">
      <c r="A7717" s="1" t="s">
        <v>2740</v>
      </c>
      <c r="B7717" s="1" t="s">
        <v>3</v>
      </c>
      <c r="C7717" s="1" t="s">
        <v>12</v>
      </c>
      <c r="D7717" s="1" t="s">
        <v>2742</v>
      </c>
      <c r="E7717" s="1" t="s">
        <v>2808</v>
      </c>
      <c r="F7717" s="4" t="s">
        <v>1</v>
      </c>
      <c r="G7717" s="16" t="s">
        <v>1</v>
      </c>
      <c r="H7717" s="2" t="s">
        <v>2809</v>
      </c>
      <c r="I7717" s="185">
        <f t="shared" ref="I7717:O7717" si="6401">SUM(I7718)</f>
        <v>0</v>
      </c>
      <c r="J7717" s="185">
        <f t="shared" si="6401"/>
        <v>0</v>
      </c>
      <c r="K7717" s="185">
        <f t="shared" si="6401"/>
        <v>0</v>
      </c>
      <c r="L7717" s="185">
        <f t="shared" si="6401"/>
        <v>0</v>
      </c>
      <c r="M7717" s="15">
        <f t="shared" si="6401"/>
        <v>0</v>
      </c>
      <c r="N7717" s="15">
        <f t="shared" si="6401"/>
        <v>0</v>
      </c>
      <c r="O7717" s="15">
        <f t="shared" si="6401"/>
        <v>0</v>
      </c>
      <c r="P7717" s="15">
        <f t="shared" si="6399"/>
        <v>0</v>
      </c>
      <c r="Q7717" s="164" t="str">
        <f t="shared" si="6400"/>
        <v>-</v>
      </c>
    </row>
    <row r="7718" spans="1:17" x14ac:dyDescent="0.25">
      <c r="A7718" s="4" t="s">
        <v>2740</v>
      </c>
      <c r="B7718" s="4" t="s">
        <v>3</v>
      </c>
      <c r="C7718" s="4" t="s">
        <v>12</v>
      </c>
      <c r="D7718" s="4" t="s">
        <v>2742</v>
      </c>
      <c r="E7718" s="3" t="s">
        <v>2810</v>
      </c>
      <c r="F7718" s="4" t="s">
        <v>2811</v>
      </c>
      <c r="G7718" s="16" t="s">
        <v>174</v>
      </c>
      <c r="H7718" s="16" t="s">
        <v>2812</v>
      </c>
      <c r="I7718" s="183">
        <v>0</v>
      </c>
      <c r="J7718" s="183">
        <v>0</v>
      </c>
      <c r="K7718" s="183">
        <v>0</v>
      </c>
      <c r="L7718" s="183">
        <f>M7718+N7718+O7718</f>
        <v>0</v>
      </c>
      <c r="M7718" s="17"/>
      <c r="N7718" s="17"/>
      <c r="O7718" s="17"/>
      <c r="P7718" s="17">
        <f t="shared" si="6399"/>
        <v>0</v>
      </c>
      <c r="Q7718" s="161" t="str">
        <f t="shared" si="6400"/>
        <v>-</v>
      </c>
    </row>
    <row r="7719" spans="1:17" ht="14.25" customHeight="1" x14ac:dyDescent="0.25">
      <c r="A7719" s="1" t="s">
        <v>1</v>
      </c>
      <c r="B7719" s="1" t="s">
        <v>1</v>
      </c>
      <c r="C7719" s="1" t="s">
        <v>1</v>
      </c>
      <c r="D7719" s="2" t="s">
        <v>1</v>
      </c>
      <c r="E7719" s="2" t="s">
        <v>1</v>
      </c>
      <c r="F7719" s="2" t="s">
        <v>1</v>
      </c>
      <c r="G7719" s="2" t="s">
        <v>1</v>
      </c>
      <c r="H7719" s="13" t="s">
        <v>70</v>
      </c>
      <c r="I7719" s="184">
        <f t="shared" ref="I7719:O7719" si="6402">SUM(I7720)</f>
        <v>230100</v>
      </c>
      <c r="J7719" s="184">
        <f t="shared" si="6402"/>
        <v>80100</v>
      </c>
      <c r="K7719" s="184">
        <f t="shared" si="6402"/>
        <v>80000</v>
      </c>
      <c r="L7719" s="184">
        <f t="shared" si="6402"/>
        <v>0</v>
      </c>
      <c r="M7719" s="14">
        <f t="shared" si="6402"/>
        <v>0</v>
      </c>
      <c r="N7719" s="14">
        <f t="shared" si="6402"/>
        <v>0</v>
      </c>
      <c r="O7719" s="14">
        <f t="shared" si="6402"/>
        <v>0</v>
      </c>
      <c r="P7719" s="14">
        <f t="shared" si="6399"/>
        <v>80000</v>
      </c>
      <c r="Q7719" s="184">
        <f t="shared" si="6400"/>
        <v>99.875156054931338</v>
      </c>
    </row>
    <row r="7720" spans="1:17" x14ac:dyDescent="0.25">
      <c r="A7720" s="4" t="s">
        <v>2740</v>
      </c>
      <c r="B7720" s="4" t="s">
        <v>3</v>
      </c>
      <c r="C7720" s="4" t="s">
        <v>12</v>
      </c>
      <c r="D7720" s="4" t="s">
        <v>2742</v>
      </c>
      <c r="E7720" s="2" t="s">
        <v>71</v>
      </c>
      <c r="F7720" s="2" t="s">
        <v>1</v>
      </c>
      <c r="G7720" s="2" t="s">
        <v>1</v>
      </c>
      <c r="H7720" s="2" t="s">
        <v>72</v>
      </c>
      <c r="I7720" s="185">
        <f t="shared" ref="I7720:O7720" si="6403">SUM(I7721,I7723,I7726)</f>
        <v>230100</v>
      </c>
      <c r="J7720" s="185">
        <f t="shared" ref="J7720" si="6404">SUM(J7721,J7723,J7726)</f>
        <v>80100</v>
      </c>
      <c r="K7720" s="185">
        <f t="shared" ref="K7720" si="6405">SUM(K7721,K7723,K7726)</f>
        <v>80000</v>
      </c>
      <c r="L7720" s="185">
        <f t="shared" si="6403"/>
        <v>0</v>
      </c>
      <c r="M7720" s="15">
        <f t="shared" si="6403"/>
        <v>0</v>
      </c>
      <c r="N7720" s="15">
        <f t="shared" si="6403"/>
        <v>0</v>
      </c>
      <c r="O7720" s="15">
        <f t="shared" si="6403"/>
        <v>0</v>
      </c>
      <c r="P7720" s="15">
        <f t="shared" si="6399"/>
        <v>80000</v>
      </c>
      <c r="Q7720" s="185">
        <f t="shared" si="6400"/>
        <v>99.875156054931338</v>
      </c>
    </row>
    <row r="7721" spans="1:17" x14ac:dyDescent="0.25">
      <c r="A7721" s="1" t="s">
        <v>2740</v>
      </c>
      <c r="B7721" s="1" t="s">
        <v>3</v>
      </c>
      <c r="C7721" s="1" t="s">
        <v>12</v>
      </c>
      <c r="D7721" s="1" t="s">
        <v>2742</v>
      </c>
      <c r="E7721" s="1" t="s">
        <v>476</v>
      </c>
      <c r="F7721" s="4" t="s">
        <v>1</v>
      </c>
      <c r="G7721" s="16" t="s">
        <v>1</v>
      </c>
      <c r="H7721" s="2" t="s">
        <v>477</v>
      </c>
      <c r="I7721" s="185">
        <f t="shared" ref="I7721:O7721" si="6406">SUM(I7722)</f>
        <v>20000</v>
      </c>
      <c r="J7721" s="185">
        <f t="shared" si="6406"/>
        <v>0</v>
      </c>
      <c r="K7721" s="185">
        <f t="shared" si="6406"/>
        <v>0</v>
      </c>
      <c r="L7721" s="185">
        <f t="shared" si="6406"/>
        <v>0</v>
      </c>
      <c r="M7721" s="15">
        <f t="shared" si="6406"/>
        <v>0</v>
      </c>
      <c r="N7721" s="15">
        <f t="shared" si="6406"/>
        <v>0</v>
      </c>
      <c r="O7721" s="15">
        <f t="shared" si="6406"/>
        <v>0</v>
      </c>
      <c r="P7721" s="15">
        <f t="shared" si="6399"/>
        <v>0</v>
      </c>
      <c r="Q7721" s="164" t="str">
        <f t="shared" si="6400"/>
        <v>-</v>
      </c>
    </row>
    <row r="7722" spans="1:17" x14ac:dyDescent="0.25">
      <c r="A7722" s="4" t="s">
        <v>2740</v>
      </c>
      <c r="B7722" s="4" t="s">
        <v>3</v>
      </c>
      <c r="C7722" s="4" t="s">
        <v>12</v>
      </c>
      <c r="D7722" s="4" t="s">
        <v>2742</v>
      </c>
      <c r="E7722" s="3" t="s">
        <v>478</v>
      </c>
      <c r="F7722" s="4" t="s">
        <v>2813</v>
      </c>
      <c r="G7722" s="16" t="s">
        <v>2743</v>
      </c>
      <c r="H7722" s="16" t="s">
        <v>2814</v>
      </c>
      <c r="I7722" s="183">
        <v>20000</v>
      </c>
      <c r="J7722" s="183">
        <v>0</v>
      </c>
      <c r="K7722" s="183">
        <v>0</v>
      </c>
      <c r="L7722" s="183">
        <f>M7722+N7722+O7722</f>
        <v>0</v>
      </c>
      <c r="M7722" s="17"/>
      <c r="N7722" s="17"/>
      <c r="O7722" s="17"/>
      <c r="P7722" s="17">
        <f t="shared" si="6399"/>
        <v>0</v>
      </c>
      <c r="Q7722" s="161" t="str">
        <f t="shared" si="6400"/>
        <v>-</v>
      </c>
    </row>
    <row r="7723" spans="1:17" x14ac:dyDescent="0.25">
      <c r="A7723" s="1" t="s">
        <v>2740</v>
      </c>
      <c r="B7723" s="1" t="s">
        <v>3</v>
      </c>
      <c r="C7723" s="1" t="s">
        <v>12</v>
      </c>
      <c r="D7723" s="1" t="s">
        <v>2742</v>
      </c>
      <c r="E7723" s="1" t="s">
        <v>73</v>
      </c>
      <c r="F7723" s="4" t="s">
        <v>1</v>
      </c>
      <c r="G7723" s="16" t="s">
        <v>1</v>
      </c>
      <c r="H7723" s="2" t="s">
        <v>74</v>
      </c>
      <c r="I7723" s="185">
        <f t="shared" ref="I7723:O7723" si="6407">SUM(I7724:I7725)</f>
        <v>180100</v>
      </c>
      <c r="J7723" s="185">
        <f t="shared" si="6407"/>
        <v>50100</v>
      </c>
      <c r="K7723" s="185">
        <f t="shared" si="6407"/>
        <v>50000</v>
      </c>
      <c r="L7723" s="185">
        <f t="shared" si="6407"/>
        <v>0</v>
      </c>
      <c r="M7723" s="15">
        <f t="shared" si="6407"/>
        <v>0</v>
      </c>
      <c r="N7723" s="15">
        <f t="shared" si="6407"/>
        <v>0</v>
      </c>
      <c r="O7723" s="15">
        <f t="shared" si="6407"/>
        <v>0</v>
      </c>
      <c r="P7723" s="15">
        <f t="shared" si="6399"/>
        <v>50000</v>
      </c>
      <c r="Q7723" s="185">
        <f t="shared" si="6400"/>
        <v>99.800399201596804</v>
      </c>
    </row>
    <row r="7724" spans="1:17" x14ac:dyDescent="0.25">
      <c r="A7724" s="4" t="s">
        <v>2740</v>
      </c>
      <c r="B7724" s="4" t="s">
        <v>3</v>
      </c>
      <c r="C7724" s="4" t="s">
        <v>12</v>
      </c>
      <c r="D7724" s="4" t="s">
        <v>2742</v>
      </c>
      <c r="E7724" s="3" t="s">
        <v>75</v>
      </c>
      <c r="F7724" s="4" t="s">
        <v>2815</v>
      </c>
      <c r="G7724" s="16" t="s">
        <v>2743</v>
      </c>
      <c r="H7724" s="16" t="s">
        <v>74</v>
      </c>
      <c r="I7724" s="183">
        <v>180000</v>
      </c>
      <c r="J7724" s="183">
        <v>50000</v>
      </c>
      <c r="K7724" s="183">
        <v>50000</v>
      </c>
      <c r="L7724" s="183">
        <f>M7724+N7724+O7724</f>
        <v>0</v>
      </c>
      <c r="M7724" s="17"/>
      <c r="N7724" s="17"/>
      <c r="O7724" s="17"/>
      <c r="P7724" s="17">
        <f t="shared" si="6399"/>
        <v>50000</v>
      </c>
      <c r="Q7724" s="183">
        <f t="shared" si="6400"/>
        <v>100</v>
      </c>
    </row>
    <row r="7725" spans="1:17" x14ac:dyDescent="0.25">
      <c r="A7725" s="4" t="s">
        <v>2740</v>
      </c>
      <c r="B7725" s="4" t="s">
        <v>3</v>
      </c>
      <c r="C7725" s="4" t="s">
        <v>12</v>
      </c>
      <c r="D7725" s="4" t="s">
        <v>2742</v>
      </c>
      <c r="E7725" s="3" t="s">
        <v>75</v>
      </c>
      <c r="F7725" s="4" t="s">
        <v>2816</v>
      </c>
      <c r="G7725" s="16" t="s">
        <v>2743</v>
      </c>
      <c r="H7725" s="16" t="s">
        <v>2817</v>
      </c>
      <c r="I7725" s="183">
        <v>100</v>
      </c>
      <c r="J7725" s="183">
        <v>100</v>
      </c>
      <c r="K7725" s="183">
        <v>0</v>
      </c>
      <c r="L7725" s="183">
        <f>M7725+N7725+O7725</f>
        <v>0</v>
      </c>
      <c r="M7725" s="17"/>
      <c r="N7725" s="17"/>
      <c r="O7725" s="17"/>
      <c r="P7725" s="17">
        <f t="shared" si="6399"/>
        <v>0</v>
      </c>
      <c r="Q7725" s="183">
        <f t="shared" si="6400"/>
        <v>0</v>
      </c>
    </row>
    <row r="7726" spans="1:17" x14ac:dyDescent="0.25">
      <c r="A7726" s="4" t="s">
        <v>2740</v>
      </c>
      <c r="B7726" s="4" t="s">
        <v>3</v>
      </c>
      <c r="C7726" s="4" t="s">
        <v>12</v>
      </c>
      <c r="D7726" s="4" t="s">
        <v>2742</v>
      </c>
      <c r="E7726" s="3" t="s">
        <v>183</v>
      </c>
      <c r="F7726" s="4"/>
      <c r="G7726" s="16" t="s">
        <v>2770</v>
      </c>
      <c r="H7726" s="16" t="s">
        <v>182</v>
      </c>
      <c r="I7726" s="183">
        <v>30000</v>
      </c>
      <c r="J7726" s="183">
        <v>30000</v>
      </c>
      <c r="K7726" s="183">
        <v>30000</v>
      </c>
      <c r="L7726" s="183">
        <f>M7726+N7726+O7726</f>
        <v>0</v>
      </c>
      <c r="M7726" s="17"/>
      <c r="N7726" s="17"/>
      <c r="O7726" s="17"/>
      <c r="P7726" s="17">
        <f t="shared" si="6399"/>
        <v>30000</v>
      </c>
      <c r="Q7726" s="183">
        <f t="shared" si="6400"/>
        <v>100</v>
      </c>
    </row>
    <row r="7727" spans="1:17" ht="33.75" x14ac:dyDescent="0.25">
      <c r="A7727" s="16" t="s">
        <v>1</v>
      </c>
      <c r="B7727" s="16" t="s">
        <v>1</v>
      </c>
      <c r="C7727" s="16" t="s">
        <v>1</v>
      </c>
      <c r="D7727" s="16" t="s">
        <v>1</v>
      </c>
      <c r="E7727" s="16" t="s">
        <v>1</v>
      </c>
      <c r="F7727" s="16" t="s">
        <v>1</v>
      </c>
      <c r="G7727" s="16" t="s">
        <v>1</v>
      </c>
      <c r="H7727" s="13" t="s">
        <v>2818</v>
      </c>
      <c r="I7727" s="184">
        <f t="shared" ref="I7727:O7727" si="6408">SUM(I7719,I7689,I7668,I7645)</f>
        <v>80120710</v>
      </c>
      <c r="J7727" s="184">
        <f t="shared" si="6408"/>
        <v>51375035</v>
      </c>
      <c r="K7727" s="184">
        <f t="shared" si="6408"/>
        <v>40954829</v>
      </c>
      <c r="L7727" s="184">
        <f t="shared" si="6408"/>
        <v>6410035</v>
      </c>
      <c r="M7727" s="14">
        <f t="shared" si="6408"/>
        <v>4113148</v>
      </c>
      <c r="N7727" s="14">
        <f t="shared" si="6408"/>
        <v>1686440</v>
      </c>
      <c r="O7727" s="14">
        <f t="shared" si="6408"/>
        <v>610447</v>
      </c>
      <c r="P7727" s="14">
        <f t="shared" si="6399"/>
        <v>47364864</v>
      </c>
      <c r="Q7727" s="184">
        <f t="shared" si="6400"/>
        <v>92.19431967296957</v>
      </c>
    </row>
    <row r="7728" spans="1:17" ht="15.75" thickBot="1" x14ac:dyDescent="0.3">
      <c r="A7728" s="16" t="s">
        <v>1</v>
      </c>
      <c r="B7728" s="16" t="s">
        <v>1</v>
      </c>
      <c r="C7728" s="16" t="s">
        <v>1</v>
      </c>
      <c r="D7728" s="16" t="s">
        <v>1</v>
      </c>
      <c r="E7728" s="16" t="s">
        <v>1</v>
      </c>
      <c r="F7728" s="16" t="s">
        <v>1</v>
      </c>
      <c r="G7728" s="16" t="s">
        <v>1</v>
      </c>
      <c r="H7728" s="2" t="s">
        <v>77</v>
      </c>
      <c r="I7728" s="185">
        <v>94</v>
      </c>
      <c r="J7728" s="185">
        <v>94</v>
      </c>
      <c r="K7728" s="185"/>
      <c r="L7728" s="185">
        <f>M7728+N7728+O7728</f>
        <v>0</v>
      </c>
      <c r="M7728" s="15"/>
      <c r="N7728" s="15"/>
      <c r="O7728" s="15"/>
      <c r="P7728" s="15">
        <f t="shared" si="6399"/>
        <v>0</v>
      </c>
      <c r="Q7728" s="164"/>
    </row>
    <row r="7729" spans="1:17" ht="45.75" thickBot="1" x14ac:dyDescent="0.3">
      <c r="A7729" s="212" t="s">
        <v>1</v>
      </c>
      <c r="B7729" s="212" t="s">
        <v>1</v>
      </c>
      <c r="C7729" s="212" t="s">
        <v>1</v>
      </c>
      <c r="D7729" s="212" t="s">
        <v>1</v>
      </c>
      <c r="E7729" s="212" t="s">
        <v>1</v>
      </c>
      <c r="F7729" s="212" t="s">
        <v>1</v>
      </c>
      <c r="G7729" s="214" t="s">
        <v>1</v>
      </c>
      <c r="H7729" s="5" t="s">
        <v>78</v>
      </c>
      <c r="I7729" s="109" t="s">
        <v>3374</v>
      </c>
      <c r="J7729" s="109" t="s">
        <v>3433</v>
      </c>
      <c r="K7729" s="109" t="s">
        <v>3437</v>
      </c>
      <c r="L7729" s="109" t="s">
        <v>3434</v>
      </c>
      <c r="M7729" s="5" t="s">
        <v>3439</v>
      </c>
      <c r="N7729" s="5" t="s">
        <v>3440</v>
      </c>
      <c r="O7729" s="5" t="s">
        <v>3441</v>
      </c>
      <c r="P7729" s="5" t="s">
        <v>3438</v>
      </c>
      <c r="Q7729" s="162" t="s">
        <v>3302</v>
      </c>
    </row>
    <row r="7730" spans="1:17" x14ac:dyDescent="0.25">
      <c r="A7730" s="213"/>
      <c r="B7730" s="213"/>
      <c r="C7730" s="213"/>
      <c r="D7730" s="213"/>
      <c r="E7730" s="213"/>
      <c r="F7730" s="213"/>
      <c r="G7730" s="215"/>
      <c r="H7730" s="18" t="s">
        <v>1</v>
      </c>
      <c r="I7730" s="110">
        <v>1</v>
      </c>
      <c r="J7730" s="110">
        <v>2</v>
      </c>
      <c r="K7730" s="110">
        <v>20</v>
      </c>
      <c r="L7730" s="110" t="s">
        <v>3402</v>
      </c>
      <c r="M7730" s="12">
        <v>5</v>
      </c>
      <c r="N7730" s="12">
        <v>6</v>
      </c>
      <c r="O7730" s="12">
        <v>7</v>
      </c>
      <c r="P7730" s="12" t="s">
        <v>3303</v>
      </c>
      <c r="Q7730" s="110">
        <v>9</v>
      </c>
    </row>
    <row r="7731" spans="1:17" x14ac:dyDescent="0.25">
      <c r="A7731" s="213"/>
      <c r="B7731" s="213"/>
      <c r="C7731" s="213"/>
      <c r="D7731" s="213"/>
      <c r="E7731" s="213"/>
      <c r="F7731" s="213"/>
      <c r="G7731" s="215"/>
      <c r="H7731" s="19" t="s">
        <v>185</v>
      </c>
      <c r="I7731" s="186">
        <f t="shared" ref="I7731:L7731" si="6409">SUM(I7718)</f>
        <v>0</v>
      </c>
      <c r="J7731" s="186">
        <f t="shared" ref="J7731" si="6410">SUM(J7718)</f>
        <v>0</v>
      </c>
      <c r="K7731" s="186">
        <f t="shared" ref="K7731" si="6411">SUM(K7718)</f>
        <v>0</v>
      </c>
      <c r="L7731" s="186">
        <f t="shared" si="6409"/>
        <v>0</v>
      </c>
      <c r="M7731" s="20">
        <f t="shared" ref="M7731:O7731" si="6412">SUM(M7718)</f>
        <v>0</v>
      </c>
      <c r="N7731" s="20">
        <f t="shared" si="6412"/>
        <v>0</v>
      </c>
      <c r="O7731" s="20">
        <f t="shared" si="6412"/>
        <v>0</v>
      </c>
      <c r="P7731" s="20">
        <f t="shared" ref="P7731:P7738" si="6413">K7731+L7731</f>
        <v>0</v>
      </c>
      <c r="Q7731" s="165" t="str">
        <f t="shared" ref="Q7731:Q7738" si="6414">IF(J7731=0,"-",P7731/J7731*100)</f>
        <v>-</v>
      </c>
    </row>
    <row r="7732" spans="1:17" x14ac:dyDescent="0.25">
      <c r="A7732" s="213"/>
      <c r="B7732" s="213"/>
      <c r="C7732" s="213"/>
      <c r="D7732" s="213"/>
      <c r="E7732" s="213"/>
      <c r="F7732" s="213"/>
      <c r="G7732" s="215"/>
      <c r="H7732" s="19" t="s">
        <v>2819</v>
      </c>
      <c r="I7732" s="186">
        <f t="shared" ref="I7732:L7732" si="6415">SUM(I7704,I7682)</f>
        <v>2600000</v>
      </c>
      <c r="J7732" s="186">
        <f t="shared" ref="J7732" si="6416">SUM(J7704,J7682)</f>
        <v>2600000</v>
      </c>
      <c r="K7732" s="186">
        <f t="shared" ref="K7732" si="6417">SUM(K7704,K7682)</f>
        <v>2600000</v>
      </c>
      <c r="L7732" s="186">
        <f t="shared" si="6415"/>
        <v>0</v>
      </c>
      <c r="M7732" s="20">
        <f t="shared" ref="M7732:O7732" si="6418">SUM(M7704,M7682)</f>
        <v>0</v>
      </c>
      <c r="N7732" s="20">
        <f t="shared" si="6418"/>
        <v>0</v>
      </c>
      <c r="O7732" s="20">
        <f t="shared" si="6418"/>
        <v>0</v>
      </c>
      <c r="P7732" s="20">
        <f t="shared" si="6413"/>
        <v>2600000</v>
      </c>
      <c r="Q7732" s="186">
        <f t="shared" si="6414"/>
        <v>100</v>
      </c>
    </row>
    <row r="7733" spans="1:17" x14ac:dyDescent="0.25">
      <c r="A7733" s="213"/>
      <c r="B7733" s="213"/>
      <c r="C7733" s="213"/>
      <c r="D7733" s="213"/>
      <c r="E7733" s="213"/>
      <c r="F7733" s="213"/>
      <c r="G7733" s="215"/>
      <c r="H7733" s="19" t="s">
        <v>2820</v>
      </c>
      <c r="I7733" s="186">
        <f t="shared" ref="I7733:L7733" si="6419">SUM(I7708,I7702)</f>
        <v>4907500</v>
      </c>
      <c r="J7733" s="186">
        <f t="shared" ref="J7733" si="6420">SUM(J7708,J7702)</f>
        <v>600100</v>
      </c>
      <c r="K7733" s="186">
        <f t="shared" ref="K7733" si="6421">SUM(K7708,K7702)</f>
        <v>490000</v>
      </c>
      <c r="L7733" s="186">
        <f t="shared" si="6419"/>
        <v>80000</v>
      </c>
      <c r="M7733" s="20">
        <f t="shared" ref="M7733:O7733" si="6422">SUM(M7708,M7702)</f>
        <v>80000</v>
      </c>
      <c r="N7733" s="20">
        <f t="shared" si="6422"/>
        <v>0</v>
      </c>
      <c r="O7733" s="20">
        <f t="shared" si="6422"/>
        <v>0</v>
      </c>
      <c r="P7733" s="20">
        <f t="shared" si="6413"/>
        <v>570000</v>
      </c>
      <c r="Q7733" s="186">
        <f t="shared" si="6414"/>
        <v>94.984169305115813</v>
      </c>
    </row>
    <row r="7734" spans="1:17" x14ac:dyDescent="0.25">
      <c r="A7734" s="213"/>
      <c r="B7734" s="213"/>
      <c r="C7734" s="213"/>
      <c r="D7734" s="213"/>
      <c r="E7734" s="213"/>
      <c r="F7734" s="213"/>
      <c r="G7734" s="215"/>
      <c r="H7734" s="19" t="s">
        <v>2821</v>
      </c>
      <c r="I7734" s="186">
        <f t="shared" ref="I7734:L7734" si="6423">SUM(I7705,I7701,I7693)</f>
        <v>5416541</v>
      </c>
      <c r="J7734" s="186">
        <f t="shared" ref="J7734" si="6424">SUM(J7705,J7701,J7693)</f>
        <v>1508791</v>
      </c>
      <c r="K7734" s="186">
        <f t="shared" ref="K7734" si="6425">SUM(K7705,K7701,K7693)</f>
        <v>1508791</v>
      </c>
      <c r="L7734" s="186">
        <f t="shared" si="6423"/>
        <v>0</v>
      </c>
      <c r="M7734" s="20">
        <f t="shared" ref="M7734:O7734" si="6426">SUM(M7705,M7701,M7693)</f>
        <v>0</v>
      </c>
      <c r="N7734" s="20">
        <f t="shared" si="6426"/>
        <v>0</v>
      </c>
      <c r="O7734" s="20">
        <f t="shared" si="6426"/>
        <v>0</v>
      </c>
      <c r="P7734" s="20">
        <f t="shared" si="6413"/>
        <v>1508791</v>
      </c>
      <c r="Q7734" s="186">
        <f t="shared" si="6414"/>
        <v>100</v>
      </c>
    </row>
    <row r="7735" spans="1:17" x14ac:dyDescent="0.25">
      <c r="A7735" s="213"/>
      <c r="B7735" s="213"/>
      <c r="C7735" s="213"/>
      <c r="D7735" s="213"/>
      <c r="E7735" s="213"/>
      <c r="F7735" s="213"/>
      <c r="G7735" s="215"/>
      <c r="H7735" s="19" t="s">
        <v>2822</v>
      </c>
      <c r="I7735" s="186">
        <f t="shared" ref="I7735:L7735" si="6427">SUM(I7725,I7724,I7722,I7710,I7709,I7706,I7698,I7694,I7688,I7687,I7685,I7683,I7680,I7678,I7674,I7672,I7665,I7664,I7663,I7661,I7659,I7658,I7657,I7655,I7653,I7652,I7651,I7650,I7649,I7647,I7660,I7666,I7667,I7675,I7676,I7711,I7712,I7713,I7714,I7715,I7716)</f>
        <v>64020548</v>
      </c>
      <c r="J7735" s="186">
        <f t="shared" ref="J7735" si="6428">SUM(J7725,J7724,J7722,J7710,J7709,J7706,J7698,J7694,J7688,J7687,J7685,J7683,J7680,J7678,J7674,J7672,J7665,J7664,J7663,J7661,J7659,J7658,J7657,J7655,J7653,J7652,J7651,J7650,J7649,J7647,J7660,J7666,J7667,J7675,J7676,J7711,J7712,J7713,J7714,J7715,J7716)</f>
        <v>44754523</v>
      </c>
      <c r="K7735" s="186">
        <f t="shared" ref="K7735" si="6429">SUM(K7725,K7724,K7722,K7710,K7709,K7706,K7698,K7694,K7688,K7687,K7685,K7683,K7680,K7678,K7674,K7672,K7665,K7664,K7663,K7661,K7659,K7658,K7657,K7655,K7653,K7652,K7651,K7650,K7649,K7647,K7660,K7666,K7667,K7675,K7676,K7711,K7712,K7713,K7714,K7715,K7716)</f>
        <v>35051494</v>
      </c>
      <c r="L7735" s="186">
        <f t="shared" si="6427"/>
        <v>6255035</v>
      </c>
      <c r="M7735" s="20">
        <f t="shared" ref="M7735:O7735" si="6430">SUM(M7725,M7724,M7722,M7710,M7709,M7706,M7698,M7694,M7688,M7687,M7685,M7683,M7680,M7678,M7674,M7672,M7665,M7664,M7663,M7661,M7659,M7658,M7657,M7655,M7653,M7652,M7651,M7650,M7649,M7647,M7660,M7666,M7667,M7675,M7676,M7711,M7712,M7713,M7714,M7715,M7716)</f>
        <v>3958148</v>
      </c>
      <c r="N7735" s="20">
        <f t="shared" si="6430"/>
        <v>1686440</v>
      </c>
      <c r="O7735" s="20">
        <f t="shared" si="6430"/>
        <v>610447</v>
      </c>
      <c r="P7735" s="20">
        <f t="shared" si="6413"/>
        <v>41306529</v>
      </c>
      <c r="Q7735" s="186">
        <f t="shared" si="6414"/>
        <v>92.295764162205458</v>
      </c>
    </row>
    <row r="7736" spans="1:17" x14ac:dyDescent="0.25">
      <c r="A7736" s="213"/>
      <c r="B7736" s="213"/>
      <c r="C7736" s="213"/>
      <c r="D7736" s="213"/>
      <c r="E7736" s="213"/>
      <c r="F7736" s="213"/>
      <c r="G7736" s="215"/>
      <c r="H7736" s="19" t="s">
        <v>2823</v>
      </c>
      <c r="I7736" s="186">
        <f t="shared" ref="I7736:L7736" si="6431">SUM(I7699,I7696,I7692,I7679,I7671)</f>
        <v>2146121</v>
      </c>
      <c r="J7736" s="186">
        <f t="shared" ref="J7736" si="6432">SUM(J7699,J7696,J7692,J7679,J7671)</f>
        <v>1881621</v>
      </c>
      <c r="K7736" s="186">
        <f t="shared" ref="K7736" si="6433">SUM(K7699,K7696,K7692,K7679,K7671)</f>
        <v>1274544</v>
      </c>
      <c r="L7736" s="186">
        <f t="shared" si="6431"/>
        <v>75000</v>
      </c>
      <c r="M7736" s="20">
        <f t="shared" ref="M7736:O7736" si="6434">SUM(M7699,M7696,M7692,M7679,M7671)</f>
        <v>75000</v>
      </c>
      <c r="N7736" s="20">
        <f t="shared" si="6434"/>
        <v>0</v>
      </c>
      <c r="O7736" s="20">
        <f t="shared" si="6434"/>
        <v>0</v>
      </c>
      <c r="P7736" s="20">
        <f t="shared" si="6413"/>
        <v>1349544</v>
      </c>
      <c r="Q7736" s="186">
        <f t="shared" si="6414"/>
        <v>71.722413812345849</v>
      </c>
    </row>
    <row r="7737" spans="1:17" x14ac:dyDescent="0.25">
      <c r="A7737" s="213"/>
      <c r="B7737" s="213"/>
      <c r="C7737" s="213"/>
      <c r="D7737" s="213"/>
      <c r="E7737" s="213"/>
      <c r="F7737" s="213"/>
      <c r="G7737" s="215"/>
      <c r="H7737" s="19" t="s">
        <v>2824</v>
      </c>
      <c r="I7737" s="186">
        <f t="shared" ref="I7737:L7737" si="6435">SUM(I7726,I7707,I7700,I7684)</f>
        <v>1030000</v>
      </c>
      <c r="J7737" s="186">
        <f t="shared" ref="J7737" si="6436">SUM(J7726,J7707,J7700,J7684)</f>
        <v>30000</v>
      </c>
      <c r="K7737" s="186">
        <f t="shared" ref="K7737" si="6437">SUM(K7726,K7707,K7700,K7684)</f>
        <v>30000</v>
      </c>
      <c r="L7737" s="186">
        <f t="shared" si="6435"/>
        <v>0</v>
      </c>
      <c r="M7737" s="20">
        <f t="shared" ref="M7737:O7737" si="6438">SUM(M7726,M7707,M7700,M7684)</f>
        <v>0</v>
      </c>
      <c r="N7737" s="20">
        <f t="shared" si="6438"/>
        <v>0</v>
      </c>
      <c r="O7737" s="20">
        <f t="shared" si="6438"/>
        <v>0</v>
      </c>
      <c r="P7737" s="20">
        <f t="shared" si="6413"/>
        <v>30000</v>
      </c>
      <c r="Q7737" s="186">
        <f t="shared" si="6414"/>
        <v>100</v>
      </c>
    </row>
    <row r="7738" spans="1:17" ht="15.75" thickBot="1" x14ac:dyDescent="0.3">
      <c r="A7738" s="216"/>
      <c r="B7738" s="216"/>
      <c r="C7738" s="216"/>
      <c r="D7738" s="216"/>
      <c r="E7738" s="216"/>
      <c r="F7738" s="216"/>
      <c r="G7738" s="217"/>
      <c r="H7738" s="21" t="s">
        <v>80</v>
      </c>
      <c r="I7738" s="186">
        <f t="shared" ref="I7738:L7738" si="6439">SUM(I7731:I7737)</f>
        <v>80120710</v>
      </c>
      <c r="J7738" s="186">
        <f t="shared" ref="J7738" si="6440">SUM(J7731:J7737)</f>
        <v>51375035</v>
      </c>
      <c r="K7738" s="186">
        <f t="shared" ref="K7738" si="6441">SUM(K7731:K7737)</f>
        <v>40954829</v>
      </c>
      <c r="L7738" s="186">
        <f t="shared" si="6439"/>
        <v>6410035</v>
      </c>
      <c r="M7738" s="20">
        <f t="shared" ref="M7738:O7738" si="6442">SUM(M7731:M7737)</f>
        <v>4113148</v>
      </c>
      <c r="N7738" s="20">
        <f t="shared" si="6442"/>
        <v>1686440</v>
      </c>
      <c r="O7738" s="20">
        <f t="shared" si="6442"/>
        <v>610447</v>
      </c>
      <c r="P7738" s="20">
        <f t="shared" si="6413"/>
        <v>47364864</v>
      </c>
      <c r="Q7738" s="186">
        <f t="shared" si="6414"/>
        <v>92.19431967296957</v>
      </c>
    </row>
    <row r="7739" spans="1:17" ht="45.75" thickBot="1" x14ac:dyDescent="0.3">
      <c r="A7739" s="5" t="s">
        <v>4</v>
      </c>
      <c r="B7739" s="5" t="s">
        <v>5</v>
      </c>
      <c r="C7739" s="5" t="s">
        <v>6</v>
      </c>
      <c r="D7739" s="6" t="s">
        <v>1</v>
      </c>
      <c r="E7739" s="5" t="s">
        <v>7</v>
      </c>
      <c r="F7739" s="5" t="s">
        <v>8</v>
      </c>
      <c r="G7739" s="5" t="s">
        <v>9</v>
      </c>
      <c r="H7739" s="5" t="s">
        <v>10</v>
      </c>
      <c r="I7739" s="109" t="s">
        <v>3374</v>
      </c>
      <c r="J7739" s="109" t="s">
        <v>3433</v>
      </c>
      <c r="K7739" s="109" t="s">
        <v>3437</v>
      </c>
      <c r="L7739" s="109" t="s">
        <v>3434</v>
      </c>
      <c r="M7739" s="5" t="s">
        <v>3439</v>
      </c>
      <c r="N7739" s="5" t="s">
        <v>3440</v>
      </c>
      <c r="O7739" s="5" t="s">
        <v>3441</v>
      </c>
      <c r="P7739" s="5" t="s">
        <v>3438</v>
      </c>
      <c r="Q7739" s="162" t="s">
        <v>3302</v>
      </c>
    </row>
    <row r="7740" spans="1:17" x14ac:dyDescent="0.25">
      <c r="A7740" s="7" t="s">
        <v>1</v>
      </c>
      <c r="B7740" s="7" t="s">
        <v>1</v>
      </c>
      <c r="C7740" s="7" t="s">
        <v>1</v>
      </c>
      <c r="D7740" s="8" t="s">
        <v>1</v>
      </c>
      <c r="E7740" s="8" t="s">
        <v>1</v>
      </c>
      <c r="F7740" s="9" t="s">
        <v>1</v>
      </c>
      <c r="G7740" s="10" t="s">
        <v>1</v>
      </c>
      <c r="H7740" s="11" t="s">
        <v>1</v>
      </c>
      <c r="I7740" s="110">
        <v>1</v>
      </c>
      <c r="J7740" s="110">
        <v>2</v>
      </c>
      <c r="K7740" s="110">
        <v>20</v>
      </c>
      <c r="L7740" s="110" t="s">
        <v>3402</v>
      </c>
      <c r="M7740" s="12">
        <v>5</v>
      </c>
      <c r="N7740" s="12">
        <v>6</v>
      </c>
      <c r="O7740" s="12">
        <v>7</v>
      </c>
      <c r="P7740" s="12" t="s">
        <v>3303</v>
      </c>
      <c r="Q7740" s="110">
        <v>9</v>
      </c>
    </row>
    <row r="7741" spans="1:17" ht="22.5" x14ac:dyDescent="0.25">
      <c r="A7741" s="1" t="s">
        <v>2740</v>
      </c>
      <c r="B7741" s="1" t="s">
        <v>3</v>
      </c>
      <c r="C7741" s="4" t="s">
        <v>1086</v>
      </c>
      <c r="D7741" s="4" t="s">
        <v>2825</v>
      </c>
      <c r="E7741" s="2" t="s">
        <v>1</v>
      </c>
      <c r="F7741" s="2" t="s">
        <v>1</v>
      </c>
      <c r="G7741" s="2" t="s">
        <v>1</v>
      </c>
      <c r="H7741" s="2" t="s">
        <v>2826</v>
      </c>
      <c r="I7741" s="183">
        <v>0</v>
      </c>
      <c r="J7741" s="183"/>
      <c r="K7741" s="183"/>
      <c r="L7741" s="183">
        <f>M7741+N7741+O7741</f>
        <v>0</v>
      </c>
      <c r="M7741" s="3"/>
      <c r="N7741" s="3"/>
      <c r="O7741" s="3"/>
      <c r="P7741" s="3">
        <f t="shared" ref="P7741:P7779" si="6443">K7741+L7741</f>
        <v>0</v>
      </c>
      <c r="Q7741" s="161"/>
    </row>
    <row r="7742" spans="1:17" ht="33.75" x14ac:dyDescent="0.25">
      <c r="A7742" s="1" t="s">
        <v>1</v>
      </c>
      <c r="B7742" s="1" t="s">
        <v>1</v>
      </c>
      <c r="C7742" s="1" t="s">
        <v>1</v>
      </c>
      <c r="D7742" s="2" t="s">
        <v>1</v>
      </c>
      <c r="E7742" s="2" t="s">
        <v>1</v>
      </c>
      <c r="F7742" s="2" t="s">
        <v>1</v>
      </c>
      <c r="G7742" s="2" t="s">
        <v>1</v>
      </c>
      <c r="H7742" s="13" t="s">
        <v>14</v>
      </c>
      <c r="I7742" s="184">
        <f t="shared" ref="I7742:L7742" si="6444">SUM(I7743,I7751,I7753)</f>
        <v>3050854</v>
      </c>
      <c r="J7742" s="184">
        <f t="shared" ref="J7742" si="6445">SUM(J7743,J7751,J7753)</f>
        <v>2180664</v>
      </c>
      <c r="K7742" s="184">
        <f t="shared" ref="K7742" si="6446">SUM(K7743,K7751,K7753)</f>
        <v>1715501</v>
      </c>
      <c r="L7742" s="184">
        <f t="shared" si="6444"/>
        <v>450565</v>
      </c>
      <c r="M7742" s="14">
        <f t="shared" ref="M7742:O7742" si="6447">SUM(M7743,M7751,M7753)</f>
        <v>162348</v>
      </c>
      <c r="N7742" s="14">
        <f t="shared" si="6447"/>
        <v>146921</v>
      </c>
      <c r="O7742" s="14">
        <f t="shared" si="6447"/>
        <v>141296</v>
      </c>
      <c r="P7742" s="14">
        <f t="shared" si="6443"/>
        <v>2166066</v>
      </c>
      <c r="Q7742" s="184">
        <f t="shared" ref="Q7742:Q7778" si="6448">IF(J7742=0,"-",P7742/J7742*100)</f>
        <v>99.330570871991284</v>
      </c>
    </row>
    <row r="7743" spans="1:17" x14ac:dyDescent="0.25">
      <c r="A7743" s="4" t="s">
        <v>2740</v>
      </c>
      <c r="B7743" s="4" t="s">
        <v>3</v>
      </c>
      <c r="C7743" s="4" t="s">
        <v>1086</v>
      </c>
      <c r="D7743" s="4" t="s">
        <v>2825</v>
      </c>
      <c r="E7743" s="2" t="s">
        <v>15</v>
      </c>
      <c r="F7743" s="2" t="s">
        <v>1</v>
      </c>
      <c r="G7743" s="2" t="s">
        <v>1</v>
      </c>
      <c r="H7743" s="2" t="s">
        <v>16</v>
      </c>
      <c r="I7743" s="185">
        <f t="shared" ref="I7743:L7743" si="6449">SUM(I7744:I7745)</f>
        <v>1958020</v>
      </c>
      <c r="J7743" s="185">
        <f t="shared" ref="J7743" si="6450">SUM(J7744:J7745)</f>
        <v>1796768</v>
      </c>
      <c r="K7743" s="185">
        <f t="shared" ref="K7743" si="6451">SUM(K7744:K7745)</f>
        <v>1394548</v>
      </c>
      <c r="L7743" s="185">
        <f t="shared" si="6449"/>
        <v>402220</v>
      </c>
      <c r="M7743" s="15">
        <f t="shared" ref="M7743:O7743" si="6452">SUM(M7744:M7745)</f>
        <v>140814</v>
      </c>
      <c r="N7743" s="15">
        <f t="shared" si="6452"/>
        <v>131824</v>
      </c>
      <c r="O7743" s="15">
        <f t="shared" si="6452"/>
        <v>129582</v>
      </c>
      <c r="P7743" s="15">
        <f t="shared" si="6443"/>
        <v>1796768</v>
      </c>
      <c r="Q7743" s="185">
        <f t="shared" si="6448"/>
        <v>100</v>
      </c>
    </row>
    <row r="7744" spans="1:17" x14ac:dyDescent="0.25">
      <c r="A7744" s="4" t="s">
        <v>2740</v>
      </c>
      <c r="B7744" s="4" t="s">
        <v>3</v>
      </c>
      <c r="C7744" s="4" t="s">
        <v>1086</v>
      </c>
      <c r="D7744" s="4" t="s">
        <v>2825</v>
      </c>
      <c r="E7744" s="3" t="s">
        <v>18</v>
      </c>
      <c r="F7744" s="4"/>
      <c r="G7744" s="16" t="s">
        <v>2827</v>
      </c>
      <c r="H7744" s="16" t="s">
        <v>17</v>
      </c>
      <c r="I7744" s="183">
        <v>1703614</v>
      </c>
      <c r="J7744" s="183">
        <v>1547614</v>
      </c>
      <c r="K7744" s="183">
        <v>1160712</v>
      </c>
      <c r="L7744" s="183">
        <f>M7744+N7744+O7744</f>
        <v>386902</v>
      </c>
      <c r="M7744" s="17">
        <v>128967</v>
      </c>
      <c r="N7744" s="17">
        <v>128967</v>
      </c>
      <c r="O7744" s="17">
        <v>128968</v>
      </c>
      <c r="P7744" s="17">
        <f t="shared" si="6443"/>
        <v>1547614</v>
      </c>
      <c r="Q7744" s="183">
        <f t="shared" si="6448"/>
        <v>100</v>
      </c>
    </row>
    <row r="7745" spans="1:17" x14ac:dyDescent="0.25">
      <c r="A7745" s="1" t="s">
        <v>2740</v>
      </c>
      <c r="B7745" s="1" t="s">
        <v>3</v>
      </c>
      <c r="C7745" s="1" t="s">
        <v>1086</v>
      </c>
      <c r="D7745" s="1" t="s">
        <v>2825</v>
      </c>
      <c r="E7745" s="1" t="s">
        <v>20</v>
      </c>
      <c r="F7745" s="4" t="s">
        <v>1</v>
      </c>
      <c r="G7745" s="16" t="s">
        <v>1</v>
      </c>
      <c r="H7745" s="2" t="s">
        <v>21</v>
      </c>
      <c r="I7745" s="185">
        <f t="shared" ref="I7745:O7745" si="6453">SUM(I7746:I7750)</f>
        <v>254406</v>
      </c>
      <c r="J7745" s="185">
        <f t="shared" si="6453"/>
        <v>249154</v>
      </c>
      <c r="K7745" s="185">
        <f t="shared" si="6453"/>
        <v>233836</v>
      </c>
      <c r="L7745" s="185">
        <f t="shared" si="6453"/>
        <v>15318</v>
      </c>
      <c r="M7745" s="15">
        <f t="shared" si="6453"/>
        <v>11847</v>
      </c>
      <c r="N7745" s="15">
        <f t="shared" si="6453"/>
        <v>2857</v>
      </c>
      <c r="O7745" s="15">
        <f t="shared" si="6453"/>
        <v>614</v>
      </c>
      <c r="P7745" s="15">
        <f t="shared" si="6443"/>
        <v>249154</v>
      </c>
      <c r="Q7745" s="185">
        <f t="shared" si="6448"/>
        <v>100</v>
      </c>
    </row>
    <row r="7746" spans="1:17" x14ac:dyDescent="0.25">
      <c r="A7746" s="4" t="s">
        <v>2740</v>
      </c>
      <c r="B7746" s="4" t="s">
        <v>3</v>
      </c>
      <c r="C7746" s="4" t="s">
        <v>1086</v>
      </c>
      <c r="D7746" s="4" t="s">
        <v>2825</v>
      </c>
      <c r="E7746" s="3" t="s">
        <v>22</v>
      </c>
      <c r="F7746" s="4" t="s">
        <v>2828</v>
      </c>
      <c r="G7746" s="16" t="s">
        <v>2827</v>
      </c>
      <c r="H7746" s="16" t="s">
        <v>86</v>
      </c>
      <c r="I7746" s="183">
        <v>52207</v>
      </c>
      <c r="J7746" s="183">
        <v>36207</v>
      </c>
      <c r="K7746" s="183">
        <v>29879</v>
      </c>
      <c r="L7746" s="183">
        <f>M7746+N7746+O7746</f>
        <v>6328</v>
      </c>
      <c r="M7746" s="17">
        <v>2857</v>
      </c>
      <c r="N7746" s="17">
        <v>2857</v>
      </c>
      <c r="O7746" s="17">
        <v>614</v>
      </c>
      <c r="P7746" s="17">
        <f t="shared" si="6443"/>
        <v>36207</v>
      </c>
      <c r="Q7746" s="183">
        <f t="shared" si="6448"/>
        <v>100</v>
      </c>
    </row>
    <row r="7747" spans="1:17" x14ac:dyDescent="0.25">
      <c r="A7747" s="4" t="s">
        <v>2740</v>
      </c>
      <c r="B7747" s="4" t="s">
        <v>3</v>
      </c>
      <c r="C7747" s="4" t="s">
        <v>1086</v>
      </c>
      <c r="D7747" s="4" t="s">
        <v>2825</v>
      </c>
      <c r="E7747" s="3" t="s">
        <v>22</v>
      </c>
      <c r="F7747" s="4" t="s">
        <v>2829</v>
      </c>
      <c r="G7747" s="16" t="s">
        <v>2827</v>
      </c>
      <c r="H7747" s="16" t="s">
        <v>26</v>
      </c>
      <c r="I7747" s="183">
        <v>162140</v>
      </c>
      <c r="J7747" s="183">
        <v>146140</v>
      </c>
      <c r="K7747" s="183">
        <v>137150</v>
      </c>
      <c r="L7747" s="183">
        <f>M7747+N7747+O7747</f>
        <v>8990</v>
      </c>
      <c r="M7747" s="17">
        <v>8990</v>
      </c>
      <c r="N7747" s="17"/>
      <c r="O7747" s="17"/>
      <c r="P7747" s="17">
        <f t="shared" si="6443"/>
        <v>146140</v>
      </c>
      <c r="Q7747" s="183">
        <f t="shared" si="6448"/>
        <v>100</v>
      </c>
    </row>
    <row r="7748" spans="1:17" x14ac:dyDescent="0.25">
      <c r="A7748" s="4" t="s">
        <v>2740</v>
      </c>
      <c r="B7748" s="4" t="s">
        <v>3</v>
      </c>
      <c r="C7748" s="4" t="s">
        <v>1086</v>
      </c>
      <c r="D7748" s="4" t="s">
        <v>2825</v>
      </c>
      <c r="E7748" s="3" t="s">
        <v>22</v>
      </c>
      <c r="F7748" s="4" t="s">
        <v>2830</v>
      </c>
      <c r="G7748" s="16" t="s">
        <v>2827</v>
      </c>
      <c r="H7748" s="16" t="s">
        <v>28</v>
      </c>
      <c r="I7748" s="183">
        <v>22319</v>
      </c>
      <c r="J7748" s="183">
        <v>31267</v>
      </c>
      <c r="K7748" s="183">
        <v>31267</v>
      </c>
      <c r="L7748" s="183">
        <f>M7748+N7748+O7748</f>
        <v>0</v>
      </c>
      <c r="M7748" s="17">
        <v>0</v>
      </c>
      <c r="N7748" s="17">
        <v>0</v>
      </c>
      <c r="O7748" s="17">
        <v>0</v>
      </c>
      <c r="P7748" s="17">
        <f t="shared" si="6443"/>
        <v>31267</v>
      </c>
      <c r="Q7748" s="183">
        <f t="shared" si="6448"/>
        <v>100</v>
      </c>
    </row>
    <row r="7749" spans="1:17" x14ac:dyDescent="0.25">
      <c r="A7749" s="4" t="s">
        <v>2740</v>
      </c>
      <c r="B7749" s="4" t="s">
        <v>3</v>
      </c>
      <c r="C7749" s="4" t="s">
        <v>1086</v>
      </c>
      <c r="D7749" s="4" t="s">
        <v>2825</v>
      </c>
      <c r="E7749" s="3" t="s">
        <v>22</v>
      </c>
      <c r="F7749" s="4" t="s">
        <v>2831</v>
      </c>
      <c r="G7749" s="16" t="s">
        <v>2827</v>
      </c>
      <c r="H7749" s="16" t="s">
        <v>24</v>
      </c>
      <c r="I7749" s="183">
        <v>9500</v>
      </c>
      <c r="J7749" s="183">
        <v>11300</v>
      </c>
      <c r="K7749" s="183">
        <v>11300</v>
      </c>
      <c r="L7749" s="183">
        <f>M7749+N7749+O7749</f>
        <v>0</v>
      </c>
      <c r="M7749" s="17"/>
      <c r="N7749" s="17"/>
      <c r="O7749" s="17"/>
      <c r="P7749" s="17">
        <f t="shared" si="6443"/>
        <v>11300</v>
      </c>
      <c r="Q7749" s="183">
        <f t="shared" si="6448"/>
        <v>100</v>
      </c>
    </row>
    <row r="7750" spans="1:17" x14ac:dyDescent="0.25">
      <c r="A7750" s="4" t="s">
        <v>2740</v>
      </c>
      <c r="B7750" s="4" t="s">
        <v>3</v>
      </c>
      <c r="C7750" s="4" t="s">
        <v>1086</v>
      </c>
      <c r="D7750" s="4" t="s">
        <v>2825</v>
      </c>
      <c r="E7750" s="3" t="s">
        <v>22</v>
      </c>
      <c r="F7750" s="4" t="s">
        <v>2832</v>
      </c>
      <c r="G7750" s="16" t="s">
        <v>2827</v>
      </c>
      <c r="H7750" s="16" t="s">
        <v>30</v>
      </c>
      <c r="I7750" s="183">
        <v>8240</v>
      </c>
      <c r="J7750" s="183">
        <v>24240</v>
      </c>
      <c r="K7750" s="183">
        <v>24240</v>
      </c>
      <c r="L7750" s="183">
        <f>M7750+N7750+O7750</f>
        <v>0</v>
      </c>
      <c r="M7750" s="17"/>
      <c r="N7750" s="17"/>
      <c r="O7750" s="17"/>
      <c r="P7750" s="17">
        <f t="shared" si="6443"/>
        <v>24240</v>
      </c>
      <c r="Q7750" s="183">
        <f t="shared" si="6448"/>
        <v>100</v>
      </c>
    </row>
    <row r="7751" spans="1:17" x14ac:dyDescent="0.25">
      <c r="A7751" s="4" t="s">
        <v>2740</v>
      </c>
      <c r="B7751" s="4" t="s">
        <v>3</v>
      </c>
      <c r="C7751" s="4" t="s">
        <v>1086</v>
      </c>
      <c r="D7751" s="4" t="s">
        <v>2825</v>
      </c>
      <c r="E7751" s="2" t="s">
        <v>31</v>
      </c>
      <c r="F7751" s="2" t="s">
        <v>1</v>
      </c>
      <c r="G7751" s="2" t="s">
        <v>1</v>
      </c>
      <c r="H7751" s="2" t="s">
        <v>32</v>
      </c>
      <c r="I7751" s="185">
        <f t="shared" ref="I7751:O7751" si="6454">SUM(I7752)</f>
        <v>178879</v>
      </c>
      <c r="J7751" s="185">
        <f t="shared" si="6454"/>
        <v>158879</v>
      </c>
      <c r="K7751" s="185">
        <f t="shared" si="6454"/>
        <v>122803</v>
      </c>
      <c r="L7751" s="185">
        <f t="shared" si="6454"/>
        <v>36076</v>
      </c>
      <c r="M7751" s="15">
        <f t="shared" si="6454"/>
        <v>13153</v>
      </c>
      <c r="N7751" s="15">
        <f t="shared" si="6454"/>
        <v>13153</v>
      </c>
      <c r="O7751" s="15">
        <f t="shared" si="6454"/>
        <v>9770</v>
      </c>
      <c r="P7751" s="15">
        <f t="shared" si="6443"/>
        <v>158879</v>
      </c>
      <c r="Q7751" s="185">
        <f t="shared" si="6448"/>
        <v>100</v>
      </c>
    </row>
    <row r="7752" spans="1:17" x14ac:dyDescent="0.25">
      <c r="A7752" s="4" t="s">
        <v>2740</v>
      </c>
      <c r="B7752" s="4" t="s">
        <v>3</v>
      </c>
      <c r="C7752" s="4" t="s">
        <v>1086</v>
      </c>
      <c r="D7752" s="4" t="s">
        <v>2825</v>
      </c>
      <c r="E7752" s="3" t="s">
        <v>34</v>
      </c>
      <c r="F7752" s="4"/>
      <c r="G7752" s="16" t="s">
        <v>2827</v>
      </c>
      <c r="H7752" s="16" t="s">
        <v>33</v>
      </c>
      <c r="I7752" s="183">
        <v>178879</v>
      </c>
      <c r="J7752" s="183">
        <v>158879</v>
      </c>
      <c r="K7752" s="183">
        <v>122803</v>
      </c>
      <c r="L7752" s="183">
        <f>M7752+N7752+O7752</f>
        <v>36076</v>
      </c>
      <c r="M7752" s="17">
        <v>13153</v>
      </c>
      <c r="N7752" s="17">
        <v>13153</v>
      </c>
      <c r="O7752" s="17">
        <v>9770</v>
      </c>
      <c r="P7752" s="17">
        <f t="shared" si="6443"/>
        <v>158879</v>
      </c>
      <c r="Q7752" s="183">
        <f t="shared" si="6448"/>
        <v>100</v>
      </c>
    </row>
    <row r="7753" spans="1:17" x14ac:dyDescent="0.25">
      <c r="A7753" s="4" t="s">
        <v>2740</v>
      </c>
      <c r="B7753" s="4" t="s">
        <v>3</v>
      </c>
      <c r="C7753" s="4" t="s">
        <v>1086</v>
      </c>
      <c r="D7753" s="4" t="s">
        <v>2825</v>
      </c>
      <c r="E7753" s="2" t="s">
        <v>35</v>
      </c>
      <c r="F7753" s="2" t="s">
        <v>1</v>
      </c>
      <c r="G7753" s="2" t="s">
        <v>1</v>
      </c>
      <c r="H7753" s="2" t="s">
        <v>36</v>
      </c>
      <c r="I7753" s="185">
        <f t="shared" ref="I7753:O7753" si="6455">SUM(I7754:I7762)</f>
        <v>913955</v>
      </c>
      <c r="J7753" s="185">
        <f t="shared" si="6455"/>
        <v>225017</v>
      </c>
      <c r="K7753" s="185">
        <f t="shared" si="6455"/>
        <v>198150</v>
      </c>
      <c r="L7753" s="185">
        <f t="shared" si="6455"/>
        <v>12269</v>
      </c>
      <c r="M7753" s="15">
        <f t="shared" si="6455"/>
        <v>8381</v>
      </c>
      <c r="N7753" s="15">
        <f t="shared" si="6455"/>
        <v>1944</v>
      </c>
      <c r="O7753" s="15">
        <f t="shared" si="6455"/>
        <v>1944</v>
      </c>
      <c r="P7753" s="15">
        <f t="shared" si="6443"/>
        <v>210419</v>
      </c>
      <c r="Q7753" s="185">
        <f t="shared" si="6448"/>
        <v>93.512490167409581</v>
      </c>
    </row>
    <row r="7754" spans="1:17" x14ac:dyDescent="0.25">
      <c r="A7754" s="4" t="s">
        <v>2740</v>
      </c>
      <c r="B7754" s="4" t="s">
        <v>3</v>
      </c>
      <c r="C7754" s="4" t="s">
        <v>1086</v>
      </c>
      <c r="D7754" s="4" t="s">
        <v>2825</v>
      </c>
      <c r="E7754" s="3" t="s">
        <v>39</v>
      </c>
      <c r="F7754" s="4"/>
      <c r="G7754" s="16" t="s">
        <v>2827</v>
      </c>
      <c r="H7754" s="16" t="s">
        <v>38</v>
      </c>
      <c r="I7754" s="183">
        <v>15000</v>
      </c>
      <c r="J7754" s="183">
        <v>0</v>
      </c>
      <c r="K7754" s="183">
        <v>0</v>
      </c>
      <c r="L7754" s="183">
        <f t="shared" ref="L7754:L7761" si="6456">M7754+N7754+O7754</f>
        <v>0</v>
      </c>
      <c r="M7754" s="17">
        <v>0</v>
      </c>
      <c r="N7754" s="17">
        <v>0</v>
      </c>
      <c r="O7754" s="17">
        <v>0</v>
      </c>
      <c r="P7754" s="17">
        <f t="shared" si="6443"/>
        <v>0</v>
      </c>
      <c r="Q7754" s="161" t="str">
        <f t="shared" si="6448"/>
        <v>-</v>
      </c>
    </row>
    <row r="7755" spans="1:17" x14ac:dyDescent="0.25">
      <c r="A7755" s="4" t="s">
        <v>2740</v>
      </c>
      <c r="B7755" s="4" t="s">
        <v>3</v>
      </c>
      <c r="C7755" s="4" t="s">
        <v>1086</v>
      </c>
      <c r="D7755" s="4" t="s">
        <v>2825</v>
      </c>
      <c r="E7755" s="3" t="s">
        <v>197</v>
      </c>
      <c r="F7755" s="4"/>
      <c r="G7755" s="16" t="s">
        <v>2827</v>
      </c>
      <c r="H7755" s="16" t="s">
        <v>196</v>
      </c>
      <c r="I7755" s="183">
        <v>33433</v>
      </c>
      <c r="J7755" s="183">
        <v>5433</v>
      </c>
      <c r="K7755" s="183">
        <v>4077</v>
      </c>
      <c r="L7755" s="183">
        <f t="shared" si="6456"/>
        <v>1356</v>
      </c>
      <c r="M7755" s="17">
        <v>452</v>
      </c>
      <c r="N7755" s="17">
        <v>452</v>
      </c>
      <c r="O7755" s="17">
        <v>452</v>
      </c>
      <c r="P7755" s="17">
        <f t="shared" si="6443"/>
        <v>5433</v>
      </c>
      <c r="Q7755" s="183">
        <f t="shared" si="6448"/>
        <v>100</v>
      </c>
    </row>
    <row r="7756" spans="1:17" x14ac:dyDescent="0.25">
      <c r="A7756" s="4" t="s">
        <v>2740</v>
      </c>
      <c r="B7756" s="4" t="s">
        <v>3</v>
      </c>
      <c r="C7756" s="4" t="s">
        <v>1086</v>
      </c>
      <c r="D7756" s="4" t="s">
        <v>2825</v>
      </c>
      <c r="E7756" s="3" t="s">
        <v>200</v>
      </c>
      <c r="F7756" s="4"/>
      <c r="G7756" s="16" t="s">
        <v>2827</v>
      </c>
      <c r="H7756" s="16" t="s">
        <v>199</v>
      </c>
      <c r="I7756" s="183">
        <v>49000</v>
      </c>
      <c r="J7756" s="183">
        <v>3000</v>
      </c>
      <c r="K7756" s="183">
        <v>2250</v>
      </c>
      <c r="L7756" s="183">
        <f t="shared" si="6456"/>
        <v>750</v>
      </c>
      <c r="M7756" s="17">
        <v>250</v>
      </c>
      <c r="N7756" s="17">
        <v>250</v>
      </c>
      <c r="O7756" s="17">
        <v>250</v>
      </c>
      <c r="P7756" s="17">
        <f t="shared" si="6443"/>
        <v>3000</v>
      </c>
      <c r="Q7756" s="183">
        <f t="shared" si="6448"/>
        <v>100</v>
      </c>
    </row>
    <row r="7757" spans="1:17" x14ac:dyDescent="0.25">
      <c r="A7757" s="4" t="s">
        <v>2740</v>
      </c>
      <c r="B7757" s="4" t="s">
        <v>3</v>
      </c>
      <c r="C7757" s="4" t="s">
        <v>1086</v>
      </c>
      <c r="D7757" s="4" t="s">
        <v>2825</v>
      </c>
      <c r="E7757" s="3" t="s">
        <v>203</v>
      </c>
      <c r="F7757" s="4"/>
      <c r="G7757" s="16" t="s">
        <v>2827</v>
      </c>
      <c r="H7757" s="16" t="s">
        <v>202</v>
      </c>
      <c r="I7757" s="183">
        <v>38000</v>
      </c>
      <c r="J7757" s="183">
        <v>0</v>
      </c>
      <c r="K7757" s="183">
        <v>0</v>
      </c>
      <c r="L7757" s="183">
        <f t="shared" si="6456"/>
        <v>0</v>
      </c>
      <c r="M7757" s="17">
        <v>0</v>
      </c>
      <c r="N7757" s="17">
        <v>0</v>
      </c>
      <c r="O7757" s="17">
        <v>0</v>
      </c>
      <c r="P7757" s="17">
        <f t="shared" si="6443"/>
        <v>0</v>
      </c>
      <c r="Q7757" s="161" t="str">
        <f t="shared" si="6448"/>
        <v>-</v>
      </c>
    </row>
    <row r="7758" spans="1:17" x14ac:dyDescent="0.25">
      <c r="A7758" s="4" t="s">
        <v>2740</v>
      </c>
      <c r="B7758" s="4" t="s">
        <v>3</v>
      </c>
      <c r="C7758" s="4" t="s">
        <v>1086</v>
      </c>
      <c r="D7758" s="4" t="s">
        <v>2825</v>
      </c>
      <c r="E7758" s="3" t="s">
        <v>206</v>
      </c>
      <c r="F7758" s="4"/>
      <c r="G7758" s="16" t="s">
        <v>2827</v>
      </c>
      <c r="H7758" s="16" t="s">
        <v>205</v>
      </c>
      <c r="I7758" s="183">
        <v>58000</v>
      </c>
      <c r="J7758" s="183">
        <v>6000</v>
      </c>
      <c r="K7758" s="183">
        <v>4500</v>
      </c>
      <c r="L7758" s="183">
        <f t="shared" si="6456"/>
        <v>1500</v>
      </c>
      <c r="M7758" s="17">
        <v>500</v>
      </c>
      <c r="N7758" s="17">
        <v>500</v>
      </c>
      <c r="O7758" s="17">
        <v>500</v>
      </c>
      <c r="P7758" s="17">
        <f t="shared" si="6443"/>
        <v>6000</v>
      </c>
      <c r="Q7758" s="183">
        <f t="shared" si="6448"/>
        <v>100</v>
      </c>
    </row>
    <row r="7759" spans="1:17" x14ac:dyDescent="0.25">
      <c r="A7759" s="4" t="s">
        <v>2740</v>
      </c>
      <c r="B7759" s="4" t="s">
        <v>3</v>
      </c>
      <c r="C7759" s="4" t="s">
        <v>1086</v>
      </c>
      <c r="D7759" s="4" t="s">
        <v>2825</v>
      </c>
      <c r="E7759" s="3" t="s">
        <v>209</v>
      </c>
      <c r="F7759" s="4"/>
      <c r="G7759" s="16" t="s">
        <v>2827</v>
      </c>
      <c r="H7759" s="16" t="s">
        <v>208</v>
      </c>
      <c r="I7759" s="183">
        <v>49000</v>
      </c>
      <c r="J7759" s="183">
        <v>22300</v>
      </c>
      <c r="K7759" s="183">
        <v>18324</v>
      </c>
      <c r="L7759" s="183">
        <f t="shared" si="6456"/>
        <v>0</v>
      </c>
      <c r="M7759" s="17"/>
      <c r="N7759" s="17"/>
      <c r="O7759" s="17"/>
      <c r="P7759" s="17">
        <f t="shared" si="6443"/>
        <v>18324</v>
      </c>
      <c r="Q7759" s="183">
        <f t="shared" si="6448"/>
        <v>82.170403587443943</v>
      </c>
    </row>
    <row r="7760" spans="1:17" x14ac:dyDescent="0.25">
      <c r="A7760" s="4" t="s">
        <v>2740</v>
      </c>
      <c r="B7760" s="4" t="s">
        <v>3</v>
      </c>
      <c r="C7760" s="4" t="s">
        <v>1086</v>
      </c>
      <c r="D7760" s="4" t="s">
        <v>2825</v>
      </c>
      <c r="E7760" s="3" t="s">
        <v>212</v>
      </c>
      <c r="F7760" s="4"/>
      <c r="G7760" s="16" t="s">
        <v>2827</v>
      </c>
      <c r="H7760" s="16" t="s">
        <v>211</v>
      </c>
      <c r="I7760" s="183">
        <v>200700</v>
      </c>
      <c r="J7760" s="183">
        <v>118785</v>
      </c>
      <c r="K7760" s="183">
        <v>112348</v>
      </c>
      <c r="L7760" s="183">
        <f t="shared" si="6456"/>
        <v>6437</v>
      </c>
      <c r="M7760" s="17">
        <v>6437</v>
      </c>
      <c r="N7760" s="17"/>
      <c r="O7760" s="17"/>
      <c r="P7760" s="17">
        <f t="shared" si="6443"/>
        <v>118785</v>
      </c>
      <c r="Q7760" s="183">
        <f t="shared" si="6448"/>
        <v>100</v>
      </c>
    </row>
    <row r="7761" spans="1:17" x14ac:dyDescent="0.25">
      <c r="A7761" s="4" t="s">
        <v>2740</v>
      </c>
      <c r="B7761" s="4" t="s">
        <v>3</v>
      </c>
      <c r="C7761" s="4" t="s">
        <v>1086</v>
      </c>
      <c r="D7761" s="4" t="s">
        <v>2825</v>
      </c>
      <c r="E7761" s="3" t="s">
        <v>215</v>
      </c>
      <c r="F7761" s="4"/>
      <c r="G7761" s="16" t="s">
        <v>2827</v>
      </c>
      <c r="H7761" s="16" t="s">
        <v>214</v>
      </c>
      <c r="I7761" s="183">
        <v>15488</v>
      </c>
      <c r="J7761" s="183">
        <v>3488</v>
      </c>
      <c r="K7761" s="183">
        <v>2619</v>
      </c>
      <c r="L7761" s="183">
        <f t="shared" si="6456"/>
        <v>869</v>
      </c>
      <c r="M7761" s="17">
        <v>290</v>
      </c>
      <c r="N7761" s="17">
        <v>290</v>
      </c>
      <c r="O7761" s="17">
        <v>289</v>
      </c>
      <c r="P7761" s="17">
        <f t="shared" si="6443"/>
        <v>3488</v>
      </c>
      <c r="Q7761" s="183">
        <f t="shared" si="6448"/>
        <v>100</v>
      </c>
    </row>
    <row r="7762" spans="1:17" x14ac:dyDescent="0.25">
      <c r="A7762" s="1" t="s">
        <v>2740</v>
      </c>
      <c r="B7762" s="1" t="s">
        <v>3</v>
      </c>
      <c r="C7762" s="1" t="s">
        <v>1086</v>
      </c>
      <c r="D7762" s="1" t="s">
        <v>2825</v>
      </c>
      <c r="E7762" s="1" t="s">
        <v>40</v>
      </c>
      <c r="F7762" s="4" t="s">
        <v>1</v>
      </c>
      <c r="G7762" s="16" t="s">
        <v>1</v>
      </c>
      <c r="H7762" s="2" t="s">
        <v>41</v>
      </c>
      <c r="I7762" s="185">
        <f t="shared" ref="I7762:O7762" si="6457">SUM(I7763:I7765)</f>
        <v>455334</v>
      </c>
      <c r="J7762" s="185">
        <f t="shared" si="6457"/>
        <v>66011</v>
      </c>
      <c r="K7762" s="185">
        <f t="shared" si="6457"/>
        <v>54032</v>
      </c>
      <c r="L7762" s="185">
        <f t="shared" si="6457"/>
        <v>1357</v>
      </c>
      <c r="M7762" s="15">
        <f t="shared" si="6457"/>
        <v>452</v>
      </c>
      <c r="N7762" s="15">
        <f t="shared" si="6457"/>
        <v>452</v>
      </c>
      <c r="O7762" s="15">
        <f t="shared" si="6457"/>
        <v>453</v>
      </c>
      <c r="P7762" s="15">
        <f t="shared" si="6443"/>
        <v>55389</v>
      </c>
      <c r="Q7762" s="185">
        <f t="shared" si="6448"/>
        <v>83.908742482313556</v>
      </c>
    </row>
    <row r="7763" spans="1:17" x14ac:dyDescent="0.25">
      <c r="A7763" s="4" t="s">
        <v>2740</v>
      </c>
      <c r="B7763" s="4" t="s">
        <v>3</v>
      </c>
      <c r="C7763" s="4" t="s">
        <v>1086</v>
      </c>
      <c r="D7763" s="4" t="s">
        <v>2825</v>
      </c>
      <c r="E7763" s="3" t="s">
        <v>42</v>
      </c>
      <c r="F7763" s="4"/>
      <c r="G7763" s="16" t="s">
        <v>2827</v>
      </c>
      <c r="H7763" s="16" t="s">
        <v>41</v>
      </c>
      <c r="I7763" s="183">
        <v>440400</v>
      </c>
      <c r="J7763" s="183">
        <v>51077</v>
      </c>
      <c r="K7763" s="183">
        <v>40455</v>
      </c>
      <c r="L7763" s="183">
        <f>M7763+N7763+O7763</f>
        <v>0</v>
      </c>
      <c r="M7763" s="208"/>
      <c r="N7763" s="208"/>
      <c r="O7763" s="208"/>
      <c r="P7763" s="17">
        <f t="shared" si="6443"/>
        <v>40455</v>
      </c>
      <c r="Q7763" s="183">
        <f t="shared" si="6448"/>
        <v>79.203946982007551</v>
      </c>
    </row>
    <row r="7764" spans="1:17" ht="22.5" x14ac:dyDescent="0.25">
      <c r="A7764" s="4" t="s">
        <v>2740</v>
      </c>
      <c r="B7764" s="4" t="s">
        <v>3</v>
      </c>
      <c r="C7764" s="4" t="s">
        <v>1086</v>
      </c>
      <c r="D7764" s="4" t="s">
        <v>2825</v>
      </c>
      <c r="E7764" s="3" t="s">
        <v>42</v>
      </c>
      <c r="F7764" s="4" t="s">
        <v>2833</v>
      </c>
      <c r="G7764" s="16" t="s">
        <v>2827</v>
      </c>
      <c r="H7764" s="16" t="s">
        <v>50</v>
      </c>
      <c r="I7764" s="183">
        <v>5434</v>
      </c>
      <c r="J7764" s="183">
        <v>5434</v>
      </c>
      <c r="K7764" s="183">
        <v>4077</v>
      </c>
      <c r="L7764" s="183">
        <f>M7764+N7764+O7764</f>
        <v>1357</v>
      </c>
      <c r="M7764" s="17">
        <v>452</v>
      </c>
      <c r="N7764" s="17">
        <v>452</v>
      </c>
      <c r="O7764" s="17">
        <v>453</v>
      </c>
      <c r="P7764" s="17">
        <f t="shared" si="6443"/>
        <v>5434</v>
      </c>
      <c r="Q7764" s="183">
        <f t="shared" si="6448"/>
        <v>100</v>
      </c>
    </row>
    <row r="7765" spans="1:17" ht="22.5" x14ac:dyDescent="0.25">
      <c r="A7765" s="4" t="s">
        <v>2740</v>
      </c>
      <c r="B7765" s="4" t="s">
        <v>3</v>
      </c>
      <c r="C7765" s="4" t="s">
        <v>1086</v>
      </c>
      <c r="D7765" s="4" t="s">
        <v>2825</v>
      </c>
      <c r="E7765" s="3" t="s">
        <v>42</v>
      </c>
      <c r="F7765" s="4" t="s">
        <v>2834</v>
      </c>
      <c r="G7765" s="16" t="s">
        <v>2827</v>
      </c>
      <c r="H7765" s="16" t="s">
        <v>56</v>
      </c>
      <c r="I7765" s="183">
        <v>9500</v>
      </c>
      <c r="J7765" s="183">
        <v>9500</v>
      </c>
      <c r="K7765" s="183">
        <v>9500</v>
      </c>
      <c r="L7765" s="183">
        <f>M7765+N7765+O7765</f>
        <v>0</v>
      </c>
      <c r="M7765" s="17">
        <v>0</v>
      </c>
      <c r="N7765" s="17"/>
      <c r="O7765" s="17">
        <v>0</v>
      </c>
      <c r="P7765" s="17">
        <f t="shared" si="6443"/>
        <v>9500</v>
      </c>
      <c r="Q7765" s="183">
        <f t="shared" si="6448"/>
        <v>100</v>
      </c>
    </row>
    <row r="7766" spans="1:17" ht="22.5" x14ac:dyDescent="0.25">
      <c r="A7766" s="1" t="s">
        <v>1</v>
      </c>
      <c r="B7766" s="1" t="s">
        <v>1</v>
      </c>
      <c r="C7766" s="1" t="s">
        <v>1</v>
      </c>
      <c r="D7766" s="2" t="s">
        <v>1</v>
      </c>
      <c r="E7766" s="2" t="s">
        <v>1</v>
      </c>
      <c r="F7766" s="2" t="s">
        <v>1</v>
      </c>
      <c r="G7766" s="2" t="s">
        <v>1</v>
      </c>
      <c r="H7766" s="13" t="s">
        <v>57</v>
      </c>
      <c r="I7766" s="184">
        <f t="shared" ref="I7766:O7767" si="6458">SUM(I7767)</f>
        <v>100</v>
      </c>
      <c r="J7766" s="184">
        <f t="shared" si="6458"/>
        <v>100</v>
      </c>
      <c r="K7766" s="184">
        <f t="shared" si="6458"/>
        <v>0</v>
      </c>
      <c r="L7766" s="184">
        <f t="shared" si="6458"/>
        <v>100</v>
      </c>
      <c r="M7766" s="14">
        <f t="shared" si="6458"/>
        <v>100</v>
      </c>
      <c r="N7766" s="14">
        <f t="shared" si="6458"/>
        <v>0</v>
      </c>
      <c r="O7766" s="14">
        <f t="shared" si="6458"/>
        <v>0</v>
      </c>
      <c r="P7766" s="14">
        <f t="shared" si="6443"/>
        <v>100</v>
      </c>
      <c r="Q7766" s="184">
        <f t="shared" si="6448"/>
        <v>100</v>
      </c>
    </row>
    <row r="7767" spans="1:17" x14ac:dyDescent="0.25">
      <c r="A7767" s="4" t="s">
        <v>2740</v>
      </c>
      <c r="B7767" s="4" t="s">
        <v>3</v>
      </c>
      <c r="C7767" s="4" t="s">
        <v>1086</v>
      </c>
      <c r="D7767" s="4" t="s">
        <v>2825</v>
      </c>
      <c r="E7767" s="2" t="s">
        <v>58</v>
      </c>
      <c r="F7767" s="2" t="s">
        <v>1</v>
      </c>
      <c r="G7767" s="2" t="s">
        <v>1</v>
      </c>
      <c r="H7767" s="2" t="s">
        <v>59</v>
      </c>
      <c r="I7767" s="185">
        <f t="shared" si="6458"/>
        <v>100</v>
      </c>
      <c r="J7767" s="185">
        <f t="shared" si="6458"/>
        <v>100</v>
      </c>
      <c r="K7767" s="185">
        <f t="shared" si="6458"/>
        <v>0</v>
      </c>
      <c r="L7767" s="185">
        <f t="shared" si="6458"/>
        <v>100</v>
      </c>
      <c r="M7767" s="15">
        <f t="shared" si="6458"/>
        <v>100</v>
      </c>
      <c r="N7767" s="15">
        <f t="shared" si="6458"/>
        <v>0</v>
      </c>
      <c r="O7767" s="15">
        <f t="shared" si="6458"/>
        <v>0</v>
      </c>
      <c r="P7767" s="15">
        <f t="shared" si="6443"/>
        <v>100</v>
      </c>
      <c r="Q7767" s="185">
        <f t="shared" si="6448"/>
        <v>100</v>
      </c>
    </row>
    <row r="7768" spans="1:17" x14ac:dyDescent="0.25">
      <c r="A7768" s="4" t="s">
        <v>2740</v>
      </c>
      <c r="B7768" s="4" t="s">
        <v>3</v>
      </c>
      <c r="C7768" s="4" t="s">
        <v>1086</v>
      </c>
      <c r="D7768" s="4" t="s">
        <v>2825</v>
      </c>
      <c r="E7768" s="3" t="s">
        <v>69</v>
      </c>
      <c r="F7768" s="4"/>
      <c r="G7768" s="16" t="s">
        <v>2827</v>
      </c>
      <c r="H7768" s="16" t="s">
        <v>68</v>
      </c>
      <c r="I7768" s="183">
        <v>100</v>
      </c>
      <c r="J7768" s="183">
        <v>100</v>
      </c>
      <c r="K7768" s="183">
        <v>0</v>
      </c>
      <c r="L7768" s="183">
        <f>M7768+N7768+O7768</f>
        <v>100</v>
      </c>
      <c r="M7768" s="17">
        <v>100</v>
      </c>
      <c r="N7768" s="17">
        <v>0</v>
      </c>
      <c r="O7768" s="17">
        <v>0</v>
      </c>
      <c r="P7768" s="17">
        <f t="shared" si="6443"/>
        <v>100</v>
      </c>
      <c r="Q7768" s="183">
        <f t="shared" si="6448"/>
        <v>100</v>
      </c>
    </row>
    <row r="7769" spans="1:17" ht="22.5" x14ac:dyDescent="0.25">
      <c r="A7769" s="1" t="s">
        <v>1</v>
      </c>
      <c r="B7769" s="1" t="s">
        <v>1</v>
      </c>
      <c r="C7769" s="1" t="s">
        <v>1</v>
      </c>
      <c r="D7769" s="2" t="s">
        <v>1</v>
      </c>
      <c r="E7769" s="2" t="s">
        <v>1</v>
      </c>
      <c r="F7769" s="2" t="s">
        <v>1</v>
      </c>
      <c r="G7769" s="2" t="s">
        <v>1</v>
      </c>
      <c r="H7769" s="13" t="s">
        <v>296</v>
      </c>
      <c r="I7769" s="184">
        <f t="shared" ref="I7769:O7770" si="6459">SUM(I7770)</f>
        <v>40000</v>
      </c>
      <c r="J7769" s="184">
        <f t="shared" si="6459"/>
        <v>0</v>
      </c>
      <c r="K7769" s="184">
        <f t="shared" si="6459"/>
        <v>0</v>
      </c>
      <c r="L7769" s="184">
        <f t="shared" si="6459"/>
        <v>0</v>
      </c>
      <c r="M7769" s="14">
        <f t="shared" si="6459"/>
        <v>0</v>
      </c>
      <c r="N7769" s="14">
        <f t="shared" si="6459"/>
        <v>0</v>
      </c>
      <c r="O7769" s="14">
        <f t="shared" si="6459"/>
        <v>0</v>
      </c>
      <c r="P7769" s="14">
        <f t="shared" si="6443"/>
        <v>0</v>
      </c>
      <c r="Q7769" s="163" t="str">
        <f t="shared" si="6448"/>
        <v>-</v>
      </c>
    </row>
    <row r="7770" spans="1:17" x14ac:dyDescent="0.25">
      <c r="A7770" s="4" t="s">
        <v>2740</v>
      </c>
      <c r="B7770" s="4" t="s">
        <v>3</v>
      </c>
      <c r="C7770" s="4" t="s">
        <v>1086</v>
      </c>
      <c r="D7770" s="4" t="s">
        <v>2825</v>
      </c>
      <c r="E7770" s="2" t="s">
        <v>297</v>
      </c>
      <c r="F7770" s="2" t="s">
        <v>1</v>
      </c>
      <c r="G7770" s="2" t="s">
        <v>1</v>
      </c>
      <c r="H7770" s="2" t="s">
        <v>298</v>
      </c>
      <c r="I7770" s="185">
        <f t="shared" si="6459"/>
        <v>40000</v>
      </c>
      <c r="J7770" s="185">
        <f t="shared" si="6459"/>
        <v>0</v>
      </c>
      <c r="K7770" s="185">
        <f t="shared" si="6459"/>
        <v>0</v>
      </c>
      <c r="L7770" s="185">
        <f t="shared" si="6459"/>
        <v>0</v>
      </c>
      <c r="M7770" s="15">
        <f t="shared" si="6459"/>
        <v>0</v>
      </c>
      <c r="N7770" s="15">
        <f t="shared" si="6459"/>
        <v>0</v>
      </c>
      <c r="O7770" s="15">
        <f t="shared" si="6459"/>
        <v>0</v>
      </c>
      <c r="P7770" s="15">
        <f t="shared" si="6443"/>
        <v>0</v>
      </c>
      <c r="Q7770" s="164" t="str">
        <f t="shared" si="6448"/>
        <v>-</v>
      </c>
    </row>
    <row r="7771" spans="1:17" x14ac:dyDescent="0.25">
      <c r="A7771" s="4" t="s">
        <v>2740</v>
      </c>
      <c r="B7771" s="4" t="s">
        <v>3</v>
      </c>
      <c r="C7771" s="4" t="s">
        <v>1086</v>
      </c>
      <c r="D7771" s="4" t="s">
        <v>2825</v>
      </c>
      <c r="E7771" s="3" t="s">
        <v>301</v>
      </c>
      <c r="F7771" s="4"/>
      <c r="G7771" s="16" t="s">
        <v>2827</v>
      </c>
      <c r="H7771" s="16" t="s">
        <v>300</v>
      </c>
      <c r="I7771" s="183">
        <v>40000</v>
      </c>
      <c r="J7771" s="183">
        <v>0</v>
      </c>
      <c r="K7771" s="183">
        <v>0</v>
      </c>
      <c r="L7771" s="183">
        <f>M7771+N7771+O7771</f>
        <v>0</v>
      </c>
      <c r="M7771" s="17"/>
      <c r="N7771" s="17"/>
      <c r="O7771" s="17"/>
      <c r="P7771" s="17">
        <f t="shared" si="6443"/>
        <v>0</v>
      </c>
      <c r="Q7771" s="161" t="str">
        <f t="shared" si="6448"/>
        <v>-</v>
      </c>
    </row>
    <row r="7772" spans="1:17" ht="22.5" x14ac:dyDescent="0.25">
      <c r="A7772" s="1" t="s">
        <v>1</v>
      </c>
      <c r="B7772" s="1" t="s">
        <v>1</v>
      </c>
      <c r="C7772" s="1" t="s">
        <v>1</v>
      </c>
      <c r="D7772" s="2" t="s">
        <v>1</v>
      </c>
      <c r="E7772" s="2" t="s">
        <v>1</v>
      </c>
      <c r="F7772" s="2" t="s">
        <v>1</v>
      </c>
      <c r="G7772" s="2" t="s">
        <v>1</v>
      </c>
      <c r="H7772" s="13" t="s">
        <v>70</v>
      </c>
      <c r="I7772" s="184">
        <f t="shared" ref="I7772:O7772" si="6460">SUM(I7773)</f>
        <v>387061</v>
      </c>
      <c r="J7772" s="184">
        <f t="shared" si="6460"/>
        <v>58773</v>
      </c>
      <c r="K7772" s="184">
        <f t="shared" si="6460"/>
        <v>58773</v>
      </c>
      <c r="L7772" s="184">
        <f t="shared" si="6460"/>
        <v>0</v>
      </c>
      <c r="M7772" s="14">
        <f t="shared" si="6460"/>
        <v>0</v>
      </c>
      <c r="N7772" s="14">
        <f t="shared" si="6460"/>
        <v>0</v>
      </c>
      <c r="O7772" s="14">
        <f t="shared" si="6460"/>
        <v>0</v>
      </c>
      <c r="P7772" s="14">
        <f t="shared" si="6443"/>
        <v>58773</v>
      </c>
      <c r="Q7772" s="184">
        <f t="shared" si="6448"/>
        <v>100</v>
      </c>
    </row>
    <row r="7773" spans="1:17" x14ac:dyDescent="0.25">
      <c r="A7773" s="4" t="s">
        <v>2740</v>
      </c>
      <c r="B7773" s="4" t="s">
        <v>3</v>
      </c>
      <c r="C7773" s="4" t="s">
        <v>1086</v>
      </c>
      <c r="D7773" s="4" t="s">
        <v>2825</v>
      </c>
      <c r="E7773" s="2" t="s">
        <v>71</v>
      </c>
      <c r="F7773" s="2" t="s">
        <v>1</v>
      </c>
      <c r="G7773" s="2" t="s">
        <v>1</v>
      </c>
      <c r="H7773" s="2" t="s">
        <v>72</v>
      </c>
      <c r="I7773" s="185">
        <f t="shared" ref="I7773:L7773" si="6461">SUM(I7774:I7777)</f>
        <v>387061</v>
      </c>
      <c r="J7773" s="185">
        <f t="shared" ref="J7773" si="6462">SUM(J7774:J7777)</f>
        <v>58773</v>
      </c>
      <c r="K7773" s="185">
        <f t="shared" ref="K7773" si="6463">SUM(K7774:K7777)</f>
        <v>58773</v>
      </c>
      <c r="L7773" s="185">
        <f t="shared" si="6461"/>
        <v>0</v>
      </c>
      <c r="M7773" s="15">
        <f t="shared" ref="M7773:O7773" si="6464">SUM(M7774:M7777)</f>
        <v>0</v>
      </c>
      <c r="N7773" s="15">
        <f t="shared" si="6464"/>
        <v>0</v>
      </c>
      <c r="O7773" s="15">
        <f t="shared" si="6464"/>
        <v>0</v>
      </c>
      <c r="P7773" s="15">
        <f t="shared" si="6443"/>
        <v>58773</v>
      </c>
      <c r="Q7773" s="185">
        <f t="shared" si="6448"/>
        <v>100</v>
      </c>
    </row>
    <row r="7774" spans="1:17" x14ac:dyDescent="0.25">
      <c r="A7774" s="4" t="s">
        <v>2740</v>
      </c>
      <c r="B7774" s="4" t="s">
        <v>3</v>
      </c>
      <c r="C7774" s="4" t="s">
        <v>1086</v>
      </c>
      <c r="D7774" s="4" t="s">
        <v>2825</v>
      </c>
      <c r="E7774" s="3" t="s">
        <v>478</v>
      </c>
      <c r="F7774" s="4"/>
      <c r="G7774" s="16" t="s">
        <v>2827</v>
      </c>
      <c r="H7774" s="16" t="s">
        <v>477</v>
      </c>
      <c r="I7774" s="183">
        <v>1000</v>
      </c>
      <c r="J7774" s="183">
        <v>0</v>
      </c>
      <c r="K7774" s="183">
        <v>0</v>
      </c>
      <c r="L7774" s="183">
        <f>M7774+N7774+O7774</f>
        <v>0</v>
      </c>
      <c r="M7774" s="17"/>
      <c r="N7774" s="17"/>
      <c r="O7774" s="17"/>
      <c r="P7774" s="17">
        <f t="shared" si="6443"/>
        <v>0</v>
      </c>
      <c r="Q7774" s="161" t="str">
        <f t="shared" si="6448"/>
        <v>-</v>
      </c>
    </row>
    <row r="7775" spans="1:17" x14ac:dyDescent="0.25">
      <c r="A7775" s="4" t="s">
        <v>2740</v>
      </c>
      <c r="B7775" s="4" t="s">
        <v>3</v>
      </c>
      <c r="C7775" s="4" t="s">
        <v>1086</v>
      </c>
      <c r="D7775" s="4" t="s">
        <v>2825</v>
      </c>
      <c r="E7775" s="3" t="s">
        <v>483</v>
      </c>
      <c r="F7775" s="4"/>
      <c r="G7775" s="16" t="s">
        <v>2827</v>
      </c>
      <c r="H7775" s="16" t="s">
        <v>482</v>
      </c>
      <c r="I7775" s="183">
        <v>1000</v>
      </c>
      <c r="J7775" s="183">
        <v>0</v>
      </c>
      <c r="K7775" s="183">
        <v>0</v>
      </c>
      <c r="L7775" s="183">
        <f>M7775+N7775+O7775</f>
        <v>0</v>
      </c>
      <c r="M7775" s="17"/>
      <c r="N7775" s="17"/>
      <c r="O7775" s="17"/>
      <c r="P7775" s="17">
        <f t="shared" si="6443"/>
        <v>0</v>
      </c>
      <c r="Q7775" s="161" t="str">
        <f t="shared" si="6448"/>
        <v>-</v>
      </c>
    </row>
    <row r="7776" spans="1:17" x14ac:dyDescent="0.25">
      <c r="A7776" s="4" t="s">
        <v>2740</v>
      </c>
      <c r="B7776" s="4" t="s">
        <v>3</v>
      </c>
      <c r="C7776" s="4" t="s">
        <v>1086</v>
      </c>
      <c r="D7776" s="4" t="s">
        <v>2825</v>
      </c>
      <c r="E7776" s="3" t="s">
        <v>75</v>
      </c>
      <c r="F7776" s="4"/>
      <c r="G7776" s="16" t="s">
        <v>2827</v>
      </c>
      <c r="H7776" s="16" t="s">
        <v>74</v>
      </c>
      <c r="I7776" s="183">
        <v>132000</v>
      </c>
      <c r="J7776" s="183">
        <v>0</v>
      </c>
      <c r="K7776" s="183">
        <v>0</v>
      </c>
      <c r="L7776" s="183">
        <f>M7776+N7776+O7776</f>
        <v>0</v>
      </c>
      <c r="M7776" s="17"/>
      <c r="N7776" s="17"/>
      <c r="O7776" s="17"/>
      <c r="P7776" s="17">
        <f t="shared" si="6443"/>
        <v>0</v>
      </c>
      <c r="Q7776" s="161" t="str">
        <f t="shared" si="6448"/>
        <v>-</v>
      </c>
    </row>
    <row r="7777" spans="1:17" x14ac:dyDescent="0.25">
      <c r="A7777" s="4" t="s">
        <v>2740</v>
      </c>
      <c r="B7777" s="4" t="s">
        <v>3</v>
      </c>
      <c r="C7777" s="4" t="s">
        <v>1086</v>
      </c>
      <c r="D7777" s="4" t="s">
        <v>2825</v>
      </c>
      <c r="E7777" s="3" t="s">
        <v>341</v>
      </c>
      <c r="F7777" s="4"/>
      <c r="G7777" s="16" t="s">
        <v>2827</v>
      </c>
      <c r="H7777" s="16" t="s">
        <v>340</v>
      </c>
      <c r="I7777" s="183">
        <v>253061</v>
      </c>
      <c r="J7777" s="183">
        <v>58773</v>
      </c>
      <c r="K7777" s="183">
        <v>58773</v>
      </c>
      <c r="L7777" s="183">
        <f>M7777+N7777+O7777</f>
        <v>0</v>
      </c>
      <c r="M7777" s="17"/>
      <c r="N7777" s="17"/>
      <c r="O7777" s="17"/>
      <c r="P7777" s="17">
        <f t="shared" si="6443"/>
        <v>58773</v>
      </c>
      <c r="Q7777" s="183">
        <f t="shared" si="6448"/>
        <v>100</v>
      </c>
    </row>
    <row r="7778" spans="1:17" ht="22.5" x14ac:dyDescent="0.25">
      <c r="A7778" s="16" t="s">
        <v>1</v>
      </c>
      <c r="B7778" s="16" t="s">
        <v>1</v>
      </c>
      <c r="C7778" s="16" t="s">
        <v>1</v>
      </c>
      <c r="D7778" s="16" t="s">
        <v>1</v>
      </c>
      <c r="E7778" s="16" t="s">
        <v>1</v>
      </c>
      <c r="F7778" s="16" t="s">
        <v>1</v>
      </c>
      <c r="G7778" s="16" t="s">
        <v>1</v>
      </c>
      <c r="H7778" s="13" t="s">
        <v>2835</v>
      </c>
      <c r="I7778" s="184">
        <f t="shared" ref="I7778:O7778" si="6465">SUM(I7772,I7769,I7766,I7742)</f>
        <v>3478015</v>
      </c>
      <c r="J7778" s="184">
        <f t="shared" si="6465"/>
        <v>2239537</v>
      </c>
      <c r="K7778" s="184">
        <f t="shared" si="6465"/>
        <v>1774274</v>
      </c>
      <c r="L7778" s="184">
        <f t="shared" si="6465"/>
        <v>450665</v>
      </c>
      <c r="M7778" s="14">
        <f t="shared" si="6465"/>
        <v>162448</v>
      </c>
      <c r="N7778" s="14">
        <f t="shared" si="6465"/>
        <v>146921</v>
      </c>
      <c r="O7778" s="14">
        <f t="shared" si="6465"/>
        <v>141296</v>
      </c>
      <c r="P7778" s="14">
        <f t="shared" si="6443"/>
        <v>2224939</v>
      </c>
      <c r="Q7778" s="184">
        <f t="shared" si="6448"/>
        <v>99.348168840255823</v>
      </c>
    </row>
    <row r="7779" spans="1:17" ht="15.75" thickBot="1" x14ac:dyDescent="0.3">
      <c r="A7779" s="16" t="s">
        <v>1</v>
      </c>
      <c r="B7779" s="16" t="s">
        <v>1</v>
      </c>
      <c r="C7779" s="16" t="s">
        <v>1</v>
      </c>
      <c r="D7779" s="16" t="s">
        <v>1</v>
      </c>
      <c r="E7779" s="16" t="s">
        <v>1</v>
      </c>
      <c r="F7779" s="16" t="s">
        <v>1</v>
      </c>
      <c r="G7779" s="16" t="s">
        <v>1</v>
      </c>
      <c r="H7779" s="2" t="s">
        <v>77</v>
      </c>
      <c r="I7779" s="185">
        <v>46</v>
      </c>
      <c r="J7779" s="185">
        <v>46</v>
      </c>
      <c r="K7779" s="185"/>
      <c r="L7779" s="185">
        <f>M7779+N7779+O7779</f>
        <v>0</v>
      </c>
      <c r="M7779" s="15"/>
      <c r="N7779" s="15"/>
      <c r="O7779" s="15"/>
      <c r="P7779" s="15">
        <f t="shared" si="6443"/>
        <v>0</v>
      </c>
      <c r="Q7779" s="164"/>
    </row>
    <row r="7780" spans="1:17" ht="45.75" thickBot="1" x14ac:dyDescent="0.3">
      <c r="A7780" s="212" t="s">
        <v>1</v>
      </c>
      <c r="B7780" s="212" t="s">
        <v>1</v>
      </c>
      <c r="C7780" s="212" t="s">
        <v>1</v>
      </c>
      <c r="D7780" s="212" t="s">
        <v>1</v>
      </c>
      <c r="E7780" s="212" t="s">
        <v>1</v>
      </c>
      <c r="F7780" s="212" t="s">
        <v>1</v>
      </c>
      <c r="G7780" s="214" t="s">
        <v>1</v>
      </c>
      <c r="H7780" s="5" t="s">
        <v>78</v>
      </c>
      <c r="I7780" s="109" t="s">
        <v>3374</v>
      </c>
      <c r="J7780" s="109" t="s">
        <v>3433</v>
      </c>
      <c r="K7780" s="109" t="s">
        <v>3437</v>
      </c>
      <c r="L7780" s="109" t="s">
        <v>3434</v>
      </c>
      <c r="M7780" s="5" t="s">
        <v>3439</v>
      </c>
      <c r="N7780" s="5" t="s">
        <v>3440</v>
      </c>
      <c r="O7780" s="5" t="s">
        <v>3441</v>
      </c>
      <c r="P7780" s="5" t="s">
        <v>3438</v>
      </c>
      <c r="Q7780" s="162" t="s">
        <v>3302</v>
      </c>
    </row>
    <row r="7781" spans="1:17" x14ac:dyDescent="0.25">
      <c r="A7781" s="213"/>
      <c r="B7781" s="213"/>
      <c r="C7781" s="213"/>
      <c r="D7781" s="213"/>
      <c r="E7781" s="213"/>
      <c r="F7781" s="213"/>
      <c r="G7781" s="215"/>
      <c r="H7781" s="18" t="s">
        <v>1</v>
      </c>
      <c r="I7781" s="110">
        <v>1</v>
      </c>
      <c r="J7781" s="110">
        <v>2</v>
      </c>
      <c r="K7781" s="110">
        <v>20</v>
      </c>
      <c r="L7781" s="110" t="s">
        <v>3402</v>
      </c>
      <c r="M7781" s="12">
        <v>5</v>
      </c>
      <c r="N7781" s="12">
        <v>6</v>
      </c>
      <c r="O7781" s="12">
        <v>7</v>
      </c>
      <c r="P7781" s="12" t="s">
        <v>3303</v>
      </c>
      <c r="Q7781" s="110">
        <v>9</v>
      </c>
    </row>
    <row r="7782" spans="1:17" x14ac:dyDescent="0.25">
      <c r="A7782" s="213"/>
      <c r="B7782" s="213"/>
      <c r="C7782" s="213"/>
      <c r="D7782" s="213"/>
      <c r="E7782" s="213"/>
      <c r="F7782" s="213"/>
      <c r="G7782" s="215"/>
      <c r="H7782" s="19" t="s">
        <v>2836</v>
      </c>
      <c r="I7782" s="186">
        <f t="shared" ref="I7782:L7782" si="6466">SUM(I7778)</f>
        <v>3478015</v>
      </c>
      <c r="J7782" s="186">
        <f t="shared" ref="J7782" si="6467">SUM(J7778)</f>
        <v>2239537</v>
      </c>
      <c r="K7782" s="186">
        <f t="shared" ref="K7782" si="6468">SUM(K7778)</f>
        <v>1774274</v>
      </c>
      <c r="L7782" s="186">
        <f t="shared" si="6466"/>
        <v>450665</v>
      </c>
      <c r="M7782" s="20">
        <f t="shared" ref="M7782:O7782" si="6469">SUM(M7778)</f>
        <v>162448</v>
      </c>
      <c r="N7782" s="20">
        <f t="shared" si="6469"/>
        <v>146921</v>
      </c>
      <c r="O7782" s="20">
        <f t="shared" si="6469"/>
        <v>141296</v>
      </c>
      <c r="P7782" s="20">
        <f t="shared" ref="P7782:P7792" si="6470">K7782+L7782</f>
        <v>2224939</v>
      </c>
      <c r="Q7782" s="186">
        <f>IF(J7782=0,"-",P7782/J7782*100)</f>
        <v>99.348168840255823</v>
      </c>
    </row>
    <row r="7783" spans="1:17" x14ac:dyDescent="0.25">
      <c r="A7783" s="213"/>
      <c r="B7783" s="213"/>
      <c r="C7783" s="213"/>
      <c r="D7783" s="213"/>
      <c r="E7783" s="213"/>
      <c r="F7783" s="213"/>
      <c r="G7783" s="215"/>
      <c r="H7783" s="21" t="s">
        <v>80</v>
      </c>
      <c r="I7783" s="186">
        <f t="shared" ref="I7783:L7783" si="6471">SUM(I7782)</f>
        <v>3478015</v>
      </c>
      <c r="J7783" s="186">
        <f t="shared" ref="J7783" si="6472">SUM(J7782)</f>
        <v>2239537</v>
      </c>
      <c r="K7783" s="186">
        <f t="shared" ref="K7783" si="6473">SUM(K7782)</f>
        <v>1774274</v>
      </c>
      <c r="L7783" s="186">
        <f t="shared" si="6471"/>
        <v>450665</v>
      </c>
      <c r="M7783" s="20">
        <f t="shared" ref="M7783:O7783" si="6474">SUM(M7782)</f>
        <v>162448</v>
      </c>
      <c r="N7783" s="20">
        <f t="shared" si="6474"/>
        <v>146921</v>
      </c>
      <c r="O7783" s="20">
        <f t="shared" si="6474"/>
        <v>141296</v>
      </c>
      <c r="P7783" s="20">
        <f t="shared" si="6470"/>
        <v>2224939</v>
      </c>
      <c r="Q7783" s="186">
        <f>IF(J7783=0,"-",P7783/J7783*100)</f>
        <v>99.348168840255823</v>
      </c>
    </row>
    <row r="7784" spans="1:17" x14ac:dyDescent="0.25">
      <c r="A7784" s="216"/>
      <c r="B7784" s="216"/>
      <c r="C7784" s="216"/>
      <c r="D7784" s="216"/>
      <c r="E7784" s="216"/>
      <c r="F7784" s="216"/>
      <c r="G7784" s="217"/>
      <c r="J7784" s="178">
        <v>0</v>
      </c>
      <c r="K7784" s="178">
        <v>0</v>
      </c>
      <c r="L7784" s="178">
        <f>M7784+N7784+O7784</f>
        <v>0</v>
      </c>
      <c r="P7784">
        <f t="shared" si="6470"/>
        <v>0</v>
      </c>
      <c r="Q7784" s="160" t="str">
        <f>IF(J7784=0,"-",P7784/J7784*100)</f>
        <v>-</v>
      </c>
    </row>
    <row r="7785" spans="1:17" x14ac:dyDescent="0.25">
      <c r="A7785" s="16" t="s">
        <v>1</v>
      </c>
      <c r="B7785" s="16" t="s">
        <v>1</v>
      </c>
      <c r="C7785" s="16" t="s">
        <v>1</v>
      </c>
      <c r="D7785" s="16" t="s">
        <v>1</v>
      </c>
      <c r="E7785" s="16" t="s">
        <v>1</v>
      </c>
      <c r="F7785" s="16" t="s">
        <v>1</v>
      </c>
      <c r="G7785" s="16" t="s">
        <v>1</v>
      </c>
      <c r="H7785" s="22" t="s">
        <v>1</v>
      </c>
      <c r="I7785" s="187"/>
      <c r="J7785" s="187"/>
      <c r="K7785" s="187"/>
      <c r="L7785" s="187">
        <f>M7785+N7785+O7785</f>
        <v>0</v>
      </c>
      <c r="M7785" s="22"/>
      <c r="N7785" s="22"/>
      <c r="O7785" s="22"/>
      <c r="P7785" s="22">
        <f t="shared" si="6470"/>
        <v>0</v>
      </c>
      <c r="Q7785" s="166"/>
    </row>
    <row r="7786" spans="1:17" x14ac:dyDescent="0.25">
      <c r="A7786" s="16" t="s">
        <v>1</v>
      </c>
      <c r="B7786" s="16" t="s">
        <v>1</v>
      </c>
      <c r="C7786" s="16" t="s">
        <v>1</v>
      </c>
      <c r="D7786" s="16" t="s">
        <v>1</v>
      </c>
      <c r="E7786" s="16" t="s">
        <v>1</v>
      </c>
      <c r="F7786" s="16" t="s">
        <v>1</v>
      </c>
      <c r="G7786" s="16" t="s">
        <v>1</v>
      </c>
      <c r="H7786" s="13" t="s">
        <v>2837</v>
      </c>
      <c r="I7786" s="184">
        <f t="shared" ref="I7786:L7786" si="6475">SUM(I7778,I7727)</f>
        <v>83598725</v>
      </c>
      <c r="J7786" s="184">
        <f t="shared" ref="J7786" si="6476">SUM(J7778,J7727)</f>
        <v>53614572</v>
      </c>
      <c r="K7786" s="184">
        <f t="shared" ref="K7786" si="6477">SUM(K7778,K7727)</f>
        <v>42729103</v>
      </c>
      <c r="L7786" s="184">
        <f t="shared" si="6475"/>
        <v>6860700</v>
      </c>
      <c r="M7786" s="14">
        <f t="shared" ref="M7786:O7786" si="6478">SUM(M7778,M7727)</f>
        <v>4275596</v>
      </c>
      <c r="N7786" s="14">
        <f t="shared" si="6478"/>
        <v>1833361</v>
      </c>
      <c r="O7786" s="14">
        <f t="shared" si="6478"/>
        <v>751743</v>
      </c>
      <c r="P7786" s="14">
        <f t="shared" si="6470"/>
        <v>49589803</v>
      </c>
      <c r="Q7786" s="184">
        <f>IF(J7786=0,"-",P7786/J7786*100)</f>
        <v>92.493143468533148</v>
      </c>
    </row>
    <row r="7787" spans="1:17" x14ac:dyDescent="0.25">
      <c r="A7787" s="16" t="s">
        <v>1</v>
      </c>
      <c r="B7787" s="16" t="s">
        <v>1</v>
      </c>
      <c r="C7787" s="16" t="s">
        <v>1</v>
      </c>
      <c r="D7787" s="16" t="s">
        <v>1</v>
      </c>
      <c r="E7787" s="16" t="s">
        <v>1</v>
      </c>
      <c r="F7787" s="16" t="s">
        <v>1</v>
      </c>
      <c r="G7787" s="16" t="s">
        <v>1</v>
      </c>
      <c r="H7787" s="2" t="s">
        <v>77</v>
      </c>
      <c r="I7787" s="185">
        <f t="shared" ref="I7787:L7787" si="6479">SUM(I7779,I7728)</f>
        <v>140</v>
      </c>
      <c r="J7787" s="185">
        <f t="shared" ref="J7787" si="6480">SUM(J7779,J7728)</f>
        <v>140</v>
      </c>
      <c r="K7787" s="185"/>
      <c r="L7787" s="185">
        <f t="shared" si="6479"/>
        <v>0</v>
      </c>
      <c r="M7787" s="15">
        <f t="shared" ref="M7787:O7787" si="6481">SUM(M7779,M7728)</f>
        <v>0</v>
      </c>
      <c r="N7787" s="15">
        <f t="shared" si="6481"/>
        <v>0</v>
      </c>
      <c r="O7787" s="15">
        <f t="shared" si="6481"/>
        <v>0</v>
      </c>
      <c r="P7787" s="15">
        <f t="shared" si="6470"/>
        <v>0</v>
      </c>
      <c r="Q7787" s="185">
        <f>IF(J7787=0,"-",P7787/J7787*100)</f>
        <v>0</v>
      </c>
    </row>
    <row r="7788" spans="1:17" x14ac:dyDescent="0.25">
      <c r="A7788" s="16" t="s">
        <v>1</v>
      </c>
      <c r="B7788" s="16" t="s">
        <v>1</v>
      </c>
      <c r="C7788" s="16" t="s">
        <v>1</v>
      </c>
      <c r="D7788" s="16" t="s">
        <v>1</v>
      </c>
      <c r="E7788" s="16" t="s">
        <v>1</v>
      </c>
      <c r="F7788" s="16" t="s">
        <v>1</v>
      </c>
      <c r="G7788" s="16" t="s">
        <v>1</v>
      </c>
      <c r="H7788" s="23" t="s">
        <v>1</v>
      </c>
      <c r="I7788" s="179"/>
      <c r="J7788" s="179"/>
      <c r="K7788" s="179"/>
      <c r="L7788" s="179">
        <f>M7788+N7788+O7788</f>
        <v>0</v>
      </c>
      <c r="M7788" s="24"/>
      <c r="N7788" s="24"/>
      <c r="O7788" s="24"/>
      <c r="P7788" s="24">
        <f t="shared" si="6470"/>
        <v>0</v>
      </c>
      <c r="Q7788" s="167"/>
    </row>
    <row r="7789" spans="1:17" x14ac:dyDescent="0.25">
      <c r="A7789" s="16" t="s">
        <v>1</v>
      </c>
      <c r="B7789" s="16" t="s">
        <v>1</v>
      </c>
      <c r="C7789" s="16" t="s">
        <v>1</v>
      </c>
      <c r="D7789" s="16" t="s">
        <v>1</v>
      </c>
      <c r="E7789" s="16" t="s">
        <v>1</v>
      </c>
      <c r="F7789" s="16" t="s">
        <v>1</v>
      </c>
      <c r="G7789" s="16" t="s">
        <v>1</v>
      </c>
      <c r="H7789" s="13" t="s">
        <v>2838</v>
      </c>
      <c r="I7789" s="188">
        <f t="shared" ref="I7789:L7789" si="6482">SUM(I7786)</f>
        <v>83598725</v>
      </c>
      <c r="J7789" s="188">
        <f t="shared" ref="J7789" si="6483">SUM(J7786)</f>
        <v>53614572</v>
      </c>
      <c r="K7789" s="188">
        <f t="shared" ref="K7789" si="6484">SUM(K7786)</f>
        <v>42729103</v>
      </c>
      <c r="L7789" s="188">
        <f t="shared" si="6482"/>
        <v>6860700</v>
      </c>
      <c r="M7789" s="25">
        <f t="shared" ref="M7789:O7789" si="6485">SUM(M7786)</f>
        <v>4275596</v>
      </c>
      <c r="N7789" s="25">
        <f t="shared" si="6485"/>
        <v>1833361</v>
      </c>
      <c r="O7789" s="25">
        <f t="shared" si="6485"/>
        <v>751743</v>
      </c>
      <c r="P7789" s="25">
        <f t="shared" si="6470"/>
        <v>49589803</v>
      </c>
      <c r="Q7789" s="188">
        <f>IF(J7789=0,"-",P7789/J7789*100)</f>
        <v>92.493143468533148</v>
      </c>
    </row>
    <row r="7790" spans="1:17" x14ac:dyDescent="0.25">
      <c r="A7790" s="16" t="s">
        <v>1</v>
      </c>
      <c r="B7790" s="16" t="s">
        <v>1</v>
      </c>
      <c r="C7790" s="16" t="s">
        <v>1</v>
      </c>
      <c r="D7790" s="16" t="s">
        <v>1</v>
      </c>
      <c r="E7790" s="16" t="s">
        <v>1</v>
      </c>
      <c r="F7790" s="16" t="s">
        <v>1</v>
      </c>
      <c r="G7790" s="16" t="s">
        <v>1</v>
      </c>
      <c r="H7790" s="2" t="s">
        <v>112</v>
      </c>
      <c r="I7790" s="185">
        <f t="shared" ref="I7790:L7790" si="6486">SUM(I7787)</f>
        <v>140</v>
      </c>
      <c r="J7790" s="185">
        <f t="shared" ref="J7790" si="6487">SUM(J7787)</f>
        <v>140</v>
      </c>
      <c r="K7790" s="185"/>
      <c r="L7790" s="185">
        <f t="shared" si="6486"/>
        <v>0</v>
      </c>
      <c r="M7790" s="15">
        <f t="shared" ref="M7790:O7790" si="6488">SUM(M7787)</f>
        <v>0</v>
      </c>
      <c r="N7790" s="15">
        <f t="shared" si="6488"/>
        <v>0</v>
      </c>
      <c r="O7790" s="15">
        <f t="shared" si="6488"/>
        <v>0</v>
      </c>
      <c r="P7790" s="15">
        <f t="shared" si="6470"/>
        <v>0</v>
      </c>
      <c r="Q7790" s="185">
        <f>IF(J7790=0,"-",P7790/J7790*100)</f>
        <v>0</v>
      </c>
    </row>
    <row r="7791" spans="1:17" ht="22.5" x14ac:dyDescent="0.25">
      <c r="A7791" s="1" t="s">
        <v>2839</v>
      </c>
      <c r="B7791" s="2" t="s">
        <v>1</v>
      </c>
      <c r="C7791" s="2" t="s">
        <v>1</v>
      </c>
      <c r="D7791" s="2" t="s">
        <v>1</v>
      </c>
      <c r="E7791" s="2" t="s">
        <v>1</v>
      </c>
      <c r="F7791" s="2" t="s">
        <v>1</v>
      </c>
      <c r="G7791" s="2" t="s">
        <v>1</v>
      </c>
      <c r="H7791" s="2" t="s">
        <v>2840</v>
      </c>
      <c r="I7791" s="183">
        <v>0</v>
      </c>
      <c r="J7791" s="183"/>
      <c r="K7791" s="183"/>
      <c r="L7791" s="183">
        <f>M7791+N7791+O7791</f>
        <v>0</v>
      </c>
      <c r="M7791" s="3"/>
      <c r="N7791" s="3"/>
      <c r="O7791" s="3"/>
      <c r="P7791" s="3">
        <f t="shared" si="6470"/>
        <v>0</v>
      </c>
      <c r="Q7791" s="161"/>
    </row>
    <row r="7792" spans="1:17" ht="15.75" thickBot="1" x14ac:dyDescent="0.3">
      <c r="A7792" s="1" t="s">
        <v>2839</v>
      </c>
      <c r="B7792" s="1" t="s">
        <v>3</v>
      </c>
      <c r="C7792" s="4" t="s">
        <v>1</v>
      </c>
      <c r="D7792" s="4" t="s">
        <v>1</v>
      </c>
      <c r="E7792" s="2" t="s">
        <v>1</v>
      </c>
      <c r="F7792" s="2" t="s">
        <v>1</v>
      </c>
      <c r="G7792" s="2" t="s">
        <v>1</v>
      </c>
      <c r="H7792" s="2" t="s">
        <v>1</v>
      </c>
      <c r="I7792" s="183"/>
      <c r="J7792" s="183"/>
      <c r="K7792" s="183"/>
      <c r="L7792" s="183">
        <f>M7792+N7792+O7792</f>
        <v>0</v>
      </c>
      <c r="M7792" s="3"/>
      <c r="N7792" s="3"/>
      <c r="O7792" s="3"/>
      <c r="P7792" s="3">
        <f t="shared" si="6470"/>
        <v>0</v>
      </c>
      <c r="Q7792" s="161"/>
    </row>
    <row r="7793" spans="1:17" ht="45.75" thickBot="1" x14ac:dyDescent="0.3">
      <c r="A7793" s="5" t="s">
        <v>4</v>
      </c>
      <c r="B7793" s="5" t="s">
        <v>5</v>
      </c>
      <c r="C7793" s="5" t="s">
        <v>6</v>
      </c>
      <c r="D7793" s="6" t="s">
        <v>1</v>
      </c>
      <c r="E7793" s="5" t="s">
        <v>7</v>
      </c>
      <c r="F7793" s="5" t="s">
        <v>8</v>
      </c>
      <c r="G7793" s="5" t="s">
        <v>9</v>
      </c>
      <c r="H7793" s="5" t="s">
        <v>10</v>
      </c>
      <c r="I7793" s="109" t="s">
        <v>3374</v>
      </c>
      <c r="J7793" s="109" t="s">
        <v>3433</v>
      </c>
      <c r="K7793" s="109" t="s">
        <v>3437</v>
      </c>
      <c r="L7793" s="109" t="s">
        <v>3434</v>
      </c>
      <c r="M7793" s="5" t="s">
        <v>3439</v>
      </c>
      <c r="N7793" s="5" t="s">
        <v>3440</v>
      </c>
      <c r="O7793" s="5" t="s">
        <v>3441</v>
      </c>
      <c r="P7793" s="5" t="s">
        <v>3438</v>
      </c>
      <c r="Q7793" s="162" t="s">
        <v>3302</v>
      </c>
    </row>
    <row r="7794" spans="1:17" x14ac:dyDescent="0.25">
      <c r="A7794" s="7" t="s">
        <v>1</v>
      </c>
      <c r="B7794" s="7" t="s">
        <v>1</v>
      </c>
      <c r="C7794" s="7" t="s">
        <v>1</v>
      </c>
      <c r="D7794" s="8" t="s">
        <v>1</v>
      </c>
      <c r="E7794" s="8" t="s">
        <v>1</v>
      </c>
      <c r="F7794" s="9" t="s">
        <v>1</v>
      </c>
      <c r="G7794" s="10" t="s">
        <v>1</v>
      </c>
      <c r="H7794" s="11" t="s">
        <v>1</v>
      </c>
      <c r="I7794" s="110">
        <v>1</v>
      </c>
      <c r="J7794" s="110">
        <v>2</v>
      </c>
      <c r="K7794" s="110">
        <v>20</v>
      </c>
      <c r="L7794" s="110" t="s">
        <v>3402</v>
      </c>
      <c r="M7794" s="12">
        <v>5</v>
      </c>
      <c r="N7794" s="12">
        <v>6</v>
      </c>
      <c r="O7794" s="12">
        <v>7</v>
      </c>
      <c r="P7794" s="12" t="s">
        <v>3303</v>
      </c>
      <c r="Q7794" s="110">
        <v>9</v>
      </c>
    </row>
    <row r="7795" spans="1:17" ht="22.5" x14ac:dyDescent="0.25">
      <c r="A7795" s="1" t="s">
        <v>2839</v>
      </c>
      <c r="B7795" s="1" t="s">
        <v>3</v>
      </c>
      <c r="C7795" s="4" t="s">
        <v>12</v>
      </c>
      <c r="D7795" s="4" t="s">
        <v>2841</v>
      </c>
      <c r="E7795" s="2" t="s">
        <v>1</v>
      </c>
      <c r="F7795" s="2" t="s">
        <v>1</v>
      </c>
      <c r="G7795" s="2" t="s">
        <v>1</v>
      </c>
      <c r="H7795" s="2" t="s">
        <v>2840</v>
      </c>
      <c r="I7795" s="183">
        <v>0</v>
      </c>
      <c r="J7795" s="183"/>
      <c r="K7795" s="183"/>
      <c r="L7795" s="183">
        <f>M7795+N7795+O7795</f>
        <v>0</v>
      </c>
      <c r="M7795" s="3"/>
      <c r="N7795" s="3"/>
      <c r="O7795" s="3"/>
      <c r="P7795" s="3">
        <f t="shared" ref="P7795:P7826" si="6489">K7795+L7795</f>
        <v>0</v>
      </c>
      <c r="Q7795" s="161"/>
    </row>
    <row r="7796" spans="1:17" ht="33.75" x14ac:dyDescent="0.25">
      <c r="A7796" s="1" t="s">
        <v>1</v>
      </c>
      <c r="B7796" s="1" t="s">
        <v>1</v>
      </c>
      <c r="C7796" s="1" t="s">
        <v>1</v>
      </c>
      <c r="D7796" s="2" t="s">
        <v>1</v>
      </c>
      <c r="E7796" s="2" t="s">
        <v>1</v>
      </c>
      <c r="F7796" s="2" t="s">
        <v>1</v>
      </c>
      <c r="G7796" s="2" t="s">
        <v>1</v>
      </c>
      <c r="H7796" s="13" t="s">
        <v>14</v>
      </c>
      <c r="I7796" s="184">
        <f t="shared" ref="I7796:L7796" si="6490">SUM(I7797,I7805,I7807)</f>
        <v>1233527</v>
      </c>
      <c r="J7796" s="184">
        <f t="shared" ref="J7796" si="6491">SUM(J7797,J7805,J7807)</f>
        <v>1505488</v>
      </c>
      <c r="K7796" s="184">
        <f t="shared" ref="K7796" si="6492">SUM(K7797,K7805,K7807)</f>
        <v>1295194</v>
      </c>
      <c r="L7796" s="184">
        <f t="shared" si="6490"/>
        <v>176541</v>
      </c>
      <c r="M7796" s="14">
        <f t="shared" ref="M7796:O7796" si="6493">SUM(M7797,M7805,M7807)</f>
        <v>44841</v>
      </c>
      <c r="N7796" s="14">
        <f t="shared" si="6493"/>
        <v>70500</v>
      </c>
      <c r="O7796" s="14">
        <f t="shared" si="6493"/>
        <v>61200</v>
      </c>
      <c r="P7796" s="14">
        <f t="shared" si="6489"/>
        <v>1471735</v>
      </c>
      <c r="Q7796" s="184">
        <f t="shared" ref="Q7796:Q7827" si="6494">IF(J7796=0,"-",P7796/J7796*100)</f>
        <v>97.758002720712483</v>
      </c>
    </row>
    <row r="7797" spans="1:17" x14ac:dyDescent="0.25">
      <c r="A7797" s="4" t="s">
        <v>2839</v>
      </c>
      <c r="B7797" s="4" t="s">
        <v>3</v>
      </c>
      <c r="C7797" s="4" t="s">
        <v>12</v>
      </c>
      <c r="D7797" s="4" t="s">
        <v>2841</v>
      </c>
      <c r="E7797" s="2" t="s">
        <v>15</v>
      </c>
      <c r="F7797" s="2" t="s">
        <v>1</v>
      </c>
      <c r="G7797" s="2" t="s">
        <v>1</v>
      </c>
      <c r="H7797" s="2" t="s">
        <v>16</v>
      </c>
      <c r="I7797" s="185">
        <f t="shared" ref="I7797:L7797" si="6495">SUM(I7798,I7799)</f>
        <v>816275</v>
      </c>
      <c r="J7797" s="185">
        <f t="shared" ref="J7797" si="6496">SUM(J7798,J7799)</f>
        <v>889236</v>
      </c>
      <c r="K7797" s="185">
        <f t="shared" ref="K7797" si="6497">SUM(K7798,K7799)</f>
        <v>764138</v>
      </c>
      <c r="L7797" s="185">
        <f t="shared" si="6495"/>
        <v>116000</v>
      </c>
      <c r="M7797" s="15">
        <f t="shared" ref="M7797:O7797" si="6498">SUM(M7798,M7799)</f>
        <v>15300</v>
      </c>
      <c r="N7797" s="15">
        <f t="shared" si="6498"/>
        <v>50500</v>
      </c>
      <c r="O7797" s="15">
        <f t="shared" si="6498"/>
        <v>50200</v>
      </c>
      <c r="P7797" s="15">
        <f t="shared" si="6489"/>
        <v>880138</v>
      </c>
      <c r="Q7797" s="185">
        <f t="shared" si="6494"/>
        <v>98.976874530495834</v>
      </c>
    </row>
    <row r="7798" spans="1:17" x14ac:dyDescent="0.25">
      <c r="A7798" s="4" t="s">
        <v>2839</v>
      </c>
      <c r="B7798" s="4" t="s">
        <v>3</v>
      </c>
      <c r="C7798" s="4" t="s">
        <v>12</v>
      </c>
      <c r="D7798" s="4" t="s">
        <v>2841</v>
      </c>
      <c r="E7798" s="3" t="s">
        <v>18</v>
      </c>
      <c r="F7798" s="4"/>
      <c r="G7798" s="16" t="s">
        <v>972</v>
      </c>
      <c r="H7798" s="16" t="s">
        <v>17</v>
      </c>
      <c r="I7798" s="183">
        <v>733875</v>
      </c>
      <c r="J7798" s="183">
        <v>802875</v>
      </c>
      <c r="K7798" s="183">
        <v>678777</v>
      </c>
      <c r="L7798" s="183">
        <f>M7798+N7798+O7798</f>
        <v>115000</v>
      </c>
      <c r="M7798" s="17">
        <v>15000</v>
      </c>
      <c r="N7798" s="17">
        <v>50000</v>
      </c>
      <c r="O7798" s="17">
        <v>50000</v>
      </c>
      <c r="P7798" s="17">
        <f t="shared" si="6489"/>
        <v>793777</v>
      </c>
      <c r="Q7798" s="183">
        <f t="shared" si="6494"/>
        <v>98.866822357153978</v>
      </c>
    </row>
    <row r="7799" spans="1:17" x14ac:dyDescent="0.25">
      <c r="A7799" s="1" t="s">
        <v>2839</v>
      </c>
      <c r="B7799" s="1" t="s">
        <v>3</v>
      </c>
      <c r="C7799" s="1" t="s">
        <v>12</v>
      </c>
      <c r="D7799" s="1" t="s">
        <v>2841</v>
      </c>
      <c r="E7799" s="1" t="s">
        <v>20</v>
      </c>
      <c r="F7799" s="4" t="s">
        <v>1</v>
      </c>
      <c r="G7799" s="16" t="s">
        <v>1</v>
      </c>
      <c r="H7799" s="2" t="s">
        <v>21</v>
      </c>
      <c r="I7799" s="185">
        <f t="shared" ref="I7799:O7799" si="6499">SUM(I7800:I7804)</f>
        <v>82400</v>
      </c>
      <c r="J7799" s="185">
        <f t="shared" si="6499"/>
        <v>86361</v>
      </c>
      <c r="K7799" s="185">
        <f t="shared" si="6499"/>
        <v>85361</v>
      </c>
      <c r="L7799" s="185">
        <f t="shared" si="6499"/>
        <v>1000</v>
      </c>
      <c r="M7799" s="15">
        <f t="shared" si="6499"/>
        <v>300</v>
      </c>
      <c r="N7799" s="15">
        <f t="shared" si="6499"/>
        <v>500</v>
      </c>
      <c r="O7799" s="15">
        <f t="shared" si="6499"/>
        <v>200</v>
      </c>
      <c r="P7799" s="15">
        <f t="shared" si="6489"/>
        <v>86361</v>
      </c>
      <c r="Q7799" s="185">
        <f t="shared" si="6494"/>
        <v>100</v>
      </c>
    </row>
    <row r="7800" spans="1:17" x14ac:dyDescent="0.25">
      <c r="A7800" s="4" t="s">
        <v>2839</v>
      </c>
      <c r="B7800" s="4" t="s">
        <v>3</v>
      </c>
      <c r="C7800" s="4" t="s">
        <v>12</v>
      </c>
      <c r="D7800" s="4" t="s">
        <v>2841</v>
      </c>
      <c r="E7800" s="3" t="s">
        <v>22</v>
      </c>
      <c r="F7800" s="4" t="s">
        <v>2842</v>
      </c>
      <c r="G7800" s="16" t="s">
        <v>972</v>
      </c>
      <c r="H7800" s="16" t="s">
        <v>86</v>
      </c>
      <c r="I7800" s="183">
        <v>10000</v>
      </c>
      <c r="J7800" s="183">
        <v>10000</v>
      </c>
      <c r="K7800" s="183">
        <v>9000</v>
      </c>
      <c r="L7800" s="183">
        <f>M7800+N7800+O7800</f>
        <v>1000</v>
      </c>
      <c r="M7800" s="17">
        <v>300</v>
      </c>
      <c r="N7800" s="17">
        <v>500</v>
      </c>
      <c r="O7800" s="17">
        <v>200</v>
      </c>
      <c r="P7800" s="17">
        <f t="shared" si="6489"/>
        <v>10000</v>
      </c>
      <c r="Q7800" s="183">
        <f t="shared" si="6494"/>
        <v>100</v>
      </c>
    </row>
    <row r="7801" spans="1:17" x14ac:dyDescent="0.25">
      <c r="A7801" s="4" t="s">
        <v>2839</v>
      </c>
      <c r="B7801" s="4" t="s">
        <v>3</v>
      </c>
      <c r="C7801" s="4" t="s">
        <v>12</v>
      </c>
      <c r="D7801" s="4" t="s">
        <v>2841</v>
      </c>
      <c r="E7801" s="3" t="s">
        <v>22</v>
      </c>
      <c r="F7801" s="4" t="s">
        <v>2843</v>
      </c>
      <c r="G7801" s="16" t="s">
        <v>972</v>
      </c>
      <c r="H7801" s="16" t="s">
        <v>26</v>
      </c>
      <c r="I7801" s="183">
        <v>36400</v>
      </c>
      <c r="J7801" s="183">
        <v>36400</v>
      </c>
      <c r="K7801" s="183">
        <v>36400</v>
      </c>
      <c r="L7801" s="183">
        <f>M7801+N7801+O7801</f>
        <v>0</v>
      </c>
      <c r="M7801" s="17">
        <v>0</v>
      </c>
      <c r="N7801" s="17">
        <v>0</v>
      </c>
      <c r="O7801" s="17">
        <v>0</v>
      </c>
      <c r="P7801" s="17">
        <f t="shared" si="6489"/>
        <v>36400</v>
      </c>
      <c r="Q7801" s="183">
        <f t="shared" si="6494"/>
        <v>100</v>
      </c>
    </row>
    <row r="7802" spans="1:17" x14ac:dyDescent="0.25">
      <c r="A7802" s="4" t="s">
        <v>2839</v>
      </c>
      <c r="B7802" s="4" t="s">
        <v>3</v>
      </c>
      <c r="C7802" s="4" t="s">
        <v>12</v>
      </c>
      <c r="D7802" s="4" t="s">
        <v>2841</v>
      </c>
      <c r="E7802" s="3" t="s">
        <v>22</v>
      </c>
      <c r="F7802" s="4" t="s">
        <v>2844</v>
      </c>
      <c r="G7802" s="16" t="s">
        <v>972</v>
      </c>
      <c r="H7802" s="16" t="s">
        <v>28</v>
      </c>
      <c r="I7802" s="183">
        <v>10000</v>
      </c>
      <c r="J7802" s="183">
        <v>11961</v>
      </c>
      <c r="K7802" s="183">
        <v>11961</v>
      </c>
      <c r="L7802" s="183">
        <f>M7802+N7802+O7802</f>
        <v>0</v>
      </c>
      <c r="M7802" s="17">
        <v>0</v>
      </c>
      <c r="N7802" s="17">
        <v>0</v>
      </c>
      <c r="O7802" s="17">
        <v>0</v>
      </c>
      <c r="P7802" s="17">
        <f t="shared" si="6489"/>
        <v>11961</v>
      </c>
      <c r="Q7802" s="183">
        <f t="shared" si="6494"/>
        <v>100</v>
      </c>
    </row>
    <row r="7803" spans="1:17" x14ac:dyDescent="0.25">
      <c r="A7803" s="4" t="s">
        <v>2839</v>
      </c>
      <c r="B7803" s="4" t="s">
        <v>3</v>
      </c>
      <c r="C7803" s="4" t="s">
        <v>12</v>
      </c>
      <c r="D7803" s="4" t="s">
        <v>2841</v>
      </c>
      <c r="E7803" s="3" t="s">
        <v>22</v>
      </c>
      <c r="F7803" s="4" t="s">
        <v>2845</v>
      </c>
      <c r="G7803" s="16" t="s">
        <v>972</v>
      </c>
      <c r="H7803" s="16" t="s">
        <v>24</v>
      </c>
      <c r="I7803" s="183">
        <v>20000</v>
      </c>
      <c r="J7803" s="183">
        <v>22000</v>
      </c>
      <c r="K7803" s="183">
        <v>22000</v>
      </c>
      <c r="L7803" s="183">
        <f>M7803+N7803+O7803</f>
        <v>0</v>
      </c>
      <c r="M7803" s="17"/>
      <c r="N7803" s="17"/>
      <c r="O7803" s="17"/>
      <c r="P7803" s="17">
        <f t="shared" si="6489"/>
        <v>22000</v>
      </c>
      <c r="Q7803" s="183">
        <f t="shared" si="6494"/>
        <v>100</v>
      </c>
    </row>
    <row r="7804" spans="1:17" x14ac:dyDescent="0.25">
      <c r="A7804" s="4" t="s">
        <v>2839</v>
      </c>
      <c r="B7804" s="4" t="s">
        <v>3</v>
      </c>
      <c r="C7804" s="4" t="s">
        <v>12</v>
      </c>
      <c r="D7804" s="4" t="s">
        <v>2841</v>
      </c>
      <c r="E7804" s="3" t="s">
        <v>22</v>
      </c>
      <c r="F7804" s="4" t="s">
        <v>2846</v>
      </c>
      <c r="G7804" s="16" t="s">
        <v>972</v>
      </c>
      <c r="H7804" s="16" t="s">
        <v>30</v>
      </c>
      <c r="I7804" s="183">
        <v>6000</v>
      </c>
      <c r="J7804" s="183">
        <v>6000</v>
      </c>
      <c r="K7804" s="183">
        <v>6000</v>
      </c>
      <c r="L7804" s="183">
        <f>M7804+N7804+O7804</f>
        <v>0</v>
      </c>
      <c r="M7804" s="17"/>
      <c r="N7804" s="17"/>
      <c r="O7804" s="17"/>
      <c r="P7804" s="17">
        <f t="shared" si="6489"/>
        <v>6000</v>
      </c>
      <c r="Q7804" s="183">
        <f t="shared" si="6494"/>
        <v>100</v>
      </c>
    </row>
    <row r="7805" spans="1:17" x14ac:dyDescent="0.25">
      <c r="A7805" s="4" t="s">
        <v>2839</v>
      </c>
      <c r="B7805" s="4" t="s">
        <v>3</v>
      </c>
      <c r="C7805" s="4" t="s">
        <v>12</v>
      </c>
      <c r="D7805" s="4" t="s">
        <v>2841</v>
      </c>
      <c r="E7805" s="2" t="s">
        <v>31</v>
      </c>
      <c r="F7805" s="2" t="s">
        <v>1</v>
      </c>
      <c r="G7805" s="2" t="s">
        <v>1</v>
      </c>
      <c r="H7805" s="2" t="s">
        <v>32</v>
      </c>
      <c r="I7805" s="185">
        <f t="shared" ref="I7805:O7805" si="6500">SUM(I7806)</f>
        <v>77057</v>
      </c>
      <c r="J7805" s="185">
        <f t="shared" si="6500"/>
        <v>89057</v>
      </c>
      <c r="K7805" s="185">
        <f t="shared" si="6500"/>
        <v>73416</v>
      </c>
      <c r="L7805" s="185">
        <f t="shared" si="6500"/>
        <v>13641</v>
      </c>
      <c r="M7805" s="15">
        <f t="shared" si="6500"/>
        <v>3641</v>
      </c>
      <c r="N7805" s="15">
        <f t="shared" si="6500"/>
        <v>4000</v>
      </c>
      <c r="O7805" s="15">
        <f t="shared" si="6500"/>
        <v>6000</v>
      </c>
      <c r="P7805" s="15">
        <f t="shared" si="6489"/>
        <v>87057</v>
      </c>
      <c r="Q7805" s="185">
        <f t="shared" si="6494"/>
        <v>97.754247279832015</v>
      </c>
    </row>
    <row r="7806" spans="1:17" x14ac:dyDescent="0.25">
      <c r="A7806" s="4" t="s">
        <v>2839</v>
      </c>
      <c r="B7806" s="4" t="s">
        <v>3</v>
      </c>
      <c r="C7806" s="4" t="s">
        <v>12</v>
      </c>
      <c r="D7806" s="4" t="s">
        <v>2841</v>
      </c>
      <c r="E7806" s="3" t="s">
        <v>34</v>
      </c>
      <c r="F7806" s="4"/>
      <c r="G7806" s="16" t="s">
        <v>972</v>
      </c>
      <c r="H7806" s="16" t="s">
        <v>33</v>
      </c>
      <c r="I7806" s="183">
        <v>77057</v>
      </c>
      <c r="J7806" s="183">
        <v>89057</v>
      </c>
      <c r="K7806" s="183">
        <v>73416</v>
      </c>
      <c r="L7806" s="183">
        <f>M7806+N7806+O7806</f>
        <v>13641</v>
      </c>
      <c r="M7806" s="17">
        <v>3641</v>
      </c>
      <c r="N7806" s="17">
        <v>4000</v>
      </c>
      <c r="O7806" s="17">
        <v>6000</v>
      </c>
      <c r="P7806" s="17">
        <f t="shared" si="6489"/>
        <v>87057</v>
      </c>
      <c r="Q7806" s="183">
        <f t="shared" si="6494"/>
        <v>97.754247279832015</v>
      </c>
    </row>
    <row r="7807" spans="1:17" x14ac:dyDescent="0.25">
      <c r="A7807" s="4" t="s">
        <v>2839</v>
      </c>
      <c r="B7807" s="4" t="s">
        <v>3</v>
      </c>
      <c r="C7807" s="4" t="s">
        <v>12</v>
      </c>
      <c r="D7807" s="4" t="s">
        <v>2841</v>
      </c>
      <c r="E7807" s="2" t="s">
        <v>35</v>
      </c>
      <c r="F7807" s="2" t="s">
        <v>1</v>
      </c>
      <c r="G7807" s="2" t="s">
        <v>1</v>
      </c>
      <c r="H7807" s="2" t="s">
        <v>36</v>
      </c>
      <c r="I7807" s="185">
        <f t="shared" ref="I7807:O7807" si="6501">SUM(I7808:I7814)</f>
        <v>340195</v>
      </c>
      <c r="J7807" s="185">
        <f t="shared" si="6501"/>
        <v>527195</v>
      </c>
      <c r="K7807" s="185">
        <f t="shared" si="6501"/>
        <v>457640</v>
      </c>
      <c r="L7807" s="185">
        <f t="shared" si="6501"/>
        <v>46900</v>
      </c>
      <c r="M7807" s="15">
        <f t="shared" si="6501"/>
        <v>25900</v>
      </c>
      <c r="N7807" s="15">
        <f t="shared" si="6501"/>
        <v>16000</v>
      </c>
      <c r="O7807" s="15">
        <f t="shared" si="6501"/>
        <v>5000</v>
      </c>
      <c r="P7807" s="15">
        <f t="shared" si="6489"/>
        <v>504540</v>
      </c>
      <c r="Q7807" s="185">
        <f t="shared" si="6494"/>
        <v>95.702728591887251</v>
      </c>
    </row>
    <row r="7808" spans="1:17" x14ac:dyDescent="0.25">
      <c r="A7808" s="4" t="s">
        <v>2839</v>
      </c>
      <c r="B7808" s="4" t="s">
        <v>3</v>
      </c>
      <c r="C7808" s="4" t="s">
        <v>12</v>
      </c>
      <c r="D7808" s="4" t="s">
        <v>2841</v>
      </c>
      <c r="E7808" s="3" t="s">
        <v>39</v>
      </c>
      <c r="F7808" s="4"/>
      <c r="G7808" s="16" t="s">
        <v>972</v>
      </c>
      <c r="H7808" s="16" t="s">
        <v>38</v>
      </c>
      <c r="I7808" s="183">
        <v>12000</v>
      </c>
      <c r="J7808" s="183">
        <v>19000</v>
      </c>
      <c r="K7808" s="183">
        <v>14500</v>
      </c>
      <c r="L7808" s="183">
        <f t="shared" ref="L7808:L7813" si="6502">M7808+N7808+O7808</f>
        <v>2000</v>
      </c>
      <c r="M7808" s="208">
        <v>2000</v>
      </c>
      <c r="N7808" s="17">
        <v>0</v>
      </c>
      <c r="O7808" s="17">
        <v>0</v>
      </c>
      <c r="P7808" s="17">
        <f t="shared" si="6489"/>
        <v>16500</v>
      </c>
      <c r="Q7808" s="183">
        <f t="shared" si="6494"/>
        <v>86.842105263157904</v>
      </c>
    </row>
    <row r="7809" spans="1:17" x14ac:dyDescent="0.25">
      <c r="A7809" s="4" t="s">
        <v>2839</v>
      </c>
      <c r="B7809" s="4" t="s">
        <v>3</v>
      </c>
      <c r="C7809" s="4" t="s">
        <v>12</v>
      </c>
      <c r="D7809" s="4" t="s">
        <v>2841</v>
      </c>
      <c r="E7809" s="3" t="s">
        <v>203</v>
      </c>
      <c r="F7809" s="4"/>
      <c r="G7809" s="16" t="s">
        <v>972</v>
      </c>
      <c r="H7809" s="16" t="s">
        <v>202</v>
      </c>
      <c r="I7809" s="183">
        <v>8300</v>
      </c>
      <c r="J7809" s="183">
        <v>8300</v>
      </c>
      <c r="K7809" s="183">
        <v>8300</v>
      </c>
      <c r="L7809" s="183">
        <f t="shared" si="6502"/>
        <v>0</v>
      </c>
      <c r="M7809" s="17">
        <v>0</v>
      </c>
      <c r="N7809" s="17">
        <v>0</v>
      </c>
      <c r="O7809" s="17">
        <v>0</v>
      </c>
      <c r="P7809" s="17">
        <f t="shared" si="6489"/>
        <v>8300</v>
      </c>
      <c r="Q7809" s="183">
        <f t="shared" si="6494"/>
        <v>100</v>
      </c>
    </row>
    <row r="7810" spans="1:17" x14ac:dyDescent="0.25">
      <c r="A7810" s="4" t="s">
        <v>2839</v>
      </c>
      <c r="B7810" s="4" t="s">
        <v>3</v>
      </c>
      <c r="C7810" s="4" t="s">
        <v>12</v>
      </c>
      <c r="D7810" s="4" t="s">
        <v>2841</v>
      </c>
      <c r="E7810" s="3" t="s">
        <v>206</v>
      </c>
      <c r="F7810" s="4"/>
      <c r="G7810" s="16" t="s">
        <v>972</v>
      </c>
      <c r="H7810" s="16" t="s">
        <v>205</v>
      </c>
      <c r="I7810" s="183">
        <v>100</v>
      </c>
      <c r="J7810" s="183">
        <v>100</v>
      </c>
      <c r="K7810" s="183">
        <v>0</v>
      </c>
      <c r="L7810" s="183">
        <f t="shared" si="6502"/>
        <v>100</v>
      </c>
      <c r="M7810" s="17">
        <v>100</v>
      </c>
      <c r="N7810" s="17">
        <v>0</v>
      </c>
      <c r="O7810" s="17">
        <v>0</v>
      </c>
      <c r="P7810" s="17">
        <f t="shared" si="6489"/>
        <v>100</v>
      </c>
      <c r="Q7810" s="183">
        <f t="shared" si="6494"/>
        <v>100</v>
      </c>
    </row>
    <row r="7811" spans="1:17" x14ac:dyDescent="0.25">
      <c r="A7811" s="4" t="s">
        <v>2839</v>
      </c>
      <c r="B7811" s="4" t="s">
        <v>3</v>
      </c>
      <c r="C7811" s="4" t="s">
        <v>12</v>
      </c>
      <c r="D7811" s="4" t="s">
        <v>2841</v>
      </c>
      <c r="E7811" s="3" t="s">
        <v>209</v>
      </c>
      <c r="F7811" s="4"/>
      <c r="G7811" s="16" t="s">
        <v>972</v>
      </c>
      <c r="H7811" s="16" t="s">
        <v>208</v>
      </c>
      <c r="I7811" s="183">
        <v>100</v>
      </c>
      <c r="J7811" s="183">
        <v>100</v>
      </c>
      <c r="K7811" s="183">
        <v>0</v>
      </c>
      <c r="L7811" s="183">
        <f t="shared" si="6502"/>
        <v>100</v>
      </c>
      <c r="M7811" s="17">
        <v>100</v>
      </c>
      <c r="N7811" s="17">
        <v>0</v>
      </c>
      <c r="O7811" s="17">
        <v>0</v>
      </c>
      <c r="P7811" s="17">
        <f t="shared" si="6489"/>
        <v>100</v>
      </c>
      <c r="Q7811" s="183">
        <f t="shared" si="6494"/>
        <v>100</v>
      </c>
    </row>
    <row r="7812" spans="1:17" x14ac:dyDescent="0.25">
      <c r="A7812" s="4" t="s">
        <v>2839</v>
      </c>
      <c r="B7812" s="4" t="s">
        <v>3</v>
      </c>
      <c r="C7812" s="4" t="s">
        <v>12</v>
      </c>
      <c r="D7812" s="4" t="s">
        <v>2841</v>
      </c>
      <c r="E7812" s="3" t="s">
        <v>212</v>
      </c>
      <c r="F7812" s="4"/>
      <c r="G7812" s="16" t="s">
        <v>972</v>
      </c>
      <c r="H7812" s="16" t="s">
        <v>211</v>
      </c>
      <c r="I7812" s="183">
        <v>500</v>
      </c>
      <c r="J7812" s="183">
        <v>500</v>
      </c>
      <c r="K7812" s="183">
        <v>0</v>
      </c>
      <c r="L7812" s="183">
        <f t="shared" si="6502"/>
        <v>500</v>
      </c>
      <c r="M7812" s="17">
        <v>500</v>
      </c>
      <c r="N7812" s="17">
        <v>0</v>
      </c>
      <c r="O7812" s="17">
        <v>0</v>
      </c>
      <c r="P7812" s="17">
        <f t="shared" si="6489"/>
        <v>500</v>
      </c>
      <c r="Q7812" s="183">
        <f t="shared" si="6494"/>
        <v>100</v>
      </c>
    </row>
    <row r="7813" spans="1:17" x14ac:dyDescent="0.25">
      <c r="A7813" s="4" t="s">
        <v>2839</v>
      </c>
      <c r="B7813" s="4" t="s">
        <v>3</v>
      </c>
      <c r="C7813" s="4" t="s">
        <v>12</v>
      </c>
      <c r="D7813" s="4" t="s">
        <v>2841</v>
      </c>
      <c r="E7813" s="3" t="s">
        <v>215</v>
      </c>
      <c r="F7813" s="4"/>
      <c r="G7813" s="16" t="s">
        <v>972</v>
      </c>
      <c r="H7813" s="16" t="s">
        <v>214</v>
      </c>
      <c r="I7813" s="183">
        <v>1100</v>
      </c>
      <c r="J7813" s="183">
        <v>1100</v>
      </c>
      <c r="K7813" s="183">
        <v>1100</v>
      </c>
      <c r="L7813" s="183">
        <f t="shared" si="6502"/>
        <v>0</v>
      </c>
      <c r="M7813" s="17">
        <v>0</v>
      </c>
      <c r="N7813" s="17">
        <v>0</v>
      </c>
      <c r="O7813" s="17">
        <v>0</v>
      </c>
      <c r="P7813" s="17">
        <f t="shared" si="6489"/>
        <v>1100</v>
      </c>
      <c r="Q7813" s="183">
        <f t="shared" si="6494"/>
        <v>100</v>
      </c>
    </row>
    <row r="7814" spans="1:17" x14ac:dyDescent="0.25">
      <c r="A7814" s="1" t="s">
        <v>2839</v>
      </c>
      <c r="B7814" s="1" t="s">
        <v>3</v>
      </c>
      <c r="C7814" s="1" t="s">
        <v>12</v>
      </c>
      <c r="D7814" s="1" t="s">
        <v>2841</v>
      </c>
      <c r="E7814" s="1" t="s">
        <v>40</v>
      </c>
      <c r="F7814" s="4" t="s">
        <v>1</v>
      </c>
      <c r="G7814" s="16" t="s">
        <v>1</v>
      </c>
      <c r="H7814" s="2" t="s">
        <v>41</v>
      </c>
      <c r="I7814" s="185">
        <f t="shared" ref="I7814:O7814" si="6503">SUM(I7815:I7821)</f>
        <v>318095</v>
      </c>
      <c r="J7814" s="185">
        <f t="shared" si="6503"/>
        <v>498095</v>
      </c>
      <c r="K7814" s="185">
        <f t="shared" si="6503"/>
        <v>433740</v>
      </c>
      <c r="L7814" s="185">
        <f t="shared" si="6503"/>
        <v>44200</v>
      </c>
      <c r="M7814" s="15">
        <f t="shared" si="6503"/>
        <v>23200</v>
      </c>
      <c r="N7814" s="15">
        <f t="shared" si="6503"/>
        <v>16000</v>
      </c>
      <c r="O7814" s="15">
        <f t="shared" si="6503"/>
        <v>5000</v>
      </c>
      <c r="P7814" s="15">
        <f t="shared" si="6489"/>
        <v>477940</v>
      </c>
      <c r="Q7814" s="185">
        <f t="shared" si="6494"/>
        <v>95.953583151808388</v>
      </c>
    </row>
    <row r="7815" spans="1:17" ht="22.5" x14ac:dyDescent="0.25">
      <c r="A7815" s="4" t="s">
        <v>2839</v>
      </c>
      <c r="B7815" s="4" t="s">
        <v>3</v>
      </c>
      <c r="C7815" s="4" t="s">
        <v>12</v>
      </c>
      <c r="D7815" s="4" t="s">
        <v>2841</v>
      </c>
      <c r="E7815" s="3" t="s">
        <v>42</v>
      </c>
      <c r="F7815" s="4" t="s">
        <v>2847</v>
      </c>
      <c r="G7815" s="16" t="s">
        <v>972</v>
      </c>
      <c r="H7815" s="16" t="s">
        <v>981</v>
      </c>
      <c r="I7815" s="183">
        <v>5000</v>
      </c>
      <c r="J7815" s="183">
        <v>3000</v>
      </c>
      <c r="K7815" s="183">
        <v>3000</v>
      </c>
      <c r="L7815" s="183">
        <f t="shared" ref="L7815:L7821" si="6504">M7815+N7815+O7815</f>
        <v>0</v>
      </c>
      <c r="M7815" s="17">
        <v>0</v>
      </c>
      <c r="N7815" s="17">
        <v>0</v>
      </c>
      <c r="O7815" s="17">
        <v>0</v>
      </c>
      <c r="P7815" s="17">
        <f t="shared" si="6489"/>
        <v>3000</v>
      </c>
      <c r="Q7815" s="183">
        <f t="shared" si="6494"/>
        <v>100</v>
      </c>
    </row>
    <row r="7816" spans="1:17" x14ac:dyDescent="0.25">
      <c r="A7816" s="4" t="s">
        <v>2839</v>
      </c>
      <c r="B7816" s="4" t="s">
        <v>3</v>
      </c>
      <c r="C7816" s="4" t="s">
        <v>12</v>
      </c>
      <c r="D7816" s="4" t="s">
        <v>2841</v>
      </c>
      <c r="E7816" s="3" t="s">
        <v>42</v>
      </c>
      <c r="F7816" s="4" t="s">
        <v>2848</v>
      </c>
      <c r="G7816" s="16" t="s">
        <v>972</v>
      </c>
      <c r="H7816" s="16" t="s">
        <v>276</v>
      </c>
      <c r="I7816" s="183">
        <v>158155</v>
      </c>
      <c r="J7816" s="183">
        <v>301155</v>
      </c>
      <c r="K7816" s="183">
        <v>273000</v>
      </c>
      <c r="L7816" s="183">
        <f t="shared" si="6504"/>
        <v>16000</v>
      </c>
      <c r="M7816" s="208">
        <v>8000</v>
      </c>
      <c r="N7816" s="208">
        <v>8000</v>
      </c>
      <c r="O7816" s="17"/>
      <c r="P7816" s="17">
        <f t="shared" si="6489"/>
        <v>289000</v>
      </c>
      <c r="Q7816" s="183">
        <f t="shared" si="6494"/>
        <v>95.963872424499002</v>
      </c>
    </row>
    <row r="7817" spans="1:17" ht="22.5" x14ac:dyDescent="0.25">
      <c r="A7817" s="4" t="s">
        <v>2839</v>
      </c>
      <c r="B7817" s="4" t="s">
        <v>3</v>
      </c>
      <c r="C7817" s="4" t="s">
        <v>12</v>
      </c>
      <c r="D7817" s="4" t="s">
        <v>2841</v>
      </c>
      <c r="E7817" s="3" t="s">
        <v>42</v>
      </c>
      <c r="F7817" s="4" t="s">
        <v>2849</v>
      </c>
      <c r="G7817" s="16" t="s">
        <v>972</v>
      </c>
      <c r="H7817" s="16" t="s">
        <v>50</v>
      </c>
      <c r="I7817" s="183">
        <v>2340</v>
      </c>
      <c r="J7817" s="183">
        <v>2340</v>
      </c>
      <c r="K7817" s="183">
        <v>2340</v>
      </c>
      <c r="L7817" s="183">
        <f t="shared" si="6504"/>
        <v>0</v>
      </c>
      <c r="M7817" s="17">
        <v>0</v>
      </c>
      <c r="N7817" s="17">
        <v>0</v>
      </c>
      <c r="O7817" s="17">
        <v>0</v>
      </c>
      <c r="P7817" s="17">
        <f t="shared" si="6489"/>
        <v>2340</v>
      </c>
      <c r="Q7817" s="183">
        <f t="shared" si="6494"/>
        <v>100</v>
      </c>
    </row>
    <row r="7818" spans="1:17" ht="22.5" x14ac:dyDescent="0.25">
      <c r="A7818" s="4" t="s">
        <v>2839</v>
      </c>
      <c r="B7818" s="4" t="s">
        <v>3</v>
      </c>
      <c r="C7818" s="4" t="s">
        <v>12</v>
      </c>
      <c r="D7818" s="4" t="s">
        <v>2841</v>
      </c>
      <c r="E7818" s="3" t="s">
        <v>42</v>
      </c>
      <c r="F7818" s="4" t="s">
        <v>2850</v>
      </c>
      <c r="G7818" s="16" t="s">
        <v>972</v>
      </c>
      <c r="H7818" s="16" t="s">
        <v>56</v>
      </c>
      <c r="I7818" s="183">
        <v>4000</v>
      </c>
      <c r="J7818" s="183">
        <v>4000</v>
      </c>
      <c r="K7818" s="183">
        <v>4000</v>
      </c>
      <c r="L7818" s="183">
        <f t="shared" si="6504"/>
        <v>0</v>
      </c>
      <c r="M7818" s="17">
        <v>0</v>
      </c>
      <c r="N7818" s="17">
        <v>0</v>
      </c>
      <c r="O7818" s="17">
        <v>0</v>
      </c>
      <c r="P7818" s="17">
        <f t="shared" si="6489"/>
        <v>4000</v>
      </c>
      <c r="Q7818" s="183">
        <f t="shared" si="6494"/>
        <v>100</v>
      </c>
    </row>
    <row r="7819" spans="1:17" x14ac:dyDescent="0.25">
      <c r="A7819" s="4" t="s">
        <v>2839</v>
      </c>
      <c r="B7819" s="4" t="s">
        <v>3</v>
      </c>
      <c r="C7819" s="4" t="s">
        <v>12</v>
      </c>
      <c r="D7819" s="4" t="s">
        <v>2841</v>
      </c>
      <c r="E7819" s="3" t="s">
        <v>42</v>
      </c>
      <c r="F7819" s="4" t="s">
        <v>2851</v>
      </c>
      <c r="G7819" s="16" t="s">
        <v>972</v>
      </c>
      <c r="H7819" s="16" t="s">
        <v>2852</v>
      </c>
      <c r="I7819" s="183">
        <v>35000</v>
      </c>
      <c r="J7819" s="183">
        <v>41000</v>
      </c>
      <c r="K7819" s="183">
        <v>28000</v>
      </c>
      <c r="L7819" s="183">
        <f t="shared" si="6504"/>
        <v>8000</v>
      </c>
      <c r="M7819" s="208">
        <v>5000</v>
      </c>
      <c r="N7819" s="17">
        <v>3000</v>
      </c>
      <c r="O7819" s="17">
        <v>0</v>
      </c>
      <c r="P7819" s="17">
        <f t="shared" si="6489"/>
        <v>36000</v>
      </c>
      <c r="Q7819" s="183">
        <f t="shared" si="6494"/>
        <v>87.804878048780495</v>
      </c>
    </row>
    <row r="7820" spans="1:17" ht="22.5" x14ac:dyDescent="0.25">
      <c r="A7820" s="4" t="s">
        <v>2839</v>
      </c>
      <c r="B7820" s="4" t="s">
        <v>3</v>
      </c>
      <c r="C7820" s="4" t="s">
        <v>12</v>
      </c>
      <c r="D7820" s="4" t="s">
        <v>2841</v>
      </c>
      <c r="E7820" s="3" t="s">
        <v>42</v>
      </c>
      <c r="F7820" s="4" t="s">
        <v>2853</v>
      </c>
      <c r="G7820" s="16" t="s">
        <v>972</v>
      </c>
      <c r="H7820" s="16" t="s">
        <v>2854</v>
      </c>
      <c r="I7820" s="183">
        <v>20000</v>
      </c>
      <c r="J7820" s="183">
        <v>45000</v>
      </c>
      <c r="K7820" s="183">
        <v>37000</v>
      </c>
      <c r="L7820" s="183">
        <f t="shared" si="6504"/>
        <v>5000</v>
      </c>
      <c r="M7820" s="208">
        <v>5000</v>
      </c>
      <c r="N7820" s="17">
        <v>0</v>
      </c>
      <c r="O7820" s="17">
        <v>0</v>
      </c>
      <c r="P7820" s="17">
        <f t="shared" si="6489"/>
        <v>42000</v>
      </c>
      <c r="Q7820" s="183">
        <f t="shared" si="6494"/>
        <v>93.333333333333329</v>
      </c>
    </row>
    <row r="7821" spans="1:17" x14ac:dyDescent="0.25">
      <c r="A7821" s="4" t="s">
        <v>2839</v>
      </c>
      <c r="B7821" s="4" t="s">
        <v>3</v>
      </c>
      <c r="C7821" s="4" t="s">
        <v>12</v>
      </c>
      <c r="D7821" s="4" t="s">
        <v>2841</v>
      </c>
      <c r="E7821" s="3" t="s">
        <v>42</v>
      </c>
      <c r="F7821" s="4" t="s">
        <v>2855</v>
      </c>
      <c r="G7821" s="16" t="s">
        <v>972</v>
      </c>
      <c r="H7821" s="16" t="s">
        <v>2856</v>
      </c>
      <c r="I7821" s="183">
        <v>93600</v>
      </c>
      <c r="J7821" s="183">
        <v>101600</v>
      </c>
      <c r="K7821" s="183">
        <v>86400</v>
      </c>
      <c r="L7821" s="183">
        <f t="shared" si="6504"/>
        <v>15200</v>
      </c>
      <c r="M7821" s="17">
        <v>5200</v>
      </c>
      <c r="N7821" s="17">
        <v>5000</v>
      </c>
      <c r="O7821" s="17">
        <v>5000</v>
      </c>
      <c r="P7821" s="17">
        <f t="shared" si="6489"/>
        <v>101600</v>
      </c>
      <c r="Q7821" s="183">
        <f t="shared" si="6494"/>
        <v>100</v>
      </c>
    </row>
    <row r="7822" spans="1:17" ht="22.5" x14ac:dyDescent="0.25">
      <c r="A7822" s="1" t="s">
        <v>1</v>
      </c>
      <c r="B7822" s="1" t="s">
        <v>1</v>
      </c>
      <c r="C7822" s="1" t="s">
        <v>1</v>
      </c>
      <c r="D7822" s="2" t="s">
        <v>1</v>
      </c>
      <c r="E7822" s="2" t="s">
        <v>1</v>
      </c>
      <c r="F7822" s="2" t="s">
        <v>1</v>
      </c>
      <c r="G7822" s="2" t="s">
        <v>1</v>
      </c>
      <c r="H7822" s="13" t="s">
        <v>57</v>
      </c>
      <c r="I7822" s="184">
        <f t="shared" ref="I7822:O7822" si="6505">SUM(I7823)</f>
        <v>8300400</v>
      </c>
      <c r="J7822" s="184">
        <f t="shared" si="6505"/>
        <v>3718826</v>
      </c>
      <c r="K7822" s="184">
        <f t="shared" si="6505"/>
        <v>3409426</v>
      </c>
      <c r="L7822" s="184">
        <f t="shared" si="6505"/>
        <v>135200</v>
      </c>
      <c r="M7822" s="14">
        <f t="shared" si="6505"/>
        <v>75100</v>
      </c>
      <c r="N7822" s="14">
        <f t="shared" si="6505"/>
        <v>60100</v>
      </c>
      <c r="O7822" s="14">
        <f t="shared" si="6505"/>
        <v>0</v>
      </c>
      <c r="P7822" s="14">
        <f t="shared" si="6489"/>
        <v>3544626</v>
      </c>
      <c r="Q7822" s="184">
        <f t="shared" si="6494"/>
        <v>95.315725984490811</v>
      </c>
    </row>
    <row r="7823" spans="1:17" x14ac:dyDescent="0.25">
      <c r="A7823" s="4" t="s">
        <v>2839</v>
      </c>
      <c r="B7823" s="4" t="s">
        <v>3</v>
      </c>
      <c r="C7823" s="4" t="s">
        <v>12</v>
      </c>
      <c r="D7823" s="4" t="s">
        <v>2841</v>
      </c>
      <c r="E7823" s="2" t="s">
        <v>58</v>
      </c>
      <c r="F7823" s="2" t="s">
        <v>1</v>
      </c>
      <c r="G7823" s="2" t="s">
        <v>1</v>
      </c>
      <c r="H7823" s="2" t="s">
        <v>59</v>
      </c>
      <c r="I7823" s="185">
        <f t="shared" ref="I7823:L7823" si="6506">SUM(I7824,I7826,I7828,I7831)</f>
        <v>8300400</v>
      </c>
      <c r="J7823" s="185">
        <f t="shared" ref="J7823" si="6507">SUM(J7824,J7826,J7828,J7831)</f>
        <v>3718826</v>
      </c>
      <c r="K7823" s="185">
        <f t="shared" ref="K7823" si="6508">SUM(K7824,K7826,K7828,K7831)</f>
        <v>3409426</v>
      </c>
      <c r="L7823" s="185">
        <f t="shared" si="6506"/>
        <v>135200</v>
      </c>
      <c r="M7823" s="15">
        <f t="shared" ref="M7823:O7823" si="6509">SUM(M7824,M7826,M7828,M7831)</f>
        <v>75100</v>
      </c>
      <c r="N7823" s="15">
        <f t="shared" si="6509"/>
        <v>60100</v>
      </c>
      <c r="O7823" s="15">
        <f t="shared" si="6509"/>
        <v>0</v>
      </c>
      <c r="P7823" s="15">
        <f t="shared" si="6489"/>
        <v>3544626</v>
      </c>
      <c r="Q7823" s="185">
        <f t="shared" si="6494"/>
        <v>95.315725984490811</v>
      </c>
    </row>
    <row r="7824" spans="1:17" x14ac:dyDescent="0.25">
      <c r="A7824" s="1" t="s">
        <v>2839</v>
      </c>
      <c r="B7824" s="1" t="s">
        <v>3</v>
      </c>
      <c r="C7824" s="1" t="s">
        <v>12</v>
      </c>
      <c r="D7824" s="1" t="s">
        <v>2841</v>
      </c>
      <c r="E7824" s="1" t="s">
        <v>281</v>
      </c>
      <c r="F7824" s="4" t="s">
        <v>1</v>
      </c>
      <c r="G7824" s="16" t="s">
        <v>1</v>
      </c>
      <c r="H7824" s="2" t="s">
        <v>282</v>
      </c>
      <c r="I7824" s="185">
        <f t="shared" ref="I7824:O7824" si="6510">SUM(I7825)</f>
        <v>100</v>
      </c>
      <c r="J7824" s="185">
        <f t="shared" si="6510"/>
        <v>100</v>
      </c>
      <c r="K7824" s="185">
        <f t="shared" si="6510"/>
        <v>0</v>
      </c>
      <c r="L7824" s="185">
        <f t="shared" si="6510"/>
        <v>100</v>
      </c>
      <c r="M7824" s="15">
        <f t="shared" si="6510"/>
        <v>100</v>
      </c>
      <c r="N7824" s="15">
        <f t="shared" si="6510"/>
        <v>0</v>
      </c>
      <c r="O7824" s="15">
        <f t="shared" si="6510"/>
        <v>0</v>
      </c>
      <c r="P7824" s="15">
        <f t="shared" si="6489"/>
        <v>100</v>
      </c>
      <c r="Q7824" s="185">
        <f t="shared" si="6494"/>
        <v>100</v>
      </c>
    </row>
    <row r="7825" spans="1:17" x14ac:dyDescent="0.25">
      <c r="A7825" s="4" t="s">
        <v>2839</v>
      </c>
      <c r="B7825" s="4" t="s">
        <v>3</v>
      </c>
      <c r="C7825" s="4" t="s">
        <v>12</v>
      </c>
      <c r="D7825" s="4" t="s">
        <v>2841</v>
      </c>
      <c r="E7825" s="3" t="s">
        <v>283</v>
      </c>
      <c r="F7825" s="4" t="s">
        <v>2857</v>
      </c>
      <c r="G7825" s="16" t="s">
        <v>1011</v>
      </c>
      <c r="H7825" s="16" t="s">
        <v>396</v>
      </c>
      <c r="I7825" s="183">
        <v>100</v>
      </c>
      <c r="J7825" s="183">
        <v>100</v>
      </c>
      <c r="K7825" s="183">
        <v>0</v>
      </c>
      <c r="L7825" s="183">
        <f>M7825+N7825+O7825</f>
        <v>100</v>
      </c>
      <c r="M7825" s="17">
        <v>100</v>
      </c>
      <c r="N7825" s="17">
        <v>0</v>
      </c>
      <c r="O7825" s="17">
        <v>0</v>
      </c>
      <c r="P7825" s="17">
        <f t="shared" si="6489"/>
        <v>100</v>
      </c>
      <c r="Q7825" s="183">
        <f t="shared" si="6494"/>
        <v>100</v>
      </c>
    </row>
    <row r="7826" spans="1:17" x14ac:dyDescent="0.25">
      <c r="A7826" s="1" t="s">
        <v>2839</v>
      </c>
      <c r="B7826" s="1" t="s">
        <v>3</v>
      </c>
      <c r="C7826" s="1" t="s">
        <v>12</v>
      </c>
      <c r="D7826" s="1" t="s">
        <v>2841</v>
      </c>
      <c r="E7826" s="1" t="s">
        <v>103</v>
      </c>
      <c r="F7826" s="4" t="s">
        <v>1</v>
      </c>
      <c r="G7826" s="16" t="s">
        <v>1</v>
      </c>
      <c r="H7826" s="2" t="s">
        <v>104</v>
      </c>
      <c r="I7826" s="185">
        <f t="shared" ref="I7826:O7826" si="6511">SUM(I7827)</f>
        <v>430000</v>
      </c>
      <c r="J7826" s="185">
        <f t="shared" si="6511"/>
        <v>370000</v>
      </c>
      <c r="K7826" s="185">
        <f t="shared" si="6511"/>
        <v>280000</v>
      </c>
      <c r="L7826" s="185">
        <f t="shared" si="6511"/>
        <v>15000</v>
      </c>
      <c r="M7826" s="15">
        <f t="shared" si="6511"/>
        <v>15000</v>
      </c>
      <c r="N7826" s="15">
        <f t="shared" si="6511"/>
        <v>0</v>
      </c>
      <c r="O7826" s="15">
        <f t="shared" si="6511"/>
        <v>0</v>
      </c>
      <c r="P7826" s="15">
        <f t="shared" si="6489"/>
        <v>295000</v>
      </c>
      <c r="Q7826" s="185">
        <f t="shared" si="6494"/>
        <v>79.729729729729726</v>
      </c>
    </row>
    <row r="7827" spans="1:17" x14ac:dyDescent="0.25">
      <c r="A7827" s="4" t="s">
        <v>2839</v>
      </c>
      <c r="B7827" s="4" t="s">
        <v>3</v>
      </c>
      <c r="C7827" s="4" t="s">
        <v>12</v>
      </c>
      <c r="D7827" s="4" t="s">
        <v>2841</v>
      </c>
      <c r="E7827" s="3" t="s">
        <v>105</v>
      </c>
      <c r="F7827" s="4" t="s">
        <v>2858</v>
      </c>
      <c r="G7827" s="16" t="s">
        <v>1011</v>
      </c>
      <c r="H7827" s="16" t="s">
        <v>1013</v>
      </c>
      <c r="I7827" s="183">
        <v>430000</v>
      </c>
      <c r="J7827" s="183">
        <v>370000</v>
      </c>
      <c r="K7827" s="183">
        <v>280000</v>
      </c>
      <c r="L7827" s="183">
        <f>M7827+N7827+O7827</f>
        <v>15000</v>
      </c>
      <c r="M7827" s="208">
        <v>15000</v>
      </c>
      <c r="N7827" s="211"/>
      <c r="O7827" s="17"/>
      <c r="P7827" s="17">
        <f t="shared" ref="P7827:P7848" si="6512">K7827+L7827</f>
        <v>295000</v>
      </c>
      <c r="Q7827" s="183">
        <f t="shared" si="6494"/>
        <v>79.729729729729726</v>
      </c>
    </row>
    <row r="7828" spans="1:17" x14ac:dyDescent="0.25">
      <c r="A7828" s="1" t="s">
        <v>2839</v>
      </c>
      <c r="B7828" s="1" t="s">
        <v>3</v>
      </c>
      <c r="C7828" s="1" t="s">
        <v>12</v>
      </c>
      <c r="D7828" s="1" t="s">
        <v>2841</v>
      </c>
      <c r="E7828" s="1" t="s">
        <v>60</v>
      </c>
      <c r="F7828" s="4" t="s">
        <v>1</v>
      </c>
      <c r="G7828" s="16" t="s">
        <v>1</v>
      </c>
      <c r="H7828" s="2" t="s">
        <v>61</v>
      </c>
      <c r="I7828" s="185">
        <f t="shared" ref="I7828:O7828" si="6513">SUM(I7829:I7830)</f>
        <v>7870200</v>
      </c>
      <c r="J7828" s="185">
        <f t="shared" si="6513"/>
        <v>3348626</v>
      </c>
      <c r="K7828" s="185">
        <f t="shared" si="6513"/>
        <v>3129426</v>
      </c>
      <c r="L7828" s="185">
        <f t="shared" si="6513"/>
        <v>120000</v>
      </c>
      <c r="M7828" s="15">
        <f t="shared" si="6513"/>
        <v>60000</v>
      </c>
      <c r="N7828" s="15">
        <f t="shared" si="6513"/>
        <v>60000</v>
      </c>
      <c r="O7828" s="15">
        <f t="shared" si="6513"/>
        <v>0</v>
      </c>
      <c r="P7828" s="15">
        <f t="shared" si="6512"/>
        <v>3249426</v>
      </c>
      <c r="Q7828" s="185">
        <f t="shared" ref="Q7828:Q7847" si="6514">IF(J7828=0,"-",P7828/J7828*100)</f>
        <v>97.037590940284161</v>
      </c>
    </row>
    <row r="7829" spans="1:17" ht="22.5" x14ac:dyDescent="0.25">
      <c r="A7829" s="4" t="s">
        <v>2839</v>
      </c>
      <c r="B7829" s="4" t="s">
        <v>3</v>
      </c>
      <c r="C7829" s="4" t="s">
        <v>12</v>
      </c>
      <c r="D7829" s="4" t="s">
        <v>2841</v>
      </c>
      <c r="E7829" s="3" t="s">
        <v>62</v>
      </c>
      <c r="F7829" s="4" t="s">
        <v>2859</v>
      </c>
      <c r="G7829" s="16" t="s">
        <v>2860</v>
      </c>
      <c r="H7829" s="16" t="s">
        <v>2861</v>
      </c>
      <c r="I7829" s="183">
        <v>2070200</v>
      </c>
      <c r="J7829" s="183">
        <v>2049200</v>
      </c>
      <c r="K7829" s="183">
        <v>1830000</v>
      </c>
      <c r="L7829" s="183">
        <f>M7829+N7829+O7829</f>
        <v>120000</v>
      </c>
      <c r="M7829" s="208">
        <v>60000</v>
      </c>
      <c r="N7829" s="208">
        <v>60000</v>
      </c>
      <c r="O7829" s="17"/>
      <c r="P7829" s="17">
        <f t="shared" si="6512"/>
        <v>1950000</v>
      </c>
      <c r="Q7829" s="183">
        <f t="shared" si="6514"/>
        <v>95.159086472769857</v>
      </c>
    </row>
    <row r="7830" spans="1:17" s="99" customFormat="1" x14ac:dyDescent="0.25">
      <c r="A7830" s="101" t="s">
        <v>2839</v>
      </c>
      <c r="B7830" s="101" t="s">
        <v>3</v>
      </c>
      <c r="C7830" s="101" t="s">
        <v>12</v>
      </c>
      <c r="D7830" s="101" t="s">
        <v>2841</v>
      </c>
      <c r="E7830" s="102" t="s">
        <v>62</v>
      </c>
      <c r="F7830" s="101" t="s">
        <v>2862</v>
      </c>
      <c r="G7830" s="103" t="s">
        <v>2863</v>
      </c>
      <c r="H7830" s="105" t="s">
        <v>2864</v>
      </c>
      <c r="I7830" s="183">
        <v>5800000</v>
      </c>
      <c r="J7830" s="183">
        <v>1299426</v>
      </c>
      <c r="K7830" s="183">
        <v>1299426</v>
      </c>
      <c r="L7830" s="183">
        <f>M7830+N7830+O7830</f>
        <v>0</v>
      </c>
      <c r="M7830" s="17"/>
      <c r="N7830" s="17"/>
      <c r="O7830" s="17"/>
      <c r="P7830" s="17">
        <f t="shared" si="6512"/>
        <v>1299426</v>
      </c>
      <c r="Q7830" s="183">
        <f t="shared" si="6514"/>
        <v>100</v>
      </c>
    </row>
    <row r="7831" spans="1:17" x14ac:dyDescent="0.25">
      <c r="A7831" s="4" t="s">
        <v>2839</v>
      </c>
      <c r="B7831" s="4" t="s">
        <v>3</v>
      </c>
      <c r="C7831" s="4" t="s">
        <v>12</v>
      </c>
      <c r="D7831" s="4" t="s">
        <v>2841</v>
      </c>
      <c r="E7831" s="3" t="s">
        <v>69</v>
      </c>
      <c r="F7831" s="4"/>
      <c r="G7831" s="16" t="s">
        <v>972</v>
      </c>
      <c r="H7831" s="16" t="s">
        <v>68</v>
      </c>
      <c r="I7831" s="183">
        <v>100</v>
      </c>
      <c r="J7831" s="183">
        <v>100</v>
      </c>
      <c r="K7831" s="183">
        <v>0</v>
      </c>
      <c r="L7831" s="183">
        <f>M7831+N7831+O7831</f>
        <v>100</v>
      </c>
      <c r="M7831" s="17">
        <v>0</v>
      </c>
      <c r="N7831" s="17">
        <v>100</v>
      </c>
      <c r="O7831" s="17">
        <v>0</v>
      </c>
      <c r="P7831" s="17">
        <f t="shared" si="6512"/>
        <v>100</v>
      </c>
      <c r="Q7831" s="183">
        <f t="shared" si="6514"/>
        <v>100</v>
      </c>
    </row>
    <row r="7832" spans="1:17" ht="22.5" x14ac:dyDescent="0.25">
      <c r="A7832" s="1" t="s">
        <v>1</v>
      </c>
      <c r="B7832" s="1" t="s">
        <v>1</v>
      </c>
      <c r="C7832" s="1" t="s">
        <v>1</v>
      </c>
      <c r="D7832" s="2" t="s">
        <v>1</v>
      </c>
      <c r="E7832" s="2" t="s">
        <v>1</v>
      </c>
      <c r="F7832" s="2" t="s">
        <v>1</v>
      </c>
      <c r="G7832" s="2" t="s">
        <v>1</v>
      </c>
      <c r="H7832" s="13" t="s">
        <v>296</v>
      </c>
      <c r="I7832" s="184">
        <f t="shared" ref="I7832:O7834" si="6515">SUM(I7833)</f>
        <v>1000100</v>
      </c>
      <c r="J7832" s="184">
        <f t="shared" si="6515"/>
        <v>100</v>
      </c>
      <c r="K7832" s="184">
        <f t="shared" si="6515"/>
        <v>0</v>
      </c>
      <c r="L7832" s="184">
        <f t="shared" si="6515"/>
        <v>100</v>
      </c>
      <c r="M7832" s="14">
        <f t="shared" si="6515"/>
        <v>0</v>
      </c>
      <c r="N7832" s="14">
        <f t="shared" si="6515"/>
        <v>100</v>
      </c>
      <c r="O7832" s="14">
        <f t="shared" si="6515"/>
        <v>0</v>
      </c>
      <c r="P7832" s="14">
        <f t="shared" si="6512"/>
        <v>100</v>
      </c>
      <c r="Q7832" s="184">
        <f t="shared" si="6514"/>
        <v>100</v>
      </c>
    </row>
    <row r="7833" spans="1:17" x14ac:dyDescent="0.25">
      <c r="A7833" s="4" t="s">
        <v>2839</v>
      </c>
      <c r="B7833" s="4" t="s">
        <v>3</v>
      </c>
      <c r="C7833" s="4" t="s">
        <v>12</v>
      </c>
      <c r="D7833" s="4" t="s">
        <v>2841</v>
      </c>
      <c r="E7833" s="2" t="s">
        <v>297</v>
      </c>
      <c r="F7833" s="2" t="s">
        <v>1</v>
      </c>
      <c r="G7833" s="2" t="s">
        <v>1</v>
      </c>
      <c r="H7833" s="2" t="s">
        <v>298</v>
      </c>
      <c r="I7833" s="185">
        <f t="shared" si="6515"/>
        <v>1000100</v>
      </c>
      <c r="J7833" s="185">
        <f t="shared" si="6515"/>
        <v>100</v>
      </c>
      <c r="K7833" s="185">
        <f t="shared" si="6515"/>
        <v>0</v>
      </c>
      <c r="L7833" s="185">
        <f t="shared" si="6515"/>
        <v>100</v>
      </c>
      <c r="M7833" s="15">
        <f t="shared" si="6515"/>
        <v>0</v>
      </c>
      <c r="N7833" s="15">
        <f t="shared" si="6515"/>
        <v>100</v>
      </c>
      <c r="O7833" s="15">
        <f t="shared" si="6515"/>
        <v>0</v>
      </c>
      <c r="P7833" s="15">
        <f t="shared" si="6512"/>
        <v>100</v>
      </c>
      <c r="Q7833" s="185">
        <f t="shared" si="6514"/>
        <v>100</v>
      </c>
    </row>
    <row r="7834" spans="1:17" x14ac:dyDescent="0.25">
      <c r="A7834" s="1" t="s">
        <v>2839</v>
      </c>
      <c r="B7834" s="1" t="s">
        <v>3</v>
      </c>
      <c r="C7834" s="1" t="s">
        <v>12</v>
      </c>
      <c r="D7834" s="1" t="s">
        <v>2841</v>
      </c>
      <c r="E7834" s="1" t="s">
        <v>299</v>
      </c>
      <c r="F7834" s="4" t="s">
        <v>1</v>
      </c>
      <c r="G7834" s="16" t="s">
        <v>1</v>
      </c>
      <c r="H7834" s="2" t="s">
        <v>300</v>
      </c>
      <c r="I7834" s="185">
        <f t="shared" si="6515"/>
        <v>1000100</v>
      </c>
      <c r="J7834" s="185">
        <f t="shared" si="6515"/>
        <v>100</v>
      </c>
      <c r="K7834" s="185">
        <f t="shared" si="6515"/>
        <v>0</v>
      </c>
      <c r="L7834" s="185">
        <f t="shared" si="6515"/>
        <v>100</v>
      </c>
      <c r="M7834" s="15">
        <f t="shared" si="6515"/>
        <v>0</v>
      </c>
      <c r="N7834" s="15">
        <f t="shared" si="6515"/>
        <v>100</v>
      </c>
      <c r="O7834" s="15">
        <f t="shared" si="6515"/>
        <v>0</v>
      </c>
      <c r="P7834" s="15">
        <f t="shared" si="6512"/>
        <v>100</v>
      </c>
      <c r="Q7834" s="185">
        <f t="shared" si="6514"/>
        <v>100</v>
      </c>
    </row>
    <row r="7835" spans="1:17" x14ac:dyDescent="0.25">
      <c r="A7835" s="4" t="s">
        <v>2839</v>
      </c>
      <c r="B7835" s="4" t="s">
        <v>3</v>
      </c>
      <c r="C7835" s="4" t="s">
        <v>12</v>
      </c>
      <c r="D7835" s="4" t="s">
        <v>2841</v>
      </c>
      <c r="E7835" s="3" t="s">
        <v>301</v>
      </c>
      <c r="F7835" s="4" t="s">
        <v>2865</v>
      </c>
      <c r="G7835" s="16" t="s">
        <v>972</v>
      </c>
      <c r="H7835" s="16" t="s">
        <v>303</v>
      </c>
      <c r="I7835" s="183">
        <v>1000100</v>
      </c>
      <c r="J7835" s="183">
        <v>100</v>
      </c>
      <c r="K7835" s="183">
        <v>0</v>
      </c>
      <c r="L7835" s="183">
        <f>M7835+N7835+O7835</f>
        <v>100</v>
      </c>
      <c r="M7835" s="17">
        <v>0</v>
      </c>
      <c r="N7835" s="17">
        <v>100</v>
      </c>
      <c r="O7835" s="17">
        <v>0</v>
      </c>
      <c r="P7835" s="17">
        <f t="shared" si="6512"/>
        <v>100</v>
      </c>
      <c r="Q7835" s="183">
        <f t="shared" si="6514"/>
        <v>100</v>
      </c>
    </row>
    <row r="7836" spans="1:17" ht="22.5" x14ac:dyDescent="0.25">
      <c r="A7836" s="1" t="s">
        <v>1</v>
      </c>
      <c r="B7836" s="1" t="s">
        <v>1</v>
      </c>
      <c r="C7836" s="1" t="s">
        <v>1</v>
      </c>
      <c r="D7836" s="2" t="s">
        <v>1</v>
      </c>
      <c r="E7836" s="2" t="s">
        <v>1</v>
      </c>
      <c r="F7836" s="2" t="s">
        <v>1</v>
      </c>
      <c r="G7836" s="2" t="s">
        <v>1</v>
      </c>
      <c r="H7836" s="13" t="s">
        <v>70</v>
      </c>
      <c r="I7836" s="184">
        <f t="shared" ref="I7836:O7836" si="6516">SUM(I7837)</f>
        <v>1255400</v>
      </c>
      <c r="J7836" s="184">
        <f t="shared" si="6516"/>
        <v>323439</v>
      </c>
      <c r="K7836" s="184">
        <f t="shared" si="6516"/>
        <v>125200</v>
      </c>
      <c r="L7836" s="184">
        <f t="shared" si="6516"/>
        <v>2996</v>
      </c>
      <c r="M7836" s="14">
        <f t="shared" si="6516"/>
        <v>0</v>
      </c>
      <c r="N7836" s="14">
        <f t="shared" si="6516"/>
        <v>2996</v>
      </c>
      <c r="O7836" s="14">
        <f t="shared" si="6516"/>
        <v>0</v>
      </c>
      <c r="P7836" s="14">
        <f t="shared" si="6512"/>
        <v>128196</v>
      </c>
      <c r="Q7836" s="184">
        <f t="shared" si="6514"/>
        <v>39.635294445011269</v>
      </c>
    </row>
    <row r="7837" spans="1:17" x14ac:dyDescent="0.25">
      <c r="A7837" s="4" t="s">
        <v>2839</v>
      </c>
      <c r="B7837" s="4" t="s">
        <v>3</v>
      </c>
      <c r="C7837" s="4" t="s">
        <v>12</v>
      </c>
      <c r="D7837" s="4" t="s">
        <v>2841</v>
      </c>
      <c r="E7837" s="2" t="s">
        <v>71</v>
      </c>
      <c r="F7837" s="2" t="s">
        <v>1</v>
      </c>
      <c r="G7837" s="2" t="s">
        <v>1</v>
      </c>
      <c r="H7837" s="2" t="s">
        <v>72</v>
      </c>
      <c r="I7837" s="185">
        <f t="shared" ref="I7837:L7837" si="6517">SUM(I7838,I7841,I7843,I7845)</f>
        <v>1255400</v>
      </c>
      <c r="J7837" s="185">
        <f t="shared" ref="J7837" si="6518">SUM(J7838,J7841,J7843,J7845)</f>
        <v>323439</v>
      </c>
      <c r="K7837" s="185">
        <f t="shared" ref="K7837" si="6519">SUM(K7838,K7841,K7843,K7845)</f>
        <v>125200</v>
      </c>
      <c r="L7837" s="185">
        <f t="shared" si="6517"/>
        <v>2996</v>
      </c>
      <c r="M7837" s="15">
        <f t="shared" ref="M7837:O7837" si="6520">SUM(M7838,M7841,M7843,M7845)</f>
        <v>0</v>
      </c>
      <c r="N7837" s="15">
        <f t="shared" si="6520"/>
        <v>2996</v>
      </c>
      <c r="O7837" s="15">
        <f t="shared" si="6520"/>
        <v>0</v>
      </c>
      <c r="P7837" s="15">
        <f t="shared" si="6512"/>
        <v>128196</v>
      </c>
      <c r="Q7837" s="185">
        <f t="shared" si="6514"/>
        <v>39.635294445011269</v>
      </c>
    </row>
    <row r="7838" spans="1:17" x14ac:dyDescent="0.25">
      <c r="A7838" s="1" t="s">
        <v>2839</v>
      </c>
      <c r="B7838" s="1" t="s">
        <v>3</v>
      </c>
      <c r="C7838" s="1" t="s">
        <v>12</v>
      </c>
      <c r="D7838" s="1" t="s">
        <v>2841</v>
      </c>
      <c r="E7838" s="1" t="s">
        <v>481</v>
      </c>
      <c r="F7838" s="4" t="s">
        <v>1</v>
      </c>
      <c r="G7838" s="16" t="s">
        <v>1</v>
      </c>
      <c r="H7838" s="2" t="s">
        <v>482</v>
      </c>
      <c r="I7838" s="185">
        <f t="shared" ref="I7838:L7838" si="6521">SUM(I7839:I7840)</f>
        <v>1000100</v>
      </c>
      <c r="J7838" s="185">
        <f t="shared" ref="J7838" si="6522">SUM(J7839:J7840)</f>
        <v>100</v>
      </c>
      <c r="K7838" s="185">
        <f t="shared" ref="K7838" si="6523">SUM(K7839:K7840)</f>
        <v>0</v>
      </c>
      <c r="L7838" s="185">
        <f t="shared" si="6521"/>
        <v>100</v>
      </c>
      <c r="M7838" s="15">
        <f t="shared" ref="M7838:O7838" si="6524">SUM(M7839:M7840)</f>
        <v>0</v>
      </c>
      <c r="N7838" s="15">
        <f t="shared" si="6524"/>
        <v>100</v>
      </c>
      <c r="O7838" s="15">
        <f t="shared" si="6524"/>
        <v>0</v>
      </c>
      <c r="P7838" s="15">
        <f t="shared" si="6512"/>
        <v>100</v>
      </c>
      <c r="Q7838" s="185">
        <f t="shared" si="6514"/>
        <v>100</v>
      </c>
    </row>
    <row r="7839" spans="1:17" x14ac:dyDescent="0.25">
      <c r="A7839" s="4" t="s">
        <v>2839</v>
      </c>
      <c r="B7839" s="4" t="s">
        <v>3</v>
      </c>
      <c r="C7839" s="4" t="s">
        <v>12</v>
      </c>
      <c r="D7839" s="4" t="s">
        <v>2841</v>
      </c>
      <c r="E7839" s="3" t="s">
        <v>483</v>
      </c>
      <c r="F7839" s="4" t="s">
        <v>2866</v>
      </c>
      <c r="G7839" s="16" t="s">
        <v>972</v>
      </c>
      <c r="H7839" s="16" t="s">
        <v>2867</v>
      </c>
      <c r="I7839" s="183">
        <v>100</v>
      </c>
      <c r="J7839" s="183">
        <v>100</v>
      </c>
      <c r="K7839" s="183">
        <v>0</v>
      </c>
      <c r="L7839" s="183">
        <f>M7839+N7839+O7839</f>
        <v>100</v>
      </c>
      <c r="M7839" s="17">
        <v>0</v>
      </c>
      <c r="N7839" s="17">
        <v>100</v>
      </c>
      <c r="O7839" s="17">
        <v>0</v>
      </c>
      <c r="P7839" s="17">
        <f t="shared" si="6512"/>
        <v>100</v>
      </c>
      <c r="Q7839" s="183">
        <f t="shared" si="6514"/>
        <v>100</v>
      </c>
    </row>
    <row r="7840" spans="1:17" x14ac:dyDescent="0.25">
      <c r="A7840" s="4" t="s">
        <v>2839</v>
      </c>
      <c r="B7840" s="4" t="s">
        <v>3</v>
      </c>
      <c r="C7840" s="4" t="s">
        <v>12</v>
      </c>
      <c r="D7840" s="4" t="s">
        <v>2841</v>
      </c>
      <c r="E7840" s="3" t="s">
        <v>483</v>
      </c>
      <c r="F7840" s="4" t="s">
        <v>2868</v>
      </c>
      <c r="G7840" s="16" t="s">
        <v>972</v>
      </c>
      <c r="H7840" s="16" t="s">
        <v>2869</v>
      </c>
      <c r="I7840" s="183">
        <v>1000000</v>
      </c>
      <c r="J7840" s="183">
        <v>0</v>
      </c>
      <c r="K7840" s="183">
        <v>0</v>
      </c>
      <c r="L7840" s="183">
        <f>M7840+N7840+O7840</f>
        <v>0</v>
      </c>
      <c r="M7840" s="17">
        <v>0</v>
      </c>
      <c r="N7840" s="17">
        <v>0</v>
      </c>
      <c r="O7840" s="17">
        <v>0</v>
      </c>
      <c r="P7840" s="17">
        <f t="shared" si="6512"/>
        <v>0</v>
      </c>
      <c r="Q7840" s="161" t="str">
        <f t="shared" si="6514"/>
        <v>-</v>
      </c>
    </row>
    <row r="7841" spans="1:17" x14ac:dyDescent="0.25">
      <c r="A7841" s="1" t="s">
        <v>2839</v>
      </c>
      <c r="B7841" s="1" t="s">
        <v>3</v>
      </c>
      <c r="C7841" s="1" t="s">
        <v>12</v>
      </c>
      <c r="D7841" s="1" t="s">
        <v>2841</v>
      </c>
      <c r="E7841" s="1" t="s">
        <v>73</v>
      </c>
      <c r="F7841" s="4" t="s">
        <v>1</v>
      </c>
      <c r="G7841" s="16" t="s">
        <v>1</v>
      </c>
      <c r="H7841" s="2" t="s">
        <v>74</v>
      </c>
      <c r="I7841" s="185">
        <f t="shared" ref="I7841:O7841" si="6525">SUM(I7842)</f>
        <v>50100</v>
      </c>
      <c r="J7841" s="185">
        <f t="shared" si="6525"/>
        <v>120100</v>
      </c>
      <c r="K7841" s="185">
        <f t="shared" si="6525"/>
        <v>120100</v>
      </c>
      <c r="L7841" s="185">
        <f t="shared" si="6525"/>
        <v>0</v>
      </c>
      <c r="M7841" s="15">
        <f t="shared" si="6525"/>
        <v>0</v>
      </c>
      <c r="N7841" s="15">
        <f t="shared" si="6525"/>
        <v>0</v>
      </c>
      <c r="O7841" s="15">
        <f t="shared" si="6525"/>
        <v>0</v>
      </c>
      <c r="P7841" s="15">
        <f t="shared" si="6512"/>
        <v>120100</v>
      </c>
      <c r="Q7841" s="185">
        <f t="shared" si="6514"/>
        <v>100</v>
      </c>
    </row>
    <row r="7842" spans="1:17" x14ac:dyDescent="0.25">
      <c r="A7842" s="4" t="s">
        <v>2839</v>
      </c>
      <c r="B7842" s="4" t="s">
        <v>3</v>
      </c>
      <c r="C7842" s="4" t="s">
        <v>12</v>
      </c>
      <c r="D7842" s="4" t="s">
        <v>2841</v>
      </c>
      <c r="E7842" s="3" t="s">
        <v>75</v>
      </c>
      <c r="F7842" s="4" t="s">
        <v>2870</v>
      </c>
      <c r="G7842" s="16" t="s">
        <v>972</v>
      </c>
      <c r="H7842" s="16" t="s">
        <v>74</v>
      </c>
      <c r="I7842" s="183">
        <v>50100</v>
      </c>
      <c r="J7842" s="183">
        <v>120100</v>
      </c>
      <c r="K7842" s="183">
        <v>120100</v>
      </c>
      <c r="L7842" s="183">
        <f>M7842+N7842+O7842</f>
        <v>0</v>
      </c>
      <c r="M7842" s="17">
        <v>0</v>
      </c>
      <c r="N7842" s="17">
        <v>0</v>
      </c>
      <c r="O7842" s="17">
        <v>0</v>
      </c>
      <c r="P7842" s="17">
        <f t="shared" si="6512"/>
        <v>120100</v>
      </c>
      <c r="Q7842" s="183">
        <f t="shared" si="6514"/>
        <v>100</v>
      </c>
    </row>
    <row r="7843" spans="1:17" x14ac:dyDescent="0.25">
      <c r="A7843" s="1" t="s">
        <v>2839</v>
      </c>
      <c r="B7843" s="1" t="s">
        <v>3</v>
      </c>
      <c r="C7843" s="1" t="s">
        <v>12</v>
      </c>
      <c r="D7843" s="1" t="s">
        <v>2841</v>
      </c>
      <c r="E7843" s="1" t="s">
        <v>181</v>
      </c>
      <c r="F7843" s="4" t="s">
        <v>1</v>
      </c>
      <c r="G7843" s="16" t="s">
        <v>1</v>
      </c>
      <c r="H7843" s="2" t="s">
        <v>182</v>
      </c>
      <c r="I7843" s="185">
        <f t="shared" ref="I7843:O7843" si="6526">SUM(I7844)</f>
        <v>5100</v>
      </c>
      <c r="J7843" s="185">
        <f t="shared" si="6526"/>
        <v>5100</v>
      </c>
      <c r="K7843" s="185">
        <f t="shared" si="6526"/>
        <v>5100</v>
      </c>
      <c r="L7843" s="185">
        <f t="shared" si="6526"/>
        <v>0</v>
      </c>
      <c r="M7843" s="15">
        <f t="shared" si="6526"/>
        <v>0</v>
      </c>
      <c r="N7843" s="15">
        <f t="shared" si="6526"/>
        <v>0</v>
      </c>
      <c r="O7843" s="15">
        <f t="shared" si="6526"/>
        <v>0</v>
      </c>
      <c r="P7843" s="15">
        <f t="shared" si="6512"/>
        <v>5100</v>
      </c>
      <c r="Q7843" s="185">
        <f t="shared" si="6514"/>
        <v>100</v>
      </c>
    </row>
    <row r="7844" spans="1:17" x14ac:dyDescent="0.25">
      <c r="A7844" s="4" t="s">
        <v>2839</v>
      </c>
      <c r="B7844" s="4" t="s">
        <v>3</v>
      </c>
      <c r="C7844" s="4" t="s">
        <v>12</v>
      </c>
      <c r="D7844" s="4" t="s">
        <v>2841</v>
      </c>
      <c r="E7844" s="3" t="s">
        <v>183</v>
      </c>
      <c r="F7844" s="4" t="s">
        <v>2871</v>
      </c>
      <c r="G7844" s="16" t="s">
        <v>972</v>
      </c>
      <c r="H7844" s="16" t="s">
        <v>579</v>
      </c>
      <c r="I7844" s="183">
        <v>5100</v>
      </c>
      <c r="J7844" s="183">
        <v>5100</v>
      </c>
      <c r="K7844" s="183">
        <v>5100</v>
      </c>
      <c r="L7844" s="183">
        <f>M7844+N7844+O7844</f>
        <v>0</v>
      </c>
      <c r="M7844" s="17">
        <v>0</v>
      </c>
      <c r="N7844" s="17"/>
      <c r="O7844" s="17">
        <v>0</v>
      </c>
      <c r="P7844" s="17">
        <f t="shared" si="6512"/>
        <v>5100</v>
      </c>
      <c r="Q7844" s="183">
        <f t="shared" si="6514"/>
        <v>100</v>
      </c>
    </row>
    <row r="7845" spans="1:17" x14ac:dyDescent="0.25">
      <c r="A7845" s="1" t="s">
        <v>2839</v>
      </c>
      <c r="B7845" s="1" t="s">
        <v>3</v>
      </c>
      <c r="C7845" s="1" t="s">
        <v>12</v>
      </c>
      <c r="D7845" s="1" t="s">
        <v>2841</v>
      </c>
      <c r="E7845" s="1" t="s">
        <v>339</v>
      </c>
      <c r="F7845" s="4" t="s">
        <v>1</v>
      </c>
      <c r="G7845" s="16" t="s">
        <v>1</v>
      </c>
      <c r="H7845" s="2" t="s">
        <v>340</v>
      </c>
      <c r="I7845" s="185">
        <f t="shared" ref="I7845:O7845" si="6527">SUM(I7846)</f>
        <v>200100</v>
      </c>
      <c r="J7845" s="185">
        <f t="shared" si="6527"/>
        <v>198139</v>
      </c>
      <c r="K7845" s="185">
        <f t="shared" si="6527"/>
        <v>0</v>
      </c>
      <c r="L7845" s="185">
        <f t="shared" si="6527"/>
        <v>2896</v>
      </c>
      <c r="M7845" s="15">
        <f t="shared" si="6527"/>
        <v>0</v>
      </c>
      <c r="N7845" s="15">
        <f t="shared" si="6527"/>
        <v>2896</v>
      </c>
      <c r="O7845" s="15">
        <f t="shared" si="6527"/>
        <v>0</v>
      </c>
      <c r="P7845" s="15">
        <f t="shared" si="6512"/>
        <v>2896</v>
      </c>
      <c r="Q7845" s="185">
        <f t="shared" si="6514"/>
        <v>1.4616001897657704</v>
      </c>
    </row>
    <row r="7846" spans="1:17" x14ac:dyDescent="0.25">
      <c r="A7846" s="4" t="s">
        <v>2839</v>
      </c>
      <c r="B7846" s="4" t="s">
        <v>3</v>
      </c>
      <c r="C7846" s="4" t="s">
        <v>12</v>
      </c>
      <c r="D7846" s="4" t="s">
        <v>2841</v>
      </c>
      <c r="E7846" s="3" t="s">
        <v>341</v>
      </c>
      <c r="F7846" s="4" t="s">
        <v>2872</v>
      </c>
      <c r="G7846" s="16" t="s">
        <v>972</v>
      </c>
      <c r="H7846" s="16" t="s">
        <v>340</v>
      </c>
      <c r="I7846" s="183">
        <v>200100</v>
      </c>
      <c r="J7846" s="183">
        <v>198139</v>
      </c>
      <c r="K7846" s="183">
        <v>0</v>
      </c>
      <c r="L7846" s="183">
        <f>M7846+N7846+O7846</f>
        <v>2896</v>
      </c>
      <c r="M7846" s="17">
        <v>0</v>
      </c>
      <c r="N7846" s="211">
        <v>2896</v>
      </c>
      <c r="O7846" s="17">
        <v>0</v>
      </c>
      <c r="P7846" s="17">
        <f t="shared" si="6512"/>
        <v>2896</v>
      </c>
      <c r="Q7846" s="183">
        <f t="shared" si="6514"/>
        <v>1.4616001897657704</v>
      </c>
    </row>
    <row r="7847" spans="1:17" ht="22.5" x14ac:dyDescent="0.25">
      <c r="A7847" s="16" t="s">
        <v>1</v>
      </c>
      <c r="B7847" s="16" t="s">
        <v>1</v>
      </c>
      <c r="C7847" s="16" t="s">
        <v>1</v>
      </c>
      <c r="D7847" s="16" t="s">
        <v>1</v>
      </c>
      <c r="E7847" s="16" t="s">
        <v>1</v>
      </c>
      <c r="F7847" s="16" t="s">
        <v>1</v>
      </c>
      <c r="G7847" s="16" t="s">
        <v>1</v>
      </c>
      <c r="H7847" s="13" t="s">
        <v>2873</v>
      </c>
      <c r="I7847" s="184">
        <f t="shared" ref="I7847:O7847" si="6528">SUM(I7796,I7822,I7832,I7836)</f>
        <v>11789427</v>
      </c>
      <c r="J7847" s="184">
        <f t="shared" si="6528"/>
        <v>5547853</v>
      </c>
      <c r="K7847" s="184">
        <f t="shared" si="6528"/>
        <v>4829820</v>
      </c>
      <c r="L7847" s="184">
        <f t="shared" si="6528"/>
        <v>314837</v>
      </c>
      <c r="M7847" s="14">
        <f t="shared" si="6528"/>
        <v>119941</v>
      </c>
      <c r="N7847" s="14">
        <f t="shared" si="6528"/>
        <v>133696</v>
      </c>
      <c r="O7847" s="14">
        <f t="shared" si="6528"/>
        <v>61200</v>
      </c>
      <c r="P7847" s="14">
        <f t="shared" si="6512"/>
        <v>5144657</v>
      </c>
      <c r="Q7847" s="184">
        <f t="shared" si="6514"/>
        <v>92.732395757421841</v>
      </c>
    </row>
    <row r="7848" spans="1:17" ht="15.75" thickBot="1" x14ac:dyDescent="0.3">
      <c r="A7848" s="16" t="s">
        <v>1</v>
      </c>
      <c r="B7848" s="16" t="s">
        <v>1</v>
      </c>
      <c r="C7848" s="16" t="s">
        <v>1</v>
      </c>
      <c r="D7848" s="16" t="s">
        <v>1</v>
      </c>
      <c r="E7848" s="16" t="s">
        <v>1</v>
      </c>
      <c r="F7848" s="16" t="s">
        <v>1</v>
      </c>
      <c r="G7848" s="16" t="s">
        <v>1</v>
      </c>
      <c r="H7848" s="2" t="s">
        <v>77</v>
      </c>
      <c r="I7848" s="185">
        <v>27</v>
      </c>
      <c r="J7848" s="185">
        <v>27</v>
      </c>
      <c r="K7848" s="185"/>
      <c r="L7848" s="185">
        <f>M7848+N7848+O7848</f>
        <v>0</v>
      </c>
      <c r="M7848" s="15"/>
      <c r="N7848" s="15"/>
      <c r="O7848" s="15"/>
      <c r="P7848" s="15">
        <f t="shared" si="6512"/>
        <v>0</v>
      </c>
      <c r="Q7848" s="164"/>
    </row>
    <row r="7849" spans="1:17" ht="45.75" thickBot="1" x14ac:dyDescent="0.3">
      <c r="A7849" s="212" t="s">
        <v>1</v>
      </c>
      <c r="B7849" s="212" t="s">
        <v>1</v>
      </c>
      <c r="C7849" s="212" t="s">
        <v>1</v>
      </c>
      <c r="D7849" s="212" t="s">
        <v>1</v>
      </c>
      <c r="E7849" s="212" t="s">
        <v>1</v>
      </c>
      <c r="F7849" s="212" t="s">
        <v>1</v>
      </c>
      <c r="G7849" s="214" t="s">
        <v>1</v>
      </c>
      <c r="H7849" s="5" t="s">
        <v>78</v>
      </c>
      <c r="I7849" s="109" t="s">
        <v>3374</v>
      </c>
      <c r="J7849" s="109" t="s">
        <v>3433</v>
      </c>
      <c r="K7849" s="109" t="s">
        <v>3437</v>
      </c>
      <c r="L7849" s="109" t="s">
        <v>3434</v>
      </c>
      <c r="M7849" s="5" t="s">
        <v>3439</v>
      </c>
      <c r="N7849" s="5" t="s">
        <v>3440</v>
      </c>
      <c r="O7849" s="5" t="s">
        <v>3441</v>
      </c>
      <c r="P7849" s="5" t="s">
        <v>3438</v>
      </c>
      <c r="Q7849" s="162" t="s">
        <v>3302</v>
      </c>
    </row>
    <row r="7850" spans="1:17" x14ac:dyDescent="0.25">
      <c r="A7850" s="213"/>
      <c r="B7850" s="213"/>
      <c r="C7850" s="213"/>
      <c r="D7850" s="213"/>
      <c r="E7850" s="213"/>
      <c r="F7850" s="213"/>
      <c r="G7850" s="215"/>
      <c r="H7850" s="18" t="s">
        <v>1</v>
      </c>
      <c r="I7850" s="110">
        <v>1</v>
      </c>
      <c r="J7850" s="110">
        <v>2</v>
      </c>
      <c r="K7850" s="110">
        <v>20</v>
      </c>
      <c r="L7850" s="110" t="s">
        <v>3402</v>
      </c>
      <c r="M7850" s="12">
        <v>5</v>
      </c>
      <c r="N7850" s="12">
        <v>6</v>
      </c>
      <c r="O7850" s="12">
        <v>7</v>
      </c>
      <c r="P7850" s="12" t="s">
        <v>3303</v>
      </c>
      <c r="Q7850" s="110">
        <v>9</v>
      </c>
    </row>
    <row r="7851" spans="1:17" x14ac:dyDescent="0.25">
      <c r="A7851" s="213"/>
      <c r="B7851" s="213"/>
      <c r="C7851" s="213"/>
      <c r="D7851" s="213"/>
      <c r="E7851" s="213"/>
      <c r="F7851" s="213"/>
      <c r="G7851" s="215"/>
      <c r="H7851" s="19" t="s">
        <v>2874</v>
      </c>
      <c r="I7851" s="186">
        <f t="shared" ref="I7851:L7851" si="6529">SUM(I7829)</f>
        <v>2070200</v>
      </c>
      <c r="J7851" s="186">
        <f t="shared" ref="J7851" si="6530">SUM(J7829)</f>
        <v>2049200</v>
      </c>
      <c r="K7851" s="186">
        <f t="shared" ref="K7851" si="6531">SUM(K7829)</f>
        <v>1830000</v>
      </c>
      <c r="L7851" s="186">
        <f t="shared" si="6529"/>
        <v>120000</v>
      </c>
      <c r="M7851" s="20">
        <f t="shared" ref="M7851:O7851" si="6532">SUM(M7829)</f>
        <v>60000</v>
      </c>
      <c r="N7851" s="20">
        <f t="shared" si="6532"/>
        <v>60000</v>
      </c>
      <c r="O7851" s="20">
        <f t="shared" si="6532"/>
        <v>0</v>
      </c>
      <c r="P7851" s="20">
        <f t="shared" ref="P7851:P7859" si="6533">K7851+L7851</f>
        <v>1950000</v>
      </c>
      <c r="Q7851" s="186">
        <f>IF(J7851=0,"-",P7851/J7851*100)</f>
        <v>95.159086472769857</v>
      </c>
    </row>
    <row r="7852" spans="1:17" x14ac:dyDescent="0.25">
      <c r="A7852" s="213"/>
      <c r="B7852" s="213"/>
      <c r="C7852" s="213"/>
      <c r="D7852" s="213"/>
      <c r="E7852" s="213"/>
      <c r="F7852" s="213"/>
      <c r="G7852" s="215"/>
      <c r="H7852" s="19" t="s">
        <v>1062</v>
      </c>
      <c r="I7852" s="186">
        <f t="shared" ref="I7852:L7852" si="6534">SUM(I7825,I7827)</f>
        <v>430100</v>
      </c>
      <c r="J7852" s="186">
        <f t="shared" ref="J7852" si="6535">SUM(J7825,J7827)</f>
        <v>370100</v>
      </c>
      <c r="K7852" s="186">
        <f t="shared" ref="K7852" si="6536">SUM(K7825,K7827)</f>
        <v>280000</v>
      </c>
      <c r="L7852" s="186">
        <f t="shared" si="6534"/>
        <v>15100</v>
      </c>
      <c r="M7852" s="20">
        <f t="shared" ref="M7852:O7852" si="6537">SUM(M7825,M7827)</f>
        <v>15100</v>
      </c>
      <c r="N7852" s="20">
        <f t="shared" si="6537"/>
        <v>0</v>
      </c>
      <c r="O7852" s="20">
        <f t="shared" si="6537"/>
        <v>0</v>
      </c>
      <c r="P7852" s="20">
        <f t="shared" si="6533"/>
        <v>295100</v>
      </c>
      <c r="Q7852" s="186">
        <f>IF(J7852=0,"-",P7852/J7852*100)</f>
        <v>79.735206700891652</v>
      </c>
    </row>
    <row r="7853" spans="1:17" x14ac:dyDescent="0.25">
      <c r="A7853" s="213"/>
      <c r="B7853" s="213"/>
      <c r="C7853" s="213"/>
      <c r="D7853" s="213"/>
      <c r="E7853" s="213"/>
      <c r="F7853" s="213"/>
      <c r="G7853" s="215"/>
      <c r="H7853" s="19" t="s">
        <v>2875</v>
      </c>
      <c r="I7853" s="186">
        <f t="shared" ref="I7853:L7853" si="6538">SUM(I7830)</f>
        <v>5800000</v>
      </c>
      <c r="J7853" s="186">
        <f t="shared" ref="J7853" si="6539">SUM(J7830)</f>
        <v>1299426</v>
      </c>
      <c r="K7853" s="186">
        <f t="shared" ref="K7853" si="6540">SUM(K7830)</f>
        <v>1299426</v>
      </c>
      <c r="L7853" s="186">
        <f t="shared" si="6538"/>
        <v>0</v>
      </c>
      <c r="M7853" s="20">
        <f t="shared" ref="M7853:O7853" si="6541">SUM(M7830)</f>
        <v>0</v>
      </c>
      <c r="N7853" s="20">
        <f t="shared" si="6541"/>
        <v>0</v>
      </c>
      <c r="O7853" s="20">
        <f t="shared" si="6541"/>
        <v>0</v>
      </c>
      <c r="P7853" s="20">
        <f t="shared" si="6533"/>
        <v>1299426</v>
      </c>
      <c r="Q7853" s="186">
        <f>IF(J7853=0,"-",P7853/J7853*100)</f>
        <v>100</v>
      </c>
    </row>
    <row r="7854" spans="1:17" x14ac:dyDescent="0.25">
      <c r="A7854" s="213"/>
      <c r="B7854" s="213"/>
      <c r="C7854" s="213"/>
      <c r="D7854" s="213"/>
      <c r="E7854" s="213"/>
      <c r="F7854" s="213"/>
      <c r="G7854" s="215"/>
      <c r="H7854" s="19" t="s">
        <v>1063</v>
      </c>
      <c r="I7854" s="186">
        <f t="shared" ref="I7854:L7854" si="6542">SUM(I7798,I7800:I7804,I7806,I7808:I7813,I7815:I7821,I7831,I7835,I7839:I7840,I7842,I7844,I7846)</f>
        <v>3489127</v>
      </c>
      <c r="J7854" s="186">
        <f t="shared" ref="J7854" si="6543">SUM(J7798,J7800:J7804,J7806,J7808:J7813,J7815:J7821,J7831,J7835,J7839:J7840,J7842,J7844,J7846)</f>
        <v>1829127</v>
      </c>
      <c r="K7854" s="186">
        <f t="shared" ref="K7854" si="6544">SUM(K7798,K7800:K7804,K7806,K7808:K7813,K7815:K7821,K7831,K7835,K7839:K7840,K7842,K7844,K7846)</f>
        <v>1420394</v>
      </c>
      <c r="L7854" s="186">
        <f t="shared" si="6542"/>
        <v>179737</v>
      </c>
      <c r="M7854" s="20">
        <f t="shared" ref="M7854:O7854" si="6545">SUM(M7798,M7800:M7804,M7806,M7808:M7813,M7815:M7821,M7831,M7835,M7839:M7840,M7842,M7844,M7846)</f>
        <v>44841</v>
      </c>
      <c r="N7854" s="20">
        <f t="shared" si="6545"/>
        <v>73696</v>
      </c>
      <c r="O7854" s="20">
        <f t="shared" si="6545"/>
        <v>61200</v>
      </c>
      <c r="P7854" s="20">
        <f t="shared" si="6533"/>
        <v>1600131</v>
      </c>
      <c r="Q7854" s="186">
        <f>IF(J7854=0,"-",P7854/J7854*100)</f>
        <v>87.480585000385418</v>
      </c>
    </row>
    <row r="7855" spans="1:17" x14ac:dyDescent="0.25">
      <c r="A7855" s="216"/>
      <c r="B7855" s="216"/>
      <c r="C7855" s="216"/>
      <c r="D7855" s="216"/>
      <c r="E7855" s="216"/>
      <c r="F7855" s="216"/>
      <c r="G7855" s="217"/>
      <c r="H7855" s="21" t="s">
        <v>80</v>
      </c>
      <c r="I7855" s="186">
        <f t="shared" ref="I7855:L7855" si="6546">SUM(I7851:I7854)</f>
        <v>11789427</v>
      </c>
      <c r="J7855" s="186">
        <f t="shared" ref="J7855" si="6547">SUM(J7851:J7854)</f>
        <v>5547853</v>
      </c>
      <c r="K7855" s="186">
        <f t="shared" ref="K7855" si="6548">SUM(K7851:K7854)</f>
        <v>4829820</v>
      </c>
      <c r="L7855" s="186">
        <f t="shared" si="6546"/>
        <v>314837</v>
      </c>
      <c r="M7855" s="20">
        <f t="shared" ref="M7855:O7855" si="6549">SUM(M7851:M7854)</f>
        <v>119941</v>
      </c>
      <c r="N7855" s="20">
        <f t="shared" si="6549"/>
        <v>133696</v>
      </c>
      <c r="O7855" s="20">
        <f t="shared" si="6549"/>
        <v>61200</v>
      </c>
      <c r="P7855" s="20">
        <f t="shared" si="6533"/>
        <v>5144657</v>
      </c>
      <c r="Q7855" s="186">
        <f>IF(J7855=0,"-",P7855/J7855*100)</f>
        <v>92.732395757421841</v>
      </c>
    </row>
    <row r="7856" spans="1:17" x14ac:dyDescent="0.25">
      <c r="A7856" s="16" t="s">
        <v>1</v>
      </c>
      <c r="B7856" s="16" t="s">
        <v>1</v>
      </c>
      <c r="C7856" s="16" t="s">
        <v>1</v>
      </c>
      <c r="D7856" s="16" t="s">
        <v>1</v>
      </c>
      <c r="E7856" s="16" t="s">
        <v>1</v>
      </c>
      <c r="F7856" s="16" t="s">
        <v>1</v>
      </c>
      <c r="G7856" s="16" t="s">
        <v>1</v>
      </c>
      <c r="H7856" s="22" t="s">
        <v>1</v>
      </c>
      <c r="I7856" s="187"/>
      <c r="J7856" s="187"/>
      <c r="K7856" s="187"/>
      <c r="L7856" s="187">
        <f>M7856+N7856+O7856</f>
        <v>0</v>
      </c>
      <c r="M7856" s="22"/>
      <c r="N7856" s="22"/>
      <c r="O7856" s="22"/>
      <c r="P7856" s="22">
        <f t="shared" si="6533"/>
        <v>0</v>
      </c>
      <c r="Q7856" s="166"/>
    </row>
    <row r="7857" spans="1:17" x14ac:dyDescent="0.25">
      <c r="A7857" s="16" t="s">
        <v>1</v>
      </c>
      <c r="B7857" s="16" t="s">
        <v>1</v>
      </c>
      <c r="C7857" s="16" t="s">
        <v>1</v>
      </c>
      <c r="D7857" s="16" t="s">
        <v>1</v>
      </c>
      <c r="E7857" s="16" t="s">
        <v>1</v>
      </c>
      <c r="F7857" s="16" t="s">
        <v>1</v>
      </c>
      <c r="G7857" s="16" t="s">
        <v>1</v>
      </c>
      <c r="H7857" s="13" t="s">
        <v>2876</v>
      </c>
      <c r="I7857" s="184">
        <f t="shared" ref="I7857:L7857" si="6550">I7847</f>
        <v>11789427</v>
      </c>
      <c r="J7857" s="184">
        <f t="shared" ref="J7857" si="6551">J7847</f>
        <v>5547853</v>
      </c>
      <c r="K7857" s="184">
        <f t="shared" ref="K7857" si="6552">K7847</f>
        <v>4829820</v>
      </c>
      <c r="L7857" s="184">
        <f t="shared" si="6550"/>
        <v>314837</v>
      </c>
      <c r="M7857" s="14">
        <f t="shared" ref="M7857:O7857" si="6553">M7847</f>
        <v>119941</v>
      </c>
      <c r="N7857" s="14">
        <f t="shared" si="6553"/>
        <v>133696</v>
      </c>
      <c r="O7857" s="14">
        <f t="shared" si="6553"/>
        <v>61200</v>
      </c>
      <c r="P7857" s="14">
        <f t="shared" si="6533"/>
        <v>5144657</v>
      </c>
      <c r="Q7857" s="184">
        <f>IF(J7857=0,"-",P7857/J7857*100)</f>
        <v>92.732395757421841</v>
      </c>
    </row>
    <row r="7858" spans="1:17" x14ac:dyDescent="0.25">
      <c r="A7858" s="16" t="s">
        <v>1</v>
      </c>
      <c r="B7858" s="16" t="s">
        <v>1</v>
      </c>
      <c r="C7858" s="16" t="s">
        <v>1</v>
      </c>
      <c r="D7858" s="16" t="s">
        <v>1</v>
      </c>
      <c r="E7858" s="16" t="s">
        <v>1</v>
      </c>
      <c r="F7858" s="16" t="s">
        <v>1</v>
      </c>
      <c r="G7858" s="16" t="s">
        <v>1</v>
      </c>
      <c r="H7858" s="2" t="s">
        <v>77</v>
      </c>
      <c r="I7858" s="185">
        <f t="shared" ref="I7858:L7858" si="6554">SUM(I7848)</f>
        <v>27</v>
      </c>
      <c r="J7858" s="185">
        <f t="shared" ref="J7858" si="6555">SUM(J7848)</f>
        <v>27</v>
      </c>
      <c r="K7858" s="185">
        <f t="shared" ref="K7858" si="6556">SUM(K7848)</f>
        <v>0</v>
      </c>
      <c r="L7858" s="185">
        <f t="shared" si="6554"/>
        <v>0</v>
      </c>
      <c r="M7858" s="15">
        <f t="shared" ref="M7858:O7858" si="6557">SUM(M7848)</f>
        <v>0</v>
      </c>
      <c r="N7858" s="15">
        <f t="shared" si="6557"/>
        <v>0</v>
      </c>
      <c r="O7858" s="15">
        <f t="shared" si="6557"/>
        <v>0</v>
      </c>
      <c r="P7858" s="15">
        <f t="shared" si="6533"/>
        <v>0</v>
      </c>
      <c r="Q7858" s="185">
        <f>IF(J7858=0,"-",P7858/J7858*100)</f>
        <v>0</v>
      </c>
    </row>
    <row r="7859" spans="1:17" ht="15.75" thickBot="1" x14ac:dyDescent="0.3">
      <c r="A7859" s="16" t="s">
        <v>1</v>
      </c>
      <c r="B7859" s="16" t="s">
        <v>1</v>
      </c>
      <c r="C7859" s="16" t="s">
        <v>1</v>
      </c>
      <c r="D7859" s="16" t="s">
        <v>1</v>
      </c>
      <c r="E7859" s="16" t="s">
        <v>1</v>
      </c>
      <c r="F7859" s="16" t="s">
        <v>1</v>
      </c>
      <c r="G7859" s="16" t="s">
        <v>1</v>
      </c>
      <c r="H7859" s="23" t="s">
        <v>1</v>
      </c>
      <c r="I7859" s="179"/>
      <c r="J7859" s="179"/>
      <c r="K7859" s="179"/>
      <c r="L7859" s="179">
        <f>M7859+N7859+O7859</f>
        <v>0</v>
      </c>
      <c r="M7859" s="24"/>
      <c r="N7859" s="24"/>
      <c r="O7859" s="24"/>
      <c r="P7859" s="24">
        <f t="shared" si="6533"/>
        <v>0</v>
      </c>
      <c r="Q7859" s="167"/>
    </row>
    <row r="7860" spans="1:17" s="60" customFormat="1" ht="45.75" thickBot="1" x14ac:dyDescent="0.3">
      <c r="A7860" s="57" t="s">
        <v>4</v>
      </c>
      <c r="B7860" s="58" t="s">
        <v>5</v>
      </c>
      <c r="C7860" s="58" t="s">
        <v>6</v>
      </c>
      <c r="D7860" s="59" t="s">
        <v>1</v>
      </c>
      <c r="E7860" s="57" t="s">
        <v>7</v>
      </c>
      <c r="F7860" s="5" t="s">
        <v>8</v>
      </c>
      <c r="G7860" s="57" t="s">
        <v>9</v>
      </c>
      <c r="H7860" s="57" t="s">
        <v>10</v>
      </c>
      <c r="I7860" s="109" t="s">
        <v>3374</v>
      </c>
      <c r="J7860" s="109" t="s">
        <v>3433</v>
      </c>
      <c r="K7860" s="109" t="s">
        <v>3437</v>
      </c>
      <c r="L7860" s="109" t="s">
        <v>3434</v>
      </c>
      <c r="M7860" s="5" t="s">
        <v>3439</v>
      </c>
      <c r="N7860" s="5" t="s">
        <v>3440</v>
      </c>
      <c r="O7860" s="5" t="s">
        <v>3441</v>
      </c>
      <c r="P7860" s="5" t="s">
        <v>3438</v>
      </c>
      <c r="Q7860" s="162" t="s">
        <v>3302</v>
      </c>
    </row>
    <row r="7861" spans="1:17" s="60" customFormat="1" x14ac:dyDescent="0.25">
      <c r="A7861" s="61" t="s">
        <v>1</v>
      </c>
      <c r="B7861" s="62" t="s">
        <v>1</v>
      </c>
      <c r="C7861" s="62" t="s">
        <v>1</v>
      </c>
      <c r="D7861" s="63" t="s">
        <v>1</v>
      </c>
      <c r="E7861" s="64" t="s">
        <v>1</v>
      </c>
      <c r="F7861" s="9" t="s">
        <v>1</v>
      </c>
      <c r="G7861" s="65" t="s">
        <v>1</v>
      </c>
      <c r="H7861" s="66" t="s">
        <v>1</v>
      </c>
      <c r="I7861" s="110">
        <v>1</v>
      </c>
      <c r="J7861" s="110">
        <v>2</v>
      </c>
      <c r="K7861" s="110">
        <v>20</v>
      </c>
      <c r="L7861" s="110" t="s">
        <v>3402</v>
      </c>
      <c r="M7861" s="12">
        <v>5</v>
      </c>
      <c r="N7861" s="12">
        <v>6</v>
      </c>
      <c r="O7861" s="12">
        <v>7</v>
      </c>
      <c r="P7861" s="12" t="s">
        <v>3303</v>
      </c>
      <c r="Q7861" s="110">
        <v>9</v>
      </c>
    </row>
    <row r="7862" spans="1:17" s="60" customFormat="1" x14ac:dyDescent="0.25">
      <c r="A7862" s="67">
        <v>35</v>
      </c>
      <c r="B7862" s="68" t="s">
        <v>82</v>
      </c>
      <c r="C7862" s="69" t="s">
        <v>3220</v>
      </c>
      <c r="D7862" s="69">
        <v>3502000</v>
      </c>
      <c r="E7862" s="70" t="s">
        <v>1</v>
      </c>
      <c r="F7862" s="2" t="s">
        <v>1</v>
      </c>
      <c r="G7862" s="70" t="s">
        <v>1</v>
      </c>
      <c r="H7862" s="70" t="s">
        <v>3238</v>
      </c>
      <c r="I7862" s="197">
        <v>0</v>
      </c>
      <c r="J7862" s="197">
        <v>0</v>
      </c>
      <c r="K7862" s="197"/>
      <c r="L7862" s="197">
        <f>M7862+N7862+O7862</f>
        <v>0</v>
      </c>
      <c r="M7862" s="71"/>
      <c r="N7862" s="71"/>
      <c r="O7862" s="71"/>
      <c r="P7862" s="71">
        <f t="shared" ref="P7862:P7908" si="6558">K7862+L7862</f>
        <v>0</v>
      </c>
      <c r="Q7862" s="175" t="str">
        <f t="shared" ref="Q7862:Q7909" si="6559">IF(J7862=0,"-",P7862/J7862*100)</f>
        <v>-</v>
      </c>
    </row>
    <row r="7863" spans="1:17" s="60" customFormat="1" ht="33.75" x14ac:dyDescent="0.25">
      <c r="A7863" s="67" t="s">
        <v>1</v>
      </c>
      <c r="B7863" s="72" t="s">
        <v>1</v>
      </c>
      <c r="C7863" s="72" t="s">
        <v>1</v>
      </c>
      <c r="D7863" s="73" t="s">
        <v>1</v>
      </c>
      <c r="E7863" s="70" t="s">
        <v>1</v>
      </c>
      <c r="F7863" s="2" t="s">
        <v>1</v>
      </c>
      <c r="G7863" s="70" t="s">
        <v>1</v>
      </c>
      <c r="H7863" s="74" t="s">
        <v>14</v>
      </c>
      <c r="I7863" s="198">
        <f t="shared" ref="I7863:L7863" si="6560">SUM(I7864,I7872,I7874)</f>
        <v>187909047</v>
      </c>
      <c r="J7863" s="198">
        <f t="shared" ref="J7863" si="6561">SUM(J7864,J7872,J7874)</f>
        <v>161780021</v>
      </c>
      <c r="K7863" s="198">
        <f t="shared" ref="K7863" si="6562">SUM(K7864,K7872,K7874)</f>
        <v>128234395</v>
      </c>
      <c r="L7863" s="198">
        <f t="shared" si="6560"/>
        <v>31690284</v>
      </c>
      <c r="M7863" s="75">
        <f t="shared" ref="M7863:O7863" si="6563">SUM(M7864,M7872,M7874)</f>
        <v>13828960</v>
      </c>
      <c r="N7863" s="75">
        <f t="shared" si="6563"/>
        <v>12025686</v>
      </c>
      <c r="O7863" s="75">
        <f t="shared" si="6563"/>
        <v>5835638</v>
      </c>
      <c r="P7863" s="75">
        <f t="shared" si="6558"/>
        <v>159924679</v>
      </c>
      <c r="Q7863" s="198">
        <f t="shared" si="6559"/>
        <v>98.853169885544773</v>
      </c>
    </row>
    <row r="7864" spans="1:17" s="60" customFormat="1" x14ac:dyDescent="0.25">
      <c r="A7864" s="76">
        <v>35</v>
      </c>
      <c r="B7864" s="77" t="s">
        <v>82</v>
      </c>
      <c r="C7864" s="69" t="s">
        <v>3220</v>
      </c>
      <c r="D7864" s="69">
        <v>3502000</v>
      </c>
      <c r="E7864" s="70" t="s">
        <v>3239</v>
      </c>
      <c r="F7864" s="2" t="s">
        <v>1</v>
      </c>
      <c r="G7864" s="70" t="s">
        <v>1</v>
      </c>
      <c r="H7864" s="70" t="s">
        <v>16</v>
      </c>
      <c r="I7864" s="192">
        <f t="shared" ref="I7864:L7864" si="6564">SUM(I7865:I7866)</f>
        <v>145320056</v>
      </c>
      <c r="J7864" s="192">
        <f t="shared" ref="J7864" si="6565">SUM(J7865:J7866)</f>
        <v>133365887</v>
      </c>
      <c r="K7864" s="192">
        <f t="shared" ref="K7864" si="6566">SUM(K7865:K7866)</f>
        <v>105763018</v>
      </c>
      <c r="L7864" s="192">
        <f t="shared" si="6564"/>
        <v>26581010</v>
      </c>
      <c r="M7864" s="41">
        <f t="shared" ref="M7864:O7864" si="6567">SUM(M7865:M7866)</f>
        <v>11690473</v>
      </c>
      <c r="N7864" s="41">
        <f t="shared" si="6567"/>
        <v>10303638</v>
      </c>
      <c r="O7864" s="41">
        <f t="shared" si="6567"/>
        <v>4586899</v>
      </c>
      <c r="P7864" s="41">
        <f t="shared" si="6558"/>
        <v>132344028</v>
      </c>
      <c r="Q7864" s="192">
        <f t="shared" si="6559"/>
        <v>99.233792821398168</v>
      </c>
    </row>
    <row r="7865" spans="1:17" s="84" customFormat="1" x14ac:dyDescent="0.25">
      <c r="A7865" s="78">
        <v>35</v>
      </c>
      <c r="B7865" s="79" t="s">
        <v>82</v>
      </c>
      <c r="C7865" s="80" t="s">
        <v>3220</v>
      </c>
      <c r="D7865" s="80">
        <v>3502000</v>
      </c>
      <c r="E7865" s="81" t="s">
        <v>18</v>
      </c>
      <c r="F7865" s="101" t="s">
        <v>1</v>
      </c>
      <c r="G7865" s="82" t="s">
        <v>2860</v>
      </c>
      <c r="H7865" s="82" t="s">
        <v>17</v>
      </c>
      <c r="I7865" s="199">
        <f t="shared" ref="I7865:L7865" si="6568">SUM(I7924,I7925,I7995,I8036,I8075,I8120,I8169,I8228,I8273,I8315,I8360,I8406,I8451,I8496,I8540,I8598,I8644,I8690,I8734,I8780,I8823,I8867,I8912,I8958,I9004,I9049,I9100,I9141,I9186,I9226)</f>
        <v>132922445</v>
      </c>
      <c r="J7865" s="199">
        <f t="shared" ref="J7865" si="6569">SUM(J7924,J7925,J7995,J8036,J8075,J8120,J8169,J8228,J8273,J8315,J8360,J8406,J8451,J8496,J8540,J8598,J8644,J8690,J8734,J8780,J8823,J8867,J8912,J8958,J9004,J9049,J9100,J9141,J9186,J9226)</f>
        <v>121493255</v>
      </c>
      <c r="K7865" s="199">
        <f t="shared" ref="K7865" si="6570">SUM(K7924,K7925,K7995,K8036,K8075,K8120,K8169,K8228,K8273,K8315,K8360,K8406,K8451,K8496,K8540,K8598,K8644,K8690,K8734,K8780,K8823,K8867,K8912,K8958,K9004,K9049,K9100,K9141,K9186,K9226)</f>
        <v>96659041</v>
      </c>
      <c r="L7865" s="199">
        <f t="shared" si="6568"/>
        <v>24471794</v>
      </c>
      <c r="M7865" s="83">
        <f t="shared" ref="M7865:N7865" si="6571">SUM(M7924,M7925,M7995,M8036,M8075,M8120,M8169,M8228,M8273,M8315,M8360,M8406,M8451,M8496,M8540,M8598,M8644,M8690,M8734,M8780,M8823,M8867,M8912,M8958,M9004,M9049,M9100,M9141,M9186,M9226)</f>
        <v>10667894</v>
      </c>
      <c r="N7865" s="83">
        <f t="shared" si="6571"/>
        <v>9733116</v>
      </c>
      <c r="O7865" s="83">
        <f>SUM(O7924,O7925,O7995,O8036,O8075,O8120,O8169,O8228,O8273,O8315,O8360,O8406,O8451,O8496,O8540,O8598,O8644,O8690,O8734,O8780,O8823,O8867,O8912,O8958,O9004,O9049,O9100,O9141,O9186,O9226)</f>
        <v>4070784</v>
      </c>
      <c r="P7865" s="83">
        <f t="shared" si="6558"/>
        <v>121130835</v>
      </c>
      <c r="Q7865" s="199">
        <f t="shared" si="6559"/>
        <v>99.701695373953072</v>
      </c>
    </row>
    <row r="7866" spans="1:17" s="60" customFormat="1" x14ac:dyDescent="0.25">
      <c r="A7866" s="67">
        <v>35</v>
      </c>
      <c r="B7866" s="68" t="s">
        <v>82</v>
      </c>
      <c r="C7866" s="72" t="s">
        <v>3220</v>
      </c>
      <c r="D7866" s="72">
        <v>3502000</v>
      </c>
      <c r="E7866" s="67" t="s">
        <v>3240</v>
      </c>
      <c r="F7866" s="4" t="s">
        <v>1</v>
      </c>
      <c r="G7866" s="85" t="s">
        <v>1</v>
      </c>
      <c r="H7866" s="70" t="s">
        <v>21</v>
      </c>
      <c r="I7866" s="200">
        <f t="shared" ref="I7866:L7866" si="6572">SUM(I7867:I7871)</f>
        <v>12397611</v>
      </c>
      <c r="J7866" s="200">
        <f t="shared" ref="J7866" si="6573">SUM(J7867:J7871)</f>
        <v>11872632</v>
      </c>
      <c r="K7866" s="200">
        <f t="shared" ref="K7866" si="6574">SUM(K7867:K7871)</f>
        <v>9103977</v>
      </c>
      <c r="L7866" s="200">
        <f t="shared" si="6572"/>
        <v>2109216</v>
      </c>
      <c r="M7866" s="86">
        <f t="shared" ref="M7866:O7866" si="6575">SUM(M7867:M7871)</f>
        <v>1022579</v>
      </c>
      <c r="N7866" s="86">
        <f t="shared" si="6575"/>
        <v>570522</v>
      </c>
      <c r="O7866" s="86">
        <f t="shared" si="6575"/>
        <v>516115</v>
      </c>
      <c r="P7866" s="86">
        <f t="shared" si="6558"/>
        <v>11213193</v>
      </c>
      <c r="Q7866" s="200">
        <f t="shared" si="6559"/>
        <v>94.445721892163419</v>
      </c>
    </row>
    <row r="7867" spans="1:17" s="60" customFormat="1" x14ac:dyDescent="0.25">
      <c r="A7867" s="76">
        <v>35</v>
      </c>
      <c r="B7867" s="77" t="s">
        <v>82</v>
      </c>
      <c r="C7867" s="69" t="s">
        <v>3220</v>
      </c>
      <c r="D7867" s="69">
        <v>3502000</v>
      </c>
      <c r="E7867" s="71" t="s">
        <v>22</v>
      </c>
      <c r="F7867" s="4" t="s">
        <v>1</v>
      </c>
      <c r="G7867" s="85" t="s">
        <v>2860</v>
      </c>
      <c r="H7867" s="85" t="s">
        <v>86</v>
      </c>
      <c r="I7867" s="197">
        <f t="shared" ref="I7867:L7867" si="6576">SUM(I7927,I7932,I7997,I8038,I8077,I8122,I8171,I8230,I8275,I8317,I8362,I8408,I8453,I8498,I8542,I8600,I8646,I8692,I8736,I8782,I8825,I8869,I8914,I8960,I9006,I9051,I9102,I9143,I9188,I9228)</f>
        <v>1660084</v>
      </c>
      <c r="J7867" s="197">
        <f t="shared" ref="J7867" si="6577">SUM(J7927,J7932,J7997,J8038,J8077,J8122,J8171,J8230,J8275,J8317,J8362,J8408,J8453,J8498,J8542,J8600,J8646,J8692,J8736,J8782,J8825,J8869,J8914,J8960,J9006,J9051,J9102,J9143,J9188,J9228)</f>
        <v>1597185</v>
      </c>
      <c r="K7867" s="197">
        <f t="shared" ref="K7867" si="6578">SUM(K7927,K7932,K7997,K8038,K8077,K8122,K8171,K8230,K8275,K8317,K8362,K8408,K8453,K8498,K8542,K8600,K8646,K8692,K8736,K8782,K8825,K8869,K8914,K8960,K9006,K9051,K9102,K9143,K9188,K9228)</f>
        <v>1203151</v>
      </c>
      <c r="L7867" s="197">
        <f t="shared" si="6576"/>
        <v>339832</v>
      </c>
      <c r="M7867" s="87">
        <f t="shared" ref="M7867:O7867" si="6579">SUM(M7927,M7932,M7997,M8038,M8077,M8122,M8171,M8230,M8275,M8317,M8362,M8408,M8453,M8498,M8542,M8600,M8646,M8692,M8736,M8782,M8825,M8869,M8914,M8960,M9006,M9051,M9102,M9143,M9188,M9228)</f>
        <v>123762</v>
      </c>
      <c r="N7867" s="87">
        <f t="shared" si="6579"/>
        <v>115858</v>
      </c>
      <c r="O7867" s="87">
        <f t="shared" si="6579"/>
        <v>100212</v>
      </c>
      <c r="P7867" s="87">
        <f t="shared" si="6558"/>
        <v>1542983</v>
      </c>
      <c r="Q7867" s="197">
        <f t="shared" si="6559"/>
        <v>96.606404392728464</v>
      </c>
    </row>
    <row r="7868" spans="1:17" s="60" customFormat="1" x14ac:dyDescent="0.25">
      <c r="A7868" s="76">
        <v>35</v>
      </c>
      <c r="B7868" s="77" t="s">
        <v>82</v>
      </c>
      <c r="C7868" s="69" t="s">
        <v>3220</v>
      </c>
      <c r="D7868" s="69">
        <v>3502000</v>
      </c>
      <c r="E7868" s="71" t="s">
        <v>22</v>
      </c>
      <c r="F7868" s="4" t="s">
        <v>1</v>
      </c>
      <c r="G7868" s="85" t="s">
        <v>2860</v>
      </c>
      <c r="H7868" s="85" t="s">
        <v>30</v>
      </c>
      <c r="I7868" s="197">
        <f t="shared" ref="I7868:L7868" si="6580">SUM(I7931,I7936,I8001,I8042,I8081,I8126,I8175,I8234,I8279,I8321,I8366,I8412,I8457,I8502,I8546,I8604,I8650,I8696,I8740,I8786,I8829,I8873,I8918,I8964,I9010,I9055,I9106,I9147,I9191,I9231)</f>
        <v>763816</v>
      </c>
      <c r="J7868" s="197">
        <f t="shared" ref="J7868" si="6581">SUM(J7931,J7936,J8001,J8042,J8081,J8126,J8175,J8234,J8279,J8321,J8366,J8412,J8457,J8502,J8546,J8604,J8650,J8696,J8740,J8786,J8829,J8873,J8918,J8964,J9010,J9055,J9106,J9147,J9191,J9231)</f>
        <v>676625</v>
      </c>
      <c r="K7868" s="197">
        <f t="shared" ref="K7868" si="6582">SUM(K7931,K7936,K8001,K8042,K8081,K8126,K8175,K8234,K8279,K8321,K8366,K8412,K8457,K8502,K8546,K8604,K8650,K8696,K8740,K8786,K8829,K8873,K8918,K8964,K9010,K9055,K9106,K9147,K9191,K9231)</f>
        <v>492231</v>
      </c>
      <c r="L7868" s="197">
        <f t="shared" si="6580"/>
        <v>46168</v>
      </c>
      <c r="M7868" s="87">
        <f>SUM(M7931,M7936,M8001,M8042,M8081,M8126,M8175,M8234,M8279,M8321,M8366,M8412,M8457,M8502,M8546,M8604,M8650,M8696,M8740,M8786,M8829,M8873,M8918,M8964,M9010,M9055,M9106,M9147,M9191,M9231)</f>
        <v>31982</v>
      </c>
      <c r="N7868" s="87">
        <f t="shared" ref="N7868:O7868" si="6583">SUM(N7931,N7936,N8001,N8042,N8081,N8126,N8175,N8234,N8279,N8321,N8366,N8412,N8457,N8502,N8546,N8604,N8650,N8696,N8740,N8786,N8829,N8873,N8918,N8964,N9010,N9055,N9106,N9147,N9191,N9231)</f>
        <v>12855</v>
      </c>
      <c r="O7868" s="87">
        <f t="shared" si="6583"/>
        <v>1331</v>
      </c>
      <c r="P7868" s="87">
        <f t="shared" si="6558"/>
        <v>538399</v>
      </c>
      <c r="Q7868" s="197">
        <f t="shared" si="6559"/>
        <v>79.571254387585441</v>
      </c>
    </row>
    <row r="7869" spans="1:17" s="60" customFormat="1" x14ac:dyDescent="0.25">
      <c r="A7869" s="76">
        <v>35</v>
      </c>
      <c r="B7869" s="77" t="s">
        <v>82</v>
      </c>
      <c r="C7869" s="69" t="s">
        <v>3220</v>
      </c>
      <c r="D7869" s="69">
        <v>3502000</v>
      </c>
      <c r="E7869" s="71" t="s">
        <v>22</v>
      </c>
      <c r="F7869" s="4" t="s">
        <v>1</v>
      </c>
      <c r="G7869" s="85" t="s">
        <v>2860</v>
      </c>
      <c r="H7869" s="85" t="s">
        <v>28</v>
      </c>
      <c r="I7869" s="197">
        <f t="shared" ref="I7869:L7869" si="6584">SUM(I7929,I7934,I7999,I8040,I8079,I8124,I8173,I8232,I8277,I8319,I8364,I8410,I8455,I8500,I8544,I8602,I8648,I8694,I8738,I8784,I8827,I8871,I8916,I8962,I9008,I9053,I9104,I9145,I9190,I9230)</f>
        <v>1721463</v>
      </c>
      <c r="J7869" s="197">
        <f t="shared" ref="J7869" si="6585">SUM(J7929,J7934,J7999,J8040,J8079,J8124,J8173,J8232,J8277,J8319,J8364,J8410,J8455,J8500,J8544,J8602,J8648,J8694,J8738,J8784,J8827,J8871,J8916,J8962,J9008,J9053,J9104,J9145,J9190,J9230)</f>
        <v>1704966</v>
      </c>
      <c r="K7869" s="197">
        <f t="shared" ref="K7869" si="6586">SUM(K7929,K7934,K7999,K8040,K8079,K8124,K8173,K8232,K8277,K8319,K8364,K8410,K8455,K8500,K8544,K8602,K8648,K8694,K8738,K8784,K8827,K8871,K8916,K8962,K9008,K9053,K9104,K9145,K9190,K9230)</f>
        <v>1620947</v>
      </c>
      <c r="L7869" s="197">
        <f t="shared" si="6584"/>
        <v>32444</v>
      </c>
      <c r="M7869" s="87">
        <f t="shared" ref="M7869:O7869" si="6587">SUM(M7929,M7934,M7999,M8040,M8079,M8124,M8173,M8232,M8277,M8319,M8364,M8410,M8455,M8500,M8544,M8602,M8648,M8694,M8738,M8784,M8827,M8871,M8916,M8962,M9008,M9053,M9104,M9145,M9190,M9230)</f>
        <v>27153</v>
      </c>
      <c r="N7869" s="87">
        <f t="shared" si="6587"/>
        <v>3476</v>
      </c>
      <c r="O7869" s="87">
        <f t="shared" si="6587"/>
        <v>1815</v>
      </c>
      <c r="P7869" s="87">
        <f t="shared" si="6558"/>
        <v>1653391</v>
      </c>
      <c r="Q7869" s="197">
        <f t="shared" si="6559"/>
        <v>96.975012991461412</v>
      </c>
    </row>
    <row r="7870" spans="1:17" s="60" customFormat="1" x14ac:dyDescent="0.25">
      <c r="A7870" s="76">
        <v>35</v>
      </c>
      <c r="B7870" s="77" t="s">
        <v>82</v>
      </c>
      <c r="C7870" s="69" t="s">
        <v>3220</v>
      </c>
      <c r="D7870" s="69">
        <v>3502000</v>
      </c>
      <c r="E7870" s="71" t="s">
        <v>22</v>
      </c>
      <c r="F7870" s="4" t="s">
        <v>1</v>
      </c>
      <c r="G7870" s="85" t="s">
        <v>2860</v>
      </c>
      <c r="H7870" s="85" t="s">
        <v>26</v>
      </c>
      <c r="I7870" s="197">
        <f t="shared" ref="I7870:L7870" si="6588">SUM(I7928,I7933,I7998,I8039,I8078,I8123,I8172,I8231,I8276,I8318,I8363,I8409,I8454,I8499,I8543,I8601,I8647,I8693,I8737,I8783,I8826,I8870,I8915,I8961,I9007,I9052,I9103,I9144,I9189,I9229)</f>
        <v>7561609</v>
      </c>
      <c r="J7870" s="197">
        <f t="shared" ref="J7870" si="6589">SUM(J7928,J7933,J7998,J8039,J8078,J8123,J8172,J8231,J8276,J8318,J8363,J8409,J8454,J8499,J8543,J8601,J8647,J8693,J8737,J8783,J8826,J8870,J8915,J8961,J9007,J9052,J9103,J9144,J9189,J9229)</f>
        <v>7215270</v>
      </c>
      <c r="K7870" s="197">
        <f t="shared" ref="K7870" si="6590">SUM(K7928,K7933,K7998,K8039,K8078,K8123,K8172,K8231,K8276,K8318,K8363,K8409,K8454,K8499,K8543,K8601,K8647,K8693,K8737,K8783,K8826,K8870,K8915,K8961,K9007,K9052,K9103,K9144,K9189,K9229)</f>
        <v>5511326</v>
      </c>
      <c r="L7870" s="197">
        <f t="shared" si="6588"/>
        <v>1361618</v>
      </c>
      <c r="M7870" s="87">
        <f t="shared" ref="M7870:O7870" si="6591">SUM(M7928,M7933,M7998,M8039,M8078,M8123,M8172,M8231,M8276,M8318,M8363,M8409,M8454,M8499,M8543,M8601,M8647,M8693,M8737,M8783,M8826,M8870,M8915,M8961,M9007,M9052,M9103,M9144,M9189,M9229)</f>
        <v>534727</v>
      </c>
      <c r="N7870" s="87">
        <f t="shared" si="6591"/>
        <v>433133</v>
      </c>
      <c r="O7870" s="87">
        <f t="shared" si="6591"/>
        <v>393758</v>
      </c>
      <c r="P7870" s="87">
        <f t="shared" si="6558"/>
        <v>6872944</v>
      </c>
      <c r="Q7870" s="197">
        <f t="shared" si="6559"/>
        <v>95.255534442924514</v>
      </c>
    </row>
    <row r="7871" spans="1:17" s="60" customFormat="1" x14ac:dyDescent="0.25">
      <c r="A7871" s="76">
        <v>35</v>
      </c>
      <c r="B7871" s="77" t="s">
        <v>82</v>
      </c>
      <c r="C7871" s="69" t="s">
        <v>3220</v>
      </c>
      <c r="D7871" s="69">
        <v>3502000</v>
      </c>
      <c r="E7871" s="71" t="s">
        <v>22</v>
      </c>
      <c r="F7871" s="4" t="s">
        <v>1</v>
      </c>
      <c r="G7871" s="85" t="s">
        <v>2860</v>
      </c>
      <c r="H7871" s="85" t="s">
        <v>24</v>
      </c>
      <c r="I7871" s="197">
        <f t="shared" ref="I7871:L7871" si="6592">SUM(I7930,I7935,I8000,I8041,I8080,I8125,I8174,I8233,I8278,I8320,I8365,I8411,I8456,I8501,I8545,I8603,I8649,I8695,I8739,I8785,I8828,I8872,I8917,I8963,I9009,I9054,I9105,I9146)</f>
        <v>690639</v>
      </c>
      <c r="J7871" s="197">
        <f t="shared" ref="J7871" si="6593">SUM(J7930,J7935,J8000,J8041,J8080,J8125,J8174,J8233,J8278,J8320,J8365,J8411,J8456,J8501,J8545,J8603,J8649,J8695,J8739,J8785,J8828,J8872,J8917,J8963,J9009,J9054,J9105,J9146)</f>
        <v>678586</v>
      </c>
      <c r="K7871" s="197">
        <f t="shared" ref="K7871" si="6594">SUM(K7930,K7935,K8000,K8041,K8080,K8125,K8174,K8233,K8278,K8320,K8365,K8411,K8456,K8501,K8545,K8603,K8649,K8695,K8739,K8785,K8828,K8872,K8917,K8963,K9009,K9054,K9105,K9146)</f>
        <v>276322</v>
      </c>
      <c r="L7871" s="197">
        <f t="shared" si="6592"/>
        <v>329154</v>
      </c>
      <c r="M7871" s="87">
        <f t="shared" ref="M7871:O7871" si="6595">SUM(M7930,M7935,M8000,M8041,M8080,M8125,M8174,M8233,M8278,M8320,M8365,M8411,M8456,M8501,M8545,M8603,M8649,M8695,M8739,M8785,M8828,M8872,M8917,M8963,M9009,M9054,M9105,M9146)</f>
        <v>304955</v>
      </c>
      <c r="N7871" s="87">
        <f t="shared" si="6595"/>
        <v>5200</v>
      </c>
      <c r="O7871" s="87">
        <f t="shared" si="6595"/>
        <v>18999</v>
      </c>
      <c r="P7871" s="87">
        <f t="shared" si="6558"/>
        <v>605476</v>
      </c>
      <c r="Q7871" s="197">
        <f t="shared" si="6559"/>
        <v>89.226126091608137</v>
      </c>
    </row>
    <row r="7872" spans="1:17" s="60" customFormat="1" x14ac:dyDescent="0.25">
      <c r="A7872" s="76">
        <v>35</v>
      </c>
      <c r="B7872" s="77" t="s">
        <v>82</v>
      </c>
      <c r="C7872" s="69" t="s">
        <v>3220</v>
      </c>
      <c r="D7872" s="69">
        <v>3502000</v>
      </c>
      <c r="E7872" s="70" t="s">
        <v>3241</v>
      </c>
      <c r="F7872" s="2" t="s">
        <v>1</v>
      </c>
      <c r="G7872" s="70" t="s">
        <v>1</v>
      </c>
      <c r="H7872" s="70" t="s">
        <v>32</v>
      </c>
      <c r="I7872" s="192">
        <f t="shared" ref="I7872:O7872" si="6596">SUM(I7873)</f>
        <v>14364076</v>
      </c>
      <c r="J7872" s="192">
        <f t="shared" si="6596"/>
        <v>13059006</v>
      </c>
      <c r="K7872" s="192">
        <f t="shared" si="6596"/>
        <v>10184689</v>
      </c>
      <c r="L7872" s="192">
        <f t="shared" si="6596"/>
        <v>2628809</v>
      </c>
      <c r="M7872" s="41">
        <f t="shared" si="6596"/>
        <v>1094265</v>
      </c>
      <c r="N7872" s="41">
        <f t="shared" si="6596"/>
        <v>956112</v>
      </c>
      <c r="O7872" s="41">
        <f t="shared" si="6596"/>
        <v>578432</v>
      </c>
      <c r="P7872" s="41">
        <f t="shared" si="6558"/>
        <v>12813498</v>
      </c>
      <c r="Q7872" s="192">
        <f t="shared" si="6559"/>
        <v>98.120010052832512</v>
      </c>
    </row>
    <row r="7873" spans="1:17" s="84" customFormat="1" x14ac:dyDescent="0.25">
      <c r="A7873" s="78">
        <v>35</v>
      </c>
      <c r="B7873" s="79" t="s">
        <v>82</v>
      </c>
      <c r="C7873" s="80" t="s">
        <v>3220</v>
      </c>
      <c r="D7873" s="80">
        <v>3502000</v>
      </c>
      <c r="E7873" s="81" t="s">
        <v>34</v>
      </c>
      <c r="F7873" s="101" t="s">
        <v>1</v>
      </c>
      <c r="G7873" s="82" t="s">
        <v>2860</v>
      </c>
      <c r="H7873" s="82" t="s">
        <v>33</v>
      </c>
      <c r="I7873" s="199">
        <f t="shared" ref="I7873:L7873" si="6597">SUM(I7938,I7939,I8003,I8044,I8083,I8128,I8177,I8236,I8281,I8323,I8368,I8414,I8459,I8548,I8504,I8606,I8652,I8698,I8742,I8788,I8831,I8875,I8920,I8966,I9012,I9057,I9108,I9149,I9193,I9233)</f>
        <v>14364076</v>
      </c>
      <c r="J7873" s="199">
        <f t="shared" ref="J7873" si="6598">SUM(J7938,J7939,J8003,J8044,J8083,J8128,J8177,J8236,J8281,J8323,J8368,J8414,J8459,J8548,J8504,J8606,J8652,J8698,J8742,J8788,J8831,J8875,J8920,J8966,J9012,J9057,J9108,J9149,J9193,J9233)</f>
        <v>13059006</v>
      </c>
      <c r="K7873" s="199">
        <f t="shared" ref="K7873" si="6599">SUM(K7938,K7939,K8003,K8044,K8083,K8128,K8177,K8236,K8281,K8323,K8368,K8414,K8459,K8548,K8504,K8606,K8652,K8698,K8742,K8788,K8831,K8875,K8920,K8966,K9012,K9057,K9108,K9149,K9193,K9233)</f>
        <v>10184689</v>
      </c>
      <c r="L7873" s="199">
        <f t="shared" si="6597"/>
        <v>2628809</v>
      </c>
      <c r="M7873" s="83">
        <f t="shared" ref="M7873:O7873" si="6600">SUM(M7938,M7939,M8003,M8044,M8083,M8128,M8177,M8236,M8281,M8323,M8368,M8414,M8459,M8548,M8504,M8606,M8652,M8698,M8742,M8788,M8831,M8875,M8920,M8966,M9012,M9057,M9108,M9149,M9193,M9233)</f>
        <v>1094265</v>
      </c>
      <c r="N7873" s="83">
        <f t="shared" si="6600"/>
        <v>956112</v>
      </c>
      <c r="O7873" s="83">
        <f t="shared" si="6600"/>
        <v>578432</v>
      </c>
      <c r="P7873" s="83">
        <f t="shared" si="6558"/>
        <v>12813498</v>
      </c>
      <c r="Q7873" s="199">
        <f t="shared" si="6559"/>
        <v>98.120010052832512</v>
      </c>
    </row>
    <row r="7874" spans="1:17" s="60" customFormat="1" x14ac:dyDescent="0.25">
      <c r="A7874" s="76">
        <v>35</v>
      </c>
      <c r="B7874" s="77" t="s">
        <v>82</v>
      </c>
      <c r="C7874" s="69" t="s">
        <v>3220</v>
      </c>
      <c r="D7874" s="69">
        <v>3502000</v>
      </c>
      <c r="E7874" s="70" t="s">
        <v>3242</v>
      </c>
      <c r="F7874" s="2" t="s">
        <v>1</v>
      </c>
      <c r="G7874" s="70" t="s">
        <v>1</v>
      </c>
      <c r="H7874" s="70" t="s">
        <v>36</v>
      </c>
      <c r="I7874" s="200">
        <f t="shared" ref="I7874:L7874" si="6601">SUM(I7875:I7883)</f>
        <v>28224915</v>
      </c>
      <c r="J7874" s="200">
        <f t="shared" ref="J7874" si="6602">SUM(J7875:J7883)</f>
        <v>15355128</v>
      </c>
      <c r="K7874" s="200">
        <f t="shared" ref="K7874" si="6603">SUM(K7875:K7883)</f>
        <v>12286688</v>
      </c>
      <c r="L7874" s="200">
        <f t="shared" si="6601"/>
        <v>2480465</v>
      </c>
      <c r="M7874" s="86">
        <f t="shared" ref="M7874:O7874" si="6604">SUM(M7875:M7883)</f>
        <v>1044222</v>
      </c>
      <c r="N7874" s="86">
        <f t="shared" si="6604"/>
        <v>765936</v>
      </c>
      <c r="O7874" s="86">
        <f t="shared" si="6604"/>
        <v>670307</v>
      </c>
      <c r="P7874" s="86">
        <f t="shared" si="6558"/>
        <v>14767153</v>
      </c>
      <c r="Q7874" s="200">
        <f t="shared" si="6559"/>
        <v>96.17082319339832</v>
      </c>
    </row>
    <row r="7875" spans="1:17" s="60" customFormat="1" x14ac:dyDescent="0.25">
      <c r="A7875" s="76">
        <v>35</v>
      </c>
      <c r="B7875" s="77" t="s">
        <v>82</v>
      </c>
      <c r="C7875" s="69" t="s">
        <v>3220</v>
      </c>
      <c r="D7875" s="69">
        <v>3502000</v>
      </c>
      <c r="E7875" s="71" t="s">
        <v>39</v>
      </c>
      <c r="F7875" s="4" t="s">
        <v>1</v>
      </c>
      <c r="G7875" s="85" t="s">
        <v>2860</v>
      </c>
      <c r="H7875" s="85" t="s">
        <v>38</v>
      </c>
      <c r="I7875" s="197">
        <f t="shared" ref="I7875:L7875" si="6605">SUM(I7941,I8005,I8046,I8085,I8130,I8179,I8238,I8283,I8325,I8370,I8416,I8461,I8506,I8550,I8608,I8654,I8700,I8744,I8790,I8833,I8877,I8922,I8968,I9014,I9059,I9110,I9151,I9195,I9235)</f>
        <v>1677427</v>
      </c>
      <c r="J7875" s="197">
        <f t="shared" ref="J7875" si="6606">SUM(J7941,J8005,J8046,J8085,J8130,J8179,J8238,J8283,J8325,J8370,J8416,J8461,J8506,J8550,J8608,J8654,J8700,J8744,J8790,J8833,J8877,J8922,J8968,J9014,J9059,J9110,J9151,J9195,J9235)</f>
        <v>186698</v>
      </c>
      <c r="K7875" s="197">
        <f t="shared" ref="K7875" si="6607">SUM(K7941,K8005,K8046,K8085,K8130,K8179,K8238,K8283,K8325,K8370,K8416,K8461,K8506,K8550,K8608,K8654,K8700,K8744,K8790,K8833,K8877,K8922,K8968,K9014,K9059,K9110,K9151,K9195,K9235)</f>
        <v>176598</v>
      </c>
      <c r="L7875" s="197">
        <f t="shared" si="6605"/>
        <v>4010</v>
      </c>
      <c r="M7875" s="87">
        <f t="shared" ref="M7875:O7875" si="6608">SUM(M7941,M8005,M8046,M8085,M8130,M8179,M8238,M8283,M8325,M8370,M8416,M8461,M8506,M8550,M8608,M8654,M8700,M8744,M8790,M8833,M8877,M8922,M8968,M9014,M9059,M9110,M9151,M9195,M9235)</f>
        <v>3010</v>
      </c>
      <c r="N7875" s="87">
        <f t="shared" si="6608"/>
        <v>1000</v>
      </c>
      <c r="O7875" s="87">
        <f t="shared" si="6608"/>
        <v>0</v>
      </c>
      <c r="P7875" s="87">
        <f t="shared" si="6558"/>
        <v>180608</v>
      </c>
      <c r="Q7875" s="197">
        <f t="shared" si="6559"/>
        <v>96.738047542019729</v>
      </c>
    </row>
    <row r="7876" spans="1:17" s="60" customFormat="1" x14ac:dyDescent="0.25">
      <c r="A7876" s="76">
        <v>35</v>
      </c>
      <c r="B7876" s="77" t="s">
        <v>82</v>
      </c>
      <c r="C7876" s="69" t="s">
        <v>3220</v>
      </c>
      <c r="D7876" s="69">
        <v>3502000</v>
      </c>
      <c r="E7876" s="71" t="s">
        <v>197</v>
      </c>
      <c r="F7876" s="4" t="s">
        <v>1</v>
      </c>
      <c r="G7876" s="85" t="s">
        <v>2860</v>
      </c>
      <c r="H7876" s="85" t="s">
        <v>196</v>
      </c>
      <c r="I7876" s="197">
        <f t="shared" ref="I7876:L7876" si="6609">SUM(I7942,I8006,I8047,I8086,I8131,I8180,I8239,I8284,I8326,I8371,I8417,I8462,I8507,I8551,I8609,I8655,I8701,I8745,I8791,I8834,I8878,I8923,I8969,I9015,I9060,I9111,I9152,I9196,I9236)</f>
        <v>3933008</v>
      </c>
      <c r="J7876" s="197">
        <f t="shared" ref="J7876" si="6610">SUM(J7942,J8006,J8047,J8086,J8131,J8180,J8239,J8284,J8326,J8371,J8417,J8462,J8507,J8551,J8609,J8655,J8701,J8745,J8791,J8834,J8878,J8923,J8969,J9015,J9060,J9111,J9152,J9196,J9236)</f>
        <v>2968607</v>
      </c>
      <c r="K7876" s="197">
        <f t="shared" ref="K7876" si="6611">SUM(K7942,K8006,K8047,K8086,K8131,K8180,K8239,K8284,K8326,K8371,K8417,K8462,K8507,K8551,K8609,K8655,K8701,K8745,K8791,K8834,K8878,K8923,K8969,K9015,K9060,K9111,K9152,K9196,K9236)</f>
        <v>2365921</v>
      </c>
      <c r="L7876" s="197">
        <f t="shared" si="6609"/>
        <v>602686</v>
      </c>
      <c r="M7876" s="87">
        <f t="shared" ref="M7876:O7876" si="6612">SUM(M7942,M8006,M8047,M8086,M8131,M8180,M8239,M8284,M8326,M8371,M8417,M8462,M8507,M8551,M8609,M8655,M8701,M8745,M8791,M8834,M8878,M8923,M8969,M9015,M9060,M9111,M9152,M9196,M9236)</f>
        <v>273939</v>
      </c>
      <c r="N7876" s="87">
        <f t="shared" si="6612"/>
        <v>176158</v>
      </c>
      <c r="O7876" s="87">
        <f t="shared" si="6612"/>
        <v>152589</v>
      </c>
      <c r="P7876" s="87">
        <f t="shared" si="6558"/>
        <v>2968607</v>
      </c>
      <c r="Q7876" s="197">
        <f t="shared" si="6559"/>
        <v>100</v>
      </c>
    </row>
    <row r="7877" spans="1:17" s="60" customFormat="1" x14ac:dyDescent="0.25">
      <c r="A7877" s="76">
        <v>35</v>
      </c>
      <c r="B7877" s="77" t="s">
        <v>82</v>
      </c>
      <c r="C7877" s="69" t="s">
        <v>3220</v>
      </c>
      <c r="D7877" s="69">
        <v>3502000</v>
      </c>
      <c r="E7877" s="71" t="s">
        <v>200</v>
      </c>
      <c r="F7877" s="4" t="s">
        <v>1</v>
      </c>
      <c r="G7877" s="85" t="s">
        <v>2860</v>
      </c>
      <c r="H7877" s="85" t="s">
        <v>199</v>
      </c>
      <c r="I7877" s="197">
        <f t="shared" ref="I7877:L7877" si="6613">SUM(I7943,I8007,I8048,I8087,I8132,I8181,I8240,I8285,I8327,I8372,I8418,I8463,I8508,I8552,I8610,I8656,I8702,I8746,I8792,I8835,I8879,I8924,I8970,I9016,I9061,I9112,I9153,I9197,I9237)</f>
        <v>1340243</v>
      </c>
      <c r="J7877" s="197">
        <f t="shared" ref="J7877" si="6614">SUM(J7943,J8007,J8048,J8087,J8132,J8181,J8240,J8285,J8327,J8372,J8418,J8463,J8508,J8552,J8610,J8656,J8702,J8746,J8792,J8835,J8879,J8924,J8970,J9016,J9061,J9112,J9153,J9197,J9237)</f>
        <v>977773</v>
      </c>
      <c r="K7877" s="197">
        <f t="shared" ref="K7877" si="6615">SUM(K7943,K8007,K8048,K8087,K8132,K8181,K8240,K8285,K8327,K8372,K8418,K8463,K8508,K8552,K8610,K8656,K8702,K8746,K8792,K8835,K8879,K8924,K8970,K9016,K9061,K9112,K9153,K9197,K9237)</f>
        <v>728915</v>
      </c>
      <c r="L7877" s="197">
        <f t="shared" si="6613"/>
        <v>245558</v>
      </c>
      <c r="M7877" s="87">
        <f t="shared" ref="M7877:O7877" si="6616">SUM(M7943,M8007,M8048,M8087,M8132,M8181,M8240,M8285,M8327,M8372,M8418,M8463,M8508,M8552,M8610,M8656,M8702,M8746,M8792,M8835,M8879,M8924,M8970,M9016,M9061,M9112,M9153,M9197,M9237)</f>
        <v>112646</v>
      </c>
      <c r="N7877" s="87">
        <f t="shared" si="6616"/>
        <v>84771</v>
      </c>
      <c r="O7877" s="87">
        <f t="shared" si="6616"/>
        <v>48141</v>
      </c>
      <c r="P7877" s="87">
        <f t="shared" si="6558"/>
        <v>974473</v>
      </c>
      <c r="Q7877" s="197">
        <f t="shared" si="6559"/>
        <v>99.662498350844217</v>
      </c>
    </row>
    <row r="7878" spans="1:17" s="60" customFormat="1" x14ac:dyDescent="0.25">
      <c r="A7878" s="76">
        <v>35</v>
      </c>
      <c r="B7878" s="77" t="s">
        <v>82</v>
      </c>
      <c r="C7878" s="69" t="s">
        <v>3220</v>
      </c>
      <c r="D7878" s="69">
        <v>3502000</v>
      </c>
      <c r="E7878" s="71" t="s">
        <v>203</v>
      </c>
      <c r="F7878" s="4" t="s">
        <v>1</v>
      </c>
      <c r="G7878" s="85" t="s">
        <v>2860</v>
      </c>
      <c r="H7878" s="85" t="s">
        <v>202</v>
      </c>
      <c r="I7878" s="197">
        <f t="shared" ref="I7878:L7878" si="6617">SUM(I7944,I8008,I8049,I8088,I8133,I8182,I8241,I8286,I8328,I8373,I8419,I8464,I8509,I8553,I8611,I8657,I8703,I8747,I8793,I8836,I8880,I8925,I8971,I9017,I9062,I9113,I9154,I9198,I9238)</f>
        <v>3235206</v>
      </c>
      <c r="J7878" s="197">
        <f t="shared" ref="J7878" si="6618">SUM(J7944,J8008,J8049,J8088,J8133,J8182,J8241,J8286,J8328,J8373,J8419,J8464,J8509,J8553,J8611,J8657,J8703,J8747,J8793,J8836,J8880,J8925,J8971,J9017,J9062,J9113,J9154,J9198,J9238)</f>
        <v>1259553</v>
      </c>
      <c r="K7878" s="197">
        <f t="shared" ref="K7878" si="6619">SUM(K7944,K8008,K8049,K8088,K8133,K8182,K8241,K8286,K8328,K8373,K8419,K8464,K8509,K8553,K8611,K8657,K8703,K8747,K8793,K8836,K8880,K8925,K8971,K9017,K9062,K9113,K9154,K9198,K9238)</f>
        <v>1180949</v>
      </c>
      <c r="L7878" s="197">
        <f t="shared" si="6617"/>
        <v>77604</v>
      </c>
      <c r="M7878" s="87">
        <f t="shared" ref="M7878:O7878" si="6620">SUM(M7944,M8008,M8049,M8088,M8133,M8182,M8241,M8286,M8328,M8373,M8419,M8464,M8509,M8553,M8611,M8657,M8703,M8747,M8793,M8836,M8880,M8925,M8971,M9017,M9062,M9113,M9154,M9198,M9238)</f>
        <v>29042</v>
      </c>
      <c r="N7878" s="87">
        <f t="shared" si="6620"/>
        <v>19041</v>
      </c>
      <c r="O7878" s="87">
        <f t="shared" si="6620"/>
        <v>29521</v>
      </c>
      <c r="P7878" s="87">
        <f t="shared" si="6558"/>
        <v>1258553</v>
      </c>
      <c r="Q7878" s="197">
        <f t="shared" si="6559"/>
        <v>99.920606754936074</v>
      </c>
    </row>
    <row r="7879" spans="1:17" s="60" customFormat="1" x14ac:dyDescent="0.25">
      <c r="A7879" s="76">
        <v>35</v>
      </c>
      <c r="B7879" s="77" t="s">
        <v>82</v>
      </c>
      <c r="C7879" s="69" t="s">
        <v>3220</v>
      </c>
      <c r="D7879" s="69">
        <v>3502000</v>
      </c>
      <c r="E7879" s="71" t="s">
        <v>206</v>
      </c>
      <c r="F7879" s="4" t="s">
        <v>1</v>
      </c>
      <c r="G7879" s="85" t="s">
        <v>2860</v>
      </c>
      <c r="H7879" s="85" t="s">
        <v>205</v>
      </c>
      <c r="I7879" s="197">
        <f t="shared" ref="I7879:L7879" si="6621">SUM(I7945,I8009,I8089,I8183,I8242,I8287,I8329,I8374,I8420,I8465,I8510,I8554,I8612,I8658,I8704,I8748,I8794,I8837,I8881,I8926,I8972,I9018,I9063,I9114,I9155,I9199)</f>
        <v>186040</v>
      </c>
      <c r="J7879" s="197">
        <f t="shared" ref="J7879" si="6622">SUM(J7945,J8009,J8089,J8183,J8242,J8287,J8329,J8374,J8420,J8465,J8510,J8554,J8612,J8658,J8704,J8748,J8794,J8837,J8881,J8926,J8972,J9018,J9063,J9114,J9155,J9199)</f>
        <v>5400</v>
      </c>
      <c r="K7879" s="197">
        <f t="shared" ref="K7879" si="6623">SUM(K7945,K8009,K8089,K8183,K8242,K8287,K8329,K8374,K8420,K8465,K8510,K8554,K8612,K8658,K8704,K8748,K8794,K8837,K8881,K8926,K8972,K9018,K9063,K9114,K9155,K9199)</f>
        <v>3465</v>
      </c>
      <c r="L7879" s="197">
        <f t="shared" si="6621"/>
        <v>135</v>
      </c>
      <c r="M7879" s="87">
        <f t="shared" ref="M7879:O7879" si="6624">SUM(M7945,M8009,M8089,M8183,M8242,M8287,M8329,M8374,M8420,M8465,M8510,M8554,M8612,M8658,M8704,M8748,M8794,M8837,M8881,M8926,M8972,M9018,M9063,M9114,M9155,M9199)</f>
        <v>35</v>
      </c>
      <c r="N7879" s="87">
        <f t="shared" si="6624"/>
        <v>0</v>
      </c>
      <c r="O7879" s="87">
        <f t="shared" si="6624"/>
        <v>100</v>
      </c>
      <c r="P7879" s="87">
        <f t="shared" si="6558"/>
        <v>3600</v>
      </c>
      <c r="Q7879" s="197">
        <f t="shared" si="6559"/>
        <v>66.666666666666657</v>
      </c>
    </row>
    <row r="7880" spans="1:17" s="60" customFormat="1" x14ac:dyDescent="0.25">
      <c r="A7880" s="76">
        <v>35</v>
      </c>
      <c r="B7880" s="77" t="s">
        <v>82</v>
      </c>
      <c r="C7880" s="69" t="s">
        <v>3220</v>
      </c>
      <c r="D7880" s="69">
        <v>3502000</v>
      </c>
      <c r="E7880" s="71" t="s">
        <v>209</v>
      </c>
      <c r="F7880" s="4" t="s">
        <v>1</v>
      </c>
      <c r="G7880" s="85" t="s">
        <v>2860</v>
      </c>
      <c r="H7880" s="85" t="s">
        <v>208</v>
      </c>
      <c r="I7880" s="197">
        <f t="shared" ref="I7880:L7880" si="6625">SUM(I7946,I8010,I8050,I8090,I8134,I8184,I8243,I8288,I8330,I8375,I8421,I8511,I8555,I8613,I8659,I8705,I8749,I8795,I8838,I8882,I8927,I8973,I9019,I9064,I9115,I9156,I9200,I9239)</f>
        <v>304745</v>
      </c>
      <c r="J7880" s="197">
        <f t="shared" ref="J7880" si="6626">SUM(J7946,J8010,J8050,J8090,J8134,J8184,J8243,J8288,J8330,J8375,J8421,J8511,J8555,J8613,J8659,J8705,J8749,J8795,J8838,J8882,J8927,J8973,J9019,J9064,J9115,J9156,J9200,J9239)</f>
        <v>105120</v>
      </c>
      <c r="K7880" s="197">
        <f t="shared" ref="K7880" si="6627">SUM(K7946,K8010,K8050,K8090,K8134,K8184,K8243,K8288,K8330,K8375,K8421,K8511,K8555,K8613,K8659,K8705,K8749,K8795,K8838,K8882,K8927,K8973,K9019,K9064,K9115,K9156,K9200,K9239)</f>
        <v>82785</v>
      </c>
      <c r="L7880" s="197">
        <f t="shared" si="6625"/>
        <v>15935</v>
      </c>
      <c r="M7880" s="87">
        <f t="shared" ref="M7880:O7880" si="6628">SUM(M7946,M8010,M8050,M8090,M8134,M8184,M8243,M8288,M8330,M8375,M8421,M8511,M8555,M8613,M8659,M8705,M8749,M8795,M8838,M8882,M8927,M8973,M9019,M9064,M9115,M9156,M9200,M9239)</f>
        <v>9835</v>
      </c>
      <c r="N7880" s="87">
        <f t="shared" si="6628"/>
        <v>6000</v>
      </c>
      <c r="O7880" s="87">
        <f t="shared" si="6628"/>
        <v>100</v>
      </c>
      <c r="P7880" s="87">
        <f t="shared" si="6558"/>
        <v>98720</v>
      </c>
      <c r="Q7880" s="197">
        <f t="shared" si="6559"/>
        <v>93.911719939117205</v>
      </c>
    </row>
    <row r="7881" spans="1:17" s="60" customFormat="1" x14ac:dyDescent="0.25">
      <c r="A7881" s="76">
        <v>35</v>
      </c>
      <c r="B7881" s="77" t="s">
        <v>82</v>
      </c>
      <c r="C7881" s="69" t="s">
        <v>3220</v>
      </c>
      <c r="D7881" s="69">
        <v>3502000</v>
      </c>
      <c r="E7881" s="71" t="s">
        <v>212</v>
      </c>
      <c r="F7881" s="4" t="s">
        <v>1</v>
      </c>
      <c r="G7881" s="85" t="s">
        <v>2860</v>
      </c>
      <c r="H7881" s="85" t="s">
        <v>211</v>
      </c>
      <c r="I7881" s="197">
        <f t="shared" ref="I7881:L7881" si="6629">SUM(I7947,I8011,I8051,I8091,I8135,I8185,I8244,I8289,I8331,I8376,I8422,I8466,I8512,I8556,I8614,I8660,I8706,I8750,I8796,I8839,I8883,I8928,I8974,I9065,I9020,I9116,I9157,I9201,I9240)</f>
        <v>1716655</v>
      </c>
      <c r="J7881" s="197">
        <f t="shared" ref="J7881" si="6630">SUM(J7947,J8011,J8051,J8091,J8135,J8185,J8244,J8289,J8331,J8376,J8422,J8466,J8512,J8556,J8614,J8660,J8706,J8750,J8796,J8839,J8883,J8928,J8974,J9065,J9020,J9116,J9157,J9201,J9240)</f>
        <v>941255</v>
      </c>
      <c r="K7881" s="197">
        <f t="shared" ref="K7881" si="6631">SUM(K7947,K8011,K8051,K8091,K8135,K8185,K8244,K8289,K8331,K8376,K8422,K8466,K8512,K8556,K8614,K8660,K8706,K8750,K8796,K8839,K8883,K8928,K8974,K9065,K9020,K9116,K9157,K9201,K9240)</f>
        <v>753792</v>
      </c>
      <c r="L7881" s="197">
        <f t="shared" si="6629"/>
        <v>187463</v>
      </c>
      <c r="M7881" s="87">
        <f t="shared" ref="M7881:O7881" si="6632">SUM(M7947,M8011,M8051,M8091,M8135,M8185,M8244,M8289,M8331,M8376,M8422,M8466,M8512,M8556,M8614,M8660,M8706,M8750,M8796,M8839,M8883,M8928,M8974,M9065,M9020,M9116,M9157,M9201,M9240)</f>
        <v>86850</v>
      </c>
      <c r="N7881" s="87">
        <f t="shared" si="6632"/>
        <v>58399</v>
      </c>
      <c r="O7881" s="87">
        <f t="shared" si="6632"/>
        <v>42214</v>
      </c>
      <c r="P7881" s="87">
        <f t="shared" si="6558"/>
        <v>941255</v>
      </c>
      <c r="Q7881" s="197">
        <f t="shared" si="6559"/>
        <v>100</v>
      </c>
    </row>
    <row r="7882" spans="1:17" s="60" customFormat="1" x14ac:dyDescent="0.25">
      <c r="A7882" s="76">
        <v>35</v>
      </c>
      <c r="B7882" s="77" t="s">
        <v>82</v>
      </c>
      <c r="C7882" s="69" t="s">
        <v>3220</v>
      </c>
      <c r="D7882" s="69">
        <v>3502000</v>
      </c>
      <c r="E7882" s="71" t="s">
        <v>215</v>
      </c>
      <c r="F7882" s="4" t="s">
        <v>1</v>
      </c>
      <c r="G7882" s="85" t="s">
        <v>2860</v>
      </c>
      <c r="H7882" s="85" t="s">
        <v>214</v>
      </c>
      <c r="I7882" s="197">
        <f t="shared" ref="I7882:L7882" si="6633">SUM(I7948,I8012,I8052,I8092,I8136,I8186,I8245,I8290,I8332,I8377,I8423,I8467,I8513,I8557,I8615,I8661,I8707,I8751,I8797,I8840,I8884,I8929,I8975,I9021,I9066,I9117,I9158,I9202,I9241)</f>
        <v>411433</v>
      </c>
      <c r="J7882" s="197">
        <f t="shared" ref="J7882" si="6634">SUM(J7948,J8012,J8052,J8092,J8136,J8186,J8245,J8290,J8332,J8377,J8423,J8467,J8513,J8557,J8615,J8661,J8707,J8751,J8797,J8840,J8884,J8929,J8975,J9021,J9066,J9117,J9158,J9202,J9241)</f>
        <v>87513</v>
      </c>
      <c r="K7882" s="197">
        <f t="shared" ref="K7882" si="6635">SUM(K7948,K8012,K8052,K8092,K8136,K8186,K8245,K8290,K8332,K8377,K8423,K8467,K8513,K8557,K8615,K8661,K8707,K8751,K8797,K8840,K8884,K8929,K8975,K9021,K9066,K9117,K9158,K9202,K9241)</f>
        <v>28069</v>
      </c>
      <c r="L7882" s="197">
        <f t="shared" si="6633"/>
        <v>13476</v>
      </c>
      <c r="M7882" s="87">
        <f t="shared" ref="M7882:O7882" si="6636">SUM(M7948,M8012,M8052,M8092,M8136,M8186,M8245,M8290,M8332,M8377,M8423,M8467,M8513,M8557,M8615,M8661,M8707,M8751,M8797,M8840,M8884,M8929,M8975,M9021,M9066,M9117,M9158,M9202,M9241)</f>
        <v>6776</v>
      </c>
      <c r="N7882" s="87">
        <f t="shared" si="6636"/>
        <v>4625</v>
      </c>
      <c r="O7882" s="87">
        <f t="shared" si="6636"/>
        <v>2075</v>
      </c>
      <c r="P7882" s="87">
        <f t="shared" si="6558"/>
        <v>41545</v>
      </c>
      <c r="Q7882" s="197">
        <f t="shared" si="6559"/>
        <v>47.472946876464064</v>
      </c>
    </row>
    <row r="7883" spans="1:17" s="60" customFormat="1" x14ac:dyDescent="0.25">
      <c r="A7883" s="76">
        <v>35</v>
      </c>
      <c r="B7883" s="77" t="s">
        <v>82</v>
      </c>
      <c r="C7883" s="69" t="s">
        <v>3220</v>
      </c>
      <c r="D7883" s="69">
        <v>3502000</v>
      </c>
      <c r="E7883" s="38" t="s">
        <v>3243</v>
      </c>
      <c r="F7883" s="4" t="s">
        <v>1</v>
      </c>
      <c r="G7883" s="85" t="s">
        <v>2860</v>
      </c>
      <c r="H7883" s="85" t="s">
        <v>41</v>
      </c>
      <c r="I7883" s="197">
        <f t="shared" ref="I7883:L7883" si="6637">SUM(I7949,I8013,I8053,I8093,I8137,I8246,I8187,I8291,I8333,I8378,I8424,I8468,I8514,I8558,I8616,I8662,I8708,I8752,I8798,I8841,I8885,I8930,I8976,I9022,I9067,I9118,I9159,I9203,I9242)</f>
        <v>15420158</v>
      </c>
      <c r="J7883" s="197">
        <f t="shared" ref="J7883" si="6638">SUM(J7949,J8013,J8053,J8093,J8137,J8246,J8187,J8291,J8333,J8378,J8424,J8468,J8514,J8558,J8616,J8662,J8708,J8752,J8798,J8841,J8885,J8930,J8976,J9022,J9067,J9118,J9159,J9203,J9242)</f>
        <v>8823209</v>
      </c>
      <c r="K7883" s="197">
        <f t="shared" ref="K7883" si="6639">SUM(K7949,K8013,K8053,K8093,K8137,K8246,K8187,K8291,K8333,K8378,K8424,K8468,K8514,K8558,K8616,K8662,K8708,K8752,K8798,K8841,K8885,K8930,K8976,K9022,K9067,K9118,K9159,K9203,K9242)</f>
        <v>6966194</v>
      </c>
      <c r="L7883" s="197">
        <f t="shared" si="6637"/>
        <v>1333598</v>
      </c>
      <c r="M7883" s="87">
        <f t="shared" ref="M7883:O7883" si="6640">SUM(M7949,M8013,M8053,M8093,M8137,M8246,M8187,M8291,M8333,M8378,M8424,M8468,M8514,M8558,M8616,M8662,M8708,M8752,M8798,M8841,M8885,M8930,M8976,M9022,M9067,M9118,M9159,M9203,M9242)</f>
        <v>522089</v>
      </c>
      <c r="N7883" s="87">
        <f t="shared" si="6640"/>
        <v>415942</v>
      </c>
      <c r="O7883" s="87">
        <f t="shared" si="6640"/>
        <v>395567</v>
      </c>
      <c r="P7883" s="87">
        <f t="shared" si="6558"/>
        <v>8299792</v>
      </c>
      <c r="Q7883" s="197">
        <f t="shared" si="6559"/>
        <v>94.067725245996101</v>
      </c>
    </row>
    <row r="7884" spans="1:17" s="60" customFormat="1" ht="15.75" customHeight="1" x14ac:dyDescent="0.25">
      <c r="A7884" s="67" t="s">
        <v>1</v>
      </c>
      <c r="B7884" s="72" t="s">
        <v>1</v>
      </c>
      <c r="C7884" s="72" t="s">
        <v>1</v>
      </c>
      <c r="D7884" s="73" t="s">
        <v>1</v>
      </c>
      <c r="E7884" s="70" t="s">
        <v>1</v>
      </c>
      <c r="F7884" s="2" t="s">
        <v>1</v>
      </c>
      <c r="G7884" s="70" t="s">
        <v>1</v>
      </c>
      <c r="H7884" s="74" t="s">
        <v>57</v>
      </c>
      <c r="I7884" s="191">
        <f t="shared" ref="I7884:O7884" si="6641">SUM(I7885)</f>
        <v>5001798</v>
      </c>
      <c r="J7884" s="191">
        <f t="shared" si="6641"/>
        <v>4169880</v>
      </c>
      <c r="K7884" s="191">
        <f t="shared" si="6641"/>
        <v>3576238</v>
      </c>
      <c r="L7884" s="191">
        <f t="shared" si="6641"/>
        <v>593292</v>
      </c>
      <c r="M7884" s="40">
        <f t="shared" si="6641"/>
        <v>390921</v>
      </c>
      <c r="N7884" s="40">
        <f t="shared" si="6641"/>
        <v>192371</v>
      </c>
      <c r="O7884" s="40">
        <f t="shared" si="6641"/>
        <v>10000</v>
      </c>
      <c r="P7884" s="40">
        <f t="shared" si="6558"/>
        <v>4169530</v>
      </c>
      <c r="Q7884" s="191">
        <f t="shared" si="6559"/>
        <v>99.991606473087955</v>
      </c>
    </row>
    <row r="7885" spans="1:17" s="60" customFormat="1" x14ac:dyDescent="0.25">
      <c r="A7885" s="76">
        <v>35</v>
      </c>
      <c r="B7885" s="77" t="s">
        <v>82</v>
      </c>
      <c r="C7885" s="69" t="s">
        <v>3220</v>
      </c>
      <c r="D7885" s="69">
        <v>3502000</v>
      </c>
      <c r="E7885" s="70" t="s">
        <v>3244</v>
      </c>
      <c r="F7885" s="2" t="s">
        <v>1</v>
      </c>
      <c r="G7885" s="70" t="s">
        <v>1</v>
      </c>
      <c r="H7885" s="70" t="s">
        <v>59</v>
      </c>
      <c r="I7885" s="192">
        <f t="shared" ref="I7885:L7885" si="6642">SUM(I7886:I7890)</f>
        <v>5001798</v>
      </c>
      <c r="J7885" s="192">
        <f t="shared" ref="J7885" si="6643">SUM(J7886:J7890)</f>
        <v>4169880</v>
      </c>
      <c r="K7885" s="192">
        <f>SUM(K7886:K7890)</f>
        <v>3576238</v>
      </c>
      <c r="L7885" s="192">
        <f t="shared" si="6642"/>
        <v>593292</v>
      </c>
      <c r="M7885" s="41">
        <f t="shared" ref="M7885:O7885" si="6644">SUM(M7886:M7890)</f>
        <v>390921</v>
      </c>
      <c r="N7885" s="41">
        <f t="shared" si="6644"/>
        <v>192371</v>
      </c>
      <c r="O7885" s="41">
        <f t="shared" si="6644"/>
        <v>10000</v>
      </c>
      <c r="P7885" s="41">
        <f t="shared" si="6558"/>
        <v>4169530</v>
      </c>
      <c r="Q7885" s="192">
        <f t="shared" si="6559"/>
        <v>99.991606473087955</v>
      </c>
    </row>
    <row r="7886" spans="1:17" s="149" customFormat="1" x14ac:dyDescent="0.25">
      <c r="A7886" s="143">
        <v>35</v>
      </c>
      <c r="B7886" s="144" t="s">
        <v>82</v>
      </c>
      <c r="C7886" s="144" t="s">
        <v>3220</v>
      </c>
      <c r="D7886" s="144">
        <v>3502000</v>
      </c>
      <c r="E7886" s="145" t="s">
        <v>3254</v>
      </c>
      <c r="F7886" s="144" t="s">
        <v>1</v>
      </c>
      <c r="G7886" s="146" t="s">
        <v>3416</v>
      </c>
      <c r="H7886" s="147" t="s">
        <v>282</v>
      </c>
      <c r="I7886" s="192"/>
      <c r="J7886" s="192">
        <v>0</v>
      </c>
      <c r="K7886" s="192">
        <v>0</v>
      </c>
      <c r="L7886" s="192"/>
      <c r="M7886" s="41"/>
      <c r="N7886" s="41"/>
      <c r="O7886" s="41"/>
      <c r="P7886" s="41">
        <f t="shared" si="6558"/>
        <v>0</v>
      </c>
      <c r="Q7886" s="171" t="str">
        <f t="shared" si="6559"/>
        <v>-</v>
      </c>
    </row>
    <row r="7887" spans="1:17" s="60" customFormat="1" x14ac:dyDescent="0.25">
      <c r="A7887" s="76">
        <v>35</v>
      </c>
      <c r="B7887" s="77" t="s">
        <v>82</v>
      </c>
      <c r="C7887" s="69" t="s">
        <v>3220</v>
      </c>
      <c r="D7887" s="69">
        <v>3502000</v>
      </c>
      <c r="E7887" s="71" t="s">
        <v>105</v>
      </c>
      <c r="F7887" s="4" t="s">
        <v>1</v>
      </c>
      <c r="G7887" s="85" t="s">
        <v>2860</v>
      </c>
      <c r="H7887" s="85" t="s">
        <v>104</v>
      </c>
      <c r="I7887" s="192">
        <f t="shared" ref="I7887:L7887" si="6645">SUM(I7962,I8099,I8143,I8193,I8251,I8339,I8385,I8431,I8474,I8520,I8564,I8623,I8669,I8714,I8758,I8805,I8847,I8891,I8937,I8983,I9028,I9073,I9165)</f>
        <v>683410</v>
      </c>
      <c r="J7887" s="192">
        <f t="shared" ref="J7887" si="6646">SUM(J7962,J8099,J8143,J8193,J8251,J8339,J8385,J8431,J8474,J8520,J8564,J8623,J8669,J8714,J8758,J8805,J8847,J8891,J8937,J8983,J9028,J9073,J9165)</f>
        <v>117780</v>
      </c>
      <c r="K7887" s="192">
        <f t="shared" ref="K7887" si="6647">SUM(K7962,K8099,K8143,K8193,K8251,K8339,K8385,K8431,K8474,K8520,K8564,K8623,K8669,K8714,K8758,K8805,K8847,K8891,K8937,K8983,K9028,K9073,K9165)</f>
        <v>117680</v>
      </c>
      <c r="L7887" s="192">
        <f t="shared" si="6645"/>
        <v>0</v>
      </c>
      <c r="M7887" s="41">
        <f t="shared" ref="M7887:O7887" si="6648">SUM(M7962,M8099,M8143,M8193,M8251,M8339,M8385,M8431,M8474,M8520,M8564,M8623,M8669,M8714,M8758,M8805,M8847,M8891,M8937,M8983,M9028,M9073,M9165)</f>
        <v>0</v>
      </c>
      <c r="N7887" s="41">
        <f t="shared" si="6648"/>
        <v>0</v>
      </c>
      <c r="O7887" s="41">
        <f t="shared" si="6648"/>
        <v>0</v>
      </c>
      <c r="P7887" s="41">
        <f t="shared" si="6558"/>
        <v>117680</v>
      </c>
      <c r="Q7887" s="192">
        <f t="shared" si="6559"/>
        <v>99.915095941586003</v>
      </c>
    </row>
    <row r="7888" spans="1:17" s="60" customFormat="1" x14ac:dyDescent="0.25">
      <c r="A7888" s="76">
        <v>35</v>
      </c>
      <c r="B7888" s="77" t="s">
        <v>82</v>
      </c>
      <c r="C7888" s="69" t="s">
        <v>3220</v>
      </c>
      <c r="D7888" s="69">
        <v>3502000</v>
      </c>
      <c r="E7888" s="71" t="s">
        <v>62</v>
      </c>
      <c r="F7888" s="4" t="s">
        <v>1</v>
      </c>
      <c r="G7888" s="85" t="s">
        <v>2860</v>
      </c>
      <c r="H7888" s="85" t="s">
        <v>61</v>
      </c>
      <c r="I7888" s="192">
        <f t="shared" ref="I7888:L7888" si="6649">SUM(I7963,I8100,I8194,I8214,I8252,I8340,I8386,I8432,I8521,I8584,I8624,I8670,I8715,I8759,I8848,I8892,I8938,I8984,I9029,I9074,I9166)</f>
        <v>4079943</v>
      </c>
      <c r="J7888" s="192">
        <f t="shared" ref="J7888" si="6650">SUM(J7963,J8100,J8194,J8214,J8252,J8340,J8386,J8432,J8521,J8584,J8624,J8670,J8715,J8759,J8848,J8892,J8938,J8984,J9029,J9074,J9166)</f>
        <v>4045250</v>
      </c>
      <c r="K7888" s="192">
        <f t="shared" ref="K7888" si="6651">SUM(K7963,K8100,K8194,K8214,K8252,K8340,K8386,K8432,K8521,K8584,K8624,K8670,K8715,K8759,K8848,K8892,K8938,K8984,K9029,K9074,K9166)</f>
        <v>3451958</v>
      </c>
      <c r="L7888" s="192">
        <f t="shared" si="6649"/>
        <v>593292</v>
      </c>
      <c r="M7888" s="41">
        <f t="shared" ref="M7888:O7888" si="6652">SUM(M7963,M8100,M8194,M8214,M8252,M8340,M8386,M8432,M8521,M8584,M8624,M8670,M8715,M8759,M8848,M8892,M8938,M8984,M9029,M9074,M9166)</f>
        <v>390921</v>
      </c>
      <c r="N7888" s="41">
        <f t="shared" si="6652"/>
        <v>192371</v>
      </c>
      <c r="O7888" s="41">
        <f t="shared" si="6652"/>
        <v>10000</v>
      </c>
      <c r="P7888" s="41">
        <f t="shared" si="6558"/>
        <v>4045250</v>
      </c>
      <c r="Q7888" s="192">
        <f t="shared" si="6559"/>
        <v>100</v>
      </c>
    </row>
    <row r="7889" spans="1:17" s="149" customFormat="1" x14ac:dyDescent="0.25">
      <c r="A7889" s="143">
        <v>35</v>
      </c>
      <c r="B7889" s="144" t="s">
        <v>82</v>
      </c>
      <c r="C7889" s="144" t="s">
        <v>3220</v>
      </c>
      <c r="D7889" s="144">
        <v>3502000</v>
      </c>
      <c r="E7889" s="145" t="s">
        <v>3427</v>
      </c>
      <c r="F7889" s="144" t="s">
        <v>1</v>
      </c>
      <c r="G7889" s="146" t="s">
        <v>3416</v>
      </c>
      <c r="H7889" s="147" t="s">
        <v>129</v>
      </c>
      <c r="I7889" s="192"/>
      <c r="J7889" s="192">
        <v>0</v>
      </c>
      <c r="K7889" s="192">
        <v>0</v>
      </c>
      <c r="L7889" s="192"/>
      <c r="M7889" s="41"/>
      <c r="N7889" s="41"/>
      <c r="O7889" s="41"/>
      <c r="P7889" s="41">
        <f t="shared" si="6558"/>
        <v>0</v>
      </c>
      <c r="Q7889" s="171" t="str">
        <f t="shared" si="6559"/>
        <v>-</v>
      </c>
    </row>
    <row r="7890" spans="1:17" s="60" customFormat="1" x14ac:dyDescent="0.25">
      <c r="A7890" s="76">
        <v>35</v>
      </c>
      <c r="B7890" s="77" t="s">
        <v>82</v>
      </c>
      <c r="C7890" s="69" t="s">
        <v>3220</v>
      </c>
      <c r="D7890" s="69">
        <v>3502000</v>
      </c>
      <c r="E7890" s="71" t="s">
        <v>69</v>
      </c>
      <c r="F7890" s="4" t="s">
        <v>1</v>
      </c>
      <c r="G7890" s="85" t="s">
        <v>2860</v>
      </c>
      <c r="H7890" s="85" t="s">
        <v>68</v>
      </c>
      <c r="I7890" s="197">
        <f t="shared" ref="I7890:L7890" si="6653">SUM(I7967,I8058,I8101,I8144,I8195,I8253,I8297,I8341,I8387,I8433,I8475,I8522,I8565,I8625,I8671,I8716,I8760,I8806,I8849,I8893,I8939,I8985,I9030,I9075,I9124,I9167,I9209,I9248)</f>
        <v>238445</v>
      </c>
      <c r="J7890" s="197">
        <f t="shared" ref="J7890" si="6654">SUM(J7967,J8058,J8101,J8144,J8195,J8253,J8297,J8341,J8387,J8433,J8475,J8522,J8565,J8625,J8671,J8716,J8760,J8806,J8849,J8893,J8939,J8985,J9030,J9075,J9124,J9167,J9209,J9248)</f>
        <v>6850</v>
      </c>
      <c r="K7890" s="197">
        <f t="shared" ref="K7890" si="6655">SUM(K7967,K8058,K8101,K8144,K8195,K8253,K8297,K8341,K8387,K8433,K8475,K8522,K8565,K8625,K8671,K8716,K8760,K8806,K8849,K8893,K8939,K8985,K9030,K9075,K9124,K9167,K9209,K9248)</f>
        <v>6600</v>
      </c>
      <c r="L7890" s="197">
        <f t="shared" si="6653"/>
        <v>0</v>
      </c>
      <c r="M7890" s="87">
        <f t="shared" ref="M7890:O7890" si="6656">SUM(M7967,M8058,M8101,M8144,M8195,M8253,M8297,M8341,M8387,M8433,M8475,M8522,M8565,M8625,M8671,M8716,M8760,M8806,M8849,M8893,M8939,M8985,M9030,M9075,M9124,M9167,M9209,M9248)</f>
        <v>0</v>
      </c>
      <c r="N7890" s="87">
        <f t="shared" si="6656"/>
        <v>0</v>
      </c>
      <c r="O7890" s="87">
        <f t="shared" si="6656"/>
        <v>0</v>
      </c>
      <c r="P7890" s="87">
        <f t="shared" si="6558"/>
        <v>6600</v>
      </c>
      <c r="Q7890" s="197">
        <f t="shared" si="6559"/>
        <v>96.350364963503651</v>
      </c>
    </row>
    <row r="7891" spans="1:17" s="60" customFormat="1" ht="15.75" customHeight="1" x14ac:dyDescent="0.25">
      <c r="A7891" s="67" t="s">
        <v>1</v>
      </c>
      <c r="B7891" s="72" t="s">
        <v>1</v>
      </c>
      <c r="C7891" s="72" t="s">
        <v>1</v>
      </c>
      <c r="D7891" s="73" t="s">
        <v>1</v>
      </c>
      <c r="E7891" s="70" t="s">
        <v>1</v>
      </c>
      <c r="F7891" s="2" t="s">
        <v>1</v>
      </c>
      <c r="G7891" s="70" t="s">
        <v>1</v>
      </c>
      <c r="H7891" s="74" t="s">
        <v>296</v>
      </c>
      <c r="I7891" s="191">
        <f t="shared" ref="I7891:O7892" si="6657">SUM(I7892)</f>
        <v>0</v>
      </c>
      <c r="J7891" s="191">
        <f t="shared" si="6657"/>
        <v>0</v>
      </c>
      <c r="K7891" s="191">
        <f t="shared" si="6657"/>
        <v>0</v>
      </c>
      <c r="L7891" s="191">
        <f t="shared" si="6657"/>
        <v>0</v>
      </c>
      <c r="M7891" s="40">
        <f t="shared" si="6657"/>
        <v>0</v>
      </c>
      <c r="N7891" s="40">
        <f t="shared" si="6657"/>
        <v>0</v>
      </c>
      <c r="O7891" s="40">
        <f t="shared" si="6657"/>
        <v>0</v>
      </c>
      <c r="P7891" s="40">
        <f t="shared" si="6558"/>
        <v>0</v>
      </c>
      <c r="Q7891" s="170" t="str">
        <f t="shared" si="6559"/>
        <v>-</v>
      </c>
    </row>
    <row r="7892" spans="1:17" s="60" customFormat="1" x14ac:dyDescent="0.25">
      <c r="A7892" s="76">
        <v>35</v>
      </c>
      <c r="B7892" s="77" t="s">
        <v>82</v>
      </c>
      <c r="C7892" s="69" t="s">
        <v>3220</v>
      </c>
      <c r="D7892" s="69">
        <v>3502000</v>
      </c>
      <c r="E7892" s="70" t="s">
        <v>3245</v>
      </c>
      <c r="F7892" s="2" t="s">
        <v>1</v>
      </c>
      <c r="G7892" s="70" t="s">
        <v>1</v>
      </c>
      <c r="H7892" s="70" t="s">
        <v>298</v>
      </c>
      <c r="I7892" s="192">
        <f t="shared" si="6657"/>
        <v>0</v>
      </c>
      <c r="J7892" s="192">
        <f t="shared" si="6657"/>
        <v>0</v>
      </c>
      <c r="K7892" s="192">
        <f t="shared" si="6657"/>
        <v>0</v>
      </c>
      <c r="L7892" s="192">
        <f t="shared" si="6657"/>
        <v>0</v>
      </c>
      <c r="M7892" s="41">
        <f t="shared" si="6657"/>
        <v>0</v>
      </c>
      <c r="N7892" s="41">
        <f t="shared" si="6657"/>
        <v>0</v>
      </c>
      <c r="O7892" s="41">
        <f t="shared" si="6657"/>
        <v>0</v>
      </c>
      <c r="P7892" s="41">
        <f t="shared" si="6558"/>
        <v>0</v>
      </c>
      <c r="Q7892" s="171" t="str">
        <f t="shared" si="6559"/>
        <v>-</v>
      </c>
    </row>
    <row r="7893" spans="1:17" s="60" customFormat="1" x14ac:dyDescent="0.25">
      <c r="A7893" s="76">
        <v>35</v>
      </c>
      <c r="B7893" s="77" t="s">
        <v>82</v>
      </c>
      <c r="C7893" s="69" t="s">
        <v>3220</v>
      </c>
      <c r="D7893" s="69">
        <v>3502000</v>
      </c>
      <c r="E7893" s="71" t="s">
        <v>301</v>
      </c>
      <c r="F7893" s="4" t="s">
        <v>1</v>
      </c>
      <c r="G7893" s="85" t="s">
        <v>2860</v>
      </c>
      <c r="H7893" s="85" t="s">
        <v>300</v>
      </c>
      <c r="I7893" s="197">
        <v>0</v>
      </c>
      <c r="J7893" s="197">
        <v>0</v>
      </c>
      <c r="K7893" s="197"/>
      <c r="L7893" s="197">
        <f>M7893+N7893+O7893</f>
        <v>0</v>
      </c>
      <c r="M7893" s="87"/>
      <c r="N7893" s="87"/>
      <c r="O7893" s="87"/>
      <c r="P7893" s="87">
        <f t="shared" si="6558"/>
        <v>0</v>
      </c>
      <c r="Q7893" s="175" t="str">
        <f t="shared" si="6559"/>
        <v>-</v>
      </c>
    </row>
    <row r="7894" spans="1:17" s="60" customFormat="1" ht="22.5" x14ac:dyDescent="0.25">
      <c r="A7894" s="67" t="s">
        <v>1</v>
      </c>
      <c r="B7894" s="72" t="s">
        <v>1</v>
      </c>
      <c r="C7894" s="72" t="s">
        <v>1</v>
      </c>
      <c r="D7894" s="73" t="s">
        <v>1</v>
      </c>
      <c r="E7894" s="70" t="s">
        <v>1</v>
      </c>
      <c r="F7894" s="2" t="s">
        <v>1</v>
      </c>
      <c r="G7894" s="70" t="s">
        <v>1</v>
      </c>
      <c r="H7894" s="74" t="s">
        <v>853</v>
      </c>
      <c r="I7894" s="191">
        <f t="shared" ref="I7894:O7895" si="6658">SUM(I7895)</f>
        <v>100</v>
      </c>
      <c r="J7894" s="191">
        <f t="shared" si="6658"/>
        <v>0</v>
      </c>
      <c r="K7894" s="191">
        <f t="shared" si="6658"/>
        <v>0</v>
      </c>
      <c r="L7894" s="191">
        <f t="shared" si="6658"/>
        <v>0</v>
      </c>
      <c r="M7894" s="40">
        <f t="shared" si="6658"/>
        <v>0</v>
      </c>
      <c r="N7894" s="40">
        <f t="shared" si="6658"/>
        <v>0</v>
      </c>
      <c r="O7894" s="40">
        <f t="shared" si="6658"/>
        <v>0</v>
      </c>
      <c r="P7894" s="40">
        <f t="shared" si="6558"/>
        <v>0</v>
      </c>
      <c r="Q7894" s="170" t="str">
        <f t="shared" si="6559"/>
        <v>-</v>
      </c>
    </row>
    <row r="7895" spans="1:17" s="60" customFormat="1" x14ac:dyDescent="0.25">
      <c r="A7895" s="76">
        <v>35</v>
      </c>
      <c r="B7895" s="77" t="s">
        <v>82</v>
      </c>
      <c r="C7895" s="69" t="s">
        <v>3220</v>
      </c>
      <c r="D7895" s="69">
        <v>3502000</v>
      </c>
      <c r="E7895" s="70" t="s">
        <v>3246</v>
      </c>
      <c r="F7895" s="2" t="s">
        <v>1</v>
      </c>
      <c r="G7895" s="70" t="s">
        <v>1</v>
      </c>
      <c r="H7895" s="70" t="s">
        <v>855</v>
      </c>
      <c r="I7895" s="192">
        <f t="shared" si="6658"/>
        <v>100</v>
      </c>
      <c r="J7895" s="192">
        <f t="shared" si="6658"/>
        <v>0</v>
      </c>
      <c r="K7895" s="192">
        <f t="shared" si="6658"/>
        <v>0</v>
      </c>
      <c r="L7895" s="192">
        <f t="shared" si="6658"/>
        <v>0</v>
      </c>
      <c r="M7895" s="41">
        <f t="shared" si="6658"/>
        <v>0</v>
      </c>
      <c r="N7895" s="41">
        <f t="shared" si="6658"/>
        <v>0</v>
      </c>
      <c r="O7895" s="41">
        <f t="shared" si="6658"/>
        <v>0</v>
      </c>
      <c r="P7895" s="41">
        <f t="shared" si="6558"/>
        <v>0</v>
      </c>
      <c r="Q7895" s="171" t="str">
        <f t="shared" si="6559"/>
        <v>-</v>
      </c>
    </row>
    <row r="7896" spans="1:17" s="60" customFormat="1" x14ac:dyDescent="0.25">
      <c r="A7896" s="76">
        <v>35</v>
      </c>
      <c r="B7896" s="77" t="s">
        <v>82</v>
      </c>
      <c r="C7896" s="69" t="s">
        <v>3220</v>
      </c>
      <c r="D7896" s="69">
        <v>3502000</v>
      </c>
      <c r="E7896" s="71" t="s">
        <v>862</v>
      </c>
      <c r="F7896" s="4" t="s">
        <v>1</v>
      </c>
      <c r="G7896" s="85" t="s">
        <v>2860</v>
      </c>
      <c r="H7896" s="85" t="s">
        <v>861</v>
      </c>
      <c r="I7896" s="197">
        <f t="shared" ref="I7896:L7896" si="6659">SUM(I8147,I9078)</f>
        <v>100</v>
      </c>
      <c r="J7896" s="197">
        <f t="shared" ref="J7896" si="6660">SUM(J8147,J9078)</f>
        <v>0</v>
      </c>
      <c r="K7896" s="197">
        <f t="shared" ref="K7896" si="6661">SUM(K8147,K9078)</f>
        <v>0</v>
      </c>
      <c r="L7896" s="197">
        <f t="shared" si="6659"/>
        <v>0</v>
      </c>
      <c r="M7896" s="87">
        <f t="shared" ref="M7896:O7896" si="6662">SUM(M8147,M9078)</f>
        <v>0</v>
      </c>
      <c r="N7896" s="87">
        <f t="shared" si="6662"/>
        <v>0</v>
      </c>
      <c r="O7896" s="87">
        <f t="shared" si="6662"/>
        <v>0</v>
      </c>
      <c r="P7896" s="87">
        <f t="shared" si="6558"/>
        <v>0</v>
      </c>
      <c r="Q7896" s="175" t="str">
        <f t="shared" si="6559"/>
        <v>-</v>
      </c>
    </row>
    <row r="7897" spans="1:17" s="60" customFormat="1" ht="16.5" customHeight="1" x14ac:dyDescent="0.25">
      <c r="A7897" s="67" t="s">
        <v>1</v>
      </c>
      <c r="B7897" s="72" t="s">
        <v>1</v>
      </c>
      <c r="C7897" s="72" t="s">
        <v>1</v>
      </c>
      <c r="D7897" s="73" t="s">
        <v>1</v>
      </c>
      <c r="E7897" s="70" t="s">
        <v>1</v>
      </c>
      <c r="F7897" s="2" t="s">
        <v>1</v>
      </c>
      <c r="G7897" s="70" t="s">
        <v>1</v>
      </c>
      <c r="H7897" s="74" t="s">
        <v>70</v>
      </c>
      <c r="I7897" s="191">
        <f t="shared" ref="I7897:O7897" si="6663">SUM(I7898)</f>
        <v>5498912</v>
      </c>
      <c r="J7897" s="191">
        <f t="shared" si="6663"/>
        <v>3103315</v>
      </c>
      <c r="K7897" s="191">
        <f t="shared" si="6663"/>
        <v>2539295</v>
      </c>
      <c r="L7897" s="191">
        <f t="shared" si="6663"/>
        <v>16900</v>
      </c>
      <c r="M7897" s="40">
        <f t="shared" si="6663"/>
        <v>9900</v>
      </c>
      <c r="N7897" s="40">
        <f t="shared" si="6663"/>
        <v>3000</v>
      </c>
      <c r="O7897" s="40">
        <f t="shared" si="6663"/>
        <v>4000</v>
      </c>
      <c r="P7897" s="40">
        <f t="shared" si="6558"/>
        <v>2556195</v>
      </c>
      <c r="Q7897" s="191">
        <f t="shared" si="6559"/>
        <v>82.369820659520542</v>
      </c>
    </row>
    <row r="7898" spans="1:17" s="60" customFormat="1" x14ac:dyDescent="0.25">
      <c r="A7898" s="76">
        <v>35</v>
      </c>
      <c r="B7898" s="77" t="s">
        <v>82</v>
      </c>
      <c r="C7898" s="69" t="s">
        <v>3220</v>
      </c>
      <c r="D7898" s="69">
        <v>3502000</v>
      </c>
      <c r="E7898" s="70" t="s">
        <v>3247</v>
      </c>
      <c r="F7898" s="2" t="s">
        <v>1</v>
      </c>
      <c r="G7898" s="70" t="s">
        <v>1</v>
      </c>
      <c r="H7898" s="70" t="s">
        <v>72</v>
      </c>
      <c r="I7898" s="192">
        <f t="shared" ref="I7898:L7898" si="6664">SUM(I7899:I7904)</f>
        <v>5498912</v>
      </c>
      <c r="J7898" s="192">
        <f t="shared" ref="J7898" si="6665">SUM(J7899:J7904)</f>
        <v>3103315</v>
      </c>
      <c r="K7898" s="192">
        <f t="shared" ref="K7898" si="6666">SUM(K7899:K7904)</f>
        <v>2539295</v>
      </c>
      <c r="L7898" s="192">
        <f t="shared" si="6664"/>
        <v>16900</v>
      </c>
      <c r="M7898" s="41">
        <f t="shared" ref="M7898:O7898" si="6667">SUM(M7899:M7904)</f>
        <v>9900</v>
      </c>
      <c r="N7898" s="41">
        <f t="shared" si="6667"/>
        <v>3000</v>
      </c>
      <c r="O7898" s="41">
        <f t="shared" si="6667"/>
        <v>4000</v>
      </c>
      <c r="P7898" s="41">
        <f t="shared" si="6558"/>
        <v>2556195</v>
      </c>
      <c r="Q7898" s="192">
        <f t="shared" si="6559"/>
        <v>82.369820659520542</v>
      </c>
    </row>
    <row r="7899" spans="1:17" s="60" customFormat="1" x14ac:dyDescent="0.25">
      <c r="A7899" s="76">
        <v>35</v>
      </c>
      <c r="B7899" s="77" t="s">
        <v>82</v>
      </c>
      <c r="C7899" s="69" t="s">
        <v>3220</v>
      </c>
      <c r="D7899" s="69">
        <v>3502000</v>
      </c>
      <c r="E7899" s="71" t="s">
        <v>478</v>
      </c>
      <c r="F7899" s="4" t="s">
        <v>1</v>
      </c>
      <c r="G7899" s="85" t="s">
        <v>2860</v>
      </c>
      <c r="H7899" s="85" t="s">
        <v>477</v>
      </c>
      <c r="I7899" s="197">
        <v>0</v>
      </c>
      <c r="J7899" s="197">
        <v>0</v>
      </c>
      <c r="K7899" s="197">
        <v>0</v>
      </c>
      <c r="L7899" s="197">
        <f>M7899+N7899+O7899</f>
        <v>0</v>
      </c>
      <c r="M7899" s="87"/>
      <c r="N7899" s="87"/>
      <c r="O7899" s="87"/>
      <c r="P7899" s="87">
        <f t="shared" si="6558"/>
        <v>0</v>
      </c>
      <c r="Q7899" s="175" t="str">
        <f t="shared" si="6559"/>
        <v>-</v>
      </c>
    </row>
    <row r="7900" spans="1:17" s="60" customFormat="1" x14ac:dyDescent="0.25">
      <c r="A7900" s="76">
        <v>35</v>
      </c>
      <c r="B7900" s="77" t="s">
        <v>82</v>
      </c>
      <c r="C7900" s="69" t="s">
        <v>3220</v>
      </c>
      <c r="D7900" s="69">
        <v>3502000</v>
      </c>
      <c r="E7900" s="38" t="s">
        <v>3248</v>
      </c>
      <c r="F7900" s="4" t="s">
        <v>1</v>
      </c>
      <c r="G7900" s="85" t="s">
        <v>2860</v>
      </c>
      <c r="H7900" s="85" t="s">
        <v>482</v>
      </c>
      <c r="I7900" s="197">
        <f t="shared" ref="I7900:L7900" si="6668">SUM(I7972,I8674,I8763)</f>
        <v>150010</v>
      </c>
      <c r="J7900" s="197">
        <f t="shared" ref="J7900" si="6669">SUM(J7972,J8674,J8763)</f>
        <v>100000</v>
      </c>
      <c r="K7900" s="197">
        <f t="shared" ref="K7900" si="6670">SUM(K7972,K8674,K8763)</f>
        <v>65000</v>
      </c>
      <c r="L7900" s="197">
        <f t="shared" si="6668"/>
        <v>0</v>
      </c>
      <c r="M7900" s="87">
        <f t="shared" ref="M7900:O7900" si="6671">SUM(M7972,M8674,M8763)</f>
        <v>0</v>
      </c>
      <c r="N7900" s="87">
        <f t="shared" si="6671"/>
        <v>0</v>
      </c>
      <c r="O7900" s="87">
        <f t="shared" si="6671"/>
        <v>0</v>
      </c>
      <c r="P7900" s="87">
        <f t="shared" si="6558"/>
        <v>65000</v>
      </c>
      <c r="Q7900" s="197">
        <f t="shared" si="6559"/>
        <v>65</v>
      </c>
    </row>
    <row r="7901" spans="1:17" s="60" customFormat="1" x14ac:dyDescent="0.25">
      <c r="A7901" s="76">
        <v>35</v>
      </c>
      <c r="B7901" s="77" t="s">
        <v>82</v>
      </c>
      <c r="C7901" s="69" t="s">
        <v>3220</v>
      </c>
      <c r="D7901" s="69">
        <v>3502000</v>
      </c>
      <c r="E7901" s="71" t="s">
        <v>75</v>
      </c>
      <c r="F7901" s="4" t="s">
        <v>1</v>
      </c>
      <c r="G7901" s="85" t="s">
        <v>2860</v>
      </c>
      <c r="H7901" s="85" t="s">
        <v>74</v>
      </c>
      <c r="I7901" s="197">
        <f t="shared" ref="I7901:L7901" si="6672">SUM(I7975,I8022,I8061,I8104,I8150,I8198,I8257,I8300,I8344,I8390,I8436,I8478,I8525,I8568,I8628,I8675,I8719,I8764,I8809,I8852,I8896,I8942,I8988,I9033,I9081,I9127,I9170,I9212,I9251)</f>
        <v>3084549</v>
      </c>
      <c r="J7901" s="197">
        <f t="shared" ref="J7901" si="6673">SUM(J7975,J8022,J8061,J8104,J8150,J8198,J8257,J8300,J8344,J8390,J8436,J8478,J8525,J8568,J8628,J8675,J8719,J8764,J8809,J8852,J8896,J8942,J8988,J9033,J9081,J9127,J9170,J9212,J9251)</f>
        <v>2002036</v>
      </c>
      <c r="K7901" s="197">
        <f t="shared" ref="K7901" si="6674">SUM(K7975,K8022,K8061,K8104,K8150,K8198,K8257,K8300,K8344,K8390,K8436,K8478,K8525,K8568,K8628,K8675,K8719,K8764,K8809,K8852,K8896,K8942,K8988,K9033,K9081,K9127,K9170,K9212,K9251)</f>
        <v>1980126</v>
      </c>
      <c r="L7901" s="197">
        <f t="shared" si="6672"/>
        <v>15900</v>
      </c>
      <c r="M7901" s="87">
        <f t="shared" ref="M7901:O7901" si="6675">SUM(M7975,M8022,M8061,M8104,M8150,M8198,M8257,M8300,M8344,M8390,M8436,M8478,M8525,M8568,M8628,M8675,M8719,M8764,M8809,M8852,M8896,M8942,M8988,M9033,M9081,M9127,M9170,M9212,M9251)</f>
        <v>9900</v>
      </c>
      <c r="N7901" s="87">
        <f t="shared" si="6675"/>
        <v>3000</v>
      </c>
      <c r="O7901" s="87">
        <f t="shared" si="6675"/>
        <v>3000</v>
      </c>
      <c r="P7901" s="87">
        <f t="shared" si="6558"/>
        <v>1996026</v>
      </c>
      <c r="Q7901" s="197">
        <f t="shared" si="6559"/>
        <v>99.699805597901332</v>
      </c>
    </row>
    <row r="7902" spans="1:17" s="60" customFormat="1" x14ac:dyDescent="0.25">
      <c r="A7902" s="76">
        <v>35</v>
      </c>
      <c r="B7902" s="77" t="s">
        <v>82</v>
      </c>
      <c r="C7902" s="69" t="s">
        <v>3220</v>
      </c>
      <c r="D7902" s="69">
        <v>3502000</v>
      </c>
      <c r="E7902" s="71" t="s">
        <v>2720</v>
      </c>
      <c r="F7902" s="4" t="s">
        <v>1</v>
      </c>
      <c r="G7902" s="85" t="s">
        <v>2860</v>
      </c>
      <c r="H7902" s="85" t="s">
        <v>2719</v>
      </c>
      <c r="I7902" s="197">
        <f t="shared" ref="I7902:L7902" si="6676">SUM(I8676,I8943,I8989)</f>
        <v>105510</v>
      </c>
      <c r="J7902" s="197">
        <f t="shared" ref="J7902" si="6677">SUM(J8676,J8943,J8989)</f>
        <v>0</v>
      </c>
      <c r="K7902" s="197">
        <f t="shared" ref="K7902" si="6678">SUM(K8676,K8943,K8989)</f>
        <v>0</v>
      </c>
      <c r="L7902" s="197">
        <f t="shared" si="6676"/>
        <v>0</v>
      </c>
      <c r="M7902" s="87">
        <f t="shared" ref="M7902:O7902" si="6679">SUM(M8676,M8943,M8989)</f>
        <v>0</v>
      </c>
      <c r="N7902" s="87">
        <f t="shared" si="6679"/>
        <v>0</v>
      </c>
      <c r="O7902" s="87">
        <f t="shared" si="6679"/>
        <v>0</v>
      </c>
      <c r="P7902" s="87">
        <f t="shared" si="6558"/>
        <v>0</v>
      </c>
      <c r="Q7902" s="175" t="str">
        <f t="shared" si="6559"/>
        <v>-</v>
      </c>
    </row>
    <row r="7903" spans="1:17" s="60" customFormat="1" x14ac:dyDescent="0.25">
      <c r="A7903" s="76">
        <v>35</v>
      </c>
      <c r="B7903" s="77" t="s">
        <v>82</v>
      </c>
      <c r="C7903" s="69" t="s">
        <v>3220</v>
      </c>
      <c r="D7903" s="69">
        <v>3502000</v>
      </c>
      <c r="E7903" s="71">
        <v>821500</v>
      </c>
      <c r="F7903" s="4" t="s">
        <v>1</v>
      </c>
      <c r="G7903" s="85" t="s">
        <v>2860</v>
      </c>
      <c r="H7903" s="85" t="s">
        <v>182</v>
      </c>
      <c r="I7903" s="197">
        <f t="shared" ref="I7903:L7903" si="6680">SUM(I7978,I8105,I8151,I8199,I8258,I8345,I8391,I8569,I8629,I8677,I8765,I8897,I8990,I9034,I9082,I9171,I9252)</f>
        <v>824530</v>
      </c>
      <c r="J7903" s="197">
        <f t="shared" ref="J7903" si="6681">SUM(J7978,J8105,J8151,J8199,J8258,J8345,J8391,J8569,J8629,J8677,J8765,J8897,J8990,J9034,J9082,J9171,J9252)</f>
        <v>805846</v>
      </c>
      <c r="K7903" s="197">
        <f t="shared" ref="K7903" si="6682">SUM(K7978,K8105,K8151,K8199,K8258,K8345,K8391,K8569,K8629,K8677,K8765,K8897,K8990,K9034,K9082,K9171,K9252)</f>
        <v>299836</v>
      </c>
      <c r="L7903" s="197">
        <f t="shared" si="6680"/>
        <v>0</v>
      </c>
      <c r="M7903" s="87">
        <f t="shared" ref="M7903:O7903" si="6683">SUM(M7978,M8105,M8151,M8199,M8258,M8345,M8391,M8569,M8629,M8677,M8765,M8897,M8990,M9034,M9082,M9171,M9252)</f>
        <v>0</v>
      </c>
      <c r="N7903" s="87">
        <f t="shared" si="6683"/>
        <v>0</v>
      </c>
      <c r="O7903" s="87">
        <f t="shared" si="6683"/>
        <v>0</v>
      </c>
      <c r="P7903" s="87">
        <f t="shared" si="6558"/>
        <v>299836</v>
      </c>
      <c r="Q7903" s="197">
        <f t="shared" si="6559"/>
        <v>37.207605423368733</v>
      </c>
    </row>
    <row r="7904" spans="1:17" s="60" customFormat="1" x14ac:dyDescent="0.25">
      <c r="A7904" s="76">
        <v>35</v>
      </c>
      <c r="B7904" s="77" t="s">
        <v>82</v>
      </c>
      <c r="C7904" s="69" t="s">
        <v>3220</v>
      </c>
      <c r="D7904" s="69">
        <v>3502000</v>
      </c>
      <c r="E7904" s="71" t="s">
        <v>341</v>
      </c>
      <c r="F7904" s="4" t="s">
        <v>1</v>
      </c>
      <c r="G7904" s="85" t="s">
        <v>2860</v>
      </c>
      <c r="H7904" s="85" t="s">
        <v>340</v>
      </c>
      <c r="I7904" s="197">
        <f t="shared" ref="I7904:L7904" si="6684">SUM(I7981,I8106,I8152,I8200,I8259,I8301,I8346,I8392,I8437,I8526,I8570,I8630,I8678,I8720,I8766,I8853,I8898,I8944,I8991,I9035,I9083,I9172,I9253)</f>
        <v>1334313</v>
      </c>
      <c r="J7904" s="197">
        <f t="shared" ref="J7904" si="6685">SUM(J7981,J8106,J8152,J8200,J8259,J8301,J8346,J8392,J8437,J8526,J8570,J8630,J8678,J8720,J8766,J8853,J8898,J8944,J8991,J9035,J9083,J9172,J9253)</f>
        <v>195433</v>
      </c>
      <c r="K7904" s="197">
        <f t="shared" ref="K7904" si="6686">SUM(K7981,K8106,K8152,K8200,K8259,K8301,K8346,K8392,K8437,K8526,K8570,K8630,K8678,K8720,K8766,K8853,K8898,K8944,K8991,K9035,K9083,K9172,K9253)</f>
        <v>194333</v>
      </c>
      <c r="L7904" s="197">
        <f t="shared" si="6684"/>
        <v>1000</v>
      </c>
      <c r="M7904" s="87">
        <f t="shared" ref="M7904:O7904" si="6687">SUM(M7981,M8106,M8152,M8200,M8259,M8301,M8346,M8392,M8437,M8526,M8570,M8630,M8678,M8720,M8766,M8853,M8898,M8944,M8991,M9035,M9083,M9172,M9253)</f>
        <v>0</v>
      </c>
      <c r="N7904" s="87">
        <f t="shared" si="6687"/>
        <v>0</v>
      </c>
      <c r="O7904" s="87">
        <f t="shared" si="6687"/>
        <v>1000</v>
      </c>
      <c r="P7904" s="87">
        <f t="shared" si="6558"/>
        <v>195333</v>
      </c>
      <c r="Q7904" s="197">
        <f t="shared" si="6559"/>
        <v>99.948831568875264</v>
      </c>
    </row>
    <row r="7905" spans="1:17" s="60" customFormat="1" ht="17.25" customHeight="1" x14ac:dyDescent="0.25">
      <c r="A7905" s="67" t="s">
        <v>1</v>
      </c>
      <c r="B7905" s="72" t="s">
        <v>1</v>
      </c>
      <c r="C7905" s="72" t="s">
        <v>1</v>
      </c>
      <c r="D7905" s="73" t="s">
        <v>1</v>
      </c>
      <c r="E7905" s="70" t="s">
        <v>1</v>
      </c>
      <c r="F7905" s="2" t="s">
        <v>1</v>
      </c>
      <c r="G7905" s="70" t="s">
        <v>1</v>
      </c>
      <c r="H7905" s="74" t="s">
        <v>868</v>
      </c>
      <c r="I7905" s="191">
        <f t="shared" ref="I7905:O7906" si="6688">SUM(I7906)</f>
        <v>100</v>
      </c>
      <c r="J7905" s="191">
        <f t="shared" si="6688"/>
        <v>0</v>
      </c>
      <c r="K7905" s="191">
        <f t="shared" si="6688"/>
        <v>0</v>
      </c>
      <c r="L7905" s="191">
        <f t="shared" si="6688"/>
        <v>0</v>
      </c>
      <c r="M7905" s="40">
        <f t="shared" si="6688"/>
        <v>0</v>
      </c>
      <c r="N7905" s="40">
        <f t="shared" si="6688"/>
        <v>0</v>
      </c>
      <c r="O7905" s="40">
        <f t="shared" si="6688"/>
        <v>0</v>
      </c>
      <c r="P7905" s="40">
        <f t="shared" si="6558"/>
        <v>0</v>
      </c>
      <c r="Q7905" s="170" t="str">
        <f t="shared" si="6559"/>
        <v>-</v>
      </c>
    </row>
    <row r="7906" spans="1:17" s="60" customFormat="1" x14ac:dyDescent="0.25">
      <c r="A7906" s="76">
        <v>35</v>
      </c>
      <c r="B7906" s="77" t="s">
        <v>82</v>
      </c>
      <c r="C7906" s="69" t="s">
        <v>3220</v>
      </c>
      <c r="D7906" s="69">
        <v>3502000</v>
      </c>
      <c r="E7906" s="70" t="s">
        <v>3249</v>
      </c>
      <c r="F7906" s="2" t="s">
        <v>1</v>
      </c>
      <c r="G7906" s="70" t="s">
        <v>1</v>
      </c>
      <c r="H7906" s="70" t="s">
        <v>870</v>
      </c>
      <c r="I7906" s="192">
        <f t="shared" si="6688"/>
        <v>100</v>
      </c>
      <c r="J7906" s="192">
        <f t="shared" si="6688"/>
        <v>0</v>
      </c>
      <c r="K7906" s="192">
        <f t="shared" si="6688"/>
        <v>0</v>
      </c>
      <c r="L7906" s="192">
        <f t="shared" si="6688"/>
        <v>0</v>
      </c>
      <c r="M7906" s="41">
        <f t="shared" si="6688"/>
        <v>0</v>
      </c>
      <c r="N7906" s="41">
        <f t="shared" si="6688"/>
        <v>0</v>
      </c>
      <c r="O7906" s="41">
        <f t="shared" si="6688"/>
        <v>0</v>
      </c>
      <c r="P7906" s="41">
        <f t="shared" si="6558"/>
        <v>0</v>
      </c>
      <c r="Q7906" s="171" t="str">
        <f t="shared" si="6559"/>
        <v>-</v>
      </c>
    </row>
    <row r="7907" spans="1:17" s="60" customFormat="1" x14ac:dyDescent="0.25">
      <c r="A7907" s="76">
        <v>35</v>
      </c>
      <c r="B7907" s="77" t="s">
        <v>82</v>
      </c>
      <c r="C7907" s="69" t="s">
        <v>3220</v>
      </c>
      <c r="D7907" s="69">
        <v>3502000</v>
      </c>
      <c r="E7907" s="71" t="s">
        <v>876</v>
      </c>
      <c r="F7907" s="4" t="s">
        <v>1</v>
      </c>
      <c r="G7907" s="85" t="s">
        <v>2860</v>
      </c>
      <c r="H7907" s="85" t="s">
        <v>875</v>
      </c>
      <c r="I7907" s="197">
        <f t="shared" ref="I7907:L7907" si="6689">SUM(I8155,I8482,I9086)</f>
        <v>100</v>
      </c>
      <c r="J7907" s="197">
        <f t="shared" ref="J7907" si="6690">SUM(J8155,J8482,J9086)</f>
        <v>0</v>
      </c>
      <c r="K7907" s="197">
        <f t="shared" ref="K7907" si="6691">SUM(K8155,K8482,K9086)</f>
        <v>0</v>
      </c>
      <c r="L7907" s="197">
        <f t="shared" si="6689"/>
        <v>0</v>
      </c>
      <c r="M7907" s="87">
        <f t="shared" ref="M7907:O7907" si="6692">SUM(M8155,M8482,M9086)</f>
        <v>0</v>
      </c>
      <c r="N7907" s="87">
        <f t="shared" si="6692"/>
        <v>0</v>
      </c>
      <c r="O7907" s="87">
        <f t="shared" si="6692"/>
        <v>0</v>
      </c>
      <c r="P7907" s="87">
        <f t="shared" si="6558"/>
        <v>0</v>
      </c>
      <c r="Q7907" s="175" t="str">
        <f t="shared" si="6559"/>
        <v>-</v>
      </c>
    </row>
    <row r="7908" spans="1:17" s="60" customFormat="1" x14ac:dyDescent="0.25">
      <c r="A7908" s="85" t="s">
        <v>1</v>
      </c>
      <c r="B7908" s="88" t="s">
        <v>1</v>
      </c>
      <c r="C7908" s="88" t="s">
        <v>1</v>
      </c>
      <c r="D7908" s="88" t="s">
        <v>1</v>
      </c>
      <c r="E7908" s="85" t="s">
        <v>1</v>
      </c>
      <c r="F7908" s="16" t="s">
        <v>1</v>
      </c>
      <c r="G7908" s="85" t="s">
        <v>1</v>
      </c>
      <c r="H7908" s="74" t="s">
        <v>3229</v>
      </c>
      <c r="I7908" s="198">
        <f t="shared" ref="I7908:L7908" si="6693">SUM(I7863,I7884,I7891,I7894,I7897,I7905)</f>
        <v>198409957</v>
      </c>
      <c r="J7908" s="198">
        <f t="shared" ref="J7908" si="6694">SUM(J7863,J7884,J7891,J7894,J7897,J7905)</f>
        <v>169053216</v>
      </c>
      <c r="K7908" s="198">
        <f t="shared" ref="K7908" si="6695">SUM(K7863,K7884,K7891,K7894,K7897,K7905)</f>
        <v>134349928</v>
      </c>
      <c r="L7908" s="198">
        <f t="shared" si="6693"/>
        <v>32300476</v>
      </c>
      <c r="M7908" s="75">
        <f t="shared" ref="M7908:O7908" si="6696">SUM(M7863,M7884,M7891,M7894,M7897,M7905)</f>
        <v>14229781</v>
      </c>
      <c r="N7908" s="75">
        <f t="shared" si="6696"/>
        <v>12221057</v>
      </c>
      <c r="O7908" s="75">
        <f t="shared" si="6696"/>
        <v>5849638</v>
      </c>
      <c r="P7908" s="75">
        <f t="shared" si="6558"/>
        <v>166650404</v>
      </c>
      <c r="Q7908" s="198">
        <f t="shared" si="6559"/>
        <v>98.578665312110942</v>
      </c>
    </row>
    <row r="7909" spans="1:17" s="60" customFormat="1" ht="15.75" thickBot="1" x14ac:dyDescent="0.3">
      <c r="A7909" s="85" t="s">
        <v>1</v>
      </c>
      <c r="B7909" s="88" t="s">
        <v>1</v>
      </c>
      <c r="C7909" s="88" t="s">
        <v>1</v>
      </c>
      <c r="D7909" s="88" t="s">
        <v>1</v>
      </c>
      <c r="E7909" s="85" t="s">
        <v>1</v>
      </c>
      <c r="F7909" s="16" t="s">
        <v>1</v>
      </c>
      <c r="G7909" s="85" t="s">
        <v>1</v>
      </c>
      <c r="H7909" s="70" t="s">
        <v>77</v>
      </c>
      <c r="I7909" s="200">
        <f t="shared" ref="I7909:J7909" si="6697">SUM(I9263)</f>
        <v>2943</v>
      </c>
      <c r="J7909" s="200">
        <f t="shared" si="6697"/>
        <v>2943</v>
      </c>
      <c r="K7909" s="200"/>
      <c r="L7909" s="200"/>
      <c r="M7909" s="86">
        <f t="shared" ref="M7909:O7909" si="6698">SUM(M9263)</f>
        <v>0</v>
      </c>
      <c r="N7909" s="86">
        <f t="shared" si="6698"/>
        <v>0</v>
      </c>
      <c r="O7909" s="86">
        <f t="shared" si="6698"/>
        <v>0</v>
      </c>
      <c r="P7909" s="86"/>
      <c r="Q7909" s="200">
        <f t="shared" si="6559"/>
        <v>0</v>
      </c>
    </row>
    <row r="7910" spans="1:17" s="60" customFormat="1" ht="45.75" thickBot="1" x14ac:dyDescent="0.3">
      <c r="A7910" s="229" t="s">
        <v>1</v>
      </c>
      <c r="B7910" s="232" t="s">
        <v>1</v>
      </c>
      <c r="C7910" s="232" t="s">
        <v>1</v>
      </c>
      <c r="D7910" s="232" t="s">
        <v>1</v>
      </c>
      <c r="E7910" s="229" t="s">
        <v>1</v>
      </c>
      <c r="F7910" s="212" t="s">
        <v>1</v>
      </c>
      <c r="G7910" s="235" t="s">
        <v>1</v>
      </c>
      <c r="H7910" s="57" t="s">
        <v>78</v>
      </c>
      <c r="I7910" s="109" t="s">
        <v>3374</v>
      </c>
      <c r="J7910" s="109" t="s">
        <v>3433</v>
      </c>
      <c r="K7910" s="109" t="s">
        <v>3437</v>
      </c>
      <c r="L7910" s="109" t="s">
        <v>3434</v>
      </c>
      <c r="M7910" s="5" t="s">
        <v>3439</v>
      </c>
      <c r="N7910" s="5" t="s">
        <v>3440</v>
      </c>
      <c r="O7910" s="5" t="s">
        <v>3441</v>
      </c>
      <c r="P7910" s="5" t="s">
        <v>3438</v>
      </c>
      <c r="Q7910" s="162" t="s">
        <v>3302</v>
      </c>
    </row>
    <row r="7911" spans="1:17" s="60" customFormat="1" x14ac:dyDescent="0.25">
      <c r="A7911" s="230"/>
      <c r="B7911" s="233"/>
      <c r="C7911" s="233"/>
      <c r="D7911" s="233"/>
      <c r="E7911" s="230"/>
      <c r="F7911" s="213"/>
      <c r="G7911" s="236"/>
      <c r="H7911" s="89" t="s">
        <v>1</v>
      </c>
      <c r="I7911" s="110">
        <v>1</v>
      </c>
      <c r="J7911" s="110">
        <v>2</v>
      </c>
      <c r="K7911" s="110">
        <v>20</v>
      </c>
      <c r="L7911" s="110" t="s">
        <v>3402</v>
      </c>
      <c r="M7911" s="12">
        <v>5</v>
      </c>
      <c r="N7911" s="12">
        <v>6</v>
      </c>
      <c r="O7911" s="12">
        <v>7</v>
      </c>
      <c r="P7911" s="12" t="s">
        <v>3303</v>
      </c>
      <c r="Q7911" s="110">
        <v>9</v>
      </c>
    </row>
    <row r="7912" spans="1:17" s="60" customFormat="1" x14ac:dyDescent="0.25">
      <c r="A7912" s="230"/>
      <c r="B7912" s="233"/>
      <c r="C7912" s="233"/>
      <c r="D7912" s="233"/>
      <c r="E7912" s="230"/>
      <c r="F7912" s="213"/>
      <c r="G7912" s="236"/>
      <c r="H7912" s="90" t="s">
        <v>2874</v>
      </c>
      <c r="I7912" s="201">
        <f t="shared" ref="I7912:L7912" si="6699">SUM(I7908)</f>
        <v>198409957</v>
      </c>
      <c r="J7912" s="201">
        <f t="shared" ref="J7912" si="6700">SUM(J7908)</f>
        <v>169053216</v>
      </c>
      <c r="K7912" s="201">
        <f t="shared" ref="K7912" si="6701">SUM(K7908)</f>
        <v>134349928</v>
      </c>
      <c r="L7912" s="201">
        <f t="shared" si="6699"/>
        <v>32300476</v>
      </c>
      <c r="M7912" s="91">
        <f t="shared" ref="M7912:O7912" si="6702">SUM(M7908)</f>
        <v>14229781</v>
      </c>
      <c r="N7912" s="91">
        <f t="shared" si="6702"/>
        <v>12221057</v>
      </c>
      <c r="O7912" s="91">
        <f t="shared" si="6702"/>
        <v>5849638</v>
      </c>
      <c r="P7912" s="91">
        <f>K7912+L7912</f>
        <v>166650404</v>
      </c>
      <c r="Q7912" s="201">
        <f t="shared" ref="Q7912:Q7917" si="6703">IF(J7912=0,"-",P7912/J7912*100)</f>
        <v>98.578665312110942</v>
      </c>
    </row>
    <row r="7913" spans="1:17" s="60" customFormat="1" x14ac:dyDescent="0.25">
      <c r="A7913" s="230"/>
      <c r="B7913" s="233"/>
      <c r="C7913" s="233"/>
      <c r="D7913" s="233"/>
      <c r="E7913" s="230"/>
      <c r="F7913" s="213"/>
      <c r="G7913" s="236"/>
      <c r="H7913" s="92" t="s">
        <v>80</v>
      </c>
      <c r="I7913" s="193">
        <f t="shared" ref="I7913:L7913" si="6704">SUM(I7912)</f>
        <v>198409957</v>
      </c>
      <c r="J7913" s="193">
        <f t="shared" ref="J7913" si="6705">SUM(J7912)</f>
        <v>169053216</v>
      </c>
      <c r="K7913" s="193">
        <f t="shared" ref="K7913" si="6706">SUM(K7912)</f>
        <v>134349928</v>
      </c>
      <c r="L7913" s="193">
        <f t="shared" si="6704"/>
        <v>32300476</v>
      </c>
      <c r="M7913" s="46">
        <f t="shared" ref="M7913:O7913" si="6707">SUM(M7912)</f>
        <v>14229781</v>
      </c>
      <c r="N7913" s="46">
        <f t="shared" si="6707"/>
        <v>12221057</v>
      </c>
      <c r="O7913" s="46">
        <f t="shared" si="6707"/>
        <v>5849638</v>
      </c>
      <c r="P7913" s="46">
        <f>K7913+L7913</f>
        <v>166650404</v>
      </c>
      <c r="Q7913" s="193">
        <f t="shared" si="6703"/>
        <v>98.578665312110942</v>
      </c>
    </row>
    <row r="7914" spans="1:17" s="60" customFormat="1" x14ac:dyDescent="0.25">
      <c r="A7914" s="231"/>
      <c r="B7914" s="234"/>
      <c r="C7914" s="234"/>
      <c r="D7914" s="234"/>
      <c r="E7914" s="231"/>
      <c r="F7914" s="216"/>
      <c r="G7914" s="237"/>
      <c r="I7914" s="202"/>
      <c r="J7914" s="202">
        <v>0</v>
      </c>
      <c r="K7914" s="202"/>
      <c r="L7914" s="202">
        <f>M7914+N7914+O7914</f>
        <v>0</v>
      </c>
      <c r="P7914" s="60">
        <f>K7914+L7914</f>
        <v>0</v>
      </c>
      <c r="Q7914" s="176" t="str">
        <f t="shared" si="6703"/>
        <v>-</v>
      </c>
    </row>
    <row r="7915" spans="1:17" s="60" customFormat="1" x14ac:dyDescent="0.25">
      <c r="A7915" s="85" t="s">
        <v>1</v>
      </c>
      <c r="B7915" s="88" t="s">
        <v>1</v>
      </c>
      <c r="C7915" s="88" t="s">
        <v>1</v>
      </c>
      <c r="D7915" s="88" t="s">
        <v>1</v>
      </c>
      <c r="E7915" s="85" t="s">
        <v>1</v>
      </c>
      <c r="F7915" s="16" t="s">
        <v>1</v>
      </c>
      <c r="G7915" s="85" t="s">
        <v>1</v>
      </c>
      <c r="H7915" s="93" t="s">
        <v>1</v>
      </c>
      <c r="I7915" s="203"/>
      <c r="J7915" s="203">
        <v>0</v>
      </c>
      <c r="K7915" s="203"/>
      <c r="L7915" s="203">
        <f>M7915+N7915+O7915</f>
        <v>0</v>
      </c>
      <c r="M7915" s="93"/>
      <c r="N7915" s="93"/>
      <c r="O7915" s="93"/>
      <c r="P7915" s="93">
        <f>K7915+L7915</f>
        <v>0</v>
      </c>
      <c r="Q7915" s="177" t="str">
        <f t="shared" si="6703"/>
        <v>-</v>
      </c>
    </row>
    <row r="7916" spans="1:17" s="60" customFormat="1" x14ac:dyDescent="0.25">
      <c r="A7916" s="85" t="s">
        <v>1</v>
      </c>
      <c r="B7916" s="88" t="s">
        <v>1</v>
      </c>
      <c r="C7916" s="88" t="s">
        <v>1</v>
      </c>
      <c r="D7916" s="88" t="s">
        <v>1</v>
      </c>
      <c r="E7916" s="85" t="s">
        <v>1</v>
      </c>
      <c r="F7916" s="16" t="s">
        <v>1</v>
      </c>
      <c r="G7916" s="85" t="s">
        <v>1</v>
      </c>
      <c r="H7916" s="74" t="s">
        <v>3205</v>
      </c>
      <c r="I7916" s="198">
        <f t="shared" ref="I7916:L7916" si="6708">SUM(I7908)</f>
        <v>198409957</v>
      </c>
      <c r="J7916" s="198">
        <f t="shared" ref="J7916" si="6709">SUM(J7908)</f>
        <v>169053216</v>
      </c>
      <c r="K7916" s="198">
        <f t="shared" ref="K7916" si="6710">SUM(K7908)</f>
        <v>134349928</v>
      </c>
      <c r="L7916" s="198">
        <f t="shared" si="6708"/>
        <v>32300476</v>
      </c>
      <c r="M7916" s="75">
        <f t="shared" ref="M7916:O7917" si="6711">SUM(M7908)</f>
        <v>14229781</v>
      </c>
      <c r="N7916" s="75">
        <f t="shared" si="6711"/>
        <v>12221057</v>
      </c>
      <c r="O7916" s="75">
        <f t="shared" si="6711"/>
        <v>5849638</v>
      </c>
      <c r="P7916" s="75">
        <f>K7916+L7916</f>
        <v>166650404</v>
      </c>
      <c r="Q7916" s="198">
        <f t="shared" si="6703"/>
        <v>98.578665312110942</v>
      </c>
    </row>
    <row r="7917" spans="1:17" s="60" customFormat="1" x14ac:dyDescent="0.25">
      <c r="A7917" s="85" t="s">
        <v>1</v>
      </c>
      <c r="B7917" s="88" t="s">
        <v>1</v>
      </c>
      <c r="C7917" s="88" t="s">
        <v>1</v>
      </c>
      <c r="D7917" s="88" t="s">
        <v>1</v>
      </c>
      <c r="E7917" s="85" t="s">
        <v>1</v>
      </c>
      <c r="F7917" s="16" t="s">
        <v>1</v>
      </c>
      <c r="G7917" s="85" t="s">
        <v>1</v>
      </c>
      <c r="H7917" s="70" t="s">
        <v>77</v>
      </c>
      <c r="I7917" s="200">
        <f t="shared" ref="I7917:J7917" si="6712">SUM(I7909)</f>
        <v>2943</v>
      </c>
      <c r="J7917" s="200">
        <f t="shared" si="6712"/>
        <v>2943</v>
      </c>
      <c r="K7917" s="200"/>
      <c r="L7917" s="200"/>
      <c r="M7917" s="86">
        <f t="shared" si="6711"/>
        <v>0</v>
      </c>
      <c r="N7917" s="86">
        <f t="shared" si="6711"/>
        <v>0</v>
      </c>
      <c r="O7917" s="86">
        <f t="shared" si="6711"/>
        <v>0</v>
      </c>
      <c r="P7917" s="86"/>
      <c r="Q7917" s="200">
        <f t="shared" si="6703"/>
        <v>0</v>
      </c>
    </row>
    <row r="7918" spans="1:17" ht="15.75" thickBot="1" x14ac:dyDescent="0.3">
      <c r="A7918" s="1" t="s">
        <v>2839</v>
      </c>
      <c r="B7918" s="1" t="s">
        <v>82</v>
      </c>
      <c r="C7918" s="4" t="s">
        <v>1</v>
      </c>
      <c r="D7918" s="4" t="s">
        <v>1</v>
      </c>
      <c r="E7918" s="2" t="s">
        <v>1</v>
      </c>
      <c r="F7918" s="2" t="s">
        <v>1</v>
      </c>
      <c r="G7918" s="2" t="s">
        <v>1</v>
      </c>
      <c r="H7918" s="2" t="s">
        <v>1</v>
      </c>
      <c r="I7918" s="183"/>
      <c r="J7918" s="183"/>
      <c r="K7918" s="183"/>
      <c r="L7918" s="183">
        <f>M7918+N7918+O7918</f>
        <v>0</v>
      </c>
      <c r="M7918" s="3"/>
      <c r="N7918" s="3"/>
      <c r="O7918" s="3"/>
      <c r="P7918" s="3">
        <f>K7918+L7918</f>
        <v>0</v>
      </c>
      <c r="Q7918" s="161"/>
    </row>
    <row r="7919" spans="1:17" ht="45.75" thickBot="1" x14ac:dyDescent="0.3">
      <c r="A7919" s="5" t="s">
        <v>4</v>
      </c>
      <c r="B7919" s="5" t="s">
        <v>5</v>
      </c>
      <c r="C7919" s="5" t="s">
        <v>6</v>
      </c>
      <c r="D7919" s="6" t="s">
        <v>1</v>
      </c>
      <c r="E7919" s="5" t="s">
        <v>7</v>
      </c>
      <c r="F7919" s="5" t="s">
        <v>8</v>
      </c>
      <c r="G7919" s="5" t="s">
        <v>9</v>
      </c>
      <c r="H7919" s="5" t="s">
        <v>10</v>
      </c>
      <c r="I7919" s="109" t="s">
        <v>3374</v>
      </c>
      <c r="J7919" s="109" t="s">
        <v>3433</v>
      </c>
      <c r="K7919" s="109" t="s">
        <v>3437</v>
      </c>
      <c r="L7919" s="109" t="s">
        <v>3434</v>
      </c>
      <c r="M7919" s="5" t="s">
        <v>3439</v>
      </c>
      <c r="N7919" s="5" t="s">
        <v>3440</v>
      </c>
      <c r="O7919" s="5" t="s">
        <v>3441</v>
      </c>
      <c r="P7919" s="5" t="s">
        <v>3438</v>
      </c>
      <c r="Q7919" s="162" t="s">
        <v>3302</v>
      </c>
    </row>
    <row r="7920" spans="1:17" x14ac:dyDescent="0.25">
      <c r="A7920" s="7" t="s">
        <v>1</v>
      </c>
      <c r="B7920" s="7" t="s">
        <v>1</v>
      </c>
      <c r="C7920" s="7" t="s">
        <v>1</v>
      </c>
      <c r="D7920" s="8" t="s">
        <v>1</v>
      </c>
      <c r="E7920" s="8" t="s">
        <v>1</v>
      </c>
      <c r="F7920" s="9" t="s">
        <v>1</v>
      </c>
      <c r="G7920" s="10" t="s">
        <v>1</v>
      </c>
      <c r="H7920" s="11" t="s">
        <v>1</v>
      </c>
      <c r="I7920" s="110">
        <v>1</v>
      </c>
      <c r="J7920" s="110">
        <v>2</v>
      </c>
      <c r="K7920" s="110">
        <v>20</v>
      </c>
      <c r="L7920" s="110" t="s">
        <v>3402</v>
      </c>
      <c r="M7920" s="12">
        <v>5</v>
      </c>
      <c r="N7920" s="12">
        <v>6</v>
      </c>
      <c r="O7920" s="12">
        <v>7</v>
      </c>
      <c r="P7920" s="12" t="s">
        <v>3303</v>
      </c>
      <c r="Q7920" s="110">
        <v>9</v>
      </c>
    </row>
    <row r="7921" spans="1:17" x14ac:dyDescent="0.25">
      <c r="A7921" s="1" t="s">
        <v>2839</v>
      </c>
      <c r="B7921" s="1" t="s">
        <v>82</v>
      </c>
      <c r="C7921" s="4" t="s">
        <v>12</v>
      </c>
      <c r="D7921" s="4" t="s">
        <v>2877</v>
      </c>
      <c r="E7921" s="2" t="s">
        <v>1</v>
      </c>
      <c r="F7921" s="2" t="s">
        <v>1</v>
      </c>
      <c r="G7921" s="2" t="s">
        <v>1</v>
      </c>
      <c r="H7921" s="2" t="s">
        <v>2878</v>
      </c>
      <c r="I7921" s="183">
        <v>0</v>
      </c>
      <c r="J7921" s="183"/>
      <c r="K7921" s="183"/>
      <c r="L7921" s="183">
        <f>M7921+N7921+O7921</f>
        <v>0</v>
      </c>
      <c r="M7921" s="3"/>
      <c r="N7921" s="3"/>
      <c r="O7921" s="3"/>
      <c r="P7921" s="3">
        <f t="shared" ref="P7921:P7952" si="6713">K7921+L7921</f>
        <v>0</v>
      </c>
      <c r="Q7921" s="161"/>
    </row>
    <row r="7922" spans="1:17" ht="33.75" x14ac:dyDescent="0.25">
      <c r="A7922" s="1" t="s">
        <v>1</v>
      </c>
      <c r="B7922" s="1" t="s">
        <v>1</v>
      </c>
      <c r="C7922" s="1" t="s">
        <v>1</v>
      </c>
      <c r="D7922" s="2" t="s">
        <v>1</v>
      </c>
      <c r="E7922" s="2" t="s">
        <v>1</v>
      </c>
      <c r="F7922" s="2" t="s">
        <v>1</v>
      </c>
      <c r="G7922" s="2" t="s">
        <v>1</v>
      </c>
      <c r="H7922" s="13" t="s">
        <v>14</v>
      </c>
      <c r="I7922" s="184">
        <f t="shared" ref="I7922:L7922" si="6714">SUM(I7923,I7937,I7940)</f>
        <v>14400937</v>
      </c>
      <c r="J7922" s="184">
        <f t="shared" ref="J7922" si="6715">SUM(J7923,J7937,J7940)</f>
        <v>11649240</v>
      </c>
      <c r="K7922" s="184">
        <f t="shared" ref="K7922" si="6716">SUM(K7923,K7937,K7940)</f>
        <v>9066134</v>
      </c>
      <c r="L7922" s="184">
        <f t="shared" si="6714"/>
        <v>2144587</v>
      </c>
      <c r="M7922" s="14">
        <f t="shared" ref="M7922:O7922" si="6717">SUM(M7923,M7937,M7940)</f>
        <v>819826</v>
      </c>
      <c r="N7922" s="14">
        <f t="shared" si="6717"/>
        <v>767906</v>
      </c>
      <c r="O7922" s="14">
        <f t="shared" si="6717"/>
        <v>556855</v>
      </c>
      <c r="P7922" s="14">
        <f t="shared" si="6713"/>
        <v>11210721</v>
      </c>
      <c r="Q7922" s="184">
        <f t="shared" ref="Q7922:Q7953" si="6718">IF(J7922=0,"-",P7922/J7922*100)</f>
        <v>96.235642840219612</v>
      </c>
    </row>
    <row r="7923" spans="1:17" x14ac:dyDescent="0.25">
      <c r="A7923" s="4" t="s">
        <v>2839</v>
      </c>
      <c r="B7923" s="4" t="s">
        <v>82</v>
      </c>
      <c r="C7923" s="4" t="s">
        <v>12</v>
      </c>
      <c r="D7923" s="4" t="s">
        <v>2877</v>
      </c>
      <c r="E7923" s="2" t="s">
        <v>15</v>
      </c>
      <c r="F7923" s="2" t="s">
        <v>1</v>
      </c>
      <c r="G7923" s="2" t="s">
        <v>1</v>
      </c>
      <c r="H7923" s="2" t="s">
        <v>16</v>
      </c>
      <c r="I7923" s="185">
        <f t="shared" ref="I7923:L7923" si="6719">SUM(I7924:I7926)</f>
        <v>6238008</v>
      </c>
      <c r="J7923" s="185">
        <f t="shared" ref="J7923" si="6720">SUM(J7924:J7926)</f>
        <v>5491538</v>
      </c>
      <c r="K7923" s="185">
        <f t="shared" ref="K7923" si="6721">SUM(K7924:K7926)</f>
        <v>4335887</v>
      </c>
      <c r="L7923" s="185">
        <f t="shared" si="6719"/>
        <v>1108993</v>
      </c>
      <c r="M7923" s="15">
        <f t="shared" ref="M7923:O7923" si="6722">SUM(M7924:M7926)</f>
        <v>425100</v>
      </c>
      <c r="N7923" s="15">
        <f t="shared" si="6722"/>
        <v>425100</v>
      </c>
      <c r="O7923" s="15">
        <f t="shared" si="6722"/>
        <v>258793</v>
      </c>
      <c r="P7923" s="15">
        <f t="shared" si="6713"/>
        <v>5444880</v>
      </c>
      <c r="Q7923" s="185">
        <f t="shared" si="6718"/>
        <v>99.150365526014753</v>
      </c>
    </row>
    <row r="7924" spans="1:17" x14ac:dyDescent="0.25">
      <c r="A7924" s="4" t="s">
        <v>2839</v>
      </c>
      <c r="B7924" s="4" t="s">
        <v>82</v>
      </c>
      <c r="C7924" s="4" t="s">
        <v>12</v>
      </c>
      <c r="D7924" s="4" t="s">
        <v>2877</v>
      </c>
      <c r="E7924" s="3" t="s">
        <v>18</v>
      </c>
      <c r="F7924" s="4"/>
      <c r="G7924" s="16" t="s">
        <v>2860</v>
      </c>
      <c r="H7924" s="16" t="s">
        <v>17</v>
      </c>
      <c r="I7924" s="183">
        <v>4729694</v>
      </c>
      <c r="J7924" s="183">
        <v>4018094</v>
      </c>
      <c r="K7924" s="183">
        <v>3224800</v>
      </c>
      <c r="L7924" s="183">
        <f>M7924+N7924+O7924</f>
        <v>793294</v>
      </c>
      <c r="M7924" s="17">
        <v>320000</v>
      </c>
      <c r="N7924" s="17">
        <v>320000</v>
      </c>
      <c r="O7924" s="17">
        <v>153294</v>
      </c>
      <c r="P7924" s="17">
        <f t="shared" si="6713"/>
        <v>4018094</v>
      </c>
      <c r="Q7924" s="183">
        <f t="shared" si="6718"/>
        <v>100</v>
      </c>
    </row>
    <row r="7925" spans="1:17" x14ac:dyDescent="0.25">
      <c r="A7925" s="4" t="s">
        <v>2839</v>
      </c>
      <c r="B7925" s="4" t="s">
        <v>82</v>
      </c>
      <c r="C7925" s="4" t="s">
        <v>12</v>
      </c>
      <c r="D7925" s="4" t="s">
        <v>2877</v>
      </c>
      <c r="E7925" s="3" t="s">
        <v>18</v>
      </c>
      <c r="F7925" s="4" t="s">
        <v>2879</v>
      </c>
      <c r="G7925" s="16" t="s">
        <v>2860</v>
      </c>
      <c r="H7925" s="16" t="s">
        <v>2880</v>
      </c>
      <c r="I7925" s="183">
        <v>749500</v>
      </c>
      <c r="J7925" s="183">
        <v>749500</v>
      </c>
      <c r="K7925" s="183">
        <v>546000</v>
      </c>
      <c r="L7925" s="183">
        <f>M7925+N7925+O7925</f>
        <v>180000</v>
      </c>
      <c r="M7925" s="17">
        <v>60000</v>
      </c>
      <c r="N7925" s="17">
        <v>60000</v>
      </c>
      <c r="O7925" s="17">
        <v>60000</v>
      </c>
      <c r="P7925" s="17">
        <f t="shared" si="6713"/>
        <v>726000</v>
      </c>
      <c r="Q7925" s="183">
        <f t="shared" si="6718"/>
        <v>96.864576384256168</v>
      </c>
    </row>
    <row r="7926" spans="1:17" x14ac:dyDescent="0.25">
      <c r="A7926" s="1" t="s">
        <v>2839</v>
      </c>
      <c r="B7926" s="1" t="s">
        <v>82</v>
      </c>
      <c r="C7926" s="1" t="s">
        <v>12</v>
      </c>
      <c r="D7926" s="1" t="s">
        <v>2877</v>
      </c>
      <c r="E7926" s="1" t="s">
        <v>20</v>
      </c>
      <c r="F7926" s="4" t="s">
        <v>1</v>
      </c>
      <c r="G7926" s="16" t="s">
        <v>1</v>
      </c>
      <c r="H7926" s="2" t="s">
        <v>21</v>
      </c>
      <c r="I7926" s="185">
        <f t="shared" ref="I7926:O7926" si="6723">SUM(I7927:I7936)</f>
        <v>758814</v>
      </c>
      <c r="J7926" s="185">
        <f t="shared" si="6723"/>
        <v>723944</v>
      </c>
      <c r="K7926" s="185">
        <f t="shared" si="6723"/>
        <v>565087</v>
      </c>
      <c r="L7926" s="185">
        <f t="shared" si="6723"/>
        <v>135699</v>
      </c>
      <c r="M7926" s="15">
        <f t="shared" si="6723"/>
        <v>45100</v>
      </c>
      <c r="N7926" s="15">
        <f t="shared" si="6723"/>
        <v>45100</v>
      </c>
      <c r="O7926" s="15">
        <f t="shared" si="6723"/>
        <v>45499</v>
      </c>
      <c r="P7926" s="15">
        <f t="shared" si="6713"/>
        <v>700786</v>
      </c>
      <c r="Q7926" s="185">
        <f t="shared" si="6718"/>
        <v>96.801133789353884</v>
      </c>
    </row>
    <row r="7927" spans="1:17" x14ac:dyDescent="0.25">
      <c r="A7927" s="4" t="s">
        <v>2839</v>
      </c>
      <c r="B7927" s="4" t="s">
        <v>82</v>
      </c>
      <c r="C7927" s="4" t="s">
        <v>12</v>
      </c>
      <c r="D7927" s="4" t="s">
        <v>2877</v>
      </c>
      <c r="E7927" s="3" t="s">
        <v>22</v>
      </c>
      <c r="F7927" s="4" t="s">
        <v>2881</v>
      </c>
      <c r="G7927" s="16" t="s">
        <v>2860</v>
      </c>
      <c r="H7927" s="16" t="s">
        <v>86</v>
      </c>
      <c r="I7927" s="183">
        <v>73498</v>
      </c>
      <c r="J7927" s="183">
        <v>69498</v>
      </c>
      <c r="K7927" s="183">
        <v>54195</v>
      </c>
      <c r="L7927" s="183">
        <f t="shared" ref="L7927:L7936" si="6724">M7927+N7927+O7927</f>
        <v>15303</v>
      </c>
      <c r="M7927" s="17">
        <v>6100</v>
      </c>
      <c r="N7927" s="17">
        <v>6100</v>
      </c>
      <c r="O7927" s="17">
        <v>3103</v>
      </c>
      <c r="P7927" s="17">
        <f t="shared" si="6713"/>
        <v>69498</v>
      </c>
      <c r="Q7927" s="183">
        <f t="shared" si="6718"/>
        <v>100</v>
      </c>
    </row>
    <row r="7928" spans="1:17" x14ac:dyDescent="0.25">
      <c r="A7928" s="4" t="s">
        <v>2839</v>
      </c>
      <c r="B7928" s="4" t="s">
        <v>82</v>
      </c>
      <c r="C7928" s="4" t="s">
        <v>12</v>
      </c>
      <c r="D7928" s="4" t="s">
        <v>2877</v>
      </c>
      <c r="E7928" s="3" t="s">
        <v>22</v>
      </c>
      <c r="F7928" s="4" t="s">
        <v>2882</v>
      </c>
      <c r="G7928" s="16" t="s">
        <v>2860</v>
      </c>
      <c r="H7928" s="16" t="s">
        <v>26</v>
      </c>
      <c r="I7928" s="183">
        <v>416266</v>
      </c>
      <c r="J7928" s="183">
        <v>396396</v>
      </c>
      <c r="K7928" s="183">
        <v>294000</v>
      </c>
      <c r="L7928" s="183">
        <f t="shared" si="6724"/>
        <v>102396</v>
      </c>
      <c r="M7928" s="17">
        <v>33000</v>
      </c>
      <c r="N7928" s="17">
        <v>33000</v>
      </c>
      <c r="O7928" s="17">
        <v>36396</v>
      </c>
      <c r="P7928" s="17">
        <f t="shared" si="6713"/>
        <v>396396</v>
      </c>
      <c r="Q7928" s="183">
        <f t="shared" si="6718"/>
        <v>100</v>
      </c>
    </row>
    <row r="7929" spans="1:17" x14ac:dyDescent="0.25">
      <c r="A7929" s="4" t="s">
        <v>2839</v>
      </c>
      <c r="B7929" s="4" t="s">
        <v>82</v>
      </c>
      <c r="C7929" s="4" t="s">
        <v>12</v>
      </c>
      <c r="D7929" s="4" t="s">
        <v>2877</v>
      </c>
      <c r="E7929" s="3" t="s">
        <v>22</v>
      </c>
      <c r="F7929" s="4" t="s">
        <v>2883</v>
      </c>
      <c r="G7929" s="16" t="s">
        <v>2860</v>
      </c>
      <c r="H7929" s="16" t="s">
        <v>28</v>
      </c>
      <c r="I7929" s="183">
        <v>92750</v>
      </c>
      <c r="J7929" s="183">
        <v>72750</v>
      </c>
      <c r="K7929" s="183">
        <v>69108</v>
      </c>
      <c r="L7929" s="183">
        <f t="shared" si="6724"/>
        <v>0</v>
      </c>
      <c r="M7929" s="17"/>
      <c r="N7929" s="17"/>
      <c r="O7929" s="17"/>
      <c r="P7929" s="17">
        <f t="shared" si="6713"/>
        <v>69108</v>
      </c>
      <c r="Q7929" s="183">
        <f t="shared" si="6718"/>
        <v>94.993814432989694</v>
      </c>
    </row>
    <row r="7930" spans="1:17" x14ac:dyDescent="0.25">
      <c r="A7930" s="4" t="s">
        <v>2839</v>
      </c>
      <c r="B7930" s="4" t="s">
        <v>82</v>
      </c>
      <c r="C7930" s="4" t="s">
        <v>12</v>
      </c>
      <c r="D7930" s="4" t="s">
        <v>2877</v>
      </c>
      <c r="E7930" s="3" t="s">
        <v>22</v>
      </c>
      <c r="F7930" s="4" t="s">
        <v>2884</v>
      </c>
      <c r="G7930" s="16" t="s">
        <v>2860</v>
      </c>
      <c r="H7930" s="16" t="s">
        <v>24</v>
      </c>
      <c r="I7930" s="183">
        <v>31500</v>
      </c>
      <c r="J7930" s="183">
        <v>31500</v>
      </c>
      <c r="K7930" s="183">
        <v>31500</v>
      </c>
      <c r="L7930" s="183">
        <f t="shared" si="6724"/>
        <v>0</v>
      </c>
      <c r="M7930" s="17"/>
      <c r="N7930" s="17"/>
      <c r="O7930" s="17"/>
      <c r="P7930" s="17">
        <f t="shared" si="6713"/>
        <v>31500</v>
      </c>
      <c r="Q7930" s="183">
        <f t="shared" si="6718"/>
        <v>100</v>
      </c>
    </row>
    <row r="7931" spans="1:17" x14ac:dyDescent="0.25">
      <c r="A7931" s="4" t="s">
        <v>2839</v>
      </c>
      <c r="B7931" s="4" t="s">
        <v>82</v>
      </c>
      <c r="C7931" s="4" t="s">
        <v>12</v>
      </c>
      <c r="D7931" s="4" t="s">
        <v>2877</v>
      </c>
      <c r="E7931" s="3" t="s">
        <v>22</v>
      </c>
      <c r="F7931" s="4" t="s">
        <v>2885</v>
      </c>
      <c r="G7931" s="16" t="s">
        <v>2860</v>
      </c>
      <c r="H7931" s="16" t="s">
        <v>30</v>
      </c>
      <c r="I7931" s="183">
        <v>48000</v>
      </c>
      <c r="J7931" s="183">
        <v>57000</v>
      </c>
      <c r="K7931" s="183">
        <v>54784</v>
      </c>
      <c r="L7931" s="183">
        <f t="shared" si="6724"/>
        <v>0</v>
      </c>
      <c r="M7931" s="17"/>
      <c r="N7931" s="17"/>
      <c r="O7931" s="17"/>
      <c r="P7931" s="17">
        <f t="shared" si="6713"/>
        <v>54784</v>
      </c>
      <c r="Q7931" s="183">
        <f t="shared" si="6718"/>
        <v>96.112280701754386</v>
      </c>
    </row>
    <row r="7932" spans="1:17" ht="22.5" x14ac:dyDescent="0.25">
      <c r="A7932" s="4" t="s">
        <v>2839</v>
      </c>
      <c r="B7932" s="4" t="s">
        <v>82</v>
      </c>
      <c r="C7932" s="4" t="s">
        <v>12</v>
      </c>
      <c r="D7932" s="4" t="s">
        <v>2877</v>
      </c>
      <c r="E7932" s="3" t="s">
        <v>22</v>
      </c>
      <c r="F7932" s="4" t="s">
        <v>2886</v>
      </c>
      <c r="G7932" s="16" t="s">
        <v>2860</v>
      </c>
      <c r="H7932" s="16" t="s">
        <v>2887</v>
      </c>
      <c r="I7932" s="183">
        <v>50</v>
      </c>
      <c r="J7932" s="183">
        <v>50</v>
      </c>
      <c r="K7932" s="183">
        <v>0</v>
      </c>
      <c r="L7932" s="183">
        <f t="shared" si="6724"/>
        <v>0</v>
      </c>
      <c r="M7932" s="17"/>
      <c r="N7932" s="17"/>
      <c r="O7932" s="17"/>
      <c r="P7932" s="17">
        <f t="shared" si="6713"/>
        <v>0</v>
      </c>
      <c r="Q7932" s="183">
        <f t="shared" si="6718"/>
        <v>0</v>
      </c>
    </row>
    <row r="7933" spans="1:17" x14ac:dyDescent="0.25">
      <c r="A7933" s="4" t="s">
        <v>2839</v>
      </c>
      <c r="B7933" s="4" t="s">
        <v>82</v>
      </c>
      <c r="C7933" s="4" t="s">
        <v>12</v>
      </c>
      <c r="D7933" s="4" t="s">
        <v>2877</v>
      </c>
      <c r="E7933" s="3" t="s">
        <v>22</v>
      </c>
      <c r="F7933" s="4" t="s">
        <v>2888</v>
      </c>
      <c r="G7933" s="16" t="s">
        <v>2860</v>
      </c>
      <c r="H7933" s="16" t="s">
        <v>2889</v>
      </c>
      <c r="I7933" s="183">
        <v>96600</v>
      </c>
      <c r="J7933" s="183">
        <v>96600</v>
      </c>
      <c r="K7933" s="183">
        <v>61500</v>
      </c>
      <c r="L7933" s="183">
        <f t="shared" si="6724"/>
        <v>18000</v>
      </c>
      <c r="M7933" s="17">
        <v>6000</v>
      </c>
      <c r="N7933" s="17">
        <v>6000</v>
      </c>
      <c r="O7933" s="17">
        <v>6000</v>
      </c>
      <c r="P7933" s="17">
        <f t="shared" si="6713"/>
        <v>79500</v>
      </c>
      <c r="Q7933" s="183">
        <f t="shared" si="6718"/>
        <v>82.298136645962742</v>
      </c>
    </row>
    <row r="7934" spans="1:17" x14ac:dyDescent="0.25">
      <c r="A7934" s="4" t="s">
        <v>2839</v>
      </c>
      <c r="B7934" s="4" t="s">
        <v>82</v>
      </c>
      <c r="C7934" s="4" t="s">
        <v>12</v>
      </c>
      <c r="D7934" s="4" t="s">
        <v>2877</v>
      </c>
      <c r="E7934" s="3" t="s">
        <v>22</v>
      </c>
      <c r="F7934" s="4" t="s">
        <v>2890</v>
      </c>
      <c r="G7934" s="16" t="s">
        <v>2860</v>
      </c>
      <c r="H7934" s="16" t="s">
        <v>2891</v>
      </c>
      <c r="I7934" s="183">
        <v>50</v>
      </c>
      <c r="J7934" s="183">
        <v>50</v>
      </c>
      <c r="K7934" s="183">
        <v>0</v>
      </c>
      <c r="L7934" s="183">
        <f t="shared" si="6724"/>
        <v>0</v>
      </c>
      <c r="M7934" s="17"/>
      <c r="N7934" s="17"/>
      <c r="O7934" s="17"/>
      <c r="P7934" s="17">
        <f t="shared" si="6713"/>
        <v>0</v>
      </c>
      <c r="Q7934" s="183">
        <f t="shared" si="6718"/>
        <v>0</v>
      </c>
    </row>
    <row r="7935" spans="1:17" x14ac:dyDescent="0.25">
      <c r="A7935" s="4" t="s">
        <v>2839</v>
      </c>
      <c r="B7935" s="4" t="s">
        <v>82</v>
      </c>
      <c r="C7935" s="4" t="s">
        <v>12</v>
      </c>
      <c r="D7935" s="4" t="s">
        <v>2877</v>
      </c>
      <c r="E7935" s="3" t="s">
        <v>22</v>
      </c>
      <c r="F7935" s="4" t="s">
        <v>2892</v>
      </c>
      <c r="G7935" s="16" t="s">
        <v>2860</v>
      </c>
      <c r="H7935" s="16" t="s">
        <v>2893</v>
      </c>
      <c r="I7935" s="183">
        <v>50</v>
      </c>
      <c r="J7935" s="183">
        <v>50</v>
      </c>
      <c r="K7935" s="183">
        <v>0</v>
      </c>
      <c r="L7935" s="183">
        <f t="shared" si="6724"/>
        <v>0</v>
      </c>
      <c r="M7935" s="17"/>
      <c r="N7935" s="17"/>
      <c r="O7935" s="17"/>
      <c r="P7935" s="17">
        <f t="shared" si="6713"/>
        <v>0</v>
      </c>
      <c r="Q7935" s="183">
        <f t="shared" si="6718"/>
        <v>0</v>
      </c>
    </row>
    <row r="7936" spans="1:17" x14ac:dyDescent="0.25">
      <c r="A7936" s="4" t="s">
        <v>2839</v>
      </c>
      <c r="B7936" s="4" t="s">
        <v>82</v>
      </c>
      <c r="C7936" s="4" t="s">
        <v>12</v>
      </c>
      <c r="D7936" s="4" t="s">
        <v>2877</v>
      </c>
      <c r="E7936" s="3" t="s">
        <v>22</v>
      </c>
      <c r="F7936" s="4" t="s">
        <v>2894</v>
      </c>
      <c r="G7936" s="16" t="s">
        <v>2860</v>
      </c>
      <c r="H7936" s="16" t="s">
        <v>2895</v>
      </c>
      <c r="I7936" s="183">
        <v>50</v>
      </c>
      <c r="J7936" s="183">
        <v>50</v>
      </c>
      <c r="K7936" s="183">
        <v>0</v>
      </c>
      <c r="L7936" s="183">
        <f t="shared" si="6724"/>
        <v>0</v>
      </c>
      <c r="M7936" s="17"/>
      <c r="N7936" s="17"/>
      <c r="O7936" s="17"/>
      <c r="P7936" s="17">
        <f t="shared" si="6713"/>
        <v>0</v>
      </c>
      <c r="Q7936" s="183">
        <f t="shared" si="6718"/>
        <v>0</v>
      </c>
    </row>
    <row r="7937" spans="1:17" x14ac:dyDescent="0.25">
      <c r="A7937" s="4" t="s">
        <v>2839</v>
      </c>
      <c r="B7937" s="4" t="s">
        <v>82</v>
      </c>
      <c r="C7937" s="4" t="s">
        <v>12</v>
      </c>
      <c r="D7937" s="4" t="s">
        <v>2877</v>
      </c>
      <c r="E7937" s="2" t="s">
        <v>31</v>
      </c>
      <c r="F7937" s="2" t="s">
        <v>1</v>
      </c>
      <c r="G7937" s="2" t="s">
        <v>1</v>
      </c>
      <c r="H7937" s="2" t="s">
        <v>32</v>
      </c>
      <c r="I7937" s="185">
        <f t="shared" ref="I7937:O7937" si="6725">SUM(I7938:I7939)</f>
        <v>528818</v>
      </c>
      <c r="J7937" s="185">
        <f t="shared" si="6725"/>
        <v>452516</v>
      </c>
      <c r="K7937" s="185">
        <f t="shared" si="6725"/>
        <v>381548</v>
      </c>
      <c r="L7937" s="185">
        <f t="shared" si="6725"/>
        <v>70968</v>
      </c>
      <c r="M7937" s="15">
        <f t="shared" si="6725"/>
        <v>39100</v>
      </c>
      <c r="N7937" s="15">
        <f t="shared" si="6725"/>
        <v>31306</v>
      </c>
      <c r="O7937" s="15">
        <f t="shared" si="6725"/>
        <v>562</v>
      </c>
      <c r="P7937" s="15">
        <f t="shared" si="6713"/>
        <v>452516</v>
      </c>
      <c r="Q7937" s="185">
        <f t="shared" si="6718"/>
        <v>100</v>
      </c>
    </row>
    <row r="7938" spans="1:17" x14ac:dyDescent="0.25">
      <c r="A7938" s="4" t="s">
        <v>2839</v>
      </c>
      <c r="B7938" s="4" t="s">
        <v>82</v>
      </c>
      <c r="C7938" s="4" t="s">
        <v>12</v>
      </c>
      <c r="D7938" s="4" t="s">
        <v>2877</v>
      </c>
      <c r="E7938" s="3" t="s">
        <v>34</v>
      </c>
      <c r="F7938" s="4"/>
      <c r="G7938" s="16" t="s">
        <v>2860</v>
      </c>
      <c r="H7938" s="16" t="s">
        <v>33</v>
      </c>
      <c r="I7938" s="183">
        <v>460556</v>
      </c>
      <c r="J7938" s="183">
        <v>384254</v>
      </c>
      <c r="K7938" s="183">
        <v>326048</v>
      </c>
      <c r="L7938" s="183">
        <f>M7938+N7938+O7938</f>
        <v>58206</v>
      </c>
      <c r="M7938" s="17">
        <v>33000</v>
      </c>
      <c r="N7938" s="17">
        <v>25206</v>
      </c>
      <c r="O7938" s="17"/>
      <c r="P7938" s="17">
        <f t="shared" si="6713"/>
        <v>384254</v>
      </c>
      <c r="Q7938" s="183">
        <f t="shared" si="6718"/>
        <v>100</v>
      </c>
    </row>
    <row r="7939" spans="1:17" x14ac:dyDescent="0.25">
      <c r="A7939" s="4" t="s">
        <v>2839</v>
      </c>
      <c r="B7939" s="4" t="s">
        <v>82</v>
      </c>
      <c r="C7939" s="4" t="s">
        <v>12</v>
      </c>
      <c r="D7939" s="4" t="s">
        <v>2877</v>
      </c>
      <c r="E7939" s="3" t="s">
        <v>34</v>
      </c>
      <c r="F7939" s="4" t="s">
        <v>2896</v>
      </c>
      <c r="G7939" s="16" t="s">
        <v>2860</v>
      </c>
      <c r="H7939" s="16" t="s">
        <v>2897</v>
      </c>
      <c r="I7939" s="183">
        <v>68262</v>
      </c>
      <c r="J7939" s="183">
        <v>68262</v>
      </c>
      <c r="K7939" s="183">
        <v>55500</v>
      </c>
      <c r="L7939" s="183">
        <f>M7939+N7939+O7939</f>
        <v>12762</v>
      </c>
      <c r="M7939" s="17">
        <v>6100</v>
      </c>
      <c r="N7939" s="17">
        <v>6100</v>
      </c>
      <c r="O7939" s="17">
        <v>562</v>
      </c>
      <c r="P7939" s="17">
        <f t="shared" si="6713"/>
        <v>68262</v>
      </c>
      <c r="Q7939" s="183">
        <f t="shared" si="6718"/>
        <v>100</v>
      </c>
    </row>
    <row r="7940" spans="1:17" x14ac:dyDescent="0.25">
      <c r="A7940" s="4" t="s">
        <v>2839</v>
      </c>
      <c r="B7940" s="4" t="s">
        <v>82</v>
      </c>
      <c r="C7940" s="4" t="s">
        <v>12</v>
      </c>
      <c r="D7940" s="4" t="s">
        <v>2877</v>
      </c>
      <c r="E7940" s="2" t="s">
        <v>35</v>
      </c>
      <c r="F7940" s="2" t="s">
        <v>1</v>
      </c>
      <c r="G7940" s="2" t="s">
        <v>1</v>
      </c>
      <c r="H7940" s="2" t="s">
        <v>36</v>
      </c>
      <c r="I7940" s="185">
        <f t="shared" ref="I7940:O7940" si="6726">SUM(I7941:I7949)</f>
        <v>7634111</v>
      </c>
      <c r="J7940" s="185">
        <f t="shared" si="6726"/>
        <v>5705186</v>
      </c>
      <c r="K7940" s="185">
        <f>SUM(K7941:K7949)</f>
        <v>4348699</v>
      </c>
      <c r="L7940" s="185">
        <f t="shared" si="6726"/>
        <v>964626</v>
      </c>
      <c r="M7940" s="15">
        <f t="shared" si="6726"/>
        <v>355626</v>
      </c>
      <c r="N7940" s="15">
        <f t="shared" si="6726"/>
        <v>311500</v>
      </c>
      <c r="O7940" s="15">
        <f t="shared" si="6726"/>
        <v>297500</v>
      </c>
      <c r="P7940" s="15">
        <f t="shared" si="6713"/>
        <v>5313325</v>
      </c>
      <c r="Q7940" s="185">
        <f t="shared" si="6718"/>
        <v>93.131494748812742</v>
      </c>
    </row>
    <row r="7941" spans="1:17" x14ac:dyDescent="0.25">
      <c r="A7941" s="4" t="s">
        <v>2839</v>
      </c>
      <c r="B7941" s="4" t="s">
        <v>82</v>
      </c>
      <c r="C7941" s="4" t="s">
        <v>12</v>
      </c>
      <c r="D7941" s="4" t="s">
        <v>2877</v>
      </c>
      <c r="E7941" s="3" t="s">
        <v>39</v>
      </c>
      <c r="F7941" s="4"/>
      <c r="G7941" s="16" t="s">
        <v>2860</v>
      </c>
      <c r="H7941" s="16" t="s">
        <v>38</v>
      </c>
      <c r="I7941" s="183">
        <v>420900</v>
      </c>
      <c r="J7941" s="183">
        <v>13000</v>
      </c>
      <c r="K7941" s="183">
        <v>13000</v>
      </c>
      <c r="L7941" s="183">
        <f t="shared" ref="L7941:L7948" si="6727">M7941+N7941+O7941</f>
        <v>0</v>
      </c>
      <c r="M7941" s="17"/>
      <c r="N7941" s="17"/>
      <c r="O7941" s="17"/>
      <c r="P7941" s="17">
        <f t="shared" si="6713"/>
        <v>13000</v>
      </c>
      <c r="Q7941" s="183">
        <f t="shared" si="6718"/>
        <v>100</v>
      </c>
    </row>
    <row r="7942" spans="1:17" x14ac:dyDescent="0.25">
      <c r="A7942" s="4" t="s">
        <v>2839</v>
      </c>
      <c r="B7942" s="4" t="s">
        <v>82</v>
      </c>
      <c r="C7942" s="4" t="s">
        <v>12</v>
      </c>
      <c r="D7942" s="4" t="s">
        <v>2877</v>
      </c>
      <c r="E7942" s="3" t="s">
        <v>197</v>
      </c>
      <c r="F7942" s="4"/>
      <c r="G7942" s="16" t="s">
        <v>2860</v>
      </c>
      <c r="H7942" s="16" t="s">
        <v>196</v>
      </c>
      <c r="I7942" s="183">
        <v>210000</v>
      </c>
      <c r="J7942" s="183">
        <v>170000</v>
      </c>
      <c r="K7942" s="183">
        <v>136000</v>
      </c>
      <c r="L7942" s="183">
        <f t="shared" si="6727"/>
        <v>34000</v>
      </c>
      <c r="M7942" s="17">
        <v>34000</v>
      </c>
      <c r="N7942" s="17"/>
      <c r="O7942" s="17"/>
      <c r="P7942" s="17">
        <f t="shared" si="6713"/>
        <v>170000</v>
      </c>
      <c r="Q7942" s="183">
        <f t="shared" si="6718"/>
        <v>100</v>
      </c>
    </row>
    <row r="7943" spans="1:17" x14ac:dyDescent="0.25">
      <c r="A7943" s="4" t="s">
        <v>2839</v>
      </c>
      <c r="B7943" s="4" t="s">
        <v>82</v>
      </c>
      <c r="C7943" s="4" t="s">
        <v>12</v>
      </c>
      <c r="D7943" s="4" t="s">
        <v>2877</v>
      </c>
      <c r="E7943" s="3" t="s">
        <v>200</v>
      </c>
      <c r="F7943" s="4"/>
      <c r="G7943" s="16" t="s">
        <v>2860</v>
      </c>
      <c r="H7943" s="16" t="s">
        <v>199</v>
      </c>
      <c r="I7943" s="183">
        <v>225100</v>
      </c>
      <c r="J7943" s="183">
        <v>177000</v>
      </c>
      <c r="K7943" s="183">
        <v>135000</v>
      </c>
      <c r="L7943" s="183">
        <f t="shared" si="6727"/>
        <v>42000</v>
      </c>
      <c r="M7943" s="17">
        <v>17000</v>
      </c>
      <c r="N7943" s="17">
        <v>15000</v>
      </c>
      <c r="O7943" s="17">
        <v>10000</v>
      </c>
      <c r="P7943" s="17">
        <f t="shared" si="6713"/>
        <v>177000</v>
      </c>
      <c r="Q7943" s="183">
        <f t="shared" si="6718"/>
        <v>100</v>
      </c>
    </row>
    <row r="7944" spans="1:17" x14ac:dyDescent="0.25">
      <c r="A7944" s="4" t="s">
        <v>2839</v>
      </c>
      <c r="B7944" s="4" t="s">
        <v>82</v>
      </c>
      <c r="C7944" s="4" t="s">
        <v>12</v>
      </c>
      <c r="D7944" s="4" t="s">
        <v>2877</v>
      </c>
      <c r="E7944" s="3" t="s">
        <v>203</v>
      </c>
      <c r="F7944" s="4"/>
      <c r="G7944" s="16" t="s">
        <v>2860</v>
      </c>
      <c r="H7944" s="16" t="s">
        <v>202</v>
      </c>
      <c r="I7944" s="183">
        <v>100000</v>
      </c>
      <c r="J7944" s="183">
        <v>5771</v>
      </c>
      <c r="K7944" s="183">
        <v>5771</v>
      </c>
      <c r="L7944" s="183">
        <f t="shared" si="6727"/>
        <v>0</v>
      </c>
      <c r="M7944" s="17"/>
      <c r="N7944" s="17"/>
      <c r="O7944" s="17"/>
      <c r="P7944" s="17">
        <f t="shared" si="6713"/>
        <v>5771</v>
      </c>
      <c r="Q7944" s="183">
        <f t="shared" si="6718"/>
        <v>100</v>
      </c>
    </row>
    <row r="7945" spans="1:17" x14ac:dyDescent="0.25">
      <c r="A7945" s="4" t="s">
        <v>2839</v>
      </c>
      <c r="B7945" s="4" t="s">
        <v>82</v>
      </c>
      <c r="C7945" s="4" t="s">
        <v>12</v>
      </c>
      <c r="D7945" s="4" t="s">
        <v>2877</v>
      </c>
      <c r="E7945" s="3" t="s">
        <v>206</v>
      </c>
      <c r="F7945" s="4"/>
      <c r="G7945" s="16" t="s">
        <v>2860</v>
      </c>
      <c r="H7945" s="16" t="s">
        <v>205</v>
      </c>
      <c r="I7945" s="183">
        <v>14000</v>
      </c>
      <c r="J7945" s="183">
        <v>0</v>
      </c>
      <c r="K7945" s="183">
        <v>0</v>
      </c>
      <c r="L7945" s="183">
        <f t="shared" si="6727"/>
        <v>0</v>
      </c>
      <c r="M7945" s="17"/>
      <c r="N7945" s="17"/>
      <c r="O7945" s="17"/>
      <c r="P7945" s="17">
        <f t="shared" si="6713"/>
        <v>0</v>
      </c>
      <c r="Q7945" s="161" t="str">
        <f t="shared" si="6718"/>
        <v>-</v>
      </c>
    </row>
    <row r="7946" spans="1:17" x14ac:dyDescent="0.25">
      <c r="A7946" s="4" t="s">
        <v>2839</v>
      </c>
      <c r="B7946" s="4" t="s">
        <v>82</v>
      </c>
      <c r="C7946" s="4" t="s">
        <v>12</v>
      </c>
      <c r="D7946" s="4" t="s">
        <v>2877</v>
      </c>
      <c r="E7946" s="3" t="s">
        <v>209</v>
      </c>
      <c r="F7946" s="4"/>
      <c r="G7946" s="16" t="s">
        <v>2860</v>
      </c>
      <c r="H7946" s="16" t="s">
        <v>208</v>
      </c>
      <c r="I7946" s="183">
        <v>74000</v>
      </c>
      <c r="J7946" s="183">
        <v>50000</v>
      </c>
      <c r="K7946" s="183">
        <v>37000</v>
      </c>
      <c r="L7946" s="183">
        <f t="shared" si="6727"/>
        <v>9000</v>
      </c>
      <c r="M7946" s="208">
        <v>6000</v>
      </c>
      <c r="N7946" s="17">
        <v>3000</v>
      </c>
      <c r="O7946" s="17"/>
      <c r="P7946" s="17">
        <f t="shared" si="6713"/>
        <v>46000</v>
      </c>
      <c r="Q7946" s="183">
        <f t="shared" si="6718"/>
        <v>92</v>
      </c>
    </row>
    <row r="7947" spans="1:17" x14ac:dyDescent="0.25">
      <c r="A7947" s="4" t="s">
        <v>2839</v>
      </c>
      <c r="B7947" s="4" t="s">
        <v>82</v>
      </c>
      <c r="C7947" s="4" t="s">
        <v>12</v>
      </c>
      <c r="D7947" s="4" t="s">
        <v>2877</v>
      </c>
      <c r="E7947" s="3" t="s">
        <v>212</v>
      </c>
      <c r="F7947" s="4"/>
      <c r="G7947" s="16" t="s">
        <v>2860</v>
      </c>
      <c r="H7947" s="16" t="s">
        <v>211</v>
      </c>
      <c r="I7947" s="183">
        <v>258400</v>
      </c>
      <c r="J7947" s="183">
        <v>60500</v>
      </c>
      <c r="K7947" s="183">
        <v>46000</v>
      </c>
      <c r="L7947" s="183">
        <f t="shared" si="6727"/>
        <v>14500</v>
      </c>
      <c r="M7947" s="17">
        <v>6000</v>
      </c>
      <c r="N7947" s="17">
        <v>6000</v>
      </c>
      <c r="O7947" s="17">
        <v>2500</v>
      </c>
      <c r="P7947" s="17">
        <f t="shared" si="6713"/>
        <v>60500</v>
      </c>
      <c r="Q7947" s="183">
        <f t="shared" si="6718"/>
        <v>100</v>
      </c>
    </row>
    <row r="7948" spans="1:17" x14ac:dyDescent="0.25">
      <c r="A7948" s="4" t="s">
        <v>2839</v>
      </c>
      <c r="B7948" s="4" t="s">
        <v>82</v>
      </c>
      <c r="C7948" s="4" t="s">
        <v>12</v>
      </c>
      <c r="D7948" s="4" t="s">
        <v>2877</v>
      </c>
      <c r="E7948" s="3" t="s">
        <v>215</v>
      </c>
      <c r="F7948" s="4"/>
      <c r="G7948" s="16" t="s">
        <v>2860</v>
      </c>
      <c r="H7948" s="16" t="s">
        <v>214</v>
      </c>
      <c r="I7948" s="183">
        <v>36500</v>
      </c>
      <c r="J7948" s="183">
        <v>30000</v>
      </c>
      <c r="K7948" s="183">
        <v>0</v>
      </c>
      <c r="L7948" s="183">
        <f t="shared" si="6727"/>
        <v>5000</v>
      </c>
      <c r="M7948" s="17">
        <v>2500</v>
      </c>
      <c r="N7948" s="17">
        <v>2500</v>
      </c>
      <c r="O7948" s="17"/>
      <c r="P7948" s="17">
        <f t="shared" si="6713"/>
        <v>5000</v>
      </c>
      <c r="Q7948" s="183">
        <f t="shared" si="6718"/>
        <v>16.666666666666664</v>
      </c>
    </row>
    <row r="7949" spans="1:17" x14ac:dyDescent="0.25">
      <c r="A7949" s="1" t="s">
        <v>2839</v>
      </c>
      <c r="B7949" s="1" t="s">
        <v>82</v>
      </c>
      <c r="C7949" s="1" t="s">
        <v>12</v>
      </c>
      <c r="D7949" s="1" t="s">
        <v>2877</v>
      </c>
      <c r="E7949" s="1" t="s">
        <v>40</v>
      </c>
      <c r="F7949" s="4" t="s">
        <v>1</v>
      </c>
      <c r="G7949" s="16" t="s">
        <v>1</v>
      </c>
      <c r="H7949" s="2" t="s">
        <v>41</v>
      </c>
      <c r="I7949" s="185">
        <f t="shared" ref="I7949:O7949" si="6728">SUM(I7950:I7958)</f>
        <v>6295211</v>
      </c>
      <c r="J7949" s="185">
        <f t="shared" si="6728"/>
        <v>5198915</v>
      </c>
      <c r="K7949" s="185">
        <f>SUM(K7950:K7958)</f>
        <v>3975928</v>
      </c>
      <c r="L7949" s="185">
        <f t="shared" si="6728"/>
        <v>860126</v>
      </c>
      <c r="M7949" s="15">
        <f t="shared" si="6728"/>
        <v>290126</v>
      </c>
      <c r="N7949" s="15">
        <f t="shared" si="6728"/>
        <v>285000</v>
      </c>
      <c r="O7949" s="15">
        <f t="shared" si="6728"/>
        <v>285000</v>
      </c>
      <c r="P7949" s="15">
        <f t="shared" si="6713"/>
        <v>4836054</v>
      </c>
      <c r="Q7949" s="185">
        <f t="shared" si="6718"/>
        <v>93.020447535687737</v>
      </c>
    </row>
    <row r="7950" spans="1:17" x14ac:dyDescent="0.25">
      <c r="A7950" s="4" t="s">
        <v>2839</v>
      </c>
      <c r="B7950" s="4" t="s">
        <v>82</v>
      </c>
      <c r="C7950" s="4" t="s">
        <v>12</v>
      </c>
      <c r="D7950" s="4" t="s">
        <v>2877</v>
      </c>
      <c r="E7950" s="3" t="s">
        <v>42</v>
      </c>
      <c r="F7950" s="4"/>
      <c r="G7950" s="16" t="s">
        <v>2860</v>
      </c>
      <c r="H7950" s="16" t="s">
        <v>41</v>
      </c>
      <c r="I7950" s="183">
        <v>1842846</v>
      </c>
      <c r="J7950" s="183">
        <v>769174</v>
      </c>
      <c r="K7950" s="183">
        <v>627928</v>
      </c>
      <c r="L7950" s="183">
        <f t="shared" ref="L7950:L7958" si="6729">M7950+N7950+O7950</f>
        <v>105000</v>
      </c>
      <c r="M7950" s="208">
        <v>35000</v>
      </c>
      <c r="N7950" s="208">
        <v>35000</v>
      </c>
      <c r="O7950" s="208">
        <v>35000</v>
      </c>
      <c r="P7950" s="17">
        <f t="shared" si="6713"/>
        <v>732928</v>
      </c>
      <c r="Q7950" s="183">
        <f t="shared" si="6718"/>
        <v>95.287672230210589</v>
      </c>
    </row>
    <row r="7951" spans="1:17" x14ac:dyDescent="0.25">
      <c r="A7951" s="4" t="s">
        <v>2839</v>
      </c>
      <c r="B7951" s="4" t="s">
        <v>82</v>
      </c>
      <c r="C7951" s="4" t="s">
        <v>12</v>
      </c>
      <c r="D7951" s="4" t="s">
        <v>2877</v>
      </c>
      <c r="E7951" s="3" t="s">
        <v>42</v>
      </c>
      <c r="F7951" s="4" t="s">
        <v>3367</v>
      </c>
      <c r="G7951" s="16" t="s">
        <v>2860</v>
      </c>
      <c r="H7951" s="16" t="s">
        <v>2898</v>
      </c>
      <c r="I7951" s="183">
        <v>30000</v>
      </c>
      <c r="J7951" s="183">
        <v>50000</v>
      </c>
      <c r="K7951" s="183">
        <v>35000</v>
      </c>
      <c r="L7951" s="183">
        <f t="shared" si="6729"/>
        <v>5000</v>
      </c>
      <c r="M7951" s="17">
        <v>5000</v>
      </c>
      <c r="N7951" s="17"/>
      <c r="O7951" s="17"/>
      <c r="P7951" s="17">
        <f t="shared" si="6713"/>
        <v>40000</v>
      </c>
      <c r="Q7951" s="183">
        <f t="shared" si="6718"/>
        <v>80</v>
      </c>
    </row>
    <row r="7952" spans="1:17" x14ac:dyDescent="0.25">
      <c r="A7952" s="4" t="s">
        <v>2839</v>
      </c>
      <c r="B7952" s="4" t="s">
        <v>82</v>
      </c>
      <c r="C7952" s="4" t="s">
        <v>12</v>
      </c>
      <c r="D7952" s="4" t="s">
        <v>2877</v>
      </c>
      <c r="E7952" s="3" t="s">
        <v>42</v>
      </c>
      <c r="F7952" s="4" t="s">
        <v>3368</v>
      </c>
      <c r="G7952" s="16" t="s">
        <v>2860</v>
      </c>
      <c r="H7952" s="16" t="s">
        <v>2899</v>
      </c>
      <c r="I7952" s="183">
        <v>50</v>
      </c>
      <c r="J7952" s="183">
        <v>50</v>
      </c>
      <c r="K7952" s="183">
        <v>0</v>
      </c>
      <c r="L7952" s="183">
        <f t="shared" si="6729"/>
        <v>0</v>
      </c>
      <c r="M7952" s="17"/>
      <c r="N7952" s="17"/>
      <c r="O7952" s="17"/>
      <c r="P7952" s="17">
        <f t="shared" si="6713"/>
        <v>0</v>
      </c>
      <c r="Q7952" s="183">
        <f t="shared" si="6718"/>
        <v>0</v>
      </c>
    </row>
    <row r="7953" spans="1:17" x14ac:dyDescent="0.25">
      <c r="A7953" s="4" t="s">
        <v>2839</v>
      </c>
      <c r="B7953" s="4" t="s">
        <v>82</v>
      </c>
      <c r="C7953" s="4" t="s">
        <v>12</v>
      </c>
      <c r="D7953" s="4" t="s">
        <v>2877</v>
      </c>
      <c r="E7953" s="3" t="s">
        <v>42</v>
      </c>
      <c r="F7953" s="4" t="s">
        <v>3369</v>
      </c>
      <c r="G7953" s="16" t="s">
        <v>2860</v>
      </c>
      <c r="H7953" s="98" t="s">
        <v>3250</v>
      </c>
      <c r="I7953" s="183">
        <v>4323365</v>
      </c>
      <c r="J7953" s="183">
        <v>4323365</v>
      </c>
      <c r="K7953" s="183">
        <v>3300000</v>
      </c>
      <c r="L7953" s="183">
        <f t="shared" si="6729"/>
        <v>750000</v>
      </c>
      <c r="M7953" s="17">
        <v>250000</v>
      </c>
      <c r="N7953" s="17">
        <v>250000</v>
      </c>
      <c r="O7953" s="17">
        <v>250000</v>
      </c>
      <c r="P7953" s="17">
        <f t="shared" ref="P7953:P7982" si="6730">K7953+L7953</f>
        <v>4050000</v>
      </c>
      <c r="Q7953" s="183">
        <f t="shared" si="6718"/>
        <v>93.677031663993205</v>
      </c>
    </row>
    <row r="7954" spans="1:17" ht="22.5" x14ac:dyDescent="0.25">
      <c r="A7954" s="4" t="s">
        <v>2839</v>
      </c>
      <c r="B7954" s="4" t="s">
        <v>82</v>
      </c>
      <c r="C7954" s="4" t="s">
        <v>12</v>
      </c>
      <c r="D7954" s="4" t="s">
        <v>2877</v>
      </c>
      <c r="E7954" s="3" t="s">
        <v>42</v>
      </c>
      <c r="F7954" s="4" t="s">
        <v>2900</v>
      </c>
      <c r="G7954" s="16" t="s">
        <v>2860</v>
      </c>
      <c r="H7954" s="16" t="s">
        <v>50</v>
      </c>
      <c r="I7954" s="183">
        <v>14400</v>
      </c>
      <c r="J7954" s="183">
        <v>11776</v>
      </c>
      <c r="K7954" s="183">
        <v>10976</v>
      </c>
      <c r="L7954" s="183">
        <f t="shared" si="6729"/>
        <v>0</v>
      </c>
      <c r="M7954" s="17"/>
      <c r="N7954" s="17"/>
      <c r="O7954" s="17"/>
      <c r="P7954" s="17">
        <f t="shared" si="6730"/>
        <v>10976</v>
      </c>
      <c r="Q7954" s="183">
        <f t="shared" ref="Q7954:Q7982" si="6731">IF(J7954=0,"-",P7954/J7954*100)</f>
        <v>93.206521739130437</v>
      </c>
    </row>
    <row r="7955" spans="1:17" ht="22.5" x14ac:dyDescent="0.25">
      <c r="A7955" s="4" t="s">
        <v>2839</v>
      </c>
      <c r="B7955" s="4" t="s">
        <v>82</v>
      </c>
      <c r="C7955" s="4" t="s">
        <v>12</v>
      </c>
      <c r="D7955" s="4" t="s">
        <v>2877</v>
      </c>
      <c r="E7955" s="3" t="s">
        <v>42</v>
      </c>
      <c r="F7955" s="4" t="s">
        <v>2901</v>
      </c>
      <c r="G7955" s="16" t="s">
        <v>2860</v>
      </c>
      <c r="H7955" s="16" t="s">
        <v>56</v>
      </c>
      <c r="I7955" s="183">
        <v>19000</v>
      </c>
      <c r="J7955" s="183">
        <v>19000</v>
      </c>
      <c r="K7955" s="183">
        <v>0</v>
      </c>
      <c r="L7955" s="183">
        <f t="shared" si="6729"/>
        <v>0</v>
      </c>
      <c r="M7955" s="17"/>
      <c r="N7955" s="17"/>
      <c r="O7955" s="17"/>
      <c r="P7955" s="17">
        <f t="shared" si="6730"/>
        <v>0</v>
      </c>
      <c r="Q7955" s="183">
        <f t="shared" si="6731"/>
        <v>0</v>
      </c>
    </row>
    <row r="7956" spans="1:17" x14ac:dyDescent="0.25">
      <c r="A7956" s="4" t="s">
        <v>2839</v>
      </c>
      <c r="B7956" s="4" t="s">
        <v>82</v>
      </c>
      <c r="C7956" s="4" t="s">
        <v>12</v>
      </c>
      <c r="D7956" s="4" t="s">
        <v>2877</v>
      </c>
      <c r="E7956" s="3" t="s">
        <v>42</v>
      </c>
      <c r="F7956" s="4" t="s">
        <v>2902</v>
      </c>
      <c r="G7956" s="16" t="s">
        <v>2860</v>
      </c>
      <c r="H7956" s="16" t="s">
        <v>2903</v>
      </c>
      <c r="I7956" s="183">
        <v>60000</v>
      </c>
      <c r="J7956" s="183">
        <v>20000</v>
      </c>
      <c r="K7956" s="183">
        <v>0</v>
      </c>
      <c r="L7956" s="183">
        <f t="shared" si="6729"/>
        <v>0</v>
      </c>
      <c r="M7956" s="17"/>
      <c r="N7956" s="17"/>
      <c r="O7956" s="17"/>
      <c r="P7956" s="17">
        <f t="shared" si="6730"/>
        <v>0</v>
      </c>
      <c r="Q7956" s="183">
        <f t="shared" si="6731"/>
        <v>0</v>
      </c>
    </row>
    <row r="7957" spans="1:17" ht="22.5" x14ac:dyDescent="0.25">
      <c r="A7957" s="4" t="s">
        <v>2839</v>
      </c>
      <c r="B7957" s="4" t="s">
        <v>82</v>
      </c>
      <c r="C7957" s="4" t="s">
        <v>12</v>
      </c>
      <c r="D7957" s="4" t="s">
        <v>2877</v>
      </c>
      <c r="E7957" s="3" t="s">
        <v>42</v>
      </c>
      <c r="F7957" s="4" t="s">
        <v>2904</v>
      </c>
      <c r="G7957" s="16" t="s">
        <v>2860</v>
      </c>
      <c r="H7957" s="16" t="s">
        <v>2905</v>
      </c>
      <c r="I7957" s="183">
        <v>2150</v>
      </c>
      <c r="J7957" s="183">
        <v>2150</v>
      </c>
      <c r="K7957" s="183">
        <v>2024</v>
      </c>
      <c r="L7957" s="183">
        <f t="shared" si="6729"/>
        <v>126</v>
      </c>
      <c r="M7957" s="17">
        <v>126</v>
      </c>
      <c r="N7957" s="17"/>
      <c r="O7957" s="17"/>
      <c r="P7957" s="17">
        <f t="shared" si="6730"/>
        <v>2150</v>
      </c>
      <c r="Q7957" s="183">
        <f t="shared" si="6731"/>
        <v>100</v>
      </c>
    </row>
    <row r="7958" spans="1:17" ht="22.5" x14ac:dyDescent="0.25">
      <c r="A7958" s="4" t="s">
        <v>2839</v>
      </c>
      <c r="B7958" s="4" t="s">
        <v>82</v>
      </c>
      <c r="C7958" s="4" t="s">
        <v>12</v>
      </c>
      <c r="D7958" s="4" t="s">
        <v>2877</v>
      </c>
      <c r="E7958" s="3" t="s">
        <v>42</v>
      </c>
      <c r="F7958" s="4" t="s">
        <v>2906</v>
      </c>
      <c r="G7958" s="16" t="s">
        <v>2860</v>
      </c>
      <c r="H7958" s="16" t="s">
        <v>2907</v>
      </c>
      <c r="I7958" s="183">
        <v>3400</v>
      </c>
      <c r="J7958" s="183">
        <v>3400</v>
      </c>
      <c r="K7958" s="183">
        <v>0</v>
      </c>
      <c r="L7958" s="183">
        <f t="shared" si="6729"/>
        <v>0</v>
      </c>
      <c r="M7958" s="17"/>
      <c r="N7958" s="17"/>
      <c r="O7958" s="17"/>
      <c r="P7958" s="17">
        <f t="shared" si="6730"/>
        <v>0</v>
      </c>
      <c r="Q7958" s="183">
        <f t="shared" si="6731"/>
        <v>0</v>
      </c>
    </row>
    <row r="7959" spans="1:17" ht="22.5" x14ac:dyDescent="0.25">
      <c r="A7959" s="1" t="s">
        <v>1</v>
      </c>
      <c r="B7959" s="1" t="s">
        <v>1</v>
      </c>
      <c r="C7959" s="1" t="s">
        <v>1</v>
      </c>
      <c r="D7959" s="2" t="s">
        <v>1</v>
      </c>
      <c r="E7959" s="2" t="s">
        <v>1</v>
      </c>
      <c r="F7959" s="2" t="s">
        <v>1</v>
      </c>
      <c r="G7959" s="2" t="s">
        <v>1</v>
      </c>
      <c r="H7959" s="13" t="s">
        <v>57</v>
      </c>
      <c r="I7959" s="184">
        <f t="shared" ref="I7959:O7959" si="6732">SUM(I7960)</f>
        <v>632421</v>
      </c>
      <c r="J7959" s="184">
        <f t="shared" si="6732"/>
        <v>245921</v>
      </c>
      <c r="K7959" s="184">
        <f t="shared" si="6732"/>
        <v>215000</v>
      </c>
      <c r="L7959" s="184">
        <f t="shared" si="6732"/>
        <v>30921</v>
      </c>
      <c r="M7959" s="14">
        <f t="shared" si="6732"/>
        <v>10921</v>
      </c>
      <c r="N7959" s="14">
        <f t="shared" si="6732"/>
        <v>10000</v>
      </c>
      <c r="O7959" s="14">
        <f t="shared" si="6732"/>
        <v>10000</v>
      </c>
      <c r="P7959" s="14">
        <f t="shared" si="6730"/>
        <v>245921</v>
      </c>
      <c r="Q7959" s="184">
        <f t="shared" si="6731"/>
        <v>100</v>
      </c>
    </row>
    <row r="7960" spans="1:17" x14ac:dyDescent="0.25">
      <c r="A7960" s="4" t="s">
        <v>2839</v>
      </c>
      <c r="B7960" s="4" t="s">
        <v>82</v>
      </c>
      <c r="C7960" s="4" t="s">
        <v>12</v>
      </c>
      <c r="D7960" s="4" t="s">
        <v>2877</v>
      </c>
      <c r="E7960" s="2" t="s">
        <v>58</v>
      </c>
      <c r="F7960" s="2" t="s">
        <v>1</v>
      </c>
      <c r="G7960" s="2" t="s">
        <v>1</v>
      </c>
      <c r="H7960" s="2" t="s">
        <v>59</v>
      </c>
      <c r="I7960" s="185">
        <f t="shared" ref="I7960:L7960" si="6733">SUM(I7961:I7962,I7963,I7966,I7967)</f>
        <v>632421</v>
      </c>
      <c r="J7960" s="185">
        <f t="shared" ref="J7960" si="6734">SUM(J7961:J7962,J7963,J7966,J7967)</f>
        <v>245921</v>
      </c>
      <c r="K7960" s="185">
        <f>SUM(K7961:K7962,K7963,K7966,K7967)</f>
        <v>215000</v>
      </c>
      <c r="L7960" s="185">
        <f t="shared" si="6733"/>
        <v>30921</v>
      </c>
      <c r="M7960" s="15">
        <f t="shared" ref="M7960:O7960" si="6735">SUM(M7961:M7962,M7963,M7966,M7967)</f>
        <v>10921</v>
      </c>
      <c r="N7960" s="15">
        <f t="shared" si="6735"/>
        <v>10000</v>
      </c>
      <c r="O7960" s="15">
        <f t="shared" si="6735"/>
        <v>10000</v>
      </c>
      <c r="P7960" s="15">
        <f t="shared" si="6730"/>
        <v>245921</v>
      </c>
      <c r="Q7960" s="185">
        <f t="shared" si="6731"/>
        <v>100</v>
      </c>
    </row>
    <row r="7961" spans="1:17" s="141" customFormat="1" x14ac:dyDescent="0.25">
      <c r="A7961" s="107" t="s">
        <v>2839</v>
      </c>
      <c r="B7961" s="107" t="s">
        <v>82</v>
      </c>
      <c r="C7961" s="107" t="s">
        <v>12</v>
      </c>
      <c r="D7961" s="136" t="s">
        <v>2877</v>
      </c>
      <c r="E7961" s="137">
        <v>6141</v>
      </c>
      <c r="F7961" s="136"/>
      <c r="G7961" s="142" t="s">
        <v>3416</v>
      </c>
      <c r="H7961" s="138" t="s">
        <v>282</v>
      </c>
      <c r="I7961" s="204"/>
      <c r="J7961" s="204">
        <v>0</v>
      </c>
      <c r="K7961" s="204">
        <v>0</v>
      </c>
      <c r="L7961" s="204">
        <f>M7961+N7961+O7961</f>
        <v>0</v>
      </c>
      <c r="M7961" s="206"/>
      <c r="N7961" s="206"/>
      <c r="O7961" s="206"/>
      <c r="P7961" s="206">
        <f t="shared" si="6730"/>
        <v>0</v>
      </c>
      <c r="Q7961" s="207" t="str">
        <f t="shared" si="6731"/>
        <v>-</v>
      </c>
    </row>
    <row r="7962" spans="1:17" x14ac:dyDescent="0.25">
      <c r="A7962" s="4" t="s">
        <v>2839</v>
      </c>
      <c r="B7962" s="4" t="s">
        <v>82</v>
      </c>
      <c r="C7962" s="4" t="s">
        <v>12</v>
      </c>
      <c r="D7962" s="4" t="s">
        <v>2877</v>
      </c>
      <c r="E7962" s="3" t="s">
        <v>105</v>
      </c>
      <c r="F7962" s="4"/>
      <c r="G7962" s="16" t="s">
        <v>2860</v>
      </c>
      <c r="H7962" s="16" t="s">
        <v>104</v>
      </c>
      <c r="I7962" s="185">
        <v>431500</v>
      </c>
      <c r="J7962" s="185">
        <v>80000</v>
      </c>
      <c r="K7962" s="185">
        <v>80000</v>
      </c>
      <c r="L7962" s="185">
        <f>M7962+N7962+O7962</f>
        <v>0</v>
      </c>
      <c r="M7962" s="15"/>
      <c r="N7962" s="15"/>
      <c r="O7962" s="15"/>
      <c r="P7962" s="15">
        <f t="shared" si="6730"/>
        <v>80000</v>
      </c>
      <c r="Q7962" s="185">
        <f t="shared" si="6731"/>
        <v>100</v>
      </c>
    </row>
    <row r="7963" spans="1:17" x14ac:dyDescent="0.25">
      <c r="A7963" s="1" t="s">
        <v>2839</v>
      </c>
      <c r="B7963" s="1" t="s">
        <v>82</v>
      </c>
      <c r="C7963" s="1" t="s">
        <v>12</v>
      </c>
      <c r="D7963" s="1" t="s">
        <v>2877</v>
      </c>
      <c r="E7963" s="1" t="s">
        <v>60</v>
      </c>
      <c r="F7963" s="4" t="s">
        <v>1</v>
      </c>
      <c r="G7963" s="16" t="s">
        <v>1</v>
      </c>
      <c r="H7963" s="2" t="s">
        <v>61</v>
      </c>
      <c r="I7963" s="185">
        <f t="shared" ref="I7963:O7963" si="6736">SUM(I7964:I7965)</f>
        <v>175921</v>
      </c>
      <c r="J7963" s="185">
        <f t="shared" si="6736"/>
        <v>165921</v>
      </c>
      <c r="K7963" s="185">
        <f t="shared" si="6736"/>
        <v>135000</v>
      </c>
      <c r="L7963" s="185">
        <f t="shared" si="6736"/>
        <v>30921</v>
      </c>
      <c r="M7963" s="15">
        <f t="shared" si="6736"/>
        <v>10921</v>
      </c>
      <c r="N7963" s="15">
        <f t="shared" si="6736"/>
        <v>10000</v>
      </c>
      <c r="O7963" s="15">
        <f t="shared" si="6736"/>
        <v>10000</v>
      </c>
      <c r="P7963" s="15">
        <f t="shared" si="6730"/>
        <v>165921</v>
      </c>
      <c r="Q7963" s="185">
        <f t="shared" si="6731"/>
        <v>100</v>
      </c>
    </row>
    <row r="7964" spans="1:17" x14ac:dyDescent="0.25">
      <c r="A7964" s="4" t="s">
        <v>2839</v>
      </c>
      <c r="B7964" s="4" t="s">
        <v>82</v>
      </c>
      <c r="C7964" s="4" t="s">
        <v>12</v>
      </c>
      <c r="D7964" s="4" t="s">
        <v>2877</v>
      </c>
      <c r="E7964" s="3" t="s">
        <v>62</v>
      </c>
      <c r="F7964" s="4"/>
      <c r="G7964" s="16" t="s">
        <v>2860</v>
      </c>
      <c r="H7964" s="16" t="s">
        <v>61</v>
      </c>
      <c r="I7964" s="185">
        <v>10000</v>
      </c>
      <c r="J7964" s="185">
        <v>0</v>
      </c>
      <c r="K7964" s="185">
        <v>0</v>
      </c>
      <c r="L7964" s="185">
        <f>M7964+N7964+O7964</f>
        <v>0</v>
      </c>
      <c r="M7964" s="15"/>
      <c r="N7964" s="15"/>
      <c r="O7964" s="15"/>
      <c r="P7964" s="15">
        <f t="shared" si="6730"/>
        <v>0</v>
      </c>
      <c r="Q7964" s="164" t="str">
        <f t="shared" si="6731"/>
        <v>-</v>
      </c>
    </row>
    <row r="7965" spans="1:17" ht="22.5" customHeight="1" x14ac:dyDescent="0.25">
      <c r="A7965" s="4" t="s">
        <v>2839</v>
      </c>
      <c r="B7965" s="4" t="s">
        <v>82</v>
      </c>
      <c r="C7965" s="4" t="s">
        <v>12</v>
      </c>
      <c r="D7965" s="4" t="s">
        <v>2877</v>
      </c>
      <c r="E7965" s="3" t="s">
        <v>62</v>
      </c>
      <c r="F7965" s="4" t="s">
        <v>2908</v>
      </c>
      <c r="G7965" s="16" t="s">
        <v>2860</v>
      </c>
      <c r="H7965" s="16" t="s">
        <v>2909</v>
      </c>
      <c r="I7965" s="185">
        <v>165921</v>
      </c>
      <c r="J7965" s="185">
        <v>165921</v>
      </c>
      <c r="K7965" s="185">
        <v>135000</v>
      </c>
      <c r="L7965" s="185">
        <f>M7965+N7965+O7965</f>
        <v>30921</v>
      </c>
      <c r="M7965" s="15">
        <v>10921</v>
      </c>
      <c r="N7965" s="15">
        <v>10000</v>
      </c>
      <c r="O7965" s="15">
        <v>10000</v>
      </c>
      <c r="P7965" s="15">
        <f t="shared" si="6730"/>
        <v>165921</v>
      </c>
      <c r="Q7965" s="185">
        <f t="shared" si="6731"/>
        <v>100</v>
      </c>
    </row>
    <row r="7966" spans="1:17" s="141" customFormat="1" x14ac:dyDescent="0.25">
      <c r="A7966" s="107" t="s">
        <v>2839</v>
      </c>
      <c r="B7966" s="107" t="s">
        <v>82</v>
      </c>
      <c r="C7966" s="107" t="s">
        <v>12</v>
      </c>
      <c r="D7966" s="107" t="s">
        <v>2877</v>
      </c>
      <c r="E7966" s="140">
        <v>6147</v>
      </c>
      <c r="F7966" s="107"/>
      <c r="G7966" s="138" t="s">
        <v>3416</v>
      </c>
      <c r="H7966" s="138" t="s">
        <v>129</v>
      </c>
      <c r="I7966" s="204"/>
      <c r="J7966" s="204">
        <v>0</v>
      </c>
      <c r="K7966" s="204">
        <v>0</v>
      </c>
      <c r="L7966" s="204">
        <f>M7966+N7966+O7966</f>
        <v>0</v>
      </c>
      <c r="M7966" s="206"/>
      <c r="N7966" s="206"/>
      <c r="O7966" s="206"/>
      <c r="P7966" s="206">
        <f t="shared" si="6730"/>
        <v>0</v>
      </c>
      <c r="Q7966" s="207" t="str">
        <f t="shared" si="6731"/>
        <v>-</v>
      </c>
    </row>
    <row r="7967" spans="1:17" x14ac:dyDescent="0.25">
      <c r="A7967" s="4" t="s">
        <v>2839</v>
      </c>
      <c r="B7967" s="4" t="s">
        <v>82</v>
      </c>
      <c r="C7967" s="4" t="s">
        <v>12</v>
      </c>
      <c r="D7967" s="4" t="s">
        <v>2877</v>
      </c>
      <c r="E7967" s="3" t="s">
        <v>69</v>
      </c>
      <c r="F7967" s="4"/>
      <c r="G7967" s="16" t="s">
        <v>2860</v>
      </c>
      <c r="H7967" s="16" t="s">
        <v>68</v>
      </c>
      <c r="I7967" s="185">
        <v>25000</v>
      </c>
      <c r="J7967" s="185">
        <v>0</v>
      </c>
      <c r="K7967" s="185">
        <v>0</v>
      </c>
      <c r="L7967" s="185">
        <f>M7967+N7967+O7967</f>
        <v>0</v>
      </c>
      <c r="M7967" s="15"/>
      <c r="N7967" s="15"/>
      <c r="O7967" s="15"/>
      <c r="P7967" s="15">
        <f t="shared" si="6730"/>
        <v>0</v>
      </c>
      <c r="Q7967" s="164" t="str">
        <f t="shared" si="6731"/>
        <v>-</v>
      </c>
    </row>
    <row r="7968" spans="1:17" ht="22.5" x14ac:dyDescent="0.25">
      <c r="A7968" s="1" t="s">
        <v>1</v>
      </c>
      <c r="B7968" s="1" t="s">
        <v>1</v>
      </c>
      <c r="C7968" s="1" t="s">
        <v>1</v>
      </c>
      <c r="D7968" s="2" t="s">
        <v>1</v>
      </c>
      <c r="E7968" s="2" t="s">
        <v>1</v>
      </c>
      <c r="F7968" s="2" t="s">
        <v>1</v>
      </c>
      <c r="G7968" s="2" t="s">
        <v>1</v>
      </c>
      <c r="H7968" s="13" t="s">
        <v>70</v>
      </c>
      <c r="I7968" s="185">
        <f t="shared" ref="I7968:O7968" si="6737">SUM(I7969)</f>
        <v>1137000</v>
      </c>
      <c r="J7968" s="185">
        <f t="shared" si="6737"/>
        <v>897171</v>
      </c>
      <c r="K7968" s="185">
        <f t="shared" si="6737"/>
        <v>356171</v>
      </c>
      <c r="L7968" s="185">
        <f t="shared" si="6737"/>
        <v>0</v>
      </c>
      <c r="M7968" s="15">
        <f t="shared" si="6737"/>
        <v>0</v>
      </c>
      <c r="N7968" s="15">
        <f t="shared" si="6737"/>
        <v>0</v>
      </c>
      <c r="O7968" s="15">
        <f t="shared" si="6737"/>
        <v>0</v>
      </c>
      <c r="P7968" s="15">
        <f t="shared" si="6730"/>
        <v>356171</v>
      </c>
      <c r="Q7968" s="185">
        <f t="shared" si="6731"/>
        <v>39.699343826316273</v>
      </c>
    </row>
    <row r="7969" spans="1:17" x14ac:dyDescent="0.25">
      <c r="A7969" s="4" t="s">
        <v>2839</v>
      </c>
      <c r="B7969" s="4" t="s">
        <v>82</v>
      </c>
      <c r="C7969" s="4" t="s">
        <v>12</v>
      </c>
      <c r="D7969" s="4" t="s">
        <v>2877</v>
      </c>
      <c r="E7969" s="2" t="s">
        <v>71</v>
      </c>
      <c r="F7969" s="2" t="s">
        <v>1</v>
      </c>
      <c r="G7969" s="2" t="s">
        <v>1</v>
      </c>
      <c r="H7969" s="2" t="s">
        <v>72</v>
      </c>
      <c r="I7969" s="185">
        <f t="shared" ref="I7969:L7969" si="6738">SUM(I7972,I7975,I7978,I7981,I7970,I7976)</f>
        <v>1137000</v>
      </c>
      <c r="J7969" s="185">
        <f t="shared" ref="J7969" si="6739">SUM(J7972,J7975,J7978,J7981,J7970,J7976)</f>
        <v>897171</v>
      </c>
      <c r="K7969" s="185">
        <f t="shared" ref="K7969" si="6740">SUM(K7972,K7975,K7978,K7981,K7970,K7976)</f>
        <v>356171</v>
      </c>
      <c r="L7969" s="185">
        <f t="shared" si="6738"/>
        <v>0</v>
      </c>
      <c r="M7969" s="15">
        <f t="shared" ref="M7969:O7969" si="6741">SUM(M7972,M7975,M7978,M7981,M7970,M7976)</f>
        <v>0</v>
      </c>
      <c r="N7969" s="15">
        <f t="shared" si="6741"/>
        <v>0</v>
      </c>
      <c r="O7969" s="15">
        <f t="shared" si="6741"/>
        <v>0</v>
      </c>
      <c r="P7969" s="15">
        <f t="shared" si="6730"/>
        <v>356171</v>
      </c>
      <c r="Q7969" s="185">
        <f t="shared" si="6731"/>
        <v>39.699343826316273</v>
      </c>
    </row>
    <row r="7970" spans="1:17" x14ac:dyDescent="0.25">
      <c r="A7970" s="1" t="s">
        <v>2839</v>
      </c>
      <c r="B7970" s="1" t="s">
        <v>82</v>
      </c>
      <c r="C7970" s="1" t="s">
        <v>12</v>
      </c>
      <c r="D7970" s="118" t="s">
        <v>2877</v>
      </c>
      <c r="E7970" s="118" t="s">
        <v>3417</v>
      </c>
      <c r="F7970" s="111"/>
      <c r="G7970" s="2"/>
      <c r="H7970" s="2" t="s">
        <v>3419</v>
      </c>
      <c r="I7970" s="185"/>
      <c r="J7970" s="185">
        <v>0</v>
      </c>
      <c r="K7970" s="185">
        <v>0</v>
      </c>
      <c r="L7970" s="185">
        <f>M7970+N7970+O7970</f>
        <v>0</v>
      </c>
      <c r="M7970" s="15"/>
      <c r="N7970" s="15"/>
      <c r="O7970" s="15"/>
      <c r="P7970" s="15">
        <f t="shared" si="6730"/>
        <v>0</v>
      </c>
      <c r="Q7970" s="164" t="str">
        <f t="shared" si="6731"/>
        <v>-</v>
      </c>
    </row>
    <row r="7971" spans="1:17" x14ac:dyDescent="0.25">
      <c r="A7971" s="135">
        <v>35</v>
      </c>
      <c r="B7971" s="135" t="s">
        <v>82</v>
      </c>
      <c r="C7971" s="135" t="s">
        <v>12</v>
      </c>
      <c r="D7971" s="139" t="s">
        <v>2877</v>
      </c>
      <c r="E7971" s="116" t="s">
        <v>3418</v>
      </c>
      <c r="F7971" s="139"/>
      <c r="G7971" s="117" t="s">
        <v>3416</v>
      </c>
      <c r="H7971" s="16" t="s">
        <v>3419</v>
      </c>
      <c r="I7971" s="185"/>
      <c r="J7971" s="185">
        <v>0</v>
      </c>
      <c r="K7971" s="185">
        <v>0</v>
      </c>
      <c r="L7971" s="185">
        <f>M7971+N7971+O7971</f>
        <v>0</v>
      </c>
      <c r="M7971" s="15"/>
      <c r="N7971" s="15"/>
      <c r="O7971" s="15"/>
      <c r="P7971" s="15">
        <f t="shared" si="6730"/>
        <v>0</v>
      </c>
      <c r="Q7971" s="164" t="str">
        <f t="shared" si="6731"/>
        <v>-</v>
      </c>
    </row>
    <row r="7972" spans="1:17" x14ac:dyDescent="0.25">
      <c r="A7972" s="1" t="s">
        <v>2839</v>
      </c>
      <c r="B7972" s="1" t="s">
        <v>82</v>
      </c>
      <c r="C7972" s="1" t="s">
        <v>12</v>
      </c>
      <c r="D7972" s="1" t="s">
        <v>2877</v>
      </c>
      <c r="E7972" s="1" t="s">
        <v>481</v>
      </c>
      <c r="F7972" s="4" t="s">
        <v>1</v>
      </c>
      <c r="G7972" s="16" t="s">
        <v>1</v>
      </c>
      <c r="H7972" s="2" t="s">
        <v>482</v>
      </c>
      <c r="I7972" s="185">
        <f t="shared" ref="I7972:O7972" si="6742">SUM(I7974,I7973)</f>
        <v>100000</v>
      </c>
      <c r="J7972" s="185">
        <f t="shared" si="6742"/>
        <v>100000</v>
      </c>
      <c r="K7972" s="185">
        <f t="shared" si="6742"/>
        <v>65000</v>
      </c>
      <c r="L7972" s="185">
        <f t="shared" si="6742"/>
        <v>0</v>
      </c>
      <c r="M7972" s="15">
        <f t="shared" si="6742"/>
        <v>0</v>
      </c>
      <c r="N7972" s="15">
        <f t="shared" si="6742"/>
        <v>0</v>
      </c>
      <c r="O7972" s="15">
        <f t="shared" si="6742"/>
        <v>0</v>
      </c>
      <c r="P7972" s="15">
        <f t="shared" si="6730"/>
        <v>65000</v>
      </c>
      <c r="Q7972" s="185">
        <f t="shared" si="6731"/>
        <v>65</v>
      </c>
    </row>
    <row r="7973" spans="1:17" s="151" customFormat="1" x14ac:dyDescent="0.25">
      <c r="A7973" s="143" t="s">
        <v>2839</v>
      </c>
      <c r="B7973" s="143" t="s">
        <v>82</v>
      </c>
      <c r="C7973" s="143" t="s">
        <v>12</v>
      </c>
      <c r="D7973" s="144" t="s">
        <v>2877</v>
      </c>
      <c r="E7973" s="145">
        <v>8212</v>
      </c>
      <c r="F7973" s="144"/>
      <c r="G7973" s="146" t="s">
        <v>3416</v>
      </c>
      <c r="H7973" s="147" t="s">
        <v>482</v>
      </c>
      <c r="I7973" s="185"/>
      <c r="J7973" s="185">
        <v>0</v>
      </c>
      <c r="K7973" s="185">
        <v>0</v>
      </c>
      <c r="L7973" s="185">
        <f>M7973+N7973+O7973</f>
        <v>0</v>
      </c>
      <c r="M7973" s="15"/>
      <c r="N7973" s="15"/>
      <c r="O7973" s="15"/>
      <c r="P7973" s="15">
        <f t="shared" si="6730"/>
        <v>0</v>
      </c>
      <c r="Q7973" s="164" t="str">
        <f t="shared" si="6731"/>
        <v>-</v>
      </c>
    </row>
    <row r="7974" spans="1:17" x14ac:dyDescent="0.25">
      <c r="A7974" s="4" t="s">
        <v>2839</v>
      </c>
      <c r="B7974" s="4" t="s">
        <v>82</v>
      </c>
      <c r="C7974" s="4" t="s">
        <v>12</v>
      </c>
      <c r="D7974" s="4" t="s">
        <v>2877</v>
      </c>
      <c r="E7974" s="3">
        <v>821200</v>
      </c>
      <c r="F7974" s="4" t="s">
        <v>2910</v>
      </c>
      <c r="G7974" s="16" t="s">
        <v>2860</v>
      </c>
      <c r="H7974" s="16" t="s">
        <v>2911</v>
      </c>
      <c r="I7974" s="185">
        <v>100000</v>
      </c>
      <c r="J7974" s="185">
        <v>100000</v>
      </c>
      <c r="K7974" s="185">
        <v>65000</v>
      </c>
      <c r="L7974" s="185">
        <f>M7974+N7974+O7974</f>
        <v>0</v>
      </c>
      <c r="M7974" s="15"/>
      <c r="N7974" s="15"/>
      <c r="O7974" s="15"/>
      <c r="P7974" s="15">
        <f t="shared" si="6730"/>
        <v>65000</v>
      </c>
      <c r="Q7974" s="185">
        <f t="shared" si="6731"/>
        <v>65</v>
      </c>
    </row>
    <row r="7975" spans="1:17" x14ac:dyDescent="0.25">
      <c r="A7975" s="4" t="s">
        <v>2839</v>
      </c>
      <c r="B7975" s="4" t="s">
        <v>82</v>
      </c>
      <c r="C7975" s="4" t="s">
        <v>12</v>
      </c>
      <c r="D7975" s="4" t="s">
        <v>2877</v>
      </c>
      <c r="E7975" s="3" t="s">
        <v>75</v>
      </c>
      <c r="F7975" s="4"/>
      <c r="G7975" s="16" t="s">
        <v>2860</v>
      </c>
      <c r="H7975" s="16" t="s">
        <v>74</v>
      </c>
      <c r="I7975" s="185">
        <v>346000</v>
      </c>
      <c r="J7975" s="185">
        <v>0</v>
      </c>
      <c r="K7975" s="185">
        <v>0</v>
      </c>
      <c r="L7975" s="185">
        <f>M7975+N7975+O7975</f>
        <v>0</v>
      </c>
      <c r="M7975" s="15"/>
      <c r="N7975" s="15"/>
      <c r="O7975" s="15"/>
      <c r="P7975" s="15">
        <f t="shared" si="6730"/>
        <v>0</v>
      </c>
      <c r="Q7975" s="164" t="str">
        <f t="shared" si="6731"/>
        <v>-</v>
      </c>
    </row>
    <row r="7976" spans="1:17" s="151" customFormat="1" x14ac:dyDescent="0.25">
      <c r="A7976" s="153" t="s">
        <v>2839</v>
      </c>
      <c r="B7976" s="153" t="s">
        <v>82</v>
      </c>
      <c r="C7976" s="153" t="s">
        <v>12</v>
      </c>
      <c r="D7976" s="154" t="s">
        <v>2877</v>
      </c>
      <c r="E7976" s="154" t="s">
        <v>3420</v>
      </c>
      <c r="F7976" s="154"/>
      <c r="G7976" s="156"/>
      <c r="H7976" s="152" t="s">
        <v>3421</v>
      </c>
      <c r="I7976" s="185">
        <f t="shared" ref="I7976:O7976" si="6743">I7977</f>
        <v>0</v>
      </c>
      <c r="J7976" s="185">
        <f t="shared" si="6743"/>
        <v>0</v>
      </c>
      <c r="K7976" s="185">
        <f>K7977</f>
        <v>0</v>
      </c>
      <c r="L7976" s="185">
        <f t="shared" si="6743"/>
        <v>0</v>
      </c>
      <c r="M7976" s="15">
        <f t="shared" si="6743"/>
        <v>0</v>
      </c>
      <c r="N7976" s="15">
        <f t="shared" si="6743"/>
        <v>0</v>
      </c>
      <c r="O7976" s="15">
        <f t="shared" si="6743"/>
        <v>0</v>
      </c>
      <c r="P7976" s="15">
        <f t="shared" si="6730"/>
        <v>0</v>
      </c>
      <c r="Q7976" s="164" t="str">
        <f t="shared" si="6731"/>
        <v>-</v>
      </c>
    </row>
    <row r="7977" spans="1:17" s="151" customFormat="1" x14ac:dyDescent="0.25">
      <c r="A7977" s="143" t="s">
        <v>2839</v>
      </c>
      <c r="B7977" s="143" t="s">
        <v>82</v>
      </c>
      <c r="C7977" s="143" t="s">
        <v>12</v>
      </c>
      <c r="D7977" s="144" t="s">
        <v>2877</v>
      </c>
      <c r="E7977" s="145" t="s">
        <v>3422</v>
      </c>
      <c r="F7977" s="144"/>
      <c r="G7977" s="146" t="s">
        <v>3416</v>
      </c>
      <c r="H7977" s="147" t="s">
        <v>3421</v>
      </c>
      <c r="I7977" s="185"/>
      <c r="J7977" s="185">
        <v>0</v>
      </c>
      <c r="K7977" s="185">
        <v>0</v>
      </c>
      <c r="L7977" s="185">
        <f>M7977+N7977+O7977</f>
        <v>0</v>
      </c>
      <c r="M7977" s="15"/>
      <c r="N7977" s="15"/>
      <c r="O7977" s="15"/>
      <c r="P7977" s="15">
        <f t="shared" si="6730"/>
        <v>0</v>
      </c>
      <c r="Q7977" s="164" t="str">
        <f t="shared" si="6731"/>
        <v>-</v>
      </c>
    </row>
    <row r="7978" spans="1:17" x14ac:dyDescent="0.25">
      <c r="A7978" s="1" t="s">
        <v>2839</v>
      </c>
      <c r="B7978" s="1" t="s">
        <v>82</v>
      </c>
      <c r="C7978" s="1" t="s">
        <v>12</v>
      </c>
      <c r="D7978" s="1" t="s">
        <v>2877</v>
      </c>
      <c r="E7978" s="1" t="s">
        <v>181</v>
      </c>
      <c r="F7978" s="4" t="s">
        <v>1</v>
      </c>
      <c r="G7978" s="16" t="s">
        <v>1</v>
      </c>
      <c r="H7978" s="2" t="s">
        <v>182</v>
      </c>
      <c r="I7978" s="185">
        <f t="shared" ref="I7978:O7978" si="6744">SUM(I7979:I7980)</f>
        <v>591000</v>
      </c>
      <c r="J7978" s="185">
        <f t="shared" si="6744"/>
        <v>797171</v>
      </c>
      <c r="K7978" s="185">
        <f t="shared" si="6744"/>
        <v>291171</v>
      </c>
      <c r="L7978" s="185">
        <f t="shared" si="6744"/>
        <v>0</v>
      </c>
      <c r="M7978" s="15">
        <f t="shared" si="6744"/>
        <v>0</v>
      </c>
      <c r="N7978" s="15">
        <f t="shared" si="6744"/>
        <v>0</v>
      </c>
      <c r="O7978" s="15">
        <f t="shared" si="6744"/>
        <v>0</v>
      </c>
      <c r="P7978" s="15">
        <f t="shared" si="6730"/>
        <v>291171</v>
      </c>
      <c r="Q7978" s="185">
        <f t="shared" si="6731"/>
        <v>36.5255384352918</v>
      </c>
    </row>
    <row r="7979" spans="1:17" x14ac:dyDescent="0.25">
      <c r="A7979" s="4" t="s">
        <v>2839</v>
      </c>
      <c r="B7979" s="4" t="s">
        <v>82</v>
      </c>
      <c r="C7979" s="4" t="s">
        <v>12</v>
      </c>
      <c r="D7979" s="4" t="s">
        <v>2877</v>
      </c>
      <c r="E7979" s="3" t="s">
        <v>183</v>
      </c>
      <c r="F7979" s="4"/>
      <c r="G7979" s="16" t="s">
        <v>2860</v>
      </c>
      <c r="H7979" s="16" t="s">
        <v>182</v>
      </c>
      <c r="I7979" s="185">
        <v>85000</v>
      </c>
      <c r="J7979" s="185">
        <v>291171</v>
      </c>
      <c r="K7979" s="185">
        <v>291171</v>
      </c>
      <c r="L7979" s="185">
        <f>M7979+N7979+O7979</f>
        <v>0</v>
      </c>
      <c r="M7979" s="15"/>
      <c r="N7979" s="15"/>
      <c r="O7979" s="15"/>
      <c r="P7979" s="15">
        <f t="shared" si="6730"/>
        <v>291171</v>
      </c>
      <c r="Q7979" s="185">
        <f t="shared" si="6731"/>
        <v>100</v>
      </c>
    </row>
    <row r="7980" spans="1:17" x14ac:dyDescent="0.25">
      <c r="A7980" s="4" t="s">
        <v>2839</v>
      </c>
      <c r="B7980" s="4" t="s">
        <v>82</v>
      </c>
      <c r="C7980" s="4" t="s">
        <v>12</v>
      </c>
      <c r="D7980" s="4" t="s">
        <v>2877</v>
      </c>
      <c r="E7980" s="3" t="s">
        <v>183</v>
      </c>
      <c r="F7980" s="4" t="s">
        <v>2912</v>
      </c>
      <c r="G7980" s="16" t="s">
        <v>2860</v>
      </c>
      <c r="H7980" s="16" t="s">
        <v>2913</v>
      </c>
      <c r="I7980" s="185">
        <v>506000</v>
      </c>
      <c r="J7980" s="185">
        <v>506000</v>
      </c>
      <c r="K7980" s="185">
        <v>0</v>
      </c>
      <c r="L7980" s="185">
        <f>M7980+N7980+O7980</f>
        <v>0</v>
      </c>
      <c r="M7980" s="15"/>
      <c r="N7980" s="15"/>
      <c r="O7980" s="15"/>
      <c r="P7980" s="15">
        <f t="shared" si="6730"/>
        <v>0</v>
      </c>
      <c r="Q7980" s="185">
        <f t="shared" si="6731"/>
        <v>0</v>
      </c>
    </row>
    <row r="7981" spans="1:17" x14ac:dyDescent="0.25">
      <c r="A7981" s="4" t="s">
        <v>2839</v>
      </c>
      <c r="B7981" s="4" t="s">
        <v>82</v>
      </c>
      <c r="C7981" s="4" t="s">
        <v>12</v>
      </c>
      <c r="D7981" s="4" t="s">
        <v>2877</v>
      </c>
      <c r="E7981" s="3" t="s">
        <v>341</v>
      </c>
      <c r="F7981" s="4"/>
      <c r="G7981" s="16" t="s">
        <v>2860</v>
      </c>
      <c r="H7981" s="16" t="s">
        <v>340</v>
      </c>
      <c r="I7981" s="185">
        <v>100000</v>
      </c>
      <c r="J7981" s="185">
        <v>0</v>
      </c>
      <c r="K7981" s="185">
        <v>0</v>
      </c>
      <c r="L7981" s="185">
        <f>M7981+N7981+O7981</f>
        <v>0</v>
      </c>
      <c r="M7981" s="15"/>
      <c r="N7981" s="15"/>
      <c r="O7981" s="15"/>
      <c r="P7981" s="15">
        <f t="shared" si="6730"/>
        <v>0</v>
      </c>
      <c r="Q7981" s="164" t="str">
        <f t="shared" si="6731"/>
        <v>-</v>
      </c>
    </row>
    <row r="7982" spans="1:17" x14ac:dyDescent="0.25">
      <c r="A7982" s="16" t="s">
        <v>1</v>
      </c>
      <c r="B7982" s="16" t="s">
        <v>1</v>
      </c>
      <c r="C7982" s="16" t="s">
        <v>1</v>
      </c>
      <c r="D7982" s="16" t="s">
        <v>1</v>
      </c>
      <c r="E7982" s="16" t="s">
        <v>1</v>
      </c>
      <c r="F7982" s="16" t="s">
        <v>1</v>
      </c>
      <c r="G7982" s="16" t="s">
        <v>1</v>
      </c>
      <c r="H7982" s="13" t="s">
        <v>2914</v>
      </c>
      <c r="I7982" s="185">
        <f t="shared" ref="I7982:O7982" si="6745">SUM(I7922,I7959,I7968)</f>
        <v>16170358</v>
      </c>
      <c r="J7982" s="185">
        <f t="shared" si="6745"/>
        <v>12792332</v>
      </c>
      <c r="K7982" s="185">
        <f t="shared" si="6745"/>
        <v>9637305</v>
      </c>
      <c r="L7982" s="185">
        <f t="shared" si="6745"/>
        <v>2175508</v>
      </c>
      <c r="M7982" s="15">
        <f t="shared" si="6745"/>
        <v>830747</v>
      </c>
      <c r="N7982" s="15">
        <f t="shared" si="6745"/>
        <v>777906</v>
      </c>
      <c r="O7982" s="15">
        <f t="shared" si="6745"/>
        <v>566855</v>
      </c>
      <c r="P7982" s="15">
        <f t="shared" si="6730"/>
        <v>11812813</v>
      </c>
      <c r="Q7982" s="185">
        <f t="shared" si="6731"/>
        <v>92.342920743457881</v>
      </c>
    </row>
    <row r="7983" spans="1:17" ht="15.75" thickBot="1" x14ac:dyDescent="0.3">
      <c r="A7983" s="16" t="s">
        <v>1</v>
      </c>
      <c r="B7983" s="16" t="s">
        <v>1</v>
      </c>
      <c r="C7983" s="16" t="s">
        <v>1</v>
      </c>
      <c r="D7983" s="16" t="s">
        <v>1</v>
      </c>
      <c r="E7983" s="16" t="s">
        <v>1</v>
      </c>
      <c r="F7983" s="16" t="s">
        <v>1</v>
      </c>
      <c r="G7983" s="16" t="s">
        <v>1</v>
      </c>
      <c r="H7983" s="2" t="s">
        <v>77</v>
      </c>
      <c r="I7983" s="185">
        <v>171</v>
      </c>
      <c r="J7983" s="185">
        <v>171</v>
      </c>
      <c r="K7983" s="185"/>
      <c r="L7983" s="185"/>
      <c r="M7983" s="15"/>
      <c r="N7983" s="15"/>
      <c r="O7983" s="15"/>
      <c r="P7983" s="15"/>
      <c r="Q7983" s="164"/>
    </row>
    <row r="7984" spans="1:17" ht="45.75" thickBot="1" x14ac:dyDescent="0.3">
      <c r="A7984" s="212" t="s">
        <v>1</v>
      </c>
      <c r="B7984" s="212" t="s">
        <v>1</v>
      </c>
      <c r="C7984" s="212" t="s">
        <v>1</v>
      </c>
      <c r="D7984" s="212" t="s">
        <v>1</v>
      </c>
      <c r="E7984" s="212" t="s">
        <v>1</v>
      </c>
      <c r="F7984" s="212" t="s">
        <v>1</v>
      </c>
      <c r="G7984" s="214" t="s">
        <v>1</v>
      </c>
      <c r="H7984" s="5" t="s">
        <v>78</v>
      </c>
      <c r="I7984" s="109" t="s">
        <v>3374</v>
      </c>
      <c r="J7984" s="109" t="s">
        <v>3433</v>
      </c>
      <c r="K7984" s="109" t="s">
        <v>3437</v>
      </c>
      <c r="L7984" s="109" t="s">
        <v>3434</v>
      </c>
      <c r="M7984" s="5" t="s">
        <v>3439</v>
      </c>
      <c r="N7984" s="5" t="s">
        <v>3440</v>
      </c>
      <c r="O7984" s="5" t="s">
        <v>3441</v>
      </c>
      <c r="P7984" s="5" t="s">
        <v>3438</v>
      </c>
      <c r="Q7984" s="162" t="s">
        <v>3302</v>
      </c>
    </row>
    <row r="7985" spans="1:17" x14ac:dyDescent="0.25">
      <c r="A7985" s="213"/>
      <c r="B7985" s="213"/>
      <c r="C7985" s="213"/>
      <c r="D7985" s="213"/>
      <c r="E7985" s="213"/>
      <c r="F7985" s="213"/>
      <c r="G7985" s="215"/>
      <c r="H7985" s="18" t="s">
        <v>1</v>
      </c>
      <c r="I7985" s="110">
        <v>1</v>
      </c>
      <c r="J7985" s="110">
        <v>2</v>
      </c>
      <c r="K7985" s="110">
        <v>20</v>
      </c>
      <c r="L7985" s="110" t="s">
        <v>3402</v>
      </c>
      <c r="M7985" s="12">
        <v>5</v>
      </c>
      <c r="N7985" s="12">
        <v>6</v>
      </c>
      <c r="O7985" s="12">
        <v>7</v>
      </c>
      <c r="P7985" s="12" t="s">
        <v>3303</v>
      </c>
      <c r="Q7985" s="110">
        <v>9</v>
      </c>
    </row>
    <row r="7986" spans="1:17" x14ac:dyDescent="0.25">
      <c r="A7986" s="213"/>
      <c r="B7986" s="213"/>
      <c r="C7986" s="213"/>
      <c r="D7986" s="213"/>
      <c r="E7986" s="213"/>
      <c r="F7986" s="213"/>
      <c r="G7986" s="215"/>
      <c r="H7986" s="19" t="s">
        <v>2874</v>
      </c>
      <c r="I7986" s="186">
        <f t="shared" ref="I7986:L7986" si="6746">SUM(I7982)</f>
        <v>16170358</v>
      </c>
      <c r="J7986" s="186">
        <f t="shared" ref="J7986" si="6747">SUM(J7982)</f>
        <v>12792332</v>
      </c>
      <c r="K7986" s="186">
        <f t="shared" ref="K7986" si="6748">SUM(K7982)</f>
        <v>9637305</v>
      </c>
      <c r="L7986" s="186">
        <f t="shared" si="6746"/>
        <v>2175508</v>
      </c>
      <c r="M7986" s="20">
        <f t="shared" ref="M7986:O7986" si="6749">SUM(M7982)</f>
        <v>830747</v>
      </c>
      <c r="N7986" s="20">
        <f t="shared" si="6749"/>
        <v>777906</v>
      </c>
      <c r="O7986" s="20">
        <f t="shared" si="6749"/>
        <v>566855</v>
      </c>
      <c r="P7986" s="20">
        <f>K7986+L7986</f>
        <v>11812813</v>
      </c>
      <c r="Q7986" s="186">
        <f>IF(J7986=0,"-",P7986/J7986*100)</f>
        <v>92.342920743457881</v>
      </c>
    </row>
    <row r="7987" spans="1:17" x14ac:dyDescent="0.25">
      <c r="A7987" s="213"/>
      <c r="B7987" s="213"/>
      <c r="C7987" s="213"/>
      <c r="D7987" s="213"/>
      <c r="E7987" s="213"/>
      <c r="F7987" s="213"/>
      <c r="G7987" s="215"/>
      <c r="H7987" s="21" t="s">
        <v>80</v>
      </c>
      <c r="I7987" s="186">
        <f t="shared" ref="I7987:L7987" si="6750">SUM(I7986)</f>
        <v>16170358</v>
      </c>
      <c r="J7987" s="186">
        <f t="shared" ref="J7987" si="6751">SUM(J7986)</f>
        <v>12792332</v>
      </c>
      <c r="K7987" s="186">
        <f t="shared" ref="K7987" si="6752">SUM(K7986)</f>
        <v>9637305</v>
      </c>
      <c r="L7987" s="186">
        <f t="shared" si="6750"/>
        <v>2175508</v>
      </c>
      <c r="M7987" s="20">
        <f t="shared" ref="M7987:O7987" si="6753">SUM(M7986)</f>
        <v>830747</v>
      </c>
      <c r="N7987" s="20">
        <f t="shared" si="6753"/>
        <v>777906</v>
      </c>
      <c r="O7987" s="20">
        <f t="shared" si="6753"/>
        <v>566855</v>
      </c>
      <c r="P7987" s="20">
        <f>K7987+L7987</f>
        <v>11812813</v>
      </c>
      <c r="Q7987" s="186">
        <f>IF(J7987=0,"-",P7987/J7987*100)</f>
        <v>92.342920743457881</v>
      </c>
    </row>
    <row r="7988" spans="1:17" x14ac:dyDescent="0.25">
      <c r="A7988" s="216"/>
      <c r="B7988" s="216"/>
      <c r="C7988" s="216"/>
      <c r="D7988" s="216"/>
      <c r="E7988" s="216"/>
      <c r="F7988" s="216"/>
      <c r="G7988" s="217"/>
      <c r="J7988" s="178">
        <v>0</v>
      </c>
      <c r="K7988" s="178">
        <v>0</v>
      </c>
      <c r="L7988" s="178">
        <f>M7988+N7988+O7988</f>
        <v>0</v>
      </c>
      <c r="P7988">
        <f>K7988+L7988</f>
        <v>0</v>
      </c>
      <c r="Q7988" s="160" t="str">
        <f>IF(J7988=0,"-",P7988/J7988*100)</f>
        <v>-</v>
      </c>
    </row>
    <row r="7989" spans="1:17" ht="15.75" thickBot="1" x14ac:dyDescent="0.3">
      <c r="A7989" s="16" t="s">
        <v>1</v>
      </c>
      <c r="B7989" s="16" t="s">
        <v>1</v>
      </c>
      <c r="C7989" s="16" t="s">
        <v>1</v>
      </c>
      <c r="D7989" s="16" t="s">
        <v>1</v>
      </c>
      <c r="E7989" s="16" t="s">
        <v>1</v>
      </c>
      <c r="F7989" s="16" t="s">
        <v>1</v>
      </c>
      <c r="G7989" s="16" t="s">
        <v>1</v>
      </c>
      <c r="H7989" s="22" t="s">
        <v>1</v>
      </c>
      <c r="I7989" s="187"/>
      <c r="J7989" s="187"/>
      <c r="K7989" s="187"/>
      <c r="L7989" s="187"/>
      <c r="M7989" s="22"/>
      <c r="N7989" s="22"/>
      <c r="O7989" s="22"/>
      <c r="P7989" s="22"/>
      <c r="Q7989" s="166"/>
    </row>
    <row r="7990" spans="1:17" ht="45.75" thickBot="1" x14ac:dyDescent="0.3">
      <c r="A7990" s="5" t="s">
        <v>4</v>
      </c>
      <c r="B7990" s="5" t="s">
        <v>5</v>
      </c>
      <c r="C7990" s="5" t="s">
        <v>6</v>
      </c>
      <c r="D7990" s="6" t="s">
        <v>1</v>
      </c>
      <c r="E7990" s="5" t="s">
        <v>7</v>
      </c>
      <c r="F7990" s="5" t="s">
        <v>8</v>
      </c>
      <c r="G7990" s="5" t="s">
        <v>9</v>
      </c>
      <c r="H7990" s="5" t="s">
        <v>10</v>
      </c>
      <c r="I7990" s="109" t="s">
        <v>3374</v>
      </c>
      <c r="J7990" s="109" t="s">
        <v>3433</v>
      </c>
      <c r="K7990" s="109" t="s">
        <v>3437</v>
      </c>
      <c r="L7990" s="109" t="s">
        <v>3434</v>
      </c>
      <c r="M7990" s="5" t="s">
        <v>3439</v>
      </c>
      <c r="N7990" s="5" t="s">
        <v>3440</v>
      </c>
      <c r="O7990" s="5" t="s">
        <v>3441</v>
      </c>
      <c r="P7990" s="5" t="s">
        <v>3438</v>
      </c>
      <c r="Q7990" s="162" t="s">
        <v>3302</v>
      </c>
    </row>
    <row r="7991" spans="1:17" x14ac:dyDescent="0.25">
      <c r="A7991" s="7" t="s">
        <v>1</v>
      </c>
      <c r="B7991" s="7" t="s">
        <v>1</v>
      </c>
      <c r="C7991" s="7" t="s">
        <v>1</v>
      </c>
      <c r="D7991" s="8" t="s">
        <v>1</v>
      </c>
      <c r="E7991" s="8" t="s">
        <v>1</v>
      </c>
      <c r="F7991" s="9" t="s">
        <v>1</v>
      </c>
      <c r="G7991" s="10" t="s">
        <v>1</v>
      </c>
      <c r="H7991" s="11" t="s">
        <v>1</v>
      </c>
      <c r="I7991" s="110">
        <v>1</v>
      </c>
      <c r="J7991" s="110">
        <v>2</v>
      </c>
      <c r="K7991" s="110">
        <v>20</v>
      </c>
      <c r="L7991" s="110" t="s">
        <v>3402</v>
      </c>
      <c r="M7991" s="12">
        <v>5</v>
      </c>
      <c r="N7991" s="12">
        <v>6</v>
      </c>
      <c r="O7991" s="12">
        <v>7</v>
      </c>
      <c r="P7991" s="12" t="s">
        <v>3303</v>
      </c>
      <c r="Q7991" s="110">
        <v>9</v>
      </c>
    </row>
    <row r="7992" spans="1:17" x14ac:dyDescent="0.25">
      <c r="A7992" s="1" t="s">
        <v>2839</v>
      </c>
      <c r="B7992" s="1" t="s">
        <v>82</v>
      </c>
      <c r="C7992" s="4" t="s">
        <v>1075</v>
      </c>
      <c r="D7992" s="4" t="s">
        <v>2915</v>
      </c>
      <c r="E7992" s="2" t="s">
        <v>1</v>
      </c>
      <c r="F7992" s="2" t="s">
        <v>1</v>
      </c>
      <c r="G7992" s="2" t="s">
        <v>1</v>
      </c>
      <c r="H7992" s="2" t="s">
        <v>2916</v>
      </c>
      <c r="I7992" s="183">
        <v>0</v>
      </c>
      <c r="J7992" s="183"/>
      <c r="K7992" s="183"/>
      <c r="L7992" s="183"/>
      <c r="M7992" s="3"/>
      <c r="N7992" s="3"/>
      <c r="O7992" s="3"/>
      <c r="P7992" s="3"/>
      <c r="Q7992" s="161"/>
    </row>
    <row r="7993" spans="1:17" ht="33.75" x14ac:dyDescent="0.25">
      <c r="A7993" s="1" t="s">
        <v>1</v>
      </c>
      <c r="B7993" s="1" t="s">
        <v>1</v>
      </c>
      <c r="C7993" s="1" t="s">
        <v>1</v>
      </c>
      <c r="D7993" s="2" t="s">
        <v>1</v>
      </c>
      <c r="E7993" s="2" t="s">
        <v>1</v>
      </c>
      <c r="F7993" s="2" t="s">
        <v>1</v>
      </c>
      <c r="G7993" s="2" t="s">
        <v>1</v>
      </c>
      <c r="H7993" s="13" t="s">
        <v>14</v>
      </c>
      <c r="I7993" s="184">
        <f t="shared" ref="I7993:L7993" si="6754">SUM(I7994,I8002,I8004)</f>
        <v>4693698</v>
      </c>
      <c r="J7993" s="184">
        <f t="shared" ref="J7993" si="6755">SUM(J7994,J8002,J8004)</f>
        <v>4644433</v>
      </c>
      <c r="K7993" s="184">
        <f t="shared" ref="K7993" si="6756">SUM(K7994,K8002,K8004)</f>
        <v>3803107</v>
      </c>
      <c r="L7993" s="184">
        <f t="shared" si="6754"/>
        <v>834326</v>
      </c>
      <c r="M7993" s="14">
        <f t="shared" ref="M7993:O7993" si="6757">SUM(M7994,M8002,M8004)</f>
        <v>480034</v>
      </c>
      <c r="N7993" s="14">
        <f t="shared" si="6757"/>
        <v>293318</v>
      </c>
      <c r="O7993" s="14">
        <f t="shared" si="6757"/>
        <v>60974</v>
      </c>
      <c r="P7993" s="14">
        <f t="shared" ref="P7993:P8023" si="6758">K7993+L7993</f>
        <v>4637433</v>
      </c>
      <c r="Q7993" s="184">
        <f t="shared" ref="Q7993:Q8023" si="6759">IF(J7993=0,"-",P7993/J7993*100)</f>
        <v>99.84928192526408</v>
      </c>
    </row>
    <row r="7994" spans="1:17" x14ac:dyDescent="0.25">
      <c r="A7994" s="4" t="s">
        <v>2839</v>
      </c>
      <c r="B7994" s="4" t="s">
        <v>82</v>
      </c>
      <c r="C7994" s="4" t="s">
        <v>1075</v>
      </c>
      <c r="D7994" s="4" t="s">
        <v>2915</v>
      </c>
      <c r="E7994" s="2" t="s">
        <v>15</v>
      </c>
      <c r="F7994" s="2" t="s">
        <v>1</v>
      </c>
      <c r="G7994" s="2" t="s">
        <v>1</v>
      </c>
      <c r="H7994" s="2" t="s">
        <v>16</v>
      </c>
      <c r="I7994" s="185">
        <f t="shared" ref="I7994:L7994" si="6760">SUM(I7995,I7996)</f>
        <v>3928076</v>
      </c>
      <c r="J7994" s="185">
        <f t="shared" ref="J7994" si="6761">SUM(J7995,J7996)</f>
        <v>3907076</v>
      </c>
      <c r="K7994" s="185">
        <f t="shared" ref="K7994" si="6762">SUM(K7995,K7996)</f>
        <v>3224034</v>
      </c>
      <c r="L7994" s="185">
        <f t="shared" si="6760"/>
        <v>683042</v>
      </c>
      <c r="M7994" s="15">
        <f t="shared" ref="M7994:O7994" si="6763">SUM(M7995,M7996)</f>
        <v>414000</v>
      </c>
      <c r="N7994" s="15">
        <f t="shared" si="6763"/>
        <v>233318</v>
      </c>
      <c r="O7994" s="15">
        <f t="shared" si="6763"/>
        <v>35724</v>
      </c>
      <c r="P7994" s="15">
        <f t="shared" si="6758"/>
        <v>3907076</v>
      </c>
      <c r="Q7994" s="185">
        <f t="shared" si="6759"/>
        <v>100</v>
      </c>
    </row>
    <row r="7995" spans="1:17" x14ac:dyDescent="0.25">
      <c r="A7995" s="4" t="s">
        <v>2839</v>
      </c>
      <c r="B7995" s="4" t="s">
        <v>82</v>
      </c>
      <c r="C7995" s="4" t="s">
        <v>1075</v>
      </c>
      <c r="D7995" s="4" t="s">
        <v>2915</v>
      </c>
      <c r="E7995" s="3" t="s">
        <v>18</v>
      </c>
      <c r="F7995" s="4"/>
      <c r="G7995" s="16" t="s">
        <v>2860</v>
      </c>
      <c r="H7995" s="16" t="s">
        <v>17</v>
      </c>
      <c r="I7995" s="183">
        <v>3523912</v>
      </c>
      <c r="J7995" s="183">
        <v>3502912</v>
      </c>
      <c r="K7995" s="183">
        <v>2959590</v>
      </c>
      <c r="L7995" s="183">
        <f>M7995+N7995+O7995</f>
        <v>543322</v>
      </c>
      <c r="M7995" s="17">
        <v>335000</v>
      </c>
      <c r="N7995" s="17">
        <v>208322</v>
      </c>
      <c r="O7995" s="17"/>
      <c r="P7995" s="17">
        <f t="shared" si="6758"/>
        <v>3502912</v>
      </c>
      <c r="Q7995" s="183">
        <f t="shared" si="6759"/>
        <v>100</v>
      </c>
    </row>
    <row r="7996" spans="1:17" x14ac:dyDescent="0.25">
      <c r="A7996" s="1" t="s">
        <v>2839</v>
      </c>
      <c r="B7996" s="1" t="s">
        <v>82</v>
      </c>
      <c r="C7996" s="1" t="s">
        <v>1075</v>
      </c>
      <c r="D7996" s="1" t="s">
        <v>2915</v>
      </c>
      <c r="E7996" s="1" t="s">
        <v>20</v>
      </c>
      <c r="F7996" s="4" t="s">
        <v>1</v>
      </c>
      <c r="G7996" s="16" t="s">
        <v>1</v>
      </c>
      <c r="H7996" s="2" t="s">
        <v>21</v>
      </c>
      <c r="I7996" s="185">
        <f t="shared" ref="I7996:O7996" si="6764">SUM(I7997:I8001)</f>
        <v>404164</v>
      </c>
      <c r="J7996" s="185">
        <f t="shared" si="6764"/>
        <v>404164</v>
      </c>
      <c r="K7996" s="185">
        <f t="shared" si="6764"/>
        <v>264444</v>
      </c>
      <c r="L7996" s="185">
        <f t="shared" si="6764"/>
        <v>139720</v>
      </c>
      <c r="M7996" s="15">
        <f t="shared" si="6764"/>
        <v>79000</v>
      </c>
      <c r="N7996" s="15">
        <f t="shared" si="6764"/>
        <v>24996</v>
      </c>
      <c r="O7996" s="15">
        <f t="shared" si="6764"/>
        <v>35724</v>
      </c>
      <c r="P7996" s="15">
        <f t="shared" si="6758"/>
        <v>404164</v>
      </c>
      <c r="Q7996" s="185">
        <f t="shared" si="6759"/>
        <v>100</v>
      </c>
    </row>
    <row r="7997" spans="1:17" x14ac:dyDescent="0.25">
      <c r="A7997" s="4" t="s">
        <v>2839</v>
      </c>
      <c r="B7997" s="4" t="s">
        <v>82</v>
      </c>
      <c r="C7997" s="4" t="s">
        <v>1075</v>
      </c>
      <c r="D7997" s="4" t="s">
        <v>2915</v>
      </c>
      <c r="E7997" s="3" t="s">
        <v>22</v>
      </c>
      <c r="F7997" s="4" t="s">
        <v>2917</v>
      </c>
      <c r="G7997" s="16" t="s">
        <v>2860</v>
      </c>
      <c r="H7997" s="16" t="s">
        <v>86</v>
      </c>
      <c r="I7997" s="183">
        <v>44520</v>
      </c>
      <c r="J7997" s="183">
        <v>44520</v>
      </c>
      <c r="K7997" s="183">
        <v>33600</v>
      </c>
      <c r="L7997" s="183">
        <f>M7997+N7997+O7997</f>
        <v>10920</v>
      </c>
      <c r="M7997" s="17">
        <v>4000</v>
      </c>
      <c r="N7997" s="17">
        <v>4000</v>
      </c>
      <c r="O7997" s="17">
        <v>2920</v>
      </c>
      <c r="P7997" s="17">
        <f t="shared" si="6758"/>
        <v>44520</v>
      </c>
      <c r="Q7997" s="183">
        <f t="shared" si="6759"/>
        <v>100</v>
      </c>
    </row>
    <row r="7998" spans="1:17" x14ac:dyDescent="0.25">
      <c r="A7998" s="4" t="s">
        <v>2839</v>
      </c>
      <c r="B7998" s="4" t="s">
        <v>82</v>
      </c>
      <c r="C7998" s="4" t="s">
        <v>1075</v>
      </c>
      <c r="D7998" s="4" t="s">
        <v>2915</v>
      </c>
      <c r="E7998" s="3" t="s">
        <v>22</v>
      </c>
      <c r="F7998" s="4" t="s">
        <v>2918</v>
      </c>
      <c r="G7998" s="16" t="s">
        <v>2860</v>
      </c>
      <c r="H7998" s="16" t="s">
        <v>26</v>
      </c>
      <c r="I7998" s="183">
        <v>232804</v>
      </c>
      <c r="J7998" s="183">
        <v>232804</v>
      </c>
      <c r="K7998" s="183">
        <v>160000</v>
      </c>
      <c r="L7998" s="183">
        <f>M7998+N7998+O7998</f>
        <v>72804</v>
      </c>
      <c r="M7998" s="17">
        <v>20000</v>
      </c>
      <c r="N7998" s="17">
        <v>20000</v>
      </c>
      <c r="O7998" s="17">
        <v>32804</v>
      </c>
      <c r="P7998" s="17">
        <f t="shared" si="6758"/>
        <v>232804</v>
      </c>
      <c r="Q7998" s="183">
        <f t="shared" si="6759"/>
        <v>100</v>
      </c>
    </row>
    <row r="7999" spans="1:17" x14ac:dyDescent="0.25">
      <c r="A7999" s="4" t="s">
        <v>2839</v>
      </c>
      <c r="B7999" s="4" t="s">
        <v>82</v>
      </c>
      <c r="C7999" s="4" t="s">
        <v>1075</v>
      </c>
      <c r="D7999" s="4" t="s">
        <v>2915</v>
      </c>
      <c r="E7999" s="3" t="s">
        <v>22</v>
      </c>
      <c r="F7999" s="4" t="s">
        <v>2919</v>
      </c>
      <c r="G7999" s="16" t="s">
        <v>2860</v>
      </c>
      <c r="H7999" s="16" t="s">
        <v>28</v>
      </c>
      <c r="I7999" s="183">
        <v>48840</v>
      </c>
      <c r="J7999" s="183">
        <v>48840</v>
      </c>
      <c r="K7999" s="183">
        <v>47844</v>
      </c>
      <c r="L7999" s="183">
        <f>M7999+N7999+O7999</f>
        <v>996</v>
      </c>
      <c r="M7999" s="17">
        <v>0</v>
      </c>
      <c r="N7999" s="17">
        <v>996</v>
      </c>
      <c r="O7999" s="17"/>
      <c r="P7999" s="17">
        <f t="shared" si="6758"/>
        <v>48840</v>
      </c>
      <c r="Q7999" s="183">
        <f t="shared" si="6759"/>
        <v>100</v>
      </c>
    </row>
    <row r="8000" spans="1:17" x14ac:dyDescent="0.25">
      <c r="A8000" s="4" t="s">
        <v>2839</v>
      </c>
      <c r="B8000" s="4" t="s">
        <v>82</v>
      </c>
      <c r="C8000" s="4" t="s">
        <v>1075</v>
      </c>
      <c r="D8000" s="4" t="s">
        <v>2915</v>
      </c>
      <c r="E8000" s="3" t="s">
        <v>22</v>
      </c>
      <c r="F8000" s="4" t="s">
        <v>2920</v>
      </c>
      <c r="G8000" s="16" t="s">
        <v>2860</v>
      </c>
      <c r="H8000" s="16" t="s">
        <v>24</v>
      </c>
      <c r="I8000" s="183">
        <v>63000</v>
      </c>
      <c r="J8000" s="183">
        <v>63000</v>
      </c>
      <c r="K8000" s="183">
        <v>12000</v>
      </c>
      <c r="L8000" s="183">
        <f>M8000+N8000+O8000</f>
        <v>51000</v>
      </c>
      <c r="M8000" s="208">
        <v>51000</v>
      </c>
      <c r="N8000" s="17"/>
      <c r="O8000" s="17"/>
      <c r="P8000" s="17">
        <f t="shared" si="6758"/>
        <v>63000</v>
      </c>
      <c r="Q8000" s="183">
        <f t="shared" si="6759"/>
        <v>100</v>
      </c>
    </row>
    <row r="8001" spans="1:17" x14ac:dyDescent="0.25">
      <c r="A8001" s="4" t="s">
        <v>2839</v>
      </c>
      <c r="B8001" s="4" t="s">
        <v>82</v>
      </c>
      <c r="C8001" s="4" t="s">
        <v>1075</v>
      </c>
      <c r="D8001" s="4" t="s">
        <v>2915</v>
      </c>
      <c r="E8001" s="3" t="s">
        <v>22</v>
      </c>
      <c r="F8001" s="4" t="s">
        <v>2921</v>
      </c>
      <c r="G8001" s="16" t="s">
        <v>2860</v>
      </c>
      <c r="H8001" s="16" t="s">
        <v>30</v>
      </c>
      <c r="I8001" s="183">
        <v>15000</v>
      </c>
      <c r="J8001" s="183">
        <v>15000</v>
      </c>
      <c r="K8001" s="183">
        <v>11000</v>
      </c>
      <c r="L8001" s="183">
        <f>M8001+N8001+O8001</f>
        <v>4000</v>
      </c>
      <c r="M8001" s="17">
        <v>4000</v>
      </c>
      <c r="N8001" s="17"/>
      <c r="O8001" s="17"/>
      <c r="P8001" s="17">
        <f t="shared" si="6758"/>
        <v>15000</v>
      </c>
      <c r="Q8001" s="183">
        <f t="shared" si="6759"/>
        <v>100</v>
      </c>
    </row>
    <row r="8002" spans="1:17" x14ac:dyDescent="0.25">
      <c r="A8002" s="4" t="s">
        <v>2839</v>
      </c>
      <c r="B8002" s="4" t="s">
        <v>82</v>
      </c>
      <c r="C8002" s="4" t="s">
        <v>1075</v>
      </c>
      <c r="D8002" s="4" t="s">
        <v>2915</v>
      </c>
      <c r="E8002" s="2" t="s">
        <v>31</v>
      </c>
      <c r="F8002" s="2" t="s">
        <v>1</v>
      </c>
      <c r="G8002" s="2" t="s">
        <v>1</v>
      </c>
      <c r="H8002" s="2" t="s">
        <v>32</v>
      </c>
      <c r="I8002" s="185">
        <f t="shared" ref="I8002:O8002" si="6765">SUM(I8003)</f>
        <v>392422</v>
      </c>
      <c r="J8002" s="185">
        <f t="shared" si="6765"/>
        <v>390472</v>
      </c>
      <c r="K8002" s="185">
        <f t="shared" si="6765"/>
        <v>307422</v>
      </c>
      <c r="L8002" s="185">
        <f t="shared" si="6765"/>
        <v>83050</v>
      </c>
      <c r="M8002" s="15">
        <f t="shared" si="6765"/>
        <v>36000</v>
      </c>
      <c r="N8002" s="15">
        <f t="shared" si="6765"/>
        <v>36000</v>
      </c>
      <c r="O8002" s="15">
        <f t="shared" si="6765"/>
        <v>11050</v>
      </c>
      <c r="P8002" s="15">
        <f t="shared" si="6758"/>
        <v>390472</v>
      </c>
      <c r="Q8002" s="185">
        <f t="shared" si="6759"/>
        <v>100</v>
      </c>
    </row>
    <row r="8003" spans="1:17" x14ac:dyDescent="0.25">
      <c r="A8003" s="4" t="s">
        <v>2839</v>
      </c>
      <c r="B8003" s="4" t="s">
        <v>82</v>
      </c>
      <c r="C8003" s="4" t="s">
        <v>1075</v>
      </c>
      <c r="D8003" s="4" t="s">
        <v>2915</v>
      </c>
      <c r="E8003" s="3" t="s">
        <v>34</v>
      </c>
      <c r="F8003" s="4"/>
      <c r="G8003" s="16" t="s">
        <v>2860</v>
      </c>
      <c r="H8003" s="16" t="s">
        <v>33</v>
      </c>
      <c r="I8003" s="183">
        <v>392422</v>
      </c>
      <c r="J8003" s="183">
        <v>390472</v>
      </c>
      <c r="K8003" s="183">
        <v>307422</v>
      </c>
      <c r="L8003" s="183">
        <f>M8003+N8003+O8003</f>
        <v>83050</v>
      </c>
      <c r="M8003" s="17">
        <v>36000</v>
      </c>
      <c r="N8003" s="17">
        <v>36000</v>
      </c>
      <c r="O8003" s="17">
        <v>11050</v>
      </c>
      <c r="P8003" s="17">
        <f t="shared" si="6758"/>
        <v>390472</v>
      </c>
      <c r="Q8003" s="183">
        <f t="shared" si="6759"/>
        <v>100</v>
      </c>
    </row>
    <row r="8004" spans="1:17" x14ac:dyDescent="0.25">
      <c r="A8004" s="4" t="s">
        <v>2839</v>
      </c>
      <c r="B8004" s="4" t="s">
        <v>82</v>
      </c>
      <c r="C8004" s="4" t="s">
        <v>1075</v>
      </c>
      <c r="D8004" s="4" t="s">
        <v>2915</v>
      </c>
      <c r="E8004" s="2" t="s">
        <v>35</v>
      </c>
      <c r="F8004" s="2" t="s">
        <v>1</v>
      </c>
      <c r="G8004" s="2" t="s">
        <v>1</v>
      </c>
      <c r="H8004" s="2" t="s">
        <v>36</v>
      </c>
      <c r="I8004" s="185">
        <f t="shared" ref="I8004:O8004" si="6766">SUM(I8005:I8013)</f>
        <v>373200</v>
      </c>
      <c r="J8004" s="185">
        <f t="shared" si="6766"/>
        <v>346885</v>
      </c>
      <c r="K8004" s="185">
        <f t="shared" si="6766"/>
        <v>271651</v>
      </c>
      <c r="L8004" s="185">
        <f t="shared" si="6766"/>
        <v>68234</v>
      </c>
      <c r="M8004" s="15">
        <f t="shared" si="6766"/>
        <v>30034</v>
      </c>
      <c r="N8004" s="15">
        <f t="shared" si="6766"/>
        <v>24000</v>
      </c>
      <c r="O8004" s="15">
        <f t="shared" si="6766"/>
        <v>14200</v>
      </c>
      <c r="P8004" s="15">
        <f t="shared" si="6758"/>
        <v>339885</v>
      </c>
      <c r="Q8004" s="185">
        <f t="shared" si="6759"/>
        <v>97.98204015740086</v>
      </c>
    </row>
    <row r="8005" spans="1:17" x14ac:dyDescent="0.25">
      <c r="A8005" s="4" t="s">
        <v>2839</v>
      </c>
      <c r="B8005" s="4" t="s">
        <v>82</v>
      </c>
      <c r="C8005" s="4" t="s">
        <v>1075</v>
      </c>
      <c r="D8005" s="4" t="s">
        <v>2915</v>
      </c>
      <c r="E8005" s="3" t="s">
        <v>39</v>
      </c>
      <c r="F8005" s="4"/>
      <c r="G8005" s="16" t="s">
        <v>2860</v>
      </c>
      <c r="H8005" s="16" t="s">
        <v>38</v>
      </c>
      <c r="I8005" s="183">
        <v>6000</v>
      </c>
      <c r="J8005" s="183">
        <v>6000</v>
      </c>
      <c r="K8005" s="183">
        <v>4000</v>
      </c>
      <c r="L8005" s="183">
        <f t="shared" ref="L8005:L8012" si="6767">M8005+N8005+O8005</f>
        <v>2000</v>
      </c>
      <c r="M8005" s="17">
        <v>1000</v>
      </c>
      <c r="N8005" s="17">
        <v>1000</v>
      </c>
      <c r="O8005" s="17"/>
      <c r="P8005" s="17">
        <f t="shared" si="6758"/>
        <v>6000</v>
      </c>
      <c r="Q8005" s="183">
        <f t="shared" si="6759"/>
        <v>100</v>
      </c>
    </row>
    <row r="8006" spans="1:17" x14ac:dyDescent="0.25">
      <c r="A8006" s="4" t="s">
        <v>2839</v>
      </c>
      <c r="B8006" s="4" t="s">
        <v>82</v>
      </c>
      <c r="C8006" s="4" t="s">
        <v>1075</v>
      </c>
      <c r="D8006" s="4" t="s">
        <v>2915</v>
      </c>
      <c r="E8006" s="3" t="s">
        <v>197</v>
      </c>
      <c r="F8006" s="4"/>
      <c r="G8006" s="16" t="s">
        <v>2860</v>
      </c>
      <c r="H8006" s="16" t="s">
        <v>196</v>
      </c>
      <c r="I8006" s="183">
        <v>80000</v>
      </c>
      <c r="J8006" s="183">
        <v>80000</v>
      </c>
      <c r="K8006" s="183">
        <v>67000</v>
      </c>
      <c r="L8006" s="183">
        <f t="shared" si="6767"/>
        <v>13000</v>
      </c>
      <c r="M8006" s="17">
        <v>6000</v>
      </c>
      <c r="N8006" s="17">
        <v>6000</v>
      </c>
      <c r="O8006" s="17">
        <v>1000</v>
      </c>
      <c r="P8006" s="17">
        <f t="shared" si="6758"/>
        <v>80000</v>
      </c>
      <c r="Q8006" s="183">
        <f t="shared" si="6759"/>
        <v>100</v>
      </c>
    </row>
    <row r="8007" spans="1:17" x14ac:dyDescent="0.25">
      <c r="A8007" s="4" t="s">
        <v>2839</v>
      </c>
      <c r="B8007" s="4" t="s">
        <v>82</v>
      </c>
      <c r="C8007" s="4" t="s">
        <v>1075</v>
      </c>
      <c r="D8007" s="4" t="s">
        <v>2915</v>
      </c>
      <c r="E8007" s="3" t="s">
        <v>200</v>
      </c>
      <c r="F8007" s="4"/>
      <c r="G8007" s="16" t="s">
        <v>2860</v>
      </c>
      <c r="H8007" s="16" t="s">
        <v>199</v>
      </c>
      <c r="I8007" s="183">
        <v>25000</v>
      </c>
      <c r="J8007" s="183">
        <v>25000</v>
      </c>
      <c r="K8007" s="183">
        <v>18000</v>
      </c>
      <c r="L8007" s="183">
        <f t="shared" si="6767"/>
        <v>7000</v>
      </c>
      <c r="M8007" s="17">
        <v>3000</v>
      </c>
      <c r="N8007" s="17">
        <v>3000</v>
      </c>
      <c r="O8007" s="17">
        <v>1000</v>
      </c>
      <c r="P8007" s="17">
        <f t="shared" si="6758"/>
        <v>25000</v>
      </c>
      <c r="Q8007" s="183">
        <f t="shared" si="6759"/>
        <v>100</v>
      </c>
    </row>
    <row r="8008" spans="1:17" x14ac:dyDescent="0.25">
      <c r="A8008" s="4" t="s">
        <v>2839</v>
      </c>
      <c r="B8008" s="4" t="s">
        <v>82</v>
      </c>
      <c r="C8008" s="4" t="s">
        <v>1075</v>
      </c>
      <c r="D8008" s="4" t="s">
        <v>2915</v>
      </c>
      <c r="E8008" s="3" t="s">
        <v>203</v>
      </c>
      <c r="F8008" s="4"/>
      <c r="G8008" s="16" t="s">
        <v>2860</v>
      </c>
      <c r="H8008" s="16" t="s">
        <v>202</v>
      </c>
      <c r="I8008" s="183">
        <v>45000</v>
      </c>
      <c r="J8008" s="183">
        <v>51535</v>
      </c>
      <c r="K8008" s="183">
        <v>41535</v>
      </c>
      <c r="L8008" s="183">
        <f t="shared" si="6767"/>
        <v>10000</v>
      </c>
      <c r="M8008" s="17">
        <v>5000</v>
      </c>
      <c r="N8008" s="17">
        <v>3000</v>
      </c>
      <c r="O8008" s="17">
        <v>2000</v>
      </c>
      <c r="P8008" s="17">
        <f t="shared" si="6758"/>
        <v>51535</v>
      </c>
      <c r="Q8008" s="183">
        <f t="shared" si="6759"/>
        <v>100</v>
      </c>
    </row>
    <row r="8009" spans="1:17" x14ac:dyDescent="0.25">
      <c r="A8009" s="4" t="s">
        <v>2839</v>
      </c>
      <c r="B8009" s="4" t="s">
        <v>82</v>
      </c>
      <c r="C8009" s="4" t="s">
        <v>1075</v>
      </c>
      <c r="D8009" s="4" t="s">
        <v>2915</v>
      </c>
      <c r="E8009" s="3" t="s">
        <v>206</v>
      </c>
      <c r="F8009" s="4"/>
      <c r="G8009" s="16" t="s">
        <v>2860</v>
      </c>
      <c r="H8009" s="16" t="s">
        <v>205</v>
      </c>
      <c r="I8009" s="183">
        <v>100</v>
      </c>
      <c r="J8009" s="183">
        <v>100</v>
      </c>
      <c r="K8009" s="183">
        <v>0</v>
      </c>
      <c r="L8009" s="183">
        <f t="shared" si="6767"/>
        <v>100</v>
      </c>
      <c r="M8009" s="17"/>
      <c r="N8009" s="17"/>
      <c r="O8009" s="17">
        <v>100</v>
      </c>
      <c r="P8009" s="17">
        <f t="shared" si="6758"/>
        <v>100</v>
      </c>
      <c r="Q8009" s="183">
        <f t="shared" si="6759"/>
        <v>100</v>
      </c>
    </row>
    <row r="8010" spans="1:17" x14ac:dyDescent="0.25">
      <c r="A8010" s="4" t="s">
        <v>2839</v>
      </c>
      <c r="B8010" s="4" t="s">
        <v>82</v>
      </c>
      <c r="C8010" s="4" t="s">
        <v>1075</v>
      </c>
      <c r="D8010" s="4" t="s">
        <v>2915</v>
      </c>
      <c r="E8010" s="3" t="s">
        <v>209</v>
      </c>
      <c r="F8010" s="4"/>
      <c r="G8010" s="16" t="s">
        <v>2860</v>
      </c>
      <c r="H8010" s="16" t="s">
        <v>208</v>
      </c>
      <c r="I8010" s="183">
        <v>100</v>
      </c>
      <c r="J8010" s="183">
        <v>100</v>
      </c>
      <c r="K8010" s="183">
        <v>0</v>
      </c>
      <c r="L8010" s="183">
        <f t="shared" si="6767"/>
        <v>100</v>
      </c>
      <c r="M8010" s="17"/>
      <c r="N8010" s="17"/>
      <c r="O8010" s="17">
        <v>100</v>
      </c>
      <c r="P8010" s="17">
        <f t="shared" si="6758"/>
        <v>100</v>
      </c>
      <c r="Q8010" s="183">
        <f t="shared" si="6759"/>
        <v>100</v>
      </c>
    </row>
    <row r="8011" spans="1:17" x14ac:dyDescent="0.25">
      <c r="A8011" s="4" t="s">
        <v>2839</v>
      </c>
      <c r="B8011" s="4" t="s">
        <v>82</v>
      </c>
      <c r="C8011" s="4" t="s">
        <v>1075</v>
      </c>
      <c r="D8011" s="4" t="s">
        <v>2915</v>
      </c>
      <c r="E8011" s="3" t="s">
        <v>212</v>
      </c>
      <c r="F8011" s="4"/>
      <c r="G8011" s="16" t="s">
        <v>2860</v>
      </c>
      <c r="H8011" s="16" t="s">
        <v>211</v>
      </c>
      <c r="I8011" s="183">
        <v>55000</v>
      </c>
      <c r="J8011" s="183">
        <v>35000</v>
      </c>
      <c r="K8011" s="183">
        <v>25000</v>
      </c>
      <c r="L8011" s="183">
        <f t="shared" si="6767"/>
        <v>10000</v>
      </c>
      <c r="M8011" s="17">
        <v>5000</v>
      </c>
      <c r="N8011" s="17">
        <v>3000</v>
      </c>
      <c r="O8011" s="17">
        <v>2000</v>
      </c>
      <c r="P8011" s="17">
        <f t="shared" si="6758"/>
        <v>35000</v>
      </c>
      <c r="Q8011" s="183">
        <f t="shared" si="6759"/>
        <v>100</v>
      </c>
    </row>
    <row r="8012" spans="1:17" x14ac:dyDescent="0.25">
      <c r="A8012" s="4" t="s">
        <v>2839</v>
      </c>
      <c r="B8012" s="4" t="s">
        <v>82</v>
      </c>
      <c r="C8012" s="4" t="s">
        <v>1075</v>
      </c>
      <c r="D8012" s="4" t="s">
        <v>2915</v>
      </c>
      <c r="E8012" s="3" t="s">
        <v>215</v>
      </c>
      <c r="F8012" s="4"/>
      <c r="G8012" s="16" t="s">
        <v>2860</v>
      </c>
      <c r="H8012" s="16" t="s">
        <v>214</v>
      </c>
      <c r="I8012" s="183">
        <v>6000</v>
      </c>
      <c r="J8012" s="183">
        <v>6000</v>
      </c>
      <c r="K8012" s="183">
        <v>4500</v>
      </c>
      <c r="L8012" s="183">
        <f t="shared" si="6767"/>
        <v>1500</v>
      </c>
      <c r="M8012" s="17">
        <v>1500</v>
      </c>
      <c r="N8012" s="17"/>
      <c r="O8012" s="17"/>
      <c r="P8012" s="17">
        <f t="shared" si="6758"/>
        <v>6000</v>
      </c>
      <c r="Q8012" s="183">
        <f t="shared" si="6759"/>
        <v>100</v>
      </c>
    </row>
    <row r="8013" spans="1:17" x14ac:dyDescent="0.25">
      <c r="A8013" s="1" t="s">
        <v>2839</v>
      </c>
      <c r="B8013" s="1" t="s">
        <v>82</v>
      </c>
      <c r="C8013" s="1" t="s">
        <v>1075</v>
      </c>
      <c r="D8013" s="1" t="s">
        <v>2915</v>
      </c>
      <c r="E8013" s="1" t="s">
        <v>40</v>
      </c>
      <c r="F8013" s="4" t="s">
        <v>1</v>
      </c>
      <c r="G8013" s="16" t="s">
        <v>1</v>
      </c>
      <c r="H8013" s="2" t="s">
        <v>41</v>
      </c>
      <c r="I8013" s="185">
        <f t="shared" ref="I8013:O8013" si="6768">SUM(I8014:I8016)</f>
        <v>156000</v>
      </c>
      <c r="J8013" s="185">
        <f t="shared" si="6768"/>
        <v>143150</v>
      </c>
      <c r="K8013" s="185">
        <f t="shared" si="6768"/>
        <v>111616</v>
      </c>
      <c r="L8013" s="185">
        <f t="shared" si="6768"/>
        <v>24534</v>
      </c>
      <c r="M8013" s="15">
        <f t="shared" si="6768"/>
        <v>8534</v>
      </c>
      <c r="N8013" s="15">
        <f t="shared" si="6768"/>
        <v>8000</v>
      </c>
      <c r="O8013" s="15">
        <f t="shared" si="6768"/>
        <v>8000</v>
      </c>
      <c r="P8013" s="15">
        <f t="shared" si="6758"/>
        <v>136150</v>
      </c>
      <c r="Q8013" s="185">
        <f t="shared" si="6759"/>
        <v>95.110024449877756</v>
      </c>
    </row>
    <row r="8014" spans="1:17" x14ac:dyDescent="0.25">
      <c r="A8014" s="4" t="s">
        <v>2839</v>
      </c>
      <c r="B8014" s="4" t="s">
        <v>82</v>
      </c>
      <c r="C8014" s="4" t="s">
        <v>1075</v>
      </c>
      <c r="D8014" s="4" t="s">
        <v>2915</v>
      </c>
      <c r="E8014" s="3" t="s">
        <v>42</v>
      </c>
      <c r="F8014" s="4"/>
      <c r="G8014" s="16" t="s">
        <v>2860</v>
      </c>
      <c r="H8014" s="16" t="s">
        <v>41</v>
      </c>
      <c r="I8014" s="183">
        <v>137000</v>
      </c>
      <c r="J8014" s="183">
        <v>132000</v>
      </c>
      <c r="K8014" s="183">
        <v>101000</v>
      </c>
      <c r="L8014" s="183">
        <f>M8014+N8014+O8014</f>
        <v>24000</v>
      </c>
      <c r="M8014" s="208">
        <v>8000</v>
      </c>
      <c r="N8014" s="208">
        <v>8000</v>
      </c>
      <c r="O8014" s="208">
        <v>8000</v>
      </c>
      <c r="P8014" s="17">
        <f t="shared" si="6758"/>
        <v>125000</v>
      </c>
      <c r="Q8014" s="183">
        <f t="shared" si="6759"/>
        <v>94.696969696969703</v>
      </c>
    </row>
    <row r="8015" spans="1:17" ht="22.5" x14ac:dyDescent="0.25">
      <c r="A8015" s="4" t="s">
        <v>2839</v>
      </c>
      <c r="B8015" s="4" t="s">
        <v>82</v>
      </c>
      <c r="C8015" s="4" t="s">
        <v>1075</v>
      </c>
      <c r="D8015" s="4" t="s">
        <v>2915</v>
      </c>
      <c r="E8015" s="3" t="s">
        <v>42</v>
      </c>
      <c r="F8015" s="4" t="s">
        <v>2922</v>
      </c>
      <c r="G8015" s="16" t="s">
        <v>2860</v>
      </c>
      <c r="H8015" s="16" t="s">
        <v>50</v>
      </c>
      <c r="I8015" s="183">
        <v>12000</v>
      </c>
      <c r="J8015" s="183">
        <v>11150</v>
      </c>
      <c r="K8015" s="183">
        <v>10616</v>
      </c>
      <c r="L8015" s="183">
        <f>M8015+N8015+O8015</f>
        <v>534</v>
      </c>
      <c r="M8015" s="17">
        <v>534</v>
      </c>
      <c r="N8015" s="17"/>
      <c r="O8015" s="17"/>
      <c r="P8015" s="17">
        <f t="shared" si="6758"/>
        <v>11150</v>
      </c>
      <c r="Q8015" s="183">
        <f t="shared" si="6759"/>
        <v>100</v>
      </c>
    </row>
    <row r="8016" spans="1:17" ht="22.5" x14ac:dyDescent="0.25">
      <c r="A8016" s="4" t="s">
        <v>2839</v>
      </c>
      <c r="B8016" s="4" t="s">
        <v>82</v>
      </c>
      <c r="C8016" s="4" t="s">
        <v>1075</v>
      </c>
      <c r="D8016" s="4" t="s">
        <v>2915</v>
      </c>
      <c r="E8016" s="3" t="s">
        <v>42</v>
      </c>
      <c r="F8016" s="4" t="s">
        <v>2923</v>
      </c>
      <c r="G8016" s="16" t="s">
        <v>2860</v>
      </c>
      <c r="H8016" s="16" t="s">
        <v>56</v>
      </c>
      <c r="I8016" s="183">
        <v>7000</v>
      </c>
      <c r="J8016" s="183">
        <v>0</v>
      </c>
      <c r="K8016" s="183">
        <v>0</v>
      </c>
      <c r="L8016" s="183">
        <f>M8016+N8016+O8016</f>
        <v>0</v>
      </c>
      <c r="M8016" s="17"/>
      <c r="N8016" s="17"/>
      <c r="O8016" s="17"/>
      <c r="P8016" s="17">
        <f t="shared" si="6758"/>
        <v>0</v>
      </c>
      <c r="Q8016" s="161" t="str">
        <f t="shared" si="6759"/>
        <v>-</v>
      </c>
    </row>
    <row r="8017" spans="1:17" s="151" customFormat="1" ht="22.5" x14ac:dyDescent="0.25">
      <c r="A8017" s="143" t="s">
        <v>1</v>
      </c>
      <c r="B8017" s="143" t="s">
        <v>1</v>
      </c>
      <c r="C8017" s="143" t="s">
        <v>1</v>
      </c>
      <c r="D8017" s="144" t="s">
        <v>1</v>
      </c>
      <c r="E8017" s="145" t="s">
        <v>1</v>
      </c>
      <c r="F8017" s="144" t="s">
        <v>1</v>
      </c>
      <c r="G8017" s="146"/>
      <c r="H8017" s="152" t="s">
        <v>57</v>
      </c>
      <c r="I8017" s="183">
        <f t="shared" ref="I8017:O8018" si="6769">SUM(I8018)</f>
        <v>0</v>
      </c>
      <c r="J8017" s="183">
        <f t="shared" si="6769"/>
        <v>0</v>
      </c>
      <c r="K8017" s="183">
        <f t="shared" si="6769"/>
        <v>0</v>
      </c>
      <c r="L8017" s="183">
        <f t="shared" si="6769"/>
        <v>0</v>
      </c>
      <c r="M8017" s="17">
        <f t="shared" si="6769"/>
        <v>0</v>
      </c>
      <c r="N8017" s="17">
        <f t="shared" si="6769"/>
        <v>0</v>
      </c>
      <c r="O8017" s="17">
        <f t="shared" si="6769"/>
        <v>0</v>
      </c>
      <c r="P8017" s="17">
        <f t="shared" si="6758"/>
        <v>0</v>
      </c>
      <c r="Q8017" s="161" t="str">
        <f t="shared" si="6759"/>
        <v>-</v>
      </c>
    </row>
    <row r="8018" spans="1:17" s="151" customFormat="1" x14ac:dyDescent="0.25">
      <c r="A8018" s="153" t="s">
        <v>2839</v>
      </c>
      <c r="B8018" s="153" t="s">
        <v>82</v>
      </c>
      <c r="C8018" s="153" t="s">
        <v>1086</v>
      </c>
      <c r="D8018" s="154" t="s">
        <v>2915</v>
      </c>
      <c r="E8018" s="155" t="s">
        <v>3423</v>
      </c>
      <c r="F8018" s="154" t="s">
        <v>1</v>
      </c>
      <c r="G8018" s="156" t="s">
        <v>1</v>
      </c>
      <c r="H8018" s="152" t="s">
        <v>59</v>
      </c>
      <c r="I8018" s="183">
        <f t="shared" si="6769"/>
        <v>0</v>
      </c>
      <c r="J8018" s="183">
        <f t="shared" si="6769"/>
        <v>0</v>
      </c>
      <c r="K8018" s="183">
        <f t="shared" si="6769"/>
        <v>0</v>
      </c>
      <c r="L8018" s="183">
        <f t="shared" si="6769"/>
        <v>0</v>
      </c>
      <c r="M8018" s="17">
        <f t="shared" si="6769"/>
        <v>0</v>
      </c>
      <c r="N8018" s="17">
        <f t="shared" si="6769"/>
        <v>0</v>
      </c>
      <c r="O8018" s="17">
        <f t="shared" si="6769"/>
        <v>0</v>
      </c>
      <c r="P8018" s="17">
        <f t="shared" si="6758"/>
        <v>0</v>
      </c>
      <c r="Q8018" s="161" t="str">
        <f t="shared" si="6759"/>
        <v>-</v>
      </c>
    </row>
    <row r="8019" spans="1:17" s="151" customFormat="1" x14ac:dyDescent="0.25">
      <c r="A8019" s="143" t="s">
        <v>2839</v>
      </c>
      <c r="B8019" s="143" t="s">
        <v>82</v>
      </c>
      <c r="C8019" s="143" t="s">
        <v>1086</v>
      </c>
      <c r="D8019" s="144" t="s">
        <v>2915</v>
      </c>
      <c r="E8019" s="145" t="s">
        <v>3424</v>
      </c>
      <c r="F8019" s="144"/>
      <c r="G8019" s="146" t="s">
        <v>3416</v>
      </c>
      <c r="H8019" s="147" t="s">
        <v>61</v>
      </c>
      <c r="I8019" s="183"/>
      <c r="J8019" s="183">
        <v>0</v>
      </c>
      <c r="K8019" s="183">
        <v>0</v>
      </c>
      <c r="L8019" s="183">
        <f>M8019+N8019+O8019</f>
        <v>0</v>
      </c>
      <c r="M8019" s="17"/>
      <c r="N8019" s="17"/>
      <c r="O8019" s="17"/>
      <c r="P8019" s="17">
        <f t="shared" si="6758"/>
        <v>0</v>
      </c>
      <c r="Q8019" s="161" t="str">
        <f t="shared" si="6759"/>
        <v>-</v>
      </c>
    </row>
    <row r="8020" spans="1:17" ht="22.5" x14ac:dyDescent="0.25">
      <c r="A8020" s="1" t="s">
        <v>1</v>
      </c>
      <c r="B8020" s="1" t="s">
        <v>1</v>
      </c>
      <c r="C8020" s="1" t="s">
        <v>1</v>
      </c>
      <c r="D8020" s="2" t="s">
        <v>1</v>
      </c>
      <c r="E8020" s="2" t="s">
        <v>1</v>
      </c>
      <c r="F8020" s="2" t="s">
        <v>1</v>
      </c>
      <c r="G8020" s="2" t="s">
        <v>1</v>
      </c>
      <c r="H8020" s="13" t="s">
        <v>70</v>
      </c>
      <c r="I8020" s="183">
        <f t="shared" ref="I8020:O8021" si="6770">SUM(I8021)</f>
        <v>60000</v>
      </c>
      <c r="J8020" s="183">
        <f t="shared" si="6770"/>
        <v>62265</v>
      </c>
      <c r="K8020" s="183">
        <f t="shared" si="6770"/>
        <v>62265</v>
      </c>
      <c r="L8020" s="183">
        <f t="shared" si="6770"/>
        <v>0</v>
      </c>
      <c r="M8020" s="17">
        <f t="shared" si="6770"/>
        <v>0</v>
      </c>
      <c r="N8020" s="17">
        <f t="shared" si="6770"/>
        <v>0</v>
      </c>
      <c r="O8020" s="17">
        <f t="shared" si="6770"/>
        <v>0</v>
      </c>
      <c r="P8020" s="17">
        <f t="shared" si="6758"/>
        <v>62265</v>
      </c>
      <c r="Q8020" s="183">
        <f t="shared" si="6759"/>
        <v>100</v>
      </c>
    </row>
    <row r="8021" spans="1:17" x14ac:dyDescent="0.25">
      <c r="A8021" s="4" t="s">
        <v>2839</v>
      </c>
      <c r="B8021" s="4" t="s">
        <v>82</v>
      </c>
      <c r="C8021" s="4" t="s">
        <v>1075</v>
      </c>
      <c r="D8021" s="4" t="s">
        <v>2915</v>
      </c>
      <c r="E8021" s="2" t="s">
        <v>71</v>
      </c>
      <c r="F8021" s="2" t="s">
        <v>1</v>
      </c>
      <c r="G8021" s="2" t="s">
        <v>1</v>
      </c>
      <c r="H8021" s="2" t="s">
        <v>72</v>
      </c>
      <c r="I8021" s="183">
        <f t="shared" si="6770"/>
        <v>60000</v>
      </c>
      <c r="J8021" s="183">
        <f t="shared" si="6770"/>
        <v>62265</v>
      </c>
      <c r="K8021" s="183">
        <f t="shared" si="6770"/>
        <v>62265</v>
      </c>
      <c r="L8021" s="183">
        <f t="shared" si="6770"/>
        <v>0</v>
      </c>
      <c r="M8021" s="17">
        <f t="shared" si="6770"/>
        <v>0</v>
      </c>
      <c r="N8021" s="17">
        <f t="shared" si="6770"/>
        <v>0</v>
      </c>
      <c r="O8021" s="17">
        <f t="shared" si="6770"/>
        <v>0</v>
      </c>
      <c r="P8021" s="17">
        <f t="shared" si="6758"/>
        <v>62265</v>
      </c>
      <c r="Q8021" s="183">
        <f t="shared" si="6759"/>
        <v>100</v>
      </c>
    </row>
    <row r="8022" spans="1:17" x14ac:dyDescent="0.25">
      <c r="A8022" s="4" t="s">
        <v>2839</v>
      </c>
      <c r="B8022" s="4" t="s">
        <v>82</v>
      </c>
      <c r="C8022" s="4" t="s">
        <v>1075</v>
      </c>
      <c r="D8022" s="4" t="s">
        <v>2915</v>
      </c>
      <c r="E8022" s="3" t="s">
        <v>75</v>
      </c>
      <c r="F8022" s="4"/>
      <c r="G8022" s="16" t="s">
        <v>2860</v>
      </c>
      <c r="H8022" s="16" t="s">
        <v>74</v>
      </c>
      <c r="I8022" s="183">
        <v>60000</v>
      </c>
      <c r="J8022" s="183">
        <v>62265</v>
      </c>
      <c r="K8022" s="183">
        <v>62265</v>
      </c>
      <c r="L8022" s="183">
        <f>M8022+N8022+O8022</f>
        <v>0</v>
      </c>
      <c r="M8022" s="17"/>
      <c r="N8022" s="17"/>
      <c r="O8022" s="17"/>
      <c r="P8022" s="17">
        <f t="shared" si="6758"/>
        <v>62265</v>
      </c>
      <c r="Q8022" s="183">
        <f t="shared" si="6759"/>
        <v>100</v>
      </c>
    </row>
    <row r="8023" spans="1:17" ht="22.5" x14ac:dyDescent="0.25">
      <c r="A8023" s="16" t="s">
        <v>1</v>
      </c>
      <c r="B8023" s="16" t="s">
        <v>1</v>
      </c>
      <c r="C8023" s="16" t="s">
        <v>1</v>
      </c>
      <c r="D8023" s="16" t="s">
        <v>1</v>
      </c>
      <c r="E8023" s="16" t="s">
        <v>1</v>
      </c>
      <c r="F8023" s="16" t="s">
        <v>1</v>
      </c>
      <c r="G8023" s="16" t="s">
        <v>1</v>
      </c>
      <c r="H8023" s="13" t="s">
        <v>2924</v>
      </c>
      <c r="I8023" s="183">
        <f t="shared" ref="I8023:O8023" si="6771">SUM(I7993,I8020,I8017)</f>
        <v>4753698</v>
      </c>
      <c r="J8023" s="183">
        <f t="shared" si="6771"/>
        <v>4706698</v>
      </c>
      <c r="K8023" s="183">
        <f t="shared" si="6771"/>
        <v>3865372</v>
      </c>
      <c r="L8023" s="183">
        <f t="shared" si="6771"/>
        <v>834326</v>
      </c>
      <c r="M8023" s="17">
        <f t="shared" si="6771"/>
        <v>480034</v>
      </c>
      <c r="N8023" s="17">
        <f t="shared" si="6771"/>
        <v>293318</v>
      </c>
      <c r="O8023" s="17">
        <f t="shared" si="6771"/>
        <v>60974</v>
      </c>
      <c r="P8023" s="17">
        <f t="shared" si="6758"/>
        <v>4699698</v>
      </c>
      <c r="Q8023" s="183">
        <f t="shared" si="6759"/>
        <v>99.851275777625844</v>
      </c>
    </row>
    <row r="8024" spans="1:17" ht="15.75" thickBot="1" x14ac:dyDescent="0.3">
      <c r="A8024" s="16" t="s">
        <v>1</v>
      </c>
      <c r="B8024" s="16" t="s">
        <v>1</v>
      </c>
      <c r="C8024" s="16" t="s">
        <v>1</v>
      </c>
      <c r="D8024" s="16" t="s">
        <v>1</v>
      </c>
      <c r="E8024" s="16" t="s">
        <v>1</v>
      </c>
      <c r="F8024" s="16" t="s">
        <v>1</v>
      </c>
      <c r="G8024" s="16" t="s">
        <v>1</v>
      </c>
      <c r="H8024" s="2" t="s">
        <v>77</v>
      </c>
      <c r="I8024" s="185">
        <v>80</v>
      </c>
      <c r="J8024" s="185">
        <v>80</v>
      </c>
      <c r="K8024" s="185"/>
      <c r="L8024" s="185"/>
      <c r="M8024" s="15"/>
      <c r="N8024" s="15"/>
      <c r="O8024" s="15"/>
      <c r="P8024" s="15"/>
      <c r="Q8024" s="164"/>
    </row>
    <row r="8025" spans="1:17" ht="45.75" thickBot="1" x14ac:dyDescent="0.3">
      <c r="A8025" s="212" t="s">
        <v>1</v>
      </c>
      <c r="B8025" s="212" t="s">
        <v>1</v>
      </c>
      <c r="C8025" s="212" t="s">
        <v>1</v>
      </c>
      <c r="D8025" s="212" t="s">
        <v>1</v>
      </c>
      <c r="E8025" s="212" t="s">
        <v>1</v>
      </c>
      <c r="F8025" s="212" t="s">
        <v>1</v>
      </c>
      <c r="G8025" s="214" t="s">
        <v>1</v>
      </c>
      <c r="H8025" s="5" t="s">
        <v>78</v>
      </c>
      <c r="I8025" s="109" t="s">
        <v>3374</v>
      </c>
      <c r="J8025" s="109" t="s">
        <v>3433</v>
      </c>
      <c r="K8025" s="109" t="s">
        <v>3437</v>
      </c>
      <c r="L8025" s="109" t="s">
        <v>3434</v>
      </c>
      <c r="M8025" s="5" t="s">
        <v>3439</v>
      </c>
      <c r="N8025" s="5" t="s">
        <v>3440</v>
      </c>
      <c r="O8025" s="5" t="s">
        <v>3441</v>
      </c>
      <c r="P8025" s="5" t="s">
        <v>3438</v>
      </c>
      <c r="Q8025" s="162" t="s">
        <v>3302</v>
      </c>
    </row>
    <row r="8026" spans="1:17" x14ac:dyDescent="0.25">
      <c r="A8026" s="213"/>
      <c r="B8026" s="213"/>
      <c r="C8026" s="213"/>
      <c r="D8026" s="213"/>
      <c r="E8026" s="213"/>
      <c r="F8026" s="213"/>
      <c r="G8026" s="215"/>
      <c r="H8026" s="18" t="s">
        <v>1</v>
      </c>
      <c r="I8026" s="110">
        <v>1</v>
      </c>
      <c r="J8026" s="110">
        <v>2</v>
      </c>
      <c r="K8026" s="110">
        <v>20</v>
      </c>
      <c r="L8026" s="110" t="s">
        <v>3402</v>
      </c>
      <c r="M8026" s="12">
        <v>5</v>
      </c>
      <c r="N8026" s="12">
        <v>6</v>
      </c>
      <c r="O8026" s="12">
        <v>7</v>
      </c>
      <c r="P8026" s="12" t="s">
        <v>3303</v>
      </c>
      <c r="Q8026" s="110">
        <v>9</v>
      </c>
    </row>
    <row r="8027" spans="1:17" x14ac:dyDescent="0.25">
      <c r="A8027" s="213"/>
      <c r="B8027" s="213"/>
      <c r="C8027" s="213"/>
      <c r="D8027" s="213"/>
      <c r="E8027" s="213"/>
      <c r="F8027" s="213"/>
      <c r="G8027" s="215"/>
      <c r="H8027" s="19" t="s">
        <v>2874</v>
      </c>
      <c r="I8027" s="186">
        <f t="shared" ref="I8027:L8027" si="6772">SUM(I8023)</f>
        <v>4753698</v>
      </c>
      <c r="J8027" s="186">
        <f t="shared" ref="J8027" si="6773">SUM(J8023)</f>
        <v>4706698</v>
      </c>
      <c r="K8027" s="186">
        <f t="shared" ref="K8027" si="6774">SUM(K8023)</f>
        <v>3865372</v>
      </c>
      <c r="L8027" s="186">
        <f t="shared" si="6772"/>
        <v>834326</v>
      </c>
      <c r="M8027" s="20">
        <f t="shared" ref="M8027:O8027" si="6775">SUM(M8023)</f>
        <v>480034</v>
      </c>
      <c r="N8027" s="20">
        <f t="shared" si="6775"/>
        <v>293318</v>
      </c>
      <c r="O8027" s="20">
        <f t="shared" si="6775"/>
        <v>60974</v>
      </c>
      <c r="P8027" s="20">
        <f>K8027+L8027</f>
        <v>4699698</v>
      </c>
      <c r="Q8027" s="186">
        <f>IF(J8027=0,"-",P8027/J8027*100)</f>
        <v>99.851275777625844</v>
      </c>
    </row>
    <row r="8028" spans="1:17" x14ac:dyDescent="0.25">
      <c r="A8028" s="213"/>
      <c r="B8028" s="213"/>
      <c r="C8028" s="213"/>
      <c r="D8028" s="213"/>
      <c r="E8028" s="213"/>
      <c r="F8028" s="213"/>
      <c r="G8028" s="215"/>
      <c r="H8028" s="21" t="s">
        <v>80</v>
      </c>
      <c r="I8028" s="186">
        <f t="shared" ref="I8028:L8028" si="6776">SUM(I8027)</f>
        <v>4753698</v>
      </c>
      <c r="J8028" s="186">
        <f t="shared" ref="J8028" si="6777">SUM(J8027)</f>
        <v>4706698</v>
      </c>
      <c r="K8028" s="186">
        <f t="shared" ref="K8028" si="6778">SUM(K8027)</f>
        <v>3865372</v>
      </c>
      <c r="L8028" s="186">
        <f t="shared" si="6776"/>
        <v>834326</v>
      </c>
      <c r="M8028" s="20">
        <f t="shared" ref="M8028:O8028" si="6779">SUM(M8027)</f>
        <v>480034</v>
      </c>
      <c r="N8028" s="20">
        <f t="shared" si="6779"/>
        <v>293318</v>
      </c>
      <c r="O8028" s="20">
        <f t="shared" si="6779"/>
        <v>60974</v>
      </c>
      <c r="P8028" s="20">
        <f>K8028+L8028</f>
        <v>4699698</v>
      </c>
      <c r="Q8028" s="186">
        <f>IF(J8028=0,"-",P8028/J8028*100)</f>
        <v>99.851275777625844</v>
      </c>
    </row>
    <row r="8029" spans="1:17" x14ac:dyDescent="0.25">
      <c r="A8029" s="216"/>
      <c r="B8029" s="216"/>
      <c r="C8029" s="216"/>
      <c r="D8029" s="216"/>
      <c r="E8029" s="216"/>
      <c r="F8029" s="216"/>
      <c r="G8029" s="217"/>
      <c r="J8029" s="178">
        <v>0</v>
      </c>
      <c r="K8029" s="178">
        <v>0</v>
      </c>
      <c r="L8029" s="178">
        <f>M8029+N8029+O8029</f>
        <v>0</v>
      </c>
      <c r="P8029">
        <f>K8029+L8029</f>
        <v>0</v>
      </c>
      <c r="Q8029" s="160" t="str">
        <f>IF(J8029=0,"-",P8029/J8029*100)</f>
        <v>-</v>
      </c>
    </row>
    <row r="8030" spans="1:17" ht="15.75" thickBot="1" x14ac:dyDescent="0.3">
      <c r="A8030" s="16" t="s">
        <v>1</v>
      </c>
      <c r="B8030" s="16" t="s">
        <v>1</v>
      </c>
      <c r="C8030" s="16" t="s">
        <v>1</v>
      </c>
      <c r="D8030" s="16" t="s">
        <v>1</v>
      </c>
      <c r="E8030" s="16" t="s">
        <v>1</v>
      </c>
      <c r="F8030" s="16" t="s">
        <v>1</v>
      </c>
      <c r="G8030" s="16" t="s">
        <v>1</v>
      </c>
      <c r="H8030" s="22" t="s">
        <v>1</v>
      </c>
      <c r="I8030" s="187"/>
      <c r="J8030" s="187"/>
      <c r="K8030" s="187"/>
      <c r="L8030" s="187"/>
      <c r="M8030" s="22"/>
      <c r="N8030" s="22"/>
      <c r="O8030" s="22"/>
      <c r="P8030" s="22"/>
      <c r="Q8030" s="166"/>
    </row>
    <row r="8031" spans="1:17" ht="45.75" thickBot="1" x14ac:dyDescent="0.3">
      <c r="A8031" s="5" t="s">
        <v>4</v>
      </c>
      <c r="B8031" s="5" t="s">
        <v>5</v>
      </c>
      <c r="C8031" s="5" t="s">
        <v>6</v>
      </c>
      <c r="D8031" s="6" t="s">
        <v>1</v>
      </c>
      <c r="E8031" s="5" t="s">
        <v>7</v>
      </c>
      <c r="F8031" s="5" t="s">
        <v>8</v>
      </c>
      <c r="G8031" s="5" t="s">
        <v>9</v>
      </c>
      <c r="H8031" s="5" t="s">
        <v>10</v>
      </c>
      <c r="I8031" s="109" t="s">
        <v>3374</v>
      </c>
      <c r="J8031" s="109" t="s">
        <v>3433</v>
      </c>
      <c r="K8031" s="109" t="s">
        <v>3437</v>
      </c>
      <c r="L8031" s="109" t="s">
        <v>3434</v>
      </c>
      <c r="M8031" s="5" t="s">
        <v>3439</v>
      </c>
      <c r="N8031" s="5" t="s">
        <v>3440</v>
      </c>
      <c r="O8031" s="5" t="s">
        <v>3441</v>
      </c>
      <c r="P8031" s="5" t="s">
        <v>3438</v>
      </c>
      <c r="Q8031" s="162" t="s">
        <v>3302</v>
      </c>
    </row>
    <row r="8032" spans="1:17" x14ac:dyDescent="0.25">
      <c r="A8032" s="7" t="s">
        <v>1</v>
      </c>
      <c r="B8032" s="7" t="s">
        <v>1</v>
      </c>
      <c r="C8032" s="7" t="s">
        <v>1</v>
      </c>
      <c r="D8032" s="8" t="s">
        <v>1</v>
      </c>
      <c r="E8032" s="8" t="s">
        <v>1</v>
      </c>
      <c r="F8032" s="9" t="s">
        <v>1</v>
      </c>
      <c r="G8032" s="10" t="s">
        <v>1</v>
      </c>
      <c r="H8032" s="11" t="s">
        <v>1</v>
      </c>
      <c r="I8032" s="110">
        <v>1</v>
      </c>
      <c r="J8032" s="110">
        <v>2</v>
      </c>
      <c r="K8032" s="110">
        <v>20</v>
      </c>
      <c r="L8032" s="110" t="s">
        <v>3402</v>
      </c>
      <c r="M8032" s="12">
        <v>5</v>
      </c>
      <c r="N8032" s="12">
        <v>6</v>
      </c>
      <c r="O8032" s="12">
        <v>7</v>
      </c>
      <c r="P8032" s="12" t="s">
        <v>3303</v>
      </c>
      <c r="Q8032" s="110">
        <v>9</v>
      </c>
    </row>
    <row r="8033" spans="1:17" x14ac:dyDescent="0.25">
      <c r="A8033" s="1" t="s">
        <v>2839</v>
      </c>
      <c r="B8033" s="1" t="s">
        <v>82</v>
      </c>
      <c r="C8033" s="4" t="s">
        <v>1086</v>
      </c>
      <c r="D8033" s="4" t="s">
        <v>2925</v>
      </c>
      <c r="E8033" s="2" t="s">
        <v>1</v>
      </c>
      <c r="F8033" s="2" t="s">
        <v>1</v>
      </c>
      <c r="G8033" s="2" t="s">
        <v>1</v>
      </c>
      <c r="H8033" s="2" t="s">
        <v>2926</v>
      </c>
      <c r="I8033" s="183">
        <v>0</v>
      </c>
      <c r="J8033" s="183"/>
      <c r="K8033" s="183"/>
      <c r="L8033" s="183"/>
      <c r="M8033" s="3"/>
      <c r="N8033" s="3"/>
      <c r="O8033" s="3"/>
      <c r="P8033" s="3"/>
      <c r="Q8033" s="161"/>
    </row>
    <row r="8034" spans="1:17" ht="33.75" x14ac:dyDescent="0.25">
      <c r="A8034" s="1" t="s">
        <v>1</v>
      </c>
      <c r="B8034" s="1" t="s">
        <v>1</v>
      </c>
      <c r="C8034" s="1" t="s">
        <v>1</v>
      </c>
      <c r="D8034" s="2" t="s">
        <v>1</v>
      </c>
      <c r="E8034" s="2" t="s">
        <v>1</v>
      </c>
      <c r="F8034" s="2" t="s">
        <v>1</v>
      </c>
      <c r="G8034" s="2" t="s">
        <v>1</v>
      </c>
      <c r="H8034" s="13" t="s">
        <v>14</v>
      </c>
      <c r="I8034" s="184">
        <f t="shared" ref="I8034:L8034" si="6780">SUM(I8035,I8043,I8045)</f>
        <v>4065586</v>
      </c>
      <c r="J8034" s="184">
        <f t="shared" ref="J8034" si="6781">SUM(J8035,J8043,J8045)</f>
        <v>3994086</v>
      </c>
      <c r="K8034" s="184">
        <f t="shared" ref="K8034" si="6782">SUM(K8035,K8043,K8045)</f>
        <v>3224363</v>
      </c>
      <c r="L8034" s="184">
        <f t="shared" si="6780"/>
        <v>720063</v>
      </c>
      <c r="M8034" s="14">
        <f t="shared" ref="M8034:O8034" si="6783">SUM(M8035,M8043,M8045)</f>
        <v>352800</v>
      </c>
      <c r="N8034" s="14">
        <f t="shared" si="6783"/>
        <v>339222</v>
      </c>
      <c r="O8034" s="14">
        <f t="shared" si="6783"/>
        <v>28041</v>
      </c>
      <c r="P8034" s="14">
        <f t="shared" ref="P8034:P8062" si="6784">K8034+L8034</f>
        <v>3944426</v>
      </c>
      <c r="Q8034" s="184">
        <f t="shared" ref="Q8034:Q8062" si="6785">IF(J8034=0,"-",P8034/J8034*100)</f>
        <v>98.756661724359461</v>
      </c>
    </row>
    <row r="8035" spans="1:17" x14ac:dyDescent="0.25">
      <c r="A8035" s="4" t="s">
        <v>2839</v>
      </c>
      <c r="B8035" s="4" t="s">
        <v>82</v>
      </c>
      <c r="C8035" s="4" t="s">
        <v>1086</v>
      </c>
      <c r="D8035" s="4" t="s">
        <v>2925</v>
      </c>
      <c r="E8035" s="2" t="s">
        <v>15</v>
      </c>
      <c r="F8035" s="2" t="s">
        <v>1</v>
      </c>
      <c r="G8035" s="2" t="s">
        <v>1</v>
      </c>
      <c r="H8035" s="2" t="s">
        <v>16</v>
      </c>
      <c r="I8035" s="185">
        <f t="shared" ref="I8035:L8035" si="6786">SUM(I8036:I8037)</f>
        <v>3502480</v>
      </c>
      <c r="J8035" s="185">
        <f t="shared" ref="J8035" si="6787">SUM(J8036:J8037)</f>
        <v>3485316</v>
      </c>
      <c r="K8035" s="185">
        <f t="shared" ref="K8035" si="6788">SUM(K8036:K8037)</f>
        <v>2835436</v>
      </c>
      <c r="L8035" s="185">
        <f t="shared" si="6786"/>
        <v>613420</v>
      </c>
      <c r="M8035" s="15">
        <f t="shared" ref="M8035:O8035" si="6789">SUM(M8036:M8037)</f>
        <v>310200</v>
      </c>
      <c r="N8035" s="15">
        <f t="shared" si="6789"/>
        <v>301958</v>
      </c>
      <c r="O8035" s="15">
        <f t="shared" si="6789"/>
        <v>1262</v>
      </c>
      <c r="P8035" s="15">
        <f t="shared" si="6784"/>
        <v>3448856</v>
      </c>
      <c r="Q8035" s="185">
        <f t="shared" si="6785"/>
        <v>98.953896863297331</v>
      </c>
    </row>
    <row r="8036" spans="1:17" x14ac:dyDescent="0.25">
      <c r="A8036" s="4" t="s">
        <v>2839</v>
      </c>
      <c r="B8036" s="4" t="s">
        <v>82</v>
      </c>
      <c r="C8036" s="4" t="s">
        <v>1086</v>
      </c>
      <c r="D8036" s="4" t="s">
        <v>2925</v>
      </c>
      <c r="E8036" s="3" t="s">
        <v>18</v>
      </c>
      <c r="F8036" s="4"/>
      <c r="G8036" s="16" t="s">
        <v>2860</v>
      </c>
      <c r="H8036" s="16" t="s">
        <v>17</v>
      </c>
      <c r="I8036" s="183">
        <v>3252758</v>
      </c>
      <c r="J8036" s="183">
        <v>3232758</v>
      </c>
      <c r="K8036" s="183">
        <v>2618540</v>
      </c>
      <c r="L8036" s="183">
        <f>M8036+N8036+O8036</f>
        <v>577758</v>
      </c>
      <c r="M8036" s="17">
        <v>290000</v>
      </c>
      <c r="N8036" s="17">
        <v>287758</v>
      </c>
      <c r="O8036" s="17"/>
      <c r="P8036" s="17">
        <f t="shared" si="6784"/>
        <v>3196298</v>
      </c>
      <c r="Q8036" s="183">
        <f t="shared" si="6785"/>
        <v>98.872170450123392</v>
      </c>
    </row>
    <row r="8037" spans="1:17" x14ac:dyDescent="0.25">
      <c r="A8037" s="1" t="s">
        <v>2839</v>
      </c>
      <c r="B8037" s="1" t="s">
        <v>82</v>
      </c>
      <c r="C8037" s="1" t="s">
        <v>1086</v>
      </c>
      <c r="D8037" s="1" t="s">
        <v>2925</v>
      </c>
      <c r="E8037" s="1" t="s">
        <v>20</v>
      </c>
      <c r="F8037" s="4" t="s">
        <v>1</v>
      </c>
      <c r="G8037" s="16" t="s">
        <v>1</v>
      </c>
      <c r="H8037" s="2" t="s">
        <v>21</v>
      </c>
      <c r="I8037" s="185">
        <f t="shared" ref="I8037:O8037" si="6790">SUM(I8038:I8042)</f>
        <v>249722</v>
      </c>
      <c r="J8037" s="185">
        <f t="shared" si="6790"/>
        <v>252558</v>
      </c>
      <c r="K8037" s="185">
        <f t="shared" si="6790"/>
        <v>216896</v>
      </c>
      <c r="L8037" s="185">
        <f t="shared" si="6790"/>
        <v>35662</v>
      </c>
      <c r="M8037" s="15">
        <f t="shared" si="6790"/>
        <v>20200</v>
      </c>
      <c r="N8037" s="15">
        <f t="shared" si="6790"/>
        <v>14200</v>
      </c>
      <c r="O8037" s="15">
        <f t="shared" si="6790"/>
        <v>1262</v>
      </c>
      <c r="P8037" s="15">
        <f t="shared" si="6784"/>
        <v>252558</v>
      </c>
      <c r="Q8037" s="185">
        <f t="shared" si="6785"/>
        <v>100</v>
      </c>
    </row>
    <row r="8038" spans="1:17" x14ac:dyDescent="0.25">
      <c r="A8038" s="4" t="s">
        <v>2839</v>
      </c>
      <c r="B8038" s="4" t="s">
        <v>82</v>
      </c>
      <c r="C8038" s="4" t="s">
        <v>1086</v>
      </c>
      <c r="D8038" s="4" t="s">
        <v>2925</v>
      </c>
      <c r="E8038" s="3" t="s">
        <v>22</v>
      </c>
      <c r="F8038" s="4" t="s">
        <v>2927</v>
      </c>
      <c r="G8038" s="16" t="s">
        <v>2860</v>
      </c>
      <c r="H8038" s="16" t="s">
        <v>86</v>
      </c>
      <c r="I8038" s="183">
        <v>29262</v>
      </c>
      <c r="J8038" s="183">
        <v>29262</v>
      </c>
      <c r="K8038" s="183">
        <v>22400</v>
      </c>
      <c r="L8038" s="183">
        <f>M8038+N8038+O8038</f>
        <v>6862</v>
      </c>
      <c r="M8038" s="17">
        <v>2800</v>
      </c>
      <c r="N8038" s="17">
        <v>2800</v>
      </c>
      <c r="O8038" s="17">
        <v>1262</v>
      </c>
      <c r="P8038" s="17">
        <f t="shared" si="6784"/>
        <v>29262</v>
      </c>
      <c r="Q8038" s="183">
        <f t="shared" si="6785"/>
        <v>100</v>
      </c>
    </row>
    <row r="8039" spans="1:17" x14ac:dyDescent="0.25">
      <c r="A8039" s="4" t="s">
        <v>2839</v>
      </c>
      <c r="B8039" s="4" t="s">
        <v>82</v>
      </c>
      <c r="C8039" s="4" t="s">
        <v>1086</v>
      </c>
      <c r="D8039" s="4" t="s">
        <v>2925</v>
      </c>
      <c r="E8039" s="3" t="s">
        <v>22</v>
      </c>
      <c r="F8039" s="4" t="s">
        <v>2928</v>
      </c>
      <c r="G8039" s="16" t="s">
        <v>2860</v>
      </c>
      <c r="H8039" s="16" t="s">
        <v>26</v>
      </c>
      <c r="I8039" s="183">
        <v>165000</v>
      </c>
      <c r="J8039" s="183">
        <v>165000</v>
      </c>
      <c r="K8039" s="183">
        <v>136200</v>
      </c>
      <c r="L8039" s="183">
        <f>M8039+N8039+O8039</f>
        <v>28800</v>
      </c>
      <c r="M8039" s="17">
        <v>17400</v>
      </c>
      <c r="N8039" s="17">
        <v>11400</v>
      </c>
      <c r="O8039" s="17"/>
      <c r="P8039" s="17">
        <f t="shared" si="6784"/>
        <v>165000</v>
      </c>
      <c r="Q8039" s="183">
        <f t="shared" si="6785"/>
        <v>100</v>
      </c>
    </row>
    <row r="8040" spans="1:17" x14ac:dyDescent="0.25">
      <c r="A8040" s="4" t="s">
        <v>2839</v>
      </c>
      <c r="B8040" s="4" t="s">
        <v>82</v>
      </c>
      <c r="C8040" s="4" t="s">
        <v>1086</v>
      </c>
      <c r="D8040" s="4" t="s">
        <v>2925</v>
      </c>
      <c r="E8040" s="3" t="s">
        <v>22</v>
      </c>
      <c r="F8040" s="4" t="s">
        <v>2929</v>
      </c>
      <c r="G8040" s="16" t="s">
        <v>2860</v>
      </c>
      <c r="H8040" s="16" t="s">
        <v>28</v>
      </c>
      <c r="I8040" s="183">
        <v>40960</v>
      </c>
      <c r="J8040" s="183">
        <v>43196</v>
      </c>
      <c r="K8040" s="183">
        <v>43196</v>
      </c>
      <c r="L8040" s="183">
        <f>M8040+N8040+O8040</f>
        <v>0</v>
      </c>
      <c r="M8040" s="17">
        <v>0</v>
      </c>
      <c r="N8040" s="17">
        <v>0</v>
      </c>
      <c r="O8040" s="17">
        <v>0</v>
      </c>
      <c r="P8040" s="17">
        <f t="shared" si="6784"/>
        <v>43196</v>
      </c>
      <c r="Q8040" s="183">
        <f t="shared" si="6785"/>
        <v>100</v>
      </c>
    </row>
    <row r="8041" spans="1:17" x14ac:dyDescent="0.25">
      <c r="A8041" s="4" t="s">
        <v>2839</v>
      </c>
      <c r="B8041" s="4" t="s">
        <v>82</v>
      </c>
      <c r="C8041" s="4" t="s">
        <v>1086</v>
      </c>
      <c r="D8041" s="4" t="s">
        <v>2925</v>
      </c>
      <c r="E8041" s="3" t="s">
        <v>22</v>
      </c>
      <c r="F8041" s="4" t="s">
        <v>2930</v>
      </c>
      <c r="G8041" s="16" t="s">
        <v>2860</v>
      </c>
      <c r="H8041" s="16" t="s">
        <v>24</v>
      </c>
      <c r="I8041" s="183">
        <v>5500</v>
      </c>
      <c r="J8041" s="183">
        <v>6100</v>
      </c>
      <c r="K8041" s="183">
        <v>6100</v>
      </c>
      <c r="L8041" s="183">
        <f>M8041+N8041+O8041</f>
        <v>0</v>
      </c>
      <c r="M8041" s="17"/>
      <c r="N8041" s="17"/>
      <c r="O8041" s="17"/>
      <c r="P8041" s="17">
        <f t="shared" si="6784"/>
        <v>6100</v>
      </c>
      <c r="Q8041" s="183">
        <f t="shared" si="6785"/>
        <v>100</v>
      </c>
    </row>
    <row r="8042" spans="1:17" x14ac:dyDescent="0.25">
      <c r="A8042" s="4" t="s">
        <v>2839</v>
      </c>
      <c r="B8042" s="4" t="s">
        <v>82</v>
      </c>
      <c r="C8042" s="4" t="s">
        <v>1086</v>
      </c>
      <c r="D8042" s="4" t="s">
        <v>2925</v>
      </c>
      <c r="E8042" s="3" t="s">
        <v>22</v>
      </c>
      <c r="F8042" s="4" t="s">
        <v>2931</v>
      </c>
      <c r="G8042" s="16" t="s">
        <v>2860</v>
      </c>
      <c r="H8042" s="16" t="s">
        <v>30</v>
      </c>
      <c r="I8042" s="183">
        <v>9000</v>
      </c>
      <c r="J8042" s="183">
        <v>9000</v>
      </c>
      <c r="K8042" s="183">
        <v>9000</v>
      </c>
      <c r="L8042" s="183">
        <f>M8042+N8042+O8042</f>
        <v>0</v>
      </c>
      <c r="M8042" s="17"/>
      <c r="N8042" s="17"/>
      <c r="O8042" s="17"/>
      <c r="P8042" s="17">
        <f t="shared" si="6784"/>
        <v>9000</v>
      </c>
      <c r="Q8042" s="183">
        <f t="shared" si="6785"/>
        <v>100</v>
      </c>
    </row>
    <row r="8043" spans="1:17" x14ac:dyDescent="0.25">
      <c r="A8043" s="4" t="s">
        <v>2839</v>
      </c>
      <c r="B8043" s="4" t="s">
        <v>82</v>
      </c>
      <c r="C8043" s="4" t="s">
        <v>1086</v>
      </c>
      <c r="D8043" s="4" t="s">
        <v>2925</v>
      </c>
      <c r="E8043" s="2" t="s">
        <v>31</v>
      </c>
      <c r="F8043" s="2" t="s">
        <v>1</v>
      </c>
      <c r="G8043" s="2" t="s">
        <v>1</v>
      </c>
      <c r="H8043" s="2" t="s">
        <v>32</v>
      </c>
      <c r="I8043" s="185">
        <f t="shared" ref="I8043:O8043" si="6791">SUM(I8044)</f>
        <v>360606</v>
      </c>
      <c r="J8043" s="185">
        <f t="shared" si="6791"/>
        <v>358106</v>
      </c>
      <c r="K8043" s="185">
        <f t="shared" si="6791"/>
        <v>273327</v>
      </c>
      <c r="L8043" s="185">
        <f t="shared" si="6791"/>
        <v>84779</v>
      </c>
      <c r="M8043" s="15">
        <f t="shared" si="6791"/>
        <v>30000</v>
      </c>
      <c r="N8043" s="15">
        <f t="shared" si="6791"/>
        <v>30000</v>
      </c>
      <c r="O8043" s="15">
        <f t="shared" si="6791"/>
        <v>24779</v>
      </c>
      <c r="P8043" s="15">
        <f t="shared" si="6784"/>
        <v>358106</v>
      </c>
      <c r="Q8043" s="185">
        <f t="shared" si="6785"/>
        <v>100</v>
      </c>
    </row>
    <row r="8044" spans="1:17" x14ac:dyDescent="0.25">
      <c r="A8044" s="4" t="s">
        <v>2839</v>
      </c>
      <c r="B8044" s="4" t="s">
        <v>82</v>
      </c>
      <c r="C8044" s="4" t="s">
        <v>1086</v>
      </c>
      <c r="D8044" s="4" t="s">
        <v>2925</v>
      </c>
      <c r="E8044" s="3" t="s">
        <v>34</v>
      </c>
      <c r="F8044" s="4"/>
      <c r="G8044" s="16" t="s">
        <v>2860</v>
      </c>
      <c r="H8044" s="16" t="s">
        <v>33</v>
      </c>
      <c r="I8044" s="183">
        <v>360606</v>
      </c>
      <c r="J8044" s="183">
        <v>358106</v>
      </c>
      <c r="K8044" s="183">
        <v>273327</v>
      </c>
      <c r="L8044" s="183">
        <f>M8044+N8044+O8044</f>
        <v>84779</v>
      </c>
      <c r="M8044" s="17">
        <v>30000</v>
      </c>
      <c r="N8044" s="17">
        <v>30000</v>
      </c>
      <c r="O8044" s="17">
        <v>24779</v>
      </c>
      <c r="P8044" s="17">
        <f t="shared" si="6784"/>
        <v>358106</v>
      </c>
      <c r="Q8044" s="183">
        <f t="shared" si="6785"/>
        <v>100</v>
      </c>
    </row>
    <row r="8045" spans="1:17" x14ac:dyDescent="0.25">
      <c r="A8045" s="4" t="s">
        <v>2839</v>
      </c>
      <c r="B8045" s="4" t="s">
        <v>82</v>
      </c>
      <c r="C8045" s="4" t="s">
        <v>1086</v>
      </c>
      <c r="D8045" s="4" t="s">
        <v>2925</v>
      </c>
      <c r="E8045" s="2" t="s">
        <v>35</v>
      </c>
      <c r="F8045" s="2" t="s">
        <v>1</v>
      </c>
      <c r="G8045" s="2" t="s">
        <v>1</v>
      </c>
      <c r="H8045" s="2" t="s">
        <v>36</v>
      </c>
      <c r="I8045" s="185">
        <f t="shared" ref="I8045:O8045" si="6792">SUM(I8046:I8053)</f>
        <v>202500</v>
      </c>
      <c r="J8045" s="185">
        <f t="shared" si="6792"/>
        <v>150664</v>
      </c>
      <c r="K8045" s="185">
        <f t="shared" si="6792"/>
        <v>115600</v>
      </c>
      <c r="L8045" s="185">
        <f t="shared" si="6792"/>
        <v>21864</v>
      </c>
      <c r="M8045" s="15">
        <f t="shared" si="6792"/>
        <v>12600</v>
      </c>
      <c r="N8045" s="15">
        <f t="shared" si="6792"/>
        <v>7264</v>
      </c>
      <c r="O8045" s="15">
        <f t="shared" si="6792"/>
        <v>2000</v>
      </c>
      <c r="P8045" s="15">
        <f t="shared" si="6784"/>
        <v>137464</v>
      </c>
      <c r="Q8045" s="185">
        <f t="shared" si="6785"/>
        <v>91.238782987309506</v>
      </c>
    </row>
    <row r="8046" spans="1:17" x14ac:dyDescent="0.25">
      <c r="A8046" s="4" t="s">
        <v>2839</v>
      </c>
      <c r="B8046" s="4" t="s">
        <v>82</v>
      </c>
      <c r="C8046" s="4" t="s">
        <v>1086</v>
      </c>
      <c r="D8046" s="4" t="s">
        <v>2925</v>
      </c>
      <c r="E8046" s="3" t="s">
        <v>39</v>
      </c>
      <c r="F8046" s="4"/>
      <c r="G8046" s="16" t="s">
        <v>2860</v>
      </c>
      <c r="H8046" s="16" t="s">
        <v>38</v>
      </c>
      <c r="I8046" s="183">
        <v>12000</v>
      </c>
      <c r="J8046" s="183">
        <v>2000</v>
      </c>
      <c r="K8046" s="183">
        <v>2000</v>
      </c>
      <c r="L8046" s="183">
        <f t="shared" ref="L8046:L8052" si="6793">M8046+N8046+O8046</f>
        <v>0</v>
      </c>
      <c r="M8046" s="17">
        <v>0</v>
      </c>
      <c r="N8046" s="17">
        <v>0</v>
      </c>
      <c r="O8046" s="17">
        <v>0</v>
      </c>
      <c r="P8046" s="17">
        <f t="shared" si="6784"/>
        <v>2000</v>
      </c>
      <c r="Q8046" s="183">
        <f t="shared" si="6785"/>
        <v>100</v>
      </c>
    </row>
    <row r="8047" spans="1:17" x14ac:dyDescent="0.25">
      <c r="A8047" s="4" t="s">
        <v>2839</v>
      </c>
      <c r="B8047" s="4" t="s">
        <v>82</v>
      </c>
      <c r="C8047" s="4" t="s">
        <v>1086</v>
      </c>
      <c r="D8047" s="4" t="s">
        <v>2925</v>
      </c>
      <c r="E8047" s="3" t="s">
        <v>197</v>
      </c>
      <c r="F8047" s="4"/>
      <c r="G8047" s="16" t="s">
        <v>2860</v>
      </c>
      <c r="H8047" s="16" t="s">
        <v>196</v>
      </c>
      <c r="I8047" s="183">
        <v>40000</v>
      </c>
      <c r="J8047" s="183">
        <v>30000</v>
      </c>
      <c r="K8047" s="183">
        <v>22000</v>
      </c>
      <c r="L8047" s="183">
        <f t="shared" si="6793"/>
        <v>8000</v>
      </c>
      <c r="M8047" s="17">
        <v>3000</v>
      </c>
      <c r="N8047" s="17">
        <v>3000</v>
      </c>
      <c r="O8047" s="17">
        <v>2000</v>
      </c>
      <c r="P8047" s="17">
        <f t="shared" si="6784"/>
        <v>30000</v>
      </c>
      <c r="Q8047" s="183">
        <f t="shared" si="6785"/>
        <v>100</v>
      </c>
    </row>
    <row r="8048" spans="1:17" x14ac:dyDescent="0.25">
      <c r="A8048" s="4" t="s">
        <v>2839</v>
      </c>
      <c r="B8048" s="4" t="s">
        <v>82</v>
      </c>
      <c r="C8048" s="4" t="s">
        <v>1086</v>
      </c>
      <c r="D8048" s="4" t="s">
        <v>2925</v>
      </c>
      <c r="E8048" s="3" t="s">
        <v>200</v>
      </c>
      <c r="F8048" s="4"/>
      <c r="G8048" s="16" t="s">
        <v>2860</v>
      </c>
      <c r="H8048" s="16" t="s">
        <v>199</v>
      </c>
      <c r="I8048" s="183">
        <v>12000</v>
      </c>
      <c r="J8048" s="183">
        <v>7000</v>
      </c>
      <c r="K8048" s="183">
        <v>6200</v>
      </c>
      <c r="L8048" s="183">
        <f t="shared" si="6793"/>
        <v>0</v>
      </c>
      <c r="M8048" s="17">
        <v>0</v>
      </c>
      <c r="N8048" s="17">
        <v>0</v>
      </c>
      <c r="O8048" s="17">
        <v>0</v>
      </c>
      <c r="P8048" s="17">
        <f t="shared" si="6784"/>
        <v>6200</v>
      </c>
      <c r="Q8048" s="183">
        <f t="shared" si="6785"/>
        <v>88.571428571428569</v>
      </c>
    </row>
    <row r="8049" spans="1:17" x14ac:dyDescent="0.25">
      <c r="A8049" s="4" t="s">
        <v>2839</v>
      </c>
      <c r="B8049" s="4" t="s">
        <v>82</v>
      </c>
      <c r="C8049" s="4" t="s">
        <v>1086</v>
      </c>
      <c r="D8049" s="4" t="s">
        <v>2925</v>
      </c>
      <c r="E8049" s="3" t="s">
        <v>203</v>
      </c>
      <c r="F8049" s="4"/>
      <c r="G8049" s="16" t="s">
        <v>2860</v>
      </c>
      <c r="H8049" s="16" t="s">
        <v>202</v>
      </c>
      <c r="I8049" s="183">
        <v>17000</v>
      </c>
      <c r="J8049" s="183">
        <v>12000</v>
      </c>
      <c r="K8049" s="183">
        <v>11000</v>
      </c>
      <c r="L8049" s="183">
        <f t="shared" si="6793"/>
        <v>0</v>
      </c>
      <c r="M8049" s="17">
        <v>0</v>
      </c>
      <c r="N8049" s="17">
        <v>0</v>
      </c>
      <c r="O8049" s="17">
        <v>0</v>
      </c>
      <c r="P8049" s="17">
        <f t="shared" si="6784"/>
        <v>11000</v>
      </c>
      <c r="Q8049" s="183">
        <f t="shared" si="6785"/>
        <v>91.666666666666657</v>
      </c>
    </row>
    <row r="8050" spans="1:17" x14ac:dyDescent="0.25">
      <c r="A8050" s="4" t="s">
        <v>2839</v>
      </c>
      <c r="B8050" s="4" t="s">
        <v>82</v>
      </c>
      <c r="C8050" s="4" t="s">
        <v>1086</v>
      </c>
      <c r="D8050" s="4" t="s">
        <v>2925</v>
      </c>
      <c r="E8050" s="3" t="s">
        <v>209</v>
      </c>
      <c r="F8050" s="4"/>
      <c r="G8050" s="16" t="s">
        <v>2860</v>
      </c>
      <c r="H8050" s="16" t="s">
        <v>208</v>
      </c>
      <c r="I8050" s="183">
        <v>38500</v>
      </c>
      <c r="J8050" s="183">
        <v>38500</v>
      </c>
      <c r="K8050" s="183">
        <v>29400</v>
      </c>
      <c r="L8050" s="183">
        <f t="shared" si="6793"/>
        <v>6700</v>
      </c>
      <c r="M8050" s="17">
        <v>3700</v>
      </c>
      <c r="N8050" s="17">
        <v>3000</v>
      </c>
      <c r="O8050" s="17">
        <v>0</v>
      </c>
      <c r="P8050" s="17">
        <f t="shared" si="6784"/>
        <v>36100</v>
      </c>
      <c r="Q8050" s="183">
        <f t="shared" si="6785"/>
        <v>93.766233766233768</v>
      </c>
    </row>
    <row r="8051" spans="1:17" x14ac:dyDescent="0.25">
      <c r="A8051" s="4" t="s">
        <v>2839</v>
      </c>
      <c r="B8051" s="4" t="s">
        <v>82</v>
      </c>
      <c r="C8051" s="4" t="s">
        <v>1086</v>
      </c>
      <c r="D8051" s="4" t="s">
        <v>2925</v>
      </c>
      <c r="E8051" s="3" t="s">
        <v>212</v>
      </c>
      <c r="F8051" s="4"/>
      <c r="G8051" s="16" t="s">
        <v>2860</v>
      </c>
      <c r="H8051" s="16" t="s">
        <v>211</v>
      </c>
      <c r="I8051" s="183">
        <v>13000</v>
      </c>
      <c r="J8051" s="183">
        <v>7400</v>
      </c>
      <c r="K8051" s="183">
        <v>5500</v>
      </c>
      <c r="L8051" s="183">
        <f t="shared" si="6793"/>
        <v>1900</v>
      </c>
      <c r="M8051" s="17">
        <v>1900</v>
      </c>
      <c r="N8051" s="17">
        <v>0</v>
      </c>
      <c r="O8051" s="17">
        <v>0</v>
      </c>
      <c r="P8051" s="17">
        <f t="shared" si="6784"/>
        <v>7400</v>
      </c>
      <c r="Q8051" s="183">
        <f t="shared" si="6785"/>
        <v>100</v>
      </c>
    </row>
    <row r="8052" spans="1:17" x14ac:dyDescent="0.25">
      <c r="A8052" s="4" t="s">
        <v>2839</v>
      </c>
      <c r="B8052" s="4" t="s">
        <v>82</v>
      </c>
      <c r="C8052" s="4" t="s">
        <v>1086</v>
      </c>
      <c r="D8052" s="4" t="s">
        <v>2925</v>
      </c>
      <c r="E8052" s="3" t="s">
        <v>215</v>
      </c>
      <c r="F8052" s="4"/>
      <c r="G8052" s="16" t="s">
        <v>2860</v>
      </c>
      <c r="H8052" s="16" t="s">
        <v>214</v>
      </c>
      <c r="I8052" s="183">
        <v>17000</v>
      </c>
      <c r="J8052" s="183">
        <v>14000</v>
      </c>
      <c r="K8052" s="183">
        <v>6000</v>
      </c>
      <c r="L8052" s="183">
        <f t="shared" si="6793"/>
        <v>0</v>
      </c>
      <c r="M8052" s="17">
        <v>0</v>
      </c>
      <c r="N8052" s="17">
        <v>0</v>
      </c>
      <c r="O8052" s="17">
        <v>0</v>
      </c>
      <c r="P8052" s="17">
        <f t="shared" si="6784"/>
        <v>6000</v>
      </c>
      <c r="Q8052" s="183">
        <f t="shared" si="6785"/>
        <v>42.857142857142854</v>
      </c>
    </row>
    <row r="8053" spans="1:17" x14ac:dyDescent="0.25">
      <c r="A8053" s="1" t="s">
        <v>2839</v>
      </c>
      <c r="B8053" s="1" t="s">
        <v>82</v>
      </c>
      <c r="C8053" s="1" t="s">
        <v>1086</v>
      </c>
      <c r="D8053" s="1" t="s">
        <v>2925</v>
      </c>
      <c r="E8053" s="1" t="s">
        <v>40</v>
      </c>
      <c r="F8053" s="4" t="s">
        <v>1</v>
      </c>
      <c r="G8053" s="16" t="s">
        <v>1</v>
      </c>
      <c r="H8053" s="2" t="s">
        <v>41</v>
      </c>
      <c r="I8053" s="185">
        <f t="shared" ref="I8053:O8053" si="6794">SUM(I8054:I8055)</f>
        <v>53000</v>
      </c>
      <c r="J8053" s="185">
        <f t="shared" si="6794"/>
        <v>39764</v>
      </c>
      <c r="K8053" s="185">
        <f t="shared" si="6794"/>
        <v>33500</v>
      </c>
      <c r="L8053" s="185">
        <f t="shared" si="6794"/>
        <v>5264</v>
      </c>
      <c r="M8053" s="15">
        <f t="shared" si="6794"/>
        <v>4000</v>
      </c>
      <c r="N8053" s="15">
        <f t="shared" si="6794"/>
        <v>1264</v>
      </c>
      <c r="O8053" s="15">
        <f t="shared" si="6794"/>
        <v>0</v>
      </c>
      <c r="P8053" s="15">
        <f t="shared" si="6784"/>
        <v>38764</v>
      </c>
      <c r="Q8053" s="185">
        <f t="shared" si="6785"/>
        <v>97.485162458505187</v>
      </c>
    </row>
    <row r="8054" spans="1:17" x14ac:dyDescent="0.25">
      <c r="A8054" s="4" t="s">
        <v>2839</v>
      </c>
      <c r="B8054" s="4" t="s">
        <v>82</v>
      </c>
      <c r="C8054" s="4" t="s">
        <v>1086</v>
      </c>
      <c r="D8054" s="4" t="s">
        <v>2925</v>
      </c>
      <c r="E8054" s="3" t="s">
        <v>42</v>
      </c>
      <c r="F8054" s="4"/>
      <c r="G8054" s="16" t="s">
        <v>2860</v>
      </c>
      <c r="H8054" s="16" t="s">
        <v>41</v>
      </c>
      <c r="I8054" s="183">
        <v>44500</v>
      </c>
      <c r="J8054" s="183">
        <v>32264</v>
      </c>
      <c r="K8054" s="183">
        <v>26000</v>
      </c>
      <c r="L8054" s="183">
        <f>M8054+N8054+O8054</f>
        <v>5264</v>
      </c>
      <c r="M8054" s="208">
        <v>4000</v>
      </c>
      <c r="N8054" s="17">
        <v>1264</v>
      </c>
      <c r="O8054" s="17"/>
      <c r="P8054" s="17">
        <f t="shared" si="6784"/>
        <v>31264</v>
      </c>
      <c r="Q8054" s="183">
        <f t="shared" si="6785"/>
        <v>96.90057029506572</v>
      </c>
    </row>
    <row r="8055" spans="1:17" ht="22.5" x14ac:dyDescent="0.25">
      <c r="A8055" s="4" t="s">
        <v>2839</v>
      </c>
      <c r="B8055" s="4" t="s">
        <v>82</v>
      </c>
      <c r="C8055" s="4" t="s">
        <v>1086</v>
      </c>
      <c r="D8055" s="4" t="s">
        <v>2925</v>
      </c>
      <c r="E8055" s="3" t="s">
        <v>42</v>
      </c>
      <c r="F8055" s="4" t="s">
        <v>2932</v>
      </c>
      <c r="G8055" s="16" t="s">
        <v>2860</v>
      </c>
      <c r="H8055" s="16" t="s">
        <v>50</v>
      </c>
      <c r="I8055" s="183">
        <v>8500</v>
      </c>
      <c r="J8055" s="183">
        <v>7500</v>
      </c>
      <c r="K8055" s="183">
        <v>7500</v>
      </c>
      <c r="L8055" s="183">
        <f>M8055+N8055+O8055</f>
        <v>0</v>
      </c>
      <c r="M8055" s="17"/>
      <c r="N8055" s="17"/>
      <c r="O8055" s="17">
        <v>0</v>
      </c>
      <c r="P8055" s="17">
        <f t="shared" si="6784"/>
        <v>7500</v>
      </c>
      <c r="Q8055" s="183">
        <f t="shared" si="6785"/>
        <v>100</v>
      </c>
    </row>
    <row r="8056" spans="1:17" ht="22.5" x14ac:dyDescent="0.25">
      <c r="A8056" s="1" t="s">
        <v>1</v>
      </c>
      <c r="B8056" s="1" t="s">
        <v>1</v>
      </c>
      <c r="C8056" s="1" t="s">
        <v>1</v>
      </c>
      <c r="D8056" s="2" t="s">
        <v>1</v>
      </c>
      <c r="E8056" s="2" t="s">
        <v>1</v>
      </c>
      <c r="F8056" s="2" t="s">
        <v>1</v>
      </c>
      <c r="G8056" s="2" t="s">
        <v>1</v>
      </c>
      <c r="H8056" s="13" t="s">
        <v>57</v>
      </c>
      <c r="I8056" s="184">
        <f t="shared" ref="I8056:O8057" si="6795">SUM(I8057)</f>
        <v>50</v>
      </c>
      <c r="J8056" s="184">
        <f t="shared" si="6795"/>
        <v>50</v>
      </c>
      <c r="K8056" s="184">
        <f t="shared" si="6795"/>
        <v>0</v>
      </c>
      <c r="L8056" s="184">
        <f t="shared" si="6795"/>
        <v>0</v>
      </c>
      <c r="M8056" s="14">
        <f t="shared" si="6795"/>
        <v>0</v>
      </c>
      <c r="N8056" s="14">
        <f t="shared" si="6795"/>
        <v>0</v>
      </c>
      <c r="O8056" s="14">
        <f t="shared" si="6795"/>
        <v>0</v>
      </c>
      <c r="P8056" s="14">
        <f t="shared" si="6784"/>
        <v>0</v>
      </c>
      <c r="Q8056" s="184">
        <f t="shared" si="6785"/>
        <v>0</v>
      </c>
    </row>
    <row r="8057" spans="1:17" x14ac:dyDescent="0.25">
      <c r="A8057" s="4" t="s">
        <v>2839</v>
      </c>
      <c r="B8057" s="4" t="s">
        <v>82</v>
      </c>
      <c r="C8057" s="4" t="s">
        <v>1086</v>
      </c>
      <c r="D8057" s="4" t="s">
        <v>2925</v>
      </c>
      <c r="E8057" s="2" t="s">
        <v>58</v>
      </c>
      <c r="F8057" s="2" t="s">
        <v>1</v>
      </c>
      <c r="G8057" s="2" t="s">
        <v>1</v>
      </c>
      <c r="H8057" s="2" t="s">
        <v>59</v>
      </c>
      <c r="I8057" s="185">
        <f t="shared" si="6795"/>
        <v>50</v>
      </c>
      <c r="J8057" s="185">
        <f t="shared" si="6795"/>
        <v>50</v>
      </c>
      <c r="K8057" s="185">
        <f t="shared" si="6795"/>
        <v>0</v>
      </c>
      <c r="L8057" s="185">
        <f t="shared" si="6795"/>
        <v>0</v>
      </c>
      <c r="M8057" s="15">
        <f t="shared" si="6795"/>
        <v>0</v>
      </c>
      <c r="N8057" s="15">
        <f t="shared" si="6795"/>
        <v>0</v>
      </c>
      <c r="O8057" s="15">
        <f t="shared" si="6795"/>
        <v>0</v>
      </c>
      <c r="P8057" s="15">
        <f t="shared" si="6784"/>
        <v>0</v>
      </c>
      <c r="Q8057" s="185">
        <f t="shared" si="6785"/>
        <v>0</v>
      </c>
    </row>
    <row r="8058" spans="1:17" x14ac:dyDescent="0.25">
      <c r="A8058" s="4" t="s">
        <v>2839</v>
      </c>
      <c r="B8058" s="4" t="s">
        <v>82</v>
      </c>
      <c r="C8058" s="4" t="s">
        <v>1086</v>
      </c>
      <c r="D8058" s="4" t="s">
        <v>2925</v>
      </c>
      <c r="E8058" s="3" t="s">
        <v>69</v>
      </c>
      <c r="F8058" s="4"/>
      <c r="G8058" s="16" t="s">
        <v>2860</v>
      </c>
      <c r="H8058" s="16" t="s">
        <v>68</v>
      </c>
      <c r="I8058" s="183">
        <v>50</v>
      </c>
      <c r="J8058" s="183">
        <v>50</v>
      </c>
      <c r="K8058" s="183">
        <v>0</v>
      </c>
      <c r="L8058" s="183">
        <f>M8058+N8058+O8058</f>
        <v>0</v>
      </c>
      <c r="M8058" s="17"/>
      <c r="N8058" s="17"/>
      <c r="O8058" s="17"/>
      <c r="P8058" s="17">
        <f t="shared" si="6784"/>
        <v>0</v>
      </c>
      <c r="Q8058" s="183">
        <f t="shared" si="6785"/>
        <v>0</v>
      </c>
    </row>
    <row r="8059" spans="1:17" ht="22.5" x14ac:dyDescent="0.25">
      <c r="A8059" s="1" t="s">
        <v>1</v>
      </c>
      <c r="B8059" s="1" t="s">
        <v>1</v>
      </c>
      <c r="C8059" s="1" t="s">
        <v>1</v>
      </c>
      <c r="D8059" s="2" t="s">
        <v>1</v>
      </c>
      <c r="E8059" s="2" t="s">
        <v>1</v>
      </c>
      <c r="F8059" s="2" t="s">
        <v>1</v>
      </c>
      <c r="G8059" s="2" t="s">
        <v>1</v>
      </c>
      <c r="H8059" s="13" t="s">
        <v>70</v>
      </c>
      <c r="I8059" s="184">
        <f t="shared" ref="I8059:O8060" si="6796">SUM(I8060)</f>
        <v>93000</v>
      </c>
      <c r="J8059" s="184">
        <f t="shared" si="6796"/>
        <v>0</v>
      </c>
      <c r="K8059" s="184">
        <f t="shared" si="6796"/>
        <v>0</v>
      </c>
      <c r="L8059" s="184">
        <f t="shared" si="6796"/>
        <v>0</v>
      </c>
      <c r="M8059" s="14">
        <f t="shared" si="6796"/>
        <v>0</v>
      </c>
      <c r="N8059" s="14">
        <f t="shared" si="6796"/>
        <v>0</v>
      </c>
      <c r="O8059" s="14">
        <f t="shared" si="6796"/>
        <v>0</v>
      </c>
      <c r="P8059" s="14">
        <f t="shared" si="6784"/>
        <v>0</v>
      </c>
      <c r="Q8059" s="163" t="str">
        <f t="shared" si="6785"/>
        <v>-</v>
      </c>
    </row>
    <row r="8060" spans="1:17" x14ac:dyDescent="0.25">
      <c r="A8060" s="4" t="s">
        <v>2839</v>
      </c>
      <c r="B8060" s="4" t="s">
        <v>82</v>
      </c>
      <c r="C8060" s="4" t="s">
        <v>1086</v>
      </c>
      <c r="D8060" s="4" t="s">
        <v>2925</v>
      </c>
      <c r="E8060" s="2" t="s">
        <v>71</v>
      </c>
      <c r="F8060" s="2" t="s">
        <v>1</v>
      </c>
      <c r="G8060" s="2" t="s">
        <v>1</v>
      </c>
      <c r="H8060" s="2" t="s">
        <v>72</v>
      </c>
      <c r="I8060" s="185">
        <f t="shared" si="6796"/>
        <v>93000</v>
      </c>
      <c r="J8060" s="185">
        <f t="shared" si="6796"/>
        <v>0</v>
      </c>
      <c r="K8060" s="185">
        <f t="shared" si="6796"/>
        <v>0</v>
      </c>
      <c r="L8060" s="185">
        <f t="shared" si="6796"/>
        <v>0</v>
      </c>
      <c r="M8060" s="15">
        <f t="shared" si="6796"/>
        <v>0</v>
      </c>
      <c r="N8060" s="15">
        <f t="shared" si="6796"/>
        <v>0</v>
      </c>
      <c r="O8060" s="15">
        <f t="shared" si="6796"/>
        <v>0</v>
      </c>
      <c r="P8060" s="15">
        <f t="shared" si="6784"/>
        <v>0</v>
      </c>
      <c r="Q8060" s="164" t="str">
        <f t="shared" si="6785"/>
        <v>-</v>
      </c>
    </row>
    <row r="8061" spans="1:17" x14ac:dyDescent="0.25">
      <c r="A8061" s="4" t="s">
        <v>2839</v>
      </c>
      <c r="B8061" s="4" t="s">
        <v>82</v>
      </c>
      <c r="C8061" s="4" t="s">
        <v>1086</v>
      </c>
      <c r="D8061" s="4" t="s">
        <v>2925</v>
      </c>
      <c r="E8061" s="3" t="s">
        <v>75</v>
      </c>
      <c r="F8061" s="4"/>
      <c r="G8061" s="16" t="s">
        <v>2860</v>
      </c>
      <c r="H8061" s="16" t="s">
        <v>74</v>
      </c>
      <c r="I8061" s="183">
        <v>93000</v>
      </c>
      <c r="J8061" s="183">
        <v>0</v>
      </c>
      <c r="K8061" s="183">
        <v>0</v>
      </c>
      <c r="L8061" s="183">
        <f>M8061+N8061+O8061</f>
        <v>0</v>
      </c>
      <c r="M8061" s="17"/>
      <c r="N8061" s="17"/>
      <c r="O8061" s="17"/>
      <c r="P8061" s="17">
        <f t="shared" si="6784"/>
        <v>0</v>
      </c>
      <c r="Q8061" s="161" t="str">
        <f t="shared" si="6785"/>
        <v>-</v>
      </c>
    </row>
    <row r="8062" spans="1:17" ht="22.5" x14ac:dyDescent="0.25">
      <c r="A8062" s="16" t="s">
        <v>1</v>
      </c>
      <c r="B8062" s="16" t="s">
        <v>1</v>
      </c>
      <c r="C8062" s="16" t="s">
        <v>1</v>
      </c>
      <c r="D8062" s="16" t="s">
        <v>1</v>
      </c>
      <c r="E8062" s="16" t="s">
        <v>1</v>
      </c>
      <c r="F8062" s="16" t="s">
        <v>1</v>
      </c>
      <c r="G8062" s="16" t="s">
        <v>1</v>
      </c>
      <c r="H8062" s="13" t="s">
        <v>2933</v>
      </c>
      <c r="I8062" s="184">
        <f t="shared" ref="I8062:O8062" si="6797">SUM(I8034,I8056,I8059)</f>
        <v>4158636</v>
      </c>
      <c r="J8062" s="184">
        <f t="shared" si="6797"/>
        <v>3994136</v>
      </c>
      <c r="K8062" s="184">
        <f t="shared" si="6797"/>
        <v>3224363</v>
      </c>
      <c r="L8062" s="184">
        <f t="shared" si="6797"/>
        <v>720063</v>
      </c>
      <c r="M8062" s="14">
        <f t="shared" si="6797"/>
        <v>352800</v>
      </c>
      <c r="N8062" s="14">
        <f t="shared" si="6797"/>
        <v>339222</v>
      </c>
      <c r="O8062" s="14">
        <f t="shared" si="6797"/>
        <v>28041</v>
      </c>
      <c r="P8062" s="14">
        <f t="shared" si="6784"/>
        <v>3944426</v>
      </c>
      <c r="Q8062" s="184">
        <f t="shared" si="6785"/>
        <v>98.755425453715148</v>
      </c>
    </row>
    <row r="8063" spans="1:17" ht="15.75" thickBot="1" x14ac:dyDescent="0.3">
      <c r="A8063" s="16" t="s">
        <v>1</v>
      </c>
      <c r="B8063" s="16" t="s">
        <v>1</v>
      </c>
      <c r="C8063" s="16" t="s">
        <v>1</v>
      </c>
      <c r="D8063" s="16" t="s">
        <v>1</v>
      </c>
      <c r="E8063" s="16" t="s">
        <v>1</v>
      </c>
      <c r="F8063" s="16" t="s">
        <v>1</v>
      </c>
      <c r="G8063" s="16" t="s">
        <v>1</v>
      </c>
      <c r="H8063" s="2" t="s">
        <v>77</v>
      </c>
      <c r="I8063" s="185">
        <v>67</v>
      </c>
      <c r="J8063" s="185">
        <v>67</v>
      </c>
      <c r="K8063" s="185"/>
      <c r="L8063" s="185"/>
      <c r="M8063" s="15"/>
      <c r="N8063" s="15"/>
      <c r="O8063" s="15"/>
      <c r="P8063" s="15"/>
      <c r="Q8063" s="164"/>
    </row>
    <row r="8064" spans="1:17" ht="45.75" thickBot="1" x14ac:dyDescent="0.3">
      <c r="A8064" s="212" t="s">
        <v>1</v>
      </c>
      <c r="B8064" s="212" t="s">
        <v>1</v>
      </c>
      <c r="C8064" s="212" t="s">
        <v>1</v>
      </c>
      <c r="D8064" s="212" t="s">
        <v>1</v>
      </c>
      <c r="E8064" s="212" t="s">
        <v>1</v>
      </c>
      <c r="F8064" s="212" t="s">
        <v>1</v>
      </c>
      <c r="G8064" s="214" t="s">
        <v>1</v>
      </c>
      <c r="H8064" s="5" t="s">
        <v>78</v>
      </c>
      <c r="I8064" s="109" t="s">
        <v>3374</v>
      </c>
      <c r="J8064" s="109" t="s">
        <v>3433</v>
      </c>
      <c r="K8064" s="109" t="s">
        <v>3437</v>
      </c>
      <c r="L8064" s="109" t="s">
        <v>3434</v>
      </c>
      <c r="M8064" s="5" t="s">
        <v>3439</v>
      </c>
      <c r="N8064" s="5" t="s">
        <v>3440</v>
      </c>
      <c r="O8064" s="5" t="s">
        <v>3441</v>
      </c>
      <c r="P8064" s="5" t="s">
        <v>3438</v>
      </c>
      <c r="Q8064" s="162" t="s">
        <v>3302</v>
      </c>
    </row>
    <row r="8065" spans="1:17" x14ac:dyDescent="0.25">
      <c r="A8065" s="213"/>
      <c r="B8065" s="213"/>
      <c r="C8065" s="213"/>
      <c r="D8065" s="213"/>
      <c r="E8065" s="213"/>
      <c r="F8065" s="213"/>
      <c r="G8065" s="215"/>
      <c r="H8065" s="18" t="s">
        <v>1</v>
      </c>
      <c r="I8065" s="110">
        <v>1</v>
      </c>
      <c r="J8065" s="110">
        <v>2</v>
      </c>
      <c r="K8065" s="110">
        <v>20</v>
      </c>
      <c r="L8065" s="110" t="s">
        <v>3402</v>
      </c>
      <c r="M8065" s="12">
        <v>5</v>
      </c>
      <c r="N8065" s="12">
        <v>6</v>
      </c>
      <c r="O8065" s="12">
        <v>7</v>
      </c>
      <c r="P8065" s="12" t="s">
        <v>3303</v>
      </c>
      <c r="Q8065" s="110">
        <v>9</v>
      </c>
    </row>
    <row r="8066" spans="1:17" x14ac:dyDescent="0.25">
      <c r="A8066" s="213"/>
      <c r="B8066" s="213"/>
      <c r="C8066" s="213"/>
      <c r="D8066" s="213"/>
      <c r="E8066" s="213"/>
      <c r="F8066" s="213"/>
      <c r="G8066" s="215"/>
      <c r="H8066" s="19" t="s">
        <v>2874</v>
      </c>
      <c r="I8066" s="186">
        <f t="shared" ref="I8066:L8066" si="6798">SUM(I8062)</f>
        <v>4158636</v>
      </c>
      <c r="J8066" s="186">
        <f t="shared" ref="J8066" si="6799">SUM(J8062)</f>
        <v>3994136</v>
      </c>
      <c r="K8066" s="186">
        <f t="shared" ref="K8066" si="6800">SUM(K8062)</f>
        <v>3224363</v>
      </c>
      <c r="L8066" s="186">
        <f t="shared" si="6798"/>
        <v>720063</v>
      </c>
      <c r="M8066" s="20">
        <f t="shared" ref="M8066:O8066" si="6801">SUM(M8062)</f>
        <v>352800</v>
      </c>
      <c r="N8066" s="20">
        <f t="shared" si="6801"/>
        <v>339222</v>
      </c>
      <c r="O8066" s="20">
        <f t="shared" si="6801"/>
        <v>28041</v>
      </c>
      <c r="P8066" s="20">
        <f>K8066+L8066</f>
        <v>3944426</v>
      </c>
      <c r="Q8066" s="186">
        <f>IF(J8066=0,"-",P8066/J8066*100)</f>
        <v>98.755425453715148</v>
      </c>
    </row>
    <row r="8067" spans="1:17" x14ac:dyDescent="0.25">
      <c r="A8067" s="213"/>
      <c r="B8067" s="213"/>
      <c r="C8067" s="213"/>
      <c r="D8067" s="213"/>
      <c r="E8067" s="213"/>
      <c r="F8067" s="213"/>
      <c r="G8067" s="215"/>
      <c r="H8067" s="21" t="s">
        <v>80</v>
      </c>
      <c r="I8067" s="186">
        <f t="shared" ref="I8067:L8067" si="6802">SUM(I8066)</f>
        <v>4158636</v>
      </c>
      <c r="J8067" s="186">
        <f t="shared" ref="J8067" si="6803">SUM(J8066)</f>
        <v>3994136</v>
      </c>
      <c r="K8067" s="186">
        <f t="shared" ref="K8067" si="6804">SUM(K8066)</f>
        <v>3224363</v>
      </c>
      <c r="L8067" s="186">
        <f t="shared" si="6802"/>
        <v>720063</v>
      </c>
      <c r="M8067" s="20">
        <f t="shared" ref="M8067:O8067" si="6805">SUM(M8066)</f>
        <v>352800</v>
      </c>
      <c r="N8067" s="20">
        <f t="shared" si="6805"/>
        <v>339222</v>
      </c>
      <c r="O8067" s="20">
        <f t="shared" si="6805"/>
        <v>28041</v>
      </c>
      <c r="P8067" s="20">
        <f>K8067+L8067</f>
        <v>3944426</v>
      </c>
      <c r="Q8067" s="186">
        <f>IF(J8067=0,"-",P8067/J8067*100)</f>
        <v>98.755425453715148</v>
      </c>
    </row>
    <row r="8068" spans="1:17" x14ac:dyDescent="0.25">
      <c r="A8068" s="216"/>
      <c r="B8068" s="216"/>
      <c r="C8068" s="216"/>
      <c r="D8068" s="216"/>
      <c r="E8068" s="216"/>
      <c r="F8068" s="216"/>
      <c r="G8068" s="217"/>
      <c r="J8068" s="178">
        <v>0</v>
      </c>
      <c r="K8068" s="178">
        <v>0</v>
      </c>
      <c r="L8068" s="178">
        <f>M8068+N8068+O8068</f>
        <v>0</v>
      </c>
      <c r="P8068">
        <f>K8068+L8068</f>
        <v>0</v>
      </c>
      <c r="Q8068" s="160" t="str">
        <f>IF(J8068=0,"-",P8068/J8068*100)</f>
        <v>-</v>
      </c>
    </row>
    <row r="8069" spans="1:17" ht="15.75" thickBot="1" x14ac:dyDescent="0.3">
      <c r="A8069" s="16" t="s">
        <v>1</v>
      </c>
      <c r="B8069" s="16" t="s">
        <v>1</v>
      </c>
      <c r="C8069" s="16" t="s">
        <v>1</v>
      </c>
      <c r="D8069" s="16" t="s">
        <v>1</v>
      </c>
      <c r="E8069" s="16" t="s">
        <v>1</v>
      </c>
      <c r="F8069" s="16" t="s">
        <v>1</v>
      </c>
      <c r="G8069" s="16" t="s">
        <v>1</v>
      </c>
      <c r="H8069" s="22" t="s">
        <v>1</v>
      </c>
      <c r="I8069" s="187"/>
      <c r="J8069" s="187"/>
      <c r="K8069" s="187"/>
      <c r="L8069" s="187"/>
      <c r="M8069" s="22"/>
      <c r="N8069" s="22"/>
      <c r="O8069" s="22"/>
      <c r="P8069" s="22"/>
      <c r="Q8069" s="166"/>
    </row>
    <row r="8070" spans="1:17" ht="45.75" thickBot="1" x14ac:dyDescent="0.3">
      <c r="A8070" s="5" t="s">
        <v>4</v>
      </c>
      <c r="B8070" s="5" t="s">
        <v>5</v>
      </c>
      <c r="C8070" s="5" t="s">
        <v>6</v>
      </c>
      <c r="D8070" s="6" t="s">
        <v>1</v>
      </c>
      <c r="E8070" s="5" t="s">
        <v>7</v>
      </c>
      <c r="F8070" s="5" t="s">
        <v>8</v>
      </c>
      <c r="G8070" s="5" t="s">
        <v>9</v>
      </c>
      <c r="H8070" s="5" t="s">
        <v>10</v>
      </c>
      <c r="I8070" s="109" t="s">
        <v>3374</v>
      </c>
      <c r="J8070" s="109" t="s">
        <v>3433</v>
      </c>
      <c r="K8070" s="109" t="s">
        <v>3437</v>
      </c>
      <c r="L8070" s="109" t="s">
        <v>3434</v>
      </c>
      <c r="M8070" s="5" t="s">
        <v>3439</v>
      </c>
      <c r="N8070" s="5" t="s">
        <v>3440</v>
      </c>
      <c r="O8070" s="5" t="s">
        <v>3441</v>
      </c>
      <c r="P8070" s="5" t="s">
        <v>3438</v>
      </c>
      <c r="Q8070" s="162" t="s">
        <v>3302</v>
      </c>
    </row>
    <row r="8071" spans="1:17" x14ac:dyDescent="0.25">
      <c r="A8071" s="7" t="s">
        <v>1</v>
      </c>
      <c r="B8071" s="7" t="s">
        <v>1</v>
      </c>
      <c r="C8071" s="7" t="s">
        <v>1</v>
      </c>
      <c r="D8071" s="8" t="s">
        <v>1</v>
      </c>
      <c r="E8071" s="8" t="s">
        <v>1</v>
      </c>
      <c r="F8071" s="9" t="s">
        <v>1</v>
      </c>
      <c r="G8071" s="10" t="s">
        <v>1</v>
      </c>
      <c r="H8071" s="11" t="s">
        <v>1</v>
      </c>
      <c r="I8071" s="110">
        <v>1</v>
      </c>
      <c r="J8071" s="110">
        <v>2</v>
      </c>
      <c r="K8071" s="110">
        <v>20</v>
      </c>
      <c r="L8071" s="110" t="s">
        <v>3402</v>
      </c>
      <c r="M8071" s="12">
        <v>5</v>
      </c>
      <c r="N8071" s="12">
        <v>6</v>
      </c>
      <c r="O8071" s="12">
        <v>7</v>
      </c>
      <c r="P8071" s="12" t="s">
        <v>3303</v>
      </c>
      <c r="Q8071" s="110">
        <v>9</v>
      </c>
    </row>
    <row r="8072" spans="1:17" x14ac:dyDescent="0.25">
      <c r="A8072" s="1" t="s">
        <v>2839</v>
      </c>
      <c r="B8072" s="1" t="s">
        <v>82</v>
      </c>
      <c r="C8072" s="4" t="s">
        <v>344</v>
      </c>
      <c r="D8072" s="4" t="s">
        <v>2934</v>
      </c>
      <c r="E8072" s="2" t="s">
        <v>1</v>
      </c>
      <c r="F8072" s="2" t="s">
        <v>1</v>
      </c>
      <c r="G8072" s="2" t="s">
        <v>1</v>
      </c>
      <c r="H8072" s="2" t="s">
        <v>2935</v>
      </c>
      <c r="I8072" s="183">
        <v>0</v>
      </c>
      <c r="J8072" s="183"/>
      <c r="K8072" s="183"/>
      <c r="L8072" s="183"/>
      <c r="M8072" s="3"/>
      <c r="N8072" s="3"/>
      <c r="O8072" s="3"/>
      <c r="P8072" s="3"/>
      <c r="Q8072" s="161"/>
    </row>
    <row r="8073" spans="1:17" ht="33.75" x14ac:dyDescent="0.25">
      <c r="A8073" s="1" t="s">
        <v>1</v>
      </c>
      <c r="B8073" s="1" t="s">
        <v>1</v>
      </c>
      <c r="C8073" s="1" t="s">
        <v>1</v>
      </c>
      <c r="D8073" s="2" t="s">
        <v>1</v>
      </c>
      <c r="E8073" s="2" t="s">
        <v>1</v>
      </c>
      <c r="F8073" s="2" t="s">
        <v>1</v>
      </c>
      <c r="G8073" s="2" t="s">
        <v>1</v>
      </c>
      <c r="H8073" s="13" t="s">
        <v>14</v>
      </c>
      <c r="I8073" s="184">
        <f t="shared" ref="I8073:L8073" si="6806">SUM(I8074,I8082,I8084)</f>
        <v>4993212</v>
      </c>
      <c r="J8073" s="184">
        <f t="shared" ref="J8073" si="6807">SUM(J8074,J8082,J8084)</f>
        <v>4794625</v>
      </c>
      <c r="K8073" s="184">
        <f t="shared" ref="K8073" si="6808">SUM(K8074,K8082,K8084)</f>
        <v>3785271</v>
      </c>
      <c r="L8073" s="184">
        <f t="shared" si="6806"/>
        <v>1004092</v>
      </c>
      <c r="M8073" s="14">
        <f t="shared" ref="M8073:O8073" si="6809">SUM(M8074,M8082,M8084)</f>
        <v>385499</v>
      </c>
      <c r="N8073" s="14">
        <f t="shared" si="6809"/>
        <v>370934</v>
      </c>
      <c r="O8073" s="14">
        <f t="shared" si="6809"/>
        <v>247659</v>
      </c>
      <c r="P8073" s="14">
        <f t="shared" ref="P8073:P8107" si="6810">K8073+L8073</f>
        <v>4789363</v>
      </c>
      <c r="Q8073" s="184">
        <f t="shared" ref="Q8073:Q8107" si="6811">IF(J8073=0,"-",P8073/J8073*100)</f>
        <v>99.89025210522199</v>
      </c>
    </row>
    <row r="8074" spans="1:17" x14ac:dyDescent="0.25">
      <c r="A8074" s="4" t="s">
        <v>2839</v>
      </c>
      <c r="B8074" s="4" t="s">
        <v>82</v>
      </c>
      <c r="C8074" s="4" t="s">
        <v>344</v>
      </c>
      <c r="D8074" s="4" t="s">
        <v>2934</v>
      </c>
      <c r="E8074" s="2" t="s">
        <v>15</v>
      </c>
      <c r="F8074" s="2" t="s">
        <v>1</v>
      </c>
      <c r="G8074" s="2" t="s">
        <v>1</v>
      </c>
      <c r="H8074" s="2" t="s">
        <v>16</v>
      </c>
      <c r="I8074" s="185">
        <f t="shared" ref="I8074:L8074" si="6812">SUM(I8075:I8076)</f>
        <v>4155025</v>
      </c>
      <c r="J8074" s="185">
        <f t="shared" ref="J8074" si="6813">SUM(J8075:J8076)</f>
        <v>4051523</v>
      </c>
      <c r="K8074" s="185">
        <f t="shared" ref="K8074" si="6814">SUM(K8075:K8076)</f>
        <v>3187640</v>
      </c>
      <c r="L8074" s="185">
        <f t="shared" si="6812"/>
        <v>861121</v>
      </c>
      <c r="M8074" s="15">
        <f t="shared" ref="M8074:O8074" si="6815">SUM(M8075:M8076)</f>
        <v>329900</v>
      </c>
      <c r="N8074" s="15">
        <f t="shared" si="6815"/>
        <v>326934</v>
      </c>
      <c r="O8074" s="15">
        <f t="shared" si="6815"/>
        <v>204287</v>
      </c>
      <c r="P8074" s="15">
        <f t="shared" si="6810"/>
        <v>4048761</v>
      </c>
      <c r="Q8074" s="185">
        <f t="shared" si="6811"/>
        <v>99.931828105134784</v>
      </c>
    </row>
    <row r="8075" spans="1:17" x14ac:dyDescent="0.25">
      <c r="A8075" s="4" t="s">
        <v>2839</v>
      </c>
      <c r="B8075" s="4" t="s">
        <v>82</v>
      </c>
      <c r="C8075" s="4" t="s">
        <v>344</v>
      </c>
      <c r="D8075" s="4" t="s">
        <v>2934</v>
      </c>
      <c r="E8075" s="3" t="s">
        <v>18</v>
      </c>
      <c r="F8075" s="4"/>
      <c r="G8075" s="16" t="s">
        <v>2860</v>
      </c>
      <c r="H8075" s="16" t="s">
        <v>17</v>
      </c>
      <c r="I8075" s="183">
        <v>3803325</v>
      </c>
      <c r="J8075" s="183">
        <v>3699823</v>
      </c>
      <c r="K8075" s="183">
        <v>2889044</v>
      </c>
      <c r="L8075" s="183">
        <f>M8075+N8075+O8075</f>
        <v>810779</v>
      </c>
      <c r="M8075" s="17">
        <v>305000</v>
      </c>
      <c r="N8075" s="17">
        <v>305000</v>
      </c>
      <c r="O8075" s="17">
        <v>200779</v>
      </c>
      <c r="P8075" s="17">
        <f t="shared" si="6810"/>
        <v>3699823</v>
      </c>
      <c r="Q8075" s="183">
        <f t="shared" si="6811"/>
        <v>100</v>
      </c>
    </row>
    <row r="8076" spans="1:17" x14ac:dyDescent="0.25">
      <c r="A8076" s="1" t="s">
        <v>2839</v>
      </c>
      <c r="B8076" s="1" t="s">
        <v>82</v>
      </c>
      <c r="C8076" s="1" t="s">
        <v>344</v>
      </c>
      <c r="D8076" s="1" t="s">
        <v>2934</v>
      </c>
      <c r="E8076" s="1" t="s">
        <v>20</v>
      </c>
      <c r="F8076" s="4" t="s">
        <v>1</v>
      </c>
      <c r="G8076" s="16" t="s">
        <v>1</v>
      </c>
      <c r="H8076" s="2" t="s">
        <v>21</v>
      </c>
      <c r="I8076" s="185">
        <f t="shared" ref="I8076:O8076" si="6816">SUM(I8077:I8081)</f>
        <v>351700</v>
      </c>
      <c r="J8076" s="185">
        <f t="shared" si="6816"/>
        <v>351700</v>
      </c>
      <c r="K8076" s="185">
        <f t="shared" si="6816"/>
        <v>298596</v>
      </c>
      <c r="L8076" s="185">
        <f t="shared" si="6816"/>
        <v>50342</v>
      </c>
      <c r="M8076" s="15">
        <f t="shared" si="6816"/>
        <v>24900</v>
      </c>
      <c r="N8076" s="15">
        <f t="shared" si="6816"/>
        <v>21934</v>
      </c>
      <c r="O8076" s="15">
        <f t="shared" si="6816"/>
        <v>3508</v>
      </c>
      <c r="P8076" s="15">
        <f t="shared" si="6810"/>
        <v>348938</v>
      </c>
      <c r="Q8076" s="185">
        <f t="shared" si="6811"/>
        <v>99.214671595109465</v>
      </c>
    </row>
    <row r="8077" spans="1:17" x14ac:dyDescent="0.25">
      <c r="A8077" s="4" t="s">
        <v>2839</v>
      </c>
      <c r="B8077" s="4" t="s">
        <v>82</v>
      </c>
      <c r="C8077" s="4" t="s">
        <v>344</v>
      </c>
      <c r="D8077" s="4" t="s">
        <v>2934</v>
      </c>
      <c r="E8077" s="3" t="s">
        <v>22</v>
      </c>
      <c r="F8077" s="4" t="s">
        <v>2936</v>
      </c>
      <c r="G8077" s="16" t="s">
        <v>2860</v>
      </c>
      <c r="H8077" s="16" t="s">
        <v>86</v>
      </c>
      <c r="I8077" s="183">
        <v>37000</v>
      </c>
      <c r="J8077" s="183">
        <v>37000</v>
      </c>
      <c r="K8077" s="183">
        <v>26492</v>
      </c>
      <c r="L8077" s="183">
        <f>M8077+N8077+O8077</f>
        <v>10508</v>
      </c>
      <c r="M8077" s="17">
        <v>3500</v>
      </c>
      <c r="N8077" s="17">
        <v>3500</v>
      </c>
      <c r="O8077" s="17">
        <v>3508</v>
      </c>
      <c r="P8077" s="17">
        <f t="shared" si="6810"/>
        <v>37000</v>
      </c>
      <c r="Q8077" s="183">
        <f t="shared" si="6811"/>
        <v>100</v>
      </c>
    </row>
    <row r="8078" spans="1:17" x14ac:dyDescent="0.25">
      <c r="A8078" s="4" t="s">
        <v>2839</v>
      </c>
      <c r="B8078" s="4" t="s">
        <v>82</v>
      </c>
      <c r="C8078" s="4" t="s">
        <v>344</v>
      </c>
      <c r="D8078" s="4" t="s">
        <v>2934</v>
      </c>
      <c r="E8078" s="3" t="s">
        <v>22</v>
      </c>
      <c r="F8078" s="4" t="s">
        <v>2937</v>
      </c>
      <c r="G8078" s="16" t="s">
        <v>2860</v>
      </c>
      <c r="H8078" s="16" t="s">
        <v>26</v>
      </c>
      <c r="I8078" s="183">
        <v>205000</v>
      </c>
      <c r="J8078" s="183">
        <v>205000</v>
      </c>
      <c r="K8078" s="183">
        <v>166566</v>
      </c>
      <c r="L8078" s="183">
        <f>M8078+N8078+O8078</f>
        <v>38434</v>
      </c>
      <c r="M8078" s="17">
        <v>20000</v>
      </c>
      <c r="N8078" s="17">
        <v>18434</v>
      </c>
      <c r="O8078" s="17">
        <v>0</v>
      </c>
      <c r="P8078" s="17">
        <f t="shared" si="6810"/>
        <v>205000</v>
      </c>
      <c r="Q8078" s="183">
        <f t="shared" si="6811"/>
        <v>100</v>
      </c>
    </row>
    <row r="8079" spans="1:17" x14ac:dyDescent="0.25">
      <c r="A8079" s="4" t="s">
        <v>2839</v>
      </c>
      <c r="B8079" s="4" t="s">
        <v>82</v>
      </c>
      <c r="C8079" s="4" t="s">
        <v>344</v>
      </c>
      <c r="D8079" s="4" t="s">
        <v>2934</v>
      </c>
      <c r="E8079" s="3" t="s">
        <v>22</v>
      </c>
      <c r="F8079" s="4" t="s">
        <v>2938</v>
      </c>
      <c r="G8079" s="16" t="s">
        <v>2860</v>
      </c>
      <c r="H8079" s="16" t="s">
        <v>28</v>
      </c>
      <c r="I8079" s="183">
        <v>54000</v>
      </c>
      <c r="J8079" s="183">
        <v>54000</v>
      </c>
      <c r="K8079" s="183">
        <v>49838</v>
      </c>
      <c r="L8079" s="183">
        <f>M8079+N8079+O8079</f>
        <v>1400</v>
      </c>
      <c r="M8079" s="17">
        <v>1400</v>
      </c>
      <c r="N8079" s="17">
        <v>0</v>
      </c>
      <c r="O8079" s="17">
        <v>0</v>
      </c>
      <c r="P8079" s="17">
        <f t="shared" si="6810"/>
        <v>51238</v>
      </c>
      <c r="Q8079" s="183">
        <f t="shared" si="6811"/>
        <v>94.885185185185179</v>
      </c>
    </row>
    <row r="8080" spans="1:17" x14ac:dyDescent="0.25">
      <c r="A8080" s="4" t="s">
        <v>2839</v>
      </c>
      <c r="B8080" s="4" t="s">
        <v>82</v>
      </c>
      <c r="C8080" s="4" t="s">
        <v>344</v>
      </c>
      <c r="D8080" s="4" t="s">
        <v>2934</v>
      </c>
      <c r="E8080" s="3" t="s">
        <v>22</v>
      </c>
      <c r="F8080" s="4" t="s">
        <v>2939</v>
      </c>
      <c r="G8080" s="16" t="s">
        <v>2860</v>
      </c>
      <c r="H8080" s="16" t="s">
        <v>24</v>
      </c>
      <c r="I8080" s="183">
        <v>35700</v>
      </c>
      <c r="J8080" s="183">
        <v>35700</v>
      </c>
      <c r="K8080" s="183">
        <v>35700</v>
      </c>
      <c r="L8080" s="183">
        <f>M8080+N8080+O8080</f>
        <v>0</v>
      </c>
      <c r="M8080" s="17"/>
      <c r="N8080" s="17"/>
      <c r="O8080" s="17"/>
      <c r="P8080" s="17">
        <f t="shared" si="6810"/>
        <v>35700</v>
      </c>
      <c r="Q8080" s="183">
        <f t="shared" si="6811"/>
        <v>100</v>
      </c>
    </row>
    <row r="8081" spans="1:17" x14ac:dyDescent="0.25">
      <c r="A8081" s="4" t="s">
        <v>2839</v>
      </c>
      <c r="B8081" s="4" t="s">
        <v>82</v>
      </c>
      <c r="C8081" s="4" t="s">
        <v>344</v>
      </c>
      <c r="D8081" s="4" t="s">
        <v>2934</v>
      </c>
      <c r="E8081" s="3" t="s">
        <v>22</v>
      </c>
      <c r="F8081" s="4" t="s">
        <v>2940</v>
      </c>
      <c r="G8081" s="16" t="s">
        <v>2860</v>
      </c>
      <c r="H8081" s="16" t="s">
        <v>30</v>
      </c>
      <c r="I8081" s="183">
        <v>20000</v>
      </c>
      <c r="J8081" s="183">
        <v>20000</v>
      </c>
      <c r="K8081" s="183">
        <v>20000</v>
      </c>
      <c r="L8081" s="183">
        <f>M8081+N8081+O8081</f>
        <v>0</v>
      </c>
      <c r="M8081" s="17"/>
      <c r="N8081" s="17"/>
      <c r="O8081" s="17"/>
      <c r="P8081" s="17">
        <f t="shared" si="6810"/>
        <v>20000</v>
      </c>
      <c r="Q8081" s="183">
        <f t="shared" si="6811"/>
        <v>100</v>
      </c>
    </row>
    <row r="8082" spans="1:17" x14ac:dyDescent="0.25">
      <c r="A8082" s="4" t="s">
        <v>2839</v>
      </c>
      <c r="B8082" s="4" t="s">
        <v>82</v>
      </c>
      <c r="C8082" s="4" t="s">
        <v>344</v>
      </c>
      <c r="D8082" s="4" t="s">
        <v>2934</v>
      </c>
      <c r="E8082" s="2" t="s">
        <v>31</v>
      </c>
      <c r="F8082" s="2" t="s">
        <v>1</v>
      </c>
      <c r="G8082" s="2" t="s">
        <v>1</v>
      </c>
      <c r="H8082" s="2" t="s">
        <v>32</v>
      </c>
      <c r="I8082" s="185">
        <f t="shared" ref="I8082:O8082" si="6817">SUM(I8083)</f>
        <v>429784</v>
      </c>
      <c r="J8082" s="185">
        <f t="shared" si="6817"/>
        <v>418816</v>
      </c>
      <c r="K8082" s="185">
        <f t="shared" si="6817"/>
        <v>312217</v>
      </c>
      <c r="L8082" s="185">
        <f t="shared" si="6817"/>
        <v>106599</v>
      </c>
      <c r="M8082" s="15">
        <f t="shared" si="6817"/>
        <v>46599</v>
      </c>
      <c r="N8082" s="15">
        <f t="shared" si="6817"/>
        <v>30000</v>
      </c>
      <c r="O8082" s="15">
        <f t="shared" si="6817"/>
        <v>30000</v>
      </c>
      <c r="P8082" s="15">
        <f t="shared" si="6810"/>
        <v>418816</v>
      </c>
      <c r="Q8082" s="185">
        <f t="shared" si="6811"/>
        <v>100</v>
      </c>
    </row>
    <row r="8083" spans="1:17" x14ac:dyDescent="0.25">
      <c r="A8083" s="4" t="s">
        <v>2839</v>
      </c>
      <c r="B8083" s="4" t="s">
        <v>82</v>
      </c>
      <c r="C8083" s="4" t="s">
        <v>344</v>
      </c>
      <c r="D8083" s="4" t="s">
        <v>2934</v>
      </c>
      <c r="E8083" s="3" t="s">
        <v>34</v>
      </c>
      <c r="F8083" s="4"/>
      <c r="G8083" s="16" t="s">
        <v>2860</v>
      </c>
      <c r="H8083" s="16" t="s">
        <v>33</v>
      </c>
      <c r="I8083" s="183">
        <v>429784</v>
      </c>
      <c r="J8083" s="183">
        <v>418816</v>
      </c>
      <c r="K8083" s="183">
        <v>312217</v>
      </c>
      <c r="L8083" s="183">
        <f>M8083+N8083+O8083</f>
        <v>106599</v>
      </c>
      <c r="M8083" s="17">
        <v>46599</v>
      </c>
      <c r="N8083" s="17">
        <v>30000</v>
      </c>
      <c r="O8083" s="17">
        <v>30000</v>
      </c>
      <c r="P8083" s="17">
        <f t="shared" si="6810"/>
        <v>418816</v>
      </c>
      <c r="Q8083" s="183">
        <f t="shared" si="6811"/>
        <v>100</v>
      </c>
    </row>
    <row r="8084" spans="1:17" x14ac:dyDescent="0.25">
      <c r="A8084" s="4" t="s">
        <v>2839</v>
      </c>
      <c r="B8084" s="4" t="s">
        <v>82</v>
      </c>
      <c r="C8084" s="4" t="s">
        <v>344</v>
      </c>
      <c r="D8084" s="4" t="s">
        <v>2934</v>
      </c>
      <c r="E8084" s="2" t="s">
        <v>35</v>
      </c>
      <c r="F8084" s="2" t="s">
        <v>1</v>
      </c>
      <c r="G8084" s="2" t="s">
        <v>1</v>
      </c>
      <c r="H8084" s="2" t="s">
        <v>36</v>
      </c>
      <c r="I8084" s="185">
        <f t="shared" ref="I8084:O8084" si="6818">SUM(I8085:I8093)</f>
        <v>408403</v>
      </c>
      <c r="J8084" s="185">
        <f t="shared" si="6818"/>
        <v>324286</v>
      </c>
      <c r="K8084" s="185">
        <f t="shared" si="6818"/>
        <v>285414</v>
      </c>
      <c r="L8084" s="185">
        <f t="shared" si="6818"/>
        <v>36372</v>
      </c>
      <c r="M8084" s="15">
        <f t="shared" si="6818"/>
        <v>9000</v>
      </c>
      <c r="N8084" s="15">
        <f t="shared" si="6818"/>
        <v>14000</v>
      </c>
      <c r="O8084" s="15">
        <f t="shared" si="6818"/>
        <v>13372</v>
      </c>
      <c r="P8084" s="15">
        <f t="shared" si="6810"/>
        <v>321786</v>
      </c>
      <c r="Q8084" s="185">
        <f t="shared" si="6811"/>
        <v>99.229075569096409</v>
      </c>
    </row>
    <row r="8085" spans="1:17" x14ac:dyDescent="0.25">
      <c r="A8085" s="4" t="s">
        <v>2839</v>
      </c>
      <c r="B8085" s="4" t="s">
        <v>82</v>
      </c>
      <c r="C8085" s="4" t="s">
        <v>344</v>
      </c>
      <c r="D8085" s="4" t="s">
        <v>2934</v>
      </c>
      <c r="E8085" s="3" t="s">
        <v>39</v>
      </c>
      <c r="F8085" s="4"/>
      <c r="G8085" s="16" t="s">
        <v>2860</v>
      </c>
      <c r="H8085" s="16" t="s">
        <v>38</v>
      </c>
      <c r="I8085" s="183">
        <v>30000</v>
      </c>
      <c r="J8085" s="183">
        <v>16364</v>
      </c>
      <c r="K8085" s="183">
        <v>16364</v>
      </c>
      <c r="L8085" s="183">
        <f t="shared" ref="L8085:L8092" si="6819">M8085+N8085+O8085</f>
        <v>0</v>
      </c>
      <c r="M8085" s="17">
        <v>0</v>
      </c>
      <c r="N8085" s="17">
        <v>0</v>
      </c>
      <c r="O8085" s="17">
        <v>0</v>
      </c>
      <c r="P8085" s="17">
        <f t="shared" si="6810"/>
        <v>16364</v>
      </c>
      <c r="Q8085" s="183">
        <f t="shared" si="6811"/>
        <v>100</v>
      </c>
    </row>
    <row r="8086" spans="1:17" x14ac:dyDescent="0.25">
      <c r="A8086" s="4" t="s">
        <v>2839</v>
      </c>
      <c r="B8086" s="4" t="s">
        <v>82</v>
      </c>
      <c r="C8086" s="4" t="s">
        <v>344</v>
      </c>
      <c r="D8086" s="4" t="s">
        <v>2934</v>
      </c>
      <c r="E8086" s="3" t="s">
        <v>197</v>
      </c>
      <c r="F8086" s="4"/>
      <c r="G8086" s="16" t="s">
        <v>2860</v>
      </c>
      <c r="H8086" s="16" t="s">
        <v>196</v>
      </c>
      <c r="I8086" s="183">
        <v>160000</v>
      </c>
      <c r="J8086" s="183">
        <v>150000</v>
      </c>
      <c r="K8086" s="183">
        <v>123500</v>
      </c>
      <c r="L8086" s="183">
        <f t="shared" si="6819"/>
        <v>26500</v>
      </c>
      <c r="M8086" s="17">
        <v>5000</v>
      </c>
      <c r="N8086" s="17">
        <v>10000</v>
      </c>
      <c r="O8086" s="17">
        <v>11500</v>
      </c>
      <c r="P8086" s="17">
        <f t="shared" si="6810"/>
        <v>150000</v>
      </c>
      <c r="Q8086" s="183">
        <f t="shared" si="6811"/>
        <v>100</v>
      </c>
    </row>
    <row r="8087" spans="1:17" x14ac:dyDescent="0.25">
      <c r="A8087" s="4" t="s">
        <v>2839</v>
      </c>
      <c r="B8087" s="4" t="s">
        <v>82</v>
      </c>
      <c r="C8087" s="4" t="s">
        <v>344</v>
      </c>
      <c r="D8087" s="4" t="s">
        <v>2934</v>
      </c>
      <c r="E8087" s="3" t="s">
        <v>200</v>
      </c>
      <c r="F8087" s="4"/>
      <c r="G8087" s="16" t="s">
        <v>2860</v>
      </c>
      <c r="H8087" s="16" t="s">
        <v>199</v>
      </c>
      <c r="I8087" s="183">
        <v>32246</v>
      </c>
      <c r="J8087" s="183">
        <v>25346</v>
      </c>
      <c r="K8087" s="183">
        <v>18500</v>
      </c>
      <c r="L8087" s="183">
        <f t="shared" si="6819"/>
        <v>4346</v>
      </c>
      <c r="M8087" s="17">
        <v>1500</v>
      </c>
      <c r="N8087" s="17">
        <v>1500</v>
      </c>
      <c r="O8087" s="17">
        <v>1346</v>
      </c>
      <c r="P8087" s="17">
        <f t="shared" si="6810"/>
        <v>22846</v>
      </c>
      <c r="Q8087" s="183">
        <f t="shared" si="6811"/>
        <v>90.136510692022412</v>
      </c>
    </row>
    <row r="8088" spans="1:17" x14ac:dyDescent="0.25">
      <c r="A8088" s="4" t="s">
        <v>2839</v>
      </c>
      <c r="B8088" s="4" t="s">
        <v>82</v>
      </c>
      <c r="C8088" s="4" t="s">
        <v>344</v>
      </c>
      <c r="D8088" s="4" t="s">
        <v>2934</v>
      </c>
      <c r="E8088" s="3" t="s">
        <v>203</v>
      </c>
      <c r="F8088" s="4"/>
      <c r="G8088" s="16" t="s">
        <v>2860</v>
      </c>
      <c r="H8088" s="16" t="s">
        <v>202</v>
      </c>
      <c r="I8088" s="183">
        <v>25000</v>
      </c>
      <c r="J8088" s="183">
        <v>20878</v>
      </c>
      <c r="K8088" s="183">
        <v>20878</v>
      </c>
      <c r="L8088" s="183">
        <f t="shared" si="6819"/>
        <v>0</v>
      </c>
      <c r="M8088" s="17">
        <v>0</v>
      </c>
      <c r="N8088" s="17">
        <v>0</v>
      </c>
      <c r="O8088" s="17">
        <v>0</v>
      </c>
      <c r="P8088" s="17">
        <f t="shared" si="6810"/>
        <v>20878</v>
      </c>
      <c r="Q8088" s="183">
        <f t="shared" si="6811"/>
        <v>100</v>
      </c>
    </row>
    <row r="8089" spans="1:17" x14ac:dyDescent="0.25">
      <c r="A8089" s="4" t="s">
        <v>2839</v>
      </c>
      <c r="B8089" s="4" t="s">
        <v>82</v>
      </c>
      <c r="C8089" s="4" t="s">
        <v>344</v>
      </c>
      <c r="D8089" s="4" t="s">
        <v>2934</v>
      </c>
      <c r="E8089" s="3" t="s">
        <v>206</v>
      </c>
      <c r="F8089" s="4"/>
      <c r="G8089" s="16" t="s">
        <v>2860</v>
      </c>
      <c r="H8089" s="16" t="s">
        <v>205</v>
      </c>
      <c r="I8089" s="183">
        <v>3000</v>
      </c>
      <c r="J8089" s="183">
        <v>0</v>
      </c>
      <c r="K8089" s="183">
        <v>0</v>
      </c>
      <c r="L8089" s="183">
        <f t="shared" si="6819"/>
        <v>0</v>
      </c>
      <c r="M8089" s="17">
        <v>0</v>
      </c>
      <c r="N8089" s="17">
        <v>0</v>
      </c>
      <c r="O8089" s="17">
        <v>0</v>
      </c>
      <c r="P8089" s="17">
        <f t="shared" si="6810"/>
        <v>0</v>
      </c>
      <c r="Q8089" s="161" t="str">
        <f t="shared" si="6811"/>
        <v>-</v>
      </c>
    </row>
    <row r="8090" spans="1:17" x14ac:dyDescent="0.25">
      <c r="A8090" s="4" t="s">
        <v>2839</v>
      </c>
      <c r="B8090" s="4" t="s">
        <v>82</v>
      </c>
      <c r="C8090" s="4" t="s">
        <v>344</v>
      </c>
      <c r="D8090" s="4" t="s">
        <v>2934</v>
      </c>
      <c r="E8090" s="3" t="s">
        <v>209</v>
      </c>
      <c r="F8090" s="4"/>
      <c r="G8090" s="16" t="s">
        <v>2860</v>
      </c>
      <c r="H8090" s="16" t="s">
        <v>208</v>
      </c>
      <c r="I8090" s="183">
        <v>100</v>
      </c>
      <c r="J8090" s="183">
        <v>300</v>
      </c>
      <c r="K8090" s="183">
        <v>300</v>
      </c>
      <c r="L8090" s="183">
        <f t="shared" si="6819"/>
        <v>0</v>
      </c>
      <c r="M8090" s="17">
        <v>0</v>
      </c>
      <c r="N8090" s="17">
        <v>0</v>
      </c>
      <c r="O8090" s="17">
        <v>0</v>
      </c>
      <c r="P8090" s="17">
        <f t="shared" si="6810"/>
        <v>300</v>
      </c>
      <c r="Q8090" s="183">
        <f t="shared" si="6811"/>
        <v>100</v>
      </c>
    </row>
    <row r="8091" spans="1:17" x14ac:dyDescent="0.25">
      <c r="A8091" s="4" t="s">
        <v>2839</v>
      </c>
      <c r="B8091" s="4" t="s">
        <v>82</v>
      </c>
      <c r="C8091" s="4" t="s">
        <v>344</v>
      </c>
      <c r="D8091" s="4" t="s">
        <v>2934</v>
      </c>
      <c r="E8091" s="3" t="s">
        <v>212</v>
      </c>
      <c r="F8091" s="4"/>
      <c r="G8091" s="16" t="s">
        <v>2860</v>
      </c>
      <c r="H8091" s="16" t="s">
        <v>211</v>
      </c>
      <c r="I8091" s="183">
        <v>30000</v>
      </c>
      <c r="J8091" s="183">
        <v>18500</v>
      </c>
      <c r="K8091" s="183">
        <v>18500</v>
      </c>
      <c r="L8091" s="183">
        <f t="shared" si="6819"/>
        <v>0</v>
      </c>
      <c r="M8091" s="17">
        <v>0</v>
      </c>
      <c r="N8091" s="17">
        <v>0</v>
      </c>
      <c r="O8091" s="17">
        <v>0</v>
      </c>
      <c r="P8091" s="17">
        <f t="shared" si="6810"/>
        <v>18500</v>
      </c>
      <c r="Q8091" s="183">
        <f t="shared" si="6811"/>
        <v>100</v>
      </c>
    </row>
    <row r="8092" spans="1:17" x14ac:dyDescent="0.25">
      <c r="A8092" s="4" t="s">
        <v>2839</v>
      </c>
      <c r="B8092" s="4" t="s">
        <v>82</v>
      </c>
      <c r="C8092" s="4" t="s">
        <v>344</v>
      </c>
      <c r="D8092" s="4" t="s">
        <v>2934</v>
      </c>
      <c r="E8092" s="3" t="s">
        <v>215</v>
      </c>
      <c r="F8092" s="4"/>
      <c r="G8092" s="16" t="s">
        <v>2860</v>
      </c>
      <c r="H8092" s="16" t="s">
        <v>214</v>
      </c>
      <c r="I8092" s="183">
        <v>8000</v>
      </c>
      <c r="J8092" s="183">
        <v>0</v>
      </c>
      <c r="K8092" s="183">
        <v>0</v>
      </c>
      <c r="L8092" s="183">
        <f t="shared" si="6819"/>
        <v>0</v>
      </c>
      <c r="M8092" s="17">
        <v>0</v>
      </c>
      <c r="N8092" s="17">
        <v>0</v>
      </c>
      <c r="O8092" s="17">
        <v>0</v>
      </c>
      <c r="P8092" s="17">
        <f t="shared" si="6810"/>
        <v>0</v>
      </c>
      <c r="Q8092" s="161" t="str">
        <f t="shared" si="6811"/>
        <v>-</v>
      </c>
    </row>
    <row r="8093" spans="1:17" x14ac:dyDescent="0.25">
      <c r="A8093" s="1" t="s">
        <v>2839</v>
      </c>
      <c r="B8093" s="1" t="s">
        <v>82</v>
      </c>
      <c r="C8093" s="1" t="s">
        <v>344</v>
      </c>
      <c r="D8093" s="1" t="s">
        <v>2934</v>
      </c>
      <c r="E8093" s="1" t="s">
        <v>40</v>
      </c>
      <c r="F8093" s="4" t="s">
        <v>1</v>
      </c>
      <c r="G8093" s="16" t="s">
        <v>1</v>
      </c>
      <c r="H8093" s="2" t="s">
        <v>41</v>
      </c>
      <c r="I8093" s="185">
        <f t="shared" ref="I8093:O8093" si="6820">SUM(I8094:I8096)</f>
        <v>120057</v>
      </c>
      <c r="J8093" s="185">
        <f t="shared" si="6820"/>
        <v>92898</v>
      </c>
      <c r="K8093" s="185">
        <f t="shared" si="6820"/>
        <v>87372</v>
      </c>
      <c r="L8093" s="185">
        <f t="shared" si="6820"/>
        <v>5526</v>
      </c>
      <c r="M8093" s="15">
        <f t="shared" si="6820"/>
        <v>2500</v>
      </c>
      <c r="N8093" s="15">
        <f t="shared" si="6820"/>
        <v>2500</v>
      </c>
      <c r="O8093" s="15">
        <f t="shared" si="6820"/>
        <v>526</v>
      </c>
      <c r="P8093" s="15">
        <f t="shared" si="6810"/>
        <v>92898</v>
      </c>
      <c r="Q8093" s="185">
        <f t="shared" si="6811"/>
        <v>100</v>
      </c>
    </row>
    <row r="8094" spans="1:17" x14ac:dyDescent="0.25">
      <c r="A8094" s="4" t="s">
        <v>2839</v>
      </c>
      <c r="B8094" s="4" t="s">
        <v>82</v>
      </c>
      <c r="C8094" s="4" t="s">
        <v>344</v>
      </c>
      <c r="D8094" s="4" t="s">
        <v>2934</v>
      </c>
      <c r="E8094" s="3" t="s">
        <v>42</v>
      </c>
      <c r="F8094" s="4"/>
      <c r="G8094" s="16" t="s">
        <v>2860</v>
      </c>
      <c r="H8094" s="16" t="s">
        <v>41</v>
      </c>
      <c r="I8094" s="183">
        <v>95000</v>
      </c>
      <c r="J8094" s="183">
        <v>69306</v>
      </c>
      <c r="K8094" s="183">
        <v>69306</v>
      </c>
      <c r="L8094" s="183">
        <f>M8094+N8094+O8094</f>
        <v>0</v>
      </c>
      <c r="M8094" s="17"/>
      <c r="N8094" s="17"/>
      <c r="O8094" s="17"/>
      <c r="P8094" s="17">
        <f t="shared" si="6810"/>
        <v>69306</v>
      </c>
      <c r="Q8094" s="183">
        <f t="shared" si="6811"/>
        <v>100</v>
      </c>
    </row>
    <row r="8095" spans="1:17" ht="22.5" x14ac:dyDescent="0.25">
      <c r="A8095" s="4" t="s">
        <v>2839</v>
      </c>
      <c r="B8095" s="4" t="s">
        <v>82</v>
      </c>
      <c r="C8095" s="4" t="s">
        <v>344</v>
      </c>
      <c r="D8095" s="4" t="s">
        <v>2934</v>
      </c>
      <c r="E8095" s="3" t="s">
        <v>42</v>
      </c>
      <c r="F8095" s="4" t="s">
        <v>2941</v>
      </c>
      <c r="G8095" s="16" t="s">
        <v>2860</v>
      </c>
      <c r="H8095" s="16" t="s">
        <v>50</v>
      </c>
      <c r="I8095" s="183">
        <v>13057</v>
      </c>
      <c r="J8095" s="183">
        <v>12092</v>
      </c>
      <c r="K8095" s="183">
        <v>12092</v>
      </c>
      <c r="L8095" s="183">
        <f>M8095+N8095+O8095</f>
        <v>0</v>
      </c>
      <c r="M8095" s="17">
        <v>0</v>
      </c>
      <c r="N8095" s="17"/>
      <c r="O8095" s="17"/>
      <c r="P8095" s="17">
        <f t="shared" si="6810"/>
        <v>12092</v>
      </c>
      <c r="Q8095" s="183">
        <f t="shared" si="6811"/>
        <v>100</v>
      </c>
    </row>
    <row r="8096" spans="1:17" ht="22.5" x14ac:dyDescent="0.25">
      <c r="A8096" s="4" t="s">
        <v>2839</v>
      </c>
      <c r="B8096" s="4" t="s">
        <v>82</v>
      </c>
      <c r="C8096" s="4" t="s">
        <v>344</v>
      </c>
      <c r="D8096" s="4" t="s">
        <v>2934</v>
      </c>
      <c r="E8096" s="3" t="s">
        <v>42</v>
      </c>
      <c r="F8096" s="4" t="s">
        <v>2942</v>
      </c>
      <c r="G8096" s="16" t="s">
        <v>2860</v>
      </c>
      <c r="H8096" s="16" t="s">
        <v>56</v>
      </c>
      <c r="I8096" s="183">
        <v>12000</v>
      </c>
      <c r="J8096" s="183">
        <v>11500</v>
      </c>
      <c r="K8096" s="183">
        <v>5974</v>
      </c>
      <c r="L8096" s="183">
        <f>M8096+N8096+O8096</f>
        <v>5526</v>
      </c>
      <c r="M8096" s="17">
        <v>2500</v>
      </c>
      <c r="N8096" s="17">
        <v>2500</v>
      </c>
      <c r="O8096" s="17">
        <f>5526-5000</f>
        <v>526</v>
      </c>
      <c r="P8096" s="17">
        <f t="shared" si="6810"/>
        <v>11500</v>
      </c>
      <c r="Q8096" s="183">
        <f t="shared" si="6811"/>
        <v>100</v>
      </c>
    </row>
    <row r="8097" spans="1:17" ht="22.5" x14ac:dyDescent="0.25">
      <c r="A8097" s="1" t="s">
        <v>1</v>
      </c>
      <c r="B8097" s="1" t="s">
        <v>1</v>
      </c>
      <c r="C8097" s="1" t="s">
        <v>1</v>
      </c>
      <c r="D8097" s="2" t="s">
        <v>1</v>
      </c>
      <c r="E8097" s="2" t="s">
        <v>1</v>
      </c>
      <c r="F8097" s="2" t="s">
        <v>1</v>
      </c>
      <c r="G8097" s="2" t="s">
        <v>1</v>
      </c>
      <c r="H8097" s="13" t="s">
        <v>57</v>
      </c>
      <c r="I8097" s="184">
        <f t="shared" ref="I8097:O8097" si="6821">SUM(I8098)</f>
        <v>3000</v>
      </c>
      <c r="J8097" s="184">
        <f t="shared" si="6821"/>
        <v>6500</v>
      </c>
      <c r="K8097" s="184">
        <f t="shared" si="6821"/>
        <v>6500</v>
      </c>
      <c r="L8097" s="184">
        <f t="shared" si="6821"/>
        <v>0</v>
      </c>
      <c r="M8097" s="14">
        <f t="shared" si="6821"/>
        <v>0</v>
      </c>
      <c r="N8097" s="14">
        <f t="shared" si="6821"/>
        <v>0</v>
      </c>
      <c r="O8097" s="14">
        <f t="shared" si="6821"/>
        <v>0</v>
      </c>
      <c r="P8097" s="14">
        <f t="shared" si="6810"/>
        <v>6500</v>
      </c>
      <c r="Q8097" s="184">
        <f t="shared" si="6811"/>
        <v>100</v>
      </c>
    </row>
    <row r="8098" spans="1:17" x14ac:dyDescent="0.25">
      <c r="A8098" s="4" t="s">
        <v>2839</v>
      </c>
      <c r="B8098" s="4" t="s">
        <v>82</v>
      </c>
      <c r="C8098" s="4" t="s">
        <v>344</v>
      </c>
      <c r="D8098" s="4" t="s">
        <v>2934</v>
      </c>
      <c r="E8098" s="2" t="s">
        <v>58</v>
      </c>
      <c r="F8098" s="2" t="s">
        <v>1</v>
      </c>
      <c r="G8098" s="2" t="s">
        <v>1</v>
      </c>
      <c r="H8098" s="2" t="s">
        <v>59</v>
      </c>
      <c r="I8098" s="185">
        <f t="shared" ref="I8098:L8098" si="6822">SUM(I8099:I8101)</f>
        <v>3000</v>
      </c>
      <c r="J8098" s="185">
        <f t="shared" ref="J8098" si="6823">SUM(J8099:J8101)</f>
        <v>6500</v>
      </c>
      <c r="K8098" s="185">
        <f t="shared" ref="K8098" si="6824">SUM(K8099:K8101)</f>
        <v>6500</v>
      </c>
      <c r="L8098" s="185">
        <f t="shared" si="6822"/>
        <v>0</v>
      </c>
      <c r="M8098" s="15">
        <f t="shared" ref="M8098:O8098" si="6825">SUM(M8099:M8101)</f>
        <v>0</v>
      </c>
      <c r="N8098" s="15">
        <f t="shared" si="6825"/>
        <v>0</v>
      </c>
      <c r="O8098" s="15">
        <f t="shared" si="6825"/>
        <v>0</v>
      </c>
      <c r="P8098" s="15">
        <f t="shared" si="6810"/>
        <v>6500</v>
      </c>
      <c r="Q8098" s="185">
        <f t="shared" si="6811"/>
        <v>100</v>
      </c>
    </row>
    <row r="8099" spans="1:17" x14ac:dyDescent="0.25">
      <c r="A8099" s="4" t="s">
        <v>2839</v>
      </c>
      <c r="B8099" s="4" t="s">
        <v>82</v>
      </c>
      <c r="C8099" s="4" t="s">
        <v>344</v>
      </c>
      <c r="D8099" s="4" t="s">
        <v>2934</v>
      </c>
      <c r="E8099" s="3" t="s">
        <v>105</v>
      </c>
      <c r="F8099" s="4"/>
      <c r="G8099" s="16" t="s">
        <v>2860</v>
      </c>
      <c r="H8099" s="16" t="s">
        <v>104</v>
      </c>
      <c r="I8099" s="183">
        <v>1000</v>
      </c>
      <c r="J8099" s="183">
        <v>0</v>
      </c>
      <c r="K8099" s="183">
        <v>0</v>
      </c>
      <c r="L8099" s="183">
        <f>M8099+N8099+O8099</f>
        <v>0</v>
      </c>
      <c r="M8099" s="17"/>
      <c r="N8099" s="17"/>
      <c r="O8099" s="17"/>
      <c r="P8099" s="17">
        <f t="shared" si="6810"/>
        <v>0</v>
      </c>
      <c r="Q8099" s="161" t="str">
        <f t="shared" si="6811"/>
        <v>-</v>
      </c>
    </row>
    <row r="8100" spans="1:17" x14ac:dyDescent="0.25">
      <c r="A8100" s="4" t="s">
        <v>2839</v>
      </c>
      <c r="B8100" s="4" t="s">
        <v>82</v>
      </c>
      <c r="C8100" s="4" t="s">
        <v>344</v>
      </c>
      <c r="D8100" s="4" t="s">
        <v>2934</v>
      </c>
      <c r="E8100" s="3" t="s">
        <v>62</v>
      </c>
      <c r="F8100" s="4"/>
      <c r="G8100" s="16" t="s">
        <v>2860</v>
      </c>
      <c r="H8100" s="16" t="s">
        <v>61</v>
      </c>
      <c r="I8100" s="183">
        <v>1000</v>
      </c>
      <c r="J8100" s="183">
        <v>0</v>
      </c>
      <c r="K8100" s="183">
        <v>0</v>
      </c>
      <c r="L8100" s="183">
        <f>M8100+N8100+O8100</f>
        <v>0</v>
      </c>
      <c r="M8100" s="17"/>
      <c r="N8100" s="17"/>
      <c r="O8100" s="17"/>
      <c r="P8100" s="17">
        <f t="shared" si="6810"/>
        <v>0</v>
      </c>
      <c r="Q8100" s="161" t="str">
        <f t="shared" si="6811"/>
        <v>-</v>
      </c>
    </row>
    <row r="8101" spans="1:17" x14ac:dyDescent="0.25">
      <c r="A8101" s="4" t="s">
        <v>2839</v>
      </c>
      <c r="B8101" s="4" t="s">
        <v>82</v>
      </c>
      <c r="C8101" s="4" t="s">
        <v>344</v>
      </c>
      <c r="D8101" s="4" t="s">
        <v>2934</v>
      </c>
      <c r="E8101" s="3" t="s">
        <v>69</v>
      </c>
      <c r="F8101" s="4"/>
      <c r="G8101" s="16" t="s">
        <v>2860</v>
      </c>
      <c r="H8101" s="16" t="s">
        <v>68</v>
      </c>
      <c r="I8101" s="183">
        <v>1000</v>
      </c>
      <c r="J8101" s="183">
        <v>6500</v>
      </c>
      <c r="K8101" s="183">
        <v>6500</v>
      </c>
      <c r="L8101" s="183">
        <f>M8101+N8101+O8101</f>
        <v>0</v>
      </c>
      <c r="M8101" s="17"/>
      <c r="N8101" s="17"/>
      <c r="O8101" s="17"/>
      <c r="P8101" s="17">
        <f t="shared" si="6810"/>
        <v>6500</v>
      </c>
      <c r="Q8101" s="183">
        <f t="shared" si="6811"/>
        <v>100</v>
      </c>
    </row>
    <row r="8102" spans="1:17" ht="22.5" x14ac:dyDescent="0.25">
      <c r="A8102" s="1" t="s">
        <v>1</v>
      </c>
      <c r="B8102" s="1" t="s">
        <v>1</v>
      </c>
      <c r="C8102" s="1" t="s">
        <v>1</v>
      </c>
      <c r="D8102" s="2" t="s">
        <v>1</v>
      </c>
      <c r="E8102" s="2" t="s">
        <v>1</v>
      </c>
      <c r="F8102" s="2" t="s">
        <v>1</v>
      </c>
      <c r="G8102" s="2" t="s">
        <v>1</v>
      </c>
      <c r="H8102" s="13" t="s">
        <v>70</v>
      </c>
      <c r="I8102" s="184">
        <f t="shared" ref="I8102:O8102" si="6826">SUM(I8103)</f>
        <v>339000</v>
      </c>
      <c r="J8102" s="184">
        <f t="shared" si="6826"/>
        <v>19737</v>
      </c>
      <c r="K8102" s="184">
        <f t="shared" si="6826"/>
        <v>19737</v>
      </c>
      <c r="L8102" s="184">
        <f t="shared" si="6826"/>
        <v>0</v>
      </c>
      <c r="M8102" s="14">
        <f t="shared" si="6826"/>
        <v>0</v>
      </c>
      <c r="N8102" s="14">
        <f t="shared" si="6826"/>
        <v>0</v>
      </c>
      <c r="O8102" s="14">
        <f t="shared" si="6826"/>
        <v>0</v>
      </c>
      <c r="P8102" s="14">
        <f t="shared" si="6810"/>
        <v>19737</v>
      </c>
      <c r="Q8102" s="184">
        <f t="shared" si="6811"/>
        <v>100</v>
      </c>
    </row>
    <row r="8103" spans="1:17" x14ac:dyDescent="0.25">
      <c r="A8103" s="4" t="s">
        <v>2839</v>
      </c>
      <c r="B8103" s="4" t="s">
        <v>82</v>
      </c>
      <c r="C8103" s="4" t="s">
        <v>344</v>
      </c>
      <c r="D8103" s="4" t="s">
        <v>2934</v>
      </c>
      <c r="E8103" s="2" t="s">
        <v>71</v>
      </c>
      <c r="F8103" s="2" t="s">
        <v>1</v>
      </c>
      <c r="G8103" s="2" t="s">
        <v>1</v>
      </c>
      <c r="H8103" s="2" t="s">
        <v>72</v>
      </c>
      <c r="I8103" s="185">
        <f t="shared" ref="I8103:L8103" si="6827">SUM(I8104:I8106)</f>
        <v>339000</v>
      </c>
      <c r="J8103" s="185">
        <f t="shared" ref="J8103" si="6828">SUM(J8104:J8106)</f>
        <v>19737</v>
      </c>
      <c r="K8103" s="185">
        <f t="shared" ref="K8103" si="6829">SUM(K8104:K8106)</f>
        <v>19737</v>
      </c>
      <c r="L8103" s="185">
        <f t="shared" si="6827"/>
        <v>0</v>
      </c>
      <c r="M8103" s="15">
        <f t="shared" ref="M8103:O8103" si="6830">SUM(M8104:M8106)</f>
        <v>0</v>
      </c>
      <c r="N8103" s="15">
        <f t="shared" si="6830"/>
        <v>0</v>
      </c>
      <c r="O8103" s="15">
        <f t="shared" si="6830"/>
        <v>0</v>
      </c>
      <c r="P8103" s="15">
        <f t="shared" si="6810"/>
        <v>19737</v>
      </c>
      <c r="Q8103" s="185">
        <f t="shared" si="6811"/>
        <v>100</v>
      </c>
    </row>
    <row r="8104" spans="1:17" x14ac:dyDescent="0.25">
      <c r="A8104" s="4" t="s">
        <v>2839</v>
      </c>
      <c r="B8104" s="4" t="s">
        <v>82</v>
      </c>
      <c r="C8104" s="4" t="s">
        <v>344</v>
      </c>
      <c r="D8104" s="4" t="s">
        <v>2934</v>
      </c>
      <c r="E8104" s="3" t="s">
        <v>75</v>
      </c>
      <c r="F8104" s="4"/>
      <c r="G8104" s="16" t="s">
        <v>2860</v>
      </c>
      <c r="H8104" s="16" t="s">
        <v>74</v>
      </c>
      <c r="I8104" s="183">
        <v>65000</v>
      </c>
      <c r="J8104" s="183">
        <v>19737</v>
      </c>
      <c r="K8104" s="183">
        <v>19737</v>
      </c>
      <c r="L8104" s="183">
        <f>M8104+N8104+O8104</f>
        <v>0</v>
      </c>
      <c r="M8104" s="17"/>
      <c r="N8104" s="17"/>
      <c r="O8104" s="17"/>
      <c r="P8104" s="17">
        <f t="shared" si="6810"/>
        <v>19737</v>
      </c>
      <c r="Q8104" s="183">
        <f t="shared" si="6811"/>
        <v>100</v>
      </c>
    </row>
    <row r="8105" spans="1:17" x14ac:dyDescent="0.25">
      <c r="A8105" s="4" t="s">
        <v>2839</v>
      </c>
      <c r="B8105" s="4" t="s">
        <v>82</v>
      </c>
      <c r="C8105" s="4" t="s">
        <v>344</v>
      </c>
      <c r="D8105" s="4" t="s">
        <v>2934</v>
      </c>
      <c r="E8105" s="3" t="s">
        <v>183</v>
      </c>
      <c r="F8105" s="4"/>
      <c r="G8105" s="16" t="s">
        <v>2860</v>
      </c>
      <c r="H8105" s="16" t="s">
        <v>182</v>
      </c>
      <c r="I8105" s="183">
        <v>54000</v>
      </c>
      <c r="J8105" s="183">
        <v>0</v>
      </c>
      <c r="K8105" s="183">
        <v>0</v>
      </c>
      <c r="L8105" s="183">
        <f>M8105+N8105+O8105</f>
        <v>0</v>
      </c>
      <c r="M8105" s="17"/>
      <c r="N8105" s="17"/>
      <c r="O8105" s="17"/>
      <c r="P8105" s="17">
        <f t="shared" si="6810"/>
        <v>0</v>
      </c>
      <c r="Q8105" s="161" t="str">
        <f t="shared" si="6811"/>
        <v>-</v>
      </c>
    </row>
    <row r="8106" spans="1:17" x14ac:dyDescent="0.25">
      <c r="A8106" s="4" t="s">
        <v>2839</v>
      </c>
      <c r="B8106" s="4" t="s">
        <v>82</v>
      </c>
      <c r="C8106" s="4" t="s">
        <v>344</v>
      </c>
      <c r="D8106" s="4" t="s">
        <v>2934</v>
      </c>
      <c r="E8106" s="3" t="s">
        <v>341</v>
      </c>
      <c r="F8106" s="4"/>
      <c r="G8106" s="16" t="s">
        <v>2860</v>
      </c>
      <c r="H8106" s="16" t="s">
        <v>340</v>
      </c>
      <c r="I8106" s="183">
        <v>220000</v>
      </c>
      <c r="J8106" s="183">
        <v>0</v>
      </c>
      <c r="K8106" s="183">
        <v>0</v>
      </c>
      <c r="L8106" s="183">
        <f>M8106+N8106+O8106</f>
        <v>0</v>
      </c>
      <c r="M8106" s="17"/>
      <c r="N8106" s="17"/>
      <c r="O8106" s="17"/>
      <c r="P8106" s="17">
        <f t="shared" si="6810"/>
        <v>0</v>
      </c>
      <c r="Q8106" s="161" t="str">
        <f t="shared" si="6811"/>
        <v>-</v>
      </c>
    </row>
    <row r="8107" spans="1:17" ht="22.5" x14ac:dyDescent="0.25">
      <c r="A8107" s="16" t="s">
        <v>1</v>
      </c>
      <c r="B8107" s="16" t="s">
        <v>1</v>
      </c>
      <c r="C8107" s="16" t="s">
        <v>1</v>
      </c>
      <c r="D8107" s="16" t="s">
        <v>1</v>
      </c>
      <c r="E8107" s="16" t="s">
        <v>1</v>
      </c>
      <c r="F8107" s="16" t="s">
        <v>1</v>
      </c>
      <c r="G8107" s="16" t="s">
        <v>1</v>
      </c>
      <c r="H8107" s="13" t="s">
        <v>2943</v>
      </c>
      <c r="I8107" s="184">
        <f t="shared" ref="I8107:O8107" si="6831">SUM(I8073,I8097,I8102)</f>
        <v>5335212</v>
      </c>
      <c r="J8107" s="184">
        <f t="shared" si="6831"/>
        <v>4820862</v>
      </c>
      <c r="K8107" s="184">
        <f t="shared" si="6831"/>
        <v>3811508</v>
      </c>
      <c r="L8107" s="184">
        <f t="shared" si="6831"/>
        <v>1004092</v>
      </c>
      <c r="M8107" s="14">
        <f t="shared" si="6831"/>
        <v>385499</v>
      </c>
      <c r="N8107" s="14">
        <f t="shared" si="6831"/>
        <v>370934</v>
      </c>
      <c r="O8107" s="14">
        <f t="shared" si="6831"/>
        <v>247659</v>
      </c>
      <c r="P8107" s="14">
        <f t="shared" si="6810"/>
        <v>4815600</v>
      </c>
      <c r="Q8107" s="184">
        <f t="shared" si="6811"/>
        <v>99.890849395813447</v>
      </c>
    </row>
    <row r="8108" spans="1:17" ht="15.75" thickBot="1" x14ac:dyDescent="0.3">
      <c r="A8108" s="16" t="s">
        <v>1</v>
      </c>
      <c r="B8108" s="16" t="s">
        <v>1</v>
      </c>
      <c r="C8108" s="16" t="s">
        <v>1</v>
      </c>
      <c r="D8108" s="16" t="s">
        <v>1</v>
      </c>
      <c r="E8108" s="16" t="s">
        <v>1</v>
      </c>
      <c r="F8108" s="16" t="s">
        <v>1</v>
      </c>
      <c r="G8108" s="16" t="s">
        <v>1</v>
      </c>
      <c r="H8108" s="2" t="s">
        <v>77</v>
      </c>
      <c r="I8108" s="185">
        <v>83</v>
      </c>
      <c r="J8108" s="185">
        <v>83</v>
      </c>
      <c r="K8108" s="185"/>
      <c r="L8108" s="185"/>
      <c r="M8108" s="15"/>
      <c r="N8108" s="15"/>
      <c r="O8108" s="15"/>
      <c r="P8108" s="15"/>
      <c r="Q8108" s="164"/>
    </row>
    <row r="8109" spans="1:17" ht="45.75" thickBot="1" x14ac:dyDescent="0.3">
      <c r="A8109" s="212" t="s">
        <v>1</v>
      </c>
      <c r="B8109" s="212" t="s">
        <v>1</v>
      </c>
      <c r="C8109" s="212" t="s">
        <v>1</v>
      </c>
      <c r="D8109" s="212" t="s">
        <v>1</v>
      </c>
      <c r="E8109" s="212" t="s">
        <v>1</v>
      </c>
      <c r="F8109" s="212" t="s">
        <v>1</v>
      </c>
      <c r="G8109" s="214" t="s">
        <v>1</v>
      </c>
      <c r="H8109" s="5" t="s">
        <v>78</v>
      </c>
      <c r="I8109" s="109" t="s">
        <v>3374</v>
      </c>
      <c r="J8109" s="109" t="s">
        <v>3433</v>
      </c>
      <c r="K8109" s="109" t="s">
        <v>3437</v>
      </c>
      <c r="L8109" s="109" t="s">
        <v>3434</v>
      </c>
      <c r="M8109" s="5" t="s">
        <v>3439</v>
      </c>
      <c r="N8109" s="5" t="s">
        <v>3440</v>
      </c>
      <c r="O8109" s="5" t="s">
        <v>3441</v>
      </c>
      <c r="P8109" s="5" t="s">
        <v>3438</v>
      </c>
      <c r="Q8109" s="162" t="s">
        <v>3302</v>
      </c>
    </row>
    <row r="8110" spans="1:17" x14ac:dyDescent="0.25">
      <c r="A8110" s="213"/>
      <c r="B8110" s="213"/>
      <c r="C8110" s="213"/>
      <c r="D8110" s="213"/>
      <c r="E8110" s="213"/>
      <c r="F8110" s="213"/>
      <c r="G8110" s="215"/>
      <c r="H8110" s="18" t="s">
        <v>1</v>
      </c>
      <c r="I8110" s="110">
        <v>1</v>
      </c>
      <c r="J8110" s="110">
        <v>2</v>
      </c>
      <c r="K8110" s="110">
        <v>20</v>
      </c>
      <c r="L8110" s="110" t="s">
        <v>3402</v>
      </c>
      <c r="M8110" s="12">
        <v>5</v>
      </c>
      <c r="N8110" s="12">
        <v>6</v>
      </c>
      <c r="O8110" s="12">
        <v>7</v>
      </c>
      <c r="P8110" s="12" t="s">
        <v>3303</v>
      </c>
      <c r="Q8110" s="110">
        <v>9</v>
      </c>
    </row>
    <row r="8111" spans="1:17" x14ac:dyDescent="0.25">
      <c r="A8111" s="213"/>
      <c r="B8111" s="213"/>
      <c r="C8111" s="213"/>
      <c r="D8111" s="213"/>
      <c r="E8111" s="213"/>
      <c r="F8111" s="213"/>
      <c r="G8111" s="215"/>
      <c r="H8111" s="19" t="s">
        <v>2874</v>
      </c>
      <c r="I8111" s="186">
        <f t="shared" ref="I8111:L8111" si="6832">SUM(I8107)</f>
        <v>5335212</v>
      </c>
      <c r="J8111" s="186">
        <f t="shared" ref="J8111" si="6833">SUM(J8107)</f>
        <v>4820862</v>
      </c>
      <c r="K8111" s="186">
        <f t="shared" ref="K8111" si="6834">SUM(K8107)</f>
        <v>3811508</v>
      </c>
      <c r="L8111" s="186">
        <f t="shared" si="6832"/>
        <v>1004092</v>
      </c>
      <c r="M8111" s="20">
        <f t="shared" ref="M8111:O8111" si="6835">SUM(M8107)</f>
        <v>385499</v>
      </c>
      <c r="N8111" s="20">
        <f t="shared" si="6835"/>
        <v>370934</v>
      </c>
      <c r="O8111" s="20">
        <f t="shared" si="6835"/>
        <v>247659</v>
      </c>
      <c r="P8111" s="20">
        <f>K8111+L8111</f>
        <v>4815600</v>
      </c>
      <c r="Q8111" s="186">
        <f>IF(J8111=0,"-",P8111/J8111*100)</f>
        <v>99.890849395813447</v>
      </c>
    </row>
    <row r="8112" spans="1:17" x14ac:dyDescent="0.25">
      <c r="A8112" s="213"/>
      <c r="B8112" s="213"/>
      <c r="C8112" s="213"/>
      <c r="D8112" s="213"/>
      <c r="E8112" s="213"/>
      <c r="F8112" s="213"/>
      <c r="G8112" s="215"/>
      <c r="H8112" s="21" t="s">
        <v>80</v>
      </c>
      <c r="I8112" s="186">
        <f t="shared" ref="I8112:L8112" si="6836">SUM(I8111)</f>
        <v>5335212</v>
      </c>
      <c r="J8112" s="186">
        <f t="shared" ref="J8112" si="6837">SUM(J8111)</f>
        <v>4820862</v>
      </c>
      <c r="K8112" s="186">
        <f t="shared" ref="K8112" si="6838">SUM(K8111)</f>
        <v>3811508</v>
      </c>
      <c r="L8112" s="186">
        <f t="shared" si="6836"/>
        <v>1004092</v>
      </c>
      <c r="M8112" s="20">
        <f t="shared" ref="M8112:O8112" si="6839">SUM(M8111)</f>
        <v>385499</v>
      </c>
      <c r="N8112" s="20">
        <f t="shared" si="6839"/>
        <v>370934</v>
      </c>
      <c r="O8112" s="20">
        <f t="shared" si="6839"/>
        <v>247659</v>
      </c>
      <c r="P8112" s="20">
        <f>K8112+L8112</f>
        <v>4815600</v>
      </c>
      <c r="Q8112" s="186">
        <f>IF(J8112=0,"-",P8112/J8112*100)</f>
        <v>99.890849395813447</v>
      </c>
    </row>
    <row r="8113" spans="1:17" x14ac:dyDescent="0.25">
      <c r="A8113" s="216"/>
      <c r="B8113" s="216"/>
      <c r="C8113" s="216"/>
      <c r="D8113" s="216"/>
      <c r="E8113" s="216"/>
      <c r="F8113" s="216"/>
      <c r="G8113" s="217"/>
      <c r="J8113" s="178">
        <v>0</v>
      </c>
      <c r="K8113" s="178">
        <v>0</v>
      </c>
      <c r="L8113" s="178">
        <f>M8113+N8113+O8113</f>
        <v>0</v>
      </c>
      <c r="P8113">
        <f>K8113+L8113</f>
        <v>0</v>
      </c>
      <c r="Q8113" s="160" t="str">
        <f>IF(J8113=0,"-",P8113/J8113*100)</f>
        <v>-</v>
      </c>
    </row>
    <row r="8114" spans="1:17" ht="15.75" thickBot="1" x14ac:dyDescent="0.3">
      <c r="A8114" s="16" t="s">
        <v>1</v>
      </c>
      <c r="B8114" s="16" t="s">
        <v>1</v>
      </c>
      <c r="C8114" s="16" t="s">
        <v>1</v>
      </c>
      <c r="D8114" s="16" t="s">
        <v>1</v>
      </c>
      <c r="E8114" s="16" t="s">
        <v>1</v>
      </c>
      <c r="F8114" s="16" t="s">
        <v>1</v>
      </c>
      <c r="G8114" s="16" t="s">
        <v>1</v>
      </c>
      <c r="H8114" s="22" t="s">
        <v>1</v>
      </c>
      <c r="I8114" s="187"/>
      <c r="J8114" s="187"/>
      <c r="K8114" s="187"/>
      <c r="L8114" s="187"/>
      <c r="M8114" s="22"/>
      <c r="N8114" s="22"/>
      <c r="O8114" s="22"/>
      <c r="P8114" s="22"/>
      <c r="Q8114" s="166"/>
    </row>
    <row r="8115" spans="1:17" ht="45.75" thickBot="1" x14ac:dyDescent="0.3">
      <c r="A8115" s="5" t="s">
        <v>4</v>
      </c>
      <c r="B8115" s="5" t="s">
        <v>5</v>
      </c>
      <c r="C8115" s="5" t="s">
        <v>6</v>
      </c>
      <c r="D8115" s="6" t="s">
        <v>1</v>
      </c>
      <c r="E8115" s="5" t="s">
        <v>7</v>
      </c>
      <c r="F8115" s="5" t="s">
        <v>8</v>
      </c>
      <c r="G8115" s="5" t="s">
        <v>9</v>
      </c>
      <c r="H8115" s="5" t="s">
        <v>10</v>
      </c>
      <c r="I8115" s="109" t="s">
        <v>3374</v>
      </c>
      <c r="J8115" s="109" t="s">
        <v>3433</v>
      </c>
      <c r="K8115" s="109" t="s">
        <v>3437</v>
      </c>
      <c r="L8115" s="109" t="s">
        <v>3434</v>
      </c>
      <c r="M8115" s="5" t="s">
        <v>3439</v>
      </c>
      <c r="N8115" s="5" t="s">
        <v>3440</v>
      </c>
      <c r="O8115" s="5" t="s">
        <v>3441</v>
      </c>
      <c r="P8115" s="5" t="s">
        <v>3438</v>
      </c>
      <c r="Q8115" s="162" t="s">
        <v>3302</v>
      </c>
    </row>
    <row r="8116" spans="1:17" x14ac:dyDescent="0.25">
      <c r="A8116" s="7" t="s">
        <v>1</v>
      </c>
      <c r="B8116" s="7" t="s">
        <v>1</v>
      </c>
      <c r="C8116" s="7" t="s">
        <v>1</v>
      </c>
      <c r="D8116" s="8" t="s">
        <v>1</v>
      </c>
      <c r="E8116" s="8" t="s">
        <v>1</v>
      </c>
      <c r="F8116" s="9" t="s">
        <v>1</v>
      </c>
      <c r="G8116" s="10" t="s">
        <v>1</v>
      </c>
      <c r="H8116" s="11" t="s">
        <v>1</v>
      </c>
      <c r="I8116" s="110">
        <v>1</v>
      </c>
      <c r="J8116" s="110">
        <v>2</v>
      </c>
      <c r="K8116" s="110">
        <v>20</v>
      </c>
      <c r="L8116" s="110" t="s">
        <v>3402</v>
      </c>
      <c r="M8116" s="12">
        <v>5</v>
      </c>
      <c r="N8116" s="12">
        <v>6</v>
      </c>
      <c r="O8116" s="12">
        <v>7</v>
      </c>
      <c r="P8116" s="12" t="s">
        <v>3303</v>
      </c>
      <c r="Q8116" s="110">
        <v>9</v>
      </c>
    </row>
    <row r="8117" spans="1:17" x14ac:dyDescent="0.25">
      <c r="A8117" s="1" t="s">
        <v>2839</v>
      </c>
      <c r="B8117" s="1" t="s">
        <v>82</v>
      </c>
      <c r="C8117" s="4" t="s">
        <v>1106</v>
      </c>
      <c r="D8117" s="4" t="s">
        <v>2944</v>
      </c>
      <c r="E8117" s="2" t="s">
        <v>1</v>
      </c>
      <c r="F8117" s="2" t="s">
        <v>1</v>
      </c>
      <c r="G8117" s="2" t="s">
        <v>1</v>
      </c>
      <c r="H8117" s="2" t="s">
        <v>2945</v>
      </c>
      <c r="I8117" s="183">
        <v>0</v>
      </c>
      <c r="J8117" s="183"/>
      <c r="K8117" s="183"/>
      <c r="L8117" s="183"/>
      <c r="M8117" s="3"/>
      <c r="N8117" s="3"/>
      <c r="O8117" s="3"/>
      <c r="P8117" s="3"/>
      <c r="Q8117" s="161"/>
    </row>
    <row r="8118" spans="1:17" ht="33.75" x14ac:dyDescent="0.25">
      <c r="A8118" s="1" t="s">
        <v>1</v>
      </c>
      <c r="B8118" s="1" t="s">
        <v>1</v>
      </c>
      <c r="C8118" s="1" t="s">
        <v>1</v>
      </c>
      <c r="D8118" s="2" t="s">
        <v>1</v>
      </c>
      <c r="E8118" s="2" t="s">
        <v>1</v>
      </c>
      <c r="F8118" s="2" t="s">
        <v>1</v>
      </c>
      <c r="G8118" s="2" t="s">
        <v>1</v>
      </c>
      <c r="H8118" s="13" t="s">
        <v>14</v>
      </c>
      <c r="I8118" s="184">
        <f t="shared" ref="I8118:L8118" si="6840">SUM(I8119,I8127,I8129)</f>
        <v>12091817</v>
      </c>
      <c r="J8118" s="184">
        <f t="shared" ref="J8118" si="6841">SUM(J8119,J8127,J8129)</f>
        <v>9683603</v>
      </c>
      <c r="K8118" s="184">
        <f t="shared" ref="K8118" si="6842">SUM(K8119,K8127,K8129)</f>
        <v>7272755</v>
      </c>
      <c r="L8118" s="184">
        <f t="shared" si="6840"/>
        <v>2309759</v>
      </c>
      <c r="M8118" s="14">
        <f t="shared" ref="M8118:O8118" si="6843">SUM(M8119,M8127,M8129)</f>
        <v>907205</v>
      </c>
      <c r="N8118" s="14">
        <f t="shared" si="6843"/>
        <v>795800</v>
      </c>
      <c r="O8118" s="14">
        <f t="shared" si="6843"/>
        <v>606754</v>
      </c>
      <c r="P8118" s="14">
        <f t="shared" ref="P8118:P8156" si="6844">K8118+L8118</f>
        <v>9582514</v>
      </c>
      <c r="Q8118" s="184">
        <f t="shared" ref="Q8118:Q8156" si="6845">IF(J8118=0,"-",P8118/J8118*100)</f>
        <v>98.956080706736955</v>
      </c>
    </row>
    <row r="8119" spans="1:17" x14ac:dyDescent="0.25">
      <c r="A8119" s="4" t="s">
        <v>2839</v>
      </c>
      <c r="B8119" s="4" t="s">
        <v>82</v>
      </c>
      <c r="C8119" s="4" t="s">
        <v>1106</v>
      </c>
      <c r="D8119" s="4" t="s">
        <v>2944</v>
      </c>
      <c r="E8119" s="2" t="s">
        <v>15</v>
      </c>
      <c r="F8119" s="2" t="s">
        <v>1</v>
      </c>
      <c r="G8119" s="2" t="s">
        <v>1</v>
      </c>
      <c r="H8119" s="2" t="s">
        <v>16</v>
      </c>
      <c r="I8119" s="185">
        <f t="shared" ref="I8119:L8119" si="6846">SUM(I8120:I8121)</f>
        <v>9335360</v>
      </c>
      <c r="J8119" s="185">
        <f t="shared" ref="J8119" si="6847">SUM(J8120:J8121)</f>
        <v>8281490</v>
      </c>
      <c r="K8119" s="185">
        <f t="shared" ref="K8119" si="6848">SUM(K8120:K8121)</f>
        <v>6257722</v>
      </c>
      <c r="L8119" s="185">
        <f t="shared" si="6846"/>
        <v>1941425</v>
      </c>
      <c r="M8119" s="15">
        <f t="shared" ref="M8119:O8119" si="6849">SUM(M8120:M8121)</f>
        <v>764598</v>
      </c>
      <c r="N8119" s="15">
        <f t="shared" si="6849"/>
        <v>671400</v>
      </c>
      <c r="O8119" s="15">
        <f t="shared" si="6849"/>
        <v>505427</v>
      </c>
      <c r="P8119" s="15">
        <f t="shared" si="6844"/>
        <v>8199147</v>
      </c>
      <c r="Q8119" s="185">
        <f t="shared" si="6845"/>
        <v>99.005698249952601</v>
      </c>
    </row>
    <row r="8120" spans="1:17" x14ac:dyDescent="0.25">
      <c r="A8120" s="4" t="s">
        <v>2839</v>
      </c>
      <c r="B8120" s="4" t="s">
        <v>82</v>
      </c>
      <c r="C8120" s="4" t="s">
        <v>1106</v>
      </c>
      <c r="D8120" s="4" t="s">
        <v>2944</v>
      </c>
      <c r="E8120" s="3" t="s">
        <v>18</v>
      </c>
      <c r="F8120" s="4"/>
      <c r="G8120" s="16" t="s">
        <v>2860</v>
      </c>
      <c r="H8120" s="16" t="s">
        <v>17</v>
      </c>
      <c r="I8120" s="183">
        <v>8534027</v>
      </c>
      <c r="J8120" s="183">
        <v>7492157</v>
      </c>
      <c r="K8120" s="183">
        <v>5695309</v>
      </c>
      <c r="L8120" s="183">
        <f>M8120+N8120+O8120</f>
        <v>1724027</v>
      </c>
      <c r="M8120" s="17">
        <v>630000</v>
      </c>
      <c r="N8120" s="17">
        <v>630000</v>
      </c>
      <c r="O8120" s="17">
        <v>464027</v>
      </c>
      <c r="P8120" s="17">
        <f t="shared" si="6844"/>
        <v>7419336</v>
      </c>
      <c r="Q8120" s="183">
        <f t="shared" si="6845"/>
        <v>99.028036919140902</v>
      </c>
    </row>
    <row r="8121" spans="1:17" x14ac:dyDescent="0.25">
      <c r="A8121" s="1" t="s">
        <v>2839</v>
      </c>
      <c r="B8121" s="1" t="s">
        <v>82</v>
      </c>
      <c r="C8121" s="1" t="s">
        <v>1106</v>
      </c>
      <c r="D8121" s="1" t="s">
        <v>2944</v>
      </c>
      <c r="E8121" s="1" t="s">
        <v>20</v>
      </c>
      <c r="F8121" s="4" t="s">
        <v>1</v>
      </c>
      <c r="G8121" s="16" t="s">
        <v>1</v>
      </c>
      <c r="H8121" s="2" t="s">
        <v>21</v>
      </c>
      <c r="I8121" s="185">
        <f t="shared" ref="I8121:O8121" si="6850">SUM(I8122:I8126)</f>
        <v>801333</v>
      </c>
      <c r="J8121" s="185">
        <f t="shared" si="6850"/>
        <v>789333</v>
      </c>
      <c r="K8121" s="185">
        <f t="shared" si="6850"/>
        <v>562413</v>
      </c>
      <c r="L8121" s="185">
        <f t="shared" si="6850"/>
        <v>217398</v>
      </c>
      <c r="M8121" s="15">
        <f t="shared" si="6850"/>
        <v>134598</v>
      </c>
      <c r="N8121" s="15">
        <f t="shared" si="6850"/>
        <v>41400</v>
      </c>
      <c r="O8121" s="15">
        <f t="shared" si="6850"/>
        <v>41400</v>
      </c>
      <c r="P8121" s="15">
        <f t="shared" si="6844"/>
        <v>779811</v>
      </c>
      <c r="Q8121" s="185">
        <f t="shared" si="6845"/>
        <v>98.793665031108546</v>
      </c>
    </row>
    <row r="8122" spans="1:17" x14ac:dyDescent="0.25">
      <c r="A8122" s="4" t="s">
        <v>2839</v>
      </c>
      <c r="B8122" s="4" t="s">
        <v>82</v>
      </c>
      <c r="C8122" s="4" t="s">
        <v>1106</v>
      </c>
      <c r="D8122" s="4" t="s">
        <v>2944</v>
      </c>
      <c r="E8122" s="3" t="s">
        <v>22</v>
      </c>
      <c r="F8122" s="4" t="s">
        <v>2946</v>
      </c>
      <c r="G8122" s="16" t="s">
        <v>2860</v>
      </c>
      <c r="H8122" s="16" t="s">
        <v>86</v>
      </c>
      <c r="I8122" s="183">
        <v>90948</v>
      </c>
      <c r="J8122" s="183">
        <v>90948</v>
      </c>
      <c r="K8122" s="183">
        <v>68700</v>
      </c>
      <c r="L8122" s="183">
        <f>M8122+N8122+O8122</f>
        <v>22248</v>
      </c>
      <c r="M8122" s="17">
        <v>7448</v>
      </c>
      <c r="N8122" s="17">
        <v>7400</v>
      </c>
      <c r="O8122" s="17">
        <v>7400</v>
      </c>
      <c r="P8122" s="17">
        <f t="shared" si="6844"/>
        <v>90948</v>
      </c>
      <c r="Q8122" s="183">
        <f t="shared" si="6845"/>
        <v>100</v>
      </c>
    </row>
    <row r="8123" spans="1:17" x14ac:dyDescent="0.25">
      <c r="A8123" s="4" t="s">
        <v>2839</v>
      </c>
      <c r="B8123" s="4" t="s">
        <v>82</v>
      </c>
      <c r="C8123" s="4" t="s">
        <v>1106</v>
      </c>
      <c r="D8123" s="4" t="s">
        <v>2944</v>
      </c>
      <c r="E8123" s="3" t="s">
        <v>22</v>
      </c>
      <c r="F8123" s="4" t="s">
        <v>2947</v>
      </c>
      <c r="G8123" s="16" t="s">
        <v>2860</v>
      </c>
      <c r="H8123" s="16" t="s">
        <v>26</v>
      </c>
      <c r="I8123" s="183">
        <v>436150</v>
      </c>
      <c r="J8123" s="183">
        <v>436150</v>
      </c>
      <c r="K8123" s="183">
        <v>333000</v>
      </c>
      <c r="L8123" s="183">
        <f>M8123+N8123+O8123</f>
        <v>103150</v>
      </c>
      <c r="M8123" s="17">
        <v>35150</v>
      </c>
      <c r="N8123" s="17">
        <v>34000</v>
      </c>
      <c r="O8123" s="17">
        <v>34000</v>
      </c>
      <c r="P8123" s="17">
        <f t="shared" si="6844"/>
        <v>436150</v>
      </c>
      <c r="Q8123" s="183">
        <f t="shared" si="6845"/>
        <v>100</v>
      </c>
    </row>
    <row r="8124" spans="1:17" x14ac:dyDescent="0.25">
      <c r="A8124" s="4" t="s">
        <v>2839</v>
      </c>
      <c r="B8124" s="4" t="s">
        <v>82</v>
      </c>
      <c r="C8124" s="4" t="s">
        <v>1106</v>
      </c>
      <c r="D8124" s="4" t="s">
        <v>2944</v>
      </c>
      <c r="E8124" s="3" t="s">
        <v>22</v>
      </c>
      <c r="F8124" s="4" t="s">
        <v>2948</v>
      </c>
      <c r="G8124" s="16" t="s">
        <v>2860</v>
      </c>
      <c r="H8124" s="16" t="s">
        <v>28</v>
      </c>
      <c r="I8124" s="183">
        <v>97240</v>
      </c>
      <c r="J8124" s="183">
        <v>97240</v>
      </c>
      <c r="K8124" s="183">
        <v>87718</v>
      </c>
      <c r="L8124" s="183">
        <f>M8124+N8124+O8124</f>
        <v>0</v>
      </c>
      <c r="M8124" s="17"/>
      <c r="N8124" s="17"/>
      <c r="O8124" s="17"/>
      <c r="P8124" s="17">
        <f t="shared" si="6844"/>
        <v>87718</v>
      </c>
      <c r="Q8124" s="183">
        <f t="shared" si="6845"/>
        <v>90.207733443027564</v>
      </c>
    </row>
    <row r="8125" spans="1:17" x14ac:dyDescent="0.25">
      <c r="A8125" s="4" t="s">
        <v>2839</v>
      </c>
      <c r="B8125" s="4" t="s">
        <v>82</v>
      </c>
      <c r="C8125" s="4" t="s">
        <v>1106</v>
      </c>
      <c r="D8125" s="4" t="s">
        <v>2944</v>
      </c>
      <c r="E8125" s="3" t="s">
        <v>22</v>
      </c>
      <c r="F8125" s="4" t="s">
        <v>2949</v>
      </c>
      <c r="G8125" s="16" t="s">
        <v>2860</v>
      </c>
      <c r="H8125" s="16" t="s">
        <v>24</v>
      </c>
      <c r="I8125" s="183">
        <v>116000</v>
      </c>
      <c r="J8125" s="183">
        <v>116000</v>
      </c>
      <c r="K8125" s="183">
        <v>24000</v>
      </c>
      <c r="L8125" s="183">
        <f>M8125+N8125+O8125</f>
        <v>92000</v>
      </c>
      <c r="M8125" s="17">
        <v>92000</v>
      </c>
      <c r="N8125" s="17"/>
      <c r="O8125" s="17"/>
      <c r="P8125" s="17">
        <f t="shared" si="6844"/>
        <v>116000</v>
      </c>
      <c r="Q8125" s="183">
        <f t="shared" si="6845"/>
        <v>100</v>
      </c>
    </row>
    <row r="8126" spans="1:17" x14ac:dyDescent="0.25">
      <c r="A8126" s="4" t="s">
        <v>2839</v>
      </c>
      <c r="B8126" s="4" t="s">
        <v>82</v>
      </c>
      <c r="C8126" s="4" t="s">
        <v>1106</v>
      </c>
      <c r="D8126" s="4" t="s">
        <v>2944</v>
      </c>
      <c r="E8126" s="3" t="s">
        <v>22</v>
      </c>
      <c r="F8126" s="4" t="s">
        <v>2950</v>
      </c>
      <c r="G8126" s="16" t="s">
        <v>2860</v>
      </c>
      <c r="H8126" s="16" t="s">
        <v>30</v>
      </c>
      <c r="I8126" s="183">
        <v>60995</v>
      </c>
      <c r="J8126" s="183">
        <v>48995</v>
      </c>
      <c r="K8126" s="183">
        <v>48995</v>
      </c>
      <c r="L8126" s="183">
        <f>M8126+N8126+O8126</f>
        <v>0</v>
      </c>
      <c r="M8126" s="17"/>
      <c r="N8126" s="17"/>
      <c r="O8126" s="17"/>
      <c r="P8126" s="17">
        <f t="shared" si="6844"/>
        <v>48995</v>
      </c>
      <c r="Q8126" s="183">
        <f t="shared" si="6845"/>
        <v>100</v>
      </c>
    </row>
    <row r="8127" spans="1:17" x14ac:dyDescent="0.25">
      <c r="A8127" s="4" t="s">
        <v>2839</v>
      </c>
      <c r="B8127" s="4" t="s">
        <v>82</v>
      </c>
      <c r="C8127" s="4" t="s">
        <v>1106</v>
      </c>
      <c r="D8127" s="4" t="s">
        <v>2944</v>
      </c>
      <c r="E8127" s="2" t="s">
        <v>31</v>
      </c>
      <c r="F8127" s="2" t="s">
        <v>1</v>
      </c>
      <c r="G8127" s="2" t="s">
        <v>1</v>
      </c>
      <c r="H8127" s="2" t="s">
        <v>32</v>
      </c>
      <c r="I8127" s="185">
        <f t="shared" ref="I8127:O8127" si="6851">SUM(I8128)</f>
        <v>952457</v>
      </c>
      <c r="J8127" s="185">
        <f t="shared" si="6851"/>
        <v>843171</v>
      </c>
      <c r="K8127" s="185">
        <f t="shared" si="6851"/>
        <v>597718</v>
      </c>
      <c r="L8127" s="185">
        <f t="shared" si="6851"/>
        <v>230207</v>
      </c>
      <c r="M8127" s="15">
        <f t="shared" si="6851"/>
        <v>78207</v>
      </c>
      <c r="N8127" s="15">
        <f t="shared" si="6851"/>
        <v>76000</v>
      </c>
      <c r="O8127" s="15">
        <f t="shared" si="6851"/>
        <v>76000</v>
      </c>
      <c r="P8127" s="15">
        <f t="shared" si="6844"/>
        <v>827925</v>
      </c>
      <c r="Q8127" s="185">
        <f t="shared" si="6845"/>
        <v>98.191825857388366</v>
      </c>
    </row>
    <row r="8128" spans="1:17" x14ac:dyDescent="0.25">
      <c r="A8128" s="4" t="s">
        <v>2839</v>
      </c>
      <c r="B8128" s="4" t="s">
        <v>82</v>
      </c>
      <c r="C8128" s="4" t="s">
        <v>1106</v>
      </c>
      <c r="D8128" s="4" t="s">
        <v>2944</v>
      </c>
      <c r="E8128" s="3" t="s">
        <v>34</v>
      </c>
      <c r="F8128" s="4"/>
      <c r="G8128" s="16" t="s">
        <v>2860</v>
      </c>
      <c r="H8128" s="16" t="s">
        <v>33</v>
      </c>
      <c r="I8128" s="183">
        <v>952457</v>
      </c>
      <c r="J8128" s="183">
        <v>843171</v>
      </c>
      <c r="K8128" s="183">
        <v>597718</v>
      </c>
      <c r="L8128" s="183">
        <f>M8128+N8128+O8128</f>
        <v>230207</v>
      </c>
      <c r="M8128" s="17">
        <v>78207</v>
      </c>
      <c r="N8128" s="17">
        <v>76000</v>
      </c>
      <c r="O8128" s="17">
        <v>76000</v>
      </c>
      <c r="P8128" s="17">
        <f t="shared" si="6844"/>
        <v>827925</v>
      </c>
      <c r="Q8128" s="183">
        <f t="shared" si="6845"/>
        <v>98.191825857388366</v>
      </c>
    </row>
    <row r="8129" spans="1:17" x14ac:dyDescent="0.25">
      <c r="A8129" s="4" t="s">
        <v>2839</v>
      </c>
      <c r="B8129" s="4" t="s">
        <v>82</v>
      </c>
      <c r="C8129" s="4" t="s">
        <v>1106</v>
      </c>
      <c r="D8129" s="4" t="s">
        <v>2944</v>
      </c>
      <c r="E8129" s="2" t="s">
        <v>35</v>
      </c>
      <c r="F8129" s="2" t="s">
        <v>1</v>
      </c>
      <c r="G8129" s="2" t="s">
        <v>1</v>
      </c>
      <c r="H8129" s="2" t="s">
        <v>36</v>
      </c>
      <c r="I8129" s="185">
        <f t="shared" ref="I8129:O8129" si="6852">SUM(I8130:I8137)</f>
        <v>1804000</v>
      </c>
      <c r="J8129" s="185">
        <f t="shared" si="6852"/>
        <v>558942</v>
      </c>
      <c r="K8129" s="185">
        <f t="shared" si="6852"/>
        <v>417315</v>
      </c>
      <c r="L8129" s="185">
        <f t="shared" si="6852"/>
        <v>138127</v>
      </c>
      <c r="M8129" s="15">
        <f t="shared" si="6852"/>
        <v>64400</v>
      </c>
      <c r="N8129" s="15">
        <f t="shared" si="6852"/>
        <v>48400</v>
      </c>
      <c r="O8129" s="15">
        <f t="shared" si="6852"/>
        <v>25327</v>
      </c>
      <c r="P8129" s="15">
        <f t="shared" si="6844"/>
        <v>555442</v>
      </c>
      <c r="Q8129" s="185">
        <f t="shared" si="6845"/>
        <v>99.373816961330519</v>
      </c>
    </row>
    <row r="8130" spans="1:17" x14ac:dyDescent="0.25">
      <c r="A8130" s="4" t="s">
        <v>2839</v>
      </c>
      <c r="B8130" s="4" t="s">
        <v>82</v>
      </c>
      <c r="C8130" s="4" t="s">
        <v>1106</v>
      </c>
      <c r="D8130" s="4" t="s">
        <v>2944</v>
      </c>
      <c r="E8130" s="3" t="s">
        <v>39</v>
      </c>
      <c r="F8130" s="4"/>
      <c r="G8130" s="16" t="s">
        <v>2860</v>
      </c>
      <c r="H8130" s="16" t="s">
        <v>38</v>
      </c>
      <c r="I8130" s="183">
        <v>130000</v>
      </c>
      <c r="J8130" s="183">
        <v>0</v>
      </c>
      <c r="K8130" s="183">
        <v>0</v>
      </c>
      <c r="L8130" s="183">
        <f t="shared" ref="L8130:L8136" si="6853">M8130+N8130+O8130</f>
        <v>0</v>
      </c>
      <c r="M8130" s="17"/>
      <c r="N8130" s="17"/>
      <c r="O8130" s="17"/>
      <c r="P8130" s="17">
        <f t="shared" si="6844"/>
        <v>0</v>
      </c>
      <c r="Q8130" s="161" t="str">
        <f t="shared" si="6845"/>
        <v>-</v>
      </c>
    </row>
    <row r="8131" spans="1:17" x14ac:dyDescent="0.25">
      <c r="A8131" s="4" t="s">
        <v>2839</v>
      </c>
      <c r="B8131" s="4" t="s">
        <v>82</v>
      </c>
      <c r="C8131" s="4" t="s">
        <v>1106</v>
      </c>
      <c r="D8131" s="4" t="s">
        <v>2944</v>
      </c>
      <c r="E8131" s="3" t="s">
        <v>197</v>
      </c>
      <c r="F8131" s="4"/>
      <c r="G8131" s="16" t="s">
        <v>2860</v>
      </c>
      <c r="H8131" s="16" t="s">
        <v>196</v>
      </c>
      <c r="I8131" s="183">
        <v>200000</v>
      </c>
      <c r="J8131" s="183">
        <v>180000</v>
      </c>
      <c r="K8131" s="183">
        <v>140000</v>
      </c>
      <c r="L8131" s="183">
        <f t="shared" si="6853"/>
        <v>40000</v>
      </c>
      <c r="M8131" s="17">
        <v>14000</v>
      </c>
      <c r="N8131" s="17">
        <v>14000</v>
      </c>
      <c r="O8131" s="17">
        <v>12000</v>
      </c>
      <c r="P8131" s="17">
        <f t="shared" si="6844"/>
        <v>180000</v>
      </c>
      <c r="Q8131" s="183">
        <f t="shared" si="6845"/>
        <v>100</v>
      </c>
    </row>
    <row r="8132" spans="1:17" x14ac:dyDescent="0.25">
      <c r="A8132" s="4" t="s">
        <v>2839</v>
      </c>
      <c r="B8132" s="4" t="s">
        <v>82</v>
      </c>
      <c r="C8132" s="4" t="s">
        <v>1106</v>
      </c>
      <c r="D8132" s="4" t="s">
        <v>2944</v>
      </c>
      <c r="E8132" s="3" t="s">
        <v>200</v>
      </c>
      <c r="F8132" s="4"/>
      <c r="G8132" s="16" t="s">
        <v>2860</v>
      </c>
      <c r="H8132" s="16" t="s">
        <v>199</v>
      </c>
      <c r="I8132" s="183">
        <v>120000</v>
      </c>
      <c r="J8132" s="183">
        <v>120000</v>
      </c>
      <c r="K8132" s="183">
        <v>76000</v>
      </c>
      <c r="L8132" s="183">
        <f t="shared" si="6853"/>
        <v>44000</v>
      </c>
      <c r="M8132" s="17">
        <v>25000</v>
      </c>
      <c r="N8132" s="17">
        <v>19000</v>
      </c>
      <c r="O8132" s="17"/>
      <c r="P8132" s="17">
        <f t="shared" si="6844"/>
        <v>120000</v>
      </c>
      <c r="Q8132" s="183">
        <f t="shared" si="6845"/>
        <v>100</v>
      </c>
    </row>
    <row r="8133" spans="1:17" x14ac:dyDescent="0.25">
      <c r="A8133" s="4" t="s">
        <v>2839</v>
      </c>
      <c r="B8133" s="4" t="s">
        <v>82</v>
      </c>
      <c r="C8133" s="4" t="s">
        <v>1106</v>
      </c>
      <c r="D8133" s="4" t="s">
        <v>2944</v>
      </c>
      <c r="E8133" s="3" t="s">
        <v>203</v>
      </c>
      <c r="F8133" s="4"/>
      <c r="G8133" s="16" t="s">
        <v>2860</v>
      </c>
      <c r="H8133" s="16" t="s">
        <v>202</v>
      </c>
      <c r="I8133" s="183">
        <v>93000</v>
      </c>
      <c r="J8133" s="183">
        <v>30000</v>
      </c>
      <c r="K8133" s="183">
        <v>22500</v>
      </c>
      <c r="L8133" s="183">
        <f t="shared" si="6853"/>
        <v>7500</v>
      </c>
      <c r="M8133" s="17">
        <v>3000</v>
      </c>
      <c r="N8133" s="17">
        <v>3000</v>
      </c>
      <c r="O8133" s="17">
        <v>1500</v>
      </c>
      <c r="P8133" s="17">
        <f t="shared" si="6844"/>
        <v>30000</v>
      </c>
      <c r="Q8133" s="183">
        <f t="shared" si="6845"/>
        <v>100</v>
      </c>
    </row>
    <row r="8134" spans="1:17" x14ac:dyDescent="0.25">
      <c r="A8134" s="4" t="s">
        <v>2839</v>
      </c>
      <c r="B8134" s="4" t="s">
        <v>82</v>
      </c>
      <c r="C8134" s="4" t="s">
        <v>1106</v>
      </c>
      <c r="D8134" s="4" t="s">
        <v>2944</v>
      </c>
      <c r="E8134" s="3" t="s">
        <v>209</v>
      </c>
      <c r="F8134" s="4"/>
      <c r="G8134" s="16" t="s">
        <v>2860</v>
      </c>
      <c r="H8134" s="16" t="s">
        <v>208</v>
      </c>
      <c r="I8134" s="183">
        <v>66000</v>
      </c>
      <c r="J8134" s="183">
        <v>0</v>
      </c>
      <c r="K8134" s="183">
        <v>0</v>
      </c>
      <c r="L8134" s="183">
        <f t="shared" si="6853"/>
        <v>0</v>
      </c>
      <c r="M8134" s="17"/>
      <c r="N8134" s="17"/>
      <c r="O8134" s="17"/>
      <c r="P8134" s="17">
        <f t="shared" si="6844"/>
        <v>0</v>
      </c>
      <c r="Q8134" s="161" t="str">
        <f t="shared" si="6845"/>
        <v>-</v>
      </c>
    </row>
    <row r="8135" spans="1:17" x14ac:dyDescent="0.25">
      <c r="A8135" s="4" t="s">
        <v>2839</v>
      </c>
      <c r="B8135" s="4" t="s">
        <v>82</v>
      </c>
      <c r="C8135" s="4" t="s">
        <v>1106</v>
      </c>
      <c r="D8135" s="4" t="s">
        <v>2944</v>
      </c>
      <c r="E8135" s="3" t="s">
        <v>212</v>
      </c>
      <c r="F8135" s="4"/>
      <c r="G8135" s="16" t="s">
        <v>2860</v>
      </c>
      <c r="H8135" s="16" t="s">
        <v>211</v>
      </c>
      <c r="I8135" s="183">
        <v>82000</v>
      </c>
      <c r="J8135" s="183">
        <v>80000</v>
      </c>
      <c r="K8135" s="183">
        <v>55000</v>
      </c>
      <c r="L8135" s="183">
        <f t="shared" si="6853"/>
        <v>25000</v>
      </c>
      <c r="M8135" s="17">
        <v>15000</v>
      </c>
      <c r="N8135" s="17">
        <v>5000</v>
      </c>
      <c r="O8135" s="17">
        <v>5000</v>
      </c>
      <c r="P8135" s="17">
        <f t="shared" si="6844"/>
        <v>80000</v>
      </c>
      <c r="Q8135" s="183">
        <f t="shared" si="6845"/>
        <v>100</v>
      </c>
    </row>
    <row r="8136" spans="1:17" x14ac:dyDescent="0.25">
      <c r="A8136" s="4" t="s">
        <v>2839</v>
      </c>
      <c r="B8136" s="4" t="s">
        <v>82</v>
      </c>
      <c r="C8136" s="4" t="s">
        <v>1106</v>
      </c>
      <c r="D8136" s="4" t="s">
        <v>2944</v>
      </c>
      <c r="E8136" s="3" t="s">
        <v>215</v>
      </c>
      <c r="F8136" s="4"/>
      <c r="G8136" s="16" t="s">
        <v>2860</v>
      </c>
      <c r="H8136" s="16" t="s">
        <v>214</v>
      </c>
      <c r="I8136" s="183">
        <v>62000</v>
      </c>
      <c r="J8136" s="183">
        <v>0</v>
      </c>
      <c r="K8136" s="183">
        <v>0</v>
      </c>
      <c r="L8136" s="183">
        <f t="shared" si="6853"/>
        <v>0</v>
      </c>
      <c r="M8136" s="17"/>
      <c r="N8136" s="17"/>
      <c r="O8136" s="17"/>
      <c r="P8136" s="17">
        <f t="shared" si="6844"/>
        <v>0</v>
      </c>
      <c r="Q8136" s="161" t="str">
        <f t="shared" si="6845"/>
        <v>-</v>
      </c>
    </row>
    <row r="8137" spans="1:17" x14ac:dyDescent="0.25">
      <c r="A8137" s="1" t="s">
        <v>2839</v>
      </c>
      <c r="B8137" s="1" t="s">
        <v>82</v>
      </c>
      <c r="C8137" s="1" t="s">
        <v>1106</v>
      </c>
      <c r="D8137" s="1" t="s">
        <v>2944</v>
      </c>
      <c r="E8137" s="1" t="s">
        <v>40</v>
      </c>
      <c r="F8137" s="4" t="s">
        <v>1</v>
      </c>
      <c r="G8137" s="16" t="s">
        <v>1</v>
      </c>
      <c r="H8137" s="2" t="s">
        <v>41</v>
      </c>
      <c r="I8137" s="185">
        <f t="shared" ref="I8137:O8137" si="6854">SUM(I8138:I8140)</f>
        <v>1051000</v>
      </c>
      <c r="J8137" s="185">
        <f t="shared" si="6854"/>
        <v>148942</v>
      </c>
      <c r="K8137" s="185">
        <f t="shared" si="6854"/>
        <v>123815</v>
      </c>
      <c r="L8137" s="185">
        <f t="shared" si="6854"/>
        <v>21627</v>
      </c>
      <c r="M8137" s="15">
        <f t="shared" si="6854"/>
        <v>7400</v>
      </c>
      <c r="N8137" s="15">
        <f t="shared" si="6854"/>
        <v>7400</v>
      </c>
      <c r="O8137" s="15">
        <f t="shared" si="6854"/>
        <v>6827</v>
      </c>
      <c r="P8137" s="15">
        <f t="shared" si="6844"/>
        <v>145442</v>
      </c>
      <c r="Q8137" s="185">
        <f t="shared" si="6845"/>
        <v>97.650091982113835</v>
      </c>
    </row>
    <row r="8138" spans="1:17" x14ac:dyDescent="0.25">
      <c r="A8138" s="4" t="s">
        <v>2839</v>
      </c>
      <c r="B8138" s="4" t="s">
        <v>82</v>
      </c>
      <c r="C8138" s="4" t="s">
        <v>1106</v>
      </c>
      <c r="D8138" s="4" t="s">
        <v>2944</v>
      </c>
      <c r="E8138" s="3" t="s">
        <v>42</v>
      </c>
      <c r="F8138" s="4"/>
      <c r="G8138" s="16" t="s">
        <v>2860</v>
      </c>
      <c r="H8138" s="16" t="s">
        <v>41</v>
      </c>
      <c r="I8138" s="183">
        <v>977000</v>
      </c>
      <c r="J8138" s="183">
        <v>98725</v>
      </c>
      <c r="K8138" s="183">
        <v>86225</v>
      </c>
      <c r="L8138" s="183">
        <f>M8138+N8138+O8138</f>
        <v>9000</v>
      </c>
      <c r="M8138" s="208">
        <v>3000</v>
      </c>
      <c r="N8138" s="208">
        <v>3000</v>
      </c>
      <c r="O8138" s="208">
        <v>3000</v>
      </c>
      <c r="P8138" s="17">
        <f t="shared" si="6844"/>
        <v>95225</v>
      </c>
      <c r="Q8138" s="183">
        <f t="shared" si="6845"/>
        <v>96.454798683210939</v>
      </c>
    </row>
    <row r="8139" spans="1:17" ht="22.5" x14ac:dyDescent="0.25">
      <c r="A8139" s="4" t="s">
        <v>2839</v>
      </c>
      <c r="B8139" s="4" t="s">
        <v>82</v>
      </c>
      <c r="C8139" s="4" t="s">
        <v>1106</v>
      </c>
      <c r="D8139" s="4" t="s">
        <v>2944</v>
      </c>
      <c r="E8139" s="3" t="s">
        <v>42</v>
      </c>
      <c r="F8139" s="4" t="s">
        <v>2951</v>
      </c>
      <c r="G8139" s="16" t="s">
        <v>2860</v>
      </c>
      <c r="H8139" s="16" t="s">
        <v>50</v>
      </c>
      <c r="I8139" s="183">
        <v>37000</v>
      </c>
      <c r="J8139" s="183">
        <v>25217</v>
      </c>
      <c r="K8139" s="183">
        <v>18840</v>
      </c>
      <c r="L8139" s="183">
        <f>M8139+N8139+O8139</f>
        <v>6377</v>
      </c>
      <c r="M8139" s="17">
        <v>2200</v>
      </c>
      <c r="N8139" s="17">
        <v>2200</v>
      </c>
      <c r="O8139" s="17">
        <v>1977</v>
      </c>
      <c r="P8139" s="17">
        <f t="shared" si="6844"/>
        <v>25217</v>
      </c>
      <c r="Q8139" s="183">
        <f t="shared" si="6845"/>
        <v>100</v>
      </c>
    </row>
    <row r="8140" spans="1:17" ht="22.5" x14ac:dyDescent="0.25">
      <c r="A8140" s="4" t="s">
        <v>2839</v>
      </c>
      <c r="B8140" s="4" t="s">
        <v>82</v>
      </c>
      <c r="C8140" s="4" t="s">
        <v>1106</v>
      </c>
      <c r="D8140" s="4" t="s">
        <v>2944</v>
      </c>
      <c r="E8140" s="3" t="s">
        <v>42</v>
      </c>
      <c r="F8140" s="4" t="s">
        <v>2952</v>
      </c>
      <c r="G8140" s="16" t="s">
        <v>2860</v>
      </c>
      <c r="H8140" s="16" t="s">
        <v>56</v>
      </c>
      <c r="I8140" s="183">
        <v>37000</v>
      </c>
      <c r="J8140" s="183">
        <v>25000</v>
      </c>
      <c r="K8140" s="183">
        <v>18750</v>
      </c>
      <c r="L8140" s="183">
        <f>M8140+N8140+O8140</f>
        <v>6250</v>
      </c>
      <c r="M8140" s="17">
        <v>2200</v>
      </c>
      <c r="N8140" s="17">
        <v>2200</v>
      </c>
      <c r="O8140" s="17">
        <v>1850</v>
      </c>
      <c r="P8140" s="17">
        <f t="shared" si="6844"/>
        <v>25000</v>
      </c>
      <c r="Q8140" s="183">
        <f t="shared" si="6845"/>
        <v>100</v>
      </c>
    </row>
    <row r="8141" spans="1:17" ht="22.5" x14ac:dyDescent="0.25">
      <c r="A8141" s="1" t="s">
        <v>1</v>
      </c>
      <c r="B8141" s="1" t="s">
        <v>1</v>
      </c>
      <c r="C8141" s="1" t="s">
        <v>1</v>
      </c>
      <c r="D8141" s="2" t="s">
        <v>1</v>
      </c>
      <c r="E8141" s="2" t="s">
        <v>1</v>
      </c>
      <c r="F8141" s="2" t="s">
        <v>1</v>
      </c>
      <c r="G8141" s="2" t="s">
        <v>1</v>
      </c>
      <c r="H8141" s="13" t="s">
        <v>57</v>
      </c>
      <c r="I8141" s="184">
        <f t="shared" ref="I8141:O8141" si="6855">SUM(I8142)</f>
        <v>139100</v>
      </c>
      <c r="J8141" s="184">
        <f t="shared" si="6855"/>
        <v>0</v>
      </c>
      <c r="K8141" s="184">
        <f t="shared" si="6855"/>
        <v>0</v>
      </c>
      <c r="L8141" s="184">
        <f t="shared" si="6855"/>
        <v>0</v>
      </c>
      <c r="M8141" s="14">
        <f t="shared" si="6855"/>
        <v>0</v>
      </c>
      <c r="N8141" s="14">
        <f t="shared" si="6855"/>
        <v>0</v>
      </c>
      <c r="O8141" s="14">
        <f t="shared" si="6855"/>
        <v>0</v>
      </c>
      <c r="P8141" s="14">
        <f t="shared" si="6844"/>
        <v>0</v>
      </c>
      <c r="Q8141" s="163" t="str">
        <f t="shared" si="6845"/>
        <v>-</v>
      </c>
    </row>
    <row r="8142" spans="1:17" x14ac:dyDescent="0.25">
      <c r="A8142" s="4" t="s">
        <v>2839</v>
      </c>
      <c r="B8142" s="4" t="s">
        <v>82</v>
      </c>
      <c r="C8142" s="4" t="s">
        <v>1106</v>
      </c>
      <c r="D8142" s="4" t="s">
        <v>2944</v>
      </c>
      <c r="E8142" s="2" t="s">
        <v>58</v>
      </c>
      <c r="F8142" s="2" t="s">
        <v>1</v>
      </c>
      <c r="G8142" s="2" t="s">
        <v>1</v>
      </c>
      <c r="H8142" s="2" t="s">
        <v>59</v>
      </c>
      <c r="I8142" s="185">
        <f t="shared" ref="I8142:L8142" si="6856">SUM(I8143:I8144)</f>
        <v>139100</v>
      </c>
      <c r="J8142" s="185">
        <f t="shared" ref="J8142" si="6857">SUM(J8143:J8144)</f>
        <v>0</v>
      </c>
      <c r="K8142" s="185">
        <f t="shared" ref="K8142" si="6858">SUM(K8143:K8144)</f>
        <v>0</v>
      </c>
      <c r="L8142" s="185">
        <f t="shared" si="6856"/>
        <v>0</v>
      </c>
      <c r="M8142" s="15">
        <f t="shared" ref="M8142:O8142" si="6859">SUM(M8143:M8144)</f>
        <v>0</v>
      </c>
      <c r="N8142" s="15">
        <f t="shared" si="6859"/>
        <v>0</v>
      </c>
      <c r="O8142" s="15">
        <f t="shared" si="6859"/>
        <v>0</v>
      </c>
      <c r="P8142" s="15">
        <f t="shared" si="6844"/>
        <v>0</v>
      </c>
      <c r="Q8142" s="164" t="str">
        <f t="shared" si="6845"/>
        <v>-</v>
      </c>
    </row>
    <row r="8143" spans="1:17" x14ac:dyDescent="0.25">
      <c r="A8143" s="4" t="s">
        <v>2839</v>
      </c>
      <c r="B8143" s="4" t="s">
        <v>82</v>
      </c>
      <c r="C8143" s="4" t="s">
        <v>1106</v>
      </c>
      <c r="D8143" s="4" t="s">
        <v>2944</v>
      </c>
      <c r="E8143" s="3" t="s">
        <v>105</v>
      </c>
      <c r="F8143" s="4"/>
      <c r="G8143" s="16" t="s">
        <v>2860</v>
      </c>
      <c r="H8143" s="16" t="s">
        <v>104</v>
      </c>
      <c r="I8143" s="183">
        <v>134000</v>
      </c>
      <c r="J8143" s="183">
        <v>0</v>
      </c>
      <c r="K8143" s="183">
        <v>0</v>
      </c>
      <c r="L8143" s="183">
        <f>M8143+N8143+O8143</f>
        <v>0</v>
      </c>
      <c r="M8143" s="17"/>
      <c r="N8143" s="17"/>
      <c r="O8143" s="17"/>
      <c r="P8143" s="17">
        <f t="shared" si="6844"/>
        <v>0</v>
      </c>
      <c r="Q8143" s="161" t="str">
        <f t="shared" si="6845"/>
        <v>-</v>
      </c>
    </row>
    <row r="8144" spans="1:17" x14ac:dyDescent="0.25">
      <c r="A8144" s="4" t="s">
        <v>2839</v>
      </c>
      <c r="B8144" s="4" t="s">
        <v>82</v>
      </c>
      <c r="C8144" s="4" t="s">
        <v>1106</v>
      </c>
      <c r="D8144" s="4" t="s">
        <v>2944</v>
      </c>
      <c r="E8144" s="3" t="s">
        <v>69</v>
      </c>
      <c r="F8144" s="4"/>
      <c r="G8144" s="16" t="s">
        <v>2860</v>
      </c>
      <c r="H8144" s="16" t="s">
        <v>68</v>
      </c>
      <c r="I8144" s="183">
        <v>5100</v>
      </c>
      <c r="J8144" s="183">
        <v>0</v>
      </c>
      <c r="K8144" s="183">
        <v>0</v>
      </c>
      <c r="L8144" s="183">
        <f>M8144+N8144+O8144</f>
        <v>0</v>
      </c>
      <c r="M8144" s="17"/>
      <c r="N8144" s="17"/>
      <c r="O8144" s="17"/>
      <c r="P8144" s="17">
        <f t="shared" si="6844"/>
        <v>0</v>
      </c>
      <c r="Q8144" s="161" t="str">
        <f t="shared" si="6845"/>
        <v>-</v>
      </c>
    </row>
    <row r="8145" spans="1:17" ht="22.5" x14ac:dyDescent="0.25">
      <c r="A8145" s="1" t="s">
        <v>1</v>
      </c>
      <c r="B8145" s="1" t="s">
        <v>1</v>
      </c>
      <c r="C8145" s="1" t="s">
        <v>1</v>
      </c>
      <c r="D8145" s="2" t="s">
        <v>1</v>
      </c>
      <c r="E8145" s="2" t="s">
        <v>1</v>
      </c>
      <c r="F8145" s="2" t="s">
        <v>1</v>
      </c>
      <c r="G8145" s="2" t="s">
        <v>1</v>
      </c>
      <c r="H8145" s="13" t="s">
        <v>853</v>
      </c>
      <c r="I8145" s="184">
        <f t="shared" ref="I8145:O8146" si="6860">SUM(I8146)</f>
        <v>0</v>
      </c>
      <c r="J8145" s="184">
        <f t="shared" si="6860"/>
        <v>0</v>
      </c>
      <c r="K8145" s="184">
        <f t="shared" si="6860"/>
        <v>0</v>
      </c>
      <c r="L8145" s="184">
        <f t="shared" si="6860"/>
        <v>0</v>
      </c>
      <c r="M8145" s="14">
        <f t="shared" si="6860"/>
        <v>0</v>
      </c>
      <c r="N8145" s="14">
        <f t="shared" si="6860"/>
        <v>0</v>
      </c>
      <c r="O8145" s="14">
        <f t="shared" si="6860"/>
        <v>0</v>
      </c>
      <c r="P8145" s="14">
        <f t="shared" si="6844"/>
        <v>0</v>
      </c>
      <c r="Q8145" s="163" t="str">
        <f t="shared" si="6845"/>
        <v>-</v>
      </c>
    </row>
    <row r="8146" spans="1:17" x14ac:dyDescent="0.25">
      <c r="A8146" s="4" t="s">
        <v>2839</v>
      </c>
      <c r="B8146" s="4" t="s">
        <v>82</v>
      </c>
      <c r="C8146" s="4" t="s">
        <v>1106</v>
      </c>
      <c r="D8146" s="4" t="s">
        <v>2944</v>
      </c>
      <c r="E8146" s="2" t="s">
        <v>854</v>
      </c>
      <c r="F8146" s="2" t="s">
        <v>1</v>
      </c>
      <c r="G8146" s="2" t="s">
        <v>1</v>
      </c>
      <c r="H8146" s="2" t="s">
        <v>855</v>
      </c>
      <c r="I8146" s="185">
        <f t="shared" si="6860"/>
        <v>0</v>
      </c>
      <c r="J8146" s="185">
        <f t="shared" si="6860"/>
        <v>0</v>
      </c>
      <c r="K8146" s="185">
        <f t="shared" si="6860"/>
        <v>0</v>
      </c>
      <c r="L8146" s="185">
        <f t="shared" si="6860"/>
        <v>0</v>
      </c>
      <c r="M8146" s="15">
        <f t="shared" si="6860"/>
        <v>0</v>
      </c>
      <c r="N8146" s="15">
        <f t="shared" si="6860"/>
        <v>0</v>
      </c>
      <c r="O8146" s="15">
        <f t="shared" si="6860"/>
        <v>0</v>
      </c>
      <c r="P8146" s="15">
        <f t="shared" si="6844"/>
        <v>0</v>
      </c>
      <c r="Q8146" s="164" t="str">
        <f t="shared" si="6845"/>
        <v>-</v>
      </c>
    </row>
    <row r="8147" spans="1:17" x14ac:dyDescent="0.25">
      <c r="A8147" s="4" t="s">
        <v>2839</v>
      </c>
      <c r="B8147" s="4" t="s">
        <v>82</v>
      </c>
      <c r="C8147" s="4" t="s">
        <v>1106</v>
      </c>
      <c r="D8147" s="4" t="s">
        <v>2944</v>
      </c>
      <c r="E8147" s="3" t="s">
        <v>862</v>
      </c>
      <c r="F8147" s="4"/>
      <c r="G8147" s="16" t="s">
        <v>2860</v>
      </c>
      <c r="H8147" s="16" t="s">
        <v>861</v>
      </c>
      <c r="I8147" s="183">
        <v>0</v>
      </c>
      <c r="J8147" s="183">
        <v>0</v>
      </c>
      <c r="K8147" s="183">
        <v>0</v>
      </c>
      <c r="L8147" s="183">
        <f>M8147+N8147+O8147</f>
        <v>0</v>
      </c>
      <c r="M8147" s="17"/>
      <c r="N8147" s="17"/>
      <c r="O8147" s="17"/>
      <c r="P8147" s="17">
        <f t="shared" si="6844"/>
        <v>0</v>
      </c>
      <c r="Q8147" s="161" t="str">
        <f t="shared" si="6845"/>
        <v>-</v>
      </c>
    </row>
    <row r="8148" spans="1:17" ht="22.5" x14ac:dyDescent="0.25">
      <c r="A8148" s="1" t="s">
        <v>1</v>
      </c>
      <c r="B8148" s="1" t="s">
        <v>1</v>
      </c>
      <c r="C8148" s="1" t="s">
        <v>1</v>
      </c>
      <c r="D8148" s="2" t="s">
        <v>1</v>
      </c>
      <c r="E8148" s="2" t="s">
        <v>1</v>
      </c>
      <c r="F8148" s="2" t="s">
        <v>1</v>
      </c>
      <c r="G8148" s="2" t="s">
        <v>1</v>
      </c>
      <c r="H8148" s="13" t="s">
        <v>70</v>
      </c>
      <c r="I8148" s="184">
        <f t="shared" ref="I8148:O8148" si="6861">SUM(I8149)</f>
        <v>320100</v>
      </c>
      <c r="J8148" s="184">
        <f t="shared" si="6861"/>
        <v>66114</v>
      </c>
      <c r="K8148" s="184">
        <f t="shared" si="6861"/>
        <v>51114</v>
      </c>
      <c r="L8148" s="184">
        <f t="shared" si="6861"/>
        <v>9000</v>
      </c>
      <c r="M8148" s="14">
        <f t="shared" si="6861"/>
        <v>3000</v>
      </c>
      <c r="N8148" s="14">
        <f t="shared" si="6861"/>
        <v>3000</v>
      </c>
      <c r="O8148" s="14">
        <f t="shared" si="6861"/>
        <v>3000</v>
      </c>
      <c r="P8148" s="14">
        <f t="shared" si="6844"/>
        <v>60114</v>
      </c>
      <c r="Q8148" s="184">
        <f t="shared" si="6845"/>
        <v>90.924766312732558</v>
      </c>
    </row>
    <row r="8149" spans="1:17" x14ac:dyDescent="0.25">
      <c r="A8149" s="4" t="s">
        <v>2839</v>
      </c>
      <c r="B8149" s="4" t="s">
        <v>82</v>
      </c>
      <c r="C8149" s="4" t="s">
        <v>1106</v>
      </c>
      <c r="D8149" s="4" t="s">
        <v>2944</v>
      </c>
      <c r="E8149" s="2" t="s">
        <v>71</v>
      </c>
      <c r="F8149" s="2" t="s">
        <v>1</v>
      </c>
      <c r="G8149" s="2" t="s">
        <v>1</v>
      </c>
      <c r="H8149" s="2" t="s">
        <v>72</v>
      </c>
      <c r="I8149" s="185">
        <f t="shared" ref="I8149:L8149" si="6862">SUM(I8150:I8152)</f>
        <v>320100</v>
      </c>
      <c r="J8149" s="185">
        <f t="shared" ref="J8149" si="6863">SUM(J8150:J8152)</f>
        <v>66114</v>
      </c>
      <c r="K8149" s="185">
        <f t="shared" ref="K8149" si="6864">SUM(K8150:K8152)</f>
        <v>51114</v>
      </c>
      <c r="L8149" s="185">
        <f t="shared" si="6862"/>
        <v>9000</v>
      </c>
      <c r="M8149" s="15">
        <f t="shared" ref="M8149:O8149" si="6865">SUM(M8150:M8152)</f>
        <v>3000</v>
      </c>
      <c r="N8149" s="15">
        <f t="shared" si="6865"/>
        <v>3000</v>
      </c>
      <c r="O8149" s="15">
        <f t="shared" si="6865"/>
        <v>3000</v>
      </c>
      <c r="P8149" s="15">
        <f t="shared" si="6844"/>
        <v>60114</v>
      </c>
      <c r="Q8149" s="185">
        <f t="shared" si="6845"/>
        <v>90.924766312732558</v>
      </c>
    </row>
    <row r="8150" spans="1:17" x14ac:dyDescent="0.25">
      <c r="A8150" s="4" t="s">
        <v>2839</v>
      </c>
      <c r="B8150" s="4" t="s">
        <v>82</v>
      </c>
      <c r="C8150" s="4" t="s">
        <v>1106</v>
      </c>
      <c r="D8150" s="4" t="s">
        <v>2944</v>
      </c>
      <c r="E8150" s="3" t="s">
        <v>75</v>
      </c>
      <c r="F8150" s="4"/>
      <c r="G8150" s="16" t="s">
        <v>2860</v>
      </c>
      <c r="H8150" s="16" t="s">
        <v>74</v>
      </c>
      <c r="I8150" s="183">
        <v>320000</v>
      </c>
      <c r="J8150" s="183">
        <v>66114</v>
      </c>
      <c r="K8150" s="183">
        <v>51114</v>
      </c>
      <c r="L8150" s="183">
        <f>M8150+N8150+O8150</f>
        <v>9000</v>
      </c>
      <c r="M8150" s="208">
        <v>3000</v>
      </c>
      <c r="N8150" s="208">
        <v>3000</v>
      </c>
      <c r="O8150" s="208">
        <v>3000</v>
      </c>
      <c r="P8150" s="17">
        <f t="shared" si="6844"/>
        <v>60114</v>
      </c>
      <c r="Q8150" s="183">
        <f t="shared" si="6845"/>
        <v>90.924766312732558</v>
      </c>
    </row>
    <row r="8151" spans="1:17" x14ac:dyDescent="0.25">
      <c r="A8151" s="4" t="s">
        <v>2839</v>
      </c>
      <c r="B8151" s="4" t="s">
        <v>82</v>
      </c>
      <c r="C8151" s="4" t="s">
        <v>1106</v>
      </c>
      <c r="D8151" s="4" t="s">
        <v>2944</v>
      </c>
      <c r="E8151" s="3" t="s">
        <v>183</v>
      </c>
      <c r="F8151" s="4"/>
      <c r="G8151" s="16" t="s">
        <v>2860</v>
      </c>
      <c r="H8151" s="16" t="s">
        <v>182</v>
      </c>
      <c r="I8151" s="183">
        <v>100</v>
      </c>
      <c r="J8151" s="183">
        <v>0</v>
      </c>
      <c r="K8151" s="183">
        <v>0</v>
      </c>
      <c r="L8151" s="183">
        <f>M8151+N8151+O8151</f>
        <v>0</v>
      </c>
      <c r="M8151" s="17"/>
      <c r="N8151" s="17"/>
      <c r="O8151" s="17"/>
      <c r="P8151" s="17">
        <f t="shared" si="6844"/>
        <v>0</v>
      </c>
      <c r="Q8151" s="161" t="str">
        <f t="shared" si="6845"/>
        <v>-</v>
      </c>
    </row>
    <row r="8152" spans="1:17" x14ac:dyDescent="0.25">
      <c r="A8152" s="4" t="s">
        <v>2839</v>
      </c>
      <c r="B8152" s="4" t="s">
        <v>82</v>
      </c>
      <c r="C8152" s="4" t="s">
        <v>1106</v>
      </c>
      <c r="D8152" s="4" t="s">
        <v>2944</v>
      </c>
      <c r="E8152" s="3" t="s">
        <v>341</v>
      </c>
      <c r="F8152" s="4"/>
      <c r="G8152" s="16" t="s">
        <v>2860</v>
      </c>
      <c r="H8152" s="16" t="s">
        <v>340</v>
      </c>
      <c r="I8152" s="183">
        <v>0</v>
      </c>
      <c r="J8152" s="183">
        <v>0</v>
      </c>
      <c r="K8152" s="183">
        <v>0</v>
      </c>
      <c r="L8152" s="183">
        <f>M8152+N8152+O8152</f>
        <v>0</v>
      </c>
      <c r="M8152" s="17"/>
      <c r="N8152" s="17"/>
      <c r="O8152" s="17"/>
      <c r="P8152" s="17">
        <f t="shared" si="6844"/>
        <v>0</v>
      </c>
      <c r="Q8152" s="161" t="str">
        <f t="shared" si="6845"/>
        <v>-</v>
      </c>
    </row>
    <row r="8153" spans="1:17" ht="22.5" x14ac:dyDescent="0.25">
      <c r="A8153" s="1" t="s">
        <v>1</v>
      </c>
      <c r="B8153" s="1" t="s">
        <v>1</v>
      </c>
      <c r="C8153" s="1" t="s">
        <v>1</v>
      </c>
      <c r="D8153" s="2" t="s">
        <v>1</v>
      </c>
      <c r="E8153" s="2" t="s">
        <v>1</v>
      </c>
      <c r="F8153" s="2" t="s">
        <v>1</v>
      </c>
      <c r="G8153" s="2" t="s">
        <v>1</v>
      </c>
      <c r="H8153" s="13" t="s">
        <v>868</v>
      </c>
      <c r="I8153" s="184">
        <f t="shared" ref="I8153:O8154" si="6866">SUM(I8154)</f>
        <v>0</v>
      </c>
      <c r="J8153" s="184">
        <f t="shared" si="6866"/>
        <v>0</v>
      </c>
      <c r="K8153" s="184">
        <f t="shared" si="6866"/>
        <v>0</v>
      </c>
      <c r="L8153" s="184">
        <f t="shared" si="6866"/>
        <v>0</v>
      </c>
      <c r="M8153" s="14">
        <f t="shared" si="6866"/>
        <v>0</v>
      </c>
      <c r="N8153" s="14">
        <f t="shared" si="6866"/>
        <v>0</v>
      </c>
      <c r="O8153" s="14">
        <f t="shared" si="6866"/>
        <v>0</v>
      </c>
      <c r="P8153" s="14">
        <f t="shared" si="6844"/>
        <v>0</v>
      </c>
      <c r="Q8153" s="163" t="str">
        <f t="shared" si="6845"/>
        <v>-</v>
      </c>
    </row>
    <row r="8154" spans="1:17" x14ac:dyDescent="0.25">
      <c r="A8154" s="4" t="s">
        <v>2839</v>
      </c>
      <c r="B8154" s="4" t="s">
        <v>82</v>
      </c>
      <c r="C8154" s="4" t="s">
        <v>1106</v>
      </c>
      <c r="D8154" s="4" t="s">
        <v>2944</v>
      </c>
      <c r="E8154" s="2" t="s">
        <v>869</v>
      </c>
      <c r="F8154" s="2" t="s">
        <v>1</v>
      </c>
      <c r="G8154" s="2" t="s">
        <v>1</v>
      </c>
      <c r="H8154" s="2" t="s">
        <v>870</v>
      </c>
      <c r="I8154" s="185">
        <f t="shared" si="6866"/>
        <v>0</v>
      </c>
      <c r="J8154" s="185">
        <f t="shared" si="6866"/>
        <v>0</v>
      </c>
      <c r="K8154" s="185">
        <f t="shared" si="6866"/>
        <v>0</v>
      </c>
      <c r="L8154" s="185">
        <f t="shared" si="6866"/>
        <v>0</v>
      </c>
      <c r="M8154" s="15">
        <f t="shared" si="6866"/>
        <v>0</v>
      </c>
      <c r="N8154" s="15">
        <f t="shared" si="6866"/>
        <v>0</v>
      </c>
      <c r="O8154" s="15">
        <f t="shared" si="6866"/>
        <v>0</v>
      </c>
      <c r="P8154" s="15">
        <f t="shared" si="6844"/>
        <v>0</v>
      </c>
      <c r="Q8154" s="164" t="str">
        <f t="shared" si="6845"/>
        <v>-</v>
      </c>
    </row>
    <row r="8155" spans="1:17" x14ac:dyDescent="0.25">
      <c r="A8155" s="4" t="s">
        <v>2839</v>
      </c>
      <c r="B8155" s="4" t="s">
        <v>82</v>
      </c>
      <c r="C8155" s="4" t="s">
        <v>1106</v>
      </c>
      <c r="D8155" s="4" t="s">
        <v>2944</v>
      </c>
      <c r="E8155" s="3" t="s">
        <v>876</v>
      </c>
      <c r="F8155" s="4"/>
      <c r="G8155" s="16" t="s">
        <v>2860</v>
      </c>
      <c r="H8155" s="16" t="s">
        <v>875</v>
      </c>
      <c r="I8155" s="183">
        <v>0</v>
      </c>
      <c r="J8155" s="183">
        <v>0</v>
      </c>
      <c r="K8155" s="183">
        <v>0</v>
      </c>
      <c r="L8155" s="183">
        <f>M8155+N8155+O8155</f>
        <v>0</v>
      </c>
      <c r="M8155" s="17"/>
      <c r="N8155" s="17"/>
      <c r="O8155" s="17"/>
      <c r="P8155" s="17">
        <f t="shared" si="6844"/>
        <v>0</v>
      </c>
      <c r="Q8155" s="161" t="str">
        <f t="shared" si="6845"/>
        <v>-</v>
      </c>
    </row>
    <row r="8156" spans="1:17" x14ac:dyDescent="0.25">
      <c r="A8156" s="16" t="s">
        <v>1</v>
      </c>
      <c r="B8156" s="16" t="s">
        <v>1</v>
      </c>
      <c r="C8156" s="16" t="s">
        <v>1</v>
      </c>
      <c r="D8156" s="16" t="s">
        <v>1</v>
      </c>
      <c r="E8156" s="16" t="s">
        <v>1</v>
      </c>
      <c r="F8156" s="16" t="s">
        <v>1</v>
      </c>
      <c r="G8156" s="16" t="s">
        <v>1</v>
      </c>
      <c r="H8156" s="13" t="s">
        <v>2953</v>
      </c>
      <c r="I8156" s="184">
        <f t="shared" ref="I8156:O8156" si="6867">SUM(I8118,I8141,I8145,I8148,I8153)</f>
        <v>12551017</v>
      </c>
      <c r="J8156" s="184">
        <f t="shared" si="6867"/>
        <v>9749717</v>
      </c>
      <c r="K8156" s="184">
        <f t="shared" si="6867"/>
        <v>7323869</v>
      </c>
      <c r="L8156" s="184">
        <f t="shared" si="6867"/>
        <v>2318759</v>
      </c>
      <c r="M8156" s="14">
        <f t="shared" si="6867"/>
        <v>910205</v>
      </c>
      <c r="N8156" s="14">
        <f t="shared" si="6867"/>
        <v>798800</v>
      </c>
      <c r="O8156" s="14">
        <f t="shared" si="6867"/>
        <v>609754</v>
      </c>
      <c r="P8156" s="14">
        <f t="shared" si="6844"/>
        <v>9642628</v>
      </c>
      <c r="Q8156" s="184">
        <f t="shared" si="6845"/>
        <v>98.901619400850308</v>
      </c>
    </row>
    <row r="8157" spans="1:17" ht="15.75" thickBot="1" x14ac:dyDescent="0.3">
      <c r="A8157" s="16" t="s">
        <v>1</v>
      </c>
      <c r="B8157" s="16" t="s">
        <v>1</v>
      </c>
      <c r="C8157" s="16" t="s">
        <v>1</v>
      </c>
      <c r="D8157" s="16" t="s">
        <v>1</v>
      </c>
      <c r="E8157" s="16" t="s">
        <v>1</v>
      </c>
      <c r="F8157" s="16" t="s">
        <v>1</v>
      </c>
      <c r="G8157" s="16" t="s">
        <v>1</v>
      </c>
      <c r="H8157" s="2" t="s">
        <v>77</v>
      </c>
      <c r="I8157" s="185">
        <v>143</v>
      </c>
      <c r="J8157" s="185">
        <v>143</v>
      </c>
      <c r="K8157" s="185"/>
      <c r="L8157" s="185"/>
      <c r="M8157" s="15"/>
      <c r="N8157" s="15"/>
      <c r="O8157" s="15"/>
      <c r="P8157" s="15"/>
      <c r="Q8157" s="164"/>
    </row>
    <row r="8158" spans="1:17" ht="45.75" thickBot="1" x14ac:dyDescent="0.3">
      <c r="A8158" s="212" t="s">
        <v>1</v>
      </c>
      <c r="B8158" s="212" t="s">
        <v>1</v>
      </c>
      <c r="C8158" s="212" t="s">
        <v>1</v>
      </c>
      <c r="D8158" s="212" t="s">
        <v>1</v>
      </c>
      <c r="E8158" s="212" t="s">
        <v>1</v>
      </c>
      <c r="F8158" s="212" t="s">
        <v>1</v>
      </c>
      <c r="G8158" s="214" t="s">
        <v>1</v>
      </c>
      <c r="H8158" s="5" t="s">
        <v>78</v>
      </c>
      <c r="I8158" s="109" t="s">
        <v>3374</v>
      </c>
      <c r="J8158" s="109" t="s">
        <v>3433</v>
      </c>
      <c r="K8158" s="109" t="s">
        <v>3437</v>
      </c>
      <c r="L8158" s="109" t="s">
        <v>3434</v>
      </c>
      <c r="M8158" s="5" t="s">
        <v>3439</v>
      </c>
      <c r="N8158" s="5" t="s">
        <v>3440</v>
      </c>
      <c r="O8158" s="5" t="s">
        <v>3441</v>
      </c>
      <c r="P8158" s="5" t="s">
        <v>3438</v>
      </c>
      <c r="Q8158" s="162" t="s">
        <v>3302</v>
      </c>
    </row>
    <row r="8159" spans="1:17" x14ac:dyDescent="0.25">
      <c r="A8159" s="213"/>
      <c r="B8159" s="213"/>
      <c r="C8159" s="213"/>
      <c r="D8159" s="213"/>
      <c r="E8159" s="213"/>
      <c r="F8159" s="213"/>
      <c r="G8159" s="215"/>
      <c r="H8159" s="18" t="s">
        <v>1</v>
      </c>
      <c r="I8159" s="110">
        <v>1</v>
      </c>
      <c r="J8159" s="110">
        <v>2</v>
      </c>
      <c r="K8159" s="110">
        <v>20</v>
      </c>
      <c r="L8159" s="110" t="s">
        <v>3402</v>
      </c>
      <c r="M8159" s="12">
        <v>5</v>
      </c>
      <c r="N8159" s="12">
        <v>6</v>
      </c>
      <c r="O8159" s="12">
        <v>7</v>
      </c>
      <c r="P8159" s="12" t="s">
        <v>3303</v>
      </c>
      <c r="Q8159" s="110">
        <v>9</v>
      </c>
    </row>
    <row r="8160" spans="1:17" x14ac:dyDescent="0.25">
      <c r="A8160" s="213"/>
      <c r="B8160" s="213"/>
      <c r="C8160" s="213"/>
      <c r="D8160" s="213"/>
      <c r="E8160" s="213"/>
      <c r="F8160" s="213"/>
      <c r="G8160" s="215"/>
      <c r="H8160" s="19" t="s">
        <v>2874</v>
      </c>
      <c r="I8160" s="186">
        <f t="shared" ref="I8160:L8160" si="6868">SUM(I8156)</f>
        <v>12551017</v>
      </c>
      <c r="J8160" s="186">
        <f t="shared" ref="J8160" si="6869">SUM(J8156)</f>
        <v>9749717</v>
      </c>
      <c r="K8160" s="186">
        <f t="shared" ref="K8160" si="6870">SUM(K8156)</f>
        <v>7323869</v>
      </c>
      <c r="L8160" s="186">
        <f t="shared" si="6868"/>
        <v>2318759</v>
      </c>
      <c r="M8160" s="20">
        <f t="shared" ref="M8160:O8160" si="6871">SUM(M8156)</f>
        <v>910205</v>
      </c>
      <c r="N8160" s="20">
        <f t="shared" si="6871"/>
        <v>798800</v>
      </c>
      <c r="O8160" s="20">
        <f t="shared" si="6871"/>
        <v>609754</v>
      </c>
      <c r="P8160" s="20">
        <f>K8160+L8160</f>
        <v>9642628</v>
      </c>
      <c r="Q8160" s="186">
        <f>IF(J8160=0,"-",P8160/J8160*100)</f>
        <v>98.901619400850308</v>
      </c>
    </row>
    <row r="8161" spans="1:17" x14ac:dyDescent="0.25">
      <c r="A8161" s="213"/>
      <c r="B8161" s="213"/>
      <c r="C8161" s="213"/>
      <c r="D8161" s="213"/>
      <c r="E8161" s="213"/>
      <c r="F8161" s="213"/>
      <c r="G8161" s="215"/>
      <c r="H8161" s="21" t="s">
        <v>80</v>
      </c>
      <c r="I8161" s="186">
        <f t="shared" ref="I8161:L8161" si="6872">SUM(I8160)</f>
        <v>12551017</v>
      </c>
      <c r="J8161" s="186">
        <f t="shared" ref="J8161" si="6873">SUM(J8160)</f>
        <v>9749717</v>
      </c>
      <c r="K8161" s="186">
        <f t="shared" ref="K8161" si="6874">SUM(K8160)</f>
        <v>7323869</v>
      </c>
      <c r="L8161" s="186">
        <f t="shared" si="6872"/>
        <v>2318759</v>
      </c>
      <c r="M8161" s="20">
        <f t="shared" ref="M8161:O8161" si="6875">SUM(M8160)</f>
        <v>910205</v>
      </c>
      <c r="N8161" s="20">
        <f t="shared" si="6875"/>
        <v>798800</v>
      </c>
      <c r="O8161" s="20">
        <f t="shared" si="6875"/>
        <v>609754</v>
      </c>
      <c r="P8161" s="20">
        <f>K8161+L8161</f>
        <v>9642628</v>
      </c>
      <c r="Q8161" s="186">
        <f>IF(J8161=0,"-",P8161/J8161*100)</f>
        <v>98.901619400850308</v>
      </c>
    </row>
    <row r="8162" spans="1:17" x14ac:dyDescent="0.25">
      <c r="A8162" s="216"/>
      <c r="B8162" s="216"/>
      <c r="C8162" s="216"/>
      <c r="D8162" s="216"/>
      <c r="E8162" s="216"/>
      <c r="F8162" s="216"/>
      <c r="G8162" s="217"/>
      <c r="J8162" s="178">
        <v>0</v>
      </c>
      <c r="K8162" s="178">
        <v>0</v>
      </c>
      <c r="L8162" s="178">
        <f>M8162+N8162+O8162</f>
        <v>0</v>
      </c>
      <c r="P8162">
        <f>K8162+L8162</f>
        <v>0</v>
      </c>
      <c r="Q8162" s="160" t="str">
        <f>IF(J8162=0,"-",P8162/J8162*100)</f>
        <v>-</v>
      </c>
    </row>
    <row r="8163" spans="1:17" ht="15.75" thickBot="1" x14ac:dyDescent="0.3">
      <c r="A8163" s="16" t="s">
        <v>1</v>
      </c>
      <c r="B8163" s="16" t="s">
        <v>1</v>
      </c>
      <c r="C8163" s="16" t="s">
        <v>1</v>
      </c>
      <c r="D8163" s="16" t="s">
        <v>1</v>
      </c>
      <c r="E8163" s="16" t="s">
        <v>1</v>
      </c>
      <c r="F8163" s="16" t="s">
        <v>1</v>
      </c>
      <c r="G8163" s="16" t="s">
        <v>1</v>
      </c>
      <c r="H8163" s="22" t="s">
        <v>1</v>
      </c>
      <c r="I8163" s="187"/>
      <c r="J8163" s="187"/>
      <c r="K8163" s="187"/>
      <c r="L8163" s="187"/>
      <c r="M8163" s="22"/>
      <c r="N8163" s="22"/>
      <c r="O8163" s="22"/>
      <c r="P8163" s="22"/>
      <c r="Q8163" s="166"/>
    </row>
    <row r="8164" spans="1:17" ht="45.75" thickBot="1" x14ac:dyDescent="0.3">
      <c r="A8164" s="5" t="s">
        <v>4</v>
      </c>
      <c r="B8164" s="5" t="s">
        <v>5</v>
      </c>
      <c r="C8164" s="5" t="s">
        <v>6</v>
      </c>
      <c r="D8164" s="6" t="s">
        <v>1</v>
      </c>
      <c r="E8164" s="5" t="s">
        <v>7</v>
      </c>
      <c r="F8164" s="5" t="s">
        <v>8</v>
      </c>
      <c r="G8164" s="5" t="s">
        <v>9</v>
      </c>
      <c r="H8164" s="5" t="s">
        <v>10</v>
      </c>
      <c r="I8164" s="109" t="s">
        <v>3374</v>
      </c>
      <c r="J8164" s="109" t="s">
        <v>3433</v>
      </c>
      <c r="K8164" s="109" t="s">
        <v>3437</v>
      </c>
      <c r="L8164" s="109" t="s">
        <v>3434</v>
      </c>
      <c r="M8164" s="5" t="s">
        <v>3439</v>
      </c>
      <c r="N8164" s="5" t="s">
        <v>3440</v>
      </c>
      <c r="O8164" s="5" t="s">
        <v>3441</v>
      </c>
      <c r="P8164" s="5" t="s">
        <v>3438</v>
      </c>
      <c r="Q8164" s="162" t="s">
        <v>3302</v>
      </c>
    </row>
    <row r="8165" spans="1:17" x14ac:dyDescent="0.25">
      <c r="A8165" s="7" t="s">
        <v>1</v>
      </c>
      <c r="B8165" s="7" t="s">
        <v>1</v>
      </c>
      <c r="C8165" s="7" t="s">
        <v>1</v>
      </c>
      <c r="D8165" s="8" t="s">
        <v>1</v>
      </c>
      <c r="E8165" s="8" t="s">
        <v>1</v>
      </c>
      <c r="F8165" s="9" t="s">
        <v>1</v>
      </c>
      <c r="G8165" s="10" t="s">
        <v>1</v>
      </c>
      <c r="H8165" s="11" t="s">
        <v>1</v>
      </c>
      <c r="I8165" s="110">
        <v>1</v>
      </c>
      <c r="J8165" s="110">
        <v>2</v>
      </c>
      <c r="K8165" s="110">
        <v>20</v>
      </c>
      <c r="L8165" s="110" t="s">
        <v>3402</v>
      </c>
      <c r="M8165" s="12">
        <v>5</v>
      </c>
      <c r="N8165" s="12">
        <v>6</v>
      </c>
      <c r="O8165" s="12">
        <v>7</v>
      </c>
      <c r="P8165" s="12" t="s">
        <v>3303</v>
      </c>
      <c r="Q8165" s="110">
        <v>9</v>
      </c>
    </row>
    <row r="8166" spans="1:17" x14ac:dyDescent="0.25">
      <c r="A8166" s="1" t="s">
        <v>2839</v>
      </c>
      <c r="B8166" s="1" t="s">
        <v>82</v>
      </c>
      <c r="C8166" s="4" t="s">
        <v>1117</v>
      </c>
      <c r="D8166" s="4" t="s">
        <v>2954</v>
      </c>
      <c r="E8166" s="2" t="s">
        <v>1</v>
      </c>
      <c r="F8166" s="2" t="s">
        <v>1</v>
      </c>
      <c r="G8166" s="2" t="s">
        <v>1</v>
      </c>
      <c r="H8166" s="2" t="s">
        <v>2955</v>
      </c>
      <c r="I8166" s="183">
        <v>0</v>
      </c>
      <c r="J8166" s="183"/>
      <c r="K8166" s="183"/>
      <c r="L8166" s="183"/>
      <c r="M8166" s="3"/>
      <c r="N8166" s="3"/>
      <c r="O8166" s="3"/>
      <c r="P8166" s="3"/>
      <c r="Q8166" s="161"/>
    </row>
    <row r="8167" spans="1:17" ht="33.75" x14ac:dyDescent="0.25">
      <c r="A8167" s="1" t="s">
        <v>1</v>
      </c>
      <c r="B8167" s="1" t="s">
        <v>1</v>
      </c>
      <c r="C8167" s="1" t="s">
        <v>1</v>
      </c>
      <c r="D8167" s="2" t="s">
        <v>1</v>
      </c>
      <c r="E8167" s="2" t="s">
        <v>1</v>
      </c>
      <c r="F8167" s="2" t="s">
        <v>1</v>
      </c>
      <c r="G8167" s="2" t="s">
        <v>1</v>
      </c>
      <c r="H8167" s="13" t="s">
        <v>14</v>
      </c>
      <c r="I8167" s="184">
        <f t="shared" ref="I8167:L8167" si="6876">SUM(I8168,I8176,I8178)</f>
        <v>7103686</v>
      </c>
      <c r="J8167" s="184">
        <f t="shared" ref="J8167" si="6877">SUM(J8168,J8176,J8178)</f>
        <v>6919402</v>
      </c>
      <c r="K8167" s="184">
        <f t="shared" ref="K8167" si="6878">SUM(K8168,K8176,K8178)</f>
        <v>5655444</v>
      </c>
      <c r="L8167" s="184">
        <f t="shared" si="6876"/>
        <v>1258410</v>
      </c>
      <c r="M8167" s="14">
        <f t="shared" ref="M8167:O8167" si="6879">SUM(M8168,M8176,M8178)</f>
        <v>621039</v>
      </c>
      <c r="N8167" s="14">
        <f t="shared" si="6879"/>
        <v>562485</v>
      </c>
      <c r="O8167" s="14">
        <f t="shared" si="6879"/>
        <v>74886</v>
      </c>
      <c r="P8167" s="14">
        <f t="shared" ref="P8167:P8201" si="6880">K8167+L8167</f>
        <v>6913854</v>
      </c>
      <c r="Q8167" s="184">
        <f t="shared" ref="Q8167:Q8201" si="6881">IF(J8167=0,"-",P8167/J8167*100)</f>
        <v>99.919819660716342</v>
      </c>
    </row>
    <row r="8168" spans="1:17" x14ac:dyDescent="0.25">
      <c r="A8168" s="4" t="s">
        <v>2839</v>
      </c>
      <c r="B8168" s="4" t="s">
        <v>82</v>
      </c>
      <c r="C8168" s="4" t="s">
        <v>1117</v>
      </c>
      <c r="D8168" s="4" t="s">
        <v>2954</v>
      </c>
      <c r="E8168" s="2" t="s">
        <v>15</v>
      </c>
      <c r="F8168" s="2" t="s">
        <v>1</v>
      </c>
      <c r="G8168" s="2" t="s">
        <v>1</v>
      </c>
      <c r="H8168" s="2" t="s">
        <v>16</v>
      </c>
      <c r="I8168" s="185">
        <f t="shared" ref="I8168:L8168" si="6882">SUM(I8169:I8170)</f>
        <v>6019437</v>
      </c>
      <c r="J8168" s="185">
        <f t="shared" ref="J8168" si="6883">SUM(J8169:J8170)</f>
        <v>5946990</v>
      </c>
      <c r="K8168" s="185">
        <f t="shared" ref="K8168" si="6884">SUM(K8169:K8170)</f>
        <v>4848738</v>
      </c>
      <c r="L8168" s="185">
        <f t="shared" si="6882"/>
        <v>1098252</v>
      </c>
      <c r="M8168" s="15">
        <f t="shared" ref="M8168:O8168" si="6885">SUM(M8169:M8170)</f>
        <v>541639</v>
      </c>
      <c r="N8168" s="15">
        <f t="shared" si="6885"/>
        <v>513639</v>
      </c>
      <c r="O8168" s="15">
        <f t="shared" si="6885"/>
        <v>42974</v>
      </c>
      <c r="P8168" s="15">
        <f t="shared" si="6880"/>
        <v>5946990</v>
      </c>
      <c r="Q8168" s="185">
        <f t="shared" si="6881"/>
        <v>100</v>
      </c>
    </row>
    <row r="8169" spans="1:17" x14ac:dyDescent="0.25">
      <c r="A8169" s="4" t="s">
        <v>2839</v>
      </c>
      <c r="B8169" s="4" t="s">
        <v>82</v>
      </c>
      <c r="C8169" s="4" t="s">
        <v>1117</v>
      </c>
      <c r="D8169" s="4" t="s">
        <v>2954</v>
      </c>
      <c r="E8169" s="3" t="s">
        <v>18</v>
      </c>
      <c r="F8169" s="4"/>
      <c r="G8169" s="16" t="s">
        <v>2860</v>
      </c>
      <c r="H8169" s="16" t="s">
        <v>17</v>
      </c>
      <c r="I8169" s="183">
        <v>5419449</v>
      </c>
      <c r="J8169" s="183">
        <v>5346650</v>
      </c>
      <c r="K8169" s="183">
        <v>4375201</v>
      </c>
      <c r="L8169" s="183">
        <f>M8169+N8169+O8169</f>
        <v>971449</v>
      </c>
      <c r="M8169" s="17">
        <v>495000</v>
      </c>
      <c r="N8169" s="17">
        <v>470000</v>
      </c>
      <c r="O8169" s="17">
        <v>6449</v>
      </c>
      <c r="P8169" s="17">
        <f t="shared" si="6880"/>
        <v>5346650</v>
      </c>
      <c r="Q8169" s="183">
        <f t="shared" si="6881"/>
        <v>100</v>
      </c>
    </row>
    <row r="8170" spans="1:17" x14ac:dyDescent="0.25">
      <c r="A8170" s="1" t="s">
        <v>2839</v>
      </c>
      <c r="B8170" s="1" t="s">
        <v>82</v>
      </c>
      <c r="C8170" s="1" t="s">
        <v>1117</v>
      </c>
      <c r="D8170" s="1" t="s">
        <v>2954</v>
      </c>
      <c r="E8170" s="1" t="s">
        <v>20</v>
      </c>
      <c r="F8170" s="4" t="s">
        <v>1</v>
      </c>
      <c r="G8170" s="16" t="s">
        <v>1</v>
      </c>
      <c r="H8170" s="2" t="s">
        <v>21</v>
      </c>
      <c r="I8170" s="185">
        <f t="shared" ref="I8170:O8170" si="6886">SUM(I8171:I8175)</f>
        <v>599988</v>
      </c>
      <c r="J8170" s="185">
        <f t="shared" si="6886"/>
        <v>600340</v>
      </c>
      <c r="K8170" s="185">
        <f t="shared" si="6886"/>
        <v>473537</v>
      </c>
      <c r="L8170" s="185">
        <f t="shared" si="6886"/>
        <v>126803</v>
      </c>
      <c r="M8170" s="15">
        <f t="shared" si="6886"/>
        <v>46639</v>
      </c>
      <c r="N8170" s="15">
        <f t="shared" si="6886"/>
        <v>43639</v>
      </c>
      <c r="O8170" s="15">
        <f t="shared" si="6886"/>
        <v>36525</v>
      </c>
      <c r="P8170" s="15">
        <f t="shared" si="6880"/>
        <v>600340</v>
      </c>
      <c r="Q8170" s="185">
        <f t="shared" si="6881"/>
        <v>100</v>
      </c>
    </row>
    <row r="8171" spans="1:17" x14ac:dyDescent="0.25">
      <c r="A8171" s="4" t="s">
        <v>2839</v>
      </c>
      <c r="B8171" s="4" t="s">
        <v>82</v>
      </c>
      <c r="C8171" s="4" t="s">
        <v>1117</v>
      </c>
      <c r="D8171" s="4" t="s">
        <v>2954</v>
      </c>
      <c r="E8171" s="3" t="s">
        <v>22</v>
      </c>
      <c r="F8171" s="4" t="s">
        <v>2956</v>
      </c>
      <c r="G8171" s="16" t="s">
        <v>2860</v>
      </c>
      <c r="H8171" s="16" t="s">
        <v>86</v>
      </c>
      <c r="I8171" s="183">
        <v>94050</v>
      </c>
      <c r="J8171" s="183">
        <v>94050</v>
      </c>
      <c r="K8171" s="183">
        <v>75000</v>
      </c>
      <c r="L8171" s="183">
        <f>M8171+N8171+O8171</f>
        <v>19050</v>
      </c>
      <c r="M8171" s="17">
        <v>8500</v>
      </c>
      <c r="N8171" s="17">
        <v>8500</v>
      </c>
      <c r="O8171" s="17">
        <v>2050</v>
      </c>
      <c r="P8171" s="17">
        <f t="shared" si="6880"/>
        <v>94050</v>
      </c>
      <c r="Q8171" s="183">
        <f t="shared" si="6881"/>
        <v>100</v>
      </c>
    </row>
    <row r="8172" spans="1:17" x14ac:dyDescent="0.25">
      <c r="A8172" s="4" t="s">
        <v>2839</v>
      </c>
      <c r="B8172" s="4" t="s">
        <v>82</v>
      </c>
      <c r="C8172" s="4" t="s">
        <v>1117</v>
      </c>
      <c r="D8172" s="4" t="s">
        <v>2954</v>
      </c>
      <c r="E8172" s="3" t="s">
        <v>22</v>
      </c>
      <c r="F8172" s="4" t="s">
        <v>2957</v>
      </c>
      <c r="G8172" s="16" t="s">
        <v>2860</v>
      </c>
      <c r="H8172" s="16" t="s">
        <v>26</v>
      </c>
      <c r="I8172" s="183">
        <v>384978</v>
      </c>
      <c r="J8172" s="183">
        <v>384978</v>
      </c>
      <c r="K8172" s="183">
        <v>287000</v>
      </c>
      <c r="L8172" s="183">
        <f>M8172+N8172+O8172</f>
        <v>97978</v>
      </c>
      <c r="M8172" s="17">
        <v>32659</v>
      </c>
      <c r="N8172" s="17">
        <v>32659</v>
      </c>
      <c r="O8172" s="17">
        <v>32660</v>
      </c>
      <c r="P8172" s="17">
        <f t="shared" si="6880"/>
        <v>384978</v>
      </c>
      <c r="Q8172" s="183">
        <f t="shared" si="6881"/>
        <v>100</v>
      </c>
    </row>
    <row r="8173" spans="1:17" x14ac:dyDescent="0.25">
      <c r="A8173" s="4" t="s">
        <v>2839</v>
      </c>
      <c r="B8173" s="4" t="s">
        <v>82</v>
      </c>
      <c r="C8173" s="4" t="s">
        <v>1117</v>
      </c>
      <c r="D8173" s="4" t="s">
        <v>2954</v>
      </c>
      <c r="E8173" s="3" t="s">
        <v>22</v>
      </c>
      <c r="F8173" s="4" t="s">
        <v>2958</v>
      </c>
      <c r="G8173" s="16" t="s">
        <v>2860</v>
      </c>
      <c r="H8173" s="16" t="s">
        <v>28</v>
      </c>
      <c r="I8173" s="183">
        <v>72960</v>
      </c>
      <c r="J8173" s="183">
        <v>72960</v>
      </c>
      <c r="K8173" s="183">
        <v>66185</v>
      </c>
      <c r="L8173" s="183">
        <f>M8173+N8173+O8173</f>
        <v>6775</v>
      </c>
      <c r="M8173" s="17">
        <v>2480</v>
      </c>
      <c r="N8173" s="17">
        <v>2480</v>
      </c>
      <c r="O8173" s="17">
        <v>1815</v>
      </c>
      <c r="P8173" s="17">
        <f t="shared" si="6880"/>
        <v>72960</v>
      </c>
      <c r="Q8173" s="183">
        <f t="shared" si="6881"/>
        <v>100</v>
      </c>
    </row>
    <row r="8174" spans="1:17" x14ac:dyDescent="0.25">
      <c r="A8174" s="4" t="s">
        <v>2839</v>
      </c>
      <c r="B8174" s="4" t="s">
        <v>82</v>
      </c>
      <c r="C8174" s="4" t="s">
        <v>1117</v>
      </c>
      <c r="D8174" s="4" t="s">
        <v>2954</v>
      </c>
      <c r="E8174" s="3" t="s">
        <v>22</v>
      </c>
      <c r="F8174" s="4" t="s">
        <v>2959</v>
      </c>
      <c r="G8174" s="16" t="s">
        <v>2860</v>
      </c>
      <c r="H8174" s="16" t="s">
        <v>24</v>
      </c>
      <c r="I8174" s="183">
        <v>3000</v>
      </c>
      <c r="J8174" s="183">
        <v>10238</v>
      </c>
      <c r="K8174" s="183">
        <v>7238</v>
      </c>
      <c r="L8174" s="183">
        <f>M8174+N8174+O8174</f>
        <v>3000</v>
      </c>
      <c r="M8174" s="17">
        <v>3000</v>
      </c>
      <c r="N8174" s="17"/>
      <c r="O8174" s="17"/>
      <c r="P8174" s="17">
        <f t="shared" si="6880"/>
        <v>10238</v>
      </c>
      <c r="Q8174" s="183">
        <f t="shared" si="6881"/>
        <v>100</v>
      </c>
    </row>
    <row r="8175" spans="1:17" x14ac:dyDescent="0.25">
      <c r="A8175" s="4" t="s">
        <v>2839</v>
      </c>
      <c r="B8175" s="4" t="s">
        <v>82</v>
      </c>
      <c r="C8175" s="4" t="s">
        <v>1117</v>
      </c>
      <c r="D8175" s="4" t="s">
        <v>2954</v>
      </c>
      <c r="E8175" s="3" t="s">
        <v>22</v>
      </c>
      <c r="F8175" s="4" t="s">
        <v>2960</v>
      </c>
      <c r="G8175" s="16" t="s">
        <v>2860</v>
      </c>
      <c r="H8175" s="16" t="s">
        <v>30</v>
      </c>
      <c r="I8175" s="183">
        <v>45000</v>
      </c>
      <c r="J8175" s="183">
        <v>38114</v>
      </c>
      <c r="K8175" s="183">
        <v>38114</v>
      </c>
      <c r="L8175" s="183">
        <f>M8175+N8175+O8175</f>
        <v>0</v>
      </c>
      <c r="M8175" s="17"/>
      <c r="N8175" s="17"/>
      <c r="O8175" s="17"/>
      <c r="P8175" s="17">
        <f t="shared" si="6880"/>
        <v>38114</v>
      </c>
      <c r="Q8175" s="183">
        <f t="shared" si="6881"/>
        <v>100</v>
      </c>
    </row>
    <row r="8176" spans="1:17" x14ac:dyDescent="0.25">
      <c r="A8176" s="4" t="s">
        <v>2839</v>
      </c>
      <c r="B8176" s="4" t="s">
        <v>82</v>
      </c>
      <c r="C8176" s="4" t="s">
        <v>1117</v>
      </c>
      <c r="D8176" s="4" t="s">
        <v>2954</v>
      </c>
      <c r="E8176" s="2" t="s">
        <v>31</v>
      </c>
      <c r="F8176" s="2" t="s">
        <v>1</v>
      </c>
      <c r="G8176" s="2" t="s">
        <v>1</v>
      </c>
      <c r="H8176" s="2" t="s">
        <v>32</v>
      </c>
      <c r="I8176" s="185">
        <f t="shared" ref="I8176:O8176" si="6887">SUM(I8177)</f>
        <v>580312</v>
      </c>
      <c r="J8176" s="185">
        <f t="shared" si="6887"/>
        <v>569994</v>
      </c>
      <c r="K8176" s="185">
        <f t="shared" si="6887"/>
        <v>479232</v>
      </c>
      <c r="L8176" s="185">
        <f t="shared" si="6887"/>
        <v>90762</v>
      </c>
      <c r="M8176" s="15">
        <f t="shared" si="6887"/>
        <v>45000</v>
      </c>
      <c r="N8176" s="15">
        <f t="shared" si="6887"/>
        <v>30000</v>
      </c>
      <c r="O8176" s="15">
        <f t="shared" si="6887"/>
        <v>15762</v>
      </c>
      <c r="P8176" s="15">
        <f t="shared" si="6880"/>
        <v>569994</v>
      </c>
      <c r="Q8176" s="185">
        <f t="shared" si="6881"/>
        <v>100</v>
      </c>
    </row>
    <row r="8177" spans="1:17" x14ac:dyDescent="0.25">
      <c r="A8177" s="4" t="s">
        <v>2839</v>
      </c>
      <c r="B8177" s="4" t="s">
        <v>82</v>
      </c>
      <c r="C8177" s="4" t="s">
        <v>1117</v>
      </c>
      <c r="D8177" s="4" t="s">
        <v>2954</v>
      </c>
      <c r="E8177" s="3" t="s">
        <v>34</v>
      </c>
      <c r="F8177" s="4"/>
      <c r="G8177" s="16" t="s">
        <v>2860</v>
      </c>
      <c r="H8177" s="16" t="s">
        <v>33</v>
      </c>
      <c r="I8177" s="183">
        <v>580312</v>
      </c>
      <c r="J8177" s="183">
        <v>569994</v>
      </c>
      <c r="K8177" s="183">
        <v>479232</v>
      </c>
      <c r="L8177" s="183">
        <f>M8177+N8177+O8177</f>
        <v>90762</v>
      </c>
      <c r="M8177" s="17">
        <v>45000</v>
      </c>
      <c r="N8177" s="17">
        <v>30000</v>
      </c>
      <c r="O8177" s="17">
        <v>15762</v>
      </c>
      <c r="P8177" s="17">
        <f t="shared" si="6880"/>
        <v>569994</v>
      </c>
      <c r="Q8177" s="183">
        <f t="shared" si="6881"/>
        <v>100</v>
      </c>
    </row>
    <row r="8178" spans="1:17" x14ac:dyDescent="0.25">
      <c r="A8178" s="4" t="s">
        <v>2839</v>
      </c>
      <c r="B8178" s="4" t="s">
        <v>82</v>
      </c>
      <c r="C8178" s="4" t="s">
        <v>1117</v>
      </c>
      <c r="D8178" s="4" t="s">
        <v>2954</v>
      </c>
      <c r="E8178" s="2" t="s">
        <v>35</v>
      </c>
      <c r="F8178" s="2" t="s">
        <v>1</v>
      </c>
      <c r="G8178" s="2" t="s">
        <v>1</v>
      </c>
      <c r="H8178" s="2" t="s">
        <v>36</v>
      </c>
      <c r="I8178" s="185">
        <f t="shared" ref="I8178:O8178" si="6888">SUM(I8179:I8187)</f>
        <v>503937</v>
      </c>
      <c r="J8178" s="185">
        <f t="shared" si="6888"/>
        <v>402418</v>
      </c>
      <c r="K8178" s="185">
        <f t="shared" si="6888"/>
        <v>327474</v>
      </c>
      <c r="L8178" s="185">
        <f t="shared" si="6888"/>
        <v>69396</v>
      </c>
      <c r="M8178" s="15">
        <f t="shared" si="6888"/>
        <v>34400</v>
      </c>
      <c r="N8178" s="15">
        <f t="shared" si="6888"/>
        <v>18846</v>
      </c>
      <c r="O8178" s="15">
        <f t="shared" si="6888"/>
        <v>16150</v>
      </c>
      <c r="P8178" s="15">
        <f t="shared" si="6880"/>
        <v>396870</v>
      </c>
      <c r="Q8178" s="185">
        <f t="shared" si="6881"/>
        <v>98.621334035753875</v>
      </c>
    </row>
    <row r="8179" spans="1:17" x14ac:dyDescent="0.25">
      <c r="A8179" s="4" t="s">
        <v>2839</v>
      </c>
      <c r="B8179" s="4" t="s">
        <v>82</v>
      </c>
      <c r="C8179" s="4" t="s">
        <v>1117</v>
      </c>
      <c r="D8179" s="4" t="s">
        <v>2954</v>
      </c>
      <c r="E8179" s="3" t="s">
        <v>39</v>
      </c>
      <c r="F8179" s="4"/>
      <c r="G8179" s="16" t="s">
        <v>2860</v>
      </c>
      <c r="H8179" s="16" t="s">
        <v>38</v>
      </c>
      <c r="I8179" s="183">
        <v>24500</v>
      </c>
      <c r="J8179" s="183">
        <v>4400</v>
      </c>
      <c r="K8179" s="183">
        <v>4400</v>
      </c>
      <c r="L8179" s="183">
        <f t="shared" ref="L8179:L8186" si="6889">M8179+N8179+O8179</f>
        <v>0</v>
      </c>
      <c r="M8179" s="17">
        <v>0</v>
      </c>
      <c r="N8179" s="17">
        <v>0</v>
      </c>
      <c r="O8179" s="17">
        <v>0</v>
      </c>
      <c r="P8179" s="17">
        <f t="shared" si="6880"/>
        <v>4400</v>
      </c>
      <c r="Q8179" s="183">
        <f t="shared" si="6881"/>
        <v>100</v>
      </c>
    </row>
    <row r="8180" spans="1:17" x14ac:dyDescent="0.25">
      <c r="A8180" s="4" t="s">
        <v>2839</v>
      </c>
      <c r="B8180" s="4" t="s">
        <v>82</v>
      </c>
      <c r="C8180" s="4" t="s">
        <v>1117</v>
      </c>
      <c r="D8180" s="4" t="s">
        <v>2954</v>
      </c>
      <c r="E8180" s="3" t="s">
        <v>197</v>
      </c>
      <c r="F8180" s="4"/>
      <c r="G8180" s="16" t="s">
        <v>2860</v>
      </c>
      <c r="H8180" s="16" t="s">
        <v>196</v>
      </c>
      <c r="I8180" s="183">
        <v>160000</v>
      </c>
      <c r="J8180" s="183">
        <v>160000</v>
      </c>
      <c r="K8180" s="183">
        <v>120000</v>
      </c>
      <c r="L8180" s="183">
        <f t="shared" si="6889"/>
        <v>40000</v>
      </c>
      <c r="M8180" s="17">
        <v>15000</v>
      </c>
      <c r="N8180" s="17">
        <v>13000</v>
      </c>
      <c r="O8180" s="17">
        <v>12000</v>
      </c>
      <c r="P8180" s="17">
        <f t="shared" si="6880"/>
        <v>160000</v>
      </c>
      <c r="Q8180" s="183">
        <f t="shared" si="6881"/>
        <v>100</v>
      </c>
    </row>
    <row r="8181" spans="1:17" x14ac:dyDescent="0.25">
      <c r="A8181" s="4" t="s">
        <v>2839</v>
      </c>
      <c r="B8181" s="4" t="s">
        <v>82</v>
      </c>
      <c r="C8181" s="4" t="s">
        <v>1117</v>
      </c>
      <c r="D8181" s="4" t="s">
        <v>2954</v>
      </c>
      <c r="E8181" s="3" t="s">
        <v>200</v>
      </c>
      <c r="F8181" s="4"/>
      <c r="G8181" s="16" t="s">
        <v>2860</v>
      </c>
      <c r="H8181" s="16" t="s">
        <v>199</v>
      </c>
      <c r="I8181" s="183">
        <v>19000</v>
      </c>
      <c r="J8181" s="183">
        <v>18000</v>
      </c>
      <c r="K8181" s="183">
        <v>13500</v>
      </c>
      <c r="L8181" s="183">
        <f t="shared" si="6889"/>
        <v>4500</v>
      </c>
      <c r="M8181" s="17">
        <v>2500</v>
      </c>
      <c r="N8181" s="17">
        <v>1000</v>
      </c>
      <c r="O8181" s="17">
        <v>1000</v>
      </c>
      <c r="P8181" s="17">
        <f t="shared" si="6880"/>
        <v>18000</v>
      </c>
      <c r="Q8181" s="183">
        <f t="shared" si="6881"/>
        <v>100</v>
      </c>
    </row>
    <row r="8182" spans="1:17" x14ac:dyDescent="0.25">
      <c r="A8182" s="4" t="s">
        <v>2839</v>
      </c>
      <c r="B8182" s="4" t="s">
        <v>82</v>
      </c>
      <c r="C8182" s="4" t="s">
        <v>1117</v>
      </c>
      <c r="D8182" s="4" t="s">
        <v>2954</v>
      </c>
      <c r="E8182" s="3" t="s">
        <v>203</v>
      </c>
      <c r="F8182" s="4"/>
      <c r="G8182" s="16" t="s">
        <v>2860</v>
      </c>
      <c r="H8182" s="16" t="s">
        <v>202</v>
      </c>
      <c r="I8182" s="183">
        <v>6000</v>
      </c>
      <c r="J8182" s="183">
        <v>74</v>
      </c>
      <c r="K8182" s="183">
        <v>74</v>
      </c>
      <c r="L8182" s="183">
        <f t="shared" si="6889"/>
        <v>0</v>
      </c>
      <c r="M8182" s="17">
        <v>0</v>
      </c>
      <c r="N8182" s="17">
        <v>0</v>
      </c>
      <c r="O8182" s="17">
        <v>0</v>
      </c>
      <c r="P8182" s="17">
        <f t="shared" si="6880"/>
        <v>74</v>
      </c>
      <c r="Q8182" s="183">
        <f t="shared" si="6881"/>
        <v>100</v>
      </c>
    </row>
    <row r="8183" spans="1:17" x14ac:dyDescent="0.25">
      <c r="A8183" s="4" t="s">
        <v>2839</v>
      </c>
      <c r="B8183" s="4" t="s">
        <v>82</v>
      </c>
      <c r="C8183" s="4" t="s">
        <v>1117</v>
      </c>
      <c r="D8183" s="4" t="s">
        <v>2954</v>
      </c>
      <c r="E8183" s="3" t="s">
        <v>206</v>
      </c>
      <c r="F8183" s="4"/>
      <c r="G8183" s="16" t="s">
        <v>2860</v>
      </c>
      <c r="H8183" s="16" t="s">
        <v>205</v>
      </c>
      <c r="I8183" s="183">
        <v>1000</v>
      </c>
      <c r="J8183" s="183">
        <v>100</v>
      </c>
      <c r="K8183" s="183">
        <v>100</v>
      </c>
      <c r="L8183" s="183">
        <f t="shared" si="6889"/>
        <v>0</v>
      </c>
      <c r="M8183" s="17">
        <v>0</v>
      </c>
      <c r="N8183" s="17">
        <v>0</v>
      </c>
      <c r="O8183" s="17">
        <v>0</v>
      </c>
      <c r="P8183" s="17">
        <f t="shared" si="6880"/>
        <v>100</v>
      </c>
      <c r="Q8183" s="183">
        <f t="shared" si="6881"/>
        <v>100</v>
      </c>
    </row>
    <row r="8184" spans="1:17" x14ac:dyDescent="0.25">
      <c r="A8184" s="4" t="s">
        <v>2839</v>
      </c>
      <c r="B8184" s="4" t="s">
        <v>82</v>
      </c>
      <c r="C8184" s="4" t="s">
        <v>1117</v>
      </c>
      <c r="D8184" s="4" t="s">
        <v>2954</v>
      </c>
      <c r="E8184" s="3" t="s">
        <v>209</v>
      </c>
      <c r="F8184" s="4"/>
      <c r="G8184" s="16" t="s">
        <v>2860</v>
      </c>
      <c r="H8184" s="16" t="s">
        <v>208</v>
      </c>
      <c r="I8184" s="183">
        <v>1000</v>
      </c>
      <c r="J8184" s="183">
        <v>0</v>
      </c>
      <c r="K8184" s="183">
        <v>0</v>
      </c>
      <c r="L8184" s="183">
        <f t="shared" si="6889"/>
        <v>0</v>
      </c>
      <c r="M8184" s="17">
        <v>0</v>
      </c>
      <c r="N8184" s="17">
        <v>0</v>
      </c>
      <c r="O8184" s="17">
        <v>0</v>
      </c>
      <c r="P8184" s="17">
        <f t="shared" si="6880"/>
        <v>0</v>
      </c>
      <c r="Q8184" s="161" t="str">
        <f t="shared" si="6881"/>
        <v>-</v>
      </c>
    </row>
    <row r="8185" spans="1:17" x14ac:dyDescent="0.25">
      <c r="A8185" s="4" t="s">
        <v>2839</v>
      </c>
      <c r="B8185" s="4" t="s">
        <v>82</v>
      </c>
      <c r="C8185" s="4" t="s">
        <v>1117</v>
      </c>
      <c r="D8185" s="4" t="s">
        <v>2954</v>
      </c>
      <c r="E8185" s="3" t="s">
        <v>212</v>
      </c>
      <c r="F8185" s="4"/>
      <c r="G8185" s="16" t="s">
        <v>2860</v>
      </c>
      <c r="H8185" s="16" t="s">
        <v>211</v>
      </c>
      <c r="I8185" s="183">
        <v>22000</v>
      </c>
      <c r="J8185" s="183">
        <v>17000</v>
      </c>
      <c r="K8185" s="183">
        <v>12700</v>
      </c>
      <c r="L8185" s="183">
        <f t="shared" si="6889"/>
        <v>4300</v>
      </c>
      <c r="M8185" s="17">
        <v>2000</v>
      </c>
      <c r="N8185" s="17">
        <v>1300</v>
      </c>
      <c r="O8185" s="17">
        <v>1000</v>
      </c>
      <c r="P8185" s="17">
        <f t="shared" si="6880"/>
        <v>17000</v>
      </c>
      <c r="Q8185" s="183">
        <f t="shared" si="6881"/>
        <v>100</v>
      </c>
    </row>
    <row r="8186" spans="1:17" x14ac:dyDescent="0.25">
      <c r="A8186" s="4" t="s">
        <v>2839</v>
      </c>
      <c r="B8186" s="4" t="s">
        <v>82</v>
      </c>
      <c r="C8186" s="4" t="s">
        <v>1117</v>
      </c>
      <c r="D8186" s="4" t="s">
        <v>2954</v>
      </c>
      <c r="E8186" s="3" t="s">
        <v>215</v>
      </c>
      <c r="F8186" s="4"/>
      <c r="G8186" s="16" t="s">
        <v>2860</v>
      </c>
      <c r="H8186" s="16" t="s">
        <v>214</v>
      </c>
      <c r="I8186" s="183">
        <v>7000</v>
      </c>
      <c r="J8186" s="183">
        <v>1060</v>
      </c>
      <c r="K8186" s="183">
        <v>810</v>
      </c>
      <c r="L8186" s="183">
        <f t="shared" si="6889"/>
        <v>250</v>
      </c>
      <c r="M8186" s="17">
        <v>100</v>
      </c>
      <c r="N8186" s="17">
        <v>100</v>
      </c>
      <c r="O8186" s="17">
        <v>50</v>
      </c>
      <c r="P8186" s="17">
        <f t="shared" si="6880"/>
        <v>1060</v>
      </c>
      <c r="Q8186" s="183">
        <f t="shared" si="6881"/>
        <v>100</v>
      </c>
    </row>
    <row r="8187" spans="1:17" x14ac:dyDescent="0.25">
      <c r="A8187" s="1" t="s">
        <v>2839</v>
      </c>
      <c r="B8187" s="1" t="s">
        <v>82</v>
      </c>
      <c r="C8187" s="1" t="s">
        <v>1117</v>
      </c>
      <c r="D8187" s="1" t="s">
        <v>2954</v>
      </c>
      <c r="E8187" s="1" t="s">
        <v>40</v>
      </c>
      <c r="F8187" s="4" t="s">
        <v>1</v>
      </c>
      <c r="G8187" s="16" t="s">
        <v>1</v>
      </c>
      <c r="H8187" s="2" t="s">
        <v>41</v>
      </c>
      <c r="I8187" s="185">
        <f t="shared" ref="I8187:O8187" si="6890">SUM(I8188:I8190)</f>
        <v>263437</v>
      </c>
      <c r="J8187" s="185">
        <f t="shared" si="6890"/>
        <v>201784</v>
      </c>
      <c r="K8187" s="185">
        <f t="shared" si="6890"/>
        <v>175890</v>
      </c>
      <c r="L8187" s="185">
        <f t="shared" si="6890"/>
        <v>20346</v>
      </c>
      <c r="M8187" s="15">
        <f t="shared" si="6890"/>
        <v>14800</v>
      </c>
      <c r="N8187" s="15">
        <f t="shared" si="6890"/>
        <v>3446</v>
      </c>
      <c r="O8187" s="15">
        <f t="shared" si="6890"/>
        <v>2100</v>
      </c>
      <c r="P8187" s="15">
        <f t="shared" si="6880"/>
        <v>196236</v>
      </c>
      <c r="Q8187" s="185">
        <f t="shared" si="6881"/>
        <v>97.250525314197361</v>
      </c>
    </row>
    <row r="8188" spans="1:17" x14ac:dyDescent="0.25">
      <c r="A8188" s="4" t="s">
        <v>2839</v>
      </c>
      <c r="B8188" s="4" t="s">
        <v>82</v>
      </c>
      <c r="C8188" s="4" t="s">
        <v>1117</v>
      </c>
      <c r="D8188" s="4" t="s">
        <v>2954</v>
      </c>
      <c r="E8188" s="3" t="s">
        <v>42</v>
      </c>
      <c r="F8188" s="4"/>
      <c r="G8188" s="16" t="s">
        <v>2860</v>
      </c>
      <c r="H8188" s="16" t="s">
        <v>41</v>
      </c>
      <c r="I8188" s="183">
        <v>225237</v>
      </c>
      <c r="J8188" s="183">
        <v>164777</v>
      </c>
      <c r="K8188" s="183">
        <v>147983</v>
      </c>
      <c r="L8188" s="183">
        <f>M8188+N8188+O8188</f>
        <v>11246</v>
      </c>
      <c r="M8188" s="208">
        <v>10000</v>
      </c>
      <c r="N8188" s="17">
        <v>1246</v>
      </c>
      <c r="O8188" s="17"/>
      <c r="P8188" s="17">
        <f t="shared" si="6880"/>
        <v>159229</v>
      </c>
      <c r="Q8188" s="183">
        <f t="shared" si="6881"/>
        <v>96.633025240173083</v>
      </c>
    </row>
    <row r="8189" spans="1:17" ht="22.5" x14ac:dyDescent="0.25">
      <c r="A8189" s="4" t="s">
        <v>2839</v>
      </c>
      <c r="B8189" s="4" t="s">
        <v>82</v>
      </c>
      <c r="C8189" s="4" t="s">
        <v>1117</v>
      </c>
      <c r="D8189" s="4" t="s">
        <v>2954</v>
      </c>
      <c r="E8189" s="3" t="s">
        <v>42</v>
      </c>
      <c r="F8189" s="4" t="s">
        <v>2961</v>
      </c>
      <c r="G8189" s="16" t="s">
        <v>2860</v>
      </c>
      <c r="H8189" s="16" t="s">
        <v>50</v>
      </c>
      <c r="I8189" s="183">
        <v>19200</v>
      </c>
      <c r="J8189" s="183">
        <v>18007</v>
      </c>
      <c r="K8189" s="183">
        <v>13507</v>
      </c>
      <c r="L8189" s="183">
        <f>M8189+N8189+O8189</f>
        <v>4500</v>
      </c>
      <c r="M8189" s="17">
        <v>2100</v>
      </c>
      <c r="N8189" s="17">
        <v>1200</v>
      </c>
      <c r="O8189" s="17">
        <v>1200</v>
      </c>
      <c r="P8189" s="17">
        <f t="shared" si="6880"/>
        <v>18007</v>
      </c>
      <c r="Q8189" s="183">
        <f t="shared" si="6881"/>
        <v>100</v>
      </c>
    </row>
    <row r="8190" spans="1:17" ht="22.5" x14ac:dyDescent="0.25">
      <c r="A8190" s="4" t="s">
        <v>2839</v>
      </c>
      <c r="B8190" s="4" t="s">
        <v>82</v>
      </c>
      <c r="C8190" s="4" t="s">
        <v>1117</v>
      </c>
      <c r="D8190" s="4" t="s">
        <v>2954</v>
      </c>
      <c r="E8190" s="3" t="s">
        <v>42</v>
      </c>
      <c r="F8190" s="4" t="s">
        <v>2962</v>
      </c>
      <c r="G8190" s="16" t="s">
        <v>2860</v>
      </c>
      <c r="H8190" s="16" t="s">
        <v>56</v>
      </c>
      <c r="I8190" s="183">
        <v>19000</v>
      </c>
      <c r="J8190" s="183">
        <v>19000</v>
      </c>
      <c r="K8190" s="183">
        <v>14400</v>
      </c>
      <c r="L8190" s="183">
        <f>M8190+N8190+O8190</f>
        <v>4600</v>
      </c>
      <c r="M8190" s="17">
        <v>2700</v>
      </c>
      <c r="N8190" s="17">
        <v>1000</v>
      </c>
      <c r="O8190" s="17">
        <v>900</v>
      </c>
      <c r="P8190" s="17">
        <f t="shared" si="6880"/>
        <v>19000</v>
      </c>
      <c r="Q8190" s="183">
        <f t="shared" si="6881"/>
        <v>100</v>
      </c>
    </row>
    <row r="8191" spans="1:17" ht="22.5" x14ac:dyDescent="0.25">
      <c r="A8191" s="1" t="s">
        <v>1</v>
      </c>
      <c r="B8191" s="1" t="s">
        <v>1</v>
      </c>
      <c r="C8191" s="1" t="s">
        <v>1</v>
      </c>
      <c r="D8191" s="2" t="s">
        <v>1</v>
      </c>
      <c r="E8191" s="2" t="s">
        <v>1</v>
      </c>
      <c r="F8191" s="2" t="s">
        <v>1</v>
      </c>
      <c r="G8191" s="2" t="s">
        <v>1</v>
      </c>
      <c r="H8191" s="13" t="s">
        <v>57</v>
      </c>
      <c r="I8191" s="184">
        <f t="shared" ref="I8191:O8191" si="6891">SUM(I8192)</f>
        <v>27500</v>
      </c>
      <c r="J8191" s="184">
        <f t="shared" si="6891"/>
        <v>21680</v>
      </c>
      <c r="K8191" s="184">
        <f t="shared" si="6891"/>
        <v>21680</v>
      </c>
      <c r="L8191" s="184">
        <f t="shared" si="6891"/>
        <v>0</v>
      </c>
      <c r="M8191" s="14">
        <f t="shared" si="6891"/>
        <v>0</v>
      </c>
      <c r="N8191" s="14">
        <f t="shared" si="6891"/>
        <v>0</v>
      </c>
      <c r="O8191" s="14">
        <f t="shared" si="6891"/>
        <v>0</v>
      </c>
      <c r="P8191" s="14">
        <f t="shared" si="6880"/>
        <v>21680</v>
      </c>
      <c r="Q8191" s="184">
        <f t="shared" si="6881"/>
        <v>100</v>
      </c>
    </row>
    <row r="8192" spans="1:17" x14ac:dyDescent="0.25">
      <c r="A8192" s="4" t="s">
        <v>2839</v>
      </c>
      <c r="B8192" s="4" t="s">
        <v>82</v>
      </c>
      <c r="C8192" s="4" t="s">
        <v>1117</v>
      </c>
      <c r="D8192" s="4" t="s">
        <v>2954</v>
      </c>
      <c r="E8192" s="2" t="s">
        <v>58</v>
      </c>
      <c r="F8192" s="2" t="s">
        <v>1</v>
      </c>
      <c r="G8192" s="2" t="s">
        <v>1</v>
      </c>
      <c r="H8192" s="2" t="s">
        <v>59</v>
      </c>
      <c r="I8192" s="185">
        <f t="shared" ref="I8192:L8192" si="6892">SUM(I8193:I8195)</f>
        <v>27500</v>
      </c>
      <c r="J8192" s="185">
        <f t="shared" ref="J8192" si="6893">SUM(J8193:J8195)</f>
        <v>21680</v>
      </c>
      <c r="K8192" s="185">
        <f t="shared" ref="K8192" si="6894">SUM(K8193:K8195)</f>
        <v>21680</v>
      </c>
      <c r="L8192" s="185">
        <f t="shared" si="6892"/>
        <v>0</v>
      </c>
      <c r="M8192" s="15">
        <f t="shared" ref="M8192:O8192" si="6895">SUM(M8193:M8195)</f>
        <v>0</v>
      </c>
      <c r="N8192" s="15">
        <f t="shared" si="6895"/>
        <v>0</v>
      </c>
      <c r="O8192" s="15">
        <f t="shared" si="6895"/>
        <v>0</v>
      </c>
      <c r="P8192" s="15">
        <f t="shared" si="6880"/>
        <v>21680</v>
      </c>
      <c r="Q8192" s="185">
        <f t="shared" si="6881"/>
        <v>100</v>
      </c>
    </row>
    <row r="8193" spans="1:17" x14ac:dyDescent="0.25">
      <c r="A8193" s="4" t="s">
        <v>2839</v>
      </c>
      <c r="B8193" s="4" t="s">
        <v>82</v>
      </c>
      <c r="C8193" s="4" t="s">
        <v>1117</v>
      </c>
      <c r="D8193" s="4" t="s">
        <v>2954</v>
      </c>
      <c r="E8193" s="3" t="s">
        <v>105</v>
      </c>
      <c r="F8193" s="4"/>
      <c r="G8193" s="16" t="s">
        <v>2860</v>
      </c>
      <c r="H8193" s="16" t="s">
        <v>104</v>
      </c>
      <c r="I8193" s="183">
        <v>15000</v>
      </c>
      <c r="J8193" s="183">
        <v>21680</v>
      </c>
      <c r="K8193" s="183">
        <v>21680</v>
      </c>
      <c r="L8193" s="183">
        <f>M8193+N8193+O8193</f>
        <v>0</v>
      </c>
      <c r="M8193" s="17">
        <v>0</v>
      </c>
      <c r="N8193" s="17">
        <v>0</v>
      </c>
      <c r="O8193" s="17">
        <v>0</v>
      </c>
      <c r="P8193" s="17">
        <f t="shared" si="6880"/>
        <v>21680</v>
      </c>
      <c r="Q8193" s="183">
        <f t="shared" si="6881"/>
        <v>100</v>
      </c>
    </row>
    <row r="8194" spans="1:17" x14ac:dyDescent="0.25">
      <c r="A8194" s="4" t="s">
        <v>2839</v>
      </c>
      <c r="B8194" s="4" t="s">
        <v>82</v>
      </c>
      <c r="C8194" s="4" t="s">
        <v>1117</v>
      </c>
      <c r="D8194" s="4" t="s">
        <v>2954</v>
      </c>
      <c r="E8194" s="3" t="s">
        <v>62</v>
      </c>
      <c r="F8194" s="4"/>
      <c r="G8194" s="16" t="s">
        <v>2860</v>
      </c>
      <c r="H8194" s="16" t="s">
        <v>61</v>
      </c>
      <c r="I8194" s="183">
        <v>6000</v>
      </c>
      <c r="J8194" s="183">
        <v>0</v>
      </c>
      <c r="K8194" s="183">
        <v>0</v>
      </c>
      <c r="L8194" s="183">
        <f>M8194+N8194+O8194</f>
        <v>0</v>
      </c>
      <c r="M8194" s="17"/>
      <c r="N8194" s="17">
        <v>0</v>
      </c>
      <c r="O8194" s="17">
        <v>0</v>
      </c>
      <c r="P8194" s="17">
        <f t="shared" si="6880"/>
        <v>0</v>
      </c>
      <c r="Q8194" s="161" t="str">
        <f t="shared" si="6881"/>
        <v>-</v>
      </c>
    </row>
    <row r="8195" spans="1:17" x14ac:dyDescent="0.25">
      <c r="A8195" s="4" t="s">
        <v>2839</v>
      </c>
      <c r="B8195" s="4" t="s">
        <v>82</v>
      </c>
      <c r="C8195" s="4" t="s">
        <v>1117</v>
      </c>
      <c r="D8195" s="4" t="s">
        <v>2954</v>
      </c>
      <c r="E8195" s="3" t="s">
        <v>69</v>
      </c>
      <c r="F8195" s="4"/>
      <c r="G8195" s="16" t="s">
        <v>2860</v>
      </c>
      <c r="H8195" s="16" t="s">
        <v>68</v>
      </c>
      <c r="I8195" s="183">
        <v>6500</v>
      </c>
      <c r="J8195" s="183">
        <v>0</v>
      </c>
      <c r="K8195" s="183">
        <v>0</v>
      </c>
      <c r="L8195" s="183">
        <f>M8195+N8195+O8195</f>
        <v>0</v>
      </c>
      <c r="M8195" s="17"/>
      <c r="N8195" s="17">
        <v>0</v>
      </c>
      <c r="O8195" s="17">
        <v>0</v>
      </c>
      <c r="P8195" s="17">
        <f t="shared" si="6880"/>
        <v>0</v>
      </c>
      <c r="Q8195" s="161" t="str">
        <f t="shared" si="6881"/>
        <v>-</v>
      </c>
    </row>
    <row r="8196" spans="1:17" ht="22.5" x14ac:dyDescent="0.25">
      <c r="A8196" s="1" t="s">
        <v>1</v>
      </c>
      <c r="B8196" s="1" t="s">
        <v>1</v>
      </c>
      <c r="C8196" s="1" t="s">
        <v>1</v>
      </c>
      <c r="D8196" s="2" t="s">
        <v>1</v>
      </c>
      <c r="E8196" s="2" t="s">
        <v>1</v>
      </c>
      <c r="F8196" s="2" t="s">
        <v>1</v>
      </c>
      <c r="G8196" s="2" t="s">
        <v>1</v>
      </c>
      <c r="H8196" s="13" t="s">
        <v>70</v>
      </c>
      <c r="I8196" s="184">
        <f t="shared" ref="I8196:O8196" si="6896">SUM(I8197)</f>
        <v>305000</v>
      </c>
      <c r="J8196" s="184">
        <f t="shared" si="6896"/>
        <v>220054</v>
      </c>
      <c r="K8196" s="184">
        <f t="shared" si="6896"/>
        <v>217554</v>
      </c>
      <c r="L8196" s="184">
        <f t="shared" si="6896"/>
        <v>2500</v>
      </c>
      <c r="M8196" s="14">
        <f t="shared" si="6896"/>
        <v>2500</v>
      </c>
      <c r="N8196" s="14">
        <f t="shared" si="6896"/>
        <v>0</v>
      </c>
      <c r="O8196" s="14">
        <f t="shared" si="6896"/>
        <v>0</v>
      </c>
      <c r="P8196" s="14">
        <f t="shared" si="6880"/>
        <v>220054</v>
      </c>
      <c r="Q8196" s="184">
        <f t="shared" si="6881"/>
        <v>100</v>
      </c>
    </row>
    <row r="8197" spans="1:17" x14ac:dyDescent="0.25">
      <c r="A8197" s="4" t="s">
        <v>2839</v>
      </c>
      <c r="B8197" s="4" t="s">
        <v>82</v>
      </c>
      <c r="C8197" s="4" t="s">
        <v>1117</v>
      </c>
      <c r="D8197" s="4" t="s">
        <v>2954</v>
      </c>
      <c r="E8197" s="2" t="s">
        <v>71</v>
      </c>
      <c r="F8197" s="2" t="s">
        <v>1</v>
      </c>
      <c r="G8197" s="2" t="s">
        <v>1</v>
      </c>
      <c r="H8197" s="2" t="s">
        <v>72</v>
      </c>
      <c r="I8197" s="185">
        <f t="shared" ref="I8197:L8197" si="6897">SUM(I8198:I8200)</f>
        <v>305000</v>
      </c>
      <c r="J8197" s="185">
        <f t="shared" ref="J8197" si="6898">SUM(J8198:J8200)</f>
        <v>220054</v>
      </c>
      <c r="K8197" s="185">
        <f t="shared" ref="K8197" si="6899">SUM(K8198:K8200)</f>
        <v>217554</v>
      </c>
      <c r="L8197" s="185">
        <f t="shared" si="6897"/>
        <v>2500</v>
      </c>
      <c r="M8197" s="15">
        <f t="shared" ref="M8197:O8197" si="6900">SUM(M8198:M8200)</f>
        <v>2500</v>
      </c>
      <c r="N8197" s="15">
        <f t="shared" si="6900"/>
        <v>0</v>
      </c>
      <c r="O8197" s="15">
        <f t="shared" si="6900"/>
        <v>0</v>
      </c>
      <c r="P8197" s="15">
        <f t="shared" si="6880"/>
        <v>220054</v>
      </c>
      <c r="Q8197" s="185">
        <f t="shared" si="6881"/>
        <v>100</v>
      </c>
    </row>
    <row r="8198" spans="1:17" x14ac:dyDescent="0.25">
      <c r="A8198" s="4" t="s">
        <v>2839</v>
      </c>
      <c r="B8198" s="4" t="s">
        <v>82</v>
      </c>
      <c r="C8198" s="4" t="s">
        <v>1117</v>
      </c>
      <c r="D8198" s="4" t="s">
        <v>2954</v>
      </c>
      <c r="E8198" s="3" t="s">
        <v>75</v>
      </c>
      <c r="F8198" s="4"/>
      <c r="G8198" s="16" t="s">
        <v>2860</v>
      </c>
      <c r="H8198" s="16" t="s">
        <v>74</v>
      </c>
      <c r="I8198" s="183">
        <v>195000</v>
      </c>
      <c r="J8198" s="183">
        <v>220054</v>
      </c>
      <c r="K8198" s="183">
        <v>217554</v>
      </c>
      <c r="L8198" s="183">
        <f>M8198+N8198+O8198</f>
        <v>2500</v>
      </c>
      <c r="M8198" s="17">
        <v>2500</v>
      </c>
      <c r="N8198" s="17">
        <v>0</v>
      </c>
      <c r="O8198" s="17">
        <v>0</v>
      </c>
      <c r="P8198" s="17">
        <f t="shared" si="6880"/>
        <v>220054</v>
      </c>
      <c r="Q8198" s="183">
        <f t="shared" si="6881"/>
        <v>100</v>
      </c>
    </row>
    <row r="8199" spans="1:17" x14ac:dyDescent="0.25">
      <c r="A8199" s="4" t="s">
        <v>2839</v>
      </c>
      <c r="B8199" s="4" t="s">
        <v>82</v>
      </c>
      <c r="C8199" s="4" t="s">
        <v>1117</v>
      </c>
      <c r="D8199" s="4" t="s">
        <v>2954</v>
      </c>
      <c r="E8199" s="3" t="s">
        <v>183</v>
      </c>
      <c r="F8199" s="4"/>
      <c r="G8199" s="16" t="s">
        <v>2860</v>
      </c>
      <c r="H8199" s="16" t="s">
        <v>182</v>
      </c>
      <c r="I8199" s="183">
        <v>7000</v>
      </c>
      <c r="J8199" s="183">
        <v>0</v>
      </c>
      <c r="K8199" s="183">
        <v>0</v>
      </c>
      <c r="L8199" s="183">
        <f>M8199+N8199+O8199</f>
        <v>0</v>
      </c>
      <c r="M8199" s="17"/>
      <c r="N8199" s="17">
        <v>0</v>
      </c>
      <c r="O8199" s="17">
        <v>0</v>
      </c>
      <c r="P8199" s="17">
        <f t="shared" si="6880"/>
        <v>0</v>
      </c>
      <c r="Q8199" s="161" t="str">
        <f t="shared" si="6881"/>
        <v>-</v>
      </c>
    </row>
    <row r="8200" spans="1:17" x14ac:dyDescent="0.25">
      <c r="A8200" s="4" t="s">
        <v>2839</v>
      </c>
      <c r="B8200" s="4" t="s">
        <v>82</v>
      </c>
      <c r="C8200" s="4" t="s">
        <v>1117</v>
      </c>
      <c r="D8200" s="4" t="s">
        <v>2954</v>
      </c>
      <c r="E8200" s="3" t="s">
        <v>341</v>
      </c>
      <c r="F8200" s="4"/>
      <c r="G8200" s="16" t="s">
        <v>2860</v>
      </c>
      <c r="H8200" s="16" t="s">
        <v>340</v>
      </c>
      <c r="I8200" s="183">
        <v>103000</v>
      </c>
      <c r="J8200" s="183">
        <v>0</v>
      </c>
      <c r="K8200" s="183">
        <v>0</v>
      </c>
      <c r="L8200" s="183">
        <f>M8200+N8200+O8200</f>
        <v>0</v>
      </c>
      <c r="M8200" s="17"/>
      <c r="N8200" s="17">
        <v>0</v>
      </c>
      <c r="O8200" s="17">
        <v>0</v>
      </c>
      <c r="P8200" s="17">
        <f t="shared" si="6880"/>
        <v>0</v>
      </c>
      <c r="Q8200" s="161" t="str">
        <f t="shared" si="6881"/>
        <v>-</v>
      </c>
    </row>
    <row r="8201" spans="1:17" ht="22.5" x14ac:dyDescent="0.25">
      <c r="A8201" s="16" t="s">
        <v>1</v>
      </c>
      <c r="B8201" s="16" t="s">
        <v>1</v>
      </c>
      <c r="C8201" s="16" t="s">
        <v>1</v>
      </c>
      <c r="D8201" s="16" t="s">
        <v>1</v>
      </c>
      <c r="E8201" s="16" t="s">
        <v>1</v>
      </c>
      <c r="F8201" s="16" t="s">
        <v>1</v>
      </c>
      <c r="G8201" s="16" t="s">
        <v>1</v>
      </c>
      <c r="H8201" s="13" t="s">
        <v>2963</v>
      </c>
      <c r="I8201" s="184">
        <f t="shared" ref="I8201:O8201" si="6901">SUM(I8167,I8191,I8196)</f>
        <v>7436186</v>
      </c>
      <c r="J8201" s="184">
        <f t="shared" si="6901"/>
        <v>7161136</v>
      </c>
      <c r="K8201" s="184">
        <f t="shared" si="6901"/>
        <v>5894678</v>
      </c>
      <c r="L8201" s="184">
        <f t="shared" si="6901"/>
        <v>1260910</v>
      </c>
      <c r="M8201" s="14">
        <f t="shared" si="6901"/>
        <v>623539</v>
      </c>
      <c r="N8201" s="14">
        <f t="shared" si="6901"/>
        <v>562485</v>
      </c>
      <c r="O8201" s="14">
        <f t="shared" si="6901"/>
        <v>74886</v>
      </c>
      <c r="P8201" s="14">
        <f t="shared" si="6880"/>
        <v>7155588</v>
      </c>
      <c r="Q8201" s="184">
        <f t="shared" si="6881"/>
        <v>99.922526258403693</v>
      </c>
    </row>
    <row r="8202" spans="1:17" ht="15.75" thickBot="1" x14ac:dyDescent="0.3">
      <c r="A8202" s="16" t="s">
        <v>1</v>
      </c>
      <c r="B8202" s="16" t="s">
        <v>1</v>
      </c>
      <c r="C8202" s="16" t="s">
        <v>1</v>
      </c>
      <c r="D8202" s="16" t="s">
        <v>1</v>
      </c>
      <c r="E8202" s="16" t="s">
        <v>1</v>
      </c>
      <c r="F8202" s="16" t="s">
        <v>1</v>
      </c>
      <c r="G8202" s="16" t="s">
        <v>1</v>
      </c>
      <c r="H8202" s="2" t="s">
        <v>77</v>
      </c>
      <c r="I8202" s="185">
        <v>114</v>
      </c>
      <c r="J8202" s="185">
        <v>114</v>
      </c>
      <c r="K8202" s="185"/>
      <c r="L8202" s="185"/>
      <c r="M8202" s="15"/>
      <c r="N8202" s="15"/>
      <c r="O8202" s="15"/>
      <c r="P8202" s="15"/>
      <c r="Q8202" s="164"/>
    </row>
    <row r="8203" spans="1:17" ht="45.75" thickBot="1" x14ac:dyDescent="0.3">
      <c r="A8203" s="212" t="s">
        <v>1</v>
      </c>
      <c r="B8203" s="212" t="s">
        <v>1</v>
      </c>
      <c r="C8203" s="212" t="s">
        <v>1</v>
      </c>
      <c r="D8203" s="212" t="s">
        <v>1</v>
      </c>
      <c r="E8203" s="212" t="s">
        <v>1</v>
      </c>
      <c r="F8203" s="212" t="s">
        <v>1</v>
      </c>
      <c r="G8203" s="214" t="s">
        <v>1</v>
      </c>
      <c r="H8203" s="5" t="s">
        <v>78</v>
      </c>
      <c r="I8203" s="109" t="s">
        <v>3374</v>
      </c>
      <c r="J8203" s="109" t="s">
        <v>3433</v>
      </c>
      <c r="K8203" s="109" t="s">
        <v>3437</v>
      </c>
      <c r="L8203" s="109" t="s">
        <v>3434</v>
      </c>
      <c r="M8203" s="5" t="s">
        <v>3439</v>
      </c>
      <c r="N8203" s="5" t="s">
        <v>3440</v>
      </c>
      <c r="O8203" s="5" t="s">
        <v>3441</v>
      </c>
      <c r="P8203" s="5" t="s">
        <v>3438</v>
      </c>
      <c r="Q8203" s="162" t="s">
        <v>3302</v>
      </c>
    </row>
    <row r="8204" spans="1:17" x14ac:dyDescent="0.25">
      <c r="A8204" s="213"/>
      <c r="B8204" s="213"/>
      <c r="C8204" s="213"/>
      <c r="D8204" s="213"/>
      <c r="E8204" s="213"/>
      <c r="F8204" s="213"/>
      <c r="G8204" s="215"/>
      <c r="H8204" s="18" t="s">
        <v>1</v>
      </c>
      <c r="I8204" s="110">
        <v>1</v>
      </c>
      <c r="J8204" s="110">
        <v>2</v>
      </c>
      <c r="K8204" s="110">
        <v>20</v>
      </c>
      <c r="L8204" s="110" t="s">
        <v>3402</v>
      </c>
      <c r="M8204" s="12">
        <v>5</v>
      </c>
      <c r="N8204" s="12">
        <v>6</v>
      </c>
      <c r="O8204" s="12">
        <v>7</v>
      </c>
      <c r="P8204" s="12" t="s">
        <v>3303</v>
      </c>
      <c r="Q8204" s="110">
        <v>9</v>
      </c>
    </row>
    <row r="8205" spans="1:17" x14ac:dyDescent="0.25">
      <c r="A8205" s="213"/>
      <c r="B8205" s="213"/>
      <c r="C8205" s="213"/>
      <c r="D8205" s="213"/>
      <c r="E8205" s="213"/>
      <c r="F8205" s="213"/>
      <c r="G8205" s="215"/>
      <c r="H8205" s="19" t="s">
        <v>2874</v>
      </c>
      <c r="I8205" s="186">
        <f t="shared" ref="I8205:L8205" si="6902">SUM(I8201)</f>
        <v>7436186</v>
      </c>
      <c r="J8205" s="186">
        <f t="shared" ref="J8205" si="6903">SUM(J8201)</f>
        <v>7161136</v>
      </c>
      <c r="K8205" s="186">
        <f t="shared" ref="K8205" si="6904">SUM(K8201)</f>
        <v>5894678</v>
      </c>
      <c r="L8205" s="186">
        <f t="shared" si="6902"/>
        <v>1260910</v>
      </c>
      <c r="M8205" s="20">
        <f t="shared" ref="M8205:O8205" si="6905">SUM(M8201)</f>
        <v>623539</v>
      </c>
      <c r="N8205" s="20">
        <f t="shared" si="6905"/>
        <v>562485</v>
      </c>
      <c r="O8205" s="20">
        <f t="shared" si="6905"/>
        <v>74886</v>
      </c>
      <c r="P8205" s="20">
        <f>K8205+L8205</f>
        <v>7155588</v>
      </c>
      <c r="Q8205" s="186">
        <f>IF(J8205=0,"-",P8205/J8205*100)</f>
        <v>99.922526258403693</v>
      </c>
    </row>
    <row r="8206" spans="1:17" x14ac:dyDescent="0.25">
      <c r="A8206" s="213"/>
      <c r="B8206" s="213"/>
      <c r="C8206" s="213"/>
      <c r="D8206" s="213"/>
      <c r="E8206" s="213"/>
      <c r="F8206" s="213"/>
      <c r="G8206" s="215"/>
      <c r="H8206" s="21" t="s">
        <v>80</v>
      </c>
      <c r="I8206" s="186">
        <f t="shared" ref="I8206:L8206" si="6906">SUM(I8205)</f>
        <v>7436186</v>
      </c>
      <c r="J8206" s="186">
        <f t="shared" ref="J8206" si="6907">SUM(J8205)</f>
        <v>7161136</v>
      </c>
      <c r="K8206" s="186">
        <f t="shared" ref="K8206" si="6908">SUM(K8205)</f>
        <v>5894678</v>
      </c>
      <c r="L8206" s="186">
        <f t="shared" si="6906"/>
        <v>1260910</v>
      </c>
      <c r="M8206" s="20">
        <f t="shared" ref="M8206:O8206" si="6909">SUM(M8205)</f>
        <v>623539</v>
      </c>
      <c r="N8206" s="20">
        <f t="shared" si="6909"/>
        <v>562485</v>
      </c>
      <c r="O8206" s="20">
        <f t="shared" si="6909"/>
        <v>74886</v>
      </c>
      <c r="P8206" s="20">
        <f>K8206+L8206</f>
        <v>7155588</v>
      </c>
      <c r="Q8206" s="186">
        <f>IF(J8206=0,"-",P8206/J8206*100)</f>
        <v>99.922526258403693</v>
      </c>
    </row>
    <row r="8207" spans="1:17" x14ac:dyDescent="0.25">
      <c r="A8207" s="216"/>
      <c r="B8207" s="216"/>
      <c r="C8207" s="216"/>
      <c r="D8207" s="216"/>
      <c r="E8207" s="216"/>
      <c r="F8207" s="216"/>
      <c r="G8207" s="217"/>
      <c r="J8207" s="178">
        <v>0</v>
      </c>
      <c r="K8207" s="178">
        <v>0</v>
      </c>
      <c r="L8207" s="178">
        <f>M8207+N8207+O8207</f>
        <v>0</v>
      </c>
      <c r="P8207">
        <f>K8207+L8207</f>
        <v>0</v>
      </c>
      <c r="Q8207" s="160" t="str">
        <f>IF(J8207=0,"-",P8207/J8207*100)</f>
        <v>-</v>
      </c>
    </row>
    <row r="8208" spans="1:17" ht="15.75" thickBot="1" x14ac:dyDescent="0.3">
      <c r="A8208" s="16" t="s">
        <v>1</v>
      </c>
      <c r="B8208" s="16" t="s">
        <v>1</v>
      </c>
      <c r="C8208" s="16" t="s">
        <v>1</v>
      </c>
      <c r="D8208" s="16" t="s">
        <v>1</v>
      </c>
      <c r="E8208" s="16" t="s">
        <v>1</v>
      </c>
      <c r="F8208" s="16" t="s">
        <v>1</v>
      </c>
      <c r="G8208" s="16" t="s">
        <v>1</v>
      </c>
      <c r="H8208" s="22" t="s">
        <v>1</v>
      </c>
      <c r="I8208" s="187"/>
      <c r="J8208" s="187"/>
      <c r="K8208" s="187"/>
      <c r="L8208" s="187"/>
      <c r="M8208" s="22"/>
      <c r="N8208" s="22"/>
      <c r="O8208" s="22"/>
      <c r="P8208" s="22"/>
      <c r="Q8208" s="166"/>
    </row>
    <row r="8209" spans="1:17" ht="45.75" thickBot="1" x14ac:dyDescent="0.3">
      <c r="A8209" s="5" t="s">
        <v>4</v>
      </c>
      <c r="B8209" s="5" t="s">
        <v>5</v>
      </c>
      <c r="C8209" s="5" t="s">
        <v>6</v>
      </c>
      <c r="D8209" s="6" t="s">
        <v>1</v>
      </c>
      <c r="E8209" s="5" t="s">
        <v>7</v>
      </c>
      <c r="F8209" s="5" t="s">
        <v>8</v>
      </c>
      <c r="G8209" s="5" t="s">
        <v>9</v>
      </c>
      <c r="H8209" s="5" t="s">
        <v>10</v>
      </c>
      <c r="I8209" s="109" t="s">
        <v>3374</v>
      </c>
      <c r="J8209" s="109" t="s">
        <v>3433</v>
      </c>
      <c r="K8209" s="109" t="s">
        <v>3437</v>
      </c>
      <c r="L8209" s="109" t="s">
        <v>3434</v>
      </c>
      <c r="M8209" s="5" t="s">
        <v>3439</v>
      </c>
      <c r="N8209" s="5" t="s">
        <v>3440</v>
      </c>
      <c r="O8209" s="5" t="s">
        <v>3441</v>
      </c>
      <c r="P8209" s="5" t="s">
        <v>3438</v>
      </c>
      <c r="Q8209" s="162" t="s">
        <v>3302</v>
      </c>
    </row>
    <row r="8210" spans="1:17" x14ac:dyDescent="0.25">
      <c r="A8210" s="7" t="s">
        <v>1</v>
      </c>
      <c r="B8210" s="7" t="s">
        <v>1</v>
      </c>
      <c r="C8210" s="7" t="s">
        <v>1</v>
      </c>
      <c r="D8210" s="8" t="s">
        <v>1</v>
      </c>
      <c r="E8210" s="8" t="s">
        <v>1</v>
      </c>
      <c r="F8210" s="9" t="s">
        <v>1</v>
      </c>
      <c r="G8210" s="10" t="s">
        <v>1</v>
      </c>
      <c r="H8210" s="11" t="s">
        <v>1</v>
      </c>
      <c r="I8210" s="110">
        <v>1</v>
      </c>
      <c r="J8210" s="110">
        <v>2</v>
      </c>
      <c r="K8210" s="110">
        <v>20</v>
      </c>
      <c r="L8210" s="110" t="s">
        <v>3402</v>
      </c>
      <c r="M8210" s="12">
        <v>5</v>
      </c>
      <c r="N8210" s="12">
        <v>6</v>
      </c>
      <c r="O8210" s="12">
        <v>7</v>
      </c>
      <c r="P8210" s="12" t="s">
        <v>3303</v>
      </c>
      <c r="Q8210" s="110">
        <v>9</v>
      </c>
    </row>
    <row r="8211" spans="1:17" x14ac:dyDescent="0.25">
      <c r="A8211" s="1" t="s">
        <v>2839</v>
      </c>
      <c r="B8211" s="1" t="s">
        <v>82</v>
      </c>
      <c r="C8211" s="4" t="s">
        <v>1127</v>
      </c>
      <c r="D8211" s="4" t="s">
        <v>2964</v>
      </c>
      <c r="E8211" s="2" t="s">
        <v>1</v>
      </c>
      <c r="F8211" s="2" t="s">
        <v>1</v>
      </c>
      <c r="G8211" s="2" t="s">
        <v>1</v>
      </c>
      <c r="H8211" s="2" t="s">
        <v>2965</v>
      </c>
      <c r="I8211" s="183">
        <v>0</v>
      </c>
      <c r="J8211" s="183"/>
      <c r="K8211" s="183"/>
      <c r="L8211" s="183"/>
      <c r="M8211" s="3"/>
      <c r="N8211" s="3"/>
      <c r="O8211" s="3"/>
      <c r="P8211" s="3"/>
      <c r="Q8211" s="161"/>
    </row>
    <row r="8212" spans="1:17" ht="22.5" x14ac:dyDescent="0.25">
      <c r="A8212" s="1" t="s">
        <v>1</v>
      </c>
      <c r="B8212" s="1" t="s">
        <v>1</v>
      </c>
      <c r="C8212" s="1" t="s">
        <v>1</v>
      </c>
      <c r="D8212" s="2" t="s">
        <v>1</v>
      </c>
      <c r="E8212" s="2" t="s">
        <v>1</v>
      </c>
      <c r="F8212" s="2" t="s">
        <v>1</v>
      </c>
      <c r="G8212" s="2" t="s">
        <v>1</v>
      </c>
      <c r="H8212" s="13" t="s">
        <v>57</v>
      </c>
      <c r="I8212" s="184">
        <f t="shared" ref="I8212:O8213" si="6910">SUM(I8213)</f>
        <v>2549114</v>
      </c>
      <c r="J8212" s="184">
        <f t="shared" si="6910"/>
        <v>2549114</v>
      </c>
      <c r="K8212" s="184">
        <f t="shared" si="6910"/>
        <v>2137000</v>
      </c>
      <c r="L8212" s="184">
        <f t="shared" si="6910"/>
        <v>412114</v>
      </c>
      <c r="M8212" s="14">
        <f t="shared" si="6910"/>
        <v>240000</v>
      </c>
      <c r="N8212" s="14">
        <f t="shared" si="6910"/>
        <v>172114</v>
      </c>
      <c r="O8212" s="14">
        <f t="shared" si="6910"/>
        <v>0</v>
      </c>
      <c r="P8212" s="14">
        <f>K8212+L8212</f>
        <v>2549114</v>
      </c>
      <c r="Q8212" s="184">
        <f>IF(J8212=0,"-",P8212/J8212*100)</f>
        <v>100</v>
      </c>
    </row>
    <row r="8213" spans="1:17" x14ac:dyDescent="0.25">
      <c r="A8213" s="4" t="s">
        <v>2839</v>
      </c>
      <c r="B8213" s="4" t="s">
        <v>82</v>
      </c>
      <c r="C8213" s="4" t="s">
        <v>1127</v>
      </c>
      <c r="D8213" s="4" t="s">
        <v>2964</v>
      </c>
      <c r="E8213" s="2" t="s">
        <v>58</v>
      </c>
      <c r="F8213" s="2" t="s">
        <v>1</v>
      </c>
      <c r="G8213" s="2" t="s">
        <v>1</v>
      </c>
      <c r="H8213" s="2" t="s">
        <v>59</v>
      </c>
      <c r="I8213" s="185">
        <f t="shared" si="6910"/>
        <v>2549114</v>
      </c>
      <c r="J8213" s="185">
        <f t="shared" si="6910"/>
        <v>2549114</v>
      </c>
      <c r="K8213" s="185">
        <f t="shared" si="6910"/>
        <v>2137000</v>
      </c>
      <c r="L8213" s="185">
        <f t="shared" si="6910"/>
        <v>412114</v>
      </c>
      <c r="M8213" s="15">
        <f t="shared" si="6910"/>
        <v>240000</v>
      </c>
      <c r="N8213" s="15">
        <f t="shared" si="6910"/>
        <v>172114</v>
      </c>
      <c r="O8213" s="15">
        <f t="shared" si="6910"/>
        <v>0</v>
      </c>
      <c r="P8213" s="15">
        <f>K8213+L8213</f>
        <v>2549114</v>
      </c>
      <c r="Q8213" s="185">
        <f>IF(J8213=0,"-",P8213/J8213*100)</f>
        <v>100</v>
      </c>
    </row>
    <row r="8214" spans="1:17" x14ac:dyDescent="0.25">
      <c r="A8214" s="4" t="s">
        <v>2839</v>
      </c>
      <c r="B8214" s="4" t="s">
        <v>82</v>
      </c>
      <c r="C8214" s="4" t="s">
        <v>1127</v>
      </c>
      <c r="D8214" s="4" t="s">
        <v>2964</v>
      </c>
      <c r="E8214" s="3" t="s">
        <v>62</v>
      </c>
      <c r="F8214" s="4"/>
      <c r="G8214" s="16" t="s">
        <v>2860</v>
      </c>
      <c r="H8214" s="16" t="s">
        <v>61</v>
      </c>
      <c r="I8214" s="183">
        <v>2549114</v>
      </c>
      <c r="J8214" s="183">
        <v>2549114</v>
      </c>
      <c r="K8214" s="183">
        <v>2137000</v>
      </c>
      <c r="L8214" s="183">
        <f>M8214+N8214+O8214</f>
        <v>412114</v>
      </c>
      <c r="M8214" s="17">
        <v>240000</v>
      </c>
      <c r="N8214" s="17">
        <v>172114</v>
      </c>
      <c r="O8214" s="17"/>
      <c r="P8214" s="17">
        <f>K8214+L8214</f>
        <v>2549114</v>
      </c>
      <c r="Q8214" s="183">
        <f>IF(J8214=0,"-",P8214/J8214*100)</f>
        <v>100</v>
      </c>
    </row>
    <row r="8215" spans="1:17" ht="22.5" x14ac:dyDescent="0.25">
      <c r="A8215" s="16" t="s">
        <v>1</v>
      </c>
      <c r="B8215" s="16" t="s">
        <v>1</v>
      </c>
      <c r="C8215" s="16" t="s">
        <v>1</v>
      </c>
      <c r="D8215" s="16" t="s">
        <v>1</v>
      </c>
      <c r="E8215" s="16" t="s">
        <v>1</v>
      </c>
      <c r="F8215" s="16" t="s">
        <v>1</v>
      </c>
      <c r="G8215" s="16" t="s">
        <v>1</v>
      </c>
      <c r="H8215" s="13" t="s">
        <v>2966</v>
      </c>
      <c r="I8215" s="184">
        <f t="shared" ref="I8215:O8215" si="6911">SUM(I8212)</f>
        <v>2549114</v>
      </c>
      <c r="J8215" s="184">
        <f t="shared" si="6911"/>
        <v>2549114</v>
      </c>
      <c r="K8215" s="184">
        <f t="shared" si="6911"/>
        <v>2137000</v>
      </c>
      <c r="L8215" s="184">
        <f t="shared" si="6911"/>
        <v>412114</v>
      </c>
      <c r="M8215" s="14">
        <f t="shared" si="6911"/>
        <v>240000</v>
      </c>
      <c r="N8215" s="14">
        <f t="shared" si="6911"/>
        <v>172114</v>
      </c>
      <c r="O8215" s="14">
        <f t="shared" si="6911"/>
        <v>0</v>
      </c>
      <c r="P8215" s="14">
        <f>K8215+L8215</f>
        <v>2549114</v>
      </c>
      <c r="Q8215" s="184">
        <f>IF(J8215=0,"-",P8215/J8215*100)</f>
        <v>100</v>
      </c>
    </row>
    <row r="8216" spans="1:17" ht="15.75" thickBot="1" x14ac:dyDescent="0.3">
      <c r="A8216" s="16" t="s">
        <v>1</v>
      </c>
      <c r="B8216" s="16" t="s">
        <v>1</v>
      </c>
      <c r="C8216" s="16" t="s">
        <v>1</v>
      </c>
      <c r="D8216" s="16" t="s">
        <v>1</v>
      </c>
      <c r="E8216" s="16" t="s">
        <v>1</v>
      </c>
      <c r="F8216" s="16" t="s">
        <v>1</v>
      </c>
      <c r="G8216" s="16" t="s">
        <v>1</v>
      </c>
      <c r="H8216" s="2" t="s">
        <v>77</v>
      </c>
      <c r="I8216" s="185">
        <v>54</v>
      </c>
      <c r="J8216" s="185">
        <v>54</v>
      </c>
      <c r="K8216" s="185"/>
      <c r="L8216" s="185"/>
      <c r="M8216" s="15"/>
      <c r="N8216" s="15"/>
      <c r="O8216" s="15"/>
      <c r="P8216" s="15"/>
      <c r="Q8216" s="164"/>
    </row>
    <row r="8217" spans="1:17" ht="45.75" thickBot="1" x14ac:dyDescent="0.3">
      <c r="A8217" s="212" t="s">
        <v>1</v>
      </c>
      <c r="B8217" s="212" t="s">
        <v>1</v>
      </c>
      <c r="C8217" s="212" t="s">
        <v>1</v>
      </c>
      <c r="D8217" s="212" t="s">
        <v>1</v>
      </c>
      <c r="E8217" s="212" t="s">
        <v>1</v>
      </c>
      <c r="F8217" s="212" t="s">
        <v>1</v>
      </c>
      <c r="G8217" s="214" t="s">
        <v>1</v>
      </c>
      <c r="H8217" s="5" t="s">
        <v>78</v>
      </c>
      <c r="I8217" s="109" t="s">
        <v>3374</v>
      </c>
      <c r="J8217" s="109" t="s">
        <v>3433</v>
      </c>
      <c r="K8217" s="109" t="s">
        <v>3437</v>
      </c>
      <c r="L8217" s="109" t="s">
        <v>3434</v>
      </c>
      <c r="M8217" s="5" t="s">
        <v>3439</v>
      </c>
      <c r="N8217" s="5" t="s">
        <v>3440</v>
      </c>
      <c r="O8217" s="5" t="s">
        <v>3441</v>
      </c>
      <c r="P8217" s="5" t="s">
        <v>3438</v>
      </c>
      <c r="Q8217" s="162" t="s">
        <v>3302</v>
      </c>
    </row>
    <row r="8218" spans="1:17" x14ac:dyDescent="0.25">
      <c r="A8218" s="213"/>
      <c r="B8218" s="213"/>
      <c r="C8218" s="213"/>
      <c r="D8218" s="213"/>
      <c r="E8218" s="213"/>
      <c r="F8218" s="213"/>
      <c r="G8218" s="215"/>
      <c r="H8218" s="18" t="s">
        <v>1</v>
      </c>
      <c r="I8218" s="110">
        <v>1</v>
      </c>
      <c r="J8218" s="110">
        <v>2</v>
      </c>
      <c r="K8218" s="110">
        <v>20</v>
      </c>
      <c r="L8218" s="110" t="s">
        <v>3402</v>
      </c>
      <c r="M8218" s="12">
        <v>5</v>
      </c>
      <c r="N8218" s="12">
        <v>6</v>
      </c>
      <c r="O8218" s="12">
        <v>7</v>
      </c>
      <c r="P8218" s="12" t="s">
        <v>3303</v>
      </c>
      <c r="Q8218" s="110">
        <v>9</v>
      </c>
    </row>
    <row r="8219" spans="1:17" x14ac:dyDescent="0.25">
      <c r="A8219" s="213"/>
      <c r="B8219" s="213"/>
      <c r="C8219" s="213"/>
      <c r="D8219" s="213"/>
      <c r="E8219" s="213"/>
      <c r="F8219" s="213"/>
      <c r="G8219" s="215"/>
      <c r="H8219" s="19" t="s">
        <v>2874</v>
      </c>
      <c r="I8219" s="186">
        <f t="shared" ref="I8219:L8219" si="6912">SUM(I8215)</f>
        <v>2549114</v>
      </c>
      <c r="J8219" s="186">
        <f t="shared" ref="J8219" si="6913">SUM(J8215)</f>
        <v>2549114</v>
      </c>
      <c r="K8219" s="186">
        <f t="shared" ref="K8219" si="6914">SUM(K8215)</f>
        <v>2137000</v>
      </c>
      <c r="L8219" s="186">
        <f t="shared" si="6912"/>
        <v>412114</v>
      </c>
      <c r="M8219" s="20">
        <f t="shared" ref="M8219:O8219" si="6915">SUM(M8215)</f>
        <v>240000</v>
      </c>
      <c r="N8219" s="20">
        <f t="shared" si="6915"/>
        <v>172114</v>
      </c>
      <c r="O8219" s="20">
        <f t="shared" si="6915"/>
        <v>0</v>
      </c>
      <c r="P8219" s="20">
        <f>K8219+L8219</f>
        <v>2549114</v>
      </c>
      <c r="Q8219" s="186">
        <f>IF(J8219=0,"-",P8219/J8219*100)</f>
        <v>100</v>
      </c>
    </row>
    <row r="8220" spans="1:17" x14ac:dyDescent="0.25">
      <c r="A8220" s="213"/>
      <c r="B8220" s="213"/>
      <c r="C8220" s="213"/>
      <c r="D8220" s="213"/>
      <c r="E8220" s="213"/>
      <c r="F8220" s="213"/>
      <c r="G8220" s="215"/>
      <c r="H8220" s="21" t="s">
        <v>80</v>
      </c>
      <c r="I8220" s="186">
        <f t="shared" ref="I8220:L8220" si="6916">SUM(I8219)</f>
        <v>2549114</v>
      </c>
      <c r="J8220" s="186">
        <f t="shared" ref="J8220" si="6917">SUM(J8219)</f>
        <v>2549114</v>
      </c>
      <c r="K8220" s="186">
        <f t="shared" ref="K8220" si="6918">SUM(K8219)</f>
        <v>2137000</v>
      </c>
      <c r="L8220" s="186">
        <f t="shared" si="6916"/>
        <v>412114</v>
      </c>
      <c r="M8220" s="20">
        <f t="shared" ref="M8220:O8220" si="6919">SUM(M8219)</f>
        <v>240000</v>
      </c>
      <c r="N8220" s="20">
        <f t="shared" si="6919"/>
        <v>172114</v>
      </c>
      <c r="O8220" s="20">
        <f t="shared" si="6919"/>
        <v>0</v>
      </c>
      <c r="P8220" s="20">
        <f>K8220+L8220</f>
        <v>2549114</v>
      </c>
      <c r="Q8220" s="186">
        <f>IF(J8220=0,"-",P8220/J8220*100)</f>
        <v>100</v>
      </c>
    </row>
    <row r="8221" spans="1:17" x14ac:dyDescent="0.25">
      <c r="A8221" s="216"/>
      <c r="B8221" s="216"/>
      <c r="C8221" s="216"/>
      <c r="D8221" s="216"/>
      <c r="E8221" s="216"/>
      <c r="F8221" s="216"/>
      <c r="G8221" s="217"/>
      <c r="J8221" s="178">
        <v>0</v>
      </c>
      <c r="K8221" s="178">
        <v>0</v>
      </c>
      <c r="L8221" s="178">
        <f>M8221+N8221+O8221</f>
        <v>0</v>
      </c>
      <c r="P8221">
        <f>K8221+L8221</f>
        <v>0</v>
      </c>
      <c r="Q8221" s="160" t="str">
        <f>IF(J8221=0,"-",P8221/J8221*100)</f>
        <v>-</v>
      </c>
    </row>
    <row r="8222" spans="1:17" ht="15.75" thickBot="1" x14ac:dyDescent="0.3">
      <c r="A8222" s="16" t="s">
        <v>1</v>
      </c>
      <c r="B8222" s="16" t="s">
        <v>1</v>
      </c>
      <c r="C8222" s="16" t="s">
        <v>1</v>
      </c>
      <c r="D8222" s="16" t="s">
        <v>1</v>
      </c>
      <c r="E8222" s="16" t="s">
        <v>1</v>
      </c>
      <c r="F8222" s="16" t="s">
        <v>1</v>
      </c>
      <c r="G8222" s="16" t="s">
        <v>1</v>
      </c>
      <c r="H8222" s="22" t="s">
        <v>1</v>
      </c>
      <c r="I8222" s="187"/>
      <c r="J8222" s="187"/>
      <c r="K8222" s="187"/>
      <c r="L8222" s="187"/>
      <c r="M8222" s="22"/>
      <c r="N8222" s="22"/>
      <c r="O8222" s="22"/>
      <c r="P8222" s="22"/>
      <c r="Q8222" s="166"/>
    </row>
    <row r="8223" spans="1:17" ht="45.75" thickBot="1" x14ac:dyDescent="0.3">
      <c r="A8223" s="5" t="s">
        <v>4</v>
      </c>
      <c r="B8223" s="5" t="s">
        <v>5</v>
      </c>
      <c r="C8223" s="5" t="s">
        <v>6</v>
      </c>
      <c r="D8223" s="6" t="s">
        <v>1</v>
      </c>
      <c r="E8223" s="5" t="s">
        <v>7</v>
      </c>
      <c r="F8223" s="5" t="s">
        <v>8</v>
      </c>
      <c r="G8223" s="5" t="s">
        <v>9</v>
      </c>
      <c r="H8223" s="5" t="s">
        <v>10</v>
      </c>
      <c r="I8223" s="109" t="s">
        <v>3374</v>
      </c>
      <c r="J8223" s="109" t="s">
        <v>3433</v>
      </c>
      <c r="K8223" s="109" t="s">
        <v>3437</v>
      </c>
      <c r="L8223" s="109" t="s">
        <v>3434</v>
      </c>
      <c r="M8223" s="5" t="s">
        <v>3439</v>
      </c>
      <c r="N8223" s="5" t="s">
        <v>3440</v>
      </c>
      <c r="O8223" s="5" t="s">
        <v>3441</v>
      </c>
      <c r="P8223" s="5" t="s">
        <v>3438</v>
      </c>
      <c r="Q8223" s="162" t="s">
        <v>3302</v>
      </c>
    </row>
    <row r="8224" spans="1:17" x14ac:dyDescent="0.25">
      <c r="A8224" s="7" t="s">
        <v>1</v>
      </c>
      <c r="B8224" s="7" t="s">
        <v>1</v>
      </c>
      <c r="C8224" s="7" t="s">
        <v>1</v>
      </c>
      <c r="D8224" s="8" t="s">
        <v>1</v>
      </c>
      <c r="E8224" s="8" t="s">
        <v>1</v>
      </c>
      <c r="F8224" s="9" t="s">
        <v>1</v>
      </c>
      <c r="G8224" s="10" t="s">
        <v>1</v>
      </c>
      <c r="H8224" s="11" t="s">
        <v>1</v>
      </c>
      <c r="I8224" s="110">
        <v>1</v>
      </c>
      <c r="J8224" s="110">
        <v>2</v>
      </c>
      <c r="K8224" s="110">
        <v>20</v>
      </c>
      <c r="L8224" s="110" t="s">
        <v>3402</v>
      </c>
      <c r="M8224" s="12">
        <v>5</v>
      </c>
      <c r="N8224" s="12">
        <v>6</v>
      </c>
      <c r="O8224" s="12">
        <v>7</v>
      </c>
      <c r="P8224" s="12" t="s">
        <v>3303</v>
      </c>
      <c r="Q8224" s="110">
        <v>9</v>
      </c>
    </row>
    <row r="8225" spans="1:17" ht="22.5" x14ac:dyDescent="0.25">
      <c r="A8225" s="1" t="s">
        <v>2839</v>
      </c>
      <c r="B8225" s="1" t="s">
        <v>82</v>
      </c>
      <c r="C8225" s="4" t="s">
        <v>1138</v>
      </c>
      <c r="D8225" s="4" t="s">
        <v>2967</v>
      </c>
      <c r="E8225" s="2" t="s">
        <v>1</v>
      </c>
      <c r="F8225" s="2" t="s">
        <v>1</v>
      </c>
      <c r="G8225" s="2" t="s">
        <v>1</v>
      </c>
      <c r="H8225" s="2" t="s">
        <v>2968</v>
      </c>
      <c r="I8225" s="183">
        <v>0</v>
      </c>
      <c r="J8225" s="183"/>
      <c r="K8225" s="183"/>
      <c r="L8225" s="183"/>
      <c r="M8225" s="3"/>
      <c r="N8225" s="3"/>
      <c r="O8225" s="3"/>
      <c r="P8225" s="3"/>
      <c r="Q8225" s="161"/>
    </row>
    <row r="8226" spans="1:17" ht="33.75" x14ac:dyDescent="0.25">
      <c r="A8226" s="1" t="s">
        <v>1</v>
      </c>
      <c r="B8226" s="1" t="s">
        <v>1</v>
      </c>
      <c r="C8226" s="1" t="s">
        <v>1</v>
      </c>
      <c r="D8226" s="2" t="s">
        <v>1</v>
      </c>
      <c r="E8226" s="2" t="s">
        <v>1</v>
      </c>
      <c r="F8226" s="2" t="s">
        <v>1</v>
      </c>
      <c r="G8226" s="2" t="s">
        <v>1</v>
      </c>
      <c r="H8226" s="13" t="s">
        <v>14</v>
      </c>
      <c r="I8226" s="184">
        <f t="shared" ref="I8226:L8226" si="6920">SUM(I8227,I8235,I8237)</f>
        <v>3929087</v>
      </c>
      <c r="J8226" s="184">
        <f t="shared" ref="J8226" si="6921">SUM(J8227,J8235,J8237)</f>
        <v>3834635</v>
      </c>
      <c r="K8226" s="184">
        <f t="shared" ref="K8226" si="6922">SUM(K8227,K8235,K8237)</f>
        <v>3061845</v>
      </c>
      <c r="L8226" s="184">
        <f t="shared" si="6920"/>
        <v>750924</v>
      </c>
      <c r="M8226" s="14">
        <f t="shared" ref="M8226:O8226" si="6923">SUM(M8227,M8235,M8237)</f>
        <v>334671</v>
      </c>
      <c r="N8226" s="14">
        <f t="shared" si="6923"/>
        <v>325135</v>
      </c>
      <c r="O8226" s="14">
        <f t="shared" si="6923"/>
        <v>91118</v>
      </c>
      <c r="P8226" s="14">
        <f t="shared" ref="P8226:P8260" si="6924">K8226+L8226</f>
        <v>3812769</v>
      </c>
      <c r="Q8226" s="184">
        <f t="shared" ref="Q8226:Q8260" si="6925">IF(J8226=0,"-",P8226/J8226*100)</f>
        <v>99.429776236851751</v>
      </c>
    </row>
    <row r="8227" spans="1:17" x14ac:dyDescent="0.25">
      <c r="A8227" s="4" t="s">
        <v>2839</v>
      </c>
      <c r="B8227" s="4" t="s">
        <v>82</v>
      </c>
      <c r="C8227" s="4" t="s">
        <v>1138</v>
      </c>
      <c r="D8227" s="4" t="s">
        <v>2967</v>
      </c>
      <c r="E8227" s="2" t="s">
        <v>15</v>
      </c>
      <c r="F8227" s="2" t="s">
        <v>1</v>
      </c>
      <c r="G8227" s="2" t="s">
        <v>1</v>
      </c>
      <c r="H8227" s="2" t="s">
        <v>16</v>
      </c>
      <c r="I8227" s="185">
        <f t="shared" ref="I8227:L8227" si="6926">SUM(I8228:I8229)</f>
        <v>3354997</v>
      </c>
      <c r="J8227" s="185">
        <f t="shared" ref="J8227" si="6927">SUM(J8228:J8229)</f>
        <v>3319969</v>
      </c>
      <c r="K8227" s="185">
        <f t="shared" ref="K8227" si="6928">SUM(K8228:K8229)</f>
        <v>2635294</v>
      </c>
      <c r="L8227" s="185">
        <f t="shared" si="6926"/>
        <v>668227</v>
      </c>
      <c r="M8227" s="15">
        <f t="shared" ref="M8227:O8227" si="6929">SUM(M8228:M8229)</f>
        <v>290169</v>
      </c>
      <c r="N8227" s="15">
        <f t="shared" si="6929"/>
        <v>295533</v>
      </c>
      <c r="O8227" s="15">
        <f t="shared" si="6929"/>
        <v>82525</v>
      </c>
      <c r="P8227" s="15">
        <f t="shared" si="6924"/>
        <v>3303521</v>
      </c>
      <c r="Q8227" s="185">
        <f t="shared" si="6925"/>
        <v>99.50457368728442</v>
      </c>
    </row>
    <row r="8228" spans="1:17" x14ac:dyDescent="0.25">
      <c r="A8228" s="4" t="s">
        <v>2839</v>
      </c>
      <c r="B8228" s="4" t="s">
        <v>82</v>
      </c>
      <c r="C8228" s="4" t="s">
        <v>1138</v>
      </c>
      <c r="D8228" s="4" t="s">
        <v>2967</v>
      </c>
      <c r="E8228" s="3" t="s">
        <v>18</v>
      </c>
      <c r="F8228" s="4"/>
      <c r="G8228" s="16" t="s">
        <v>2860</v>
      </c>
      <c r="H8228" s="16" t="s">
        <v>17</v>
      </c>
      <c r="I8228" s="183">
        <v>3056804</v>
      </c>
      <c r="J8228" s="183">
        <v>3008894</v>
      </c>
      <c r="K8228" s="183">
        <v>2396453</v>
      </c>
      <c r="L8228" s="183">
        <f>M8228+N8228+O8228</f>
        <v>612441</v>
      </c>
      <c r="M8228" s="17">
        <v>275000</v>
      </c>
      <c r="N8228" s="17">
        <v>275000</v>
      </c>
      <c r="O8228" s="17">
        <v>62441</v>
      </c>
      <c r="P8228" s="17">
        <f t="shared" si="6924"/>
        <v>3008894</v>
      </c>
      <c r="Q8228" s="183">
        <f t="shared" si="6925"/>
        <v>100</v>
      </c>
    </row>
    <row r="8229" spans="1:17" x14ac:dyDescent="0.25">
      <c r="A8229" s="1" t="s">
        <v>2839</v>
      </c>
      <c r="B8229" s="1" t="s">
        <v>82</v>
      </c>
      <c r="C8229" s="1" t="s">
        <v>1138</v>
      </c>
      <c r="D8229" s="1" t="s">
        <v>2967</v>
      </c>
      <c r="E8229" s="1" t="s">
        <v>20</v>
      </c>
      <c r="F8229" s="4" t="s">
        <v>1</v>
      </c>
      <c r="G8229" s="16" t="s">
        <v>1</v>
      </c>
      <c r="H8229" s="2" t="s">
        <v>21</v>
      </c>
      <c r="I8229" s="185">
        <f t="shared" ref="I8229:O8229" si="6930">SUM(I8230:I8234)</f>
        <v>298193</v>
      </c>
      <c r="J8229" s="185">
        <f t="shared" si="6930"/>
        <v>311075</v>
      </c>
      <c r="K8229" s="185">
        <f t="shared" si="6930"/>
        <v>238841</v>
      </c>
      <c r="L8229" s="185">
        <f t="shared" si="6930"/>
        <v>55786</v>
      </c>
      <c r="M8229" s="15">
        <f t="shared" si="6930"/>
        <v>15169</v>
      </c>
      <c r="N8229" s="15">
        <f t="shared" si="6930"/>
        <v>20533</v>
      </c>
      <c r="O8229" s="15">
        <f t="shared" si="6930"/>
        <v>20084</v>
      </c>
      <c r="P8229" s="15">
        <f t="shared" si="6924"/>
        <v>294627</v>
      </c>
      <c r="Q8229" s="185">
        <f t="shared" si="6925"/>
        <v>94.712529132845773</v>
      </c>
    </row>
    <row r="8230" spans="1:17" x14ac:dyDescent="0.25">
      <c r="A8230" s="4" t="s">
        <v>2839</v>
      </c>
      <c r="B8230" s="4" t="s">
        <v>82</v>
      </c>
      <c r="C8230" s="4" t="s">
        <v>1138</v>
      </c>
      <c r="D8230" s="4" t="s">
        <v>2967</v>
      </c>
      <c r="E8230" s="3" t="s">
        <v>22</v>
      </c>
      <c r="F8230" s="4" t="s">
        <v>2969</v>
      </c>
      <c r="G8230" s="16" t="s">
        <v>2860</v>
      </c>
      <c r="H8230" s="16" t="s">
        <v>86</v>
      </c>
      <c r="I8230" s="183">
        <v>37895</v>
      </c>
      <c r="J8230" s="183">
        <v>37895</v>
      </c>
      <c r="K8230" s="183">
        <v>29759</v>
      </c>
      <c r="L8230" s="183">
        <f>M8230+N8230+O8230</f>
        <v>8136</v>
      </c>
      <c r="M8230" s="17">
        <v>2869</v>
      </c>
      <c r="N8230" s="17">
        <v>3683</v>
      </c>
      <c r="O8230" s="17">
        <v>1584</v>
      </c>
      <c r="P8230" s="17">
        <f t="shared" si="6924"/>
        <v>37895</v>
      </c>
      <c r="Q8230" s="183">
        <f t="shared" si="6925"/>
        <v>100</v>
      </c>
    </row>
    <row r="8231" spans="1:17" x14ac:dyDescent="0.25">
      <c r="A8231" s="4" t="s">
        <v>2839</v>
      </c>
      <c r="B8231" s="4" t="s">
        <v>82</v>
      </c>
      <c r="C8231" s="4" t="s">
        <v>1138</v>
      </c>
      <c r="D8231" s="4" t="s">
        <v>2967</v>
      </c>
      <c r="E8231" s="3" t="s">
        <v>22</v>
      </c>
      <c r="F8231" s="4" t="s">
        <v>2970</v>
      </c>
      <c r="G8231" s="16" t="s">
        <v>2860</v>
      </c>
      <c r="H8231" s="16" t="s">
        <v>26</v>
      </c>
      <c r="I8231" s="183">
        <v>198198</v>
      </c>
      <c r="J8231" s="183">
        <v>198198</v>
      </c>
      <c r="K8231" s="183">
        <v>134100</v>
      </c>
      <c r="L8231" s="183">
        <f>M8231+N8231+O8231</f>
        <v>47650</v>
      </c>
      <c r="M8231" s="17">
        <v>12300</v>
      </c>
      <c r="N8231" s="17">
        <v>16850</v>
      </c>
      <c r="O8231" s="17">
        <v>18500</v>
      </c>
      <c r="P8231" s="17">
        <f t="shared" si="6924"/>
        <v>181750</v>
      </c>
      <c r="Q8231" s="183">
        <f t="shared" si="6925"/>
        <v>91.701228064864424</v>
      </c>
    </row>
    <row r="8232" spans="1:17" x14ac:dyDescent="0.25">
      <c r="A8232" s="4" t="s">
        <v>2839</v>
      </c>
      <c r="B8232" s="4" t="s">
        <v>82</v>
      </c>
      <c r="C8232" s="4" t="s">
        <v>1138</v>
      </c>
      <c r="D8232" s="4" t="s">
        <v>2967</v>
      </c>
      <c r="E8232" s="3" t="s">
        <v>22</v>
      </c>
      <c r="F8232" s="4" t="s">
        <v>2971</v>
      </c>
      <c r="G8232" s="16" t="s">
        <v>2860</v>
      </c>
      <c r="H8232" s="16" t="s">
        <v>28</v>
      </c>
      <c r="I8232" s="183">
        <v>42900</v>
      </c>
      <c r="J8232" s="183">
        <v>43230</v>
      </c>
      <c r="K8232" s="183">
        <v>43230</v>
      </c>
      <c r="L8232" s="183">
        <f>M8232+N8232+O8232</f>
        <v>0</v>
      </c>
      <c r="M8232" s="17"/>
      <c r="N8232" s="17"/>
      <c r="O8232" s="17"/>
      <c r="P8232" s="17">
        <f t="shared" si="6924"/>
        <v>43230</v>
      </c>
      <c r="Q8232" s="183">
        <f t="shared" si="6925"/>
        <v>100</v>
      </c>
    </row>
    <row r="8233" spans="1:17" x14ac:dyDescent="0.25">
      <c r="A8233" s="4" t="s">
        <v>2839</v>
      </c>
      <c r="B8233" s="4" t="s">
        <v>82</v>
      </c>
      <c r="C8233" s="4" t="s">
        <v>1138</v>
      </c>
      <c r="D8233" s="4" t="s">
        <v>2967</v>
      </c>
      <c r="E8233" s="3" t="s">
        <v>22</v>
      </c>
      <c r="F8233" s="4" t="s">
        <v>2972</v>
      </c>
      <c r="G8233" s="16" t="s">
        <v>2860</v>
      </c>
      <c r="H8233" s="16" t="s">
        <v>24</v>
      </c>
      <c r="I8233" s="183">
        <v>0</v>
      </c>
      <c r="J8233" s="183">
        <v>0</v>
      </c>
      <c r="K8233" s="183">
        <v>0</v>
      </c>
      <c r="L8233" s="183">
        <f>M8233+N8233+O8233</f>
        <v>0</v>
      </c>
      <c r="M8233" s="17"/>
      <c r="N8233" s="17"/>
      <c r="O8233" s="17"/>
      <c r="P8233" s="17">
        <f t="shared" si="6924"/>
        <v>0</v>
      </c>
      <c r="Q8233" s="161" t="str">
        <f t="shared" si="6925"/>
        <v>-</v>
      </c>
    </row>
    <row r="8234" spans="1:17" x14ac:dyDescent="0.25">
      <c r="A8234" s="4" t="s">
        <v>2839</v>
      </c>
      <c r="B8234" s="4" t="s">
        <v>82</v>
      </c>
      <c r="C8234" s="4" t="s">
        <v>1138</v>
      </c>
      <c r="D8234" s="4" t="s">
        <v>2967</v>
      </c>
      <c r="E8234" s="3" t="s">
        <v>22</v>
      </c>
      <c r="F8234" s="4" t="s">
        <v>2973</v>
      </c>
      <c r="G8234" s="16" t="s">
        <v>2860</v>
      </c>
      <c r="H8234" s="16" t="s">
        <v>30</v>
      </c>
      <c r="I8234" s="183">
        <v>19200</v>
      </c>
      <c r="J8234" s="183">
        <v>31752</v>
      </c>
      <c r="K8234" s="183">
        <v>31752</v>
      </c>
      <c r="L8234" s="183">
        <f>M8234+N8234+O8234</f>
        <v>0</v>
      </c>
      <c r="M8234" s="17"/>
      <c r="N8234" s="17"/>
      <c r="O8234" s="17"/>
      <c r="P8234" s="17">
        <f t="shared" si="6924"/>
        <v>31752</v>
      </c>
      <c r="Q8234" s="183">
        <f t="shared" si="6925"/>
        <v>100</v>
      </c>
    </row>
    <row r="8235" spans="1:17" x14ac:dyDescent="0.25">
      <c r="A8235" s="4" t="s">
        <v>2839</v>
      </c>
      <c r="B8235" s="4" t="s">
        <v>82</v>
      </c>
      <c r="C8235" s="4" t="s">
        <v>1138</v>
      </c>
      <c r="D8235" s="4" t="s">
        <v>2967</v>
      </c>
      <c r="E8235" s="2" t="s">
        <v>31</v>
      </c>
      <c r="F8235" s="2" t="s">
        <v>1</v>
      </c>
      <c r="G8235" s="2" t="s">
        <v>1</v>
      </c>
      <c r="H8235" s="2" t="s">
        <v>32</v>
      </c>
      <c r="I8235" s="185">
        <f t="shared" ref="I8235:O8235" si="6931">SUM(I8236)</f>
        <v>320964</v>
      </c>
      <c r="J8235" s="185">
        <f t="shared" si="6931"/>
        <v>316984</v>
      </c>
      <c r="K8235" s="185">
        <f t="shared" si="6931"/>
        <v>248868</v>
      </c>
      <c r="L8235" s="185">
        <f t="shared" si="6931"/>
        <v>68116</v>
      </c>
      <c r="M8235" s="15">
        <f t="shared" si="6931"/>
        <v>30652</v>
      </c>
      <c r="N8235" s="15">
        <f t="shared" si="6931"/>
        <v>28871</v>
      </c>
      <c r="O8235" s="15">
        <f t="shared" si="6931"/>
        <v>8593</v>
      </c>
      <c r="P8235" s="15">
        <f t="shared" si="6924"/>
        <v>316984</v>
      </c>
      <c r="Q8235" s="185">
        <f t="shared" si="6925"/>
        <v>100</v>
      </c>
    </row>
    <row r="8236" spans="1:17" x14ac:dyDescent="0.25">
      <c r="A8236" s="4" t="s">
        <v>2839</v>
      </c>
      <c r="B8236" s="4" t="s">
        <v>82</v>
      </c>
      <c r="C8236" s="4" t="s">
        <v>1138</v>
      </c>
      <c r="D8236" s="4" t="s">
        <v>2967</v>
      </c>
      <c r="E8236" s="3" t="s">
        <v>34</v>
      </c>
      <c r="F8236" s="4"/>
      <c r="G8236" s="16" t="s">
        <v>2860</v>
      </c>
      <c r="H8236" s="16" t="s">
        <v>33</v>
      </c>
      <c r="I8236" s="183">
        <v>320964</v>
      </c>
      <c r="J8236" s="183">
        <v>316984</v>
      </c>
      <c r="K8236" s="183">
        <v>248868</v>
      </c>
      <c r="L8236" s="183">
        <f>M8236+N8236+O8236</f>
        <v>68116</v>
      </c>
      <c r="M8236" s="17">
        <v>30652</v>
      </c>
      <c r="N8236" s="17">
        <v>28871</v>
      </c>
      <c r="O8236" s="17">
        <v>8593</v>
      </c>
      <c r="P8236" s="17">
        <f t="shared" si="6924"/>
        <v>316984</v>
      </c>
      <c r="Q8236" s="183">
        <f t="shared" si="6925"/>
        <v>100</v>
      </c>
    </row>
    <row r="8237" spans="1:17" x14ac:dyDescent="0.25">
      <c r="A8237" s="4" t="s">
        <v>2839</v>
      </c>
      <c r="B8237" s="4" t="s">
        <v>82</v>
      </c>
      <c r="C8237" s="4" t="s">
        <v>1138</v>
      </c>
      <c r="D8237" s="4" t="s">
        <v>2967</v>
      </c>
      <c r="E8237" s="2" t="s">
        <v>35</v>
      </c>
      <c r="F8237" s="2" t="s">
        <v>1</v>
      </c>
      <c r="G8237" s="2" t="s">
        <v>1</v>
      </c>
      <c r="H8237" s="2" t="s">
        <v>36</v>
      </c>
      <c r="I8237" s="185">
        <f t="shared" ref="I8237:O8237" si="6932">SUM(I8238:I8246)</f>
        <v>253126</v>
      </c>
      <c r="J8237" s="185">
        <f t="shared" si="6932"/>
        <v>197682</v>
      </c>
      <c r="K8237" s="185">
        <f t="shared" si="6932"/>
        <v>177683</v>
      </c>
      <c r="L8237" s="185">
        <f t="shared" si="6932"/>
        <v>14581</v>
      </c>
      <c r="M8237" s="15">
        <f t="shared" si="6932"/>
        <v>13850</v>
      </c>
      <c r="N8237" s="15">
        <f t="shared" si="6932"/>
        <v>731</v>
      </c>
      <c r="O8237" s="15">
        <f t="shared" si="6932"/>
        <v>0</v>
      </c>
      <c r="P8237" s="15">
        <f t="shared" si="6924"/>
        <v>192264</v>
      </c>
      <c r="Q8237" s="185">
        <f t="shared" si="6925"/>
        <v>97.259234528181622</v>
      </c>
    </row>
    <row r="8238" spans="1:17" x14ac:dyDescent="0.25">
      <c r="A8238" s="4" t="s">
        <v>2839</v>
      </c>
      <c r="B8238" s="4" t="s">
        <v>82</v>
      </c>
      <c r="C8238" s="4" t="s">
        <v>1138</v>
      </c>
      <c r="D8238" s="4" t="s">
        <v>2967</v>
      </c>
      <c r="E8238" s="3" t="s">
        <v>39</v>
      </c>
      <c r="F8238" s="4"/>
      <c r="G8238" s="16" t="s">
        <v>2860</v>
      </c>
      <c r="H8238" s="16" t="s">
        <v>38</v>
      </c>
      <c r="I8238" s="183">
        <v>22300</v>
      </c>
      <c r="J8238" s="183">
        <v>3800</v>
      </c>
      <c r="K8238" s="183">
        <v>3800</v>
      </c>
      <c r="L8238" s="183">
        <f t="shared" ref="L8238:L8245" si="6933">M8238+N8238+O8238</f>
        <v>0</v>
      </c>
      <c r="M8238" s="17"/>
      <c r="N8238" s="17"/>
      <c r="O8238" s="17"/>
      <c r="P8238" s="17">
        <f t="shared" si="6924"/>
        <v>3800</v>
      </c>
      <c r="Q8238" s="183">
        <f t="shared" si="6925"/>
        <v>100</v>
      </c>
    </row>
    <row r="8239" spans="1:17" x14ac:dyDescent="0.25">
      <c r="A8239" s="4" t="s">
        <v>2839</v>
      </c>
      <c r="B8239" s="4" t="s">
        <v>82</v>
      </c>
      <c r="C8239" s="4" t="s">
        <v>1138</v>
      </c>
      <c r="D8239" s="4" t="s">
        <v>2967</v>
      </c>
      <c r="E8239" s="3" t="s">
        <v>197</v>
      </c>
      <c r="F8239" s="4"/>
      <c r="G8239" s="16" t="s">
        <v>2860</v>
      </c>
      <c r="H8239" s="16" t="s">
        <v>196</v>
      </c>
      <c r="I8239" s="183">
        <v>55000</v>
      </c>
      <c r="J8239" s="183">
        <v>50000</v>
      </c>
      <c r="K8239" s="183">
        <v>50000</v>
      </c>
      <c r="L8239" s="183">
        <f t="shared" si="6933"/>
        <v>0</v>
      </c>
      <c r="M8239" s="17"/>
      <c r="N8239" s="17"/>
      <c r="O8239" s="17"/>
      <c r="P8239" s="17">
        <f t="shared" si="6924"/>
        <v>50000</v>
      </c>
      <c r="Q8239" s="183">
        <f t="shared" si="6925"/>
        <v>100</v>
      </c>
    </row>
    <row r="8240" spans="1:17" x14ac:dyDescent="0.25">
      <c r="A8240" s="4" t="s">
        <v>2839</v>
      </c>
      <c r="B8240" s="4" t="s">
        <v>82</v>
      </c>
      <c r="C8240" s="4" t="s">
        <v>1138</v>
      </c>
      <c r="D8240" s="4" t="s">
        <v>2967</v>
      </c>
      <c r="E8240" s="3" t="s">
        <v>200</v>
      </c>
      <c r="F8240" s="4"/>
      <c r="G8240" s="16" t="s">
        <v>2860</v>
      </c>
      <c r="H8240" s="16" t="s">
        <v>199</v>
      </c>
      <c r="I8240" s="183">
        <v>15500</v>
      </c>
      <c r="J8240" s="183">
        <v>15000</v>
      </c>
      <c r="K8240" s="183">
        <v>11500</v>
      </c>
      <c r="L8240" s="183">
        <f t="shared" si="6933"/>
        <v>3500</v>
      </c>
      <c r="M8240" s="17">
        <v>3500</v>
      </c>
      <c r="N8240" s="17"/>
      <c r="O8240" s="17"/>
      <c r="P8240" s="17">
        <f t="shared" si="6924"/>
        <v>15000</v>
      </c>
      <c r="Q8240" s="183">
        <f t="shared" si="6925"/>
        <v>100</v>
      </c>
    </row>
    <row r="8241" spans="1:17" x14ac:dyDescent="0.25">
      <c r="A8241" s="4" t="s">
        <v>2839</v>
      </c>
      <c r="B8241" s="4" t="s">
        <v>82</v>
      </c>
      <c r="C8241" s="4" t="s">
        <v>1138</v>
      </c>
      <c r="D8241" s="4" t="s">
        <v>2967</v>
      </c>
      <c r="E8241" s="3" t="s">
        <v>203</v>
      </c>
      <c r="F8241" s="4"/>
      <c r="G8241" s="16" t="s">
        <v>2860</v>
      </c>
      <c r="H8241" s="16" t="s">
        <v>202</v>
      </c>
      <c r="I8241" s="183">
        <v>20000</v>
      </c>
      <c r="J8241" s="183">
        <v>19198</v>
      </c>
      <c r="K8241" s="183">
        <v>15698</v>
      </c>
      <c r="L8241" s="183">
        <f t="shared" si="6933"/>
        <v>3500</v>
      </c>
      <c r="M8241" s="17">
        <v>3500</v>
      </c>
      <c r="N8241" s="17"/>
      <c r="O8241" s="17"/>
      <c r="P8241" s="17">
        <f t="shared" si="6924"/>
        <v>19198</v>
      </c>
      <c r="Q8241" s="183">
        <f t="shared" si="6925"/>
        <v>100</v>
      </c>
    </row>
    <row r="8242" spans="1:17" x14ac:dyDescent="0.25">
      <c r="A8242" s="4" t="s">
        <v>2839</v>
      </c>
      <c r="B8242" s="4" t="s">
        <v>82</v>
      </c>
      <c r="C8242" s="4" t="s">
        <v>1138</v>
      </c>
      <c r="D8242" s="4" t="s">
        <v>2967</v>
      </c>
      <c r="E8242" s="3" t="s">
        <v>206</v>
      </c>
      <c r="F8242" s="4"/>
      <c r="G8242" s="16" t="s">
        <v>2860</v>
      </c>
      <c r="H8242" s="16" t="s">
        <v>205</v>
      </c>
      <c r="I8242" s="183">
        <v>7000</v>
      </c>
      <c r="J8242" s="183">
        <v>5000</v>
      </c>
      <c r="K8242" s="183">
        <v>3200</v>
      </c>
      <c r="L8242" s="183">
        <f t="shared" si="6933"/>
        <v>0</v>
      </c>
      <c r="M8242" s="17"/>
      <c r="N8242" s="17"/>
      <c r="O8242" s="17"/>
      <c r="P8242" s="17">
        <f t="shared" si="6924"/>
        <v>3200</v>
      </c>
      <c r="Q8242" s="183">
        <f t="shared" si="6925"/>
        <v>64</v>
      </c>
    </row>
    <row r="8243" spans="1:17" x14ac:dyDescent="0.25">
      <c r="A8243" s="4" t="s">
        <v>2839</v>
      </c>
      <c r="B8243" s="4" t="s">
        <v>82</v>
      </c>
      <c r="C8243" s="4" t="s">
        <v>1138</v>
      </c>
      <c r="D8243" s="4" t="s">
        <v>2967</v>
      </c>
      <c r="E8243" s="3" t="s">
        <v>209</v>
      </c>
      <c r="F8243" s="4"/>
      <c r="G8243" s="16" t="s">
        <v>2860</v>
      </c>
      <c r="H8243" s="16" t="s">
        <v>208</v>
      </c>
      <c r="I8243" s="183">
        <v>4000</v>
      </c>
      <c r="J8243" s="183">
        <v>1000</v>
      </c>
      <c r="K8243" s="183">
        <v>1000</v>
      </c>
      <c r="L8243" s="183">
        <f t="shared" si="6933"/>
        <v>0</v>
      </c>
      <c r="M8243" s="17"/>
      <c r="N8243" s="17"/>
      <c r="O8243" s="17"/>
      <c r="P8243" s="17">
        <f t="shared" si="6924"/>
        <v>1000</v>
      </c>
      <c r="Q8243" s="183">
        <f t="shared" si="6925"/>
        <v>100</v>
      </c>
    </row>
    <row r="8244" spans="1:17" x14ac:dyDescent="0.25">
      <c r="A8244" s="4" t="s">
        <v>2839</v>
      </c>
      <c r="B8244" s="4" t="s">
        <v>82</v>
      </c>
      <c r="C8244" s="4" t="s">
        <v>1138</v>
      </c>
      <c r="D8244" s="4" t="s">
        <v>2967</v>
      </c>
      <c r="E8244" s="3" t="s">
        <v>212</v>
      </c>
      <c r="F8244" s="4"/>
      <c r="G8244" s="16" t="s">
        <v>2860</v>
      </c>
      <c r="H8244" s="16" t="s">
        <v>211</v>
      </c>
      <c r="I8244" s="183">
        <v>10000</v>
      </c>
      <c r="J8244" s="183">
        <v>10000</v>
      </c>
      <c r="K8244" s="183">
        <v>10000</v>
      </c>
      <c r="L8244" s="183">
        <f t="shared" si="6933"/>
        <v>0</v>
      </c>
      <c r="M8244" s="17"/>
      <c r="N8244" s="17"/>
      <c r="O8244" s="17"/>
      <c r="P8244" s="17">
        <f t="shared" si="6924"/>
        <v>10000</v>
      </c>
      <c r="Q8244" s="183">
        <f t="shared" si="6925"/>
        <v>100</v>
      </c>
    </row>
    <row r="8245" spans="1:17" x14ac:dyDescent="0.25">
      <c r="A8245" s="4" t="s">
        <v>2839</v>
      </c>
      <c r="B8245" s="4" t="s">
        <v>82</v>
      </c>
      <c r="C8245" s="4" t="s">
        <v>1138</v>
      </c>
      <c r="D8245" s="4" t="s">
        <v>2967</v>
      </c>
      <c r="E8245" s="3" t="s">
        <v>215</v>
      </c>
      <c r="F8245" s="4"/>
      <c r="G8245" s="16" t="s">
        <v>2860</v>
      </c>
      <c r="H8245" s="16" t="s">
        <v>214</v>
      </c>
      <c r="I8245" s="183">
        <v>8575</v>
      </c>
      <c r="J8245" s="183">
        <v>5000</v>
      </c>
      <c r="K8245" s="183">
        <v>3500</v>
      </c>
      <c r="L8245" s="183">
        <f t="shared" si="6933"/>
        <v>0</v>
      </c>
      <c r="M8245" s="17"/>
      <c r="N8245" s="17"/>
      <c r="O8245" s="17"/>
      <c r="P8245" s="17">
        <f t="shared" si="6924"/>
        <v>3500</v>
      </c>
      <c r="Q8245" s="183">
        <f t="shared" si="6925"/>
        <v>70</v>
      </c>
    </row>
    <row r="8246" spans="1:17" x14ac:dyDescent="0.25">
      <c r="A8246" s="1" t="s">
        <v>2839</v>
      </c>
      <c r="B8246" s="1" t="s">
        <v>82</v>
      </c>
      <c r="C8246" s="1" t="s">
        <v>1138</v>
      </c>
      <c r="D8246" s="1" t="s">
        <v>2967</v>
      </c>
      <c r="E8246" s="1" t="s">
        <v>40</v>
      </c>
      <c r="F8246" s="4" t="s">
        <v>1</v>
      </c>
      <c r="G8246" s="16" t="s">
        <v>1</v>
      </c>
      <c r="H8246" s="2" t="s">
        <v>41</v>
      </c>
      <c r="I8246" s="185">
        <f t="shared" ref="I8246:O8246" si="6934">SUM(I8247:I8248)</f>
        <v>110751</v>
      </c>
      <c r="J8246" s="185">
        <f t="shared" si="6934"/>
        <v>88684</v>
      </c>
      <c r="K8246" s="185">
        <f t="shared" si="6934"/>
        <v>78985</v>
      </c>
      <c r="L8246" s="185">
        <f t="shared" si="6934"/>
        <v>7581</v>
      </c>
      <c r="M8246" s="15">
        <f t="shared" si="6934"/>
        <v>6850</v>
      </c>
      <c r="N8246" s="15">
        <f t="shared" si="6934"/>
        <v>731</v>
      </c>
      <c r="O8246" s="15">
        <f t="shared" si="6934"/>
        <v>0</v>
      </c>
      <c r="P8246" s="15">
        <f t="shared" si="6924"/>
        <v>86566</v>
      </c>
      <c r="Q8246" s="185">
        <f t="shared" si="6925"/>
        <v>97.611745072391869</v>
      </c>
    </row>
    <row r="8247" spans="1:17" x14ac:dyDescent="0.25">
      <c r="A8247" s="4" t="s">
        <v>2839</v>
      </c>
      <c r="B8247" s="4" t="s">
        <v>82</v>
      </c>
      <c r="C8247" s="4" t="s">
        <v>1138</v>
      </c>
      <c r="D8247" s="4" t="s">
        <v>2967</v>
      </c>
      <c r="E8247" s="3" t="s">
        <v>42</v>
      </c>
      <c r="F8247" s="4"/>
      <c r="G8247" s="16" t="s">
        <v>2860</v>
      </c>
      <c r="H8247" s="16" t="s">
        <v>41</v>
      </c>
      <c r="I8247" s="183">
        <v>101000</v>
      </c>
      <c r="J8247" s="183">
        <v>79110</v>
      </c>
      <c r="K8247" s="183">
        <v>70992</v>
      </c>
      <c r="L8247" s="183">
        <f>M8247+N8247+O8247</f>
        <v>6000</v>
      </c>
      <c r="M8247" s="208">
        <v>6000</v>
      </c>
      <c r="N8247" s="17"/>
      <c r="O8247" s="17"/>
      <c r="P8247" s="17">
        <f t="shared" si="6924"/>
        <v>76992</v>
      </c>
      <c r="Q8247" s="183">
        <f t="shared" si="6925"/>
        <v>97.322715206674246</v>
      </c>
    </row>
    <row r="8248" spans="1:17" ht="22.5" x14ac:dyDescent="0.25">
      <c r="A8248" s="4" t="s">
        <v>2839</v>
      </c>
      <c r="B8248" s="4" t="s">
        <v>82</v>
      </c>
      <c r="C8248" s="4" t="s">
        <v>1138</v>
      </c>
      <c r="D8248" s="4" t="s">
        <v>2967</v>
      </c>
      <c r="E8248" s="3" t="s">
        <v>42</v>
      </c>
      <c r="F8248" s="4" t="s">
        <v>2974</v>
      </c>
      <c r="G8248" s="16" t="s">
        <v>2860</v>
      </c>
      <c r="H8248" s="16" t="s">
        <v>50</v>
      </c>
      <c r="I8248" s="183">
        <v>9751</v>
      </c>
      <c r="J8248" s="183">
        <v>9574</v>
      </c>
      <c r="K8248" s="183">
        <v>7993</v>
      </c>
      <c r="L8248" s="183">
        <f>M8248+N8248+O8248</f>
        <v>1581</v>
      </c>
      <c r="M8248" s="17">
        <v>850</v>
      </c>
      <c r="N8248" s="17">
        <v>731</v>
      </c>
      <c r="O8248" s="17"/>
      <c r="P8248" s="17">
        <f t="shared" si="6924"/>
        <v>9574</v>
      </c>
      <c r="Q8248" s="183">
        <f t="shared" si="6925"/>
        <v>100</v>
      </c>
    </row>
    <row r="8249" spans="1:17" ht="22.5" x14ac:dyDescent="0.25">
      <c r="A8249" s="1" t="s">
        <v>1</v>
      </c>
      <c r="B8249" s="1" t="s">
        <v>1</v>
      </c>
      <c r="C8249" s="1" t="s">
        <v>1</v>
      </c>
      <c r="D8249" s="2" t="s">
        <v>1</v>
      </c>
      <c r="E8249" s="2" t="s">
        <v>1</v>
      </c>
      <c r="F8249" s="2" t="s">
        <v>1</v>
      </c>
      <c r="G8249" s="2" t="s">
        <v>1</v>
      </c>
      <c r="H8249" s="13" t="s">
        <v>57</v>
      </c>
      <c r="I8249" s="184">
        <f t="shared" ref="I8249:O8249" si="6935">SUM(I8250)</f>
        <v>200</v>
      </c>
      <c r="J8249" s="184">
        <f t="shared" si="6935"/>
        <v>0</v>
      </c>
      <c r="K8249" s="184">
        <f t="shared" si="6935"/>
        <v>0</v>
      </c>
      <c r="L8249" s="184">
        <f t="shared" si="6935"/>
        <v>0</v>
      </c>
      <c r="M8249" s="14">
        <f t="shared" si="6935"/>
        <v>0</v>
      </c>
      <c r="N8249" s="14">
        <f t="shared" si="6935"/>
        <v>0</v>
      </c>
      <c r="O8249" s="14">
        <f t="shared" si="6935"/>
        <v>0</v>
      </c>
      <c r="P8249" s="14">
        <f t="shared" si="6924"/>
        <v>0</v>
      </c>
      <c r="Q8249" s="163" t="str">
        <f t="shared" si="6925"/>
        <v>-</v>
      </c>
    </row>
    <row r="8250" spans="1:17" x14ac:dyDescent="0.25">
      <c r="A8250" s="4" t="s">
        <v>2839</v>
      </c>
      <c r="B8250" s="4" t="s">
        <v>82</v>
      </c>
      <c r="C8250" s="4" t="s">
        <v>1138</v>
      </c>
      <c r="D8250" s="4" t="s">
        <v>2967</v>
      </c>
      <c r="E8250" s="2" t="s">
        <v>58</v>
      </c>
      <c r="F8250" s="2" t="s">
        <v>1</v>
      </c>
      <c r="G8250" s="2" t="s">
        <v>1</v>
      </c>
      <c r="H8250" s="2" t="s">
        <v>59</v>
      </c>
      <c r="I8250" s="185">
        <f t="shared" ref="I8250:L8250" si="6936">SUM(I8251:I8253)</f>
        <v>200</v>
      </c>
      <c r="J8250" s="185">
        <f t="shared" ref="J8250" si="6937">SUM(J8251:J8253)</f>
        <v>0</v>
      </c>
      <c r="K8250" s="185">
        <f t="shared" ref="K8250" si="6938">SUM(K8251:K8253)</f>
        <v>0</v>
      </c>
      <c r="L8250" s="185">
        <f t="shared" si="6936"/>
        <v>0</v>
      </c>
      <c r="M8250" s="15">
        <f t="shared" ref="M8250:O8250" si="6939">SUM(M8251:M8253)</f>
        <v>0</v>
      </c>
      <c r="N8250" s="15">
        <f t="shared" si="6939"/>
        <v>0</v>
      </c>
      <c r="O8250" s="15">
        <f t="shared" si="6939"/>
        <v>0</v>
      </c>
      <c r="P8250" s="15">
        <f t="shared" si="6924"/>
        <v>0</v>
      </c>
      <c r="Q8250" s="164" t="str">
        <f t="shared" si="6925"/>
        <v>-</v>
      </c>
    </row>
    <row r="8251" spans="1:17" x14ac:dyDescent="0.25">
      <c r="A8251" s="4" t="s">
        <v>2839</v>
      </c>
      <c r="B8251" s="4" t="s">
        <v>82</v>
      </c>
      <c r="C8251" s="4" t="s">
        <v>1138</v>
      </c>
      <c r="D8251" s="4" t="s">
        <v>2967</v>
      </c>
      <c r="E8251" s="3" t="s">
        <v>105</v>
      </c>
      <c r="F8251" s="4"/>
      <c r="G8251" s="16" t="s">
        <v>2860</v>
      </c>
      <c r="H8251" s="16" t="s">
        <v>104</v>
      </c>
      <c r="I8251" s="183">
        <v>100</v>
      </c>
      <c r="J8251" s="183">
        <v>0</v>
      </c>
      <c r="K8251" s="183">
        <v>0</v>
      </c>
      <c r="L8251" s="183">
        <f>M8251+N8251+O8251</f>
        <v>0</v>
      </c>
      <c r="M8251" s="17"/>
      <c r="N8251" s="17"/>
      <c r="O8251" s="17"/>
      <c r="P8251" s="17">
        <f t="shared" si="6924"/>
        <v>0</v>
      </c>
      <c r="Q8251" s="161" t="str">
        <f t="shared" si="6925"/>
        <v>-</v>
      </c>
    </row>
    <row r="8252" spans="1:17" x14ac:dyDescent="0.25">
      <c r="A8252" s="4" t="s">
        <v>2839</v>
      </c>
      <c r="B8252" s="4" t="s">
        <v>82</v>
      </c>
      <c r="C8252" s="4" t="s">
        <v>1138</v>
      </c>
      <c r="D8252" s="4" t="s">
        <v>2967</v>
      </c>
      <c r="E8252" s="3" t="s">
        <v>62</v>
      </c>
      <c r="F8252" s="4"/>
      <c r="G8252" s="16" t="s">
        <v>2860</v>
      </c>
      <c r="H8252" s="16" t="s">
        <v>61</v>
      </c>
      <c r="I8252" s="183">
        <v>50</v>
      </c>
      <c r="J8252" s="183">
        <v>0</v>
      </c>
      <c r="K8252" s="183">
        <v>0</v>
      </c>
      <c r="L8252" s="183">
        <f>M8252+N8252+O8252</f>
        <v>0</v>
      </c>
      <c r="M8252" s="17"/>
      <c r="N8252" s="17"/>
      <c r="O8252" s="17"/>
      <c r="P8252" s="17">
        <f t="shared" si="6924"/>
        <v>0</v>
      </c>
      <c r="Q8252" s="161" t="str">
        <f t="shared" si="6925"/>
        <v>-</v>
      </c>
    </row>
    <row r="8253" spans="1:17" x14ac:dyDescent="0.25">
      <c r="A8253" s="4" t="s">
        <v>2839</v>
      </c>
      <c r="B8253" s="4" t="s">
        <v>82</v>
      </c>
      <c r="C8253" s="4" t="s">
        <v>1138</v>
      </c>
      <c r="D8253" s="4" t="s">
        <v>2967</v>
      </c>
      <c r="E8253" s="3" t="s">
        <v>69</v>
      </c>
      <c r="F8253" s="4"/>
      <c r="G8253" s="16" t="s">
        <v>2860</v>
      </c>
      <c r="H8253" s="16" t="s">
        <v>68</v>
      </c>
      <c r="I8253" s="183">
        <v>50</v>
      </c>
      <c r="J8253" s="183">
        <v>0</v>
      </c>
      <c r="K8253" s="183">
        <v>0</v>
      </c>
      <c r="L8253" s="183">
        <f>M8253+N8253+O8253</f>
        <v>0</v>
      </c>
      <c r="M8253" s="17"/>
      <c r="N8253" s="17"/>
      <c r="O8253" s="17"/>
      <c r="P8253" s="17">
        <f t="shared" si="6924"/>
        <v>0</v>
      </c>
      <c r="Q8253" s="161" t="str">
        <f t="shared" si="6925"/>
        <v>-</v>
      </c>
    </row>
    <row r="8254" spans="1:17" ht="22.5" x14ac:dyDescent="0.25">
      <c r="A8254" s="1" t="s">
        <v>1</v>
      </c>
      <c r="B8254" s="1" t="s">
        <v>1</v>
      </c>
      <c r="C8254" s="1" t="s">
        <v>1</v>
      </c>
      <c r="D8254" s="2" t="s">
        <v>1</v>
      </c>
      <c r="E8254" s="2" t="s">
        <v>1</v>
      </c>
      <c r="F8254" s="2" t="s">
        <v>1</v>
      </c>
      <c r="G8254" s="2" t="s">
        <v>1</v>
      </c>
      <c r="H8254" s="13" t="s">
        <v>70</v>
      </c>
      <c r="I8254" s="184">
        <f t="shared" ref="I8254:O8254" si="6940">SUM(I8255)</f>
        <v>125633</v>
      </c>
      <c r="J8254" s="184">
        <f t="shared" si="6940"/>
        <v>275535</v>
      </c>
      <c r="K8254" s="184">
        <f t="shared" si="6940"/>
        <v>275535</v>
      </c>
      <c r="L8254" s="184">
        <f t="shared" si="6940"/>
        <v>0</v>
      </c>
      <c r="M8254" s="14">
        <f t="shared" si="6940"/>
        <v>0</v>
      </c>
      <c r="N8254" s="14">
        <f t="shared" si="6940"/>
        <v>0</v>
      </c>
      <c r="O8254" s="14">
        <f t="shared" si="6940"/>
        <v>0</v>
      </c>
      <c r="P8254" s="14">
        <f t="shared" si="6924"/>
        <v>275535</v>
      </c>
      <c r="Q8254" s="184">
        <f t="shared" si="6925"/>
        <v>100</v>
      </c>
    </row>
    <row r="8255" spans="1:17" x14ac:dyDescent="0.25">
      <c r="A8255" s="4" t="s">
        <v>2839</v>
      </c>
      <c r="B8255" s="4" t="s">
        <v>82</v>
      </c>
      <c r="C8255" s="4" t="s">
        <v>1138</v>
      </c>
      <c r="D8255" s="4" t="s">
        <v>2967</v>
      </c>
      <c r="E8255" s="2" t="s">
        <v>71</v>
      </c>
      <c r="F8255" s="2" t="s">
        <v>1</v>
      </c>
      <c r="G8255" s="2" t="s">
        <v>1</v>
      </c>
      <c r="H8255" s="2" t="s">
        <v>72</v>
      </c>
      <c r="I8255" s="183">
        <f t="shared" ref="I8255:L8255" si="6941">SUM(I8256:I8259)</f>
        <v>125633</v>
      </c>
      <c r="J8255" s="183">
        <f t="shared" ref="J8255" si="6942">SUM(J8256:J8259)</f>
        <v>275535</v>
      </c>
      <c r="K8255" s="183">
        <f>SUM(K8256:K8259)</f>
        <v>275535</v>
      </c>
      <c r="L8255" s="183">
        <f t="shared" si="6941"/>
        <v>0</v>
      </c>
      <c r="M8255" s="17">
        <f t="shared" ref="M8255:O8255" si="6943">SUM(M8256:M8259)</f>
        <v>0</v>
      </c>
      <c r="N8255" s="17">
        <f t="shared" si="6943"/>
        <v>0</v>
      </c>
      <c r="O8255" s="17">
        <f t="shared" si="6943"/>
        <v>0</v>
      </c>
      <c r="P8255" s="17">
        <f t="shared" si="6924"/>
        <v>275535</v>
      </c>
      <c r="Q8255" s="161">
        <f t="shared" si="6925"/>
        <v>100</v>
      </c>
    </row>
    <row r="8256" spans="1:17" s="151" customFormat="1" x14ac:dyDescent="0.25">
      <c r="A8256" s="150" t="s">
        <v>2839</v>
      </c>
      <c r="B8256" s="150" t="s">
        <v>82</v>
      </c>
      <c r="C8256" s="150" t="s">
        <v>1138</v>
      </c>
      <c r="D8256" s="145" t="s">
        <v>2967</v>
      </c>
      <c r="E8256" s="145" t="s">
        <v>3418</v>
      </c>
      <c r="F8256" s="145"/>
      <c r="G8256" s="147" t="s">
        <v>2860</v>
      </c>
      <c r="H8256" s="148" t="s">
        <v>3425</v>
      </c>
      <c r="I8256" s="183"/>
      <c r="J8256" s="183">
        <v>0</v>
      </c>
      <c r="K8256" s="183">
        <v>0</v>
      </c>
      <c r="L8256" s="183">
        <f>M8256+N8256+O8256</f>
        <v>0</v>
      </c>
      <c r="M8256" s="17"/>
      <c r="N8256" s="17"/>
      <c r="O8256" s="17"/>
      <c r="P8256" s="17">
        <f t="shared" si="6924"/>
        <v>0</v>
      </c>
      <c r="Q8256" s="161" t="str">
        <f t="shared" si="6925"/>
        <v>-</v>
      </c>
    </row>
    <row r="8257" spans="1:17" x14ac:dyDescent="0.25">
      <c r="A8257" s="4" t="s">
        <v>2839</v>
      </c>
      <c r="B8257" s="4" t="s">
        <v>82</v>
      </c>
      <c r="C8257" s="4" t="s">
        <v>1138</v>
      </c>
      <c r="D8257" s="4" t="s">
        <v>2967</v>
      </c>
      <c r="E8257" s="3" t="s">
        <v>75</v>
      </c>
      <c r="F8257" s="4"/>
      <c r="G8257" s="16" t="s">
        <v>2860</v>
      </c>
      <c r="H8257" s="16" t="s">
        <v>74</v>
      </c>
      <c r="I8257" s="183">
        <v>67700</v>
      </c>
      <c r="J8257" s="183">
        <v>81202</v>
      </c>
      <c r="K8257" s="183">
        <v>81202</v>
      </c>
      <c r="L8257" s="183">
        <f>M8257+N8257+O8257</f>
        <v>0</v>
      </c>
      <c r="M8257" s="17"/>
      <c r="N8257" s="17"/>
      <c r="O8257" s="17"/>
      <c r="P8257" s="17">
        <f t="shared" si="6924"/>
        <v>81202</v>
      </c>
      <c r="Q8257" s="161">
        <f t="shared" si="6925"/>
        <v>100</v>
      </c>
    </row>
    <row r="8258" spans="1:17" x14ac:dyDescent="0.25">
      <c r="A8258" s="4" t="s">
        <v>2839</v>
      </c>
      <c r="B8258" s="4" t="s">
        <v>82</v>
      </c>
      <c r="C8258" s="4" t="s">
        <v>1138</v>
      </c>
      <c r="D8258" s="4" t="s">
        <v>2967</v>
      </c>
      <c r="E8258" s="3" t="s">
        <v>183</v>
      </c>
      <c r="F8258" s="4"/>
      <c r="G8258" s="16" t="s">
        <v>2860</v>
      </c>
      <c r="H8258" s="16" t="s">
        <v>182</v>
      </c>
      <c r="I8258" s="183">
        <v>11000</v>
      </c>
      <c r="J8258" s="183">
        <v>0</v>
      </c>
      <c r="K8258" s="183">
        <v>0</v>
      </c>
      <c r="L8258" s="183">
        <f>M8258+N8258+O8258</f>
        <v>0</v>
      </c>
      <c r="M8258" s="17"/>
      <c r="N8258" s="17"/>
      <c r="O8258" s="17"/>
      <c r="P8258" s="17">
        <f t="shared" si="6924"/>
        <v>0</v>
      </c>
      <c r="Q8258" s="161" t="str">
        <f t="shared" si="6925"/>
        <v>-</v>
      </c>
    </row>
    <row r="8259" spans="1:17" x14ac:dyDescent="0.25">
      <c r="A8259" s="4" t="s">
        <v>2839</v>
      </c>
      <c r="B8259" s="4" t="s">
        <v>82</v>
      </c>
      <c r="C8259" s="4" t="s">
        <v>1138</v>
      </c>
      <c r="D8259" s="4" t="s">
        <v>2967</v>
      </c>
      <c r="E8259" s="3" t="s">
        <v>341</v>
      </c>
      <c r="F8259" s="4"/>
      <c r="G8259" s="16" t="s">
        <v>2860</v>
      </c>
      <c r="H8259" s="16" t="s">
        <v>340</v>
      </c>
      <c r="I8259" s="183">
        <v>46933</v>
      </c>
      <c r="J8259" s="183">
        <v>194333</v>
      </c>
      <c r="K8259" s="183">
        <v>194333</v>
      </c>
      <c r="L8259" s="183">
        <f>M8259+N8259+O8259</f>
        <v>0</v>
      </c>
      <c r="M8259" s="17"/>
      <c r="N8259" s="17"/>
      <c r="O8259" s="17"/>
      <c r="P8259" s="17">
        <f t="shared" si="6924"/>
        <v>194333</v>
      </c>
      <c r="Q8259" s="161">
        <f t="shared" si="6925"/>
        <v>100</v>
      </c>
    </row>
    <row r="8260" spans="1:17" ht="22.5" x14ac:dyDescent="0.25">
      <c r="A8260" s="16" t="s">
        <v>1</v>
      </c>
      <c r="B8260" s="16" t="s">
        <v>1</v>
      </c>
      <c r="C8260" s="16" t="s">
        <v>1</v>
      </c>
      <c r="D8260" s="16" t="s">
        <v>1</v>
      </c>
      <c r="E8260" s="16" t="s">
        <v>1</v>
      </c>
      <c r="F8260" s="16" t="s">
        <v>1</v>
      </c>
      <c r="G8260" s="16" t="s">
        <v>1</v>
      </c>
      <c r="H8260" s="13" t="s">
        <v>2975</v>
      </c>
      <c r="I8260" s="184">
        <f t="shared" ref="I8260:O8260" si="6944">SUM(I8226,I8249,I8254)</f>
        <v>4054920</v>
      </c>
      <c r="J8260" s="184">
        <f t="shared" si="6944"/>
        <v>4110170</v>
      </c>
      <c r="K8260" s="184">
        <f t="shared" si="6944"/>
        <v>3337380</v>
      </c>
      <c r="L8260" s="184">
        <f t="shared" si="6944"/>
        <v>750924</v>
      </c>
      <c r="M8260" s="14">
        <f t="shared" si="6944"/>
        <v>334671</v>
      </c>
      <c r="N8260" s="14">
        <f t="shared" si="6944"/>
        <v>325135</v>
      </c>
      <c r="O8260" s="14">
        <f t="shared" si="6944"/>
        <v>91118</v>
      </c>
      <c r="P8260" s="14">
        <f t="shared" si="6924"/>
        <v>4088304</v>
      </c>
      <c r="Q8260" s="184">
        <f t="shared" si="6925"/>
        <v>99.468002540040928</v>
      </c>
    </row>
    <row r="8261" spans="1:17" ht="15.75" thickBot="1" x14ac:dyDescent="0.3">
      <c r="A8261" s="16" t="s">
        <v>1</v>
      </c>
      <c r="B8261" s="16" t="s">
        <v>1</v>
      </c>
      <c r="C8261" s="16" t="s">
        <v>1</v>
      </c>
      <c r="D8261" s="16" t="s">
        <v>1</v>
      </c>
      <c r="E8261" s="16" t="s">
        <v>1</v>
      </c>
      <c r="F8261" s="16" t="s">
        <v>1</v>
      </c>
      <c r="G8261" s="16" t="s">
        <v>1</v>
      </c>
      <c r="H8261" s="2" t="s">
        <v>77</v>
      </c>
      <c r="I8261" s="185">
        <v>74</v>
      </c>
      <c r="J8261" s="185">
        <v>74</v>
      </c>
      <c r="K8261" s="185"/>
      <c r="L8261" s="185"/>
      <c r="M8261" s="15"/>
      <c r="N8261" s="15"/>
      <c r="O8261" s="15"/>
      <c r="P8261" s="15"/>
      <c r="Q8261" s="164"/>
    </row>
    <row r="8262" spans="1:17" ht="45.75" thickBot="1" x14ac:dyDescent="0.3">
      <c r="A8262" s="212" t="s">
        <v>1</v>
      </c>
      <c r="B8262" s="212" t="s">
        <v>1</v>
      </c>
      <c r="C8262" s="212" t="s">
        <v>1</v>
      </c>
      <c r="D8262" s="212" t="s">
        <v>1</v>
      </c>
      <c r="E8262" s="212" t="s">
        <v>1</v>
      </c>
      <c r="F8262" s="212" t="s">
        <v>1</v>
      </c>
      <c r="G8262" s="214" t="s">
        <v>1</v>
      </c>
      <c r="H8262" s="5" t="s">
        <v>78</v>
      </c>
      <c r="I8262" s="109" t="s">
        <v>3374</v>
      </c>
      <c r="J8262" s="109" t="s">
        <v>3433</v>
      </c>
      <c r="K8262" s="109" t="s">
        <v>3437</v>
      </c>
      <c r="L8262" s="109" t="s">
        <v>3434</v>
      </c>
      <c r="M8262" s="5" t="s">
        <v>3439</v>
      </c>
      <c r="N8262" s="5" t="s">
        <v>3440</v>
      </c>
      <c r="O8262" s="5" t="s">
        <v>3441</v>
      </c>
      <c r="P8262" s="5" t="s">
        <v>3438</v>
      </c>
      <c r="Q8262" s="162" t="s">
        <v>3302</v>
      </c>
    </row>
    <row r="8263" spans="1:17" x14ac:dyDescent="0.25">
      <c r="A8263" s="213"/>
      <c r="B8263" s="213"/>
      <c r="C8263" s="213"/>
      <c r="D8263" s="213"/>
      <c r="E8263" s="213"/>
      <c r="F8263" s="213"/>
      <c r="G8263" s="215"/>
      <c r="H8263" s="18" t="s">
        <v>1</v>
      </c>
      <c r="I8263" s="110">
        <v>1</v>
      </c>
      <c r="J8263" s="110">
        <v>2</v>
      </c>
      <c r="K8263" s="110">
        <v>20</v>
      </c>
      <c r="L8263" s="110" t="s">
        <v>3402</v>
      </c>
      <c r="M8263" s="12">
        <v>5</v>
      </c>
      <c r="N8263" s="12">
        <v>6</v>
      </c>
      <c r="O8263" s="12">
        <v>7</v>
      </c>
      <c r="P8263" s="12" t="s">
        <v>3303</v>
      </c>
      <c r="Q8263" s="110">
        <v>9</v>
      </c>
    </row>
    <row r="8264" spans="1:17" x14ac:dyDescent="0.25">
      <c r="A8264" s="213"/>
      <c r="B8264" s="213"/>
      <c r="C8264" s="213"/>
      <c r="D8264" s="213"/>
      <c r="E8264" s="213"/>
      <c r="F8264" s="213"/>
      <c r="G8264" s="215"/>
      <c r="H8264" s="19" t="s">
        <v>2874</v>
      </c>
      <c r="I8264" s="186">
        <f t="shared" ref="I8264:L8264" si="6945">SUM(I8260)</f>
        <v>4054920</v>
      </c>
      <c r="J8264" s="186">
        <f t="shared" ref="J8264" si="6946">SUM(J8260)</f>
        <v>4110170</v>
      </c>
      <c r="K8264" s="186">
        <f t="shared" ref="K8264" si="6947">SUM(K8260)</f>
        <v>3337380</v>
      </c>
      <c r="L8264" s="186">
        <f t="shared" si="6945"/>
        <v>750924</v>
      </c>
      <c r="M8264" s="20">
        <f t="shared" ref="M8264:O8264" si="6948">SUM(M8260)</f>
        <v>334671</v>
      </c>
      <c r="N8264" s="20">
        <f t="shared" si="6948"/>
        <v>325135</v>
      </c>
      <c r="O8264" s="20">
        <f t="shared" si="6948"/>
        <v>91118</v>
      </c>
      <c r="P8264" s="20">
        <f>K8264+L8264</f>
        <v>4088304</v>
      </c>
      <c r="Q8264" s="186">
        <f>IF(J8264=0,"-",P8264/J8264*100)</f>
        <v>99.468002540040928</v>
      </c>
    </row>
    <row r="8265" spans="1:17" x14ac:dyDescent="0.25">
      <c r="A8265" s="213"/>
      <c r="B8265" s="213"/>
      <c r="C8265" s="213"/>
      <c r="D8265" s="213"/>
      <c r="E8265" s="213"/>
      <c r="F8265" s="213"/>
      <c r="G8265" s="215"/>
      <c r="H8265" s="21" t="s">
        <v>80</v>
      </c>
      <c r="I8265" s="186">
        <f t="shared" ref="I8265:L8265" si="6949">SUM(I8264)</f>
        <v>4054920</v>
      </c>
      <c r="J8265" s="186">
        <f t="shared" ref="J8265" si="6950">SUM(J8264)</f>
        <v>4110170</v>
      </c>
      <c r="K8265" s="186">
        <f t="shared" ref="K8265" si="6951">SUM(K8264)</f>
        <v>3337380</v>
      </c>
      <c r="L8265" s="186">
        <f t="shared" si="6949"/>
        <v>750924</v>
      </c>
      <c r="M8265" s="20">
        <f t="shared" ref="M8265:O8265" si="6952">SUM(M8264)</f>
        <v>334671</v>
      </c>
      <c r="N8265" s="20">
        <f t="shared" si="6952"/>
        <v>325135</v>
      </c>
      <c r="O8265" s="20">
        <f t="shared" si="6952"/>
        <v>91118</v>
      </c>
      <c r="P8265" s="20">
        <f>K8265+L8265</f>
        <v>4088304</v>
      </c>
      <c r="Q8265" s="186">
        <f>IF(J8265=0,"-",P8265/J8265*100)</f>
        <v>99.468002540040928</v>
      </c>
    </row>
    <row r="8266" spans="1:17" x14ac:dyDescent="0.25">
      <c r="A8266" s="216"/>
      <c r="B8266" s="216"/>
      <c r="C8266" s="216"/>
      <c r="D8266" s="216"/>
      <c r="E8266" s="216"/>
      <c r="F8266" s="216"/>
      <c r="G8266" s="217"/>
      <c r="J8266" s="178">
        <v>0</v>
      </c>
      <c r="K8266" s="178">
        <v>0</v>
      </c>
      <c r="L8266" s="178">
        <f>M8266+N8266+O8266</f>
        <v>0</v>
      </c>
      <c r="P8266">
        <f>K8266+L8266</f>
        <v>0</v>
      </c>
      <c r="Q8266" s="160" t="str">
        <f>IF(J8266=0,"-",P8266/J8266*100)</f>
        <v>-</v>
      </c>
    </row>
    <row r="8267" spans="1:17" ht="15.75" thickBot="1" x14ac:dyDescent="0.3">
      <c r="A8267" s="16" t="s">
        <v>1</v>
      </c>
      <c r="B8267" s="16" t="s">
        <v>1</v>
      </c>
      <c r="C8267" s="16" t="s">
        <v>1</v>
      </c>
      <c r="D8267" s="16" t="s">
        <v>1</v>
      </c>
      <c r="E8267" s="16" t="s">
        <v>1</v>
      </c>
      <c r="F8267" s="16" t="s">
        <v>1</v>
      </c>
      <c r="G8267" s="16" t="s">
        <v>1</v>
      </c>
      <c r="H8267" s="22" t="s">
        <v>1</v>
      </c>
      <c r="I8267" s="187"/>
      <c r="J8267" s="187"/>
      <c r="K8267" s="187"/>
      <c r="L8267" s="187"/>
      <c r="M8267" s="22"/>
      <c r="N8267" s="22"/>
      <c r="O8267" s="22"/>
      <c r="P8267" s="22"/>
      <c r="Q8267" s="166"/>
    </row>
    <row r="8268" spans="1:17" ht="45.75" thickBot="1" x14ac:dyDescent="0.3">
      <c r="A8268" s="5" t="s">
        <v>4</v>
      </c>
      <c r="B8268" s="5" t="s">
        <v>5</v>
      </c>
      <c r="C8268" s="5" t="s">
        <v>6</v>
      </c>
      <c r="D8268" s="6" t="s">
        <v>1</v>
      </c>
      <c r="E8268" s="5" t="s">
        <v>7</v>
      </c>
      <c r="F8268" s="5" t="s">
        <v>8</v>
      </c>
      <c r="G8268" s="5" t="s">
        <v>9</v>
      </c>
      <c r="H8268" s="5" t="s">
        <v>10</v>
      </c>
      <c r="I8268" s="109" t="s">
        <v>3374</v>
      </c>
      <c r="J8268" s="109" t="s">
        <v>3433</v>
      </c>
      <c r="K8268" s="109" t="s">
        <v>3437</v>
      </c>
      <c r="L8268" s="109" t="s">
        <v>3434</v>
      </c>
      <c r="M8268" s="5" t="s">
        <v>3439</v>
      </c>
      <c r="N8268" s="5" t="s">
        <v>3440</v>
      </c>
      <c r="O8268" s="5" t="s">
        <v>3441</v>
      </c>
      <c r="P8268" s="5" t="s">
        <v>3438</v>
      </c>
      <c r="Q8268" s="162" t="s">
        <v>3302</v>
      </c>
    </row>
    <row r="8269" spans="1:17" x14ac:dyDescent="0.25">
      <c r="A8269" s="7" t="s">
        <v>1</v>
      </c>
      <c r="B8269" s="7" t="s">
        <v>1</v>
      </c>
      <c r="C8269" s="7" t="s">
        <v>1</v>
      </c>
      <c r="D8269" s="8" t="s">
        <v>1</v>
      </c>
      <c r="E8269" s="8" t="s">
        <v>1</v>
      </c>
      <c r="F8269" s="9" t="s">
        <v>1</v>
      </c>
      <c r="G8269" s="10" t="s">
        <v>1</v>
      </c>
      <c r="H8269" s="11" t="s">
        <v>1</v>
      </c>
      <c r="I8269" s="110">
        <v>1</v>
      </c>
      <c r="J8269" s="110">
        <v>2</v>
      </c>
      <c r="K8269" s="110">
        <v>20</v>
      </c>
      <c r="L8269" s="110" t="s">
        <v>3402</v>
      </c>
      <c r="M8269" s="12">
        <v>5</v>
      </c>
      <c r="N8269" s="12">
        <v>6</v>
      </c>
      <c r="O8269" s="12">
        <v>7</v>
      </c>
      <c r="P8269" s="12" t="s">
        <v>3303</v>
      </c>
      <c r="Q8269" s="110">
        <v>9</v>
      </c>
    </row>
    <row r="8270" spans="1:17" ht="22.5" x14ac:dyDescent="0.25">
      <c r="A8270" s="1" t="s">
        <v>2839</v>
      </c>
      <c r="B8270" s="1" t="s">
        <v>82</v>
      </c>
      <c r="C8270" s="4" t="s">
        <v>1149</v>
      </c>
      <c r="D8270" s="4" t="s">
        <v>2976</v>
      </c>
      <c r="E8270" s="2" t="s">
        <v>1</v>
      </c>
      <c r="F8270" s="2" t="s">
        <v>1</v>
      </c>
      <c r="G8270" s="2" t="s">
        <v>1</v>
      </c>
      <c r="H8270" s="2" t="s">
        <v>2977</v>
      </c>
      <c r="I8270" s="183">
        <v>0</v>
      </c>
      <c r="J8270" s="183"/>
      <c r="K8270" s="183"/>
      <c r="L8270" s="183"/>
      <c r="M8270" s="3"/>
      <c r="N8270" s="3"/>
      <c r="O8270" s="3"/>
      <c r="P8270" s="3"/>
      <c r="Q8270" s="161"/>
    </row>
    <row r="8271" spans="1:17" ht="33.75" x14ac:dyDescent="0.25">
      <c r="A8271" s="1" t="s">
        <v>1</v>
      </c>
      <c r="B8271" s="1" t="s">
        <v>1</v>
      </c>
      <c r="C8271" s="1" t="s">
        <v>1</v>
      </c>
      <c r="D8271" s="2" t="s">
        <v>1</v>
      </c>
      <c r="E8271" s="2" t="s">
        <v>1</v>
      </c>
      <c r="F8271" s="2" t="s">
        <v>1</v>
      </c>
      <c r="G8271" s="2" t="s">
        <v>1</v>
      </c>
      <c r="H8271" s="13" t="s">
        <v>14</v>
      </c>
      <c r="I8271" s="184">
        <f t="shared" ref="I8271:L8271" si="6953">SUM(I8272,I8280,I8282)</f>
        <v>4768222</v>
      </c>
      <c r="J8271" s="184">
        <f t="shared" ref="J8271" si="6954">SUM(J8272,J8280,J8282)</f>
        <v>3668912</v>
      </c>
      <c r="K8271" s="184">
        <f t="shared" ref="K8271" si="6955">SUM(K8272,K8280,K8282)</f>
        <v>2961598</v>
      </c>
      <c r="L8271" s="184">
        <f t="shared" si="6953"/>
        <v>685114</v>
      </c>
      <c r="M8271" s="14">
        <f t="shared" ref="M8271:O8271" si="6956">SUM(M8272,M8280,M8282)</f>
        <v>353012</v>
      </c>
      <c r="N8271" s="14">
        <f t="shared" si="6956"/>
        <v>316872</v>
      </c>
      <c r="O8271" s="14">
        <f t="shared" si="6956"/>
        <v>15230</v>
      </c>
      <c r="P8271" s="14">
        <f t="shared" ref="P8271:P8302" si="6957">K8271+L8271</f>
        <v>3646712</v>
      </c>
      <c r="Q8271" s="184">
        <f t="shared" ref="Q8271:Q8302" si="6958">IF(J8271=0,"-",P8271/J8271*100)</f>
        <v>99.394915985992583</v>
      </c>
    </row>
    <row r="8272" spans="1:17" x14ac:dyDescent="0.25">
      <c r="A8272" s="4" t="s">
        <v>2839</v>
      </c>
      <c r="B8272" s="4" t="s">
        <v>82</v>
      </c>
      <c r="C8272" s="4" t="s">
        <v>1149</v>
      </c>
      <c r="D8272" s="4" t="s">
        <v>2976</v>
      </c>
      <c r="E8272" s="2" t="s">
        <v>15</v>
      </c>
      <c r="F8272" s="2" t="s">
        <v>1</v>
      </c>
      <c r="G8272" s="2" t="s">
        <v>1</v>
      </c>
      <c r="H8272" s="2" t="s">
        <v>16</v>
      </c>
      <c r="I8272" s="185">
        <f t="shared" ref="I8272:L8272" si="6959">SUM(I8273:I8274)</f>
        <v>3678688</v>
      </c>
      <c r="J8272" s="185">
        <f t="shared" ref="J8272" si="6960">SUM(J8273:J8274)</f>
        <v>3267552</v>
      </c>
      <c r="K8272" s="185">
        <f t="shared" ref="K8272" si="6961">SUM(K8273:K8274)</f>
        <v>2582438</v>
      </c>
      <c r="L8272" s="185">
        <f t="shared" si="6959"/>
        <v>685114</v>
      </c>
      <c r="M8272" s="15">
        <f t="shared" ref="M8272:O8272" si="6962">SUM(M8273:M8274)</f>
        <v>353012</v>
      </c>
      <c r="N8272" s="15">
        <f t="shared" si="6962"/>
        <v>316872</v>
      </c>
      <c r="O8272" s="15">
        <f t="shared" si="6962"/>
        <v>15230</v>
      </c>
      <c r="P8272" s="15">
        <f t="shared" si="6957"/>
        <v>3267552</v>
      </c>
      <c r="Q8272" s="185">
        <f t="shared" si="6958"/>
        <v>100</v>
      </c>
    </row>
    <row r="8273" spans="1:17" x14ac:dyDescent="0.25">
      <c r="A8273" s="4" t="s">
        <v>2839</v>
      </c>
      <c r="B8273" s="4" t="s">
        <v>82</v>
      </c>
      <c r="C8273" s="4" t="s">
        <v>1149</v>
      </c>
      <c r="D8273" s="4" t="s">
        <v>2976</v>
      </c>
      <c r="E8273" s="3" t="s">
        <v>18</v>
      </c>
      <c r="F8273" s="4"/>
      <c r="G8273" s="16" t="s">
        <v>2860</v>
      </c>
      <c r="H8273" s="16" t="s">
        <v>17</v>
      </c>
      <c r="I8273" s="183">
        <v>3366773</v>
      </c>
      <c r="J8273" s="183">
        <v>2955637</v>
      </c>
      <c r="K8273" s="183">
        <v>2360319</v>
      </c>
      <c r="L8273" s="183">
        <f>M8273+N8273+O8273</f>
        <v>595318</v>
      </c>
      <c r="M8273" s="17">
        <v>297659</v>
      </c>
      <c r="N8273" s="17">
        <v>297659</v>
      </c>
      <c r="O8273" s="17"/>
      <c r="P8273" s="17">
        <f t="shared" si="6957"/>
        <v>2955637</v>
      </c>
      <c r="Q8273" s="183">
        <f t="shared" si="6958"/>
        <v>100</v>
      </c>
    </row>
    <row r="8274" spans="1:17" x14ac:dyDescent="0.25">
      <c r="A8274" s="1" t="s">
        <v>2839</v>
      </c>
      <c r="B8274" s="1" t="s">
        <v>82</v>
      </c>
      <c r="C8274" s="1" t="s">
        <v>1149</v>
      </c>
      <c r="D8274" s="1" t="s">
        <v>2976</v>
      </c>
      <c r="E8274" s="1" t="s">
        <v>20</v>
      </c>
      <c r="F8274" s="4" t="s">
        <v>1</v>
      </c>
      <c r="G8274" s="16" t="s">
        <v>1</v>
      </c>
      <c r="H8274" s="2" t="s">
        <v>21</v>
      </c>
      <c r="I8274" s="185">
        <f t="shared" ref="I8274:O8274" si="6963">SUM(I8275:I8279)</f>
        <v>311915</v>
      </c>
      <c r="J8274" s="185">
        <f t="shared" si="6963"/>
        <v>311915</v>
      </c>
      <c r="K8274" s="185">
        <f t="shared" si="6963"/>
        <v>222119</v>
      </c>
      <c r="L8274" s="185">
        <f t="shared" si="6963"/>
        <v>89796</v>
      </c>
      <c r="M8274" s="15">
        <f t="shared" si="6963"/>
        <v>55353</v>
      </c>
      <c r="N8274" s="15">
        <f t="shared" si="6963"/>
        <v>19213</v>
      </c>
      <c r="O8274" s="15">
        <f t="shared" si="6963"/>
        <v>15230</v>
      </c>
      <c r="P8274" s="15">
        <f t="shared" si="6957"/>
        <v>311915</v>
      </c>
      <c r="Q8274" s="185">
        <f t="shared" si="6958"/>
        <v>100</v>
      </c>
    </row>
    <row r="8275" spans="1:17" x14ac:dyDescent="0.25">
      <c r="A8275" s="4" t="s">
        <v>2839</v>
      </c>
      <c r="B8275" s="4" t="s">
        <v>82</v>
      </c>
      <c r="C8275" s="4" t="s">
        <v>1149</v>
      </c>
      <c r="D8275" s="4" t="s">
        <v>2976</v>
      </c>
      <c r="E8275" s="3" t="s">
        <v>22</v>
      </c>
      <c r="F8275" s="4" t="s">
        <v>2978</v>
      </c>
      <c r="G8275" s="16" t="s">
        <v>2860</v>
      </c>
      <c r="H8275" s="16" t="s">
        <v>86</v>
      </c>
      <c r="I8275" s="183">
        <v>32065</v>
      </c>
      <c r="J8275" s="183">
        <v>32065</v>
      </c>
      <c r="K8275" s="183">
        <v>24100</v>
      </c>
      <c r="L8275" s="183">
        <f>M8275+N8275+O8275</f>
        <v>7965</v>
      </c>
      <c r="M8275" s="17">
        <v>3983</v>
      </c>
      <c r="N8275" s="17">
        <v>3982</v>
      </c>
      <c r="O8275" s="17"/>
      <c r="P8275" s="17">
        <f t="shared" si="6957"/>
        <v>32065</v>
      </c>
      <c r="Q8275" s="183">
        <f t="shared" si="6958"/>
        <v>100</v>
      </c>
    </row>
    <row r="8276" spans="1:17" x14ac:dyDescent="0.25">
      <c r="A8276" s="4" t="s">
        <v>2839</v>
      </c>
      <c r="B8276" s="4" t="s">
        <v>82</v>
      </c>
      <c r="C8276" s="4" t="s">
        <v>1149</v>
      </c>
      <c r="D8276" s="4" t="s">
        <v>2976</v>
      </c>
      <c r="E8276" s="3" t="s">
        <v>22</v>
      </c>
      <c r="F8276" s="4" t="s">
        <v>2979</v>
      </c>
      <c r="G8276" s="16" t="s">
        <v>2860</v>
      </c>
      <c r="H8276" s="16" t="s">
        <v>26</v>
      </c>
      <c r="I8276" s="183">
        <v>199650</v>
      </c>
      <c r="J8276" s="183">
        <v>188090</v>
      </c>
      <c r="K8276" s="183">
        <v>142398</v>
      </c>
      <c r="L8276" s="183">
        <f>M8276+N8276+O8276</f>
        <v>45692</v>
      </c>
      <c r="M8276" s="17">
        <v>15231</v>
      </c>
      <c r="N8276" s="17">
        <v>15231</v>
      </c>
      <c r="O8276" s="17">
        <v>15230</v>
      </c>
      <c r="P8276" s="17">
        <f t="shared" si="6957"/>
        <v>188090</v>
      </c>
      <c r="Q8276" s="183">
        <f t="shared" si="6958"/>
        <v>100</v>
      </c>
    </row>
    <row r="8277" spans="1:17" x14ac:dyDescent="0.25">
      <c r="A8277" s="4" t="s">
        <v>2839</v>
      </c>
      <c r="B8277" s="4" t="s">
        <v>82</v>
      </c>
      <c r="C8277" s="4" t="s">
        <v>1149</v>
      </c>
      <c r="D8277" s="4" t="s">
        <v>2976</v>
      </c>
      <c r="E8277" s="3" t="s">
        <v>22</v>
      </c>
      <c r="F8277" s="4" t="s">
        <v>2980</v>
      </c>
      <c r="G8277" s="16" t="s">
        <v>2860</v>
      </c>
      <c r="H8277" s="16" t="s">
        <v>28</v>
      </c>
      <c r="I8277" s="183">
        <v>41250</v>
      </c>
      <c r="J8277" s="183">
        <v>41250</v>
      </c>
      <c r="K8277" s="183">
        <v>32561</v>
      </c>
      <c r="L8277" s="183">
        <f>M8277+N8277+O8277</f>
        <v>8689</v>
      </c>
      <c r="M8277" s="17">
        <v>8689</v>
      </c>
      <c r="N8277" s="17"/>
      <c r="O8277" s="17"/>
      <c r="P8277" s="17">
        <f t="shared" si="6957"/>
        <v>41250</v>
      </c>
      <c r="Q8277" s="183">
        <f t="shared" si="6958"/>
        <v>100</v>
      </c>
    </row>
    <row r="8278" spans="1:17" x14ac:dyDescent="0.25">
      <c r="A8278" s="4" t="s">
        <v>2839</v>
      </c>
      <c r="B8278" s="4" t="s">
        <v>82</v>
      </c>
      <c r="C8278" s="4" t="s">
        <v>1149</v>
      </c>
      <c r="D8278" s="4" t="s">
        <v>2976</v>
      </c>
      <c r="E8278" s="3" t="s">
        <v>22</v>
      </c>
      <c r="F8278" s="4" t="s">
        <v>2981</v>
      </c>
      <c r="G8278" s="16" t="s">
        <v>2860</v>
      </c>
      <c r="H8278" s="16" t="s">
        <v>24</v>
      </c>
      <c r="I8278" s="183">
        <v>34450</v>
      </c>
      <c r="J8278" s="183">
        <v>34450</v>
      </c>
      <c r="K8278" s="183">
        <v>7000</v>
      </c>
      <c r="L8278" s="183">
        <f>M8278+N8278+O8278</f>
        <v>27450</v>
      </c>
      <c r="M8278" s="17">
        <v>27450</v>
      </c>
      <c r="N8278" s="17"/>
      <c r="O8278" s="17"/>
      <c r="P8278" s="17">
        <f t="shared" si="6957"/>
        <v>34450</v>
      </c>
      <c r="Q8278" s="183">
        <f t="shared" si="6958"/>
        <v>100</v>
      </c>
    </row>
    <row r="8279" spans="1:17" x14ac:dyDescent="0.25">
      <c r="A8279" s="4" t="s">
        <v>2839</v>
      </c>
      <c r="B8279" s="4" t="s">
        <v>82</v>
      </c>
      <c r="C8279" s="4" t="s">
        <v>1149</v>
      </c>
      <c r="D8279" s="4" t="s">
        <v>2976</v>
      </c>
      <c r="E8279" s="3" t="s">
        <v>22</v>
      </c>
      <c r="F8279" s="4" t="s">
        <v>2982</v>
      </c>
      <c r="G8279" s="16" t="s">
        <v>2860</v>
      </c>
      <c r="H8279" s="16" t="s">
        <v>30</v>
      </c>
      <c r="I8279" s="183">
        <v>4500</v>
      </c>
      <c r="J8279" s="183">
        <v>16060</v>
      </c>
      <c r="K8279" s="183">
        <v>16060</v>
      </c>
      <c r="L8279" s="183">
        <f>M8279+N8279+O8279</f>
        <v>0</v>
      </c>
      <c r="M8279" s="17"/>
      <c r="N8279" s="17"/>
      <c r="O8279" s="17"/>
      <c r="P8279" s="17">
        <f t="shared" si="6957"/>
        <v>16060</v>
      </c>
      <c r="Q8279" s="183">
        <f t="shared" si="6958"/>
        <v>100</v>
      </c>
    </row>
    <row r="8280" spans="1:17" x14ac:dyDescent="0.25">
      <c r="A8280" s="4" t="s">
        <v>2839</v>
      </c>
      <c r="B8280" s="4" t="s">
        <v>82</v>
      </c>
      <c r="C8280" s="4" t="s">
        <v>1149</v>
      </c>
      <c r="D8280" s="4" t="s">
        <v>2976</v>
      </c>
      <c r="E8280" s="2" t="s">
        <v>31</v>
      </c>
      <c r="F8280" s="2" t="s">
        <v>1</v>
      </c>
      <c r="G8280" s="2" t="s">
        <v>1</v>
      </c>
      <c r="H8280" s="2" t="s">
        <v>32</v>
      </c>
      <c r="I8280" s="185">
        <f t="shared" ref="I8280:O8280" si="6964">SUM(I8281)</f>
        <v>334261</v>
      </c>
      <c r="J8280" s="185">
        <f t="shared" si="6964"/>
        <v>290983</v>
      </c>
      <c r="K8280" s="185">
        <f t="shared" si="6964"/>
        <v>268783</v>
      </c>
      <c r="L8280" s="185">
        <f t="shared" si="6964"/>
        <v>0</v>
      </c>
      <c r="M8280" s="15">
        <f t="shared" si="6964"/>
        <v>0</v>
      </c>
      <c r="N8280" s="15">
        <f t="shared" si="6964"/>
        <v>0</v>
      </c>
      <c r="O8280" s="15">
        <f t="shared" si="6964"/>
        <v>0</v>
      </c>
      <c r="P8280" s="15">
        <f t="shared" si="6957"/>
        <v>268783</v>
      </c>
      <c r="Q8280" s="185">
        <f t="shared" si="6958"/>
        <v>92.370688321998202</v>
      </c>
    </row>
    <row r="8281" spans="1:17" x14ac:dyDescent="0.25">
      <c r="A8281" s="4" t="s">
        <v>2839</v>
      </c>
      <c r="B8281" s="4" t="s">
        <v>82</v>
      </c>
      <c r="C8281" s="4" t="s">
        <v>1149</v>
      </c>
      <c r="D8281" s="4" t="s">
        <v>2976</v>
      </c>
      <c r="E8281" s="3" t="s">
        <v>34</v>
      </c>
      <c r="F8281" s="4"/>
      <c r="G8281" s="16" t="s">
        <v>2860</v>
      </c>
      <c r="H8281" s="16" t="s">
        <v>33</v>
      </c>
      <c r="I8281" s="183">
        <v>334261</v>
      </c>
      <c r="J8281" s="183">
        <v>290983</v>
      </c>
      <c r="K8281" s="183">
        <v>268783</v>
      </c>
      <c r="L8281" s="183">
        <f>M8281+N8281+O8281</f>
        <v>0</v>
      </c>
      <c r="M8281" s="17"/>
      <c r="N8281" s="17"/>
      <c r="O8281" s="17"/>
      <c r="P8281" s="17">
        <f t="shared" si="6957"/>
        <v>268783</v>
      </c>
      <c r="Q8281" s="183">
        <f t="shared" si="6958"/>
        <v>92.370688321998202</v>
      </c>
    </row>
    <row r="8282" spans="1:17" x14ac:dyDescent="0.25">
      <c r="A8282" s="4" t="s">
        <v>2839</v>
      </c>
      <c r="B8282" s="4" t="s">
        <v>82</v>
      </c>
      <c r="C8282" s="4" t="s">
        <v>1149</v>
      </c>
      <c r="D8282" s="4" t="s">
        <v>2976</v>
      </c>
      <c r="E8282" s="2" t="s">
        <v>35</v>
      </c>
      <c r="F8282" s="2" t="s">
        <v>1</v>
      </c>
      <c r="G8282" s="2" t="s">
        <v>1</v>
      </c>
      <c r="H8282" s="2" t="s">
        <v>36</v>
      </c>
      <c r="I8282" s="185">
        <f t="shared" ref="I8282:O8282" si="6965">SUM(I8283:I8291)</f>
        <v>755273</v>
      </c>
      <c r="J8282" s="185">
        <f t="shared" si="6965"/>
        <v>110377</v>
      </c>
      <c r="K8282" s="185">
        <f t="shared" si="6965"/>
        <v>110377</v>
      </c>
      <c r="L8282" s="185">
        <f t="shared" si="6965"/>
        <v>0</v>
      </c>
      <c r="M8282" s="15">
        <f t="shared" si="6965"/>
        <v>0</v>
      </c>
      <c r="N8282" s="15">
        <f t="shared" si="6965"/>
        <v>0</v>
      </c>
      <c r="O8282" s="15">
        <f t="shared" si="6965"/>
        <v>0</v>
      </c>
      <c r="P8282" s="15">
        <f t="shared" si="6957"/>
        <v>110377</v>
      </c>
      <c r="Q8282" s="185">
        <f t="shared" si="6958"/>
        <v>100</v>
      </c>
    </row>
    <row r="8283" spans="1:17" x14ac:dyDescent="0.25">
      <c r="A8283" s="4" t="s">
        <v>2839</v>
      </c>
      <c r="B8283" s="4" t="s">
        <v>82</v>
      </c>
      <c r="C8283" s="4" t="s">
        <v>1149</v>
      </c>
      <c r="D8283" s="4" t="s">
        <v>2976</v>
      </c>
      <c r="E8283" s="3" t="s">
        <v>39</v>
      </c>
      <c r="F8283" s="4"/>
      <c r="G8283" s="16" t="s">
        <v>2860</v>
      </c>
      <c r="H8283" s="16" t="s">
        <v>38</v>
      </c>
      <c r="I8283" s="183">
        <v>44550</v>
      </c>
      <c r="J8283" s="183">
        <v>250</v>
      </c>
      <c r="K8283" s="183">
        <v>250</v>
      </c>
      <c r="L8283" s="183">
        <f t="shared" ref="L8283:L8290" si="6966">M8283+N8283+O8283</f>
        <v>0</v>
      </c>
      <c r="M8283" s="17"/>
      <c r="N8283" s="17"/>
      <c r="O8283" s="17"/>
      <c r="P8283" s="17">
        <f t="shared" si="6957"/>
        <v>250</v>
      </c>
      <c r="Q8283" s="183">
        <f t="shared" si="6958"/>
        <v>100</v>
      </c>
    </row>
    <row r="8284" spans="1:17" x14ac:dyDescent="0.25">
      <c r="A8284" s="4" t="s">
        <v>2839</v>
      </c>
      <c r="B8284" s="4" t="s">
        <v>82</v>
      </c>
      <c r="C8284" s="4" t="s">
        <v>1149</v>
      </c>
      <c r="D8284" s="4" t="s">
        <v>2976</v>
      </c>
      <c r="E8284" s="3" t="s">
        <v>197</v>
      </c>
      <c r="F8284" s="4"/>
      <c r="G8284" s="16" t="s">
        <v>2860</v>
      </c>
      <c r="H8284" s="16" t="s">
        <v>196</v>
      </c>
      <c r="I8284" s="183">
        <v>84131</v>
      </c>
      <c r="J8284" s="183">
        <v>59041</v>
      </c>
      <c r="K8284" s="183">
        <v>59041</v>
      </c>
      <c r="L8284" s="183">
        <f t="shared" si="6966"/>
        <v>0</v>
      </c>
      <c r="M8284" s="17"/>
      <c r="N8284" s="17"/>
      <c r="O8284" s="17"/>
      <c r="P8284" s="17">
        <f t="shared" si="6957"/>
        <v>59041</v>
      </c>
      <c r="Q8284" s="183">
        <f t="shared" si="6958"/>
        <v>100</v>
      </c>
    </row>
    <row r="8285" spans="1:17" x14ac:dyDescent="0.25">
      <c r="A8285" s="4" t="s">
        <v>2839</v>
      </c>
      <c r="B8285" s="4" t="s">
        <v>82</v>
      </c>
      <c r="C8285" s="4" t="s">
        <v>1149</v>
      </c>
      <c r="D8285" s="4" t="s">
        <v>2976</v>
      </c>
      <c r="E8285" s="3" t="s">
        <v>200</v>
      </c>
      <c r="F8285" s="4"/>
      <c r="G8285" s="16" t="s">
        <v>2860</v>
      </c>
      <c r="H8285" s="16" t="s">
        <v>199</v>
      </c>
      <c r="I8285" s="183">
        <v>34981</v>
      </c>
      <c r="J8285" s="183">
        <v>9870</v>
      </c>
      <c r="K8285" s="183">
        <v>9870</v>
      </c>
      <c r="L8285" s="183">
        <f t="shared" si="6966"/>
        <v>0</v>
      </c>
      <c r="M8285" s="17"/>
      <c r="N8285" s="17"/>
      <c r="O8285" s="17"/>
      <c r="P8285" s="17">
        <f t="shared" si="6957"/>
        <v>9870</v>
      </c>
      <c r="Q8285" s="183">
        <f t="shared" si="6958"/>
        <v>100</v>
      </c>
    </row>
    <row r="8286" spans="1:17" x14ac:dyDescent="0.25">
      <c r="A8286" s="4" t="s">
        <v>2839</v>
      </c>
      <c r="B8286" s="4" t="s">
        <v>82</v>
      </c>
      <c r="C8286" s="4" t="s">
        <v>1149</v>
      </c>
      <c r="D8286" s="4" t="s">
        <v>2976</v>
      </c>
      <c r="E8286" s="3" t="s">
        <v>203</v>
      </c>
      <c r="F8286" s="4"/>
      <c r="G8286" s="16" t="s">
        <v>2860</v>
      </c>
      <c r="H8286" s="16" t="s">
        <v>202</v>
      </c>
      <c r="I8286" s="183">
        <v>69450</v>
      </c>
      <c r="J8286" s="183">
        <v>0</v>
      </c>
      <c r="K8286" s="183">
        <v>0</v>
      </c>
      <c r="L8286" s="183">
        <f t="shared" si="6966"/>
        <v>0</v>
      </c>
      <c r="M8286" s="17"/>
      <c r="N8286" s="17"/>
      <c r="O8286" s="17"/>
      <c r="P8286" s="17">
        <f t="shared" si="6957"/>
        <v>0</v>
      </c>
      <c r="Q8286" s="161" t="str">
        <f t="shared" si="6958"/>
        <v>-</v>
      </c>
    </row>
    <row r="8287" spans="1:17" x14ac:dyDescent="0.25">
      <c r="A8287" s="4" t="s">
        <v>2839</v>
      </c>
      <c r="B8287" s="4" t="s">
        <v>82</v>
      </c>
      <c r="C8287" s="4" t="s">
        <v>1149</v>
      </c>
      <c r="D8287" s="4" t="s">
        <v>2976</v>
      </c>
      <c r="E8287" s="3" t="s">
        <v>206</v>
      </c>
      <c r="F8287" s="4"/>
      <c r="G8287" s="16" t="s">
        <v>2860</v>
      </c>
      <c r="H8287" s="16" t="s">
        <v>205</v>
      </c>
      <c r="I8287" s="183">
        <v>10280</v>
      </c>
      <c r="J8287" s="183">
        <v>0</v>
      </c>
      <c r="K8287" s="183">
        <v>0</v>
      </c>
      <c r="L8287" s="183">
        <f t="shared" si="6966"/>
        <v>0</v>
      </c>
      <c r="M8287" s="17"/>
      <c r="N8287" s="17"/>
      <c r="O8287" s="17"/>
      <c r="P8287" s="17">
        <f t="shared" si="6957"/>
        <v>0</v>
      </c>
      <c r="Q8287" s="161" t="str">
        <f t="shared" si="6958"/>
        <v>-</v>
      </c>
    </row>
    <row r="8288" spans="1:17" x14ac:dyDescent="0.25">
      <c r="A8288" s="4" t="s">
        <v>2839</v>
      </c>
      <c r="B8288" s="4" t="s">
        <v>82</v>
      </c>
      <c r="C8288" s="4" t="s">
        <v>1149</v>
      </c>
      <c r="D8288" s="4" t="s">
        <v>2976</v>
      </c>
      <c r="E8288" s="3" t="s">
        <v>209</v>
      </c>
      <c r="F8288" s="4"/>
      <c r="G8288" s="16" t="s">
        <v>2860</v>
      </c>
      <c r="H8288" s="16" t="s">
        <v>208</v>
      </c>
      <c r="I8288" s="183">
        <v>24450</v>
      </c>
      <c r="J8288" s="183">
        <v>3000</v>
      </c>
      <c r="K8288" s="183">
        <v>3000</v>
      </c>
      <c r="L8288" s="183">
        <f t="shared" si="6966"/>
        <v>0</v>
      </c>
      <c r="M8288" s="17"/>
      <c r="N8288" s="17"/>
      <c r="O8288" s="17"/>
      <c r="P8288" s="17">
        <f t="shared" si="6957"/>
        <v>3000</v>
      </c>
      <c r="Q8288" s="183">
        <f t="shared" si="6958"/>
        <v>100</v>
      </c>
    </row>
    <row r="8289" spans="1:17" x14ac:dyDescent="0.25">
      <c r="A8289" s="4" t="s">
        <v>2839</v>
      </c>
      <c r="B8289" s="4" t="s">
        <v>82</v>
      </c>
      <c r="C8289" s="4" t="s">
        <v>1149</v>
      </c>
      <c r="D8289" s="4" t="s">
        <v>2976</v>
      </c>
      <c r="E8289" s="3" t="s">
        <v>212</v>
      </c>
      <c r="F8289" s="4"/>
      <c r="G8289" s="16" t="s">
        <v>2860</v>
      </c>
      <c r="H8289" s="16" t="s">
        <v>211</v>
      </c>
      <c r="I8289" s="183">
        <v>33310</v>
      </c>
      <c r="J8289" s="183">
        <v>5000</v>
      </c>
      <c r="K8289" s="183">
        <v>5000</v>
      </c>
      <c r="L8289" s="183">
        <f t="shared" si="6966"/>
        <v>0</v>
      </c>
      <c r="M8289" s="17"/>
      <c r="N8289" s="17"/>
      <c r="O8289" s="17"/>
      <c r="P8289" s="17">
        <f t="shared" si="6957"/>
        <v>5000</v>
      </c>
      <c r="Q8289" s="183">
        <f t="shared" si="6958"/>
        <v>100</v>
      </c>
    </row>
    <row r="8290" spans="1:17" x14ac:dyDescent="0.25">
      <c r="A8290" s="4" t="s">
        <v>2839</v>
      </c>
      <c r="B8290" s="4" t="s">
        <v>82</v>
      </c>
      <c r="C8290" s="4" t="s">
        <v>1149</v>
      </c>
      <c r="D8290" s="4" t="s">
        <v>2976</v>
      </c>
      <c r="E8290" s="3" t="s">
        <v>215</v>
      </c>
      <c r="F8290" s="4"/>
      <c r="G8290" s="16" t="s">
        <v>2860</v>
      </c>
      <c r="H8290" s="16" t="s">
        <v>214</v>
      </c>
      <c r="I8290" s="183">
        <v>10840</v>
      </c>
      <c r="J8290" s="183">
        <v>0</v>
      </c>
      <c r="K8290" s="183">
        <v>0</v>
      </c>
      <c r="L8290" s="183">
        <f t="shared" si="6966"/>
        <v>0</v>
      </c>
      <c r="M8290" s="17"/>
      <c r="N8290" s="17"/>
      <c r="O8290" s="17"/>
      <c r="P8290" s="17">
        <f t="shared" si="6957"/>
        <v>0</v>
      </c>
      <c r="Q8290" s="161" t="str">
        <f t="shared" si="6958"/>
        <v>-</v>
      </c>
    </row>
    <row r="8291" spans="1:17" x14ac:dyDescent="0.25">
      <c r="A8291" s="1" t="s">
        <v>2839</v>
      </c>
      <c r="B8291" s="1" t="s">
        <v>82</v>
      </c>
      <c r="C8291" s="1" t="s">
        <v>1149</v>
      </c>
      <c r="D8291" s="1" t="s">
        <v>2976</v>
      </c>
      <c r="E8291" s="1" t="s">
        <v>40</v>
      </c>
      <c r="F8291" s="4" t="s">
        <v>1</v>
      </c>
      <c r="G8291" s="16" t="s">
        <v>1</v>
      </c>
      <c r="H8291" s="2" t="s">
        <v>41</v>
      </c>
      <c r="I8291" s="185">
        <f t="shared" ref="I8291:O8291" si="6967">SUM(I8292:I8294)</f>
        <v>443281</v>
      </c>
      <c r="J8291" s="185">
        <f t="shared" si="6967"/>
        <v>33216</v>
      </c>
      <c r="K8291" s="185">
        <f t="shared" si="6967"/>
        <v>33216</v>
      </c>
      <c r="L8291" s="185">
        <f t="shared" si="6967"/>
        <v>0</v>
      </c>
      <c r="M8291" s="15">
        <f t="shared" si="6967"/>
        <v>0</v>
      </c>
      <c r="N8291" s="15">
        <f t="shared" si="6967"/>
        <v>0</v>
      </c>
      <c r="O8291" s="15">
        <f t="shared" si="6967"/>
        <v>0</v>
      </c>
      <c r="P8291" s="15">
        <f t="shared" si="6957"/>
        <v>33216</v>
      </c>
      <c r="Q8291" s="185">
        <f t="shared" si="6958"/>
        <v>100</v>
      </c>
    </row>
    <row r="8292" spans="1:17" x14ac:dyDescent="0.25">
      <c r="A8292" s="4" t="s">
        <v>2839</v>
      </c>
      <c r="B8292" s="4" t="s">
        <v>82</v>
      </c>
      <c r="C8292" s="4" t="s">
        <v>1149</v>
      </c>
      <c r="D8292" s="4" t="s">
        <v>2976</v>
      </c>
      <c r="E8292" s="3" t="s">
        <v>42</v>
      </c>
      <c r="F8292" s="4"/>
      <c r="G8292" s="16" t="s">
        <v>2860</v>
      </c>
      <c r="H8292" s="16" t="s">
        <v>41</v>
      </c>
      <c r="I8292" s="183">
        <v>423981</v>
      </c>
      <c r="J8292" s="183">
        <v>24534</v>
      </c>
      <c r="K8292" s="183">
        <v>24534</v>
      </c>
      <c r="L8292" s="183">
        <f>M8292+N8292+O8292</f>
        <v>0</v>
      </c>
      <c r="M8292" s="17"/>
      <c r="N8292" s="17"/>
      <c r="O8292" s="17"/>
      <c r="P8292" s="17">
        <f t="shared" si="6957"/>
        <v>24534</v>
      </c>
      <c r="Q8292" s="183">
        <f t="shared" si="6958"/>
        <v>100</v>
      </c>
    </row>
    <row r="8293" spans="1:17" ht="22.5" x14ac:dyDescent="0.25">
      <c r="A8293" s="4" t="s">
        <v>2839</v>
      </c>
      <c r="B8293" s="4" t="s">
        <v>82</v>
      </c>
      <c r="C8293" s="4" t="s">
        <v>1149</v>
      </c>
      <c r="D8293" s="4" t="s">
        <v>2976</v>
      </c>
      <c r="E8293" s="3" t="s">
        <v>42</v>
      </c>
      <c r="F8293" s="4" t="s">
        <v>2983</v>
      </c>
      <c r="G8293" s="16" t="s">
        <v>2860</v>
      </c>
      <c r="H8293" s="16" t="s">
        <v>50</v>
      </c>
      <c r="I8293" s="183">
        <v>15120</v>
      </c>
      <c r="J8293" s="183">
        <v>8682</v>
      </c>
      <c r="K8293" s="183">
        <v>8682</v>
      </c>
      <c r="L8293" s="183">
        <f>M8293+N8293+O8293</f>
        <v>0</v>
      </c>
      <c r="M8293" s="17"/>
      <c r="N8293" s="17"/>
      <c r="O8293" s="17"/>
      <c r="P8293" s="17">
        <f t="shared" si="6957"/>
        <v>8682</v>
      </c>
      <c r="Q8293" s="183">
        <f t="shared" si="6958"/>
        <v>100</v>
      </c>
    </row>
    <row r="8294" spans="1:17" ht="22.5" x14ac:dyDescent="0.25">
      <c r="A8294" s="4" t="s">
        <v>2839</v>
      </c>
      <c r="B8294" s="4" t="s">
        <v>82</v>
      </c>
      <c r="C8294" s="4" t="s">
        <v>1149</v>
      </c>
      <c r="D8294" s="4" t="s">
        <v>2976</v>
      </c>
      <c r="E8294" s="3" t="s">
        <v>42</v>
      </c>
      <c r="F8294" s="4" t="s">
        <v>2984</v>
      </c>
      <c r="G8294" s="16" t="s">
        <v>2860</v>
      </c>
      <c r="H8294" s="16" t="s">
        <v>56</v>
      </c>
      <c r="I8294" s="183">
        <v>4180</v>
      </c>
      <c r="J8294" s="183">
        <v>0</v>
      </c>
      <c r="K8294" s="183">
        <v>0</v>
      </c>
      <c r="L8294" s="183">
        <f>M8294+N8294+O8294</f>
        <v>0</v>
      </c>
      <c r="M8294" s="17"/>
      <c r="N8294" s="17"/>
      <c r="O8294" s="17"/>
      <c r="P8294" s="17">
        <f t="shared" si="6957"/>
        <v>0</v>
      </c>
      <c r="Q8294" s="161" t="str">
        <f t="shared" si="6958"/>
        <v>-</v>
      </c>
    </row>
    <row r="8295" spans="1:17" ht="22.5" x14ac:dyDescent="0.25">
      <c r="A8295" s="1" t="s">
        <v>1</v>
      </c>
      <c r="B8295" s="1" t="s">
        <v>1</v>
      </c>
      <c r="C8295" s="1" t="s">
        <v>1</v>
      </c>
      <c r="D8295" s="2" t="s">
        <v>1</v>
      </c>
      <c r="E8295" s="2" t="s">
        <v>1</v>
      </c>
      <c r="F8295" s="2" t="s">
        <v>1</v>
      </c>
      <c r="G8295" s="2" t="s">
        <v>1</v>
      </c>
      <c r="H8295" s="13" t="s">
        <v>57</v>
      </c>
      <c r="I8295" s="184">
        <f t="shared" ref="I8295:O8296" si="6968">SUM(I8296)</f>
        <v>6000</v>
      </c>
      <c r="J8295" s="184">
        <f t="shared" si="6968"/>
        <v>0</v>
      </c>
      <c r="K8295" s="184">
        <f t="shared" si="6968"/>
        <v>0</v>
      </c>
      <c r="L8295" s="184">
        <f t="shared" si="6968"/>
        <v>0</v>
      </c>
      <c r="M8295" s="14">
        <f t="shared" si="6968"/>
        <v>0</v>
      </c>
      <c r="N8295" s="14">
        <f t="shared" si="6968"/>
        <v>0</v>
      </c>
      <c r="O8295" s="14">
        <f t="shared" si="6968"/>
        <v>0</v>
      </c>
      <c r="P8295" s="14">
        <f t="shared" si="6957"/>
        <v>0</v>
      </c>
      <c r="Q8295" s="163" t="str">
        <f t="shared" si="6958"/>
        <v>-</v>
      </c>
    </row>
    <row r="8296" spans="1:17" x14ac:dyDescent="0.25">
      <c r="A8296" s="4" t="s">
        <v>2839</v>
      </c>
      <c r="B8296" s="4" t="s">
        <v>82</v>
      </c>
      <c r="C8296" s="4" t="s">
        <v>1149</v>
      </c>
      <c r="D8296" s="4" t="s">
        <v>2976</v>
      </c>
      <c r="E8296" s="2" t="s">
        <v>58</v>
      </c>
      <c r="F8296" s="2" t="s">
        <v>1</v>
      </c>
      <c r="G8296" s="2" t="s">
        <v>1</v>
      </c>
      <c r="H8296" s="2" t="s">
        <v>59</v>
      </c>
      <c r="I8296" s="185">
        <f t="shared" si="6968"/>
        <v>6000</v>
      </c>
      <c r="J8296" s="185">
        <f t="shared" si="6968"/>
        <v>0</v>
      </c>
      <c r="K8296" s="185">
        <f t="shared" si="6968"/>
        <v>0</v>
      </c>
      <c r="L8296" s="185">
        <f t="shared" si="6968"/>
        <v>0</v>
      </c>
      <c r="M8296" s="15">
        <f t="shared" si="6968"/>
        <v>0</v>
      </c>
      <c r="N8296" s="15">
        <f t="shared" si="6968"/>
        <v>0</v>
      </c>
      <c r="O8296" s="15">
        <f t="shared" si="6968"/>
        <v>0</v>
      </c>
      <c r="P8296" s="15">
        <f t="shared" si="6957"/>
        <v>0</v>
      </c>
      <c r="Q8296" s="164" t="str">
        <f t="shared" si="6958"/>
        <v>-</v>
      </c>
    </row>
    <row r="8297" spans="1:17" x14ac:dyDescent="0.25">
      <c r="A8297" s="4" t="s">
        <v>2839</v>
      </c>
      <c r="B8297" s="4" t="s">
        <v>82</v>
      </c>
      <c r="C8297" s="4" t="s">
        <v>1149</v>
      </c>
      <c r="D8297" s="4" t="s">
        <v>2976</v>
      </c>
      <c r="E8297" s="3" t="s">
        <v>69</v>
      </c>
      <c r="F8297" s="4"/>
      <c r="G8297" s="16" t="s">
        <v>2860</v>
      </c>
      <c r="H8297" s="16" t="s">
        <v>68</v>
      </c>
      <c r="I8297" s="183">
        <v>6000</v>
      </c>
      <c r="J8297" s="183">
        <v>0</v>
      </c>
      <c r="K8297" s="183">
        <v>0</v>
      </c>
      <c r="L8297" s="183">
        <f>M8297+N8297+O8297</f>
        <v>0</v>
      </c>
      <c r="M8297" s="17"/>
      <c r="N8297" s="17"/>
      <c r="O8297" s="17"/>
      <c r="P8297" s="17">
        <f t="shared" si="6957"/>
        <v>0</v>
      </c>
      <c r="Q8297" s="161" t="str">
        <f t="shared" si="6958"/>
        <v>-</v>
      </c>
    </row>
    <row r="8298" spans="1:17" ht="22.5" x14ac:dyDescent="0.25">
      <c r="A8298" s="1" t="s">
        <v>1</v>
      </c>
      <c r="B8298" s="1" t="s">
        <v>1</v>
      </c>
      <c r="C8298" s="1" t="s">
        <v>1</v>
      </c>
      <c r="D8298" s="2" t="s">
        <v>1</v>
      </c>
      <c r="E8298" s="2" t="s">
        <v>1</v>
      </c>
      <c r="F8298" s="2" t="s">
        <v>1</v>
      </c>
      <c r="G8298" s="2" t="s">
        <v>1</v>
      </c>
      <c r="H8298" s="13" t="s">
        <v>70</v>
      </c>
      <c r="I8298" s="184">
        <f t="shared" ref="I8298:O8298" si="6969">SUM(I8299)</f>
        <v>144740</v>
      </c>
      <c r="J8298" s="184">
        <f t="shared" si="6969"/>
        <v>0</v>
      </c>
      <c r="K8298" s="184">
        <f t="shared" si="6969"/>
        <v>0</v>
      </c>
      <c r="L8298" s="184">
        <f t="shared" si="6969"/>
        <v>0</v>
      </c>
      <c r="M8298" s="14">
        <f t="shared" si="6969"/>
        <v>0</v>
      </c>
      <c r="N8298" s="14">
        <f t="shared" si="6969"/>
        <v>0</v>
      </c>
      <c r="O8298" s="14">
        <f t="shared" si="6969"/>
        <v>0</v>
      </c>
      <c r="P8298" s="14">
        <f t="shared" si="6957"/>
        <v>0</v>
      </c>
      <c r="Q8298" s="163" t="str">
        <f t="shared" si="6958"/>
        <v>-</v>
      </c>
    </row>
    <row r="8299" spans="1:17" x14ac:dyDescent="0.25">
      <c r="A8299" s="4" t="s">
        <v>2839</v>
      </c>
      <c r="B8299" s="4" t="s">
        <v>82</v>
      </c>
      <c r="C8299" s="4" t="s">
        <v>1149</v>
      </c>
      <c r="D8299" s="4" t="s">
        <v>2976</v>
      </c>
      <c r="E8299" s="2" t="s">
        <v>71</v>
      </c>
      <c r="F8299" s="2" t="s">
        <v>1</v>
      </c>
      <c r="G8299" s="2" t="s">
        <v>1</v>
      </c>
      <c r="H8299" s="2" t="s">
        <v>72</v>
      </c>
      <c r="I8299" s="185">
        <f t="shared" ref="I8299:L8299" si="6970">SUM(I8300:I8301)</f>
        <v>144740</v>
      </c>
      <c r="J8299" s="185">
        <f t="shared" ref="J8299" si="6971">SUM(J8300:J8301)</f>
        <v>0</v>
      </c>
      <c r="K8299" s="185">
        <f t="shared" ref="K8299" si="6972">SUM(K8300:K8301)</f>
        <v>0</v>
      </c>
      <c r="L8299" s="185">
        <f t="shared" si="6970"/>
        <v>0</v>
      </c>
      <c r="M8299" s="15">
        <f t="shared" ref="M8299:O8299" si="6973">SUM(M8300:M8301)</f>
        <v>0</v>
      </c>
      <c r="N8299" s="15">
        <f t="shared" si="6973"/>
        <v>0</v>
      </c>
      <c r="O8299" s="15">
        <f t="shared" si="6973"/>
        <v>0</v>
      </c>
      <c r="P8299" s="15">
        <f t="shared" si="6957"/>
        <v>0</v>
      </c>
      <c r="Q8299" s="164" t="str">
        <f t="shared" si="6958"/>
        <v>-</v>
      </c>
    </row>
    <row r="8300" spans="1:17" x14ac:dyDescent="0.25">
      <c r="A8300" s="4" t="s">
        <v>2839</v>
      </c>
      <c r="B8300" s="4" t="s">
        <v>82</v>
      </c>
      <c r="C8300" s="4" t="s">
        <v>1149</v>
      </c>
      <c r="D8300" s="4" t="s">
        <v>2976</v>
      </c>
      <c r="E8300" s="3" t="s">
        <v>75</v>
      </c>
      <c r="F8300" s="4"/>
      <c r="G8300" s="16" t="s">
        <v>2860</v>
      </c>
      <c r="H8300" s="16" t="s">
        <v>74</v>
      </c>
      <c r="I8300" s="183">
        <v>66780</v>
      </c>
      <c r="J8300" s="183">
        <v>0</v>
      </c>
      <c r="K8300" s="183">
        <v>0</v>
      </c>
      <c r="L8300" s="183">
        <f>M8300+N8300+O8300</f>
        <v>0</v>
      </c>
      <c r="M8300" s="17"/>
      <c r="N8300" s="17"/>
      <c r="O8300" s="17"/>
      <c r="P8300" s="17">
        <f t="shared" si="6957"/>
        <v>0</v>
      </c>
      <c r="Q8300" s="161" t="str">
        <f t="shared" si="6958"/>
        <v>-</v>
      </c>
    </row>
    <row r="8301" spans="1:17" x14ac:dyDescent="0.25">
      <c r="A8301" s="4" t="s">
        <v>2839</v>
      </c>
      <c r="B8301" s="4" t="s">
        <v>82</v>
      </c>
      <c r="C8301" s="4" t="s">
        <v>1149</v>
      </c>
      <c r="D8301" s="4" t="s">
        <v>2976</v>
      </c>
      <c r="E8301" s="3" t="s">
        <v>341</v>
      </c>
      <c r="F8301" s="4"/>
      <c r="G8301" s="16" t="s">
        <v>2860</v>
      </c>
      <c r="H8301" s="16" t="s">
        <v>340</v>
      </c>
      <c r="I8301" s="183">
        <v>77960</v>
      </c>
      <c r="J8301" s="183">
        <v>0</v>
      </c>
      <c r="K8301" s="183">
        <v>0</v>
      </c>
      <c r="L8301" s="183">
        <f>M8301+N8301+O8301</f>
        <v>0</v>
      </c>
      <c r="M8301" s="17"/>
      <c r="N8301" s="17"/>
      <c r="O8301" s="17"/>
      <c r="P8301" s="17">
        <f t="shared" si="6957"/>
        <v>0</v>
      </c>
      <c r="Q8301" s="161" t="str">
        <f t="shared" si="6958"/>
        <v>-</v>
      </c>
    </row>
    <row r="8302" spans="1:17" ht="22.5" x14ac:dyDescent="0.25">
      <c r="A8302" s="16" t="s">
        <v>1</v>
      </c>
      <c r="B8302" s="16" t="s">
        <v>1</v>
      </c>
      <c r="C8302" s="16" t="s">
        <v>1</v>
      </c>
      <c r="D8302" s="16" t="s">
        <v>1</v>
      </c>
      <c r="E8302" s="16" t="s">
        <v>1</v>
      </c>
      <c r="F8302" s="16" t="s">
        <v>1</v>
      </c>
      <c r="G8302" s="16" t="s">
        <v>1</v>
      </c>
      <c r="H8302" s="13" t="s">
        <v>2985</v>
      </c>
      <c r="I8302" s="184">
        <f t="shared" ref="I8302:O8302" si="6974">SUM(I8271,I8295,I8298)</f>
        <v>4918962</v>
      </c>
      <c r="J8302" s="184">
        <f t="shared" si="6974"/>
        <v>3668912</v>
      </c>
      <c r="K8302" s="184">
        <f t="shared" si="6974"/>
        <v>2961598</v>
      </c>
      <c r="L8302" s="184">
        <f t="shared" si="6974"/>
        <v>685114</v>
      </c>
      <c r="M8302" s="14">
        <f t="shared" si="6974"/>
        <v>353012</v>
      </c>
      <c r="N8302" s="14">
        <f t="shared" si="6974"/>
        <v>316872</v>
      </c>
      <c r="O8302" s="14">
        <f t="shared" si="6974"/>
        <v>15230</v>
      </c>
      <c r="P8302" s="14">
        <f t="shared" si="6957"/>
        <v>3646712</v>
      </c>
      <c r="Q8302" s="184">
        <f t="shared" si="6958"/>
        <v>99.394915985992583</v>
      </c>
    </row>
    <row r="8303" spans="1:17" ht="15.75" thickBot="1" x14ac:dyDescent="0.3">
      <c r="A8303" s="16" t="s">
        <v>1</v>
      </c>
      <c r="B8303" s="16" t="s">
        <v>1</v>
      </c>
      <c r="C8303" s="16" t="s">
        <v>1</v>
      </c>
      <c r="D8303" s="16" t="s">
        <v>1</v>
      </c>
      <c r="E8303" s="16" t="s">
        <v>1</v>
      </c>
      <c r="F8303" s="16" t="s">
        <v>1</v>
      </c>
      <c r="G8303" s="16" t="s">
        <v>1</v>
      </c>
      <c r="H8303" s="2" t="s">
        <v>77</v>
      </c>
      <c r="I8303" s="185">
        <v>61</v>
      </c>
      <c r="J8303" s="185">
        <v>61</v>
      </c>
      <c r="K8303" s="185"/>
      <c r="L8303" s="185"/>
      <c r="M8303" s="15" t="s">
        <v>1</v>
      </c>
      <c r="N8303" s="15" t="s">
        <v>1</v>
      </c>
      <c r="O8303" s="15"/>
      <c r="P8303" s="15"/>
      <c r="Q8303" s="164"/>
    </row>
    <row r="8304" spans="1:17" ht="45.75" thickBot="1" x14ac:dyDescent="0.3">
      <c r="A8304" s="212" t="s">
        <v>1</v>
      </c>
      <c r="B8304" s="212" t="s">
        <v>1</v>
      </c>
      <c r="C8304" s="212" t="s">
        <v>1</v>
      </c>
      <c r="D8304" s="212" t="s">
        <v>1</v>
      </c>
      <c r="E8304" s="212" t="s">
        <v>1</v>
      </c>
      <c r="F8304" s="212" t="s">
        <v>1</v>
      </c>
      <c r="G8304" s="214" t="s">
        <v>1</v>
      </c>
      <c r="H8304" s="5" t="s">
        <v>78</v>
      </c>
      <c r="I8304" s="109" t="s">
        <v>3374</v>
      </c>
      <c r="J8304" s="109" t="s">
        <v>3433</v>
      </c>
      <c r="K8304" s="109" t="s">
        <v>3437</v>
      </c>
      <c r="L8304" s="109" t="s">
        <v>3434</v>
      </c>
      <c r="M8304" s="5" t="s">
        <v>3439</v>
      </c>
      <c r="N8304" s="5" t="s">
        <v>3440</v>
      </c>
      <c r="O8304" s="5" t="s">
        <v>3441</v>
      </c>
      <c r="P8304" s="5" t="s">
        <v>3438</v>
      </c>
      <c r="Q8304" s="162" t="s">
        <v>3302</v>
      </c>
    </row>
    <row r="8305" spans="1:17" x14ac:dyDescent="0.25">
      <c r="A8305" s="213"/>
      <c r="B8305" s="213"/>
      <c r="C8305" s="213"/>
      <c r="D8305" s="213"/>
      <c r="E8305" s="213"/>
      <c r="F8305" s="213"/>
      <c r="G8305" s="215"/>
      <c r="H8305" s="18" t="s">
        <v>1</v>
      </c>
      <c r="I8305" s="110">
        <v>1</v>
      </c>
      <c r="J8305" s="110">
        <v>2</v>
      </c>
      <c r="K8305" s="110">
        <v>20</v>
      </c>
      <c r="L8305" s="110" t="s">
        <v>3402</v>
      </c>
      <c r="M8305" s="12">
        <v>5</v>
      </c>
      <c r="N8305" s="12">
        <v>6</v>
      </c>
      <c r="O8305" s="12">
        <v>7</v>
      </c>
      <c r="P8305" s="12" t="s">
        <v>3303</v>
      </c>
      <c r="Q8305" s="110">
        <v>9</v>
      </c>
    </row>
    <row r="8306" spans="1:17" x14ac:dyDescent="0.25">
      <c r="A8306" s="213"/>
      <c r="B8306" s="213"/>
      <c r="C8306" s="213"/>
      <c r="D8306" s="213"/>
      <c r="E8306" s="213"/>
      <c r="F8306" s="213"/>
      <c r="G8306" s="215"/>
      <c r="H8306" s="19" t="s">
        <v>2874</v>
      </c>
      <c r="I8306" s="186">
        <f t="shared" ref="I8306:L8306" si="6975">SUM(I8302)</f>
        <v>4918962</v>
      </c>
      <c r="J8306" s="186">
        <f t="shared" ref="J8306" si="6976">SUM(J8302)</f>
        <v>3668912</v>
      </c>
      <c r="K8306" s="186">
        <f t="shared" ref="K8306" si="6977">SUM(K8302)</f>
        <v>2961598</v>
      </c>
      <c r="L8306" s="186">
        <f t="shared" si="6975"/>
        <v>685114</v>
      </c>
      <c r="M8306" s="20">
        <f t="shared" ref="M8306:O8306" si="6978">SUM(M8302)</f>
        <v>353012</v>
      </c>
      <c r="N8306" s="20">
        <f t="shared" si="6978"/>
        <v>316872</v>
      </c>
      <c r="O8306" s="20">
        <f t="shared" si="6978"/>
        <v>15230</v>
      </c>
      <c r="P8306" s="20">
        <f>K8306+L8306</f>
        <v>3646712</v>
      </c>
      <c r="Q8306" s="186">
        <f>IF(J8306=0,"-",P8306/J8306*100)</f>
        <v>99.394915985992583</v>
      </c>
    </row>
    <row r="8307" spans="1:17" x14ac:dyDescent="0.25">
      <c r="A8307" s="213"/>
      <c r="B8307" s="213"/>
      <c r="C8307" s="213"/>
      <c r="D8307" s="213"/>
      <c r="E8307" s="213"/>
      <c r="F8307" s="213"/>
      <c r="G8307" s="215"/>
      <c r="H8307" s="21" t="s">
        <v>80</v>
      </c>
      <c r="I8307" s="186">
        <f t="shared" ref="I8307:L8307" si="6979">SUM(I8306)</f>
        <v>4918962</v>
      </c>
      <c r="J8307" s="186">
        <f t="shared" ref="J8307" si="6980">SUM(J8306)</f>
        <v>3668912</v>
      </c>
      <c r="K8307" s="186">
        <f t="shared" ref="K8307" si="6981">SUM(K8306)</f>
        <v>2961598</v>
      </c>
      <c r="L8307" s="186">
        <f t="shared" si="6979"/>
        <v>685114</v>
      </c>
      <c r="M8307" s="20">
        <f t="shared" ref="M8307:O8307" si="6982">SUM(M8306)</f>
        <v>353012</v>
      </c>
      <c r="N8307" s="20">
        <f t="shared" si="6982"/>
        <v>316872</v>
      </c>
      <c r="O8307" s="20">
        <f t="shared" si="6982"/>
        <v>15230</v>
      </c>
      <c r="P8307" s="20">
        <f>K8307+L8307</f>
        <v>3646712</v>
      </c>
      <c r="Q8307" s="186">
        <f>IF(J8307=0,"-",P8307/J8307*100)</f>
        <v>99.394915985992583</v>
      </c>
    </row>
    <row r="8308" spans="1:17" x14ac:dyDescent="0.25">
      <c r="A8308" s="216"/>
      <c r="B8308" s="216"/>
      <c r="C8308" s="216"/>
      <c r="D8308" s="216"/>
      <c r="E8308" s="216"/>
      <c r="F8308" s="216"/>
      <c r="G8308" s="217"/>
      <c r="J8308" s="178">
        <v>0</v>
      </c>
      <c r="K8308" s="178">
        <v>0</v>
      </c>
      <c r="L8308" s="178">
        <f>M8308+N8308+O8308</f>
        <v>0</v>
      </c>
      <c r="P8308">
        <f>K8308+L8308</f>
        <v>0</v>
      </c>
      <c r="Q8308" s="160" t="str">
        <f>IF(J8308=0,"-",P8308/J8308*100)</f>
        <v>-</v>
      </c>
    </row>
    <row r="8309" spans="1:17" ht="15.75" thickBot="1" x14ac:dyDescent="0.3">
      <c r="A8309" s="16" t="s">
        <v>1</v>
      </c>
      <c r="B8309" s="16" t="s">
        <v>1</v>
      </c>
      <c r="C8309" s="16" t="s">
        <v>1</v>
      </c>
      <c r="D8309" s="16" t="s">
        <v>1</v>
      </c>
      <c r="E8309" s="16" t="s">
        <v>1</v>
      </c>
      <c r="F8309" s="16" t="s">
        <v>1</v>
      </c>
      <c r="G8309" s="16" t="s">
        <v>1</v>
      </c>
      <c r="H8309" s="22" t="s">
        <v>1</v>
      </c>
      <c r="I8309" s="187"/>
      <c r="J8309" s="187"/>
      <c r="K8309" s="187"/>
      <c r="L8309" s="187"/>
      <c r="M8309" s="22" t="s">
        <v>1</v>
      </c>
      <c r="N8309" s="22" t="s">
        <v>1</v>
      </c>
      <c r="O8309" s="22"/>
      <c r="P8309" s="22"/>
      <c r="Q8309" s="166"/>
    </row>
    <row r="8310" spans="1:17" ht="45.75" thickBot="1" x14ac:dyDescent="0.3">
      <c r="A8310" s="5" t="s">
        <v>4</v>
      </c>
      <c r="B8310" s="5" t="s">
        <v>5</v>
      </c>
      <c r="C8310" s="5" t="s">
        <v>6</v>
      </c>
      <c r="D8310" s="6" t="s">
        <v>1</v>
      </c>
      <c r="E8310" s="5" t="s">
        <v>7</v>
      </c>
      <c r="F8310" s="5" t="s">
        <v>8</v>
      </c>
      <c r="G8310" s="5" t="s">
        <v>9</v>
      </c>
      <c r="H8310" s="5" t="s">
        <v>10</v>
      </c>
      <c r="I8310" s="109" t="s">
        <v>3374</v>
      </c>
      <c r="J8310" s="109" t="s">
        <v>3433</v>
      </c>
      <c r="K8310" s="109" t="s">
        <v>3437</v>
      </c>
      <c r="L8310" s="109" t="s">
        <v>3434</v>
      </c>
      <c r="M8310" s="5" t="s">
        <v>3439</v>
      </c>
      <c r="N8310" s="5" t="s">
        <v>3440</v>
      </c>
      <c r="O8310" s="5" t="s">
        <v>3441</v>
      </c>
      <c r="P8310" s="5" t="s">
        <v>3438</v>
      </c>
      <c r="Q8310" s="162" t="s">
        <v>3302</v>
      </c>
    </row>
    <row r="8311" spans="1:17" x14ac:dyDescent="0.25">
      <c r="A8311" s="7" t="s">
        <v>1</v>
      </c>
      <c r="B8311" s="7" t="s">
        <v>1</v>
      </c>
      <c r="C8311" s="7" t="s">
        <v>1</v>
      </c>
      <c r="D8311" s="8" t="s">
        <v>1</v>
      </c>
      <c r="E8311" s="8" t="s">
        <v>1</v>
      </c>
      <c r="F8311" s="9" t="s">
        <v>1</v>
      </c>
      <c r="G8311" s="10" t="s">
        <v>1</v>
      </c>
      <c r="H8311" s="11" t="s">
        <v>1</v>
      </c>
      <c r="I8311" s="110">
        <v>1</v>
      </c>
      <c r="J8311" s="110">
        <v>2</v>
      </c>
      <c r="K8311" s="110">
        <v>20</v>
      </c>
      <c r="L8311" s="110" t="s">
        <v>3402</v>
      </c>
      <c r="M8311" s="12">
        <v>5</v>
      </c>
      <c r="N8311" s="12">
        <v>6</v>
      </c>
      <c r="O8311" s="12">
        <v>7</v>
      </c>
      <c r="P8311" s="12" t="s">
        <v>3303</v>
      </c>
      <c r="Q8311" s="110">
        <v>9</v>
      </c>
    </row>
    <row r="8312" spans="1:17" x14ac:dyDescent="0.25">
      <c r="A8312" s="1" t="s">
        <v>2839</v>
      </c>
      <c r="B8312" s="1" t="s">
        <v>82</v>
      </c>
      <c r="C8312" s="4" t="s">
        <v>1160</v>
      </c>
      <c r="D8312" s="4" t="s">
        <v>2986</v>
      </c>
      <c r="E8312" s="2" t="s">
        <v>1</v>
      </c>
      <c r="F8312" s="2" t="s">
        <v>1</v>
      </c>
      <c r="G8312" s="2" t="s">
        <v>1</v>
      </c>
      <c r="H8312" s="2" t="s">
        <v>2987</v>
      </c>
      <c r="I8312" s="183">
        <v>0</v>
      </c>
      <c r="J8312" s="183"/>
      <c r="K8312" s="183"/>
      <c r="L8312" s="183"/>
      <c r="M8312" s="3" t="s">
        <v>1</v>
      </c>
      <c r="N8312" s="3" t="s">
        <v>1</v>
      </c>
      <c r="O8312" s="3"/>
      <c r="P8312" s="3"/>
      <c r="Q8312" s="161"/>
    </row>
    <row r="8313" spans="1:17" ht="33.75" x14ac:dyDescent="0.25">
      <c r="A8313" s="1" t="s">
        <v>1</v>
      </c>
      <c r="B8313" s="1" t="s">
        <v>1</v>
      </c>
      <c r="C8313" s="1" t="s">
        <v>1</v>
      </c>
      <c r="D8313" s="2" t="s">
        <v>1</v>
      </c>
      <c r="E8313" s="2" t="s">
        <v>1</v>
      </c>
      <c r="F8313" s="2" t="s">
        <v>1</v>
      </c>
      <c r="G8313" s="2" t="s">
        <v>1</v>
      </c>
      <c r="H8313" s="13" t="s">
        <v>14</v>
      </c>
      <c r="I8313" s="184">
        <f t="shared" ref="I8313:L8313" si="6983">SUM(I8314,I8322,I8324)</f>
        <v>6901875</v>
      </c>
      <c r="J8313" s="184">
        <f t="shared" ref="J8313" si="6984">SUM(J8314,J8322,J8324)</f>
        <v>6030955</v>
      </c>
      <c r="K8313" s="184">
        <f t="shared" ref="K8313" si="6985">SUM(K8314,K8322,K8324)</f>
        <v>4702686</v>
      </c>
      <c r="L8313" s="184">
        <f t="shared" si="6983"/>
        <v>1156033</v>
      </c>
      <c r="M8313" s="14">
        <f t="shared" ref="M8313:O8313" si="6986">SUM(M8314,M8322,M8324)</f>
        <v>467165</v>
      </c>
      <c r="N8313" s="14">
        <f t="shared" si="6986"/>
        <v>461336</v>
      </c>
      <c r="O8313" s="14">
        <f t="shared" si="6986"/>
        <v>227532</v>
      </c>
      <c r="P8313" s="14">
        <f t="shared" ref="P8313:P8347" si="6987">K8313+L8313</f>
        <v>5858719</v>
      </c>
      <c r="Q8313" s="184">
        <f t="shared" ref="Q8313:Q8347" si="6988">IF(J8313=0,"-",P8313/J8313*100)</f>
        <v>97.144133889243079</v>
      </c>
    </row>
    <row r="8314" spans="1:17" x14ac:dyDescent="0.25">
      <c r="A8314" s="4" t="s">
        <v>2839</v>
      </c>
      <c r="B8314" s="4" t="s">
        <v>82</v>
      </c>
      <c r="C8314" s="4" t="s">
        <v>1160</v>
      </c>
      <c r="D8314" s="4" t="s">
        <v>2986</v>
      </c>
      <c r="E8314" s="2" t="s">
        <v>15</v>
      </c>
      <c r="F8314" s="2" t="s">
        <v>1</v>
      </c>
      <c r="G8314" s="2" t="s">
        <v>1</v>
      </c>
      <c r="H8314" s="2" t="s">
        <v>16</v>
      </c>
      <c r="I8314" s="185">
        <f t="shared" ref="I8314:L8314" si="6989">SUM(I8315:I8316)</f>
        <v>5375367</v>
      </c>
      <c r="J8314" s="185">
        <f t="shared" ref="J8314" si="6990">SUM(J8315:J8316)</f>
        <v>5165396</v>
      </c>
      <c r="K8314" s="185">
        <f t="shared" ref="K8314" si="6991">SUM(K8315:K8316)</f>
        <v>4081930</v>
      </c>
      <c r="L8314" s="185">
        <f t="shared" si="6989"/>
        <v>1074896</v>
      </c>
      <c r="M8314" s="15">
        <f t="shared" ref="M8314:O8314" si="6992">SUM(M8315:M8316)</f>
        <v>433263</v>
      </c>
      <c r="N8314" s="15">
        <f t="shared" si="6992"/>
        <v>430836</v>
      </c>
      <c r="O8314" s="15">
        <f t="shared" si="6992"/>
        <v>210797</v>
      </c>
      <c r="P8314" s="15">
        <f t="shared" si="6987"/>
        <v>5156826</v>
      </c>
      <c r="Q8314" s="185">
        <f t="shared" si="6988"/>
        <v>99.834088228666303</v>
      </c>
    </row>
    <row r="8315" spans="1:17" x14ac:dyDescent="0.25">
      <c r="A8315" s="4" t="s">
        <v>2839</v>
      </c>
      <c r="B8315" s="4" t="s">
        <v>82</v>
      </c>
      <c r="C8315" s="4" t="s">
        <v>1160</v>
      </c>
      <c r="D8315" s="4" t="s">
        <v>2986</v>
      </c>
      <c r="E8315" s="3" t="s">
        <v>18</v>
      </c>
      <c r="F8315" s="4"/>
      <c r="G8315" s="16" t="s">
        <v>2860</v>
      </c>
      <c r="H8315" s="16" t="s">
        <v>17</v>
      </c>
      <c r="I8315" s="183">
        <v>4994397</v>
      </c>
      <c r="J8315" s="183">
        <v>4782702</v>
      </c>
      <c r="K8315" s="183">
        <v>3756305</v>
      </c>
      <c r="L8315" s="183">
        <f>M8315+N8315+O8315</f>
        <v>1026397</v>
      </c>
      <c r="M8315" s="17">
        <v>410000</v>
      </c>
      <c r="N8315" s="17">
        <v>410000</v>
      </c>
      <c r="O8315" s="17">
        <v>206397</v>
      </c>
      <c r="P8315" s="17">
        <f t="shared" si="6987"/>
        <v>4782702</v>
      </c>
      <c r="Q8315" s="183">
        <f t="shared" si="6988"/>
        <v>100</v>
      </c>
    </row>
    <row r="8316" spans="1:17" x14ac:dyDescent="0.25">
      <c r="A8316" s="1" t="s">
        <v>2839</v>
      </c>
      <c r="B8316" s="1" t="s">
        <v>82</v>
      </c>
      <c r="C8316" s="1" t="s">
        <v>1160</v>
      </c>
      <c r="D8316" s="1" t="s">
        <v>2986</v>
      </c>
      <c r="E8316" s="1" t="s">
        <v>20</v>
      </c>
      <c r="F8316" s="4" t="s">
        <v>1</v>
      </c>
      <c r="G8316" s="16" t="s">
        <v>1</v>
      </c>
      <c r="H8316" s="2" t="s">
        <v>21</v>
      </c>
      <c r="I8316" s="185">
        <f t="shared" ref="I8316:O8316" si="6993">SUM(I8317:I8321)</f>
        <v>380970</v>
      </c>
      <c r="J8316" s="185">
        <f t="shared" si="6993"/>
        <v>382694</v>
      </c>
      <c r="K8316" s="185">
        <f t="shared" si="6993"/>
        <v>325625</v>
      </c>
      <c r="L8316" s="185">
        <f t="shared" si="6993"/>
        <v>48499</v>
      </c>
      <c r="M8316" s="15">
        <f t="shared" si="6993"/>
        <v>23263</v>
      </c>
      <c r="N8316" s="15">
        <f t="shared" si="6993"/>
        <v>20836</v>
      </c>
      <c r="O8316" s="15">
        <f t="shared" si="6993"/>
        <v>4400</v>
      </c>
      <c r="P8316" s="15">
        <f t="shared" si="6987"/>
        <v>374124</v>
      </c>
      <c r="Q8316" s="185">
        <f t="shared" si="6988"/>
        <v>97.760612917892615</v>
      </c>
    </row>
    <row r="8317" spans="1:17" x14ac:dyDescent="0.25">
      <c r="A8317" s="4" t="s">
        <v>2839</v>
      </c>
      <c r="B8317" s="4" t="s">
        <v>82</v>
      </c>
      <c r="C8317" s="4" t="s">
        <v>1160</v>
      </c>
      <c r="D8317" s="4" t="s">
        <v>2986</v>
      </c>
      <c r="E8317" s="3" t="s">
        <v>22</v>
      </c>
      <c r="F8317" s="4" t="s">
        <v>2988</v>
      </c>
      <c r="G8317" s="16" t="s">
        <v>2860</v>
      </c>
      <c r="H8317" s="16" t="s">
        <v>86</v>
      </c>
      <c r="I8317" s="183">
        <v>63360</v>
      </c>
      <c r="J8317" s="183">
        <v>62660</v>
      </c>
      <c r="K8317" s="183">
        <v>40890</v>
      </c>
      <c r="L8317" s="183">
        <f>M8317+N8317+O8317</f>
        <v>13200</v>
      </c>
      <c r="M8317" s="17">
        <v>4400</v>
      </c>
      <c r="N8317" s="17">
        <v>4400</v>
      </c>
      <c r="O8317" s="17">
        <v>4400</v>
      </c>
      <c r="P8317" s="17">
        <f t="shared" si="6987"/>
        <v>54090</v>
      </c>
      <c r="Q8317" s="183">
        <f t="shared" si="6988"/>
        <v>86.323013086498563</v>
      </c>
    </row>
    <row r="8318" spans="1:17" x14ac:dyDescent="0.25">
      <c r="A8318" s="4" t="s">
        <v>2839</v>
      </c>
      <c r="B8318" s="4" t="s">
        <v>82</v>
      </c>
      <c r="C8318" s="4" t="s">
        <v>1160</v>
      </c>
      <c r="D8318" s="4" t="s">
        <v>2986</v>
      </c>
      <c r="E8318" s="3" t="s">
        <v>22</v>
      </c>
      <c r="F8318" s="4" t="s">
        <v>2989</v>
      </c>
      <c r="G8318" s="16" t="s">
        <v>2860</v>
      </c>
      <c r="H8318" s="16" t="s">
        <v>26</v>
      </c>
      <c r="I8318" s="183">
        <v>234890</v>
      </c>
      <c r="J8318" s="183">
        <v>231936</v>
      </c>
      <c r="K8318" s="183">
        <v>200500</v>
      </c>
      <c r="L8318" s="183">
        <f>M8318+N8318+O8318</f>
        <v>31436</v>
      </c>
      <c r="M8318" s="17">
        <v>15000</v>
      </c>
      <c r="N8318" s="17">
        <f>31436-15000</f>
        <v>16436</v>
      </c>
      <c r="O8318" s="17"/>
      <c r="P8318" s="17">
        <f t="shared" si="6987"/>
        <v>231936</v>
      </c>
      <c r="Q8318" s="183">
        <f t="shared" si="6988"/>
        <v>100</v>
      </c>
    </row>
    <row r="8319" spans="1:17" x14ac:dyDescent="0.25">
      <c r="A8319" s="4" t="s">
        <v>2839</v>
      </c>
      <c r="B8319" s="4" t="s">
        <v>82</v>
      </c>
      <c r="C8319" s="4" t="s">
        <v>1160</v>
      </c>
      <c r="D8319" s="4" t="s">
        <v>2986</v>
      </c>
      <c r="E8319" s="3" t="s">
        <v>22</v>
      </c>
      <c r="F8319" s="4" t="s">
        <v>2990</v>
      </c>
      <c r="G8319" s="16" t="s">
        <v>2860</v>
      </c>
      <c r="H8319" s="16" t="s">
        <v>28</v>
      </c>
      <c r="I8319" s="183">
        <v>53157</v>
      </c>
      <c r="J8319" s="183">
        <v>59408</v>
      </c>
      <c r="K8319" s="183">
        <v>59408</v>
      </c>
      <c r="L8319" s="183">
        <f>M8319+N8319+O8319</f>
        <v>0</v>
      </c>
      <c r="M8319" s="17"/>
      <c r="N8319" s="17"/>
      <c r="O8319" s="17"/>
      <c r="P8319" s="17">
        <f t="shared" si="6987"/>
        <v>59408</v>
      </c>
      <c r="Q8319" s="183">
        <f t="shared" si="6988"/>
        <v>100</v>
      </c>
    </row>
    <row r="8320" spans="1:17" x14ac:dyDescent="0.25">
      <c r="A8320" s="4" t="s">
        <v>2839</v>
      </c>
      <c r="B8320" s="4" t="s">
        <v>82</v>
      </c>
      <c r="C8320" s="4" t="s">
        <v>1160</v>
      </c>
      <c r="D8320" s="4" t="s">
        <v>2986</v>
      </c>
      <c r="E8320" s="3" t="s">
        <v>22</v>
      </c>
      <c r="F8320" s="4" t="s">
        <v>2991</v>
      </c>
      <c r="G8320" s="16" t="s">
        <v>2860</v>
      </c>
      <c r="H8320" s="16" t="s">
        <v>24</v>
      </c>
      <c r="I8320" s="183">
        <v>9300</v>
      </c>
      <c r="J8320" s="183">
        <v>7326</v>
      </c>
      <c r="K8320" s="183">
        <v>7326</v>
      </c>
      <c r="L8320" s="183">
        <f>M8320+N8320+O8320</f>
        <v>0</v>
      </c>
      <c r="M8320" s="17"/>
      <c r="N8320" s="17"/>
      <c r="O8320" s="17"/>
      <c r="P8320" s="17">
        <f t="shared" si="6987"/>
        <v>7326</v>
      </c>
      <c r="Q8320" s="183">
        <f t="shared" si="6988"/>
        <v>100</v>
      </c>
    </row>
    <row r="8321" spans="1:17" x14ac:dyDescent="0.25">
      <c r="A8321" s="4" t="s">
        <v>2839</v>
      </c>
      <c r="B8321" s="4" t="s">
        <v>82</v>
      </c>
      <c r="C8321" s="4" t="s">
        <v>1160</v>
      </c>
      <c r="D8321" s="4" t="s">
        <v>2986</v>
      </c>
      <c r="E8321" s="3" t="s">
        <v>22</v>
      </c>
      <c r="F8321" s="4" t="s">
        <v>2992</v>
      </c>
      <c r="G8321" s="16" t="s">
        <v>2860</v>
      </c>
      <c r="H8321" s="16" t="s">
        <v>30</v>
      </c>
      <c r="I8321" s="183">
        <v>20263</v>
      </c>
      <c r="J8321" s="183">
        <v>21364</v>
      </c>
      <c r="K8321" s="183">
        <v>17501</v>
      </c>
      <c r="L8321" s="183">
        <f>M8321+N8321+O8321</f>
        <v>3863</v>
      </c>
      <c r="M8321" s="17">
        <v>3863</v>
      </c>
      <c r="N8321" s="17"/>
      <c r="O8321" s="17"/>
      <c r="P8321" s="17">
        <f t="shared" si="6987"/>
        <v>21364</v>
      </c>
      <c r="Q8321" s="183">
        <f t="shared" si="6988"/>
        <v>100</v>
      </c>
    </row>
    <row r="8322" spans="1:17" x14ac:dyDescent="0.25">
      <c r="A8322" s="4" t="s">
        <v>2839</v>
      </c>
      <c r="B8322" s="4" t="s">
        <v>82</v>
      </c>
      <c r="C8322" s="4" t="s">
        <v>1160</v>
      </c>
      <c r="D8322" s="4" t="s">
        <v>2986</v>
      </c>
      <c r="E8322" s="2" t="s">
        <v>31</v>
      </c>
      <c r="F8322" s="2" t="s">
        <v>1</v>
      </c>
      <c r="G8322" s="2" t="s">
        <v>1</v>
      </c>
      <c r="H8322" s="2" t="s">
        <v>32</v>
      </c>
      <c r="I8322" s="185">
        <f t="shared" ref="I8322:O8322" si="6994">SUM(I8323)</f>
        <v>573386</v>
      </c>
      <c r="J8322" s="185">
        <f t="shared" si="6994"/>
        <v>551158</v>
      </c>
      <c r="K8322" s="185">
        <f t="shared" si="6994"/>
        <v>390367</v>
      </c>
      <c r="L8322" s="185">
        <f t="shared" si="6994"/>
        <v>0</v>
      </c>
      <c r="M8322" s="15">
        <f t="shared" si="6994"/>
        <v>0</v>
      </c>
      <c r="N8322" s="15">
        <f t="shared" si="6994"/>
        <v>0</v>
      </c>
      <c r="O8322" s="15">
        <f t="shared" si="6994"/>
        <v>0</v>
      </c>
      <c r="P8322" s="15">
        <f t="shared" si="6987"/>
        <v>390367</v>
      </c>
      <c r="Q8322" s="185">
        <f t="shared" si="6988"/>
        <v>70.826695793220821</v>
      </c>
    </row>
    <row r="8323" spans="1:17" x14ac:dyDescent="0.25">
      <c r="A8323" s="4" t="s">
        <v>2839</v>
      </c>
      <c r="B8323" s="4" t="s">
        <v>82</v>
      </c>
      <c r="C8323" s="4" t="s">
        <v>1160</v>
      </c>
      <c r="D8323" s="4" t="s">
        <v>2986</v>
      </c>
      <c r="E8323" s="3" t="s">
        <v>34</v>
      </c>
      <c r="F8323" s="4"/>
      <c r="G8323" s="16" t="s">
        <v>2860</v>
      </c>
      <c r="H8323" s="16" t="s">
        <v>33</v>
      </c>
      <c r="I8323" s="183">
        <v>573386</v>
      </c>
      <c r="J8323" s="183">
        <v>551158</v>
      </c>
      <c r="K8323" s="183">
        <v>390367</v>
      </c>
      <c r="L8323" s="183">
        <f>M8323+N8323+O8323</f>
        <v>0</v>
      </c>
      <c r="M8323" s="17"/>
      <c r="N8323" s="17"/>
      <c r="O8323" s="17"/>
      <c r="P8323" s="17">
        <f t="shared" si="6987"/>
        <v>390367</v>
      </c>
      <c r="Q8323" s="183">
        <f t="shared" si="6988"/>
        <v>70.826695793220821</v>
      </c>
    </row>
    <row r="8324" spans="1:17" x14ac:dyDescent="0.25">
      <c r="A8324" s="4" t="s">
        <v>2839</v>
      </c>
      <c r="B8324" s="4" t="s">
        <v>82</v>
      </c>
      <c r="C8324" s="4" t="s">
        <v>1160</v>
      </c>
      <c r="D8324" s="4" t="s">
        <v>2986</v>
      </c>
      <c r="E8324" s="2" t="s">
        <v>35</v>
      </c>
      <c r="F8324" s="2" t="s">
        <v>1</v>
      </c>
      <c r="G8324" s="2" t="s">
        <v>1</v>
      </c>
      <c r="H8324" s="2" t="s">
        <v>36</v>
      </c>
      <c r="I8324" s="185">
        <f t="shared" ref="I8324:O8324" si="6995">SUM(I8325:I8333)</f>
        <v>953122</v>
      </c>
      <c r="J8324" s="185">
        <f t="shared" si="6995"/>
        <v>314401</v>
      </c>
      <c r="K8324" s="185">
        <f t="shared" si="6995"/>
        <v>230389</v>
      </c>
      <c r="L8324" s="185">
        <f t="shared" si="6995"/>
        <v>81137</v>
      </c>
      <c r="M8324" s="15">
        <f t="shared" si="6995"/>
        <v>33902</v>
      </c>
      <c r="N8324" s="15">
        <f t="shared" si="6995"/>
        <v>30500</v>
      </c>
      <c r="O8324" s="15">
        <f t="shared" si="6995"/>
        <v>16735</v>
      </c>
      <c r="P8324" s="15">
        <f t="shared" si="6987"/>
        <v>311526</v>
      </c>
      <c r="Q8324" s="185">
        <f t="shared" si="6988"/>
        <v>99.085562704953233</v>
      </c>
    </row>
    <row r="8325" spans="1:17" x14ac:dyDescent="0.25">
      <c r="A8325" s="4" t="s">
        <v>2839</v>
      </c>
      <c r="B8325" s="4" t="s">
        <v>82</v>
      </c>
      <c r="C8325" s="4" t="s">
        <v>1160</v>
      </c>
      <c r="D8325" s="4" t="s">
        <v>2986</v>
      </c>
      <c r="E8325" s="3" t="s">
        <v>39</v>
      </c>
      <c r="F8325" s="4"/>
      <c r="G8325" s="16" t="s">
        <v>2860</v>
      </c>
      <c r="H8325" s="16" t="s">
        <v>38</v>
      </c>
      <c r="I8325" s="183">
        <v>45500</v>
      </c>
      <c r="J8325" s="183">
        <v>0</v>
      </c>
      <c r="K8325" s="183">
        <v>0</v>
      </c>
      <c r="L8325" s="183">
        <f t="shared" ref="L8325:L8332" si="6996">M8325+N8325+O8325</f>
        <v>0</v>
      </c>
      <c r="M8325" s="17"/>
      <c r="N8325" s="17"/>
      <c r="O8325" s="17"/>
      <c r="P8325" s="17">
        <f t="shared" si="6987"/>
        <v>0</v>
      </c>
      <c r="Q8325" s="161" t="str">
        <f t="shared" si="6988"/>
        <v>-</v>
      </c>
    </row>
    <row r="8326" spans="1:17" x14ac:dyDescent="0.25">
      <c r="A8326" s="4" t="s">
        <v>2839</v>
      </c>
      <c r="B8326" s="4" t="s">
        <v>82</v>
      </c>
      <c r="C8326" s="4" t="s">
        <v>1160</v>
      </c>
      <c r="D8326" s="4" t="s">
        <v>2986</v>
      </c>
      <c r="E8326" s="3" t="s">
        <v>197</v>
      </c>
      <c r="F8326" s="4"/>
      <c r="G8326" s="16" t="s">
        <v>2860</v>
      </c>
      <c r="H8326" s="16" t="s">
        <v>196</v>
      </c>
      <c r="I8326" s="183">
        <v>205785</v>
      </c>
      <c r="J8326" s="183">
        <v>200785</v>
      </c>
      <c r="K8326" s="183">
        <v>145550</v>
      </c>
      <c r="L8326" s="183">
        <f t="shared" si="6996"/>
        <v>55235</v>
      </c>
      <c r="M8326" s="17">
        <v>23000</v>
      </c>
      <c r="N8326" s="17">
        <v>23000</v>
      </c>
      <c r="O8326" s="17">
        <f>55235-46000</f>
        <v>9235</v>
      </c>
      <c r="P8326" s="17">
        <f t="shared" si="6987"/>
        <v>200785</v>
      </c>
      <c r="Q8326" s="183">
        <f t="shared" si="6988"/>
        <v>100</v>
      </c>
    </row>
    <row r="8327" spans="1:17" x14ac:dyDescent="0.25">
      <c r="A8327" s="4" t="s">
        <v>2839</v>
      </c>
      <c r="B8327" s="4" t="s">
        <v>82</v>
      </c>
      <c r="C8327" s="4" t="s">
        <v>1160</v>
      </c>
      <c r="D8327" s="4" t="s">
        <v>2986</v>
      </c>
      <c r="E8327" s="3" t="s">
        <v>200</v>
      </c>
      <c r="F8327" s="4"/>
      <c r="G8327" s="16" t="s">
        <v>2860</v>
      </c>
      <c r="H8327" s="16" t="s">
        <v>199</v>
      </c>
      <c r="I8327" s="183">
        <v>35000</v>
      </c>
      <c r="J8327" s="183">
        <v>30000</v>
      </c>
      <c r="K8327" s="183">
        <v>16500</v>
      </c>
      <c r="L8327" s="183">
        <f t="shared" si="6996"/>
        <v>13500</v>
      </c>
      <c r="M8327" s="17">
        <v>4500</v>
      </c>
      <c r="N8327" s="17">
        <v>4500</v>
      </c>
      <c r="O8327" s="17">
        <v>4500</v>
      </c>
      <c r="P8327" s="17">
        <f t="shared" si="6987"/>
        <v>30000</v>
      </c>
      <c r="Q8327" s="183">
        <f t="shared" si="6988"/>
        <v>100</v>
      </c>
    </row>
    <row r="8328" spans="1:17" x14ac:dyDescent="0.25">
      <c r="A8328" s="4" t="s">
        <v>2839</v>
      </c>
      <c r="B8328" s="4" t="s">
        <v>82</v>
      </c>
      <c r="C8328" s="4" t="s">
        <v>1160</v>
      </c>
      <c r="D8328" s="4" t="s">
        <v>2986</v>
      </c>
      <c r="E8328" s="3" t="s">
        <v>203</v>
      </c>
      <c r="F8328" s="4"/>
      <c r="G8328" s="16" t="s">
        <v>2860</v>
      </c>
      <c r="H8328" s="16" t="s">
        <v>202</v>
      </c>
      <c r="I8328" s="183">
        <v>20000</v>
      </c>
      <c r="J8328" s="183">
        <v>0</v>
      </c>
      <c r="K8328" s="183">
        <v>0</v>
      </c>
      <c r="L8328" s="183">
        <f t="shared" si="6996"/>
        <v>0</v>
      </c>
      <c r="M8328" s="17"/>
      <c r="N8328" s="17"/>
      <c r="O8328" s="17"/>
      <c r="P8328" s="17">
        <f t="shared" si="6987"/>
        <v>0</v>
      </c>
      <c r="Q8328" s="161" t="str">
        <f t="shared" si="6988"/>
        <v>-</v>
      </c>
    </row>
    <row r="8329" spans="1:17" x14ac:dyDescent="0.25">
      <c r="A8329" s="4" t="s">
        <v>2839</v>
      </c>
      <c r="B8329" s="4" t="s">
        <v>82</v>
      </c>
      <c r="C8329" s="4" t="s">
        <v>1160</v>
      </c>
      <c r="D8329" s="4" t="s">
        <v>2986</v>
      </c>
      <c r="E8329" s="3" t="s">
        <v>206</v>
      </c>
      <c r="F8329" s="4"/>
      <c r="G8329" s="16" t="s">
        <v>2860</v>
      </c>
      <c r="H8329" s="16" t="s">
        <v>205</v>
      </c>
      <c r="I8329" s="183">
        <v>15000</v>
      </c>
      <c r="J8329" s="183">
        <v>0</v>
      </c>
      <c r="K8329" s="183">
        <v>0</v>
      </c>
      <c r="L8329" s="183">
        <f t="shared" si="6996"/>
        <v>0</v>
      </c>
      <c r="M8329" s="17"/>
      <c r="N8329" s="17"/>
      <c r="O8329" s="17"/>
      <c r="P8329" s="17">
        <f t="shared" si="6987"/>
        <v>0</v>
      </c>
      <c r="Q8329" s="161" t="str">
        <f t="shared" si="6988"/>
        <v>-</v>
      </c>
    </row>
    <row r="8330" spans="1:17" x14ac:dyDescent="0.25">
      <c r="A8330" s="4" t="s">
        <v>2839</v>
      </c>
      <c r="B8330" s="4" t="s">
        <v>82</v>
      </c>
      <c r="C8330" s="4" t="s">
        <v>1160</v>
      </c>
      <c r="D8330" s="4" t="s">
        <v>2986</v>
      </c>
      <c r="E8330" s="3" t="s">
        <v>209</v>
      </c>
      <c r="F8330" s="4"/>
      <c r="G8330" s="16" t="s">
        <v>2860</v>
      </c>
      <c r="H8330" s="16" t="s">
        <v>208</v>
      </c>
      <c r="I8330" s="183">
        <v>15000</v>
      </c>
      <c r="J8330" s="183">
        <v>0</v>
      </c>
      <c r="K8330" s="183">
        <v>0</v>
      </c>
      <c r="L8330" s="183">
        <f t="shared" si="6996"/>
        <v>0</v>
      </c>
      <c r="M8330" s="17"/>
      <c r="N8330" s="17"/>
      <c r="O8330" s="17"/>
      <c r="P8330" s="17">
        <f t="shared" si="6987"/>
        <v>0</v>
      </c>
      <c r="Q8330" s="161" t="str">
        <f t="shared" si="6988"/>
        <v>-</v>
      </c>
    </row>
    <row r="8331" spans="1:17" x14ac:dyDescent="0.25">
      <c r="A8331" s="4" t="s">
        <v>2839</v>
      </c>
      <c r="B8331" s="4" t="s">
        <v>82</v>
      </c>
      <c r="C8331" s="4" t="s">
        <v>1160</v>
      </c>
      <c r="D8331" s="4" t="s">
        <v>2986</v>
      </c>
      <c r="E8331" s="3" t="s">
        <v>212</v>
      </c>
      <c r="F8331" s="4"/>
      <c r="G8331" s="16" t="s">
        <v>2860</v>
      </c>
      <c r="H8331" s="16" t="s">
        <v>211</v>
      </c>
      <c r="I8331" s="183">
        <v>32500</v>
      </c>
      <c r="J8331" s="183">
        <v>7500</v>
      </c>
      <c r="K8331" s="183">
        <v>5750</v>
      </c>
      <c r="L8331" s="183">
        <f t="shared" si="6996"/>
        <v>1750</v>
      </c>
      <c r="M8331" s="17">
        <v>1750</v>
      </c>
      <c r="N8331" s="17"/>
      <c r="O8331" s="17"/>
      <c r="P8331" s="17">
        <f t="shared" si="6987"/>
        <v>7500</v>
      </c>
      <c r="Q8331" s="183">
        <f t="shared" si="6988"/>
        <v>100</v>
      </c>
    </row>
    <row r="8332" spans="1:17" x14ac:dyDescent="0.25">
      <c r="A8332" s="4" t="s">
        <v>2839</v>
      </c>
      <c r="B8332" s="4" t="s">
        <v>82</v>
      </c>
      <c r="C8332" s="4" t="s">
        <v>1160</v>
      </c>
      <c r="D8332" s="4" t="s">
        <v>2986</v>
      </c>
      <c r="E8332" s="3" t="s">
        <v>215</v>
      </c>
      <c r="F8332" s="4"/>
      <c r="G8332" s="16" t="s">
        <v>2860</v>
      </c>
      <c r="H8332" s="16" t="s">
        <v>214</v>
      </c>
      <c r="I8332" s="183">
        <v>11500</v>
      </c>
      <c r="J8332" s="183">
        <v>0</v>
      </c>
      <c r="K8332" s="183">
        <v>0</v>
      </c>
      <c r="L8332" s="183">
        <f t="shared" si="6996"/>
        <v>0</v>
      </c>
      <c r="M8332" s="17"/>
      <c r="N8332" s="17"/>
      <c r="O8332" s="17"/>
      <c r="P8332" s="17">
        <f t="shared" si="6987"/>
        <v>0</v>
      </c>
      <c r="Q8332" s="161" t="str">
        <f t="shared" si="6988"/>
        <v>-</v>
      </c>
    </row>
    <row r="8333" spans="1:17" x14ac:dyDescent="0.25">
      <c r="A8333" s="1" t="s">
        <v>2839</v>
      </c>
      <c r="B8333" s="1" t="s">
        <v>82</v>
      </c>
      <c r="C8333" s="1" t="s">
        <v>1160</v>
      </c>
      <c r="D8333" s="1" t="s">
        <v>2986</v>
      </c>
      <c r="E8333" s="1" t="s">
        <v>40</v>
      </c>
      <c r="F8333" s="4" t="s">
        <v>1</v>
      </c>
      <c r="G8333" s="16" t="s">
        <v>1</v>
      </c>
      <c r="H8333" s="2" t="s">
        <v>41</v>
      </c>
      <c r="I8333" s="185">
        <f t="shared" ref="I8333:O8333" si="6997">SUM(I8334:I8336)</f>
        <v>572837</v>
      </c>
      <c r="J8333" s="185">
        <f t="shared" si="6997"/>
        <v>76116</v>
      </c>
      <c r="K8333" s="185">
        <f t="shared" si="6997"/>
        <v>62589</v>
      </c>
      <c r="L8333" s="185">
        <f t="shared" si="6997"/>
        <v>10652</v>
      </c>
      <c r="M8333" s="15">
        <f t="shared" si="6997"/>
        <v>4652</v>
      </c>
      <c r="N8333" s="15">
        <f t="shared" si="6997"/>
        <v>3000</v>
      </c>
      <c r="O8333" s="15">
        <f t="shared" si="6997"/>
        <v>3000</v>
      </c>
      <c r="P8333" s="15">
        <f t="shared" si="6987"/>
        <v>73241</v>
      </c>
      <c r="Q8333" s="185">
        <f t="shared" si="6988"/>
        <v>96.22287035577277</v>
      </c>
    </row>
    <row r="8334" spans="1:17" x14ac:dyDescent="0.25">
      <c r="A8334" s="4" t="s">
        <v>2839</v>
      </c>
      <c r="B8334" s="4" t="s">
        <v>82</v>
      </c>
      <c r="C8334" s="4" t="s">
        <v>1160</v>
      </c>
      <c r="D8334" s="4" t="s">
        <v>2986</v>
      </c>
      <c r="E8334" s="3" t="s">
        <v>42</v>
      </c>
      <c r="F8334" s="4"/>
      <c r="G8334" s="16" t="s">
        <v>2860</v>
      </c>
      <c r="H8334" s="16" t="s">
        <v>41</v>
      </c>
      <c r="I8334" s="183">
        <v>548035</v>
      </c>
      <c r="J8334" s="183">
        <v>58879</v>
      </c>
      <c r="K8334" s="183">
        <v>47004</v>
      </c>
      <c r="L8334" s="183">
        <f>M8334+N8334+O8334</f>
        <v>9000</v>
      </c>
      <c r="M8334" s="208">
        <v>3000</v>
      </c>
      <c r="N8334" s="208">
        <v>3000</v>
      </c>
      <c r="O8334" s="208">
        <v>3000</v>
      </c>
      <c r="P8334" s="17">
        <f t="shared" si="6987"/>
        <v>56004</v>
      </c>
      <c r="Q8334" s="183">
        <f t="shared" si="6988"/>
        <v>95.117104570390126</v>
      </c>
    </row>
    <row r="8335" spans="1:17" ht="22.5" x14ac:dyDescent="0.25">
      <c r="A8335" s="4" t="s">
        <v>2839</v>
      </c>
      <c r="B8335" s="4" t="s">
        <v>82</v>
      </c>
      <c r="C8335" s="4" t="s">
        <v>1160</v>
      </c>
      <c r="D8335" s="4" t="s">
        <v>2986</v>
      </c>
      <c r="E8335" s="3" t="s">
        <v>42</v>
      </c>
      <c r="F8335" s="4" t="s">
        <v>2993</v>
      </c>
      <c r="G8335" s="16" t="s">
        <v>2860</v>
      </c>
      <c r="H8335" s="16" t="s">
        <v>50</v>
      </c>
      <c r="I8335" s="183">
        <v>18802</v>
      </c>
      <c r="J8335" s="183">
        <v>17237</v>
      </c>
      <c r="K8335" s="183">
        <v>15585</v>
      </c>
      <c r="L8335" s="183">
        <f>M8335+N8335+O8335</f>
        <v>1652</v>
      </c>
      <c r="M8335" s="17">
        <v>1652</v>
      </c>
      <c r="N8335" s="17"/>
      <c r="O8335" s="17"/>
      <c r="P8335" s="17">
        <f t="shared" si="6987"/>
        <v>17237</v>
      </c>
      <c r="Q8335" s="183">
        <f t="shared" si="6988"/>
        <v>100</v>
      </c>
    </row>
    <row r="8336" spans="1:17" ht="22.5" x14ac:dyDescent="0.25">
      <c r="A8336" s="4" t="s">
        <v>2839</v>
      </c>
      <c r="B8336" s="4" t="s">
        <v>82</v>
      </c>
      <c r="C8336" s="4" t="s">
        <v>1160</v>
      </c>
      <c r="D8336" s="4" t="s">
        <v>2986</v>
      </c>
      <c r="E8336" s="3" t="s">
        <v>42</v>
      </c>
      <c r="F8336" s="4" t="s">
        <v>2994</v>
      </c>
      <c r="G8336" s="16" t="s">
        <v>2860</v>
      </c>
      <c r="H8336" s="16" t="s">
        <v>56</v>
      </c>
      <c r="I8336" s="183">
        <v>6000</v>
      </c>
      <c r="J8336" s="183">
        <v>0</v>
      </c>
      <c r="K8336" s="183">
        <v>0</v>
      </c>
      <c r="L8336" s="183">
        <f>M8336+N8336+O8336</f>
        <v>0</v>
      </c>
      <c r="M8336" s="17"/>
      <c r="N8336" s="17"/>
      <c r="O8336" s="17"/>
      <c r="P8336" s="17">
        <f t="shared" si="6987"/>
        <v>0</v>
      </c>
      <c r="Q8336" s="161" t="str">
        <f t="shared" si="6988"/>
        <v>-</v>
      </c>
    </row>
    <row r="8337" spans="1:17" ht="22.5" x14ac:dyDescent="0.25">
      <c r="A8337" s="1" t="s">
        <v>1</v>
      </c>
      <c r="B8337" s="1" t="s">
        <v>1</v>
      </c>
      <c r="C8337" s="1" t="s">
        <v>1</v>
      </c>
      <c r="D8337" s="2" t="s">
        <v>1</v>
      </c>
      <c r="E8337" s="2" t="s">
        <v>1</v>
      </c>
      <c r="F8337" s="2" t="s">
        <v>1</v>
      </c>
      <c r="G8337" s="2" t="s">
        <v>1</v>
      </c>
      <c r="H8337" s="13" t="s">
        <v>57</v>
      </c>
      <c r="I8337" s="184">
        <f t="shared" ref="I8337:O8337" si="6998">SUM(I8338)</f>
        <v>21700</v>
      </c>
      <c r="J8337" s="184">
        <f t="shared" si="6998"/>
        <v>0</v>
      </c>
      <c r="K8337" s="184">
        <f t="shared" si="6998"/>
        <v>0</v>
      </c>
      <c r="L8337" s="184">
        <f t="shared" si="6998"/>
        <v>0</v>
      </c>
      <c r="M8337" s="14">
        <f t="shared" si="6998"/>
        <v>0</v>
      </c>
      <c r="N8337" s="14">
        <f t="shared" si="6998"/>
        <v>0</v>
      </c>
      <c r="O8337" s="14">
        <f t="shared" si="6998"/>
        <v>0</v>
      </c>
      <c r="P8337" s="14">
        <f t="shared" si="6987"/>
        <v>0</v>
      </c>
      <c r="Q8337" s="163" t="str">
        <f t="shared" si="6988"/>
        <v>-</v>
      </c>
    </row>
    <row r="8338" spans="1:17" x14ac:dyDescent="0.25">
      <c r="A8338" s="4" t="s">
        <v>2839</v>
      </c>
      <c r="B8338" s="4" t="s">
        <v>82</v>
      </c>
      <c r="C8338" s="4" t="s">
        <v>1160</v>
      </c>
      <c r="D8338" s="4" t="s">
        <v>2986</v>
      </c>
      <c r="E8338" s="2" t="s">
        <v>58</v>
      </c>
      <c r="F8338" s="2" t="s">
        <v>1</v>
      </c>
      <c r="G8338" s="2" t="s">
        <v>1</v>
      </c>
      <c r="H8338" s="2" t="s">
        <v>59</v>
      </c>
      <c r="I8338" s="185">
        <f t="shared" ref="I8338:L8338" si="6999">SUM(I8339:I8341)</f>
        <v>21700</v>
      </c>
      <c r="J8338" s="185">
        <f t="shared" ref="J8338" si="7000">SUM(J8339:J8341)</f>
        <v>0</v>
      </c>
      <c r="K8338" s="185">
        <f t="shared" ref="K8338" si="7001">SUM(K8339:K8341)</f>
        <v>0</v>
      </c>
      <c r="L8338" s="185">
        <f t="shared" si="6999"/>
        <v>0</v>
      </c>
      <c r="M8338" s="15">
        <f t="shared" ref="M8338:O8338" si="7002">SUM(M8339:M8341)</f>
        <v>0</v>
      </c>
      <c r="N8338" s="15">
        <f t="shared" si="7002"/>
        <v>0</v>
      </c>
      <c r="O8338" s="15">
        <f t="shared" si="7002"/>
        <v>0</v>
      </c>
      <c r="P8338" s="15">
        <f t="shared" si="6987"/>
        <v>0</v>
      </c>
      <c r="Q8338" s="164" t="str">
        <f t="shared" si="6988"/>
        <v>-</v>
      </c>
    </row>
    <row r="8339" spans="1:17" x14ac:dyDescent="0.25">
      <c r="A8339" s="4" t="s">
        <v>2839</v>
      </c>
      <c r="B8339" s="4" t="s">
        <v>82</v>
      </c>
      <c r="C8339" s="4" t="s">
        <v>1160</v>
      </c>
      <c r="D8339" s="4" t="s">
        <v>2986</v>
      </c>
      <c r="E8339" s="3" t="s">
        <v>105</v>
      </c>
      <c r="F8339" s="4"/>
      <c r="G8339" s="16" t="s">
        <v>2860</v>
      </c>
      <c r="H8339" s="16" t="s">
        <v>104</v>
      </c>
      <c r="I8339" s="183">
        <v>11100</v>
      </c>
      <c r="J8339" s="183">
        <v>0</v>
      </c>
      <c r="K8339" s="183">
        <v>0</v>
      </c>
      <c r="L8339" s="183">
        <f>M8339+N8339+O8339</f>
        <v>0</v>
      </c>
      <c r="M8339" s="17"/>
      <c r="N8339" s="17"/>
      <c r="O8339" s="17"/>
      <c r="P8339" s="17">
        <f t="shared" si="6987"/>
        <v>0</v>
      </c>
      <c r="Q8339" s="161" t="str">
        <f t="shared" si="6988"/>
        <v>-</v>
      </c>
    </row>
    <row r="8340" spans="1:17" x14ac:dyDescent="0.25">
      <c r="A8340" s="4" t="s">
        <v>2839</v>
      </c>
      <c r="B8340" s="4" t="s">
        <v>82</v>
      </c>
      <c r="C8340" s="4" t="s">
        <v>1160</v>
      </c>
      <c r="D8340" s="4" t="s">
        <v>2986</v>
      </c>
      <c r="E8340" s="3" t="s">
        <v>62</v>
      </c>
      <c r="F8340" s="4"/>
      <c r="G8340" s="16" t="s">
        <v>2860</v>
      </c>
      <c r="H8340" s="16" t="s">
        <v>61</v>
      </c>
      <c r="I8340" s="183">
        <v>7000</v>
      </c>
      <c r="J8340" s="183">
        <v>0</v>
      </c>
      <c r="K8340" s="183">
        <v>0</v>
      </c>
      <c r="L8340" s="183">
        <f>M8340+N8340+O8340</f>
        <v>0</v>
      </c>
      <c r="M8340" s="17"/>
      <c r="N8340" s="17"/>
      <c r="O8340" s="17"/>
      <c r="P8340" s="17">
        <f t="shared" si="6987"/>
        <v>0</v>
      </c>
      <c r="Q8340" s="161" t="str">
        <f t="shared" si="6988"/>
        <v>-</v>
      </c>
    </row>
    <row r="8341" spans="1:17" x14ac:dyDescent="0.25">
      <c r="A8341" s="4" t="s">
        <v>2839</v>
      </c>
      <c r="B8341" s="4" t="s">
        <v>82</v>
      </c>
      <c r="C8341" s="4" t="s">
        <v>1160</v>
      </c>
      <c r="D8341" s="4" t="s">
        <v>2986</v>
      </c>
      <c r="E8341" s="3" t="s">
        <v>69</v>
      </c>
      <c r="F8341" s="4"/>
      <c r="G8341" s="16" t="s">
        <v>2860</v>
      </c>
      <c r="H8341" s="16" t="s">
        <v>68</v>
      </c>
      <c r="I8341" s="183">
        <v>3600</v>
      </c>
      <c r="J8341" s="183">
        <v>0</v>
      </c>
      <c r="K8341" s="183">
        <v>0</v>
      </c>
      <c r="L8341" s="183">
        <f>M8341+N8341+O8341</f>
        <v>0</v>
      </c>
      <c r="M8341" s="17"/>
      <c r="N8341" s="17"/>
      <c r="O8341" s="17"/>
      <c r="P8341" s="17">
        <f t="shared" si="6987"/>
        <v>0</v>
      </c>
      <c r="Q8341" s="161" t="str">
        <f t="shared" si="6988"/>
        <v>-</v>
      </c>
    </row>
    <row r="8342" spans="1:17" ht="22.5" x14ac:dyDescent="0.25">
      <c r="A8342" s="1" t="s">
        <v>1</v>
      </c>
      <c r="B8342" s="1" t="s">
        <v>1</v>
      </c>
      <c r="C8342" s="1" t="s">
        <v>1</v>
      </c>
      <c r="D8342" s="2" t="s">
        <v>1</v>
      </c>
      <c r="E8342" s="2" t="s">
        <v>1</v>
      </c>
      <c r="F8342" s="2" t="s">
        <v>1</v>
      </c>
      <c r="G8342" s="2" t="s">
        <v>1</v>
      </c>
      <c r="H8342" s="13" t="s">
        <v>70</v>
      </c>
      <c r="I8342" s="184">
        <f t="shared" ref="I8342:O8342" si="7003">SUM(I8343)</f>
        <v>111500</v>
      </c>
      <c r="J8342" s="184">
        <f t="shared" si="7003"/>
        <v>0</v>
      </c>
      <c r="K8342" s="184">
        <f t="shared" si="7003"/>
        <v>0</v>
      </c>
      <c r="L8342" s="184">
        <f t="shared" si="7003"/>
        <v>0</v>
      </c>
      <c r="M8342" s="14">
        <f t="shared" si="7003"/>
        <v>0</v>
      </c>
      <c r="N8342" s="14">
        <f t="shared" si="7003"/>
        <v>0</v>
      </c>
      <c r="O8342" s="14">
        <f t="shared" si="7003"/>
        <v>0</v>
      </c>
      <c r="P8342" s="14">
        <f t="shared" si="6987"/>
        <v>0</v>
      </c>
      <c r="Q8342" s="163" t="str">
        <f t="shared" si="6988"/>
        <v>-</v>
      </c>
    </row>
    <row r="8343" spans="1:17" x14ac:dyDescent="0.25">
      <c r="A8343" s="4" t="s">
        <v>2839</v>
      </c>
      <c r="B8343" s="4" t="s">
        <v>82</v>
      </c>
      <c r="C8343" s="4" t="s">
        <v>1160</v>
      </c>
      <c r="D8343" s="4" t="s">
        <v>2986</v>
      </c>
      <c r="E8343" s="2" t="s">
        <v>71</v>
      </c>
      <c r="F8343" s="2" t="s">
        <v>1</v>
      </c>
      <c r="G8343" s="2" t="s">
        <v>1</v>
      </c>
      <c r="H8343" s="2" t="s">
        <v>72</v>
      </c>
      <c r="I8343" s="185">
        <f t="shared" ref="I8343:L8343" si="7004">SUM(I8344:I8346)</f>
        <v>111500</v>
      </c>
      <c r="J8343" s="185">
        <f t="shared" ref="J8343" si="7005">SUM(J8344:J8346)</f>
        <v>0</v>
      </c>
      <c r="K8343" s="185">
        <f t="shared" ref="K8343" si="7006">SUM(K8344:K8346)</f>
        <v>0</v>
      </c>
      <c r="L8343" s="185">
        <f t="shared" si="7004"/>
        <v>0</v>
      </c>
      <c r="M8343" s="15">
        <f t="shared" ref="M8343:O8343" si="7007">SUM(M8344:M8346)</f>
        <v>0</v>
      </c>
      <c r="N8343" s="15">
        <f t="shared" si="7007"/>
        <v>0</v>
      </c>
      <c r="O8343" s="15">
        <f t="shared" si="7007"/>
        <v>0</v>
      </c>
      <c r="P8343" s="15">
        <f t="shared" si="6987"/>
        <v>0</v>
      </c>
      <c r="Q8343" s="164" t="str">
        <f t="shared" si="6988"/>
        <v>-</v>
      </c>
    </row>
    <row r="8344" spans="1:17" x14ac:dyDescent="0.25">
      <c r="A8344" s="4" t="s">
        <v>2839</v>
      </c>
      <c r="B8344" s="4" t="s">
        <v>82</v>
      </c>
      <c r="C8344" s="4" t="s">
        <v>1160</v>
      </c>
      <c r="D8344" s="4" t="s">
        <v>2986</v>
      </c>
      <c r="E8344" s="3" t="s">
        <v>75</v>
      </c>
      <c r="F8344" s="4"/>
      <c r="G8344" s="16" t="s">
        <v>2860</v>
      </c>
      <c r="H8344" s="16" t="s">
        <v>74</v>
      </c>
      <c r="I8344" s="183">
        <v>79000</v>
      </c>
      <c r="J8344" s="183">
        <v>0</v>
      </c>
      <c r="K8344" s="183">
        <v>0</v>
      </c>
      <c r="L8344" s="183">
        <f>M8344+N8344+O8344</f>
        <v>0</v>
      </c>
      <c r="M8344" s="17"/>
      <c r="N8344" s="17"/>
      <c r="O8344" s="17"/>
      <c r="P8344" s="17">
        <f t="shared" si="6987"/>
        <v>0</v>
      </c>
      <c r="Q8344" s="161" t="str">
        <f t="shared" si="6988"/>
        <v>-</v>
      </c>
    </row>
    <row r="8345" spans="1:17" x14ac:dyDescent="0.25">
      <c r="A8345" s="4" t="s">
        <v>2839</v>
      </c>
      <c r="B8345" s="4" t="s">
        <v>82</v>
      </c>
      <c r="C8345" s="4" t="s">
        <v>1160</v>
      </c>
      <c r="D8345" s="4" t="s">
        <v>2986</v>
      </c>
      <c r="E8345" s="3" t="s">
        <v>183</v>
      </c>
      <c r="F8345" s="4"/>
      <c r="G8345" s="16" t="s">
        <v>2860</v>
      </c>
      <c r="H8345" s="16" t="s">
        <v>182</v>
      </c>
      <c r="I8345" s="183">
        <v>15000</v>
      </c>
      <c r="J8345" s="183">
        <v>0</v>
      </c>
      <c r="K8345" s="183">
        <v>0</v>
      </c>
      <c r="L8345" s="183">
        <f>M8345+N8345+O8345</f>
        <v>0</v>
      </c>
      <c r="M8345" s="17"/>
      <c r="N8345" s="17"/>
      <c r="O8345" s="17"/>
      <c r="P8345" s="17">
        <f t="shared" si="6987"/>
        <v>0</v>
      </c>
      <c r="Q8345" s="161" t="str">
        <f t="shared" si="6988"/>
        <v>-</v>
      </c>
    </row>
    <row r="8346" spans="1:17" x14ac:dyDescent="0.25">
      <c r="A8346" s="4" t="s">
        <v>2839</v>
      </c>
      <c r="B8346" s="4" t="s">
        <v>82</v>
      </c>
      <c r="C8346" s="4" t="s">
        <v>1160</v>
      </c>
      <c r="D8346" s="4" t="s">
        <v>2986</v>
      </c>
      <c r="E8346" s="3" t="s">
        <v>341</v>
      </c>
      <c r="F8346" s="4"/>
      <c r="G8346" s="16" t="s">
        <v>2860</v>
      </c>
      <c r="H8346" s="16" t="s">
        <v>340</v>
      </c>
      <c r="I8346" s="183">
        <v>17500</v>
      </c>
      <c r="J8346" s="183">
        <v>0</v>
      </c>
      <c r="K8346" s="183">
        <v>0</v>
      </c>
      <c r="L8346" s="183">
        <f>M8346+N8346+O8346</f>
        <v>0</v>
      </c>
      <c r="M8346" s="17"/>
      <c r="N8346" s="17"/>
      <c r="O8346" s="17"/>
      <c r="P8346" s="17">
        <f t="shared" si="6987"/>
        <v>0</v>
      </c>
      <c r="Q8346" s="161" t="str">
        <f t="shared" si="6988"/>
        <v>-</v>
      </c>
    </row>
    <row r="8347" spans="1:17" ht="22.5" x14ac:dyDescent="0.25">
      <c r="A8347" s="16" t="s">
        <v>1</v>
      </c>
      <c r="B8347" s="16" t="s">
        <v>1</v>
      </c>
      <c r="C8347" s="16" t="s">
        <v>1</v>
      </c>
      <c r="D8347" s="16" t="s">
        <v>1</v>
      </c>
      <c r="E8347" s="16" t="s">
        <v>1</v>
      </c>
      <c r="F8347" s="16" t="s">
        <v>1</v>
      </c>
      <c r="G8347" s="16" t="s">
        <v>1</v>
      </c>
      <c r="H8347" s="13" t="s">
        <v>2995</v>
      </c>
      <c r="I8347" s="184">
        <f t="shared" ref="I8347:O8347" si="7008">SUM(I8313,I8337,I8342)</f>
        <v>7035075</v>
      </c>
      <c r="J8347" s="184">
        <f t="shared" si="7008"/>
        <v>6030955</v>
      </c>
      <c r="K8347" s="184">
        <f t="shared" si="7008"/>
        <v>4702686</v>
      </c>
      <c r="L8347" s="184">
        <f t="shared" si="7008"/>
        <v>1156033</v>
      </c>
      <c r="M8347" s="14">
        <f t="shared" si="7008"/>
        <v>467165</v>
      </c>
      <c r="N8347" s="14">
        <f t="shared" si="7008"/>
        <v>461336</v>
      </c>
      <c r="O8347" s="14">
        <f t="shared" si="7008"/>
        <v>227532</v>
      </c>
      <c r="P8347" s="14">
        <f t="shared" si="6987"/>
        <v>5858719</v>
      </c>
      <c r="Q8347" s="184">
        <f t="shared" si="6988"/>
        <v>97.144133889243079</v>
      </c>
    </row>
    <row r="8348" spans="1:17" ht="15.75" thickBot="1" x14ac:dyDescent="0.3">
      <c r="A8348" s="16" t="s">
        <v>1</v>
      </c>
      <c r="B8348" s="16" t="s">
        <v>1</v>
      </c>
      <c r="C8348" s="16" t="s">
        <v>1</v>
      </c>
      <c r="D8348" s="16" t="s">
        <v>1</v>
      </c>
      <c r="E8348" s="16" t="s">
        <v>1</v>
      </c>
      <c r="F8348" s="16" t="s">
        <v>1</v>
      </c>
      <c r="G8348" s="16" t="s">
        <v>1</v>
      </c>
      <c r="H8348" s="2" t="s">
        <v>77</v>
      </c>
      <c r="I8348" s="185">
        <v>96</v>
      </c>
      <c r="J8348" s="185">
        <v>96</v>
      </c>
      <c r="K8348" s="185"/>
      <c r="L8348" s="185"/>
      <c r="M8348" s="15" t="s">
        <v>1</v>
      </c>
      <c r="N8348" s="15" t="s">
        <v>1</v>
      </c>
      <c r="O8348" s="15"/>
      <c r="P8348" s="15"/>
      <c r="Q8348" s="164"/>
    </row>
    <row r="8349" spans="1:17" ht="45.75" thickBot="1" x14ac:dyDescent="0.3">
      <c r="A8349" s="212" t="s">
        <v>1</v>
      </c>
      <c r="B8349" s="212" t="s">
        <v>1</v>
      </c>
      <c r="C8349" s="212" t="s">
        <v>1</v>
      </c>
      <c r="D8349" s="212" t="s">
        <v>1</v>
      </c>
      <c r="E8349" s="212" t="s">
        <v>1</v>
      </c>
      <c r="F8349" s="212" t="s">
        <v>1</v>
      </c>
      <c r="G8349" s="214" t="s">
        <v>1</v>
      </c>
      <c r="H8349" s="5" t="s">
        <v>78</v>
      </c>
      <c r="I8349" s="109" t="s">
        <v>3374</v>
      </c>
      <c r="J8349" s="109" t="s">
        <v>3433</v>
      </c>
      <c r="K8349" s="109" t="s">
        <v>3437</v>
      </c>
      <c r="L8349" s="109" t="s">
        <v>3434</v>
      </c>
      <c r="M8349" s="5" t="s">
        <v>3439</v>
      </c>
      <c r="N8349" s="5" t="s">
        <v>3440</v>
      </c>
      <c r="O8349" s="5" t="s">
        <v>3441</v>
      </c>
      <c r="P8349" s="5" t="s">
        <v>3438</v>
      </c>
      <c r="Q8349" s="162" t="s">
        <v>3302</v>
      </c>
    </row>
    <row r="8350" spans="1:17" x14ac:dyDescent="0.25">
      <c r="A8350" s="213"/>
      <c r="B8350" s="213"/>
      <c r="C8350" s="213"/>
      <c r="D8350" s="213"/>
      <c r="E8350" s="213"/>
      <c r="F8350" s="213"/>
      <c r="G8350" s="215"/>
      <c r="H8350" s="18" t="s">
        <v>1</v>
      </c>
      <c r="I8350" s="110">
        <v>1</v>
      </c>
      <c r="J8350" s="110">
        <v>2</v>
      </c>
      <c r="K8350" s="110">
        <v>20</v>
      </c>
      <c r="L8350" s="110" t="s">
        <v>3402</v>
      </c>
      <c r="M8350" s="12">
        <v>5</v>
      </c>
      <c r="N8350" s="12">
        <v>6</v>
      </c>
      <c r="O8350" s="12">
        <v>7</v>
      </c>
      <c r="P8350" s="12" t="s">
        <v>3303</v>
      </c>
      <c r="Q8350" s="110">
        <v>9</v>
      </c>
    </row>
    <row r="8351" spans="1:17" x14ac:dyDescent="0.25">
      <c r="A8351" s="213"/>
      <c r="B8351" s="213"/>
      <c r="C8351" s="213"/>
      <c r="D8351" s="213"/>
      <c r="E8351" s="213"/>
      <c r="F8351" s="213"/>
      <c r="G8351" s="215"/>
      <c r="H8351" s="19" t="s">
        <v>2874</v>
      </c>
      <c r="I8351" s="186">
        <f t="shared" ref="I8351:L8351" si="7009">SUM(I8347)</f>
        <v>7035075</v>
      </c>
      <c r="J8351" s="186">
        <f t="shared" ref="J8351" si="7010">SUM(J8347)</f>
        <v>6030955</v>
      </c>
      <c r="K8351" s="186">
        <f t="shared" ref="K8351" si="7011">SUM(K8347)</f>
        <v>4702686</v>
      </c>
      <c r="L8351" s="186">
        <f t="shared" si="7009"/>
        <v>1156033</v>
      </c>
      <c r="M8351" s="20">
        <f t="shared" ref="M8351:O8351" si="7012">SUM(M8347)</f>
        <v>467165</v>
      </c>
      <c r="N8351" s="20">
        <f t="shared" si="7012"/>
        <v>461336</v>
      </c>
      <c r="O8351" s="20">
        <f t="shared" si="7012"/>
        <v>227532</v>
      </c>
      <c r="P8351" s="20">
        <f>K8351+L8351</f>
        <v>5858719</v>
      </c>
      <c r="Q8351" s="186">
        <f>IF(J8351=0,"-",P8351/J8351*100)</f>
        <v>97.144133889243079</v>
      </c>
    </row>
    <row r="8352" spans="1:17" x14ac:dyDescent="0.25">
      <c r="A8352" s="213"/>
      <c r="B8352" s="213"/>
      <c r="C8352" s="213"/>
      <c r="D8352" s="213"/>
      <c r="E8352" s="213"/>
      <c r="F8352" s="213"/>
      <c r="G8352" s="215"/>
      <c r="H8352" s="21" t="s">
        <v>80</v>
      </c>
      <c r="I8352" s="186">
        <f t="shared" ref="I8352:L8352" si="7013">SUM(I8351)</f>
        <v>7035075</v>
      </c>
      <c r="J8352" s="186">
        <f t="shared" ref="J8352" si="7014">SUM(J8351)</f>
        <v>6030955</v>
      </c>
      <c r="K8352" s="186">
        <f t="shared" ref="K8352" si="7015">SUM(K8351)</f>
        <v>4702686</v>
      </c>
      <c r="L8352" s="186">
        <f t="shared" si="7013"/>
        <v>1156033</v>
      </c>
      <c r="M8352" s="20">
        <f t="shared" ref="M8352:O8352" si="7016">SUM(M8351)</f>
        <v>467165</v>
      </c>
      <c r="N8352" s="20">
        <f t="shared" si="7016"/>
        <v>461336</v>
      </c>
      <c r="O8352" s="20">
        <f t="shared" si="7016"/>
        <v>227532</v>
      </c>
      <c r="P8352" s="20">
        <f>K8352+L8352</f>
        <v>5858719</v>
      </c>
      <c r="Q8352" s="186">
        <f>IF(J8352=0,"-",P8352/J8352*100)</f>
        <v>97.144133889243079</v>
      </c>
    </row>
    <row r="8353" spans="1:17" x14ac:dyDescent="0.25">
      <c r="A8353" s="216"/>
      <c r="B8353" s="216"/>
      <c r="C8353" s="216"/>
      <c r="D8353" s="216"/>
      <c r="E8353" s="216"/>
      <c r="F8353" s="216"/>
      <c r="G8353" s="217"/>
      <c r="J8353" s="178">
        <v>0</v>
      </c>
      <c r="K8353" s="178">
        <v>0</v>
      </c>
      <c r="L8353" s="178">
        <f>M8353+N8353+O8353</f>
        <v>0</v>
      </c>
      <c r="P8353">
        <f>K8353+L8353</f>
        <v>0</v>
      </c>
      <c r="Q8353" s="160" t="str">
        <f>IF(J8353=0,"-",P8353/J8353*100)</f>
        <v>-</v>
      </c>
    </row>
    <row r="8354" spans="1:17" ht="15.75" thickBot="1" x14ac:dyDescent="0.3">
      <c r="A8354" s="16" t="s">
        <v>1</v>
      </c>
      <c r="B8354" s="16" t="s">
        <v>1</v>
      </c>
      <c r="C8354" s="16" t="s">
        <v>1</v>
      </c>
      <c r="D8354" s="16" t="s">
        <v>1</v>
      </c>
      <c r="E8354" s="16" t="s">
        <v>1</v>
      </c>
      <c r="F8354" s="16" t="s">
        <v>1</v>
      </c>
      <c r="G8354" s="16" t="s">
        <v>1</v>
      </c>
      <c r="H8354" s="22" t="s">
        <v>1</v>
      </c>
      <c r="I8354" s="187"/>
      <c r="J8354" s="187"/>
      <c r="K8354" s="187"/>
      <c r="L8354" s="187"/>
      <c r="M8354" s="22" t="s">
        <v>1</v>
      </c>
      <c r="N8354" s="22" t="s">
        <v>1</v>
      </c>
      <c r="O8354" s="22"/>
      <c r="P8354" s="22"/>
      <c r="Q8354" s="166"/>
    </row>
    <row r="8355" spans="1:17" ht="45.75" thickBot="1" x14ac:dyDescent="0.3">
      <c r="A8355" s="5" t="s">
        <v>4</v>
      </c>
      <c r="B8355" s="5" t="s">
        <v>5</v>
      </c>
      <c r="C8355" s="5" t="s">
        <v>6</v>
      </c>
      <c r="D8355" s="6" t="s">
        <v>1</v>
      </c>
      <c r="E8355" s="5" t="s">
        <v>7</v>
      </c>
      <c r="F8355" s="5" t="s">
        <v>8</v>
      </c>
      <c r="G8355" s="5" t="s">
        <v>9</v>
      </c>
      <c r="H8355" s="5" t="s">
        <v>10</v>
      </c>
      <c r="I8355" s="109" t="s">
        <v>3374</v>
      </c>
      <c r="J8355" s="109" t="s">
        <v>3433</v>
      </c>
      <c r="K8355" s="109" t="s">
        <v>3437</v>
      </c>
      <c r="L8355" s="109" t="s">
        <v>3434</v>
      </c>
      <c r="M8355" s="5" t="s">
        <v>3439</v>
      </c>
      <c r="N8355" s="5" t="s">
        <v>3440</v>
      </c>
      <c r="O8355" s="5" t="s">
        <v>3441</v>
      </c>
      <c r="P8355" s="5" t="s">
        <v>3438</v>
      </c>
      <c r="Q8355" s="162" t="s">
        <v>3302</v>
      </c>
    </row>
    <row r="8356" spans="1:17" x14ac:dyDescent="0.25">
      <c r="A8356" s="7" t="s">
        <v>1</v>
      </c>
      <c r="B8356" s="7" t="s">
        <v>1</v>
      </c>
      <c r="C8356" s="7" t="s">
        <v>1</v>
      </c>
      <c r="D8356" s="8" t="s">
        <v>1</v>
      </c>
      <c r="E8356" s="8" t="s">
        <v>1</v>
      </c>
      <c r="F8356" s="9" t="s">
        <v>1</v>
      </c>
      <c r="G8356" s="10" t="s">
        <v>1</v>
      </c>
      <c r="H8356" s="11" t="s">
        <v>1</v>
      </c>
      <c r="I8356" s="110">
        <v>1</v>
      </c>
      <c r="J8356" s="110">
        <v>2</v>
      </c>
      <c r="K8356" s="110">
        <v>20</v>
      </c>
      <c r="L8356" s="110" t="s">
        <v>3402</v>
      </c>
      <c r="M8356" s="12">
        <v>5</v>
      </c>
      <c r="N8356" s="12">
        <v>6</v>
      </c>
      <c r="O8356" s="12">
        <v>7</v>
      </c>
      <c r="P8356" s="12" t="s">
        <v>3303</v>
      </c>
      <c r="Q8356" s="110">
        <v>9</v>
      </c>
    </row>
    <row r="8357" spans="1:17" ht="22.5" x14ac:dyDescent="0.25">
      <c r="A8357" s="1" t="s">
        <v>2839</v>
      </c>
      <c r="B8357" s="1" t="s">
        <v>82</v>
      </c>
      <c r="C8357" s="4" t="s">
        <v>1170</v>
      </c>
      <c r="D8357" s="4" t="s">
        <v>2996</v>
      </c>
      <c r="E8357" s="2" t="s">
        <v>1</v>
      </c>
      <c r="F8357" s="2" t="s">
        <v>1</v>
      </c>
      <c r="G8357" s="2" t="s">
        <v>1</v>
      </c>
      <c r="H8357" s="2" t="s">
        <v>2997</v>
      </c>
      <c r="I8357" s="183">
        <v>0</v>
      </c>
      <c r="J8357" s="183"/>
      <c r="K8357" s="183"/>
      <c r="L8357" s="183"/>
      <c r="M8357" s="3" t="s">
        <v>1</v>
      </c>
      <c r="N8357" s="3" t="s">
        <v>1</v>
      </c>
      <c r="O8357" s="3"/>
      <c r="P8357" s="3"/>
      <c r="Q8357" s="161"/>
    </row>
    <row r="8358" spans="1:17" ht="33.75" x14ac:dyDescent="0.25">
      <c r="A8358" s="1" t="s">
        <v>1</v>
      </c>
      <c r="B8358" s="1" t="s">
        <v>1</v>
      </c>
      <c r="C8358" s="1" t="s">
        <v>1</v>
      </c>
      <c r="D8358" s="2" t="s">
        <v>1</v>
      </c>
      <c r="E8358" s="2" t="s">
        <v>1</v>
      </c>
      <c r="F8358" s="2" t="s">
        <v>1</v>
      </c>
      <c r="G8358" s="2" t="s">
        <v>1</v>
      </c>
      <c r="H8358" s="13" t="s">
        <v>14</v>
      </c>
      <c r="I8358" s="184">
        <f t="shared" ref="I8358:L8358" si="7017">SUM(I8359,I8367,I8369)</f>
        <v>2995135</v>
      </c>
      <c r="J8358" s="184">
        <f t="shared" ref="J8358" si="7018">SUM(J8359,J8367,J8369)</f>
        <v>2674515</v>
      </c>
      <c r="K8358" s="184">
        <f t="shared" ref="K8358" si="7019">SUM(K8359,K8367,K8369)</f>
        <v>2248514</v>
      </c>
      <c r="L8358" s="184">
        <f t="shared" si="7017"/>
        <v>415284</v>
      </c>
      <c r="M8358" s="14">
        <f t="shared" ref="M8358:O8358" si="7020">SUM(M8359,M8367,M8369)</f>
        <v>212007</v>
      </c>
      <c r="N8358" s="14">
        <f t="shared" si="7020"/>
        <v>171777</v>
      </c>
      <c r="O8358" s="14">
        <f t="shared" si="7020"/>
        <v>31500</v>
      </c>
      <c r="P8358" s="14">
        <f t="shared" ref="P8358:P8393" si="7021">K8358+L8358</f>
        <v>2663798</v>
      </c>
      <c r="Q8358" s="184">
        <f t="shared" ref="Q8358:Q8393" si="7022">IF(J8358=0,"-",P8358/J8358*100)</f>
        <v>99.599291834220409</v>
      </c>
    </row>
    <row r="8359" spans="1:17" x14ac:dyDescent="0.25">
      <c r="A8359" s="4" t="s">
        <v>2839</v>
      </c>
      <c r="B8359" s="4" t="s">
        <v>82</v>
      </c>
      <c r="C8359" s="4" t="s">
        <v>1170</v>
      </c>
      <c r="D8359" s="4" t="s">
        <v>2996</v>
      </c>
      <c r="E8359" s="2" t="s">
        <v>15</v>
      </c>
      <c r="F8359" s="2" t="s">
        <v>1</v>
      </c>
      <c r="G8359" s="2" t="s">
        <v>1</v>
      </c>
      <c r="H8359" s="2" t="s">
        <v>16</v>
      </c>
      <c r="I8359" s="185">
        <f t="shared" ref="I8359:L8359" si="7023">SUM(I8360:I8361)</f>
        <v>2185658</v>
      </c>
      <c r="J8359" s="185">
        <f t="shared" ref="J8359" si="7024">SUM(J8360:J8361)</f>
        <v>2074648</v>
      </c>
      <c r="K8359" s="185">
        <f t="shared" ref="K8359" si="7025">SUM(K8360:K8361)</f>
        <v>1778667</v>
      </c>
      <c r="L8359" s="185">
        <f t="shared" si="7023"/>
        <v>295981</v>
      </c>
      <c r="M8359" s="15">
        <f t="shared" ref="M8359:O8359" si="7026">SUM(M8360:M8361)</f>
        <v>164507</v>
      </c>
      <c r="N8359" s="15">
        <f t="shared" si="7026"/>
        <v>131474</v>
      </c>
      <c r="O8359" s="15">
        <f t="shared" si="7026"/>
        <v>0</v>
      </c>
      <c r="P8359" s="15">
        <f t="shared" si="7021"/>
        <v>2074648</v>
      </c>
      <c r="Q8359" s="185">
        <f t="shared" si="7022"/>
        <v>100</v>
      </c>
    </row>
    <row r="8360" spans="1:17" x14ac:dyDescent="0.25">
      <c r="A8360" s="4" t="s">
        <v>2839</v>
      </c>
      <c r="B8360" s="4" t="s">
        <v>82</v>
      </c>
      <c r="C8360" s="4" t="s">
        <v>1170</v>
      </c>
      <c r="D8360" s="4" t="s">
        <v>2996</v>
      </c>
      <c r="E8360" s="3" t="s">
        <v>18</v>
      </c>
      <c r="F8360" s="4"/>
      <c r="G8360" s="16" t="s">
        <v>2860</v>
      </c>
      <c r="H8360" s="16" t="s">
        <v>17</v>
      </c>
      <c r="I8360" s="183">
        <v>2027237</v>
      </c>
      <c r="J8360" s="183">
        <v>1916227</v>
      </c>
      <c r="K8360" s="183">
        <v>1634753</v>
      </c>
      <c r="L8360" s="183">
        <f>M8360+N8360+O8360</f>
        <v>281474</v>
      </c>
      <c r="M8360" s="17">
        <v>150000</v>
      </c>
      <c r="N8360" s="17">
        <v>131474</v>
      </c>
      <c r="O8360" s="17"/>
      <c r="P8360" s="17">
        <f t="shared" si="7021"/>
        <v>1916227</v>
      </c>
      <c r="Q8360" s="183">
        <f t="shared" si="7022"/>
        <v>100</v>
      </c>
    </row>
    <row r="8361" spans="1:17" x14ac:dyDescent="0.25">
      <c r="A8361" s="1" t="s">
        <v>2839</v>
      </c>
      <c r="B8361" s="1" t="s">
        <v>82</v>
      </c>
      <c r="C8361" s="1" t="s">
        <v>1170</v>
      </c>
      <c r="D8361" s="1" t="s">
        <v>2996</v>
      </c>
      <c r="E8361" s="1" t="s">
        <v>20</v>
      </c>
      <c r="F8361" s="4" t="s">
        <v>1</v>
      </c>
      <c r="G8361" s="16" t="s">
        <v>1</v>
      </c>
      <c r="H8361" s="2" t="s">
        <v>21</v>
      </c>
      <c r="I8361" s="185">
        <f t="shared" ref="I8361:O8361" si="7027">SUM(I8362:I8366)</f>
        <v>158421</v>
      </c>
      <c r="J8361" s="185">
        <f t="shared" si="7027"/>
        <v>158421</v>
      </c>
      <c r="K8361" s="185">
        <f t="shared" si="7027"/>
        <v>143914</v>
      </c>
      <c r="L8361" s="185">
        <f t="shared" si="7027"/>
        <v>14507</v>
      </c>
      <c r="M8361" s="15">
        <f t="shared" si="7027"/>
        <v>14507</v>
      </c>
      <c r="N8361" s="15">
        <f t="shared" si="7027"/>
        <v>0</v>
      </c>
      <c r="O8361" s="15">
        <f t="shared" si="7027"/>
        <v>0</v>
      </c>
      <c r="P8361" s="15">
        <f t="shared" si="7021"/>
        <v>158421</v>
      </c>
      <c r="Q8361" s="185">
        <f t="shared" si="7022"/>
        <v>100</v>
      </c>
    </row>
    <row r="8362" spans="1:17" x14ac:dyDescent="0.25">
      <c r="A8362" s="4" t="s">
        <v>2839</v>
      </c>
      <c r="B8362" s="4" t="s">
        <v>82</v>
      </c>
      <c r="C8362" s="4" t="s">
        <v>1170</v>
      </c>
      <c r="D8362" s="4" t="s">
        <v>2996</v>
      </c>
      <c r="E8362" s="3" t="s">
        <v>22</v>
      </c>
      <c r="F8362" s="4" t="s">
        <v>2998</v>
      </c>
      <c r="G8362" s="16" t="s">
        <v>2860</v>
      </c>
      <c r="H8362" s="16" t="s">
        <v>86</v>
      </c>
      <c r="I8362" s="183">
        <v>25971</v>
      </c>
      <c r="J8362" s="183">
        <v>25971</v>
      </c>
      <c r="K8362" s="183">
        <v>23800</v>
      </c>
      <c r="L8362" s="183">
        <f>M8362+N8362+O8362</f>
        <v>2171</v>
      </c>
      <c r="M8362" s="17">
        <v>2171</v>
      </c>
      <c r="N8362" s="17"/>
      <c r="O8362" s="17"/>
      <c r="P8362" s="17">
        <f t="shared" si="7021"/>
        <v>25971</v>
      </c>
      <c r="Q8362" s="183">
        <f t="shared" si="7022"/>
        <v>100</v>
      </c>
    </row>
    <row r="8363" spans="1:17" x14ac:dyDescent="0.25">
      <c r="A8363" s="4" t="s">
        <v>2839</v>
      </c>
      <c r="B8363" s="4" t="s">
        <v>82</v>
      </c>
      <c r="C8363" s="4" t="s">
        <v>1170</v>
      </c>
      <c r="D8363" s="4" t="s">
        <v>2996</v>
      </c>
      <c r="E8363" s="3" t="s">
        <v>22</v>
      </c>
      <c r="F8363" s="4" t="s">
        <v>2999</v>
      </c>
      <c r="G8363" s="16" t="s">
        <v>2860</v>
      </c>
      <c r="H8363" s="16" t="s">
        <v>26</v>
      </c>
      <c r="I8363" s="183">
        <v>88450</v>
      </c>
      <c r="J8363" s="183">
        <v>88450</v>
      </c>
      <c r="K8363" s="183">
        <v>84450</v>
      </c>
      <c r="L8363" s="183">
        <f>M8363+N8363+O8363</f>
        <v>4000</v>
      </c>
      <c r="M8363" s="17">
        <v>4000</v>
      </c>
      <c r="N8363" s="17"/>
      <c r="O8363" s="17"/>
      <c r="P8363" s="17">
        <f t="shared" si="7021"/>
        <v>88450</v>
      </c>
      <c r="Q8363" s="183">
        <f t="shared" si="7022"/>
        <v>100</v>
      </c>
    </row>
    <row r="8364" spans="1:17" x14ac:dyDescent="0.25">
      <c r="A8364" s="4" t="s">
        <v>2839</v>
      </c>
      <c r="B8364" s="4" t="s">
        <v>82</v>
      </c>
      <c r="C8364" s="4" t="s">
        <v>1170</v>
      </c>
      <c r="D8364" s="4" t="s">
        <v>2996</v>
      </c>
      <c r="E8364" s="3" t="s">
        <v>22</v>
      </c>
      <c r="F8364" s="4" t="s">
        <v>3000</v>
      </c>
      <c r="G8364" s="16" t="s">
        <v>2860</v>
      </c>
      <c r="H8364" s="16" t="s">
        <v>28</v>
      </c>
      <c r="I8364" s="183">
        <v>23500</v>
      </c>
      <c r="J8364" s="183">
        <v>26664</v>
      </c>
      <c r="K8364" s="183">
        <v>26664</v>
      </c>
      <c r="L8364" s="183">
        <f>M8364+N8364+O8364</f>
        <v>0</v>
      </c>
      <c r="M8364" s="17"/>
      <c r="N8364" s="17"/>
      <c r="O8364" s="17"/>
      <c r="P8364" s="17">
        <f t="shared" si="7021"/>
        <v>26664</v>
      </c>
      <c r="Q8364" s="183">
        <f t="shared" si="7022"/>
        <v>100</v>
      </c>
    </row>
    <row r="8365" spans="1:17" x14ac:dyDescent="0.25">
      <c r="A8365" s="4" t="s">
        <v>2839</v>
      </c>
      <c r="B8365" s="4" t="s">
        <v>82</v>
      </c>
      <c r="C8365" s="4" t="s">
        <v>1170</v>
      </c>
      <c r="D8365" s="4" t="s">
        <v>2996</v>
      </c>
      <c r="E8365" s="3" t="s">
        <v>22</v>
      </c>
      <c r="F8365" s="4" t="s">
        <v>3001</v>
      </c>
      <c r="G8365" s="16" t="s">
        <v>2860</v>
      </c>
      <c r="H8365" s="16" t="s">
        <v>24</v>
      </c>
      <c r="I8365" s="183">
        <v>11500</v>
      </c>
      <c r="J8365" s="183">
        <v>8336</v>
      </c>
      <c r="K8365" s="183">
        <v>0</v>
      </c>
      <c r="L8365" s="183">
        <f>M8365+N8365+O8365</f>
        <v>8336</v>
      </c>
      <c r="M8365" s="17">
        <v>8336</v>
      </c>
      <c r="N8365" s="17"/>
      <c r="O8365" s="17"/>
      <c r="P8365" s="17">
        <f t="shared" si="7021"/>
        <v>8336</v>
      </c>
      <c r="Q8365" s="183">
        <f t="shared" si="7022"/>
        <v>100</v>
      </c>
    </row>
    <row r="8366" spans="1:17" x14ac:dyDescent="0.25">
      <c r="A8366" s="4" t="s">
        <v>2839</v>
      </c>
      <c r="B8366" s="4" t="s">
        <v>82</v>
      </c>
      <c r="C8366" s="4" t="s">
        <v>1170</v>
      </c>
      <c r="D8366" s="4" t="s">
        <v>2996</v>
      </c>
      <c r="E8366" s="3" t="s">
        <v>22</v>
      </c>
      <c r="F8366" s="4" t="s">
        <v>3002</v>
      </c>
      <c r="G8366" s="16" t="s">
        <v>2860</v>
      </c>
      <c r="H8366" s="16" t="s">
        <v>30</v>
      </c>
      <c r="I8366" s="183">
        <v>9000</v>
      </c>
      <c r="J8366" s="183">
        <v>9000</v>
      </c>
      <c r="K8366" s="183">
        <v>9000</v>
      </c>
      <c r="L8366" s="183">
        <f>M8366+N8366+O8366</f>
        <v>0</v>
      </c>
      <c r="M8366" s="17"/>
      <c r="N8366" s="17"/>
      <c r="O8366" s="17"/>
      <c r="P8366" s="17">
        <f t="shared" si="7021"/>
        <v>9000</v>
      </c>
      <c r="Q8366" s="183">
        <f t="shared" si="7022"/>
        <v>100</v>
      </c>
    </row>
    <row r="8367" spans="1:17" x14ac:dyDescent="0.25">
      <c r="A8367" s="4" t="s">
        <v>2839</v>
      </c>
      <c r="B8367" s="4" t="s">
        <v>82</v>
      </c>
      <c r="C8367" s="4" t="s">
        <v>1170</v>
      </c>
      <c r="D8367" s="4" t="s">
        <v>2996</v>
      </c>
      <c r="E8367" s="2" t="s">
        <v>31</v>
      </c>
      <c r="F8367" s="2" t="s">
        <v>1</v>
      </c>
      <c r="G8367" s="2" t="s">
        <v>1</v>
      </c>
      <c r="H8367" s="2" t="s">
        <v>32</v>
      </c>
      <c r="I8367" s="185">
        <f t="shared" ref="I8367:O8367" si="7028">SUM(I8368)</f>
        <v>212859</v>
      </c>
      <c r="J8367" s="185">
        <f t="shared" si="7028"/>
        <v>201229</v>
      </c>
      <c r="K8367" s="185">
        <f t="shared" si="7028"/>
        <v>176501</v>
      </c>
      <c r="L8367" s="185">
        <f t="shared" si="7028"/>
        <v>24728</v>
      </c>
      <c r="M8367" s="15">
        <f t="shared" si="7028"/>
        <v>15000</v>
      </c>
      <c r="N8367" s="15">
        <f t="shared" si="7028"/>
        <v>9728</v>
      </c>
      <c r="O8367" s="15">
        <f t="shared" si="7028"/>
        <v>0</v>
      </c>
      <c r="P8367" s="15">
        <f t="shared" si="7021"/>
        <v>201229</v>
      </c>
      <c r="Q8367" s="185">
        <f t="shared" si="7022"/>
        <v>100</v>
      </c>
    </row>
    <row r="8368" spans="1:17" x14ac:dyDescent="0.25">
      <c r="A8368" s="4" t="s">
        <v>2839</v>
      </c>
      <c r="B8368" s="4" t="s">
        <v>82</v>
      </c>
      <c r="C8368" s="4" t="s">
        <v>1170</v>
      </c>
      <c r="D8368" s="4" t="s">
        <v>2996</v>
      </c>
      <c r="E8368" s="3" t="s">
        <v>34</v>
      </c>
      <c r="F8368" s="4"/>
      <c r="G8368" s="16" t="s">
        <v>2860</v>
      </c>
      <c r="H8368" s="16" t="s">
        <v>33</v>
      </c>
      <c r="I8368" s="183">
        <v>212859</v>
      </c>
      <c r="J8368" s="183">
        <v>201229</v>
      </c>
      <c r="K8368" s="183">
        <v>176501</v>
      </c>
      <c r="L8368" s="183">
        <f>M8368+N8368+O8368</f>
        <v>24728</v>
      </c>
      <c r="M8368" s="17">
        <v>15000</v>
      </c>
      <c r="N8368" s="17">
        <v>9728</v>
      </c>
      <c r="O8368" s="17"/>
      <c r="P8368" s="17">
        <f t="shared" si="7021"/>
        <v>201229</v>
      </c>
      <c r="Q8368" s="183">
        <f t="shared" si="7022"/>
        <v>100</v>
      </c>
    </row>
    <row r="8369" spans="1:17" x14ac:dyDescent="0.25">
      <c r="A8369" s="4" t="s">
        <v>2839</v>
      </c>
      <c r="B8369" s="4" t="s">
        <v>82</v>
      </c>
      <c r="C8369" s="4" t="s">
        <v>1170</v>
      </c>
      <c r="D8369" s="4" t="s">
        <v>2996</v>
      </c>
      <c r="E8369" s="2" t="s">
        <v>35</v>
      </c>
      <c r="F8369" s="2" t="s">
        <v>1</v>
      </c>
      <c r="G8369" s="2" t="s">
        <v>1</v>
      </c>
      <c r="H8369" s="2" t="s">
        <v>36</v>
      </c>
      <c r="I8369" s="185">
        <f t="shared" ref="I8369:O8369" si="7029">SUM(I8370:I8378)</f>
        <v>596618</v>
      </c>
      <c r="J8369" s="185">
        <f t="shared" si="7029"/>
        <v>398638</v>
      </c>
      <c r="K8369" s="185">
        <f t="shared" si="7029"/>
        <v>293346</v>
      </c>
      <c r="L8369" s="185">
        <f t="shared" si="7029"/>
        <v>94575</v>
      </c>
      <c r="M8369" s="15">
        <f t="shared" si="7029"/>
        <v>32500</v>
      </c>
      <c r="N8369" s="15">
        <f t="shared" si="7029"/>
        <v>30575</v>
      </c>
      <c r="O8369" s="15">
        <f t="shared" si="7029"/>
        <v>31500</v>
      </c>
      <c r="P8369" s="15">
        <f t="shared" si="7021"/>
        <v>387921</v>
      </c>
      <c r="Q8369" s="185">
        <f t="shared" si="7022"/>
        <v>97.311595984326644</v>
      </c>
    </row>
    <row r="8370" spans="1:17" x14ac:dyDescent="0.25">
      <c r="A8370" s="4" t="s">
        <v>2839</v>
      </c>
      <c r="B8370" s="4" t="s">
        <v>82</v>
      </c>
      <c r="C8370" s="4" t="s">
        <v>1170</v>
      </c>
      <c r="D8370" s="4" t="s">
        <v>2996</v>
      </c>
      <c r="E8370" s="3" t="s">
        <v>39</v>
      </c>
      <c r="F8370" s="4"/>
      <c r="G8370" s="16" t="s">
        <v>2860</v>
      </c>
      <c r="H8370" s="16" t="s">
        <v>38</v>
      </c>
      <c r="I8370" s="183">
        <v>49967</v>
      </c>
      <c r="J8370" s="183">
        <v>9967</v>
      </c>
      <c r="K8370" s="183">
        <v>5250</v>
      </c>
      <c r="L8370" s="183">
        <f t="shared" ref="L8370:L8377" si="7030">M8370+N8370+O8370</f>
        <v>0</v>
      </c>
      <c r="M8370" s="208"/>
      <c r="N8370" s="17"/>
      <c r="O8370" s="17"/>
      <c r="P8370" s="17">
        <f t="shared" si="7021"/>
        <v>5250</v>
      </c>
      <c r="Q8370" s="183">
        <f t="shared" si="7022"/>
        <v>52.673823617939199</v>
      </c>
    </row>
    <row r="8371" spans="1:17" x14ac:dyDescent="0.25">
      <c r="A8371" s="4" t="s">
        <v>2839</v>
      </c>
      <c r="B8371" s="4" t="s">
        <v>82</v>
      </c>
      <c r="C8371" s="4" t="s">
        <v>1170</v>
      </c>
      <c r="D8371" s="4" t="s">
        <v>2996</v>
      </c>
      <c r="E8371" s="3" t="s">
        <v>197</v>
      </c>
      <c r="F8371" s="4"/>
      <c r="G8371" s="16" t="s">
        <v>2860</v>
      </c>
      <c r="H8371" s="16" t="s">
        <v>196</v>
      </c>
      <c r="I8371" s="183">
        <v>130000</v>
      </c>
      <c r="J8371" s="183">
        <v>120000</v>
      </c>
      <c r="K8371" s="183">
        <v>66000</v>
      </c>
      <c r="L8371" s="183">
        <f t="shared" si="7030"/>
        <v>54000</v>
      </c>
      <c r="M8371" s="17">
        <v>15000</v>
      </c>
      <c r="N8371" s="17">
        <v>19000</v>
      </c>
      <c r="O8371" s="17">
        <v>20000</v>
      </c>
      <c r="P8371" s="17">
        <f t="shared" si="7021"/>
        <v>120000</v>
      </c>
      <c r="Q8371" s="183">
        <f t="shared" si="7022"/>
        <v>100</v>
      </c>
    </row>
    <row r="8372" spans="1:17" x14ac:dyDescent="0.25">
      <c r="A8372" s="4" t="s">
        <v>2839</v>
      </c>
      <c r="B8372" s="4" t="s">
        <v>82</v>
      </c>
      <c r="C8372" s="4" t="s">
        <v>1170</v>
      </c>
      <c r="D8372" s="4" t="s">
        <v>2996</v>
      </c>
      <c r="E8372" s="3" t="s">
        <v>200</v>
      </c>
      <c r="F8372" s="4"/>
      <c r="G8372" s="16" t="s">
        <v>2860</v>
      </c>
      <c r="H8372" s="16" t="s">
        <v>199</v>
      </c>
      <c r="I8372" s="183">
        <v>22875</v>
      </c>
      <c r="J8372" s="183">
        <v>12875</v>
      </c>
      <c r="K8372" s="183">
        <v>7800</v>
      </c>
      <c r="L8372" s="183">
        <f t="shared" si="7030"/>
        <v>5075</v>
      </c>
      <c r="M8372" s="17">
        <v>2000</v>
      </c>
      <c r="N8372" s="17">
        <v>1575</v>
      </c>
      <c r="O8372" s="17">
        <v>1500</v>
      </c>
      <c r="P8372" s="17">
        <f t="shared" si="7021"/>
        <v>12875</v>
      </c>
      <c r="Q8372" s="183">
        <f t="shared" si="7022"/>
        <v>100</v>
      </c>
    </row>
    <row r="8373" spans="1:17" x14ac:dyDescent="0.25">
      <c r="A8373" s="4" t="s">
        <v>2839</v>
      </c>
      <c r="B8373" s="4" t="s">
        <v>82</v>
      </c>
      <c r="C8373" s="4" t="s">
        <v>1170</v>
      </c>
      <c r="D8373" s="4" t="s">
        <v>2996</v>
      </c>
      <c r="E8373" s="3" t="s">
        <v>203</v>
      </c>
      <c r="F8373" s="4"/>
      <c r="G8373" s="16" t="s">
        <v>2860</v>
      </c>
      <c r="H8373" s="16" t="s">
        <v>202</v>
      </c>
      <c r="I8373" s="183">
        <v>25500</v>
      </c>
      <c r="J8373" s="183">
        <v>10000</v>
      </c>
      <c r="K8373" s="183">
        <v>7000</v>
      </c>
      <c r="L8373" s="183">
        <f t="shared" si="7030"/>
        <v>3000</v>
      </c>
      <c r="M8373" s="17">
        <v>3000</v>
      </c>
      <c r="N8373" s="17"/>
      <c r="O8373" s="17"/>
      <c r="P8373" s="17">
        <f t="shared" si="7021"/>
        <v>10000</v>
      </c>
      <c r="Q8373" s="183">
        <f t="shared" si="7022"/>
        <v>100</v>
      </c>
    </row>
    <row r="8374" spans="1:17" x14ac:dyDescent="0.25">
      <c r="A8374" s="4" t="s">
        <v>2839</v>
      </c>
      <c r="B8374" s="4" t="s">
        <v>82</v>
      </c>
      <c r="C8374" s="4" t="s">
        <v>1170</v>
      </c>
      <c r="D8374" s="4" t="s">
        <v>2996</v>
      </c>
      <c r="E8374" s="3" t="s">
        <v>206</v>
      </c>
      <c r="F8374" s="4"/>
      <c r="G8374" s="16" t="s">
        <v>2860</v>
      </c>
      <c r="H8374" s="16" t="s">
        <v>205</v>
      </c>
      <c r="I8374" s="183">
        <v>10000</v>
      </c>
      <c r="J8374" s="183">
        <v>0</v>
      </c>
      <c r="K8374" s="183">
        <v>0</v>
      </c>
      <c r="L8374" s="183">
        <f t="shared" si="7030"/>
        <v>0</v>
      </c>
      <c r="M8374" s="17"/>
      <c r="N8374" s="17"/>
      <c r="O8374" s="17"/>
      <c r="P8374" s="17">
        <f t="shared" si="7021"/>
        <v>0</v>
      </c>
      <c r="Q8374" s="161" t="str">
        <f t="shared" si="7022"/>
        <v>-</v>
      </c>
    </row>
    <row r="8375" spans="1:17" x14ac:dyDescent="0.25">
      <c r="A8375" s="4" t="s">
        <v>2839</v>
      </c>
      <c r="B8375" s="4" t="s">
        <v>82</v>
      </c>
      <c r="C8375" s="4" t="s">
        <v>1170</v>
      </c>
      <c r="D8375" s="4" t="s">
        <v>2996</v>
      </c>
      <c r="E8375" s="3" t="s">
        <v>209</v>
      </c>
      <c r="F8375" s="4"/>
      <c r="G8375" s="16" t="s">
        <v>2860</v>
      </c>
      <c r="H8375" s="16" t="s">
        <v>208</v>
      </c>
      <c r="I8375" s="183">
        <v>8000</v>
      </c>
      <c r="J8375" s="183">
        <v>0</v>
      </c>
      <c r="K8375" s="183">
        <v>0</v>
      </c>
      <c r="L8375" s="183">
        <f t="shared" si="7030"/>
        <v>0</v>
      </c>
      <c r="M8375" s="17"/>
      <c r="N8375" s="17"/>
      <c r="O8375" s="17"/>
      <c r="P8375" s="17">
        <f t="shared" si="7021"/>
        <v>0</v>
      </c>
      <c r="Q8375" s="161" t="str">
        <f t="shared" si="7022"/>
        <v>-</v>
      </c>
    </row>
    <row r="8376" spans="1:17" x14ac:dyDescent="0.25">
      <c r="A8376" s="4" t="s">
        <v>2839</v>
      </c>
      <c r="B8376" s="4" t="s">
        <v>82</v>
      </c>
      <c r="C8376" s="4" t="s">
        <v>1170</v>
      </c>
      <c r="D8376" s="4" t="s">
        <v>2996</v>
      </c>
      <c r="E8376" s="3" t="s">
        <v>212</v>
      </c>
      <c r="F8376" s="4"/>
      <c r="G8376" s="16" t="s">
        <v>2860</v>
      </c>
      <c r="H8376" s="16" t="s">
        <v>211</v>
      </c>
      <c r="I8376" s="183">
        <v>23500</v>
      </c>
      <c r="J8376" s="183">
        <v>7500</v>
      </c>
      <c r="K8376" s="183">
        <v>5000</v>
      </c>
      <c r="L8376" s="183">
        <f t="shared" si="7030"/>
        <v>2500</v>
      </c>
      <c r="M8376" s="17">
        <v>2500</v>
      </c>
      <c r="N8376" s="17"/>
      <c r="O8376" s="17"/>
      <c r="P8376" s="17">
        <f t="shared" si="7021"/>
        <v>7500</v>
      </c>
      <c r="Q8376" s="183">
        <f t="shared" si="7022"/>
        <v>100</v>
      </c>
    </row>
    <row r="8377" spans="1:17" x14ac:dyDescent="0.25">
      <c r="A8377" s="4" t="s">
        <v>2839</v>
      </c>
      <c r="B8377" s="4" t="s">
        <v>82</v>
      </c>
      <c r="C8377" s="4" t="s">
        <v>1170</v>
      </c>
      <c r="D8377" s="4" t="s">
        <v>2996</v>
      </c>
      <c r="E8377" s="3" t="s">
        <v>215</v>
      </c>
      <c r="F8377" s="4"/>
      <c r="G8377" s="16" t="s">
        <v>2860</v>
      </c>
      <c r="H8377" s="16" t="s">
        <v>214</v>
      </c>
      <c r="I8377" s="183">
        <v>13500</v>
      </c>
      <c r="J8377" s="183">
        <v>5000</v>
      </c>
      <c r="K8377" s="183">
        <v>5000</v>
      </c>
      <c r="L8377" s="183">
        <f t="shared" si="7030"/>
        <v>0</v>
      </c>
      <c r="M8377" s="17"/>
      <c r="N8377" s="17"/>
      <c r="O8377" s="17"/>
      <c r="P8377" s="17">
        <f t="shared" si="7021"/>
        <v>5000</v>
      </c>
      <c r="Q8377" s="183">
        <f t="shared" si="7022"/>
        <v>100</v>
      </c>
    </row>
    <row r="8378" spans="1:17" x14ac:dyDescent="0.25">
      <c r="A8378" s="1" t="s">
        <v>2839</v>
      </c>
      <c r="B8378" s="1" t="s">
        <v>82</v>
      </c>
      <c r="C8378" s="1" t="s">
        <v>1170</v>
      </c>
      <c r="D8378" s="1" t="s">
        <v>2996</v>
      </c>
      <c r="E8378" s="1" t="s">
        <v>40</v>
      </c>
      <c r="F8378" s="4" t="s">
        <v>1</v>
      </c>
      <c r="G8378" s="16" t="s">
        <v>1</v>
      </c>
      <c r="H8378" s="2" t="s">
        <v>41</v>
      </c>
      <c r="I8378" s="185">
        <f t="shared" ref="I8378:O8378" si="7031">SUM(I8379:I8382)</f>
        <v>313276</v>
      </c>
      <c r="J8378" s="185">
        <f t="shared" si="7031"/>
        <v>233296</v>
      </c>
      <c r="K8378" s="185">
        <f t="shared" si="7031"/>
        <v>197296</v>
      </c>
      <c r="L8378" s="185">
        <f t="shared" si="7031"/>
        <v>30000</v>
      </c>
      <c r="M8378" s="15">
        <f t="shared" si="7031"/>
        <v>10000</v>
      </c>
      <c r="N8378" s="15">
        <f t="shared" si="7031"/>
        <v>10000</v>
      </c>
      <c r="O8378" s="15">
        <f t="shared" si="7031"/>
        <v>10000</v>
      </c>
      <c r="P8378" s="15">
        <f t="shared" si="7021"/>
        <v>227296</v>
      </c>
      <c r="Q8378" s="185">
        <f t="shared" si="7022"/>
        <v>97.428159934160902</v>
      </c>
    </row>
    <row r="8379" spans="1:17" x14ac:dyDescent="0.25">
      <c r="A8379" s="4" t="s">
        <v>2839</v>
      </c>
      <c r="B8379" s="4" t="s">
        <v>82</v>
      </c>
      <c r="C8379" s="4" t="s">
        <v>1170</v>
      </c>
      <c r="D8379" s="4" t="s">
        <v>2996</v>
      </c>
      <c r="E8379" s="3" t="s">
        <v>42</v>
      </c>
      <c r="F8379" s="4"/>
      <c r="G8379" s="16" t="s">
        <v>2860</v>
      </c>
      <c r="H8379" s="16" t="s">
        <v>41</v>
      </c>
      <c r="I8379" s="183">
        <v>301000</v>
      </c>
      <c r="J8379" s="183">
        <v>223200</v>
      </c>
      <c r="K8379" s="183">
        <v>187200</v>
      </c>
      <c r="L8379" s="183">
        <f>M8379+N8379+O8379</f>
        <v>30000</v>
      </c>
      <c r="M8379" s="208">
        <v>10000</v>
      </c>
      <c r="N8379" s="208">
        <v>10000</v>
      </c>
      <c r="O8379" s="208">
        <v>10000</v>
      </c>
      <c r="P8379" s="17">
        <f t="shared" si="7021"/>
        <v>217200</v>
      </c>
      <c r="Q8379" s="183">
        <f t="shared" si="7022"/>
        <v>97.311827956989248</v>
      </c>
    </row>
    <row r="8380" spans="1:17" ht="22.5" x14ac:dyDescent="0.25">
      <c r="A8380" s="4" t="s">
        <v>2839</v>
      </c>
      <c r="B8380" s="4" t="s">
        <v>82</v>
      </c>
      <c r="C8380" s="4" t="s">
        <v>1170</v>
      </c>
      <c r="D8380" s="4" t="s">
        <v>2996</v>
      </c>
      <c r="E8380" s="3" t="s">
        <v>42</v>
      </c>
      <c r="F8380" s="4" t="s">
        <v>3003</v>
      </c>
      <c r="G8380" s="16" t="s">
        <v>2860</v>
      </c>
      <c r="H8380" s="16" t="s">
        <v>50</v>
      </c>
      <c r="I8380" s="183">
        <v>6466</v>
      </c>
      <c r="J8380" s="183">
        <v>5286</v>
      </c>
      <c r="K8380" s="183">
        <v>5286</v>
      </c>
      <c r="L8380" s="183">
        <f>M8380+N8380+O8380</f>
        <v>0</v>
      </c>
      <c r="M8380" s="17"/>
      <c r="N8380" s="17"/>
      <c r="O8380" s="17"/>
      <c r="P8380" s="17">
        <f t="shared" si="7021"/>
        <v>5286</v>
      </c>
      <c r="Q8380" s="183">
        <f t="shared" si="7022"/>
        <v>100</v>
      </c>
    </row>
    <row r="8381" spans="1:17" ht="22.5" x14ac:dyDescent="0.25">
      <c r="A8381" s="4" t="s">
        <v>2839</v>
      </c>
      <c r="B8381" s="4" t="s">
        <v>82</v>
      </c>
      <c r="C8381" s="4" t="s">
        <v>1170</v>
      </c>
      <c r="D8381" s="4" t="s">
        <v>2996</v>
      </c>
      <c r="E8381" s="3" t="s">
        <v>42</v>
      </c>
      <c r="F8381" s="4" t="s">
        <v>3004</v>
      </c>
      <c r="G8381" s="16" t="s">
        <v>2860</v>
      </c>
      <c r="H8381" s="16" t="s">
        <v>56</v>
      </c>
      <c r="I8381" s="183">
        <v>5810</v>
      </c>
      <c r="J8381" s="183">
        <v>4810</v>
      </c>
      <c r="K8381" s="183">
        <v>4810</v>
      </c>
      <c r="L8381" s="183">
        <f>M8381+N8381+O8381</f>
        <v>0</v>
      </c>
      <c r="M8381" s="17"/>
      <c r="N8381" s="17"/>
      <c r="O8381" s="17"/>
      <c r="P8381" s="17">
        <f t="shared" si="7021"/>
        <v>4810</v>
      </c>
      <c r="Q8381" s="183">
        <f t="shared" si="7022"/>
        <v>100</v>
      </c>
    </row>
    <row r="8382" spans="1:17" x14ac:dyDescent="0.25">
      <c r="A8382" s="4" t="s">
        <v>2839</v>
      </c>
      <c r="B8382" s="4" t="s">
        <v>82</v>
      </c>
      <c r="C8382" s="4" t="s">
        <v>1170</v>
      </c>
      <c r="D8382" s="4" t="s">
        <v>2996</v>
      </c>
      <c r="E8382" s="3" t="s">
        <v>42</v>
      </c>
      <c r="F8382" s="4" t="s">
        <v>3005</v>
      </c>
      <c r="G8382" s="16" t="s">
        <v>2860</v>
      </c>
      <c r="H8382" s="16" t="s">
        <v>3006</v>
      </c>
      <c r="I8382" s="183">
        <v>0</v>
      </c>
      <c r="J8382" s="183">
        <v>0</v>
      </c>
      <c r="K8382" s="183">
        <v>0</v>
      </c>
      <c r="L8382" s="183">
        <f>M8382+N8382+O8382</f>
        <v>0</v>
      </c>
      <c r="M8382" s="17"/>
      <c r="N8382" s="17"/>
      <c r="O8382" s="17"/>
      <c r="P8382" s="17">
        <f t="shared" si="7021"/>
        <v>0</v>
      </c>
      <c r="Q8382" s="161" t="str">
        <f t="shared" si="7022"/>
        <v>-</v>
      </c>
    </row>
    <row r="8383" spans="1:17" ht="22.5" x14ac:dyDescent="0.25">
      <c r="A8383" s="1" t="s">
        <v>1</v>
      </c>
      <c r="B8383" s="1" t="s">
        <v>1</v>
      </c>
      <c r="C8383" s="1" t="s">
        <v>1</v>
      </c>
      <c r="D8383" s="2" t="s">
        <v>1</v>
      </c>
      <c r="E8383" s="2" t="s">
        <v>1</v>
      </c>
      <c r="F8383" s="2" t="s">
        <v>1</v>
      </c>
      <c r="G8383" s="2" t="s">
        <v>1</v>
      </c>
      <c r="H8383" s="13" t="s">
        <v>57</v>
      </c>
      <c r="I8383" s="184">
        <f t="shared" ref="I8383:O8383" si="7032">SUM(I8384)</f>
        <v>4300</v>
      </c>
      <c r="J8383" s="184">
        <f t="shared" si="7032"/>
        <v>0</v>
      </c>
      <c r="K8383" s="184">
        <f t="shared" si="7032"/>
        <v>0</v>
      </c>
      <c r="L8383" s="184">
        <f t="shared" si="7032"/>
        <v>0</v>
      </c>
      <c r="M8383" s="14">
        <f t="shared" si="7032"/>
        <v>0</v>
      </c>
      <c r="N8383" s="14">
        <f t="shared" si="7032"/>
        <v>0</v>
      </c>
      <c r="O8383" s="14">
        <f t="shared" si="7032"/>
        <v>0</v>
      </c>
      <c r="P8383" s="14">
        <f t="shared" si="7021"/>
        <v>0</v>
      </c>
      <c r="Q8383" s="163" t="str">
        <f t="shared" si="7022"/>
        <v>-</v>
      </c>
    </row>
    <row r="8384" spans="1:17" x14ac:dyDescent="0.25">
      <c r="A8384" s="4" t="s">
        <v>2839</v>
      </c>
      <c r="B8384" s="4" t="s">
        <v>82</v>
      </c>
      <c r="C8384" s="4" t="s">
        <v>1170</v>
      </c>
      <c r="D8384" s="4" t="s">
        <v>2996</v>
      </c>
      <c r="E8384" s="2" t="s">
        <v>58</v>
      </c>
      <c r="F8384" s="2" t="s">
        <v>1</v>
      </c>
      <c r="G8384" s="2" t="s">
        <v>1</v>
      </c>
      <c r="H8384" s="2" t="s">
        <v>59</v>
      </c>
      <c r="I8384" s="185">
        <f t="shared" ref="I8384:L8384" si="7033">SUM(I8385:I8387)</f>
        <v>4300</v>
      </c>
      <c r="J8384" s="185">
        <f t="shared" ref="J8384" si="7034">SUM(J8385:J8387)</f>
        <v>0</v>
      </c>
      <c r="K8384" s="185">
        <f t="shared" ref="K8384" si="7035">SUM(K8385:K8387)</f>
        <v>0</v>
      </c>
      <c r="L8384" s="185">
        <f t="shared" si="7033"/>
        <v>0</v>
      </c>
      <c r="M8384" s="15">
        <f t="shared" ref="M8384:O8384" si="7036">SUM(M8385:M8387)</f>
        <v>0</v>
      </c>
      <c r="N8384" s="15">
        <f t="shared" si="7036"/>
        <v>0</v>
      </c>
      <c r="O8384" s="15">
        <f t="shared" si="7036"/>
        <v>0</v>
      </c>
      <c r="P8384" s="15">
        <f t="shared" si="7021"/>
        <v>0</v>
      </c>
      <c r="Q8384" s="164" t="str">
        <f t="shared" si="7022"/>
        <v>-</v>
      </c>
    </row>
    <row r="8385" spans="1:17" x14ac:dyDescent="0.25">
      <c r="A8385" s="4" t="s">
        <v>2839</v>
      </c>
      <c r="B8385" s="4" t="s">
        <v>82</v>
      </c>
      <c r="C8385" s="4" t="s">
        <v>1170</v>
      </c>
      <c r="D8385" s="4" t="s">
        <v>2996</v>
      </c>
      <c r="E8385" s="3" t="s">
        <v>105</v>
      </c>
      <c r="F8385" s="4"/>
      <c r="G8385" s="16" t="s">
        <v>2860</v>
      </c>
      <c r="H8385" s="16" t="s">
        <v>104</v>
      </c>
      <c r="I8385" s="183">
        <v>1600</v>
      </c>
      <c r="J8385" s="183">
        <v>0</v>
      </c>
      <c r="K8385" s="183">
        <v>0</v>
      </c>
      <c r="L8385" s="183">
        <f>M8385+N8385+O8385</f>
        <v>0</v>
      </c>
      <c r="M8385" s="17"/>
      <c r="N8385" s="17"/>
      <c r="O8385" s="17"/>
      <c r="P8385" s="17">
        <f t="shared" si="7021"/>
        <v>0</v>
      </c>
      <c r="Q8385" s="161" t="str">
        <f t="shared" si="7022"/>
        <v>-</v>
      </c>
    </row>
    <row r="8386" spans="1:17" x14ac:dyDescent="0.25">
      <c r="A8386" s="4" t="s">
        <v>2839</v>
      </c>
      <c r="B8386" s="4" t="s">
        <v>82</v>
      </c>
      <c r="C8386" s="4" t="s">
        <v>1170</v>
      </c>
      <c r="D8386" s="4" t="s">
        <v>2996</v>
      </c>
      <c r="E8386" s="3" t="s">
        <v>62</v>
      </c>
      <c r="F8386" s="4"/>
      <c r="G8386" s="16" t="s">
        <v>2860</v>
      </c>
      <c r="H8386" s="16" t="s">
        <v>61</v>
      </c>
      <c r="I8386" s="183">
        <v>600</v>
      </c>
      <c r="J8386" s="183">
        <v>0</v>
      </c>
      <c r="K8386" s="183">
        <v>0</v>
      </c>
      <c r="L8386" s="183">
        <f>M8386+N8386+O8386</f>
        <v>0</v>
      </c>
      <c r="M8386" s="17"/>
      <c r="N8386" s="17"/>
      <c r="O8386" s="17"/>
      <c r="P8386" s="17">
        <f t="shared" si="7021"/>
        <v>0</v>
      </c>
      <c r="Q8386" s="161" t="str">
        <f t="shared" si="7022"/>
        <v>-</v>
      </c>
    </row>
    <row r="8387" spans="1:17" x14ac:dyDescent="0.25">
      <c r="A8387" s="4" t="s">
        <v>2839</v>
      </c>
      <c r="B8387" s="4" t="s">
        <v>82</v>
      </c>
      <c r="C8387" s="4" t="s">
        <v>1170</v>
      </c>
      <c r="D8387" s="4" t="s">
        <v>2996</v>
      </c>
      <c r="E8387" s="3" t="s">
        <v>69</v>
      </c>
      <c r="F8387" s="4"/>
      <c r="G8387" s="16" t="s">
        <v>2860</v>
      </c>
      <c r="H8387" s="16" t="s">
        <v>68</v>
      </c>
      <c r="I8387" s="183">
        <v>2100</v>
      </c>
      <c r="J8387" s="183">
        <v>0</v>
      </c>
      <c r="K8387" s="183">
        <v>0</v>
      </c>
      <c r="L8387" s="183">
        <f>M8387+N8387+O8387</f>
        <v>0</v>
      </c>
      <c r="M8387" s="17"/>
      <c r="N8387" s="17"/>
      <c r="O8387" s="17"/>
      <c r="P8387" s="17">
        <f t="shared" si="7021"/>
        <v>0</v>
      </c>
      <c r="Q8387" s="161" t="str">
        <f t="shared" si="7022"/>
        <v>-</v>
      </c>
    </row>
    <row r="8388" spans="1:17" ht="22.5" x14ac:dyDescent="0.25">
      <c r="A8388" s="1" t="s">
        <v>1</v>
      </c>
      <c r="B8388" s="1" t="s">
        <v>1</v>
      </c>
      <c r="C8388" s="1" t="s">
        <v>1</v>
      </c>
      <c r="D8388" s="2" t="s">
        <v>1</v>
      </c>
      <c r="E8388" s="2" t="s">
        <v>1</v>
      </c>
      <c r="F8388" s="2" t="s">
        <v>1</v>
      </c>
      <c r="G8388" s="2" t="s">
        <v>1</v>
      </c>
      <c r="H8388" s="13" t="s">
        <v>70</v>
      </c>
      <c r="I8388" s="184">
        <f t="shared" ref="I8388:O8388" si="7037">SUM(I8389)</f>
        <v>142100</v>
      </c>
      <c r="J8388" s="184">
        <f t="shared" si="7037"/>
        <v>41770</v>
      </c>
      <c r="K8388" s="184">
        <f t="shared" si="7037"/>
        <v>41770</v>
      </c>
      <c r="L8388" s="184">
        <f t="shared" si="7037"/>
        <v>0</v>
      </c>
      <c r="M8388" s="14">
        <f t="shared" si="7037"/>
        <v>0</v>
      </c>
      <c r="N8388" s="14">
        <f t="shared" si="7037"/>
        <v>0</v>
      </c>
      <c r="O8388" s="14">
        <f t="shared" si="7037"/>
        <v>0</v>
      </c>
      <c r="P8388" s="14">
        <f t="shared" si="7021"/>
        <v>41770</v>
      </c>
      <c r="Q8388" s="184">
        <f t="shared" si="7022"/>
        <v>100</v>
      </c>
    </row>
    <row r="8389" spans="1:17" x14ac:dyDescent="0.25">
      <c r="A8389" s="4" t="s">
        <v>2839</v>
      </c>
      <c r="B8389" s="4" t="s">
        <v>82</v>
      </c>
      <c r="C8389" s="4" t="s">
        <v>1170</v>
      </c>
      <c r="D8389" s="4" t="s">
        <v>2996</v>
      </c>
      <c r="E8389" s="2" t="s">
        <v>71</v>
      </c>
      <c r="F8389" s="2" t="s">
        <v>1</v>
      </c>
      <c r="G8389" s="2" t="s">
        <v>1</v>
      </c>
      <c r="H8389" s="2" t="s">
        <v>72</v>
      </c>
      <c r="I8389" s="185">
        <f t="shared" ref="I8389:L8389" si="7038">SUM(I8390:I8392)</f>
        <v>142100</v>
      </c>
      <c r="J8389" s="185">
        <f t="shared" ref="J8389" si="7039">SUM(J8390:J8392)</f>
        <v>41770</v>
      </c>
      <c r="K8389" s="185">
        <f t="shared" ref="K8389" si="7040">SUM(K8390:K8392)</f>
        <v>41770</v>
      </c>
      <c r="L8389" s="185">
        <f t="shared" si="7038"/>
        <v>0</v>
      </c>
      <c r="M8389" s="15">
        <f t="shared" ref="M8389:O8389" si="7041">SUM(M8390:M8392)</f>
        <v>0</v>
      </c>
      <c r="N8389" s="15">
        <f t="shared" si="7041"/>
        <v>0</v>
      </c>
      <c r="O8389" s="15">
        <f t="shared" si="7041"/>
        <v>0</v>
      </c>
      <c r="P8389" s="15">
        <f t="shared" si="7021"/>
        <v>41770</v>
      </c>
      <c r="Q8389" s="185">
        <f t="shared" si="7022"/>
        <v>100</v>
      </c>
    </row>
    <row r="8390" spans="1:17" x14ac:dyDescent="0.25">
      <c r="A8390" s="4" t="s">
        <v>2839</v>
      </c>
      <c r="B8390" s="4" t="s">
        <v>82</v>
      </c>
      <c r="C8390" s="4" t="s">
        <v>1170</v>
      </c>
      <c r="D8390" s="4" t="s">
        <v>2996</v>
      </c>
      <c r="E8390" s="3" t="s">
        <v>75</v>
      </c>
      <c r="F8390" s="4"/>
      <c r="G8390" s="16" t="s">
        <v>2860</v>
      </c>
      <c r="H8390" s="16" t="s">
        <v>74</v>
      </c>
      <c r="I8390" s="183">
        <v>62000</v>
      </c>
      <c r="J8390" s="183">
        <v>41770</v>
      </c>
      <c r="K8390" s="183">
        <v>41770</v>
      </c>
      <c r="L8390" s="183">
        <f>M8390+N8390+O8390</f>
        <v>0</v>
      </c>
      <c r="M8390" s="17"/>
      <c r="N8390" s="17"/>
      <c r="O8390" s="17"/>
      <c r="P8390" s="17">
        <f t="shared" si="7021"/>
        <v>41770</v>
      </c>
      <c r="Q8390" s="183">
        <f t="shared" si="7022"/>
        <v>100</v>
      </c>
    </row>
    <row r="8391" spans="1:17" x14ac:dyDescent="0.25">
      <c r="A8391" s="4" t="s">
        <v>2839</v>
      </c>
      <c r="B8391" s="4" t="s">
        <v>82</v>
      </c>
      <c r="C8391" s="4" t="s">
        <v>1170</v>
      </c>
      <c r="D8391" s="4" t="s">
        <v>2996</v>
      </c>
      <c r="E8391" s="3" t="s">
        <v>183</v>
      </c>
      <c r="F8391" s="4"/>
      <c r="G8391" s="16" t="s">
        <v>2860</v>
      </c>
      <c r="H8391" s="16" t="s">
        <v>182</v>
      </c>
      <c r="I8391" s="183">
        <v>100</v>
      </c>
      <c r="J8391" s="183">
        <v>0</v>
      </c>
      <c r="K8391" s="183">
        <v>0</v>
      </c>
      <c r="L8391" s="183">
        <f>M8391+N8391+O8391</f>
        <v>0</v>
      </c>
      <c r="M8391" s="17"/>
      <c r="N8391" s="17"/>
      <c r="O8391" s="17"/>
      <c r="P8391" s="17">
        <f t="shared" si="7021"/>
        <v>0</v>
      </c>
      <c r="Q8391" s="161" t="str">
        <f t="shared" si="7022"/>
        <v>-</v>
      </c>
    </row>
    <row r="8392" spans="1:17" x14ac:dyDescent="0.25">
      <c r="A8392" s="4" t="s">
        <v>2839</v>
      </c>
      <c r="B8392" s="4" t="s">
        <v>82</v>
      </c>
      <c r="C8392" s="4" t="s">
        <v>1170</v>
      </c>
      <c r="D8392" s="4" t="s">
        <v>2996</v>
      </c>
      <c r="E8392" s="3" t="s">
        <v>341</v>
      </c>
      <c r="F8392" s="4"/>
      <c r="G8392" s="16" t="s">
        <v>2860</v>
      </c>
      <c r="H8392" s="16" t="s">
        <v>340</v>
      </c>
      <c r="I8392" s="183">
        <v>80000</v>
      </c>
      <c r="J8392" s="183">
        <v>0</v>
      </c>
      <c r="K8392" s="183">
        <v>0</v>
      </c>
      <c r="L8392" s="183">
        <f>M8392+N8392+O8392</f>
        <v>0</v>
      </c>
      <c r="M8392" s="17"/>
      <c r="N8392" s="17"/>
      <c r="O8392" s="17"/>
      <c r="P8392" s="17">
        <f t="shared" si="7021"/>
        <v>0</v>
      </c>
      <c r="Q8392" s="161" t="str">
        <f t="shared" si="7022"/>
        <v>-</v>
      </c>
    </row>
    <row r="8393" spans="1:17" ht="22.5" x14ac:dyDescent="0.25">
      <c r="A8393" s="16" t="s">
        <v>1</v>
      </c>
      <c r="B8393" s="16" t="s">
        <v>1</v>
      </c>
      <c r="C8393" s="16" t="s">
        <v>1</v>
      </c>
      <c r="D8393" s="16" t="s">
        <v>1</v>
      </c>
      <c r="E8393" s="16" t="s">
        <v>1</v>
      </c>
      <c r="F8393" s="16" t="s">
        <v>1</v>
      </c>
      <c r="G8393" s="16" t="s">
        <v>1</v>
      </c>
      <c r="H8393" s="13" t="s">
        <v>3007</v>
      </c>
      <c r="I8393" s="184">
        <f t="shared" ref="I8393:O8393" si="7042">SUM(I8358,I8383,I8388)</f>
        <v>3141535</v>
      </c>
      <c r="J8393" s="184">
        <f t="shared" si="7042"/>
        <v>2716285</v>
      </c>
      <c r="K8393" s="184">
        <f t="shared" si="7042"/>
        <v>2290284</v>
      </c>
      <c r="L8393" s="184">
        <f t="shared" si="7042"/>
        <v>415284</v>
      </c>
      <c r="M8393" s="14">
        <f t="shared" si="7042"/>
        <v>212007</v>
      </c>
      <c r="N8393" s="14">
        <f t="shared" si="7042"/>
        <v>171777</v>
      </c>
      <c r="O8393" s="14">
        <f t="shared" si="7042"/>
        <v>31500</v>
      </c>
      <c r="P8393" s="14">
        <f t="shared" si="7021"/>
        <v>2705568</v>
      </c>
      <c r="Q8393" s="184">
        <f t="shared" si="7022"/>
        <v>99.605453772339786</v>
      </c>
    </row>
    <row r="8394" spans="1:17" ht="15.75" thickBot="1" x14ac:dyDescent="0.3">
      <c r="A8394" s="16" t="s">
        <v>1</v>
      </c>
      <c r="B8394" s="16" t="s">
        <v>1</v>
      </c>
      <c r="C8394" s="16" t="s">
        <v>1</v>
      </c>
      <c r="D8394" s="16" t="s">
        <v>1</v>
      </c>
      <c r="E8394" s="16" t="s">
        <v>1</v>
      </c>
      <c r="F8394" s="16" t="s">
        <v>1</v>
      </c>
      <c r="G8394" s="16" t="s">
        <v>1</v>
      </c>
      <c r="H8394" s="2" t="s">
        <v>77</v>
      </c>
      <c r="I8394" s="185">
        <v>49</v>
      </c>
      <c r="J8394" s="185">
        <v>49</v>
      </c>
      <c r="K8394" s="185"/>
      <c r="L8394" s="185"/>
      <c r="M8394" s="15" t="s">
        <v>1</v>
      </c>
      <c r="N8394" s="15" t="s">
        <v>1</v>
      </c>
      <c r="O8394" s="15"/>
      <c r="P8394" s="15"/>
      <c r="Q8394" s="164"/>
    </row>
    <row r="8395" spans="1:17" ht="45.75" thickBot="1" x14ac:dyDescent="0.3">
      <c r="A8395" s="212" t="s">
        <v>1</v>
      </c>
      <c r="B8395" s="212" t="s">
        <v>1</v>
      </c>
      <c r="C8395" s="212" t="s">
        <v>1</v>
      </c>
      <c r="D8395" s="212" t="s">
        <v>1</v>
      </c>
      <c r="E8395" s="212" t="s">
        <v>1</v>
      </c>
      <c r="F8395" s="212" t="s">
        <v>1</v>
      </c>
      <c r="G8395" s="214" t="s">
        <v>1</v>
      </c>
      <c r="H8395" s="5" t="s">
        <v>78</v>
      </c>
      <c r="I8395" s="109" t="s">
        <v>3374</v>
      </c>
      <c r="J8395" s="109" t="s">
        <v>3433</v>
      </c>
      <c r="K8395" s="109" t="s">
        <v>3437</v>
      </c>
      <c r="L8395" s="109" t="s">
        <v>3434</v>
      </c>
      <c r="M8395" s="5" t="s">
        <v>3439</v>
      </c>
      <c r="N8395" s="5" t="s">
        <v>3440</v>
      </c>
      <c r="O8395" s="5" t="s">
        <v>3441</v>
      </c>
      <c r="P8395" s="5" t="s">
        <v>3438</v>
      </c>
      <c r="Q8395" s="162" t="s">
        <v>3302</v>
      </c>
    </row>
    <row r="8396" spans="1:17" x14ac:dyDescent="0.25">
      <c r="A8396" s="213"/>
      <c r="B8396" s="213"/>
      <c r="C8396" s="213"/>
      <c r="D8396" s="213"/>
      <c r="E8396" s="213"/>
      <c r="F8396" s="213"/>
      <c r="G8396" s="215"/>
      <c r="H8396" s="18" t="s">
        <v>1</v>
      </c>
      <c r="I8396" s="110">
        <v>1</v>
      </c>
      <c r="J8396" s="110">
        <v>2</v>
      </c>
      <c r="K8396" s="110">
        <v>20</v>
      </c>
      <c r="L8396" s="110" t="s">
        <v>3402</v>
      </c>
      <c r="M8396" s="12">
        <v>5</v>
      </c>
      <c r="N8396" s="12">
        <v>6</v>
      </c>
      <c r="O8396" s="12">
        <v>7</v>
      </c>
      <c r="P8396" s="12" t="s">
        <v>3303</v>
      </c>
      <c r="Q8396" s="110">
        <v>9</v>
      </c>
    </row>
    <row r="8397" spans="1:17" x14ac:dyDescent="0.25">
      <c r="A8397" s="213"/>
      <c r="B8397" s="213"/>
      <c r="C8397" s="213"/>
      <c r="D8397" s="213"/>
      <c r="E8397" s="213"/>
      <c r="F8397" s="213"/>
      <c r="G8397" s="215"/>
      <c r="H8397" s="19" t="s">
        <v>2874</v>
      </c>
      <c r="I8397" s="186">
        <f t="shared" ref="I8397:L8397" si="7043">SUM(I8393)</f>
        <v>3141535</v>
      </c>
      <c r="J8397" s="186">
        <f t="shared" ref="J8397" si="7044">SUM(J8393)</f>
        <v>2716285</v>
      </c>
      <c r="K8397" s="186">
        <f t="shared" ref="K8397" si="7045">SUM(K8393)</f>
        <v>2290284</v>
      </c>
      <c r="L8397" s="186">
        <f t="shared" si="7043"/>
        <v>415284</v>
      </c>
      <c r="M8397" s="20">
        <f t="shared" ref="M8397:O8397" si="7046">SUM(M8393)</f>
        <v>212007</v>
      </c>
      <c r="N8397" s="20">
        <f t="shared" si="7046"/>
        <v>171777</v>
      </c>
      <c r="O8397" s="20">
        <f t="shared" si="7046"/>
        <v>31500</v>
      </c>
      <c r="P8397" s="20">
        <f>K8397+L8397</f>
        <v>2705568</v>
      </c>
      <c r="Q8397" s="186">
        <f>IF(J8397=0,"-",P8397/J8397*100)</f>
        <v>99.605453772339786</v>
      </c>
    </row>
    <row r="8398" spans="1:17" x14ac:dyDescent="0.25">
      <c r="A8398" s="213"/>
      <c r="B8398" s="213"/>
      <c r="C8398" s="213"/>
      <c r="D8398" s="213"/>
      <c r="E8398" s="213"/>
      <c r="F8398" s="213"/>
      <c r="G8398" s="215"/>
      <c r="H8398" s="21" t="s">
        <v>80</v>
      </c>
      <c r="I8398" s="186">
        <f t="shared" ref="I8398:L8398" si="7047">SUM(I8397)</f>
        <v>3141535</v>
      </c>
      <c r="J8398" s="186">
        <f t="shared" ref="J8398" si="7048">SUM(J8397)</f>
        <v>2716285</v>
      </c>
      <c r="K8398" s="186">
        <f t="shared" ref="K8398" si="7049">SUM(K8397)</f>
        <v>2290284</v>
      </c>
      <c r="L8398" s="186">
        <f t="shared" si="7047"/>
        <v>415284</v>
      </c>
      <c r="M8398" s="20">
        <f t="shared" ref="M8398:O8398" si="7050">SUM(M8397)</f>
        <v>212007</v>
      </c>
      <c r="N8398" s="20">
        <f t="shared" si="7050"/>
        <v>171777</v>
      </c>
      <c r="O8398" s="20">
        <f t="shared" si="7050"/>
        <v>31500</v>
      </c>
      <c r="P8398" s="20">
        <f>K8398+L8398</f>
        <v>2705568</v>
      </c>
      <c r="Q8398" s="186">
        <f>IF(J8398=0,"-",P8398/J8398*100)</f>
        <v>99.605453772339786</v>
      </c>
    </row>
    <row r="8399" spans="1:17" x14ac:dyDescent="0.25">
      <c r="A8399" s="216"/>
      <c r="B8399" s="216"/>
      <c r="C8399" s="216"/>
      <c r="D8399" s="216"/>
      <c r="E8399" s="216"/>
      <c r="F8399" s="216"/>
      <c r="G8399" s="217"/>
      <c r="J8399" s="178">
        <v>0</v>
      </c>
      <c r="K8399" s="178">
        <v>0</v>
      </c>
      <c r="L8399" s="178">
        <f>M8399+N8399+O8399</f>
        <v>0</v>
      </c>
      <c r="P8399">
        <f>K8399+L8399</f>
        <v>0</v>
      </c>
      <c r="Q8399" s="160" t="str">
        <f>IF(J8399=0,"-",P8399/J8399*100)</f>
        <v>-</v>
      </c>
    </row>
    <row r="8400" spans="1:17" ht="15.75" thickBot="1" x14ac:dyDescent="0.3">
      <c r="A8400" s="16" t="s">
        <v>1</v>
      </c>
      <c r="B8400" s="16" t="s">
        <v>1</v>
      </c>
      <c r="C8400" s="16" t="s">
        <v>1</v>
      </c>
      <c r="D8400" s="16" t="s">
        <v>1</v>
      </c>
      <c r="E8400" s="16" t="s">
        <v>1</v>
      </c>
      <c r="F8400" s="16" t="s">
        <v>1</v>
      </c>
      <c r="G8400" s="16" t="s">
        <v>1</v>
      </c>
      <c r="H8400" s="22" t="s">
        <v>1</v>
      </c>
      <c r="I8400" s="187"/>
      <c r="J8400" s="187"/>
      <c r="K8400" s="187"/>
      <c r="L8400" s="187"/>
      <c r="M8400" s="22" t="s">
        <v>1</v>
      </c>
      <c r="N8400" s="22" t="s">
        <v>1</v>
      </c>
      <c r="O8400" s="22"/>
      <c r="P8400" s="22"/>
      <c r="Q8400" s="166"/>
    </row>
    <row r="8401" spans="1:17" ht="45.75" thickBot="1" x14ac:dyDescent="0.3">
      <c r="A8401" s="5" t="s">
        <v>4</v>
      </c>
      <c r="B8401" s="5" t="s">
        <v>5</v>
      </c>
      <c r="C8401" s="5" t="s">
        <v>6</v>
      </c>
      <c r="D8401" s="6" t="s">
        <v>1</v>
      </c>
      <c r="E8401" s="5" t="s">
        <v>7</v>
      </c>
      <c r="F8401" s="5" t="s">
        <v>8</v>
      </c>
      <c r="G8401" s="5" t="s">
        <v>9</v>
      </c>
      <c r="H8401" s="5" t="s">
        <v>10</v>
      </c>
      <c r="I8401" s="109" t="s">
        <v>3374</v>
      </c>
      <c r="J8401" s="109" t="s">
        <v>3433</v>
      </c>
      <c r="K8401" s="109" t="s">
        <v>3437</v>
      </c>
      <c r="L8401" s="109" t="s">
        <v>3434</v>
      </c>
      <c r="M8401" s="5" t="s">
        <v>3439</v>
      </c>
      <c r="N8401" s="5" t="s">
        <v>3440</v>
      </c>
      <c r="O8401" s="5" t="s">
        <v>3441</v>
      </c>
      <c r="P8401" s="5" t="s">
        <v>3438</v>
      </c>
      <c r="Q8401" s="162" t="s">
        <v>3302</v>
      </c>
    </row>
    <row r="8402" spans="1:17" x14ac:dyDescent="0.25">
      <c r="A8402" s="7" t="s">
        <v>1</v>
      </c>
      <c r="B8402" s="7" t="s">
        <v>1</v>
      </c>
      <c r="C8402" s="7" t="s">
        <v>1</v>
      </c>
      <c r="D8402" s="8" t="s">
        <v>1</v>
      </c>
      <c r="E8402" s="8" t="s">
        <v>1</v>
      </c>
      <c r="F8402" s="9" t="s">
        <v>1</v>
      </c>
      <c r="G8402" s="10" t="s">
        <v>1</v>
      </c>
      <c r="H8402" s="11" t="s">
        <v>1</v>
      </c>
      <c r="I8402" s="110">
        <v>1</v>
      </c>
      <c r="J8402" s="110">
        <v>2</v>
      </c>
      <c r="K8402" s="110">
        <v>20</v>
      </c>
      <c r="L8402" s="110" t="s">
        <v>3402</v>
      </c>
      <c r="M8402" s="12">
        <v>5</v>
      </c>
      <c r="N8402" s="12">
        <v>6</v>
      </c>
      <c r="O8402" s="12">
        <v>7</v>
      </c>
      <c r="P8402" s="12" t="s">
        <v>3303</v>
      </c>
      <c r="Q8402" s="110">
        <v>9</v>
      </c>
    </row>
    <row r="8403" spans="1:17" x14ac:dyDescent="0.25">
      <c r="A8403" s="1" t="s">
        <v>2839</v>
      </c>
      <c r="B8403" s="1" t="s">
        <v>82</v>
      </c>
      <c r="C8403" s="4" t="s">
        <v>1181</v>
      </c>
      <c r="D8403" s="4" t="s">
        <v>3008</v>
      </c>
      <c r="E8403" s="2" t="s">
        <v>1</v>
      </c>
      <c r="F8403" s="2" t="s">
        <v>1</v>
      </c>
      <c r="G8403" s="2" t="s">
        <v>1</v>
      </c>
      <c r="H8403" s="2" t="s">
        <v>3009</v>
      </c>
      <c r="I8403" s="183">
        <v>0</v>
      </c>
      <c r="J8403" s="183"/>
      <c r="K8403" s="183"/>
      <c r="L8403" s="183"/>
      <c r="M8403" s="3" t="s">
        <v>1</v>
      </c>
      <c r="N8403" s="3" t="s">
        <v>1</v>
      </c>
      <c r="O8403" s="3"/>
      <c r="P8403" s="3"/>
      <c r="Q8403" s="161"/>
    </row>
    <row r="8404" spans="1:17" ht="33.75" x14ac:dyDescent="0.25">
      <c r="A8404" s="1" t="s">
        <v>1</v>
      </c>
      <c r="B8404" s="1" t="s">
        <v>1</v>
      </c>
      <c r="C8404" s="1" t="s">
        <v>1</v>
      </c>
      <c r="D8404" s="2" t="s">
        <v>1</v>
      </c>
      <c r="E8404" s="2" t="s">
        <v>1</v>
      </c>
      <c r="F8404" s="2" t="s">
        <v>1</v>
      </c>
      <c r="G8404" s="2" t="s">
        <v>1</v>
      </c>
      <c r="H8404" s="13" t="s">
        <v>14</v>
      </c>
      <c r="I8404" s="184">
        <f t="shared" ref="I8404:L8404" si="7051">SUM(I8405,I8413,I8415)</f>
        <v>3362052</v>
      </c>
      <c r="J8404" s="184">
        <f t="shared" ref="J8404" si="7052">SUM(J8405,J8413,J8415)</f>
        <v>3293258</v>
      </c>
      <c r="K8404" s="184">
        <f t="shared" ref="K8404" si="7053">SUM(K8405,K8413,K8415)</f>
        <v>2637660</v>
      </c>
      <c r="L8404" s="184">
        <f t="shared" si="7051"/>
        <v>640368</v>
      </c>
      <c r="M8404" s="14">
        <f t="shared" ref="M8404:O8404" si="7054">SUM(M8405,M8413,M8415)</f>
        <v>297488</v>
      </c>
      <c r="N8404" s="14">
        <f t="shared" si="7054"/>
        <v>273200</v>
      </c>
      <c r="O8404" s="14">
        <f t="shared" si="7054"/>
        <v>69680</v>
      </c>
      <c r="P8404" s="14">
        <f t="shared" ref="P8404:P8438" si="7055">K8404+L8404</f>
        <v>3278028</v>
      </c>
      <c r="Q8404" s="184">
        <f t="shared" ref="Q8404:Q8438" si="7056">IF(J8404=0,"-",P8404/J8404*100)</f>
        <v>99.537540028749646</v>
      </c>
    </row>
    <row r="8405" spans="1:17" x14ac:dyDescent="0.25">
      <c r="A8405" s="4" t="s">
        <v>2839</v>
      </c>
      <c r="B8405" s="4" t="s">
        <v>82</v>
      </c>
      <c r="C8405" s="4" t="s">
        <v>1181</v>
      </c>
      <c r="D8405" s="4" t="s">
        <v>3008</v>
      </c>
      <c r="E8405" s="2" t="s">
        <v>15</v>
      </c>
      <c r="F8405" s="2" t="s">
        <v>1</v>
      </c>
      <c r="G8405" s="2" t="s">
        <v>1</v>
      </c>
      <c r="H8405" s="2" t="s">
        <v>16</v>
      </c>
      <c r="I8405" s="185">
        <f t="shared" ref="I8405:L8405" si="7057">SUM(I8406:I8407)</f>
        <v>2721354</v>
      </c>
      <c r="J8405" s="185">
        <f t="shared" ref="J8405" si="7058">SUM(J8406:J8407)</f>
        <v>2671354</v>
      </c>
      <c r="K8405" s="185">
        <f t="shared" ref="K8405" si="7059">SUM(K8406:K8407)</f>
        <v>2116703</v>
      </c>
      <c r="L8405" s="185">
        <f t="shared" si="7057"/>
        <v>544421</v>
      </c>
      <c r="M8405" s="15">
        <f t="shared" ref="M8405:O8405" si="7060">SUM(M8406:M8407)</f>
        <v>242221</v>
      </c>
      <c r="N8405" s="15">
        <f t="shared" si="7060"/>
        <v>242200</v>
      </c>
      <c r="O8405" s="15">
        <f t="shared" si="7060"/>
        <v>60000</v>
      </c>
      <c r="P8405" s="15">
        <f t="shared" si="7055"/>
        <v>2661124</v>
      </c>
      <c r="Q8405" s="185">
        <f t="shared" si="7056"/>
        <v>99.617048133643095</v>
      </c>
    </row>
    <row r="8406" spans="1:17" x14ac:dyDescent="0.25">
      <c r="A8406" s="4" t="s">
        <v>2839</v>
      </c>
      <c r="B8406" s="4" t="s">
        <v>82</v>
      </c>
      <c r="C8406" s="4" t="s">
        <v>1181</v>
      </c>
      <c r="D8406" s="4" t="s">
        <v>3008</v>
      </c>
      <c r="E8406" s="3" t="s">
        <v>18</v>
      </c>
      <c r="F8406" s="4"/>
      <c r="G8406" s="16" t="s">
        <v>2860</v>
      </c>
      <c r="H8406" s="16" t="s">
        <v>17</v>
      </c>
      <c r="I8406" s="183">
        <v>2567335</v>
      </c>
      <c r="J8406" s="183">
        <v>2506756</v>
      </c>
      <c r="K8406" s="183">
        <v>1967335</v>
      </c>
      <c r="L8406" s="183">
        <f>M8406+N8406+O8406</f>
        <v>539421</v>
      </c>
      <c r="M8406" s="17">
        <v>239421</v>
      </c>
      <c r="N8406" s="17">
        <v>240000</v>
      </c>
      <c r="O8406" s="17">
        <v>60000</v>
      </c>
      <c r="P8406" s="17">
        <f t="shared" si="7055"/>
        <v>2506756</v>
      </c>
      <c r="Q8406" s="183">
        <f t="shared" si="7056"/>
        <v>100</v>
      </c>
    </row>
    <row r="8407" spans="1:17" x14ac:dyDescent="0.25">
      <c r="A8407" s="1" t="s">
        <v>2839</v>
      </c>
      <c r="B8407" s="1" t="s">
        <v>82</v>
      </c>
      <c r="C8407" s="1" t="s">
        <v>1181</v>
      </c>
      <c r="D8407" s="1" t="s">
        <v>3008</v>
      </c>
      <c r="E8407" s="1" t="s">
        <v>20</v>
      </c>
      <c r="F8407" s="4" t="s">
        <v>1</v>
      </c>
      <c r="G8407" s="16" t="s">
        <v>1</v>
      </c>
      <c r="H8407" s="2" t="s">
        <v>21</v>
      </c>
      <c r="I8407" s="185">
        <f t="shared" ref="I8407:O8407" si="7061">SUM(I8408:I8412)</f>
        <v>154019</v>
      </c>
      <c r="J8407" s="185">
        <f t="shared" si="7061"/>
        <v>164598</v>
      </c>
      <c r="K8407" s="185">
        <f t="shared" si="7061"/>
        <v>149368</v>
      </c>
      <c r="L8407" s="185">
        <f t="shared" si="7061"/>
        <v>5000</v>
      </c>
      <c r="M8407" s="15">
        <f t="shared" si="7061"/>
        <v>2800</v>
      </c>
      <c r="N8407" s="15">
        <f t="shared" si="7061"/>
        <v>2200</v>
      </c>
      <c r="O8407" s="15">
        <f t="shared" si="7061"/>
        <v>0</v>
      </c>
      <c r="P8407" s="15">
        <f t="shared" si="7055"/>
        <v>154368</v>
      </c>
      <c r="Q8407" s="185">
        <f t="shared" si="7056"/>
        <v>93.784857653191409</v>
      </c>
    </row>
    <row r="8408" spans="1:17" x14ac:dyDescent="0.25">
      <c r="A8408" s="4" t="s">
        <v>2839</v>
      </c>
      <c r="B8408" s="4" t="s">
        <v>82</v>
      </c>
      <c r="C8408" s="4" t="s">
        <v>1181</v>
      </c>
      <c r="D8408" s="4" t="s">
        <v>3008</v>
      </c>
      <c r="E8408" s="3" t="s">
        <v>22</v>
      </c>
      <c r="F8408" s="4" t="s">
        <v>3010</v>
      </c>
      <c r="G8408" s="16" t="s">
        <v>2860</v>
      </c>
      <c r="H8408" s="16" t="s">
        <v>86</v>
      </c>
      <c r="I8408" s="183">
        <v>24886</v>
      </c>
      <c r="J8408" s="183">
        <v>24886</v>
      </c>
      <c r="K8408" s="183">
        <v>19886</v>
      </c>
      <c r="L8408" s="183">
        <f>M8408+N8408+O8408</f>
        <v>5000</v>
      </c>
      <c r="M8408" s="17">
        <v>2800</v>
      </c>
      <c r="N8408" s="17">
        <v>2200</v>
      </c>
      <c r="O8408" s="17"/>
      <c r="P8408" s="17">
        <f t="shared" si="7055"/>
        <v>24886</v>
      </c>
      <c r="Q8408" s="183">
        <f t="shared" si="7056"/>
        <v>100</v>
      </c>
    </row>
    <row r="8409" spans="1:17" x14ac:dyDescent="0.25">
      <c r="A8409" s="4" t="s">
        <v>2839</v>
      </c>
      <c r="B8409" s="4" t="s">
        <v>82</v>
      </c>
      <c r="C8409" s="4" t="s">
        <v>1181</v>
      </c>
      <c r="D8409" s="4" t="s">
        <v>3008</v>
      </c>
      <c r="E8409" s="3" t="s">
        <v>22</v>
      </c>
      <c r="F8409" s="4" t="s">
        <v>3011</v>
      </c>
      <c r="G8409" s="16" t="s">
        <v>2860</v>
      </c>
      <c r="H8409" s="16" t="s">
        <v>26</v>
      </c>
      <c r="I8409" s="183">
        <v>97433</v>
      </c>
      <c r="J8409" s="183">
        <v>97433</v>
      </c>
      <c r="K8409" s="183">
        <v>97433</v>
      </c>
      <c r="L8409" s="183">
        <f>M8409+N8409+O8409</f>
        <v>0</v>
      </c>
      <c r="M8409" s="17"/>
      <c r="N8409" s="17"/>
      <c r="O8409" s="17"/>
      <c r="P8409" s="17">
        <f t="shared" si="7055"/>
        <v>97433</v>
      </c>
      <c r="Q8409" s="183">
        <f t="shared" si="7056"/>
        <v>100</v>
      </c>
    </row>
    <row r="8410" spans="1:17" x14ac:dyDescent="0.25">
      <c r="A8410" s="4" t="s">
        <v>2839</v>
      </c>
      <c r="B8410" s="4" t="s">
        <v>82</v>
      </c>
      <c r="C8410" s="4" t="s">
        <v>1181</v>
      </c>
      <c r="D8410" s="4" t="s">
        <v>3008</v>
      </c>
      <c r="E8410" s="3" t="s">
        <v>22</v>
      </c>
      <c r="F8410" s="4" t="s">
        <v>3012</v>
      </c>
      <c r="G8410" s="16" t="s">
        <v>2860</v>
      </c>
      <c r="H8410" s="16" t="s">
        <v>28</v>
      </c>
      <c r="I8410" s="183">
        <v>18900</v>
      </c>
      <c r="J8410" s="183">
        <v>29479</v>
      </c>
      <c r="K8410" s="183">
        <v>29479</v>
      </c>
      <c r="L8410" s="183">
        <f>M8410+N8410+O8410</f>
        <v>0</v>
      </c>
      <c r="M8410" s="17"/>
      <c r="N8410" s="17"/>
      <c r="O8410" s="17"/>
      <c r="P8410" s="17">
        <f t="shared" si="7055"/>
        <v>29479</v>
      </c>
      <c r="Q8410" s="183">
        <f t="shared" si="7056"/>
        <v>100</v>
      </c>
    </row>
    <row r="8411" spans="1:17" x14ac:dyDescent="0.25">
      <c r="A8411" s="4" t="s">
        <v>2839</v>
      </c>
      <c r="B8411" s="4" t="s">
        <v>82</v>
      </c>
      <c r="C8411" s="4" t="s">
        <v>1181</v>
      </c>
      <c r="D8411" s="4" t="s">
        <v>3008</v>
      </c>
      <c r="E8411" s="3" t="s">
        <v>22</v>
      </c>
      <c r="F8411" s="4" t="s">
        <v>3013</v>
      </c>
      <c r="G8411" s="16" t="s">
        <v>2860</v>
      </c>
      <c r="H8411" s="16" t="s">
        <v>24</v>
      </c>
      <c r="I8411" s="183">
        <v>2000</v>
      </c>
      <c r="J8411" s="183">
        <v>2000</v>
      </c>
      <c r="K8411" s="183">
        <v>0</v>
      </c>
      <c r="L8411" s="183">
        <f>M8411+N8411+O8411</f>
        <v>0</v>
      </c>
      <c r="M8411" s="17"/>
      <c r="N8411" s="17"/>
      <c r="O8411" s="17"/>
      <c r="P8411" s="17">
        <f t="shared" si="7055"/>
        <v>0</v>
      </c>
      <c r="Q8411" s="183">
        <f t="shared" si="7056"/>
        <v>0</v>
      </c>
    </row>
    <row r="8412" spans="1:17" x14ac:dyDescent="0.25">
      <c r="A8412" s="4" t="s">
        <v>2839</v>
      </c>
      <c r="B8412" s="4" t="s">
        <v>82</v>
      </c>
      <c r="C8412" s="4" t="s">
        <v>1181</v>
      </c>
      <c r="D8412" s="4" t="s">
        <v>3008</v>
      </c>
      <c r="E8412" s="3" t="s">
        <v>22</v>
      </c>
      <c r="F8412" s="4" t="s">
        <v>3014</v>
      </c>
      <c r="G8412" s="16" t="s">
        <v>2860</v>
      </c>
      <c r="H8412" s="16" t="s">
        <v>30</v>
      </c>
      <c r="I8412" s="183">
        <v>10800</v>
      </c>
      <c r="J8412" s="183">
        <v>10800</v>
      </c>
      <c r="K8412" s="183">
        <v>2570</v>
      </c>
      <c r="L8412" s="183">
        <f>M8412+N8412+O8412</f>
        <v>0</v>
      </c>
      <c r="M8412" s="17"/>
      <c r="N8412" s="17"/>
      <c r="O8412" s="17"/>
      <c r="P8412" s="17">
        <f t="shared" si="7055"/>
        <v>2570</v>
      </c>
      <c r="Q8412" s="183">
        <f t="shared" si="7056"/>
        <v>23.796296296296298</v>
      </c>
    </row>
    <row r="8413" spans="1:17" x14ac:dyDescent="0.25">
      <c r="A8413" s="4" t="s">
        <v>2839</v>
      </c>
      <c r="B8413" s="4" t="s">
        <v>82</v>
      </c>
      <c r="C8413" s="4" t="s">
        <v>1181</v>
      </c>
      <c r="D8413" s="4" t="s">
        <v>3008</v>
      </c>
      <c r="E8413" s="2" t="s">
        <v>31</v>
      </c>
      <c r="F8413" s="2" t="s">
        <v>1</v>
      </c>
      <c r="G8413" s="2" t="s">
        <v>1</v>
      </c>
      <c r="H8413" s="2" t="s">
        <v>32</v>
      </c>
      <c r="I8413" s="185">
        <f t="shared" ref="I8413:O8413" si="7062">SUM(I8414)</f>
        <v>262030</v>
      </c>
      <c r="J8413" s="185">
        <f t="shared" si="7062"/>
        <v>256030</v>
      </c>
      <c r="K8413" s="185">
        <f t="shared" si="7062"/>
        <v>206197</v>
      </c>
      <c r="L8413" s="185">
        <f t="shared" si="7062"/>
        <v>49833</v>
      </c>
      <c r="M8413" s="15">
        <f t="shared" si="7062"/>
        <v>23153</v>
      </c>
      <c r="N8413" s="15">
        <f t="shared" si="7062"/>
        <v>24000</v>
      </c>
      <c r="O8413" s="15">
        <f t="shared" si="7062"/>
        <v>2680</v>
      </c>
      <c r="P8413" s="15">
        <f t="shared" si="7055"/>
        <v>256030</v>
      </c>
      <c r="Q8413" s="185">
        <f t="shared" si="7056"/>
        <v>100</v>
      </c>
    </row>
    <row r="8414" spans="1:17" x14ac:dyDescent="0.25">
      <c r="A8414" s="4" t="s">
        <v>2839</v>
      </c>
      <c r="B8414" s="4" t="s">
        <v>82</v>
      </c>
      <c r="C8414" s="4" t="s">
        <v>1181</v>
      </c>
      <c r="D8414" s="4" t="s">
        <v>3008</v>
      </c>
      <c r="E8414" s="3" t="s">
        <v>34</v>
      </c>
      <c r="F8414" s="4"/>
      <c r="G8414" s="16" t="s">
        <v>2860</v>
      </c>
      <c r="H8414" s="16" t="s">
        <v>33</v>
      </c>
      <c r="I8414" s="183">
        <v>262030</v>
      </c>
      <c r="J8414" s="183">
        <v>256030</v>
      </c>
      <c r="K8414" s="183">
        <v>206197</v>
      </c>
      <c r="L8414" s="183">
        <f>M8414+N8414+O8414</f>
        <v>49833</v>
      </c>
      <c r="M8414" s="17">
        <v>23153</v>
      </c>
      <c r="N8414" s="17">
        <v>24000</v>
      </c>
      <c r="O8414" s="17">
        <v>2680</v>
      </c>
      <c r="P8414" s="17">
        <f t="shared" si="7055"/>
        <v>256030</v>
      </c>
      <c r="Q8414" s="183">
        <f t="shared" si="7056"/>
        <v>100</v>
      </c>
    </row>
    <row r="8415" spans="1:17" x14ac:dyDescent="0.25">
      <c r="A8415" s="4" t="s">
        <v>2839</v>
      </c>
      <c r="B8415" s="4" t="s">
        <v>82</v>
      </c>
      <c r="C8415" s="4" t="s">
        <v>1181</v>
      </c>
      <c r="D8415" s="4" t="s">
        <v>3008</v>
      </c>
      <c r="E8415" s="2" t="s">
        <v>35</v>
      </c>
      <c r="F8415" s="2" t="s">
        <v>1</v>
      </c>
      <c r="G8415" s="2" t="s">
        <v>1</v>
      </c>
      <c r="H8415" s="2" t="s">
        <v>36</v>
      </c>
      <c r="I8415" s="185">
        <f t="shared" ref="I8415:O8415" si="7063">SUM(I8416:I8424)</f>
        <v>378668</v>
      </c>
      <c r="J8415" s="185">
        <f t="shared" si="7063"/>
        <v>365874</v>
      </c>
      <c r="K8415" s="185">
        <f t="shared" si="7063"/>
        <v>314760</v>
      </c>
      <c r="L8415" s="185">
        <f t="shared" si="7063"/>
        <v>46114</v>
      </c>
      <c r="M8415" s="15">
        <f t="shared" si="7063"/>
        <v>32114</v>
      </c>
      <c r="N8415" s="15">
        <f t="shared" si="7063"/>
        <v>7000</v>
      </c>
      <c r="O8415" s="15">
        <f t="shared" si="7063"/>
        <v>7000</v>
      </c>
      <c r="P8415" s="15">
        <f t="shared" si="7055"/>
        <v>360874</v>
      </c>
      <c r="Q8415" s="185">
        <f t="shared" si="7056"/>
        <v>98.633409315775381</v>
      </c>
    </row>
    <row r="8416" spans="1:17" x14ac:dyDescent="0.25">
      <c r="A8416" s="4" t="s">
        <v>2839</v>
      </c>
      <c r="B8416" s="4" t="s">
        <v>82</v>
      </c>
      <c r="C8416" s="4" t="s">
        <v>1181</v>
      </c>
      <c r="D8416" s="4" t="s">
        <v>3008</v>
      </c>
      <c r="E8416" s="3" t="s">
        <v>39</v>
      </c>
      <c r="F8416" s="4"/>
      <c r="G8416" s="16" t="s">
        <v>2860</v>
      </c>
      <c r="H8416" s="16" t="s">
        <v>38</v>
      </c>
      <c r="I8416" s="183">
        <v>9150</v>
      </c>
      <c r="J8416" s="183">
        <v>0</v>
      </c>
      <c r="K8416" s="183">
        <v>0</v>
      </c>
      <c r="L8416" s="183">
        <f t="shared" ref="L8416:L8423" si="7064">M8416+N8416+O8416</f>
        <v>0</v>
      </c>
      <c r="M8416" s="17"/>
      <c r="N8416" s="17"/>
      <c r="O8416" s="17"/>
      <c r="P8416" s="17">
        <f t="shared" si="7055"/>
        <v>0</v>
      </c>
      <c r="Q8416" s="161" t="str">
        <f t="shared" si="7056"/>
        <v>-</v>
      </c>
    </row>
    <row r="8417" spans="1:17" x14ac:dyDescent="0.25">
      <c r="A8417" s="4" t="s">
        <v>2839</v>
      </c>
      <c r="B8417" s="4" t="s">
        <v>82</v>
      </c>
      <c r="C8417" s="4" t="s">
        <v>1181</v>
      </c>
      <c r="D8417" s="4" t="s">
        <v>3008</v>
      </c>
      <c r="E8417" s="3" t="s">
        <v>197</v>
      </c>
      <c r="F8417" s="4"/>
      <c r="G8417" s="16" t="s">
        <v>2860</v>
      </c>
      <c r="H8417" s="16" t="s">
        <v>196</v>
      </c>
      <c r="I8417" s="183">
        <v>44100</v>
      </c>
      <c r="J8417" s="183">
        <v>44000</v>
      </c>
      <c r="K8417" s="183">
        <v>26700</v>
      </c>
      <c r="L8417" s="183">
        <f t="shared" si="7064"/>
        <v>17300</v>
      </c>
      <c r="M8417" s="17">
        <v>7300</v>
      </c>
      <c r="N8417" s="17">
        <v>5000</v>
      </c>
      <c r="O8417" s="17">
        <v>5000</v>
      </c>
      <c r="P8417" s="17">
        <f t="shared" si="7055"/>
        <v>44000</v>
      </c>
      <c r="Q8417" s="183">
        <f t="shared" si="7056"/>
        <v>100</v>
      </c>
    </row>
    <row r="8418" spans="1:17" x14ac:dyDescent="0.25">
      <c r="A8418" s="4" t="s">
        <v>2839</v>
      </c>
      <c r="B8418" s="4" t="s">
        <v>82</v>
      </c>
      <c r="C8418" s="4" t="s">
        <v>1181</v>
      </c>
      <c r="D8418" s="4" t="s">
        <v>3008</v>
      </c>
      <c r="E8418" s="3" t="s">
        <v>200</v>
      </c>
      <c r="F8418" s="4"/>
      <c r="G8418" s="16" t="s">
        <v>2860</v>
      </c>
      <c r="H8418" s="16" t="s">
        <v>199</v>
      </c>
      <c r="I8418" s="183">
        <v>15100</v>
      </c>
      <c r="J8418" s="183">
        <v>15000</v>
      </c>
      <c r="K8418" s="183">
        <v>10300</v>
      </c>
      <c r="L8418" s="183">
        <f t="shared" si="7064"/>
        <v>4700</v>
      </c>
      <c r="M8418" s="17">
        <v>2700</v>
      </c>
      <c r="N8418" s="17">
        <v>1000</v>
      </c>
      <c r="O8418" s="17">
        <v>1000</v>
      </c>
      <c r="P8418" s="17">
        <f t="shared" si="7055"/>
        <v>15000</v>
      </c>
      <c r="Q8418" s="183">
        <f t="shared" si="7056"/>
        <v>100</v>
      </c>
    </row>
    <row r="8419" spans="1:17" x14ac:dyDescent="0.25">
      <c r="A8419" s="4" t="s">
        <v>2839</v>
      </c>
      <c r="B8419" s="4" t="s">
        <v>82</v>
      </c>
      <c r="C8419" s="4" t="s">
        <v>1181</v>
      </c>
      <c r="D8419" s="4" t="s">
        <v>3008</v>
      </c>
      <c r="E8419" s="3" t="s">
        <v>203</v>
      </c>
      <c r="F8419" s="4"/>
      <c r="G8419" s="16" t="s">
        <v>2860</v>
      </c>
      <c r="H8419" s="16" t="s">
        <v>202</v>
      </c>
      <c r="I8419" s="183">
        <v>2500</v>
      </c>
      <c r="J8419" s="183">
        <v>14000</v>
      </c>
      <c r="K8419" s="183">
        <v>14000</v>
      </c>
      <c r="L8419" s="183">
        <f t="shared" si="7064"/>
        <v>0</v>
      </c>
      <c r="M8419" s="17"/>
      <c r="N8419" s="17"/>
      <c r="O8419" s="17"/>
      <c r="P8419" s="17">
        <f t="shared" si="7055"/>
        <v>14000</v>
      </c>
      <c r="Q8419" s="183">
        <f t="shared" si="7056"/>
        <v>100</v>
      </c>
    </row>
    <row r="8420" spans="1:17" x14ac:dyDescent="0.25">
      <c r="A8420" s="4" t="s">
        <v>2839</v>
      </c>
      <c r="B8420" s="4" t="s">
        <v>82</v>
      </c>
      <c r="C8420" s="4" t="s">
        <v>1181</v>
      </c>
      <c r="D8420" s="4" t="s">
        <v>3008</v>
      </c>
      <c r="E8420" s="3" t="s">
        <v>206</v>
      </c>
      <c r="F8420" s="4"/>
      <c r="G8420" s="16" t="s">
        <v>2860</v>
      </c>
      <c r="H8420" s="16" t="s">
        <v>205</v>
      </c>
      <c r="I8420" s="183">
        <v>2000</v>
      </c>
      <c r="J8420" s="183">
        <v>0</v>
      </c>
      <c r="K8420" s="183">
        <v>0</v>
      </c>
      <c r="L8420" s="183">
        <f t="shared" si="7064"/>
        <v>0</v>
      </c>
      <c r="M8420" s="17"/>
      <c r="N8420" s="17"/>
      <c r="O8420" s="17"/>
      <c r="P8420" s="17">
        <f t="shared" si="7055"/>
        <v>0</v>
      </c>
      <c r="Q8420" s="161" t="str">
        <f t="shared" si="7056"/>
        <v>-</v>
      </c>
    </row>
    <row r="8421" spans="1:17" x14ac:dyDescent="0.25">
      <c r="A8421" s="4" t="s">
        <v>2839</v>
      </c>
      <c r="B8421" s="4" t="s">
        <v>82</v>
      </c>
      <c r="C8421" s="4" t="s">
        <v>1181</v>
      </c>
      <c r="D8421" s="4" t="s">
        <v>3008</v>
      </c>
      <c r="E8421" s="3" t="s">
        <v>209</v>
      </c>
      <c r="F8421" s="4"/>
      <c r="G8421" s="16" t="s">
        <v>2860</v>
      </c>
      <c r="H8421" s="16" t="s">
        <v>208</v>
      </c>
      <c r="I8421" s="183">
        <v>1000</v>
      </c>
      <c r="J8421" s="183">
        <v>0</v>
      </c>
      <c r="K8421" s="183">
        <v>0</v>
      </c>
      <c r="L8421" s="183">
        <f t="shared" si="7064"/>
        <v>0</v>
      </c>
      <c r="M8421" s="17"/>
      <c r="N8421" s="17"/>
      <c r="O8421" s="17"/>
      <c r="P8421" s="17">
        <f t="shared" si="7055"/>
        <v>0</v>
      </c>
      <c r="Q8421" s="161" t="str">
        <f t="shared" si="7056"/>
        <v>-</v>
      </c>
    </row>
    <row r="8422" spans="1:17" x14ac:dyDescent="0.25">
      <c r="A8422" s="4" t="s">
        <v>2839</v>
      </c>
      <c r="B8422" s="4" t="s">
        <v>82</v>
      </c>
      <c r="C8422" s="4" t="s">
        <v>1181</v>
      </c>
      <c r="D8422" s="4" t="s">
        <v>3008</v>
      </c>
      <c r="E8422" s="3" t="s">
        <v>212</v>
      </c>
      <c r="F8422" s="4"/>
      <c r="G8422" s="16" t="s">
        <v>2860</v>
      </c>
      <c r="H8422" s="16" t="s">
        <v>211</v>
      </c>
      <c r="I8422" s="183">
        <v>14500</v>
      </c>
      <c r="J8422" s="183">
        <v>14500</v>
      </c>
      <c r="K8422" s="183">
        <v>10800</v>
      </c>
      <c r="L8422" s="183">
        <f t="shared" si="7064"/>
        <v>3700</v>
      </c>
      <c r="M8422" s="17">
        <v>1700</v>
      </c>
      <c r="N8422" s="17">
        <v>1000</v>
      </c>
      <c r="O8422" s="17">
        <v>1000</v>
      </c>
      <c r="P8422" s="17">
        <f t="shared" si="7055"/>
        <v>14500</v>
      </c>
      <c r="Q8422" s="183">
        <f t="shared" si="7056"/>
        <v>100</v>
      </c>
    </row>
    <row r="8423" spans="1:17" x14ac:dyDescent="0.25">
      <c r="A8423" s="4" t="s">
        <v>2839</v>
      </c>
      <c r="B8423" s="4" t="s">
        <v>82</v>
      </c>
      <c r="C8423" s="4" t="s">
        <v>1181</v>
      </c>
      <c r="D8423" s="4" t="s">
        <v>3008</v>
      </c>
      <c r="E8423" s="3" t="s">
        <v>215</v>
      </c>
      <c r="F8423" s="4"/>
      <c r="G8423" s="16" t="s">
        <v>2860</v>
      </c>
      <c r="H8423" s="16" t="s">
        <v>214</v>
      </c>
      <c r="I8423" s="183">
        <v>6500</v>
      </c>
      <c r="J8423" s="183">
        <v>0</v>
      </c>
      <c r="K8423" s="183">
        <v>0</v>
      </c>
      <c r="L8423" s="183">
        <f t="shared" si="7064"/>
        <v>0</v>
      </c>
      <c r="M8423" s="17"/>
      <c r="N8423" s="17"/>
      <c r="O8423" s="17"/>
      <c r="P8423" s="17">
        <f t="shared" si="7055"/>
        <v>0</v>
      </c>
      <c r="Q8423" s="161" t="str">
        <f t="shared" si="7056"/>
        <v>-</v>
      </c>
    </row>
    <row r="8424" spans="1:17" x14ac:dyDescent="0.25">
      <c r="A8424" s="1" t="s">
        <v>2839</v>
      </c>
      <c r="B8424" s="1" t="s">
        <v>82</v>
      </c>
      <c r="C8424" s="1" t="s">
        <v>1181</v>
      </c>
      <c r="D8424" s="1" t="s">
        <v>3008</v>
      </c>
      <c r="E8424" s="1" t="s">
        <v>40</v>
      </c>
      <c r="F8424" s="4" t="s">
        <v>1</v>
      </c>
      <c r="G8424" s="16" t="s">
        <v>1</v>
      </c>
      <c r="H8424" s="2" t="s">
        <v>41</v>
      </c>
      <c r="I8424" s="185">
        <f t="shared" ref="I8424:O8424" si="7065">SUM(I8425:I8428)</f>
        <v>283818</v>
      </c>
      <c r="J8424" s="185">
        <f t="shared" si="7065"/>
        <v>278374</v>
      </c>
      <c r="K8424" s="185">
        <f t="shared" si="7065"/>
        <v>252960</v>
      </c>
      <c r="L8424" s="185">
        <f t="shared" si="7065"/>
        <v>20414</v>
      </c>
      <c r="M8424" s="15">
        <f t="shared" si="7065"/>
        <v>20414</v>
      </c>
      <c r="N8424" s="15">
        <f t="shared" si="7065"/>
        <v>0</v>
      </c>
      <c r="O8424" s="15">
        <f t="shared" si="7065"/>
        <v>0</v>
      </c>
      <c r="P8424" s="15">
        <f t="shared" si="7055"/>
        <v>273374</v>
      </c>
      <c r="Q8424" s="185">
        <f t="shared" si="7056"/>
        <v>98.203855245101906</v>
      </c>
    </row>
    <row r="8425" spans="1:17" x14ac:dyDescent="0.25">
      <c r="A8425" s="4" t="s">
        <v>2839</v>
      </c>
      <c r="B8425" s="4" t="s">
        <v>82</v>
      </c>
      <c r="C8425" s="4" t="s">
        <v>1181</v>
      </c>
      <c r="D8425" s="4" t="s">
        <v>3008</v>
      </c>
      <c r="E8425" s="3" t="s">
        <v>42</v>
      </c>
      <c r="F8425" s="4"/>
      <c r="G8425" s="16" t="s">
        <v>2860</v>
      </c>
      <c r="H8425" s="16" t="s">
        <v>41</v>
      </c>
      <c r="I8425" s="183">
        <v>270000</v>
      </c>
      <c r="J8425" s="183">
        <v>265056</v>
      </c>
      <c r="K8425" s="183">
        <v>240056</v>
      </c>
      <c r="L8425" s="183">
        <f>M8425+N8425+O8425</f>
        <v>20000</v>
      </c>
      <c r="M8425" s="208">
        <v>20000</v>
      </c>
      <c r="N8425" s="17"/>
      <c r="O8425" s="17"/>
      <c r="P8425" s="17">
        <f t="shared" si="7055"/>
        <v>260056</v>
      </c>
      <c r="Q8425" s="183">
        <f t="shared" si="7056"/>
        <v>98.113606181335271</v>
      </c>
    </row>
    <row r="8426" spans="1:17" ht="22.5" x14ac:dyDescent="0.25">
      <c r="A8426" s="4" t="s">
        <v>2839</v>
      </c>
      <c r="B8426" s="4" t="s">
        <v>82</v>
      </c>
      <c r="C8426" s="4" t="s">
        <v>1181</v>
      </c>
      <c r="D8426" s="4" t="s">
        <v>3008</v>
      </c>
      <c r="E8426" s="3" t="s">
        <v>42</v>
      </c>
      <c r="F8426" s="4" t="s">
        <v>3015</v>
      </c>
      <c r="G8426" s="16" t="s">
        <v>2860</v>
      </c>
      <c r="H8426" s="16" t="s">
        <v>50</v>
      </c>
      <c r="I8426" s="183">
        <v>7518</v>
      </c>
      <c r="J8426" s="183">
        <v>7318</v>
      </c>
      <c r="K8426" s="183">
        <v>6904</v>
      </c>
      <c r="L8426" s="183">
        <f>M8426+N8426+O8426</f>
        <v>414</v>
      </c>
      <c r="M8426" s="17">
        <v>414</v>
      </c>
      <c r="N8426" s="17"/>
      <c r="O8426" s="17"/>
      <c r="P8426" s="17">
        <f t="shared" si="7055"/>
        <v>7318</v>
      </c>
      <c r="Q8426" s="183">
        <f t="shared" si="7056"/>
        <v>100</v>
      </c>
    </row>
    <row r="8427" spans="1:17" ht="22.5" x14ac:dyDescent="0.25">
      <c r="A8427" s="4" t="s">
        <v>2839</v>
      </c>
      <c r="B8427" s="4" t="s">
        <v>82</v>
      </c>
      <c r="C8427" s="4" t="s">
        <v>1181</v>
      </c>
      <c r="D8427" s="4" t="s">
        <v>3008</v>
      </c>
      <c r="E8427" s="3" t="s">
        <v>42</v>
      </c>
      <c r="F8427" s="4" t="s">
        <v>3016</v>
      </c>
      <c r="G8427" s="16" t="s">
        <v>2860</v>
      </c>
      <c r="H8427" s="16" t="s">
        <v>56</v>
      </c>
      <c r="I8427" s="183">
        <v>6300</v>
      </c>
      <c r="J8427" s="183">
        <v>6000</v>
      </c>
      <c r="K8427" s="183">
        <v>6000</v>
      </c>
      <c r="L8427" s="183">
        <f>M8427+N8427+O8427</f>
        <v>0</v>
      </c>
      <c r="M8427" s="17"/>
      <c r="N8427" s="17"/>
      <c r="O8427" s="17"/>
      <c r="P8427" s="17">
        <f t="shared" si="7055"/>
        <v>6000</v>
      </c>
      <c r="Q8427" s="183">
        <f t="shared" si="7056"/>
        <v>100</v>
      </c>
    </row>
    <row r="8428" spans="1:17" x14ac:dyDescent="0.25">
      <c r="A8428" s="4" t="s">
        <v>2839</v>
      </c>
      <c r="B8428" s="4" t="s">
        <v>82</v>
      </c>
      <c r="C8428" s="4" t="s">
        <v>1181</v>
      </c>
      <c r="D8428" s="4" t="s">
        <v>3008</v>
      </c>
      <c r="E8428" s="3" t="s">
        <v>42</v>
      </c>
      <c r="F8428" s="4" t="s">
        <v>3017</v>
      </c>
      <c r="G8428" s="16" t="s">
        <v>2860</v>
      </c>
      <c r="H8428" s="16" t="s">
        <v>3006</v>
      </c>
      <c r="I8428" s="183">
        <v>0</v>
      </c>
      <c r="J8428" s="183">
        <v>0</v>
      </c>
      <c r="K8428" s="183">
        <v>0</v>
      </c>
      <c r="L8428" s="183">
        <f>M8428+N8428+O8428</f>
        <v>0</v>
      </c>
      <c r="M8428" s="17"/>
      <c r="N8428" s="17"/>
      <c r="O8428" s="17"/>
      <c r="P8428" s="17">
        <f t="shared" si="7055"/>
        <v>0</v>
      </c>
      <c r="Q8428" s="161" t="str">
        <f t="shared" si="7056"/>
        <v>-</v>
      </c>
    </row>
    <row r="8429" spans="1:17" ht="22.5" x14ac:dyDescent="0.25">
      <c r="A8429" s="1" t="s">
        <v>1</v>
      </c>
      <c r="B8429" s="1" t="s">
        <v>1</v>
      </c>
      <c r="C8429" s="1" t="s">
        <v>1</v>
      </c>
      <c r="D8429" s="2" t="s">
        <v>1</v>
      </c>
      <c r="E8429" s="2" t="s">
        <v>1</v>
      </c>
      <c r="F8429" s="2" t="s">
        <v>1</v>
      </c>
      <c r="G8429" s="2" t="s">
        <v>1</v>
      </c>
      <c r="H8429" s="13" t="s">
        <v>57</v>
      </c>
      <c r="I8429" s="184">
        <f t="shared" ref="I8429:O8429" si="7066">SUM(I8430)</f>
        <v>10300</v>
      </c>
      <c r="J8429" s="184">
        <f t="shared" si="7066"/>
        <v>1457</v>
      </c>
      <c r="K8429" s="184">
        <f t="shared" si="7066"/>
        <v>1457</v>
      </c>
      <c r="L8429" s="184">
        <f t="shared" si="7066"/>
        <v>0</v>
      </c>
      <c r="M8429" s="14">
        <f t="shared" si="7066"/>
        <v>0</v>
      </c>
      <c r="N8429" s="14">
        <f t="shared" si="7066"/>
        <v>0</v>
      </c>
      <c r="O8429" s="14">
        <f t="shared" si="7066"/>
        <v>0</v>
      </c>
      <c r="P8429" s="14">
        <f t="shared" si="7055"/>
        <v>1457</v>
      </c>
      <c r="Q8429" s="184">
        <f t="shared" si="7056"/>
        <v>100</v>
      </c>
    </row>
    <row r="8430" spans="1:17" x14ac:dyDescent="0.25">
      <c r="A8430" s="4" t="s">
        <v>2839</v>
      </c>
      <c r="B8430" s="4" t="s">
        <v>82</v>
      </c>
      <c r="C8430" s="4" t="s">
        <v>1181</v>
      </c>
      <c r="D8430" s="4" t="s">
        <v>3008</v>
      </c>
      <c r="E8430" s="2" t="s">
        <v>58</v>
      </c>
      <c r="F8430" s="2" t="s">
        <v>1</v>
      </c>
      <c r="G8430" s="2" t="s">
        <v>1</v>
      </c>
      <c r="H8430" s="2" t="s">
        <v>59</v>
      </c>
      <c r="I8430" s="185">
        <f t="shared" ref="I8430:L8430" si="7067">SUM(I8431:I8433)</f>
        <v>10300</v>
      </c>
      <c r="J8430" s="185">
        <f t="shared" ref="J8430" si="7068">SUM(J8431:J8433)</f>
        <v>1457</v>
      </c>
      <c r="K8430" s="185">
        <f t="shared" ref="K8430" si="7069">SUM(K8431:K8433)</f>
        <v>1457</v>
      </c>
      <c r="L8430" s="185">
        <f t="shared" si="7067"/>
        <v>0</v>
      </c>
      <c r="M8430" s="15">
        <f t="shared" ref="M8430:O8430" si="7070">SUM(M8431:M8433)</f>
        <v>0</v>
      </c>
      <c r="N8430" s="15">
        <f t="shared" si="7070"/>
        <v>0</v>
      </c>
      <c r="O8430" s="15">
        <f t="shared" si="7070"/>
        <v>0</v>
      </c>
      <c r="P8430" s="15">
        <f t="shared" si="7055"/>
        <v>1457</v>
      </c>
      <c r="Q8430" s="185">
        <f t="shared" si="7056"/>
        <v>100</v>
      </c>
    </row>
    <row r="8431" spans="1:17" x14ac:dyDescent="0.25">
      <c r="A8431" s="4" t="s">
        <v>2839</v>
      </c>
      <c r="B8431" s="4" t="s">
        <v>82</v>
      </c>
      <c r="C8431" s="4" t="s">
        <v>1181</v>
      </c>
      <c r="D8431" s="4" t="s">
        <v>3008</v>
      </c>
      <c r="E8431" s="3" t="s">
        <v>105</v>
      </c>
      <c r="F8431" s="4"/>
      <c r="G8431" s="16" t="s">
        <v>2860</v>
      </c>
      <c r="H8431" s="16" t="s">
        <v>104</v>
      </c>
      <c r="I8431" s="183">
        <v>10100</v>
      </c>
      <c r="J8431" s="183">
        <v>0</v>
      </c>
      <c r="K8431" s="183">
        <v>0</v>
      </c>
      <c r="L8431" s="183">
        <f>M8431+N8431+O8431</f>
        <v>0</v>
      </c>
      <c r="M8431" s="17"/>
      <c r="N8431" s="17"/>
      <c r="O8431" s="17"/>
      <c r="P8431" s="17">
        <f t="shared" si="7055"/>
        <v>0</v>
      </c>
      <c r="Q8431" s="161" t="str">
        <f t="shared" si="7056"/>
        <v>-</v>
      </c>
    </row>
    <row r="8432" spans="1:17" x14ac:dyDescent="0.25">
      <c r="A8432" s="4" t="s">
        <v>2839</v>
      </c>
      <c r="B8432" s="4" t="s">
        <v>82</v>
      </c>
      <c r="C8432" s="4" t="s">
        <v>1181</v>
      </c>
      <c r="D8432" s="4" t="s">
        <v>3008</v>
      </c>
      <c r="E8432" s="3" t="s">
        <v>62</v>
      </c>
      <c r="F8432" s="4"/>
      <c r="G8432" s="16" t="s">
        <v>2860</v>
      </c>
      <c r="H8432" s="16" t="s">
        <v>61</v>
      </c>
      <c r="I8432" s="183">
        <v>100</v>
      </c>
      <c r="J8432" s="183">
        <v>1457</v>
      </c>
      <c r="K8432" s="183">
        <v>1457</v>
      </c>
      <c r="L8432" s="183">
        <f>M8432+N8432+O8432</f>
        <v>0</v>
      </c>
      <c r="M8432" s="17"/>
      <c r="N8432" s="17"/>
      <c r="O8432" s="17"/>
      <c r="P8432" s="17">
        <f t="shared" si="7055"/>
        <v>1457</v>
      </c>
      <c r="Q8432" s="183">
        <f t="shared" si="7056"/>
        <v>100</v>
      </c>
    </row>
    <row r="8433" spans="1:17" x14ac:dyDescent="0.25">
      <c r="A8433" s="4" t="s">
        <v>2839</v>
      </c>
      <c r="B8433" s="4" t="s">
        <v>82</v>
      </c>
      <c r="C8433" s="4" t="s">
        <v>1181</v>
      </c>
      <c r="D8433" s="4" t="s">
        <v>3008</v>
      </c>
      <c r="E8433" s="3" t="s">
        <v>69</v>
      </c>
      <c r="F8433" s="4"/>
      <c r="G8433" s="16" t="s">
        <v>2860</v>
      </c>
      <c r="H8433" s="16" t="s">
        <v>68</v>
      </c>
      <c r="I8433" s="183">
        <v>100</v>
      </c>
      <c r="J8433" s="183">
        <v>0</v>
      </c>
      <c r="K8433" s="183">
        <v>0</v>
      </c>
      <c r="L8433" s="183">
        <f>M8433+N8433+O8433</f>
        <v>0</v>
      </c>
      <c r="M8433" s="17"/>
      <c r="N8433" s="17"/>
      <c r="O8433" s="17"/>
      <c r="P8433" s="17">
        <f t="shared" si="7055"/>
        <v>0</v>
      </c>
      <c r="Q8433" s="161" t="str">
        <f t="shared" si="7056"/>
        <v>-</v>
      </c>
    </row>
    <row r="8434" spans="1:17" ht="22.5" x14ac:dyDescent="0.25">
      <c r="A8434" s="1" t="s">
        <v>1</v>
      </c>
      <c r="B8434" s="1" t="s">
        <v>1</v>
      </c>
      <c r="C8434" s="1" t="s">
        <v>1</v>
      </c>
      <c r="D8434" s="2" t="s">
        <v>1</v>
      </c>
      <c r="E8434" s="2" t="s">
        <v>1</v>
      </c>
      <c r="F8434" s="2" t="s">
        <v>1</v>
      </c>
      <c r="G8434" s="2" t="s">
        <v>1</v>
      </c>
      <c r="H8434" s="13" t="s">
        <v>70</v>
      </c>
      <c r="I8434" s="184">
        <f t="shared" ref="I8434:O8434" si="7071">SUM(I8435)</f>
        <v>12100</v>
      </c>
      <c r="J8434" s="184">
        <f t="shared" si="7071"/>
        <v>8487</v>
      </c>
      <c r="K8434" s="184">
        <f t="shared" si="7071"/>
        <v>8387</v>
      </c>
      <c r="L8434" s="184">
        <f t="shared" si="7071"/>
        <v>0</v>
      </c>
      <c r="M8434" s="14">
        <f t="shared" si="7071"/>
        <v>0</v>
      </c>
      <c r="N8434" s="14">
        <f t="shared" si="7071"/>
        <v>0</v>
      </c>
      <c r="O8434" s="14">
        <f t="shared" si="7071"/>
        <v>0</v>
      </c>
      <c r="P8434" s="14">
        <f t="shared" si="7055"/>
        <v>8387</v>
      </c>
      <c r="Q8434" s="184">
        <f t="shared" si="7056"/>
        <v>98.821727347708261</v>
      </c>
    </row>
    <row r="8435" spans="1:17" x14ac:dyDescent="0.25">
      <c r="A8435" s="4" t="s">
        <v>2839</v>
      </c>
      <c r="B8435" s="4" t="s">
        <v>82</v>
      </c>
      <c r="C8435" s="4" t="s">
        <v>1181</v>
      </c>
      <c r="D8435" s="4" t="s">
        <v>3008</v>
      </c>
      <c r="E8435" s="2" t="s">
        <v>71</v>
      </c>
      <c r="F8435" s="2" t="s">
        <v>1</v>
      </c>
      <c r="G8435" s="2" t="s">
        <v>1</v>
      </c>
      <c r="H8435" s="2" t="s">
        <v>72</v>
      </c>
      <c r="I8435" s="185">
        <f t="shared" ref="I8435:L8435" si="7072">SUM(I8436:I8437)</f>
        <v>12100</v>
      </c>
      <c r="J8435" s="185">
        <f t="shared" ref="J8435" si="7073">SUM(J8436:J8437)</f>
        <v>8487</v>
      </c>
      <c r="K8435" s="185">
        <f t="shared" ref="K8435" si="7074">SUM(K8436:K8437)</f>
        <v>8387</v>
      </c>
      <c r="L8435" s="185">
        <f t="shared" si="7072"/>
        <v>0</v>
      </c>
      <c r="M8435" s="15">
        <f t="shared" ref="M8435:O8435" si="7075">SUM(M8436:M8437)</f>
        <v>0</v>
      </c>
      <c r="N8435" s="15">
        <f t="shared" si="7075"/>
        <v>0</v>
      </c>
      <c r="O8435" s="15">
        <f t="shared" si="7075"/>
        <v>0</v>
      </c>
      <c r="P8435" s="15">
        <f t="shared" si="7055"/>
        <v>8387</v>
      </c>
      <c r="Q8435" s="185">
        <f t="shared" si="7056"/>
        <v>98.821727347708261</v>
      </c>
    </row>
    <row r="8436" spans="1:17" x14ac:dyDescent="0.25">
      <c r="A8436" s="4" t="s">
        <v>2839</v>
      </c>
      <c r="B8436" s="4" t="s">
        <v>82</v>
      </c>
      <c r="C8436" s="4" t="s">
        <v>1181</v>
      </c>
      <c r="D8436" s="4" t="s">
        <v>3008</v>
      </c>
      <c r="E8436" s="3" t="s">
        <v>75</v>
      </c>
      <c r="F8436" s="4"/>
      <c r="G8436" s="16" t="s">
        <v>2860</v>
      </c>
      <c r="H8436" s="16" t="s">
        <v>74</v>
      </c>
      <c r="I8436" s="183">
        <v>11500</v>
      </c>
      <c r="J8436" s="183">
        <v>8387</v>
      </c>
      <c r="K8436" s="183">
        <v>8387</v>
      </c>
      <c r="L8436" s="183">
        <f>M8436+N8436+O8436</f>
        <v>0</v>
      </c>
      <c r="M8436" s="17"/>
      <c r="N8436" s="17"/>
      <c r="O8436" s="17"/>
      <c r="P8436" s="17">
        <f t="shared" si="7055"/>
        <v>8387</v>
      </c>
      <c r="Q8436" s="183">
        <f t="shared" si="7056"/>
        <v>100</v>
      </c>
    </row>
    <row r="8437" spans="1:17" x14ac:dyDescent="0.25">
      <c r="A8437" s="4" t="s">
        <v>2839</v>
      </c>
      <c r="B8437" s="4" t="s">
        <v>82</v>
      </c>
      <c r="C8437" s="4" t="s">
        <v>1181</v>
      </c>
      <c r="D8437" s="4" t="s">
        <v>3008</v>
      </c>
      <c r="E8437" s="3" t="s">
        <v>341</v>
      </c>
      <c r="F8437" s="4"/>
      <c r="G8437" s="16" t="s">
        <v>2860</v>
      </c>
      <c r="H8437" s="16" t="s">
        <v>340</v>
      </c>
      <c r="I8437" s="183">
        <v>600</v>
      </c>
      <c r="J8437" s="183">
        <v>100</v>
      </c>
      <c r="K8437" s="183">
        <v>0</v>
      </c>
      <c r="L8437" s="183">
        <f>M8437+N8437+O8437</f>
        <v>0</v>
      </c>
      <c r="M8437" s="17"/>
      <c r="N8437" s="17"/>
      <c r="O8437" s="17"/>
      <c r="P8437" s="17">
        <f t="shared" si="7055"/>
        <v>0</v>
      </c>
      <c r="Q8437" s="183">
        <f t="shared" si="7056"/>
        <v>0</v>
      </c>
    </row>
    <row r="8438" spans="1:17" ht="22.5" x14ac:dyDescent="0.25">
      <c r="A8438" s="16" t="s">
        <v>1</v>
      </c>
      <c r="B8438" s="16" t="s">
        <v>1</v>
      </c>
      <c r="C8438" s="16" t="s">
        <v>1</v>
      </c>
      <c r="D8438" s="16" t="s">
        <v>1</v>
      </c>
      <c r="E8438" s="16" t="s">
        <v>1</v>
      </c>
      <c r="F8438" s="16" t="s">
        <v>1</v>
      </c>
      <c r="G8438" s="16" t="s">
        <v>1</v>
      </c>
      <c r="H8438" s="13" t="s">
        <v>3018</v>
      </c>
      <c r="I8438" s="184">
        <f t="shared" ref="I8438:O8438" si="7076">SUM(I8404,I8429,I8434)</f>
        <v>3384452</v>
      </c>
      <c r="J8438" s="184">
        <f t="shared" si="7076"/>
        <v>3303202</v>
      </c>
      <c r="K8438" s="184">
        <f t="shared" si="7076"/>
        <v>2647504</v>
      </c>
      <c r="L8438" s="184">
        <f t="shared" si="7076"/>
        <v>640368</v>
      </c>
      <c r="M8438" s="14">
        <f t="shared" si="7076"/>
        <v>297488</v>
      </c>
      <c r="N8438" s="14">
        <f t="shared" si="7076"/>
        <v>273200</v>
      </c>
      <c r="O8438" s="14">
        <f t="shared" si="7076"/>
        <v>69680</v>
      </c>
      <c r="P8438" s="14">
        <f t="shared" si="7055"/>
        <v>3287872</v>
      </c>
      <c r="Q8438" s="184">
        <f t="shared" si="7056"/>
        <v>99.53590485837681</v>
      </c>
    </row>
    <row r="8439" spans="1:17" ht="15.75" thickBot="1" x14ac:dyDescent="0.3">
      <c r="A8439" s="16" t="s">
        <v>1</v>
      </c>
      <c r="B8439" s="16" t="s">
        <v>1</v>
      </c>
      <c r="C8439" s="16" t="s">
        <v>1</v>
      </c>
      <c r="D8439" s="16" t="s">
        <v>1</v>
      </c>
      <c r="E8439" s="16" t="s">
        <v>1</v>
      </c>
      <c r="F8439" s="16" t="s">
        <v>1</v>
      </c>
      <c r="G8439" s="16" t="s">
        <v>1</v>
      </c>
      <c r="H8439" s="2" t="s">
        <v>77</v>
      </c>
      <c r="I8439" s="185">
        <v>42</v>
      </c>
      <c r="J8439" s="185">
        <v>42</v>
      </c>
      <c r="K8439" s="185"/>
      <c r="L8439" s="185"/>
      <c r="M8439" s="15"/>
      <c r="N8439" s="15"/>
      <c r="O8439" s="15"/>
      <c r="P8439" s="15"/>
      <c r="Q8439" s="164"/>
    </row>
    <row r="8440" spans="1:17" ht="45.75" thickBot="1" x14ac:dyDescent="0.3">
      <c r="A8440" s="212" t="s">
        <v>1</v>
      </c>
      <c r="B8440" s="212" t="s">
        <v>1</v>
      </c>
      <c r="C8440" s="212" t="s">
        <v>1</v>
      </c>
      <c r="D8440" s="212" t="s">
        <v>1</v>
      </c>
      <c r="E8440" s="212" t="s">
        <v>1</v>
      </c>
      <c r="F8440" s="212" t="s">
        <v>1</v>
      </c>
      <c r="G8440" s="214" t="s">
        <v>1</v>
      </c>
      <c r="H8440" s="5" t="s">
        <v>78</v>
      </c>
      <c r="I8440" s="109" t="s">
        <v>3374</v>
      </c>
      <c r="J8440" s="109" t="s">
        <v>3433</v>
      </c>
      <c r="K8440" s="109" t="s">
        <v>3437</v>
      </c>
      <c r="L8440" s="109" t="s">
        <v>3434</v>
      </c>
      <c r="M8440" s="5" t="s">
        <v>3439</v>
      </c>
      <c r="N8440" s="5" t="s">
        <v>3440</v>
      </c>
      <c r="O8440" s="5" t="s">
        <v>3441</v>
      </c>
      <c r="P8440" s="5" t="s">
        <v>3438</v>
      </c>
      <c r="Q8440" s="162" t="s">
        <v>3302</v>
      </c>
    </row>
    <row r="8441" spans="1:17" x14ac:dyDescent="0.25">
      <c r="A8441" s="213"/>
      <c r="B8441" s="213"/>
      <c r="C8441" s="213"/>
      <c r="D8441" s="213"/>
      <c r="E8441" s="213"/>
      <c r="F8441" s="213"/>
      <c r="G8441" s="215"/>
      <c r="H8441" s="18" t="s">
        <v>1</v>
      </c>
      <c r="I8441" s="110">
        <v>1</v>
      </c>
      <c r="J8441" s="110">
        <v>2</v>
      </c>
      <c r="K8441" s="110">
        <v>20</v>
      </c>
      <c r="L8441" s="110" t="s">
        <v>3402</v>
      </c>
      <c r="M8441" s="12">
        <v>5</v>
      </c>
      <c r="N8441" s="12">
        <v>6</v>
      </c>
      <c r="O8441" s="12">
        <v>7</v>
      </c>
      <c r="P8441" s="12" t="s">
        <v>3303</v>
      </c>
      <c r="Q8441" s="110">
        <v>9</v>
      </c>
    </row>
    <row r="8442" spans="1:17" x14ac:dyDescent="0.25">
      <c r="A8442" s="213"/>
      <c r="B8442" s="213"/>
      <c r="C8442" s="213"/>
      <c r="D8442" s="213"/>
      <c r="E8442" s="213"/>
      <c r="F8442" s="213"/>
      <c r="G8442" s="215"/>
      <c r="H8442" s="19" t="s">
        <v>2874</v>
      </c>
      <c r="I8442" s="186">
        <f t="shared" ref="I8442:L8442" si="7077">SUM(I8438)</f>
        <v>3384452</v>
      </c>
      <c r="J8442" s="186">
        <f t="shared" ref="J8442" si="7078">SUM(J8438)</f>
        <v>3303202</v>
      </c>
      <c r="K8442" s="186">
        <f t="shared" ref="K8442" si="7079">SUM(K8438)</f>
        <v>2647504</v>
      </c>
      <c r="L8442" s="186">
        <f t="shared" si="7077"/>
        <v>640368</v>
      </c>
      <c r="M8442" s="20">
        <f t="shared" ref="M8442:O8442" si="7080">SUM(M8438)</f>
        <v>297488</v>
      </c>
      <c r="N8442" s="20">
        <f t="shared" si="7080"/>
        <v>273200</v>
      </c>
      <c r="O8442" s="20">
        <f t="shared" si="7080"/>
        <v>69680</v>
      </c>
      <c r="P8442" s="20">
        <f>K8442+L8442</f>
        <v>3287872</v>
      </c>
      <c r="Q8442" s="186">
        <f>IF(J8442=0,"-",P8442/J8442*100)</f>
        <v>99.53590485837681</v>
      </c>
    </row>
    <row r="8443" spans="1:17" x14ac:dyDescent="0.25">
      <c r="A8443" s="213"/>
      <c r="B8443" s="213"/>
      <c r="C8443" s="213"/>
      <c r="D8443" s="213"/>
      <c r="E8443" s="213"/>
      <c r="F8443" s="213"/>
      <c r="G8443" s="215"/>
      <c r="H8443" s="21" t="s">
        <v>80</v>
      </c>
      <c r="I8443" s="186">
        <f t="shared" ref="I8443:L8443" si="7081">SUM(I8442)</f>
        <v>3384452</v>
      </c>
      <c r="J8443" s="186">
        <f t="shared" ref="J8443" si="7082">SUM(J8442)</f>
        <v>3303202</v>
      </c>
      <c r="K8443" s="186">
        <f t="shared" ref="K8443" si="7083">SUM(K8442)</f>
        <v>2647504</v>
      </c>
      <c r="L8443" s="186">
        <f t="shared" si="7081"/>
        <v>640368</v>
      </c>
      <c r="M8443" s="20">
        <f t="shared" ref="M8443:O8443" si="7084">SUM(M8442)</f>
        <v>297488</v>
      </c>
      <c r="N8443" s="20">
        <f t="shared" si="7084"/>
        <v>273200</v>
      </c>
      <c r="O8443" s="20">
        <f t="shared" si="7084"/>
        <v>69680</v>
      </c>
      <c r="P8443" s="20">
        <f>K8443+L8443</f>
        <v>3287872</v>
      </c>
      <c r="Q8443" s="186">
        <f>IF(J8443=0,"-",P8443/J8443*100)</f>
        <v>99.53590485837681</v>
      </c>
    </row>
    <row r="8444" spans="1:17" x14ac:dyDescent="0.25">
      <c r="A8444" s="216"/>
      <c r="B8444" s="216"/>
      <c r="C8444" s="216"/>
      <c r="D8444" s="216"/>
      <c r="E8444" s="216"/>
      <c r="F8444" s="216"/>
      <c r="G8444" s="217"/>
      <c r="J8444" s="178">
        <v>0</v>
      </c>
      <c r="K8444" s="178">
        <v>0</v>
      </c>
      <c r="L8444" s="178">
        <f>M8444+N8444+O8444</f>
        <v>0</v>
      </c>
      <c r="P8444">
        <f>K8444+L8444</f>
        <v>0</v>
      </c>
      <c r="Q8444" s="160" t="str">
        <f>IF(J8444=0,"-",P8444/J8444*100)</f>
        <v>-</v>
      </c>
    </row>
    <row r="8445" spans="1:17" ht="15.75" thickBot="1" x14ac:dyDescent="0.3">
      <c r="A8445" s="16" t="s">
        <v>1</v>
      </c>
      <c r="B8445" s="16" t="s">
        <v>1</v>
      </c>
      <c r="C8445" s="16" t="s">
        <v>1</v>
      </c>
      <c r="D8445" s="16" t="s">
        <v>1</v>
      </c>
      <c r="E8445" s="16" t="s">
        <v>1</v>
      </c>
      <c r="F8445" s="16" t="s">
        <v>1</v>
      </c>
      <c r="G8445" s="16" t="s">
        <v>1</v>
      </c>
      <c r="H8445" s="22" t="s">
        <v>1</v>
      </c>
      <c r="I8445" s="187"/>
      <c r="J8445" s="187"/>
      <c r="K8445" s="187"/>
      <c r="L8445" s="187"/>
      <c r="M8445" s="22"/>
      <c r="N8445" s="22"/>
      <c r="O8445" s="22"/>
      <c r="P8445" s="22"/>
      <c r="Q8445" s="166"/>
    </row>
    <row r="8446" spans="1:17" ht="45.75" thickBot="1" x14ac:dyDescent="0.3">
      <c r="A8446" s="5" t="s">
        <v>4</v>
      </c>
      <c r="B8446" s="5" t="s">
        <v>5</v>
      </c>
      <c r="C8446" s="5" t="s">
        <v>6</v>
      </c>
      <c r="D8446" s="6" t="s">
        <v>1</v>
      </c>
      <c r="E8446" s="5" t="s">
        <v>7</v>
      </c>
      <c r="F8446" s="5" t="s">
        <v>8</v>
      </c>
      <c r="G8446" s="5" t="s">
        <v>9</v>
      </c>
      <c r="H8446" s="5" t="s">
        <v>10</v>
      </c>
      <c r="I8446" s="109" t="s">
        <v>3374</v>
      </c>
      <c r="J8446" s="109" t="s">
        <v>3433</v>
      </c>
      <c r="K8446" s="109" t="s">
        <v>3437</v>
      </c>
      <c r="L8446" s="109" t="s">
        <v>3434</v>
      </c>
      <c r="M8446" s="5" t="s">
        <v>3439</v>
      </c>
      <c r="N8446" s="5" t="s">
        <v>3440</v>
      </c>
      <c r="O8446" s="5" t="s">
        <v>3441</v>
      </c>
      <c r="P8446" s="5" t="s">
        <v>3438</v>
      </c>
      <c r="Q8446" s="162" t="s">
        <v>3302</v>
      </c>
    </row>
    <row r="8447" spans="1:17" x14ac:dyDescent="0.25">
      <c r="A8447" s="7" t="s">
        <v>1</v>
      </c>
      <c r="B8447" s="7" t="s">
        <v>1</v>
      </c>
      <c r="C8447" s="7" t="s">
        <v>1</v>
      </c>
      <c r="D8447" s="8" t="s">
        <v>1</v>
      </c>
      <c r="E8447" s="8" t="s">
        <v>1</v>
      </c>
      <c r="F8447" s="9" t="s">
        <v>1</v>
      </c>
      <c r="G8447" s="10" t="s">
        <v>1</v>
      </c>
      <c r="H8447" s="11" t="s">
        <v>1</v>
      </c>
      <c r="I8447" s="110">
        <v>1</v>
      </c>
      <c r="J8447" s="110">
        <v>2</v>
      </c>
      <c r="K8447" s="110">
        <v>20</v>
      </c>
      <c r="L8447" s="110" t="s">
        <v>3402</v>
      </c>
      <c r="M8447" s="12">
        <v>5</v>
      </c>
      <c r="N8447" s="12">
        <v>6</v>
      </c>
      <c r="O8447" s="12">
        <v>7</v>
      </c>
      <c r="P8447" s="12" t="s">
        <v>3303</v>
      </c>
      <c r="Q8447" s="110">
        <v>9</v>
      </c>
    </row>
    <row r="8448" spans="1:17" x14ac:dyDescent="0.25">
      <c r="A8448" s="1" t="s">
        <v>2839</v>
      </c>
      <c r="B8448" s="1" t="s">
        <v>82</v>
      </c>
      <c r="C8448" s="4" t="s">
        <v>1192</v>
      </c>
      <c r="D8448" s="4" t="s">
        <v>3019</v>
      </c>
      <c r="E8448" s="2" t="s">
        <v>1</v>
      </c>
      <c r="F8448" s="2" t="s">
        <v>1</v>
      </c>
      <c r="G8448" s="2" t="s">
        <v>1</v>
      </c>
      <c r="H8448" s="2" t="s">
        <v>3020</v>
      </c>
      <c r="I8448" s="183">
        <v>0</v>
      </c>
      <c r="J8448" s="183"/>
      <c r="K8448" s="183"/>
      <c r="L8448" s="183"/>
      <c r="M8448" s="3"/>
      <c r="N8448" s="3"/>
      <c r="O8448" s="3"/>
      <c r="P8448" s="3"/>
      <c r="Q8448" s="161"/>
    </row>
    <row r="8449" spans="1:17" ht="33.75" x14ac:dyDescent="0.25">
      <c r="A8449" s="1" t="s">
        <v>1</v>
      </c>
      <c r="B8449" s="1" t="s">
        <v>1</v>
      </c>
      <c r="C8449" s="1" t="s">
        <v>1</v>
      </c>
      <c r="D8449" s="2" t="s">
        <v>1</v>
      </c>
      <c r="E8449" s="2" t="s">
        <v>1</v>
      </c>
      <c r="F8449" s="2" t="s">
        <v>1</v>
      </c>
      <c r="G8449" s="2" t="s">
        <v>1</v>
      </c>
      <c r="H8449" s="13" t="s">
        <v>14</v>
      </c>
      <c r="I8449" s="184">
        <f t="shared" ref="I8449:L8449" si="7085">SUM(I8450,I8458,I8460)</f>
        <v>4333351</v>
      </c>
      <c r="J8449" s="184">
        <f t="shared" ref="J8449" si="7086">SUM(J8450,J8458,J8460)</f>
        <v>4177825</v>
      </c>
      <c r="K8449" s="184">
        <f t="shared" ref="K8449" si="7087">SUM(K8450,K8458,K8460)</f>
        <v>3317382</v>
      </c>
      <c r="L8449" s="184">
        <f t="shared" si="7085"/>
        <v>844989</v>
      </c>
      <c r="M8449" s="14">
        <f t="shared" ref="M8449:O8449" si="7088">SUM(M8450,M8458,M8460)</f>
        <v>310126</v>
      </c>
      <c r="N8449" s="14">
        <f t="shared" si="7088"/>
        <v>310126</v>
      </c>
      <c r="O8449" s="14">
        <f t="shared" si="7088"/>
        <v>224737</v>
      </c>
      <c r="P8449" s="14">
        <f t="shared" ref="P8449:P8483" si="7089">K8449+L8449</f>
        <v>4162371</v>
      </c>
      <c r="Q8449" s="184">
        <f t="shared" ref="Q8449:Q8483" si="7090">IF(J8449=0,"-",P8449/J8449*100)</f>
        <v>99.630094606643411</v>
      </c>
    </row>
    <row r="8450" spans="1:17" x14ac:dyDescent="0.25">
      <c r="A8450" s="4" t="s">
        <v>2839</v>
      </c>
      <c r="B8450" s="4" t="s">
        <v>82</v>
      </c>
      <c r="C8450" s="4" t="s">
        <v>1192</v>
      </c>
      <c r="D8450" s="4" t="s">
        <v>3019</v>
      </c>
      <c r="E8450" s="2" t="s">
        <v>15</v>
      </c>
      <c r="F8450" s="2" t="s">
        <v>1</v>
      </c>
      <c r="G8450" s="2" t="s">
        <v>1</v>
      </c>
      <c r="H8450" s="2" t="s">
        <v>16</v>
      </c>
      <c r="I8450" s="185">
        <f t="shared" ref="I8450:L8450" si="7091">SUM(I8451:I8452)</f>
        <v>3558801</v>
      </c>
      <c r="J8450" s="185">
        <f t="shared" ref="J8450" si="7092">SUM(J8451:J8452)</f>
        <v>3498059</v>
      </c>
      <c r="K8450" s="185">
        <f t="shared" ref="K8450" si="7093">SUM(K8451:K8452)</f>
        <v>2749733</v>
      </c>
      <c r="L8450" s="185">
        <f t="shared" si="7091"/>
        <v>746137</v>
      </c>
      <c r="M8450" s="15">
        <f t="shared" ref="M8450:O8450" si="7094">SUM(M8451:M8452)</f>
        <v>277175</v>
      </c>
      <c r="N8450" s="15">
        <f t="shared" si="7094"/>
        <v>277175</v>
      </c>
      <c r="O8450" s="15">
        <f t="shared" si="7094"/>
        <v>191787</v>
      </c>
      <c r="P8450" s="15">
        <f t="shared" si="7089"/>
        <v>3495870</v>
      </c>
      <c r="Q8450" s="185">
        <f t="shared" si="7090"/>
        <v>99.937422439129818</v>
      </c>
    </row>
    <row r="8451" spans="1:17" x14ac:dyDescent="0.25">
      <c r="A8451" s="4" t="s">
        <v>2839</v>
      </c>
      <c r="B8451" s="4" t="s">
        <v>82</v>
      </c>
      <c r="C8451" s="4" t="s">
        <v>1192</v>
      </c>
      <c r="D8451" s="4" t="s">
        <v>3019</v>
      </c>
      <c r="E8451" s="3" t="s">
        <v>18</v>
      </c>
      <c r="F8451" s="4"/>
      <c r="G8451" s="16" t="s">
        <v>2860</v>
      </c>
      <c r="H8451" s="16" t="s">
        <v>17</v>
      </c>
      <c r="I8451" s="183">
        <v>3316858</v>
      </c>
      <c r="J8451" s="183">
        <v>3253121</v>
      </c>
      <c r="K8451" s="183">
        <v>2525028</v>
      </c>
      <c r="L8451" s="183">
        <f>M8451+N8451+O8451</f>
        <v>727986</v>
      </c>
      <c r="M8451" s="17">
        <v>271093</v>
      </c>
      <c r="N8451" s="17">
        <v>271093</v>
      </c>
      <c r="O8451" s="17">
        <v>185800</v>
      </c>
      <c r="P8451" s="17">
        <f t="shared" si="7089"/>
        <v>3253014</v>
      </c>
      <c r="Q8451" s="183">
        <f t="shared" si="7090"/>
        <v>99.996710850902872</v>
      </c>
    </row>
    <row r="8452" spans="1:17" x14ac:dyDescent="0.25">
      <c r="A8452" s="1" t="s">
        <v>2839</v>
      </c>
      <c r="B8452" s="1" t="s">
        <v>82</v>
      </c>
      <c r="C8452" s="1" t="s">
        <v>1192</v>
      </c>
      <c r="D8452" s="1" t="s">
        <v>3019</v>
      </c>
      <c r="E8452" s="1" t="s">
        <v>20</v>
      </c>
      <c r="F8452" s="4" t="s">
        <v>1</v>
      </c>
      <c r="G8452" s="16" t="s">
        <v>1</v>
      </c>
      <c r="H8452" s="2" t="s">
        <v>21</v>
      </c>
      <c r="I8452" s="185">
        <f t="shared" ref="I8452:O8452" si="7095">SUM(I8453:I8457)</f>
        <v>241943</v>
      </c>
      <c r="J8452" s="185">
        <f t="shared" si="7095"/>
        <v>244938</v>
      </c>
      <c r="K8452" s="185">
        <f t="shared" si="7095"/>
        <v>224705</v>
      </c>
      <c r="L8452" s="185">
        <f t="shared" si="7095"/>
        <v>18151</v>
      </c>
      <c r="M8452" s="15">
        <f t="shared" si="7095"/>
        <v>6082</v>
      </c>
      <c r="N8452" s="15">
        <f t="shared" si="7095"/>
        <v>6082</v>
      </c>
      <c r="O8452" s="15">
        <f t="shared" si="7095"/>
        <v>5987</v>
      </c>
      <c r="P8452" s="15">
        <f t="shared" si="7089"/>
        <v>242856</v>
      </c>
      <c r="Q8452" s="185">
        <f t="shared" si="7090"/>
        <v>99.149988976802291</v>
      </c>
    </row>
    <row r="8453" spans="1:17" x14ac:dyDescent="0.25">
      <c r="A8453" s="4" t="s">
        <v>2839</v>
      </c>
      <c r="B8453" s="4" t="s">
        <v>82</v>
      </c>
      <c r="C8453" s="4" t="s">
        <v>1192</v>
      </c>
      <c r="D8453" s="4" t="s">
        <v>3019</v>
      </c>
      <c r="E8453" s="3" t="s">
        <v>22</v>
      </c>
      <c r="F8453" s="4" t="s">
        <v>3021</v>
      </c>
      <c r="G8453" s="16" t="s">
        <v>2860</v>
      </c>
      <c r="H8453" s="16" t="s">
        <v>86</v>
      </c>
      <c r="I8453" s="183">
        <v>43142</v>
      </c>
      <c r="J8453" s="183">
        <v>43142</v>
      </c>
      <c r="K8453" s="183">
        <v>32370</v>
      </c>
      <c r="L8453" s="183">
        <f>M8453+N8453+O8453</f>
        <v>10690</v>
      </c>
      <c r="M8453" s="17">
        <v>3595</v>
      </c>
      <c r="N8453" s="17">
        <v>3595</v>
      </c>
      <c r="O8453" s="17">
        <v>3500</v>
      </c>
      <c r="P8453" s="17">
        <f t="shared" si="7089"/>
        <v>43060</v>
      </c>
      <c r="Q8453" s="183">
        <f t="shared" si="7090"/>
        <v>99.809929998609249</v>
      </c>
    </row>
    <row r="8454" spans="1:17" x14ac:dyDescent="0.25">
      <c r="A8454" s="4" t="s">
        <v>2839</v>
      </c>
      <c r="B8454" s="4" t="s">
        <v>82</v>
      </c>
      <c r="C8454" s="4" t="s">
        <v>1192</v>
      </c>
      <c r="D8454" s="4" t="s">
        <v>3019</v>
      </c>
      <c r="E8454" s="3" t="s">
        <v>22</v>
      </c>
      <c r="F8454" s="4" t="s">
        <v>3022</v>
      </c>
      <c r="G8454" s="16" t="s">
        <v>2860</v>
      </c>
      <c r="H8454" s="16" t="s">
        <v>26</v>
      </c>
      <c r="I8454" s="183">
        <v>143301</v>
      </c>
      <c r="J8454" s="183">
        <v>143301</v>
      </c>
      <c r="K8454" s="183">
        <v>135840</v>
      </c>
      <c r="L8454" s="183">
        <f>M8454+N8454+O8454</f>
        <v>7461</v>
      </c>
      <c r="M8454" s="17">
        <v>2487</v>
      </c>
      <c r="N8454" s="17">
        <v>2487</v>
      </c>
      <c r="O8454" s="17">
        <v>2487</v>
      </c>
      <c r="P8454" s="17">
        <f t="shared" si="7089"/>
        <v>143301</v>
      </c>
      <c r="Q8454" s="183">
        <f t="shared" si="7090"/>
        <v>100</v>
      </c>
    </row>
    <row r="8455" spans="1:17" x14ac:dyDescent="0.25">
      <c r="A8455" s="4" t="s">
        <v>2839</v>
      </c>
      <c r="B8455" s="4" t="s">
        <v>82</v>
      </c>
      <c r="C8455" s="4" t="s">
        <v>1192</v>
      </c>
      <c r="D8455" s="4" t="s">
        <v>3019</v>
      </c>
      <c r="E8455" s="3" t="s">
        <v>22</v>
      </c>
      <c r="F8455" s="4" t="s">
        <v>3023</v>
      </c>
      <c r="G8455" s="16" t="s">
        <v>2860</v>
      </c>
      <c r="H8455" s="16" t="s">
        <v>28</v>
      </c>
      <c r="I8455" s="183">
        <v>37000</v>
      </c>
      <c r="J8455" s="183">
        <v>39995</v>
      </c>
      <c r="K8455" s="183">
        <v>39995</v>
      </c>
      <c r="L8455" s="183">
        <f>M8455+N8455+O8455</f>
        <v>0</v>
      </c>
      <c r="M8455" s="17"/>
      <c r="N8455" s="17"/>
      <c r="O8455" s="17"/>
      <c r="P8455" s="17">
        <f t="shared" si="7089"/>
        <v>39995</v>
      </c>
      <c r="Q8455" s="183">
        <f t="shared" si="7090"/>
        <v>100</v>
      </c>
    </row>
    <row r="8456" spans="1:17" x14ac:dyDescent="0.25">
      <c r="A8456" s="4" t="s">
        <v>2839</v>
      </c>
      <c r="B8456" s="4" t="s">
        <v>82</v>
      </c>
      <c r="C8456" s="4" t="s">
        <v>1192</v>
      </c>
      <c r="D8456" s="4" t="s">
        <v>3019</v>
      </c>
      <c r="E8456" s="3" t="s">
        <v>22</v>
      </c>
      <c r="F8456" s="4" t="s">
        <v>3024</v>
      </c>
      <c r="G8456" s="16" t="s">
        <v>2860</v>
      </c>
      <c r="H8456" s="16" t="s">
        <v>24</v>
      </c>
      <c r="I8456" s="183">
        <v>5500</v>
      </c>
      <c r="J8456" s="183">
        <v>5500</v>
      </c>
      <c r="K8456" s="183">
        <v>5500</v>
      </c>
      <c r="L8456" s="183">
        <f>M8456+N8456+O8456</f>
        <v>0</v>
      </c>
      <c r="M8456" s="17"/>
      <c r="N8456" s="17"/>
      <c r="O8456" s="17"/>
      <c r="P8456" s="17">
        <f t="shared" si="7089"/>
        <v>5500</v>
      </c>
      <c r="Q8456" s="183">
        <f t="shared" si="7090"/>
        <v>100</v>
      </c>
    </row>
    <row r="8457" spans="1:17" x14ac:dyDescent="0.25">
      <c r="A8457" s="4" t="s">
        <v>2839</v>
      </c>
      <c r="B8457" s="4" t="s">
        <v>82</v>
      </c>
      <c r="C8457" s="4" t="s">
        <v>1192</v>
      </c>
      <c r="D8457" s="4" t="s">
        <v>3019</v>
      </c>
      <c r="E8457" s="3" t="s">
        <v>22</v>
      </c>
      <c r="F8457" s="4" t="s">
        <v>3025</v>
      </c>
      <c r="G8457" s="16" t="s">
        <v>2860</v>
      </c>
      <c r="H8457" s="16" t="s">
        <v>30</v>
      </c>
      <c r="I8457" s="183">
        <v>13000</v>
      </c>
      <c r="J8457" s="183">
        <v>13000</v>
      </c>
      <c r="K8457" s="183">
        <v>11000</v>
      </c>
      <c r="L8457" s="183">
        <f>M8457+N8457+O8457</f>
        <v>0</v>
      </c>
      <c r="M8457" s="17"/>
      <c r="N8457" s="17"/>
      <c r="O8457" s="17"/>
      <c r="P8457" s="17">
        <f t="shared" si="7089"/>
        <v>11000</v>
      </c>
      <c r="Q8457" s="183">
        <f t="shared" si="7090"/>
        <v>84.615384615384613</v>
      </c>
    </row>
    <row r="8458" spans="1:17" x14ac:dyDescent="0.25">
      <c r="A8458" s="4" t="s">
        <v>2839</v>
      </c>
      <c r="B8458" s="4" t="s">
        <v>82</v>
      </c>
      <c r="C8458" s="4" t="s">
        <v>1192</v>
      </c>
      <c r="D8458" s="4" t="s">
        <v>3019</v>
      </c>
      <c r="E8458" s="2" t="s">
        <v>31</v>
      </c>
      <c r="F8458" s="2" t="s">
        <v>1</v>
      </c>
      <c r="G8458" s="2" t="s">
        <v>1</v>
      </c>
      <c r="H8458" s="2" t="s">
        <v>32</v>
      </c>
      <c r="I8458" s="185">
        <f t="shared" ref="I8458:O8458" si="7096">SUM(I8459)</f>
        <v>352846</v>
      </c>
      <c r="J8458" s="185">
        <f t="shared" si="7096"/>
        <v>345466</v>
      </c>
      <c r="K8458" s="185">
        <f t="shared" si="7096"/>
        <v>264059</v>
      </c>
      <c r="L8458" s="185">
        <f t="shared" si="7096"/>
        <v>81407</v>
      </c>
      <c r="M8458" s="15">
        <f t="shared" si="7096"/>
        <v>27136</v>
      </c>
      <c r="N8458" s="15">
        <f t="shared" si="7096"/>
        <v>27136</v>
      </c>
      <c r="O8458" s="15">
        <f t="shared" si="7096"/>
        <v>27135</v>
      </c>
      <c r="P8458" s="15">
        <f t="shared" si="7089"/>
        <v>345466</v>
      </c>
      <c r="Q8458" s="185">
        <f t="shared" si="7090"/>
        <v>100</v>
      </c>
    </row>
    <row r="8459" spans="1:17" x14ac:dyDescent="0.25">
      <c r="A8459" s="4" t="s">
        <v>2839</v>
      </c>
      <c r="B8459" s="4" t="s">
        <v>82</v>
      </c>
      <c r="C8459" s="4" t="s">
        <v>1192</v>
      </c>
      <c r="D8459" s="4" t="s">
        <v>3019</v>
      </c>
      <c r="E8459" s="3" t="s">
        <v>34</v>
      </c>
      <c r="F8459" s="4"/>
      <c r="G8459" s="16" t="s">
        <v>2860</v>
      </c>
      <c r="H8459" s="16" t="s">
        <v>33</v>
      </c>
      <c r="I8459" s="183">
        <v>352846</v>
      </c>
      <c r="J8459" s="183">
        <v>345466</v>
      </c>
      <c r="K8459" s="183">
        <v>264059</v>
      </c>
      <c r="L8459" s="183">
        <f>M8459+N8459+O8459</f>
        <v>81407</v>
      </c>
      <c r="M8459" s="17">
        <v>27136</v>
      </c>
      <c r="N8459" s="17">
        <v>27136</v>
      </c>
      <c r="O8459" s="17">
        <v>27135</v>
      </c>
      <c r="P8459" s="17">
        <f t="shared" si="7089"/>
        <v>345466</v>
      </c>
      <c r="Q8459" s="183">
        <f t="shared" si="7090"/>
        <v>100</v>
      </c>
    </row>
    <row r="8460" spans="1:17" x14ac:dyDescent="0.25">
      <c r="A8460" s="4" t="s">
        <v>2839</v>
      </c>
      <c r="B8460" s="4" t="s">
        <v>82</v>
      </c>
      <c r="C8460" s="4" t="s">
        <v>1192</v>
      </c>
      <c r="D8460" s="4" t="s">
        <v>3019</v>
      </c>
      <c r="E8460" s="2" t="s">
        <v>35</v>
      </c>
      <c r="F8460" s="2" t="s">
        <v>1</v>
      </c>
      <c r="G8460" s="2" t="s">
        <v>1</v>
      </c>
      <c r="H8460" s="2" t="s">
        <v>36</v>
      </c>
      <c r="I8460" s="185">
        <f t="shared" ref="I8460:O8460" si="7097">SUM(I8461:I8468)</f>
        <v>421704</v>
      </c>
      <c r="J8460" s="185">
        <f t="shared" si="7097"/>
        <v>334300</v>
      </c>
      <c r="K8460" s="185">
        <f t="shared" si="7097"/>
        <v>303590</v>
      </c>
      <c r="L8460" s="185">
        <f t="shared" si="7097"/>
        <v>17445</v>
      </c>
      <c r="M8460" s="15">
        <f t="shared" si="7097"/>
        <v>5815</v>
      </c>
      <c r="N8460" s="15">
        <f t="shared" si="7097"/>
        <v>5815</v>
      </c>
      <c r="O8460" s="15">
        <f t="shared" si="7097"/>
        <v>5815</v>
      </c>
      <c r="P8460" s="15">
        <f t="shared" si="7089"/>
        <v>321035</v>
      </c>
      <c r="Q8460" s="185">
        <f t="shared" si="7090"/>
        <v>96.032007179180383</v>
      </c>
    </row>
    <row r="8461" spans="1:17" x14ac:dyDescent="0.25">
      <c r="A8461" s="4" t="s">
        <v>2839</v>
      </c>
      <c r="B8461" s="4" t="s">
        <v>82</v>
      </c>
      <c r="C8461" s="4" t="s">
        <v>1192</v>
      </c>
      <c r="D8461" s="4" t="s">
        <v>3019</v>
      </c>
      <c r="E8461" s="3" t="s">
        <v>39</v>
      </c>
      <c r="F8461" s="4"/>
      <c r="G8461" s="16" t="s">
        <v>2860</v>
      </c>
      <c r="H8461" s="16" t="s">
        <v>38</v>
      </c>
      <c r="I8461" s="183">
        <v>54200</v>
      </c>
      <c r="J8461" s="183">
        <v>7363</v>
      </c>
      <c r="K8461" s="183">
        <v>7358</v>
      </c>
      <c r="L8461" s="183">
        <f t="shared" ref="L8461:L8467" si="7098">M8461+N8461+O8461</f>
        <v>0</v>
      </c>
      <c r="M8461" s="17"/>
      <c r="N8461" s="17"/>
      <c r="O8461" s="17"/>
      <c r="P8461" s="17">
        <f t="shared" si="7089"/>
        <v>7358</v>
      </c>
      <c r="Q8461" s="183">
        <f t="shared" si="7090"/>
        <v>99.932092896917013</v>
      </c>
    </row>
    <row r="8462" spans="1:17" x14ac:dyDescent="0.25">
      <c r="A8462" s="4" t="s">
        <v>2839</v>
      </c>
      <c r="B8462" s="4" t="s">
        <v>82</v>
      </c>
      <c r="C8462" s="4" t="s">
        <v>1192</v>
      </c>
      <c r="D8462" s="4" t="s">
        <v>3019</v>
      </c>
      <c r="E8462" s="3" t="s">
        <v>197</v>
      </c>
      <c r="F8462" s="4"/>
      <c r="G8462" s="16" t="s">
        <v>2860</v>
      </c>
      <c r="H8462" s="16" t="s">
        <v>196</v>
      </c>
      <c r="I8462" s="183">
        <v>57500</v>
      </c>
      <c r="J8462" s="183">
        <v>57500</v>
      </c>
      <c r="K8462" s="183">
        <v>48500</v>
      </c>
      <c r="L8462" s="183">
        <f t="shared" si="7098"/>
        <v>9000</v>
      </c>
      <c r="M8462" s="17">
        <v>3000</v>
      </c>
      <c r="N8462" s="17">
        <v>3000</v>
      </c>
      <c r="O8462" s="17">
        <v>3000</v>
      </c>
      <c r="P8462" s="17">
        <f t="shared" si="7089"/>
        <v>57500</v>
      </c>
      <c r="Q8462" s="183">
        <f t="shared" si="7090"/>
        <v>100</v>
      </c>
    </row>
    <row r="8463" spans="1:17" x14ac:dyDescent="0.25">
      <c r="A8463" s="4" t="s">
        <v>2839</v>
      </c>
      <c r="B8463" s="4" t="s">
        <v>82</v>
      </c>
      <c r="C8463" s="4" t="s">
        <v>1192</v>
      </c>
      <c r="D8463" s="4" t="s">
        <v>3019</v>
      </c>
      <c r="E8463" s="3" t="s">
        <v>200</v>
      </c>
      <c r="F8463" s="4"/>
      <c r="G8463" s="16" t="s">
        <v>2860</v>
      </c>
      <c r="H8463" s="16" t="s">
        <v>199</v>
      </c>
      <c r="I8463" s="183">
        <v>10000</v>
      </c>
      <c r="J8463" s="183">
        <v>10000</v>
      </c>
      <c r="K8463" s="183">
        <v>9100</v>
      </c>
      <c r="L8463" s="183">
        <f t="shared" si="7098"/>
        <v>900</v>
      </c>
      <c r="M8463" s="17">
        <v>300</v>
      </c>
      <c r="N8463" s="17">
        <v>300</v>
      </c>
      <c r="O8463" s="17">
        <v>300</v>
      </c>
      <c r="P8463" s="17">
        <f t="shared" si="7089"/>
        <v>10000</v>
      </c>
      <c r="Q8463" s="183">
        <f t="shared" si="7090"/>
        <v>100</v>
      </c>
    </row>
    <row r="8464" spans="1:17" x14ac:dyDescent="0.25">
      <c r="A8464" s="4" t="s">
        <v>2839</v>
      </c>
      <c r="B8464" s="4" t="s">
        <v>82</v>
      </c>
      <c r="C8464" s="4" t="s">
        <v>1192</v>
      </c>
      <c r="D8464" s="4" t="s">
        <v>3019</v>
      </c>
      <c r="E8464" s="3" t="s">
        <v>203</v>
      </c>
      <c r="F8464" s="4"/>
      <c r="G8464" s="16" t="s">
        <v>2860</v>
      </c>
      <c r="H8464" s="16" t="s">
        <v>202</v>
      </c>
      <c r="I8464" s="183">
        <v>103046</v>
      </c>
      <c r="J8464" s="183">
        <v>113351</v>
      </c>
      <c r="K8464" s="183">
        <v>111005</v>
      </c>
      <c r="L8464" s="183">
        <f t="shared" si="7098"/>
        <v>2346</v>
      </c>
      <c r="M8464" s="17">
        <v>782</v>
      </c>
      <c r="N8464" s="17">
        <v>782</v>
      </c>
      <c r="O8464" s="17">
        <v>782</v>
      </c>
      <c r="P8464" s="17">
        <f t="shared" si="7089"/>
        <v>113351</v>
      </c>
      <c r="Q8464" s="183">
        <f t="shared" si="7090"/>
        <v>100</v>
      </c>
    </row>
    <row r="8465" spans="1:17" x14ac:dyDescent="0.25">
      <c r="A8465" s="4" t="s">
        <v>2839</v>
      </c>
      <c r="B8465" s="4" t="s">
        <v>82</v>
      </c>
      <c r="C8465" s="4" t="s">
        <v>1192</v>
      </c>
      <c r="D8465" s="4" t="s">
        <v>3019</v>
      </c>
      <c r="E8465" s="3" t="s">
        <v>206</v>
      </c>
      <c r="F8465" s="4"/>
      <c r="G8465" s="16" t="s">
        <v>2860</v>
      </c>
      <c r="H8465" s="16" t="s">
        <v>205</v>
      </c>
      <c r="I8465" s="183">
        <v>50</v>
      </c>
      <c r="J8465" s="183">
        <v>0</v>
      </c>
      <c r="K8465" s="183">
        <v>0</v>
      </c>
      <c r="L8465" s="183">
        <f t="shared" si="7098"/>
        <v>0</v>
      </c>
      <c r="M8465" s="17"/>
      <c r="N8465" s="17"/>
      <c r="O8465" s="17"/>
      <c r="P8465" s="17">
        <f t="shared" si="7089"/>
        <v>0</v>
      </c>
      <c r="Q8465" s="161" t="str">
        <f t="shared" si="7090"/>
        <v>-</v>
      </c>
    </row>
    <row r="8466" spans="1:17" x14ac:dyDescent="0.25">
      <c r="A8466" s="4" t="s">
        <v>2839</v>
      </c>
      <c r="B8466" s="4" t="s">
        <v>82</v>
      </c>
      <c r="C8466" s="4" t="s">
        <v>1192</v>
      </c>
      <c r="D8466" s="4" t="s">
        <v>3019</v>
      </c>
      <c r="E8466" s="3" t="s">
        <v>212</v>
      </c>
      <c r="F8466" s="4"/>
      <c r="G8466" s="16" t="s">
        <v>2860</v>
      </c>
      <c r="H8466" s="16" t="s">
        <v>211</v>
      </c>
      <c r="I8466" s="183">
        <v>24500</v>
      </c>
      <c r="J8466" s="183">
        <v>13000</v>
      </c>
      <c r="K8466" s="183">
        <v>10000</v>
      </c>
      <c r="L8466" s="183">
        <f t="shared" si="7098"/>
        <v>3000</v>
      </c>
      <c r="M8466" s="17">
        <v>1000</v>
      </c>
      <c r="N8466" s="17">
        <v>1000</v>
      </c>
      <c r="O8466" s="17">
        <v>1000</v>
      </c>
      <c r="P8466" s="17">
        <f t="shared" si="7089"/>
        <v>13000</v>
      </c>
      <c r="Q8466" s="183">
        <f t="shared" si="7090"/>
        <v>100</v>
      </c>
    </row>
    <row r="8467" spans="1:17" x14ac:dyDescent="0.25">
      <c r="A8467" s="4" t="s">
        <v>2839</v>
      </c>
      <c r="B8467" s="4" t="s">
        <v>82</v>
      </c>
      <c r="C8467" s="4" t="s">
        <v>1192</v>
      </c>
      <c r="D8467" s="4" t="s">
        <v>3019</v>
      </c>
      <c r="E8467" s="3" t="s">
        <v>215</v>
      </c>
      <c r="F8467" s="4"/>
      <c r="G8467" s="16" t="s">
        <v>2860</v>
      </c>
      <c r="H8467" s="16" t="s">
        <v>214</v>
      </c>
      <c r="I8467" s="183">
        <v>3718</v>
      </c>
      <c r="J8467" s="183">
        <v>3468</v>
      </c>
      <c r="K8467" s="183">
        <v>2000</v>
      </c>
      <c r="L8467" s="183">
        <f t="shared" si="7098"/>
        <v>0</v>
      </c>
      <c r="M8467" s="17"/>
      <c r="N8467" s="17"/>
      <c r="O8467" s="17"/>
      <c r="P8467" s="17">
        <f t="shared" si="7089"/>
        <v>2000</v>
      </c>
      <c r="Q8467" s="183">
        <f t="shared" si="7090"/>
        <v>57.670126874279127</v>
      </c>
    </row>
    <row r="8468" spans="1:17" x14ac:dyDescent="0.25">
      <c r="A8468" s="1" t="s">
        <v>2839</v>
      </c>
      <c r="B8468" s="1" t="s">
        <v>82</v>
      </c>
      <c r="C8468" s="1" t="s">
        <v>1192</v>
      </c>
      <c r="D8468" s="1" t="s">
        <v>3019</v>
      </c>
      <c r="E8468" s="1" t="s">
        <v>40</v>
      </c>
      <c r="F8468" s="4" t="s">
        <v>1</v>
      </c>
      <c r="G8468" s="16" t="s">
        <v>1</v>
      </c>
      <c r="H8468" s="2" t="s">
        <v>41</v>
      </c>
      <c r="I8468" s="185">
        <f t="shared" ref="I8468:O8468" si="7099">SUM(I8469:I8471)</f>
        <v>168690</v>
      </c>
      <c r="J8468" s="185">
        <f t="shared" si="7099"/>
        <v>129618</v>
      </c>
      <c r="K8468" s="185">
        <f t="shared" si="7099"/>
        <v>115627</v>
      </c>
      <c r="L8468" s="185">
        <f t="shared" si="7099"/>
        <v>2199</v>
      </c>
      <c r="M8468" s="15">
        <f t="shared" si="7099"/>
        <v>733</v>
      </c>
      <c r="N8468" s="15">
        <f t="shared" si="7099"/>
        <v>733</v>
      </c>
      <c r="O8468" s="15">
        <f t="shared" si="7099"/>
        <v>733</v>
      </c>
      <c r="P8468" s="15">
        <f t="shared" si="7089"/>
        <v>117826</v>
      </c>
      <c r="Q8468" s="185">
        <f t="shared" si="7090"/>
        <v>90.902498109830418</v>
      </c>
    </row>
    <row r="8469" spans="1:17" x14ac:dyDescent="0.25">
      <c r="A8469" s="4" t="s">
        <v>2839</v>
      </c>
      <c r="B8469" s="4" t="s">
        <v>82</v>
      </c>
      <c r="C8469" s="4" t="s">
        <v>1192</v>
      </c>
      <c r="D8469" s="4" t="s">
        <v>3019</v>
      </c>
      <c r="E8469" s="3" t="s">
        <v>42</v>
      </c>
      <c r="F8469" s="4"/>
      <c r="G8469" s="16" t="s">
        <v>2860</v>
      </c>
      <c r="H8469" s="16" t="s">
        <v>41</v>
      </c>
      <c r="I8469" s="183">
        <v>156000</v>
      </c>
      <c r="J8469" s="183">
        <v>119081</v>
      </c>
      <c r="K8469" s="183">
        <v>107300</v>
      </c>
      <c r="L8469" s="183">
        <f>M8469+N8469+O8469</f>
        <v>0</v>
      </c>
      <c r="M8469" s="17"/>
      <c r="N8469" s="17"/>
      <c r="O8469" s="17"/>
      <c r="P8469" s="17">
        <f t="shared" si="7089"/>
        <v>107300</v>
      </c>
      <c r="Q8469" s="183">
        <f t="shared" si="7090"/>
        <v>90.106734071766283</v>
      </c>
    </row>
    <row r="8470" spans="1:17" ht="22.5" x14ac:dyDescent="0.25">
      <c r="A8470" s="4" t="s">
        <v>2839</v>
      </c>
      <c r="B8470" s="4" t="s">
        <v>82</v>
      </c>
      <c r="C8470" s="4" t="s">
        <v>1192</v>
      </c>
      <c r="D8470" s="4" t="s">
        <v>3019</v>
      </c>
      <c r="E8470" s="3" t="s">
        <v>42</v>
      </c>
      <c r="F8470" s="4" t="s">
        <v>3026</v>
      </c>
      <c r="G8470" s="16" t="s">
        <v>2860</v>
      </c>
      <c r="H8470" s="16" t="s">
        <v>50</v>
      </c>
      <c r="I8470" s="183">
        <v>12680</v>
      </c>
      <c r="J8470" s="183">
        <v>10527</v>
      </c>
      <c r="K8470" s="183">
        <v>8327</v>
      </c>
      <c r="L8470" s="183">
        <f>M8470+N8470+O8470</f>
        <v>2199</v>
      </c>
      <c r="M8470" s="17">
        <v>733</v>
      </c>
      <c r="N8470" s="17">
        <v>733</v>
      </c>
      <c r="O8470" s="17">
        <v>733</v>
      </c>
      <c r="P8470" s="17">
        <f t="shared" si="7089"/>
        <v>10526</v>
      </c>
      <c r="Q8470" s="183">
        <f t="shared" si="7090"/>
        <v>99.990500617459873</v>
      </c>
    </row>
    <row r="8471" spans="1:17" ht="22.5" x14ac:dyDescent="0.25">
      <c r="A8471" s="4" t="s">
        <v>2839</v>
      </c>
      <c r="B8471" s="4" t="s">
        <v>82</v>
      </c>
      <c r="C8471" s="4" t="s">
        <v>1192</v>
      </c>
      <c r="D8471" s="4" t="s">
        <v>3019</v>
      </c>
      <c r="E8471" s="3" t="s">
        <v>42</v>
      </c>
      <c r="F8471" s="4" t="s">
        <v>3027</v>
      </c>
      <c r="G8471" s="16" t="s">
        <v>2860</v>
      </c>
      <c r="H8471" s="16" t="s">
        <v>56</v>
      </c>
      <c r="I8471" s="183">
        <v>10</v>
      </c>
      <c r="J8471" s="183">
        <v>10</v>
      </c>
      <c r="K8471" s="183">
        <v>0</v>
      </c>
      <c r="L8471" s="183">
        <f>M8471+N8471+O8471</f>
        <v>0</v>
      </c>
      <c r="M8471" s="17"/>
      <c r="N8471" s="17"/>
      <c r="O8471" s="17"/>
      <c r="P8471" s="17">
        <f t="shared" si="7089"/>
        <v>0</v>
      </c>
      <c r="Q8471" s="183">
        <f t="shared" si="7090"/>
        <v>0</v>
      </c>
    </row>
    <row r="8472" spans="1:17" ht="22.5" x14ac:dyDescent="0.25">
      <c r="A8472" s="1" t="s">
        <v>1</v>
      </c>
      <c r="B8472" s="1" t="s">
        <v>1</v>
      </c>
      <c r="C8472" s="1" t="s">
        <v>1</v>
      </c>
      <c r="D8472" s="2" t="s">
        <v>1</v>
      </c>
      <c r="E8472" s="2" t="s">
        <v>1</v>
      </c>
      <c r="F8472" s="2" t="s">
        <v>1</v>
      </c>
      <c r="G8472" s="2" t="s">
        <v>1</v>
      </c>
      <c r="H8472" s="13" t="s">
        <v>57</v>
      </c>
      <c r="I8472" s="184">
        <f t="shared" ref="I8472:O8472" si="7100">SUM(I8473)</f>
        <v>4220</v>
      </c>
      <c r="J8472" s="184">
        <f t="shared" si="7100"/>
        <v>12200</v>
      </c>
      <c r="K8472" s="184">
        <f t="shared" si="7100"/>
        <v>12000</v>
      </c>
      <c r="L8472" s="184">
        <f t="shared" si="7100"/>
        <v>0</v>
      </c>
      <c r="M8472" s="14">
        <f t="shared" si="7100"/>
        <v>0</v>
      </c>
      <c r="N8472" s="14">
        <f t="shared" si="7100"/>
        <v>0</v>
      </c>
      <c r="O8472" s="14">
        <f t="shared" si="7100"/>
        <v>0</v>
      </c>
      <c r="P8472" s="14">
        <f t="shared" si="7089"/>
        <v>12000</v>
      </c>
      <c r="Q8472" s="184">
        <f t="shared" si="7090"/>
        <v>98.360655737704917</v>
      </c>
    </row>
    <row r="8473" spans="1:17" x14ac:dyDescent="0.25">
      <c r="A8473" s="4" t="s">
        <v>2839</v>
      </c>
      <c r="B8473" s="4" t="s">
        <v>82</v>
      </c>
      <c r="C8473" s="4" t="s">
        <v>1192</v>
      </c>
      <c r="D8473" s="4" t="s">
        <v>3019</v>
      </c>
      <c r="E8473" s="2" t="s">
        <v>58</v>
      </c>
      <c r="F8473" s="2" t="s">
        <v>1</v>
      </c>
      <c r="G8473" s="2" t="s">
        <v>1</v>
      </c>
      <c r="H8473" s="2" t="s">
        <v>59</v>
      </c>
      <c r="I8473" s="185">
        <f t="shared" ref="I8473:L8473" si="7101">SUM(I8474:I8475)</f>
        <v>4220</v>
      </c>
      <c r="J8473" s="185">
        <f t="shared" ref="J8473" si="7102">SUM(J8474:J8475)</f>
        <v>12200</v>
      </c>
      <c r="K8473" s="185">
        <f t="shared" ref="K8473" si="7103">SUM(K8474:K8475)</f>
        <v>12000</v>
      </c>
      <c r="L8473" s="185">
        <f t="shared" si="7101"/>
        <v>0</v>
      </c>
      <c r="M8473" s="15">
        <f t="shared" ref="M8473:O8473" si="7104">SUM(M8474:M8475)</f>
        <v>0</v>
      </c>
      <c r="N8473" s="15">
        <f t="shared" si="7104"/>
        <v>0</v>
      </c>
      <c r="O8473" s="15">
        <f t="shared" si="7104"/>
        <v>0</v>
      </c>
      <c r="P8473" s="15">
        <f t="shared" si="7089"/>
        <v>12000</v>
      </c>
      <c r="Q8473" s="185">
        <f t="shared" si="7090"/>
        <v>98.360655737704917</v>
      </c>
    </row>
    <row r="8474" spans="1:17" x14ac:dyDescent="0.25">
      <c r="A8474" s="4" t="s">
        <v>2839</v>
      </c>
      <c r="B8474" s="4" t="s">
        <v>82</v>
      </c>
      <c r="C8474" s="4" t="s">
        <v>1192</v>
      </c>
      <c r="D8474" s="4" t="s">
        <v>3019</v>
      </c>
      <c r="E8474" s="3" t="s">
        <v>105</v>
      </c>
      <c r="F8474" s="4"/>
      <c r="G8474" s="16" t="s">
        <v>2860</v>
      </c>
      <c r="H8474" s="16" t="s">
        <v>104</v>
      </c>
      <c r="I8474" s="183">
        <v>2110</v>
      </c>
      <c r="J8474" s="183">
        <v>12100</v>
      </c>
      <c r="K8474" s="183">
        <v>12000</v>
      </c>
      <c r="L8474" s="183">
        <f>M8474+N8474+O8474</f>
        <v>0</v>
      </c>
      <c r="M8474" s="17"/>
      <c r="N8474" s="17"/>
      <c r="O8474" s="17"/>
      <c r="P8474" s="17">
        <f t="shared" si="7089"/>
        <v>12000</v>
      </c>
      <c r="Q8474" s="183">
        <f t="shared" si="7090"/>
        <v>99.173553719008268</v>
      </c>
    </row>
    <row r="8475" spans="1:17" x14ac:dyDescent="0.25">
      <c r="A8475" s="4" t="s">
        <v>2839</v>
      </c>
      <c r="B8475" s="4" t="s">
        <v>82</v>
      </c>
      <c r="C8475" s="4" t="s">
        <v>1192</v>
      </c>
      <c r="D8475" s="4" t="s">
        <v>3019</v>
      </c>
      <c r="E8475" s="3" t="s">
        <v>69</v>
      </c>
      <c r="F8475" s="4"/>
      <c r="G8475" s="16" t="s">
        <v>2860</v>
      </c>
      <c r="H8475" s="16" t="s">
        <v>68</v>
      </c>
      <c r="I8475" s="183">
        <v>2110</v>
      </c>
      <c r="J8475" s="183">
        <v>100</v>
      </c>
      <c r="K8475" s="183">
        <v>0</v>
      </c>
      <c r="L8475" s="183">
        <f>M8475+N8475+O8475</f>
        <v>0</v>
      </c>
      <c r="M8475" s="17"/>
      <c r="N8475" s="17"/>
      <c r="O8475" s="17"/>
      <c r="P8475" s="17">
        <f t="shared" si="7089"/>
        <v>0</v>
      </c>
      <c r="Q8475" s="183">
        <f t="shared" si="7090"/>
        <v>0</v>
      </c>
    </row>
    <row r="8476" spans="1:17" ht="22.5" x14ac:dyDescent="0.25">
      <c r="A8476" s="1" t="s">
        <v>1</v>
      </c>
      <c r="B8476" s="1" t="s">
        <v>1</v>
      </c>
      <c r="C8476" s="1" t="s">
        <v>1</v>
      </c>
      <c r="D8476" s="2" t="s">
        <v>1</v>
      </c>
      <c r="E8476" s="2" t="s">
        <v>1</v>
      </c>
      <c r="F8476" s="2" t="s">
        <v>1</v>
      </c>
      <c r="G8476" s="2" t="s">
        <v>1</v>
      </c>
      <c r="H8476" s="13" t="s">
        <v>70</v>
      </c>
      <c r="I8476" s="184">
        <f t="shared" ref="I8476:O8476" si="7105">SUM(I8477)</f>
        <v>46000</v>
      </c>
      <c r="J8476" s="184">
        <f t="shared" si="7105"/>
        <v>89346</v>
      </c>
      <c r="K8476" s="184">
        <f t="shared" si="7105"/>
        <v>89346</v>
      </c>
      <c r="L8476" s="184">
        <f t="shared" si="7105"/>
        <v>0</v>
      </c>
      <c r="M8476" s="14">
        <f t="shared" si="7105"/>
        <v>0</v>
      </c>
      <c r="N8476" s="14">
        <f t="shared" si="7105"/>
        <v>0</v>
      </c>
      <c r="O8476" s="14">
        <f t="shared" si="7105"/>
        <v>0</v>
      </c>
      <c r="P8476" s="14">
        <f t="shared" si="7089"/>
        <v>89346</v>
      </c>
      <c r="Q8476" s="184">
        <f t="shared" si="7090"/>
        <v>100</v>
      </c>
    </row>
    <row r="8477" spans="1:17" x14ac:dyDescent="0.25">
      <c r="A8477" s="4" t="s">
        <v>2839</v>
      </c>
      <c r="B8477" s="4" t="s">
        <v>82</v>
      </c>
      <c r="C8477" s="4" t="s">
        <v>1192</v>
      </c>
      <c r="D8477" s="4" t="s">
        <v>3019</v>
      </c>
      <c r="E8477" s="2" t="s">
        <v>71</v>
      </c>
      <c r="F8477" s="2" t="s">
        <v>1</v>
      </c>
      <c r="G8477" s="2" t="s">
        <v>1</v>
      </c>
      <c r="H8477" s="2" t="s">
        <v>72</v>
      </c>
      <c r="I8477" s="183">
        <f t="shared" ref="I8477:L8477" si="7106">SUM(I8478:I8479)</f>
        <v>46000</v>
      </c>
      <c r="J8477" s="183">
        <f t="shared" ref="J8477" si="7107">SUM(J8478:J8479)</f>
        <v>89346</v>
      </c>
      <c r="K8477" s="183">
        <f>SUM(K8478:K8479)</f>
        <v>89346</v>
      </c>
      <c r="L8477" s="183">
        <f t="shared" si="7106"/>
        <v>0</v>
      </c>
      <c r="M8477" s="17">
        <f t="shared" ref="M8477:O8477" si="7108">SUM(M8478:M8479)</f>
        <v>0</v>
      </c>
      <c r="N8477" s="17">
        <f t="shared" si="7108"/>
        <v>0</v>
      </c>
      <c r="O8477" s="17">
        <f t="shared" si="7108"/>
        <v>0</v>
      </c>
      <c r="P8477" s="17">
        <f t="shared" si="7089"/>
        <v>89346</v>
      </c>
      <c r="Q8477" s="183">
        <f t="shared" si="7090"/>
        <v>100</v>
      </c>
    </row>
    <row r="8478" spans="1:17" x14ac:dyDescent="0.25">
      <c r="A8478" s="4" t="s">
        <v>2839</v>
      </c>
      <c r="B8478" s="4" t="s">
        <v>82</v>
      </c>
      <c r="C8478" s="4" t="s">
        <v>1192</v>
      </c>
      <c r="D8478" s="4" t="s">
        <v>3019</v>
      </c>
      <c r="E8478" s="3" t="s">
        <v>75</v>
      </c>
      <c r="F8478" s="4"/>
      <c r="G8478" s="16" t="s">
        <v>2860</v>
      </c>
      <c r="H8478" s="16" t="s">
        <v>74</v>
      </c>
      <c r="I8478" s="183">
        <v>46000</v>
      </c>
      <c r="J8478" s="183">
        <v>89346</v>
      </c>
      <c r="K8478" s="183">
        <v>89346</v>
      </c>
      <c r="L8478" s="183">
        <f>M8478+N8478+O8478</f>
        <v>0</v>
      </c>
      <c r="M8478" s="17"/>
      <c r="N8478" s="17"/>
      <c r="O8478" s="17"/>
      <c r="P8478" s="17">
        <f t="shared" si="7089"/>
        <v>89346</v>
      </c>
      <c r="Q8478" s="183">
        <f t="shared" si="7090"/>
        <v>100</v>
      </c>
    </row>
    <row r="8479" spans="1:17" x14ac:dyDescent="0.25">
      <c r="A8479" s="143" t="s">
        <v>2839</v>
      </c>
      <c r="B8479" s="143" t="s">
        <v>82</v>
      </c>
      <c r="C8479" s="143" t="s">
        <v>1192</v>
      </c>
      <c r="D8479" s="144" t="s">
        <v>3019</v>
      </c>
      <c r="E8479" s="145" t="s">
        <v>3426</v>
      </c>
      <c r="F8479" s="144"/>
      <c r="G8479" s="146" t="s">
        <v>3416</v>
      </c>
      <c r="H8479" s="147" t="s">
        <v>2593</v>
      </c>
      <c r="I8479" s="183"/>
      <c r="J8479" s="183">
        <v>0</v>
      </c>
      <c r="K8479" s="183">
        <v>0</v>
      </c>
      <c r="L8479" s="183">
        <f>M8479+N8479+O8479</f>
        <v>0</v>
      </c>
      <c r="M8479" s="17"/>
      <c r="N8479" s="17"/>
      <c r="O8479" s="17"/>
      <c r="P8479" s="17">
        <f t="shared" si="7089"/>
        <v>0</v>
      </c>
      <c r="Q8479" s="183" t="str">
        <f t="shared" si="7090"/>
        <v>-</v>
      </c>
    </row>
    <row r="8480" spans="1:17" ht="22.5" x14ac:dyDescent="0.25">
      <c r="A8480" s="1" t="s">
        <v>1</v>
      </c>
      <c r="B8480" s="1" t="s">
        <v>1</v>
      </c>
      <c r="C8480" s="1" t="s">
        <v>1</v>
      </c>
      <c r="D8480" s="2" t="s">
        <v>1</v>
      </c>
      <c r="E8480" s="2" t="s">
        <v>1</v>
      </c>
      <c r="F8480" s="2" t="s">
        <v>1</v>
      </c>
      <c r="G8480" s="2" t="s">
        <v>1</v>
      </c>
      <c r="H8480" s="13" t="s">
        <v>868</v>
      </c>
      <c r="I8480" s="184">
        <f t="shared" ref="I8480:O8481" si="7109">SUM(I8481)</f>
        <v>0</v>
      </c>
      <c r="J8480" s="184">
        <f t="shared" si="7109"/>
        <v>0</v>
      </c>
      <c r="K8480" s="184">
        <f t="shared" si="7109"/>
        <v>0</v>
      </c>
      <c r="L8480" s="184">
        <f t="shared" si="7109"/>
        <v>0</v>
      </c>
      <c r="M8480" s="14">
        <f t="shared" si="7109"/>
        <v>0</v>
      </c>
      <c r="N8480" s="14">
        <f t="shared" si="7109"/>
        <v>0</v>
      </c>
      <c r="O8480" s="14">
        <f t="shared" si="7109"/>
        <v>0</v>
      </c>
      <c r="P8480" s="14">
        <f t="shared" si="7089"/>
        <v>0</v>
      </c>
      <c r="Q8480" s="163" t="str">
        <f t="shared" si="7090"/>
        <v>-</v>
      </c>
    </row>
    <row r="8481" spans="1:17" x14ac:dyDescent="0.25">
      <c r="A8481" s="4" t="s">
        <v>2839</v>
      </c>
      <c r="B8481" s="4" t="s">
        <v>82</v>
      </c>
      <c r="C8481" s="4" t="s">
        <v>1192</v>
      </c>
      <c r="D8481" s="4" t="s">
        <v>3019</v>
      </c>
      <c r="E8481" s="2" t="s">
        <v>869</v>
      </c>
      <c r="F8481" s="2" t="s">
        <v>1</v>
      </c>
      <c r="G8481" s="2" t="s">
        <v>1</v>
      </c>
      <c r="H8481" s="2" t="s">
        <v>870</v>
      </c>
      <c r="I8481" s="183">
        <f t="shared" si="7109"/>
        <v>0</v>
      </c>
      <c r="J8481" s="183">
        <f t="shared" si="7109"/>
        <v>0</v>
      </c>
      <c r="K8481" s="183">
        <f t="shared" si="7109"/>
        <v>0</v>
      </c>
      <c r="L8481" s="183">
        <f t="shared" si="7109"/>
        <v>0</v>
      </c>
      <c r="M8481" s="17">
        <f t="shared" si="7109"/>
        <v>0</v>
      </c>
      <c r="N8481" s="17">
        <f t="shared" si="7109"/>
        <v>0</v>
      </c>
      <c r="O8481" s="17">
        <f t="shared" si="7109"/>
        <v>0</v>
      </c>
      <c r="P8481" s="17">
        <f t="shared" si="7089"/>
        <v>0</v>
      </c>
      <c r="Q8481" s="183" t="str">
        <f t="shared" si="7090"/>
        <v>-</v>
      </c>
    </row>
    <row r="8482" spans="1:17" x14ac:dyDescent="0.25">
      <c r="A8482" s="4" t="s">
        <v>2839</v>
      </c>
      <c r="B8482" s="4" t="s">
        <v>82</v>
      </c>
      <c r="C8482" s="4" t="s">
        <v>1192</v>
      </c>
      <c r="D8482" s="4" t="s">
        <v>3019</v>
      </c>
      <c r="E8482" s="3" t="s">
        <v>876</v>
      </c>
      <c r="F8482" s="4"/>
      <c r="G8482" s="16" t="s">
        <v>2860</v>
      </c>
      <c r="H8482" s="16" t="s">
        <v>875</v>
      </c>
      <c r="I8482" s="183">
        <v>0</v>
      </c>
      <c r="J8482" s="183">
        <v>0</v>
      </c>
      <c r="K8482" s="183">
        <v>0</v>
      </c>
      <c r="L8482" s="183">
        <f>M8482+N8482+O8482</f>
        <v>0</v>
      </c>
      <c r="M8482" s="17"/>
      <c r="N8482" s="17"/>
      <c r="O8482" s="17"/>
      <c r="P8482" s="17">
        <f t="shared" si="7089"/>
        <v>0</v>
      </c>
      <c r="Q8482" s="183" t="str">
        <f t="shared" si="7090"/>
        <v>-</v>
      </c>
    </row>
    <row r="8483" spans="1:17" ht="22.5" x14ac:dyDescent="0.25">
      <c r="A8483" s="16" t="s">
        <v>1</v>
      </c>
      <c r="B8483" s="16" t="s">
        <v>1</v>
      </c>
      <c r="C8483" s="16" t="s">
        <v>1</v>
      </c>
      <c r="D8483" s="16" t="s">
        <v>1</v>
      </c>
      <c r="E8483" s="16" t="s">
        <v>1</v>
      </c>
      <c r="F8483" s="16" t="s">
        <v>1</v>
      </c>
      <c r="G8483" s="16" t="s">
        <v>1</v>
      </c>
      <c r="H8483" s="13" t="s">
        <v>3028</v>
      </c>
      <c r="I8483" s="184">
        <f t="shared" ref="I8483:O8483" si="7110">SUM(I8449,I8472,I8476,I8480)</f>
        <v>4383571</v>
      </c>
      <c r="J8483" s="184">
        <f t="shared" si="7110"/>
        <v>4279371</v>
      </c>
      <c r="K8483" s="184">
        <f t="shared" si="7110"/>
        <v>3418728</v>
      </c>
      <c r="L8483" s="184">
        <f t="shared" si="7110"/>
        <v>844989</v>
      </c>
      <c r="M8483" s="14">
        <f t="shared" si="7110"/>
        <v>310126</v>
      </c>
      <c r="N8483" s="14">
        <f t="shared" si="7110"/>
        <v>310126</v>
      </c>
      <c r="O8483" s="14">
        <f t="shared" si="7110"/>
        <v>224737</v>
      </c>
      <c r="P8483" s="14">
        <f t="shared" si="7089"/>
        <v>4263717</v>
      </c>
      <c r="Q8483" s="184">
        <f t="shared" si="7090"/>
        <v>99.63419857731428</v>
      </c>
    </row>
    <row r="8484" spans="1:17" ht="15.75" thickBot="1" x14ac:dyDescent="0.3">
      <c r="A8484" s="16" t="s">
        <v>1</v>
      </c>
      <c r="B8484" s="16" t="s">
        <v>1</v>
      </c>
      <c r="C8484" s="16" t="s">
        <v>1</v>
      </c>
      <c r="D8484" s="16" t="s">
        <v>1</v>
      </c>
      <c r="E8484" s="16" t="s">
        <v>1</v>
      </c>
      <c r="F8484" s="16" t="s">
        <v>1</v>
      </c>
      <c r="G8484" s="16" t="s">
        <v>1</v>
      </c>
      <c r="H8484" s="2" t="s">
        <v>77</v>
      </c>
      <c r="I8484" s="185">
        <v>74</v>
      </c>
      <c r="J8484" s="185">
        <v>74</v>
      </c>
      <c r="K8484" s="185"/>
      <c r="L8484" s="185"/>
      <c r="M8484" s="15"/>
      <c r="N8484" s="15"/>
      <c r="O8484" s="15"/>
      <c r="P8484" s="15"/>
      <c r="Q8484" s="164"/>
    </row>
    <row r="8485" spans="1:17" ht="45.75" thickBot="1" x14ac:dyDescent="0.3">
      <c r="A8485" s="212" t="s">
        <v>1</v>
      </c>
      <c r="B8485" s="212" t="s">
        <v>1</v>
      </c>
      <c r="C8485" s="212" t="s">
        <v>1</v>
      </c>
      <c r="D8485" s="212" t="s">
        <v>1</v>
      </c>
      <c r="E8485" s="212" t="s">
        <v>1</v>
      </c>
      <c r="F8485" s="212" t="s">
        <v>1</v>
      </c>
      <c r="G8485" s="214" t="s">
        <v>1</v>
      </c>
      <c r="H8485" s="5" t="s">
        <v>78</v>
      </c>
      <c r="I8485" s="109" t="s">
        <v>3374</v>
      </c>
      <c r="J8485" s="109" t="s">
        <v>3433</v>
      </c>
      <c r="K8485" s="109" t="s">
        <v>3437</v>
      </c>
      <c r="L8485" s="109" t="s">
        <v>3434</v>
      </c>
      <c r="M8485" s="5" t="s">
        <v>3439</v>
      </c>
      <c r="N8485" s="5" t="s">
        <v>3440</v>
      </c>
      <c r="O8485" s="5" t="s">
        <v>3441</v>
      </c>
      <c r="P8485" s="5" t="s">
        <v>3438</v>
      </c>
      <c r="Q8485" s="162" t="s">
        <v>3302</v>
      </c>
    </row>
    <row r="8486" spans="1:17" x14ac:dyDescent="0.25">
      <c r="A8486" s="213"/>
      <c r="B8486" s="213"/>
      <c r="C8486" s="213"/>
      <c r="D8486" s="213"/>
      <c r="E8486" s="213"/>
      <c r="F8486" s="213"/>
      <c r="G8486" s="215"/>
      <c r="H8486" s="18" t="s">
        <v>1</v>
      </c>
      <c r="I8486" s="110">
        <v>1</v>
      </c>
      <c r="J8486" s="110">
        <v>2</v>
      </c>
      <c r="K8486" s="110">
        <v>20</v>
      </c>
      <c r="L8486" s="110" t="s">
        <v>3402</v>
      </c>
      <c r="M8486" s="12">
        <v>5</v>
      </c>
      <c r="N8486" s="12">
        <v>6</v>
      </c>
      <c r="O8486" s="12">
        <v>7</v>
      </c>
      <c r="P8486" s="12" t="s">
        <v>3303</v>
      </c>
      <c r="Q8486" s="110">
        <v>9</v>
      </c>
    </row>
    <row r="8487" spans="1:17" x14ac:dyDescent="0.25">
      <c r="A8487" s="213"/>
      <c r="B8487" s="213"/>
      <c r="C8487" s="213"/>
      <c r="D8487" s="213"/>
      <c r="E8487" s="213"/>
      <c r="F8487" s="213"/>
      <c r="G8487" s="215"/>
      <c r="H8487" s="19" t="s">
        <v>2874</v>
      </c>
      <c r="I8487" s="186">
        <f t="shared" ref="I8487:L8487" si="7111">SUM(I8483)</f>
        <v>4383571</v>
      </c>
      <c r="J8487" s="186">
        <f t="shared" ref="J8487" si="7112">SUM(J8483)</f>
        <v>4279371</v>
      </c>
      <c r="K8487" s="186">
        <f t="shared" ref="K8487" si="7113">SUM(K8483)</f>
        <v>3418728</v>
      </c>
      <c r="L8487" s="186">
        <f t="shared" si="7111"/>
        <v>844989</v>
      </c>
      <c r="M8487" s="20">
        <f t="shared" ref="M8487:O8487" si="7114">SUM(M8483)</f>
        <v>310126</v>
      </c>
      <c r="N8487" s="20">
        <f t="shared" si="7114"/>
        <v>310126</v>
      </c>
      <c r="O8487" s="20">
        <f t="shared" si="7114"/>
        <v>224737</v>
      </c>
      <c r="P8487" s="20">
        <f>K8487+L8487</f>
        <v>4263717</v>
      </c>
      <c r="Q8487" s="186">
        <f>IF(J8487=0,"-",P8487/J8487*100)</f>
        <v>99.63419857731428</v>
      </c>
    </row>
    <row r="8488" spans="1:17" x14ac:dyDescent="0.25">
      <c r="A8488" s="213"/>
      <c r="B8488" s="213"/>
      <c r="C8488" s="213"/>
      <c r="D8488" s="213"/>
      <c r="E8488" s="213"/>
      <c r="F8488" s="213"/>
      <c r="G8488" s="215"/>
      <c r="H8488" s="21" t="s">
        <v>80</v>
      </c>
      <c r="I8488" s="186">
        <f t="shared" ref="I8488:L8488" si="7115">SUM(I8487)</f>
        <v>4383571</v>
      </c>
      <c r="J8488" s="186">
        <f t="shared" ref="J8488" si="7116">SUM(J8487)</f>
        <v>4279371</v>
      </c>
      <c r="K8488" s="186">
        <f t="shared" ref="K8488" si="7117">SUM(K8487)</f>
        <v>3418728</v>
      </c>
      <c r="L8488" s="186">
        <f t="shared" si="7115"/>
        <v>844989</v>
      </c>
      <c r="M8488" s="20">
        <f t="shared" ref="M8488:O8488" si="7118">SUM(M8487)</f>
        <v>310126</v>
      </c>
      <c r="N8488" s="20">
        <f t="shared" si="7118"/>
        <v>310126</v>
      </c>
      <c r="O8488" s="20">
        <f t="shared" si="7118"/>
        <v>224737</v>
      </c>
      <c r="P8488" s="20">
        <f>K8488+L8488</f>
        <v>4263717</v>
      </c>
      <c r="Q8488" s="186">
        <f>IF(J8488=0,"-",P8488/J8488*100)</f>
        <v>99.63419857731428</v>
      </c>
    </row>
    <row r="8489" spans="1:17" x14ac:dyDescent="0.25">
      <c r="A8489" s="216"/>
      <c r="B8489" s="216"/>
      <c r="C8489" s="216"/>
      <c r="D8489" s="216"/>
      <c r="E8489" s="216"/>
      <c r="F8489" s="216"/>
      <c r="G8489" s="217"/>
      <c r="J8489" s="178">
        <v>0</v>
      </c>
      <c r="K8489" s="178">
        <v>0</v>
      </c>
      <c r="L8489" s="178">
        <f>M8489+N8489+O8489</f>
        <v>0</v>
      </c>
      <c r="P8489">
        <f>K8489+L8489</f>
        <v>0</v>
      </c>
      <c r="Q8489" s="160" t="str">
        <f>IF(J8489=0,"-",P8489/J8489*100)</f>
        <v>-</v>
      </c>
    </row>
    <row r="8490" spans="1:17" ht="15.75" thickBot="1" x14ac:dyDescent="0.3">
      <c r="A8490" s="16" t="s">
        <v>1</v>
      </c>
      <c r="B8490" s="16" t="s">
        <v>1</v>
      </c>
      <c r="C8490" s="16" t="s">
        <v>1</v>
      </c>
      <c r="D8490" s="16" t="s">
        <v>1</v>
      </c>
      <c r="E8490" s="16" t="s">
        <v>1</v>
      </c>
      <c r="F8490" s="16" t="s">
        <v>1</v>
      </c>
      <c r="G8490" s="16" t="s">
        <v>1</v>
      </c>
      <c r="H8490" s="22" t="s">
        <v>1</v>
      </c>
      <c r="I8490" s="187"/>
      <c r="J8490" s="187"/>
      <c r="K8490" s="187"/>
      <c r="L8490" s="187"/>
      <c r="M8490" s="22"/>
      <c r="N8490" s="22"/>
      <c r="O8490" s="22"/>
      <c r="P8490" s="22"/>
      <c r="Q8490" s="166"/>
    </row>
    <row r="8491" spans="1:17" ht="45.75" thickBot="1" x14ac:dyDescent="0.3">
      <c r="A8491" s="5" t="s">
        <v>4</v>
      </c>
      <c r="B8491" s="5" t="s">
        <v>5</v>
      </c>
      <c r="C8491" s="5" t="s">
        <v>6</v>
      </c>
      <c r="D8491" s="6" t="s">
        <v>1</v>
      </c>
      <c r="E8491" s="5" t="s">
        <v>7</v>
      </c>
      <c r="F8491" s="5" t="s">
        <v>8</v>
      </c>
      <c r="G8491" s="5" t="s">
        <v>9</v>
      </c>
      <c r="H8491" s="5" t="s">
        <v>10</v>
      </c>
      <c r="I8491" s="109" t="s">
        <v>3374</v>
      </c>
      <c r="J8491" s="109" t="s">
        <v>3433</v>
      </c>
      <c r="K8491" s="109" t="s">
        <v>3437</v>
      </c>
      <c r="L8491" s="109" t="s">
        <v>3434</v>
      </c>
      <c r="M8491" s="5" t="s">
        <v>3439</v>
      </c>
      <c r="N8491" s="5" t="s">
        <v>3440</v>
      </c>
      <c r="O8491" s="5" t="s">
        <v>3441</v>
      </c>
      <c r="P8491" s="5" t="s">
        <v>3438</v>
      </c>
      <c r="Q8491" s="162" t="s">
        <v>3302</v>
      </c>
    </row>
    <row r="8492" spans="1:17" x14ac:dyDescent="0.25">
      <c r="A8492" s="7" t="s">
        <v>1</v>
      </c>
      <c r="B8492" s="7" t="s">
        <v>1</v>
      </c>
      <c r="C8492" s="7" t="s">
        <v>1</v>
      </c>
      <c r="D8492" s="8" t="s">
        <v>1</v>
      </c>
      <c r="E8492" s="8" t="s">
        <v>1</v>
      </c>
      <c r="F8492" s="9" t="s">
        <v>1</v>
      </c>
      <c r="G8492" s="10" t="s">
        <v>1</v>
      </c>
      <c r="H8492" s="11" t="s">
        <v>1</v>
      </c>
      <c r="I8492" s="110">
        <v>1</v>
      </c>
      <c r="J8492" s="110">
        <v>2</v>
      </c>
      <c r="K8492" s="110">
        <v>20</v>
      </c>
      <c r="L8492" s="110" t="s">
        <v>3402</v>
      </c>
      <c r="M8492" s="12">
        <v>5</v>
      </c>
      <c r="N8492" s="12">
        <v>6</v>
      </c>
      <c r="O8492" s="12">
        <v>7</v>
      </c>
      <c r="P8492" s="12" t="s">
        <v>3303</v>
      </c>
      <c r="Q8492" s="110">
        <v>9</v>
      </c>
    </row>
    <row r="8493" spans="1:17" x14ac:dyDescent="0.25">
      <c r="A8493" s="1" t="s">
        <v>2839</v>
      </c>
      <c r="B8493" s="1" t="s">
        <v>82</v>
      </c>
      <c r="C8493" s="4" t="s">
        <v>1203</v>
      </c>
      <c r="D8493" s="4" t="s">
        <v>3029</v>
      </c>
      <c r="E8493" s="2" t="s">
        <v>1</v>
      </c>
      <c r="F8493" s="2" t="s">
        <v>1</v>
      </c>
      <c r="G8493" s="2" t="s">
        <v>1</v>
      </c>
      <c r="H8493" s="2" t="s">
        <v>3030</v>
      </c>
      <c r="I8493" s="183">
        <v>0</v>
      </c>
      <c r="J8493" s="183"/>
      <c r="K8493" s="183"/>
      <c r="L8493" s="183"/>
      <c r="M8493" s="3"/>
      <c r="N8493" s="3"/>
      <c r="O8493" s="3"/>
      <c r="P8493" s="3"/>
      <c r="Q8493" s="161"/>
    </row>
    <row r="8494" spans="1:17" ht="33.75" x14ac:dyDescent="0.25">
      <c r="A8494" s="1" t="s">
        <v>1</v>
      </c>
      <c r="B8494" s="1" t="s">
        <v>1</v>
      </c>
      <c r="C8494" s="1" t="s">
        <v>1</v>
      </c>
      <c r="D8494" s="2" t="s">
        <v>1</v>
      </c>
      <c r="E8494" s="2" t="s">
        <v>1</v>
      </c>
      <c r="F8494" s="2" t="s">
        <v>1</v>
      </c>
      <c r="G8494" s="2" t="s">
        <v>1</v>
      </c>
      <c r="H8494" s="13" t="s">
        <v>14</v>
      </c>
      <c r="I8494" s="184">
        <f t="shared" ref="I8494:L8494" si="7119">SUM(I8495,I8503,I8505)</f>
        <v>15525321</v>
      </c>
      <c r="J8494" s="184">
        <f t="shared" ref="J8494" si="7120">SUM(J8495,J8503,J8505)</f>
        <v>14978001</v>
      </c>
      <c r="K8494" s="184">
        <f t="shared" ref="K8494" si="7121">SUM(K8495,K8503,K8505)</f>
        <v>11598251</v>
      </c>
      <c r="L8494" s="184">
        <f t="shared" si="7119"/>
        <v>3051204</v>
      </c>
      <c r="M8494" s="14">
        <f t="shared" ref="M8494:O8494" si="7122">SUM(M8495,M8503,M8505)</f>
        <v>1301774</v>
      </c>
      <c r="N8494" s="14">
        <f t="shared" si="7122"/>
        <v>1268884</v>
      </c>
      <c r="O8494" s="14">
        <f t="shared" si="7122"/>
        <v>480546</v>
      </c>
      <c r="P8494" s="14">
        <f t="shared" ref="P8494:P8527" si="7123">K8494+L8494</f>
        <v>14649455</v>
      </c>
      <c r="Q8494" s="184">
        <f t="shared" ref="Q8494:Q8527" si="7124">IF(J8494=0,"-",P8494/J8494*100)</f>
        <v>97.806476311491764</v>
      </c>
    </row>
    <row r="8495" spans="1:17" x14ac:dyDescent="0.25">
      <c r="A8495" s="4" t="s">
        <v>2839</v>
      </c>
      <c r="B8495" s="4" t="s">
        <v>82</v>
      </c>
      <c r="C8495" s="4" t="s">
        <v>1203</v>
      </c>
      <c r="D8495" s="4" t="s">
        <v>3029</v>
      </c>
      <c r="E8495" s="2" t="s">
        <v>15</v>
      </c>
      <c r="F8495" s="2" t="s">
        <v>1</v>
      </c>
      <c r="G8495" s="2" t="s">
        <v>1</v>
      </c>
      <c r="H8495" s="2" t="s">
        <v>16</v>
      </c>
      <c r="I8495" s="185">
        <f t="shared" ref="I8495:L8495" si="7125">SUM(I8496:I8497)</f>
        <v>13499893</v>
      </c>
      <c r="J8495" s="185">
        <f t="shared" ref="J8495" si="7126">SUM(J8496:J8497)</f>
        <v>13252887</v>
      </c>
      <c r="K8495" s="185">
        <f t="shared" ref="K8495" si="7127">SUM(K8496:K8497)</f>
        <v>10295040</v>
      </c>
      <c r="L8495" s="185">
        <f t="shared" si="7125"/>
        <v>2703565</v>
      </c>
      <c r="M8495" s="15">
        <f t="shared" ref="M8495:O8495" si="7128">SUM(M8496:M8497)</f>
        <v>1166144</v>
      </c>
      <c r="N8495" s="15">
        <f t="shared" si="7128"/>
        <v>1132254</v>
      </c>
      <c r="O8495" s="15">
        <f t="shared" si="7128"/>
        <v>405167</v>
      </c>
      <c r="P8495" s="15">
        <f t="shared" si="7123"/>
        <v>12998605</v>
      </c>
      <c r="Q8495" s="185">
        <f t="shared" si="7124"/>
        <v>98.081308623547457</v>
      </c>
    </row>
    <row r="8496" spans="1:17" x14ac:dyDescent="0.25">
      <c r="A8496" s="4" t="s">
        <v>2839</v>
      </c>
      <c r="B8496" s="4" t="s">
        <v>82</v>
      </c>
      <c r="C8496" s="4" t="s">
        <v>1203</v>
      </c>
      <c r="D8496" s="4" t="s">
        <v>3029</v>
      </c>
      <c r="E8496" s="3" t="s">
        <v>18</v>
      </c>
      <c r="F8496" s="4"/>
      <c r="G8496" s="16" t="s">
        <v>2860</v>
      </c>
      <c r="H8496" s="16" t="s">
        <v>17</v>
      </c>
      <c r="I8496" s="183">
        <v>12544408</v>
      </c>
      <c r="J8496" s="183">
        <v>12285398</v>
      </c>
      <c r="K8496" s="183">
        <v>9552325</v>
      </c>
      <c r="L8496" s="183">
        <f>M8496+N8496+O8496</f>
        <v>2547066</v>
      </c>
      <c r="M8496" s="17">
        <v>1087000</v>
      </c>
      <c r="N8496" s="17">
        <v>1087000</v>
      </c>
      <c r="O8496" s="17">
        <v>373066</v>
      </c>
      <c r="P8496" s="17">
        <f t="shared" si="7123"/>
        <v>12099391</v>
      </c>
      <c r="Q8496" s="183">
        <f t="shared" si="7124"/>
        <v>98.485950556913167</v>
      </c>
    </row>
    <row r="8497" spans="1:17" x14ac:dyDescent="0.25">
      <c r="A8497" s="1" t="s">
        <v>2839</v>
      </c>
      <c r="B8497" s="1" t="s">
        <v>82</v>
      </c>
      <c r="C8497" s="1" t="s">
        <v>1203</v>
      </c>
      <c r="D8497" s="1" t="s">
        <v>3029</v>
      </c>
      <c r="E8497" s="1" t="s">
        <v>20</v>
      </c>
      <c r="F8497" s="4" t="s">
        <v>1</v>
      </c>
      <c r="G8497" s="16" t="s">
        <v>1</v>
      </c>
      <c r="H8497" s="2" t="s">
        <v>21</v>
      </c>
      <c r="I8497" s="185">
        <f t="shared" ref="I8497:O8497" si="7129">SUM(I8498:I8502)</f>
        <v>955485</v>
      </c>
      <c r="J8497" s="185">
        <f t="shared" si="7129"/>
        <v>967489</v>
      </c>
      <c r="K8497" s="185">
        <f t="shared" si="7129"/>
        <v>742715</v>
      </c>
      <c r="L8497" s="185">
        <f t="shared" si="7129"/>
        <v>156499</v>
      </c>
      <c r="M8497" s="15">
        <f t="shared" si="7129"/>
        <v>79144</v>
      </c>
      <c r="N8497" s="15">
        <f t="shared" si="7129"/>
        <v>45254</v>
      </c>
      <c r="O8497" s="15">
        <f t="shared" si="7129"/>
        <v>32101</v>
      </c>
      <c r="P8497" s="15">
        <f t="shared" si="7123"/>
        <v>899214</v>
      </c>
      <c r="Q8497" s="185">
        <f t="shared" si="7124"/>
        <v>92.943072220976148</v>
      </c>
    </row>
    <row r="8498" spans="1:17" x14ac:dyDescent="0.25">
      <c r="A8498" s="4" t="s">
        <v>2839</v>
      </c>
      <c r="B8498" s="4" t="s">
        <v>82</v>
      </c>
      <c r="C8498" s="4" t="s">
        <v>1203</v>
      </c>
      <c r="D8498" s="4" t="s">
        <v>3029</v>
      </c>
      <c r="E8498" s="3" t="s">
        <v>22</v>
      </c>
      <c r="F8498" s="4" t="s">
        <v>3031</v>
      </c>
      <c r="G8498" s="16" t="s">
        <v>2860</v>
      </c>
      <c r="H8498" s="16" t="s">
        <v>86</v>
      </c>
      <c r="I8498" s="183">
        <v>144584</v>
      </c>
      <c r="J8498" s="183">
        <v>144584</v>
      </c>
      <c r="K8498" s="183">
        <v>105194</v>
      </c>
      <c r="L8498" s="183">
        <f>M8498+N8498+O8498</f>
        <v>39390</v>
      </c>
      <c r="M8498" s="17">
        <v>13144</v>
      </c>
      <c r="N8498" s="17">
        <v>13144</v>
      </c>
      <c r="O8498" s="17">
        <v>13102</v>
      </c>
      <c r="P8498" s="17">
        <f t="shared" si="7123"/>
        <v>144584</v>
      </c>
      <c r="Q8498" s="183">
        <f t="shared" si="7124"/>
        <v>100</v>
      </c>
    </row>
    <row r="8499" spans="1:17" x14ac:dyDescent="0.25">
      <c r="A8499" s="4" t="s">
        <v>2839</v>
      </c>
      <c r="B8499" s="4" t="s">
        <v>82</v>
      </c>
      <c r="C8499" s="4" t="s">
        <v>1203</v>
      </c>
      <c r="D8499" s="4" t="s">
        <v>3029</v>
      </c>
      <c r="E8499" s="3" t="s">
        <v>22</v>
      </c>
      <c r="F8499" s="4" t="s">
        <v>3032</v>
      </c>
      <c r="G8499" s="16" t="s">
        <v>2860</v>
      </c>
      <c r="H8499" s="16" t="s">
        <v>26</v>
      </c>
      <c r="I8499" s="183">
        <v>559530</v>
      </c>
      <c r="J8499" s="183">
        <v>559530</v>
      </c>
      <c r="K8499" s="183">
        <v>448578</v>
      </c>
      <c r="L8499" s="183">
        <f>M8499+N8499+O8499</f>
        <v>77110</v>
      </c>
      <c r="M8499" s="17">
        <v>55000</v>
      </c>
      <c r="N8499" s="17">
        <v>22110</v>
      </c>
      <c r="O8499" s="17">
        <v>0</v>
      </c>
      <c r="P8499" s="17">
        <f t="shared" si="7123"/>
        <v>525688</v>
      </c>
      <c r="Q8499" s="183">
        <f t="shared" si="7124"/>
        <v>93.951709470448407</v>
      </c>
    </row>
    <row r="8500" spans="1:17" x14ac:dyDescent="0.25">
      <c r="A8500" s="4" t="s">
        <v>2839</v>
      </c>
      <c r="B8500" s="4" t="s">
        <v>82</v>
      </c>
      <c r="C8500" s="4" t="s">
        <v>1203</v>
      </c>
      <c r="D8500" s="4" t="s">
        <v>3029</v>
      </c>
      <c r="E8500" s="3" t="s">
        <v>22</v>
      </c>
      <c r="F8500" s="4" t="s">
        <v>3033</v>
      </c>
      <c r="G8500" s="16" t="s">
        <v>2860</v>
      </c>
      <c r="H8500" s="16" t="s">
        <v>28</v>
      </c>
      <c r="I8500" s="183">
        <v>142160</v>
      </c>
      <c r="J8500" s="183">
        <v>154164</v>
      </c>
      <c r="K8500" s="183">
        <v>154164</v>
      </c>
      <c r="L8500" s="183">
        <f>M8500+N8500+O8500</f>
        <v>0</v>
      </c>
      <c r="M8500" s="17"/>
      <c r="N8500" s="17"/>
      <c r="O8500" s="17"/>
      <c r="P8500" s="17">
        <f t="shared" si="7123"/>
        <v>154164</v>
      </c>
      <c r="Q8500" s="183">
        <f t="shared" si="7124"/>
        <v>100</v>
      </c>
    </row>
    <row r="8501" spans="1:17" x14ac:dyDescent="0.25">
      <c r="A8501" s="4" t="s">
        <v>2839</v>
      </c>
      <c r="B8501" s="4" t="s">
        <v>82</v>
      </c>
      <c r="C8501" s="4" t="s">
        <v>1203</v>
      </c>
      <c r="D8501" s="4" t="s">
        <v>3029</v>
      </c>
      <c r="E8501" s="3" t="s">
        <v>22</v>
      </c>
      <c r="F8501" s="4" t="s">
        <v>3034</v>
      </c>
      <c r="G8501" s="16" t="s">
        <v>2860</v>
      </c>
      <c r="H8501" s="16" t="s">
        <v>24</v>
      </c>
      <c r="I8501" s="183">
        <v>69211</v>
      </c>
      <c r="J8501" s="183">
        <v>69211</v>
      </c>
      <c r="K8501" s="183">
        <v>15779</v>
      </c>
      <c r="L8501" s="183">
        <f>M8501+N8501+O8501</f>
        <v>18999</v>
      </c>
      <c r="M8501" s="17"/>
      <c r="N8501" s="17"/>
      <c r="O8501" s="17">
        <v>18999</v>
      </c>
      <c r="P8501" s="17">
        <f t="shared" si="7123"/>
        <v>34778</v>
      </c>
      <c r="Q8501" s="183">
        <f t="shared" si="7124"/>
        <v>50.249237837915942</v>
      </c>
    </row>
    <row r="8502" spans="1:17" x14ac:dyDescent="0.25">
      <c r="A8502" s="4" t="s">
        <v>2839</v>
      </c>
      <c r="B8502" s="4" t="s">
        <v>82</v>
      </c>
      <c r="C8502" s="4" t="s">
        <v>1203</v>
      </c>
      <c r="D8502" s="4" t="s">
        <v>3029</v>
      </c>
      <c r="E8502" s="3" t="s">
        <v>22</v>
      </c>
      <c r="F8502" s="4" t="s">
        <v>3035</v>
      </c>
      <c r="G8502" s="16" t="s">
        <v>2860</v>
      </c>
      <c r="H8502" s="16" t="s">
        <v>30</v>
      </c>
      <c r="I8502" s="183">
        <v>40000</v>
      </c>
      <c r="J8502" s="183">
        <v>40000</v>
      </c>
      <c r="K8502" s="183">
        <v>19000</v>
      </c>
      <c r="L8502" s="183">
        <f>M8502+N8502+O8502</f>
        <v>21000</v>
      </c>
      <c r="M8502" s="17">
        <v>11000</v>
      </c>
      <c r="N8502" s="17">
        <v>10000</v>
      </c>
      <c r="O8502" s="17"/>
      <c r="P8502" s="17">
        <f t="shared" si="7123"/>
        <v>40000</v>
      </c>
      <c r="Q8502" s="183">
        <f t="shared" si="7124"/>
        <v>100</v>
      </c>
    </row>
    <row r="8503" spans="1:17" x14ac:dyDescent="0.25">
      <c r="A8503" s="4" t="s">
        <v>2839</v>
      </c>
      <c r="B8503" s="4" t="s">
        <v>82</v>
      </c>
      <c r="C8503" s="4" t="s">
        <v>1203</v>
      </c>
      <c r="D8503" s="4" t="s">
        <v>3029</v>
      </c>
      <c r="E8503" s="2" t="s">
        <v>31</v>
      </c>
      <c r="F8503" s="2" t="s">
        <v>1</v>
      </c>
      <c r="G8503" s="2" t="s">
        <v>1</v>
      </c>
      <c r="H8503" s="2" t="s">
        <v>32</v>
      </c>
      <c r="I8503" s="185">
        <f t="shared" ref="I8503:O8503" si="7130">SUM(I8504)</f>
        <v>1351128</v>
      </c>
      <c r="J8503" s="185">
        <f t="shared" si="7130"/>
        <v>1323710</v>
      </c>
      <c r="K8503" s="185">
        <f t="shared" si="7130"/>
        <v>1000848</v>
      </c>
      <c r="L8503" s="185">
        <f t="shared" si="7130"/>
        <v>281083</v>
      </c>
      <c r="M8503" s="15">
        <f t="shared" si="7130"/>
        <v>114050</v>
      </c>
      <c r="N8503" s="15">
        <f t="shared" si="7130"/>
        <v>114050</v>
      </c>
      <c r="O8503" s="15">
        <f t="shared" si="7130"/>
        <v>52983</v>
      </c>
      <c r="P8503" s="15">
        <f t="shared" si="7123"/>
        <v>1281931</v>
      </c>
      <c r="Q8503" s="185">
        <f t="shared" si="7124"/>
        <v>96.843795091069794</v>
      </c>
    </row>
    <row r="8504" spans="1:17" x14ac:dyDescent="0.25">
      <c r="A8504" s="4" t="s">
        <v>2839</v>
      </c>
      <c r="B8504" s="4" t="s">
        <v>82</v>
      </c>
      <c r="C8504" s="4" t="s">
        <v>1203</v>
      </c>
      <c r="D8504" s="4" t="s">
        <v>3029</v>
      </c>
      <c r="E8504" s="3" t="s">
        <v>34</v>
      </c>
      <c r="F8504" s="4"/>
      <c r="G8504" s="16" t="s">
        <v>2860</v>
      </c>
      <c r="H8504" s="16" t="s">
        <v>33</v>
      </c>
      <c r="I8504" s="183">
        <v>1351128</v>
      </c>
      <c r="J8504" s="183">
        <v>1323710</v>
      </c>
      <c r="K8504" s="183">
        <v>1000848</v>
      </c>
      <c r="L8504" s="183">
        <f>M8504+N8504+O8504</f>
        <v>281083</v>
      </c>
      <c r="M8504" s="17">
        <v>114050</v>
      </c>
      <c r="N8504" s="17">
        <v>114050</v>
      </c>
      <c r="O8504" s="17">
        <v>52983</v>
      </c>
      <c r="P8504" s="17">
        <f t="shared" si="7123"/>
        <v>1281931</v>
      </c>
      <c r="Q8504" s="183">
        <f t="shared" si="7124"/>
        <v>96.843795091069794</v>
      </c>
    </row>
    <row r="8505" spans="1:17" x14ac:dyDescent="0.25">
      <c r="A8505" s="4" t="s">
        <v>2839</v>
      </c>
      <c r="B8505" s="4" t="s">
        <v>82</v>
      </c>
      <c r="C8505" s="4" t="s">
        <v>1203</v>
      </c>
      <c r="D8505" s="4" t="s">
        <v>3029</v>
      </c>
      <c r="E8505" s="2" t="s">
        <v>35</v>
      </c>
      <c r="F8505" s="2" t="s">
        <v>1</v>
      </c>
      <c r="G8505" s="2" t="s">
        <v>1</v>
      </c>
      <c r="H8505" s="2" t="s">
        <v>36</v>
      </c>
      <c r="I8505" s="185">
        <f t="shared" ref="I8505:O8505" si="7131">SUM(I8506:I8514)</f>
        <v>674300</v>
      </c>
      <c r="J8505" s="185">
        <f t="shared" si="7131"/>
        <v>401404</v>
      </c>
      <c r="K8505" s="185">
        <f t="shared" si="7131"/>
        <v>302363</v>
      </c>
      <c r="L8505" s="185">
        <f t="shared" si="7131"/>
        <v>66556</v>
      </c>
      <c r="M8505" s="15">
        <f t="shared" si="7131"/>
        <v>21580</v>
      </c>
      <c r="N8505" s="15">
        <f t="shared" si="7131"/>
        <v>22580</v>
      </c>
      <c r="O8505" s="15">
        <f t="shared" si="7131"/>
        <v>22396</v>
      </c>
      <c r="P8505" s="15">
        <f t="shared" si="7123"/>
        <v>368919</v>
      </c>
      <c r="Q8505" s="185">
        <f t="shared" si="7124"/>
        <v>91.907155882851185</v>
      </c>
    </row>
    <row r="8506" spans="1:17" x14ac:dyDescent="0.25">
      <c r="A8506" s="4" t="s">
        <v>2839</v>
      </c>
      <c r="B8506" s="4" t="s">
        <v>82</v>
      </c>
      <c r="C8506" s="4" t="s">
        <v>1203</v>
      </c>
      <c r="D8506" s="4" t="s">
        <v>3029</v>
      </c>
      <c r="E8506" s="3" t="s">
        <v>39</v>
      </c>
      <c r="F8506" s="4"/>
      <c r="G8506" s="16" t="s">
        <v>2860</v>
      </c>
      <c r="H8506" s="16" t="s">
        <v>38</v>
      </c>
      <c r="I8506" s="183">
        <v>18500</v>
      </c>
      <c r="J8506" s="183">
        <v>5775</v>
      </c>
      <c r="K8506" s="183">
        <v>5775</v>
      </c>
      <c r="L8506" s="183">
        <f t="shared" ref="L8506:L8513" si="7132">M8506+N8506+O8506</f>
        <v>0</v>
      </c>
      <c r="M8506" s="17"/>
      <c r="N8506" s="17"/>
      <c r="O8506" s="17"/>
      <c r="P8506" s="17">
        <f t="shared" si="7123"/>
        <v>5775</v>
      </c>
      <c r="Q8506" s="183">
        <f t="shared" si="7124"/>
        <v>100</v>
      </c>
    </row>
    <row r="8507" spans="1:17" x14ac:dyDescent="0.25">
      <c r="A8507" s="4" t="s">
        <v>2839</v>
      </c>
      <c r="B8507" s="4" t="s">
        <v>82</v>
      </c>
      <c r="C8507" s="4" t="s">
        <v>1203</v>
      </c>
      <c r="D8507" s="4" t="s">
        <v>3029</v>
      </c>
      <c r="E8507" s="3" t="s">
        <v>197</v>
      </c>
      <c r="F8507" s="4"/>
      <c r="G8507" s="16" t="s">
        <v>2860</v>
      </c>
      <c r="H8507" s="16" t="s">
        <v>196</v>
      </c>
      <c r="I8507" s="183">
        <v>110000</v>
      </c>
      <c r="J8507" s="183">
        <v>110000</v>
      </c>
      <c r="K8507" s="183">
        <v>82600</v>
      </c>
      <c r="L8507" s="183">
        <f t="shared" si="7132"/>
        <v>27400</v>
      </c>
      <c r="M8507" s="17">
        <v>8000</v>
      </c>
      <c r="N8507" s="17">
        <v>9000</v>
      </c>
      <c r="O8507" s="17">
        <v>10400</v>
      </c>
      <c r="P8507" s="17">
        <f t="shared" si="7123"/>
        <v>110000</v>
      </c>
      <c r="Q8507" s="183">
        <f t="shared" si="7124"/>
        <v>100</v>
      </c>
    </row>
    <row r="8508" spans="1:17" x14ac:dyDescent="0.25">
      <c r="A8508" s="4" t="s">
        <v>2839</v>
      </c>
      <c r="B8508" s="4" t="s">
        <v>82</v>
      </c>
      <c r="C8508" s="4" t="s">
        <v>1203</v>
      </c>
      <c r="D8508" s="4" t="s">
        <v>3029</v>
      </c>
      <c r="E8508" s="3" t="s">
        <v>200</v>
      </c>
      <c r="F8508" s="4"/>
      <c r="G8508" s="16" t="s">
        <v>2860</v>
      </c>
      <c r="H8508" s="16" t="s">
        <v>199</v>
      </c>
      <c r="I8508" s="183">
        <v>50000</v>
      </c>
      <c r="J8508" s="183">
        <v>40000</v>
      </c>
      <c r="K8508" s="183">
        <v>33750</v>
      </c>
      <c r="L8508" s="183">
        <f t="shared" si="7132"/>
        <v>6250</v>
      </c>
      <c r="M8508" s="17">
        <v>2080</v>
      </c>
      <c r="N8508" s="17">
        <v>2080</v>
      </c>
      <c r="O8508" s="17">
        <v>2090</v>
      </c>
      <c r="P8508" s="17">
        <f t="shared" si="7123"/>
        <v>40000</v>
      </c>
      <c r="Q8508" s="183">
        <f t="shared" si="7124"/>
        <v>100</v>
      </c>
    </row>
    <row r="8509" spans="1:17" x14ac:dyDescent="0.25">
      <c r="A8509" s="4" t="s">
        <v>2839</v>
      </c>
      <c r="B8509" s="4" t="s">
        <v>82</v>
      </c>
      <c r="C8509" s="4" t="s">
        <v>1203</v>
      </c>
      <c r="D8509" s="4" t="s">
        <v>3029</v>
      </c>
      <c r="E8509" s="3" t="s">
        <v>203</v>
      </c>
      <c r="F8509" s="4"/>
      <c r="G8509" s="16" t="s">
        <v>2860</v>
      </c>
      <c r="H8509" s="16" t="s">
        <v>202</v>
      </c>
      <c r="I8509" s="183">
        <v>23000</v>
      </c>
      <c r="J8509" s="183">
        <v>10585</v>
      </c>
      <c r="K8509" s="183">
        <v>10585</v>
      </c>
      <c r="L8509" s="183">
        <f t="shared" si="7132"/>
        <v>0</v>
      </c>
      <c r="M8509" s="17"/>
      <c r="N8509" s="17"/>
      <c r="O8509" s="17"/>
      <c r="P8509" s="17">
        <f t="shared" si="7123"/>
        <v>10585</v>
      </c>
      <c r="Q8509" s="183">
        <f t="shared" si="7124"/>
        <v>100</v>
      </c>
    </row>
    <row r="8510" spans="1:17" x14ac:dyDescent="0.25">
      <c r="A8510" s="4" t="s">
        <v>2839</v>
      </c>
      <c r="B8510" s="4" t="s">
        <v>82</v>
      </c>
      <c r="C8510" s="4" t="s">
        <v>1203</v>
      </c>
      <c r="D8510" s="4" t="s">
        <v>3029</v>
      </c>
      <c r="E8510" s="3" t="s">
        <v>206</v>
      </c>
      <c r="F8510" s="4"/>
      <c r="G8510" s="16" t="s">
        <v>2860</v>
      </c>
      <c r="H8510" s="16" t="s">
        <v>205</v>
      </c>
      <c r="I8510" s="183">
        <v>100</v>
      </c>
      <c r="J8510" s="183">
        <v>0</v>
      </c>
      <c r="K8510" s="183">
        <v>0</v>
      </c>
      <c r="L8510" s="183">
        <f t="shared" si="7132"/>
        <v>0</v>
      </c>
      <c r="M8510" s="17"/>
      <c r="N8510" s="17"/>
      <c r="O8510" s="17"/>
      <c r="P8510" s="17">
        <f t="shared" si="7123"/>
        <v>0</v>
      </c>
      <c r="Q8510" s="161" t="str">
        <f t="shared" si="7124"/>
        <v>-</v>
      </c>
    </row>
    <row r="8511" spans="1:17" x14ac:dyDescent="0.25">
      <c r="A8511" s="4" t="s">
        <v>2839</v>
      </c>
      <c r="B8511" s="4" t="s">
        <v>82</v>
      </c>
      <c r="C8511" s="4" t="s">
        <v>1203</v>
      </c>
      <c r="D8511" s="4" t="s">
        <v>3029</v>
      </c>
      <c r="E8511" s="3" t="s">
        <v>209</v>
      </c>
      <c r="F8511" s="4"/>
      <c r="G8511" s="16" t="s">
        <v>2860</v>
      </c>
      <c r="H8511" s="16" t="s">
        <v>208</v>
      </c>
      <c r="I8511" s="183">
        <v>100</v>
      </c>
      <c r="J8511" s="183">
        <v>0</v>
      </c>
      <c r="K8511" s="183">
        <v>0</v>
      </c>
      <c r="L8511" s="183">
        <f t="shared" si="7132"/>
        <v>0</v>
      </c>
      <c r="M8511" s="17"/>
      <c r="N8511" s="17"/>
      <c r="O8511" s="17"/>
      <c r="P8511" s="17">
        <f t="shared" si="7123"/>
        <v>0</v>
      </c>
      <c r="Q8511" s="161" t="str">
        <f t="shared" si="7124"/>
        <v>-</v>
      </c>
    </row>
    <row r="8512" spans="1:17" x14ac:dyDescent="0.25">
      <c r="A8512" s="4" t="s">
        <v>2839</v>
      </c>
      <c r="B8512" s="4" t="s">
        <v>82</v>
      </c>
      <c r="C8512" s="4" t="s">
        <v>1203</v>
      </c>
      <c r="D8512" s="4" t="s">
        <v>3029</v>
      </c>
      <c r="E8512" s="3" t="s">
        <v>212</v>
      </c>
      <c r="F8512" s="4"/>
      <c r="G8512" s="16" t="s">
        <v>2860</v>
      </c>
      <c r="H8512" s="16" t="s">
        <v>211</v>
      </c>
      <c r="I8512" s="183">
        <v>50000</v>
      </c>
      <c r="J8512" s="183">
        <v>15000</v>
      </c>
      <c r="K8512" s="183">
        <v>15000</v>
      </c>
      <c r="L8512" s="183">
        <f t="shared" si="7132"/>
        <v>0</v>
      </c>
      <c r="M8512" s="17"/>
      <c r="N8512" s="17"/>
      <c r="O8512" s="17"/>
      <c r="P8512" s="17">
        <f t="shared" si="7123"/>
        <v>15000</v>
      </c>
      <c r="Q8512" s="183">
        <f t="shared" si="7124"/>
        <v>100</v>
      </c>
    </row>
    <row r="8513" spans="1:17" x14ac:dyDescent="0.25">
      <c r="A8513" s="4" t="s">
        <v>2839</v>
      </c>
      <c r="B8513" s="4" t="s">
        <v>82</v>
      </c>
      <c r="C8513" s="4" t="s">
        <v>1203</v>
      </c>
      <c r="D8513" s="4" t="s">
        <v>3029</v>
      </c>
      <c r="E8513" s="3" t="s">
        <v>215</v>
      </c>
      <c r="F8513" s="4"/>
      <c r="G8513" s="16" t="s">
        <v>2860</v>
      </c>
      <c r="H8513" s="16" t="s">
        <v>214</v>
      </c>
      <c r="I8513" s="183">
        <v>15000</v>
      </c>
      <c r="J8513" s="183">
        <v>0</v>
      </c>
      <c r="K8513" s="183">
        <v>0</v>
      </c>
      <c r="L8513" s="183">
        <f t="shared" si="7132"/>
        <v>0</v>
      </c>
      <c r="M8513" s="17"/>
      <c r="N8513" s="17"/>
      <c r="O8513" s="17"/>
      <c r="P8513" s="17">
        <f t="shared" si="7123"/>
        <v>0</v>
      </c>
      <c r="Q8513" s="161" t="str">
        <f t="shared" si="7124"/>
        <v>-</v>
      </c>
    </row>
    <row r="8514" spans="1:17" x14ac:dyDescent="0.25">
      <c r="A8514" s="1" t="s">
        <v>2839</v>
      </c>
      <c r="B8514" s="1" t="s">
        <v>82</v>
      </c>
      <c r="C8514" s="1" t="s">
        <v>1203</v>
      </c>
      <c r="D8514" s="1" t="s">
        <v>3029</v>
      </c>
      <c r="E8514" s="1" t="s">
        <v>40</v>
      </c>
      <c r="F8514" s="4" t="s">
        <v>1</v>
      </c>
      <c r="G8514" s="16" t="s">
        <v>1</v>
      </c>
      <c r="H8514" s="2" t="s">
        <v>41</v>
      </c>
      <c r="I8514" s="185">
        <f t="shared" ref="I8514:O8514" si="7133">SUM(I8515:I8517)</f>
        <v>407600</v>
      </c>
      <c r="J8514" s="185">
        <f t="shared" si="7133"/>
        <v>220044</v>
      </c>
      <c r="K8514" s="185">
        <f t="shared" si="7133"/>
        <v>154653</v>
      </c>
      <c r="L8514" s="185">
        <f t="shared" si="7133"/>
        <v>32906</v>
      </c>
      <c r="M8514" s="15">
        <f t="shared" si="7133"/>
        <v>11500</v>
      </c>
      <c r="N8514" s="15">
        <f t="shared" si="7133"/>
        <v>11500</v>
      </c>
      <c r="O8514" s="15">
        <f t="shared" si="7133"/>
        <v>9906</v>
      </c>
      <c r="P8514" s="15">
        <f t="shared" si="7123"/>
        <v>187559</v>
      </c>
      <c r="Q8514" s="185">
        <f t="shared" si="7124"/>
        <v>85.237043500390826</v>
      </c>
    </row>
    <row r="8515" spans="1:17" x14ac:dyDescent="0.25">
      <c r="A8515" s="4" t="s">
        <v>2839</v>
      </c>
      <c r="B8515" s="4" t="s">
        <v>82</v>
      </c>
      <c r="C8515" s="4" t="s">
        <v>1203</v>
      </c>
      <c r="D8515" s="4" t="s">
        <v>3029</v>
      </c>
      <c r="E8515" s="3" t="s">
        <v>42</v>
      </c>
      <c r="F8515" s="4"/>
      <c r="G8515" s="16" t="s">
        <v>2860</v>
      </c>
      <c r="H8515" s="16" t="s">
        <v>41</v>
      </c>
      <c r="I8515" s="183">
        <v>325000</v>
      </c>
      <c r="J8515" s="183">
        <v>161644</v>
      </c>
      <c r="K8515" s="183">
        <v>123644</v>
      </c>
      <c r="L8515" s="183">
        <f>M8515+N8515+O8515</f>
        <v>24000</v>
      </c>
      <c r="M8515" s="208">
        <v>8000</v>
      </c>
      <c r="N8515" s="208">
        <v>8000</v>
      </c>
      <c r="O8515" s="208">
        <v>8000</v>
      </c>
      <c r="P8515" s="17">
        <f t="shared" si="7123"/>
        <v>147644</v>
      </c>
      <c r="Q8515" s="183">
        <f t="shared" si="7124"/>
        <v>91.338991858652349</v>
      </c>
    </row>
    <row r="8516" spans="1:17" ht="22.5" x14ac:dyDescent="0.25">
      <c r="A8516" s="4" t="s">
        <v>2839</v>
      </c>
      <c r="B8516" s="4" t="s">
        <v>82</v>
      </c>
      <c r="C8516" s="4" t="s">
        <v>1203</v>
      </c>
      <c r="D8516" s="4" t="s">
        <v>3029</v>
      </c>
      <c r="E8516" s="3" t="s">
        <v>42</v>
      </c>
      <c r="F8516" s="4" t="s">
        <v>3036</v>
      </c>
      <c r="G8516" s="16" t="s">
        <v>2860</v>
      </c>
      <c r="H8516" s="16" t="s">
        <v>50</v>
      </c>
      <c r="I8516" s="183">
        <v>41100</v>
      </c>
      <c r="J8516" s="183">
        <v>40404</v>
      </c>
      <c r="K8516" s="183">
        <v>31009</v>
      </c>
      <c r="L8516" s="183">
        <f>M8516+N8516+O8516</f>
        <v>8906</v>
      </c>
      <c r="M8516" s="17">
        <v>3500</v>
      </c>
      <c r="N8516" s="17">
        <v>3500</v>
      </c>
      <c r="O8516" s="17">
        <v>1906</v>
      </c>
      <c r="P8516" s="17">
        <f t="shared" si="7123"/>
        <v>39915</v>
      </c>
      <c r="Q8516" s="183">
        <f t="shared" si="7124"/>
        <v>98.789723789723794</v>
      </c>
    </row>
    <row r="8517" spans="1:17" ht="22.5" x14ac:dyDescent="0.25">
      <c r="A8517" s="4" t="s">
        <v>2839</v>
      </c>
      <c r="B8517" s="4" t="s">
        <v>82</v>
      </c>
      <c r="C8517" s="4" t="s">
        <v>1203</v>
      </c>
      <c r="D8517" s="4" t="s">
        <v>3029</v>
      </c>
      <c r="E8517" s="3" t="s">
        <v>42</v>
      </c>
      <c r="F8517" s="4" t="s">
        <v>3037</v>
      </c>
      <c r="G8517" s="16" t="s">
        <v>2860</v>
      </c>
      <c r="H8517" s="16" t="s">
        <v>56</v>
      </c>
      <c r="I8517" s="183">
        <v>41500</v>
      </c>
      <c r="J8517" s="183">
        <v>17996</v>
      </c>
      <c r="K8517" s="183">
        <v>0</v>
      </c>
      <c r="L8517" s="183">
        <f>M8517+N8517+O8517</f>
        <v>0</v>
      </c>
      <c r="M8517" s="17"/>
      <c r="N8517" s="17"/>
      <c r="O8517" s="17"/>
      <c r="P8517" s="17">
        <f t="shared" si="7123"/>
        <v>0</v>
      </c>
      <c r="Q8517" s="183">
        <f t="shared" si="7124"/>
        <v>0</v>
      </c>
    </row>
    <row r="8518" spans="1:17" ht="22.5" x14ac:dyDescent="0.25">
      <c r="A8518" s="1" t="s">
        <v>1</v>
      </c>
      <c r="B8518" s="1" t="s">
        <v>1</v>
      </c>
      <c r="C8518" s="1" t="s">
        <v>1</v>
      </c>
      <c r="D8518" s="2" t="s">
        <v>1</v>
      </c>
      <c r="E8518" s="2" t="s">
        <v>1</v>
      </c>
      <c r="F8518" s="2" t="s">
        <v>1</v>
      </c>
      <c r="G8518" s="2" t="s">
        <v>1</v>
      </c>
      <c r="H8518" s="13" t="s">
        <v>57</v>
      </c>
      <c r="I8518" s="184">
        <f t="shared" ref="I8518:O8518" si="7134">SUM(I8519)</f>
        <v>300</v>
      </c>
      <c r="J8518" s="184">
        <f t="shared" si="7134"/>
        <v>0</v>
      </c>
      <c r="K8518" s="184">
        <f t="shared" si="7134"/>
        <v>0</v>
      </c>
      <c r="L8518" s="184">
        <f t="shared" si="7134"/>
        <v>0</v>
      </c>
      <c r="M8518" s="14">
        <f t="shared" si="7134"/>
        <v>0</v>
      </c>
      <c r="N8518" s="14">
        <f t="shared" si="7134"/>
        <v>0</v>
      </c>
      <c r="O8518" s="14">
        <f t="shared" si="7134"/>
        <v>0</v>
      </c>
      <c r="P8518" s="14">
        <f t="shared" si="7123"/>
        <v>0</v>
      </c>
      <c r="Q8518" s="163" t="str">
        <f t="shared" si="7124"/>
        <v>-</v>
      </c>
    </row>
    <row r="8519" spans="1:17" x14ac:dyDescent="0.25">
      <c r="A8519" s="4" t="s">
        <v>2839</v>
      </c>
      <c r="B8519" s="4" t="s">
        <v>82</v>
      </c>
      <c r="C8519" s="4" t="s">
        <v>1203</v>
      </c>
      <c r="D8519" s="4" t="s">
        <v>3029</v>
      </c>
      <c r="E8519" s="2" t="s">
        <v>58</v>
      </c>
      <c r="F8519" s="2" t="s">
        <v>1</v>
      </c>
      <c r="G8519" s="2" t="s">
        <v>1</v>
      </c>
      <c r="H8519" s="2" t="s">
        <v>59</v>
      </c>
      <c r="I8519" s="185">
        <f t="shared" ref="I8519:L8519" si="7135">SUM(I8520:I8522)</f>
        <v>300</v>
      </c>
      <c r="J8519" s="185">
        <f t="shared" ref="J8519" si="7136">SUM(J8520:J8522)</f>
        <v>0</v>
      </c>
      <c r="K8519" s="185">
        <f t="shared" ref="K8519" si="7137">SUM(K8520:K8522)</f>
        <v>0</v>
      </c>
      <c r="L8519" s="185">
        <f t="shared" si="7135"/>
        <v>0</v>
      </c>
      <c r="M8519" s="15">
        <f t="shared" ref="M8519:O8519" si="7138">SUM(M8520:M8522)</f>
        <v>0</v>
      </c>
      <c r="N8519" s="15">
        <f t="shared" si="7138"/>
        <v>0</v>
      </c>
      <c r="O8519" s="15">
        <f t="shared" si="7138"/>
        <v>0</v>
      </c>
      <c r="P8519" s="15">
        <f t="shared" si="7123"/>
        <v>0</v>
      </c>
      <c r="Q8519" s="164" t="str">
        <f t="shared" si="7124"/>
        <v>-</v>
      </c>
    </row>
    <row r="8520" spans="1:17" x14ac:dyDescent="0.25">
      <c r="A8520" s="4" t="s">
        <v>2839</v>
      </c>
      <c r="B8520" s="4" t="s">
        <v>82</v>
      </c>
      <c r="C8520" s="4" t="s">
        <v>1203</v>
      </c>
      <c r="D8520" s="4" t="s">
        <v>3029</v>
      </c>
      <c r="E8520" s="3" t="s">
        <v>105</v>
      </c>
      <c r="F8520" s="4"/>
      <c r="G8520" s="16" t="s">
        <v>2860</v>
      </c>
      <c r="H8520" s="16" t="s">
        <v>104</v>
      </c>
      <c r="I8520" s="183">
        <v>100</v>
      </c>
      <c r="J8520" s="183">
        <v>0</v>
      </c>
      <c r="K8520" s="183">
        <v>0</v>
      </c>
      <c r="L8520" s="183">
        <f>M8520+N8520+O8520</f>
        <v>0</v>
      </c>
      <c r="M8520" s="17"/>
      <c r="N8520" s="17"/>
      <c r="O8520" s="17"/>
      <c r="P8520" s="17">
        <f t="shared" si="7123"/>
        <v>0</v>
      </c>
      <c r="Q8520" s="161" t="str">
        <f t="shared" si="7124"/>
        <v>-</v>
      </c>
    </row>
    <row r="8521" spans="1:17" x14ac:dyDescent="0.25">
      <c r="A8521" s="4" t="s">
        <v>2839</v>
      </c>
      <c r="B8521" s="4" t="s">
        <v>82</v>
      </c>
      <c r="C8521" s="4" t="s">
        <v>1203</v>
      </c>
      <c r="D8521" s="4" t="s">
        <v>3029</v>
      </c>
      <c r="E8521" s="3" t="s">
        <v>62</v>
      </c>
      <c r="F8521" s="4"/>
      <c r="G8521" s="16" t="s">
        <v>2860</v>
      </c>
      <c r="H8521" s="16" t="s">
        <v>61</v>
      </c>
      <c r="I8521" s="183">
        <v>100</v>
      </c>
      <c r="J8521" s="183">
        <v>0</v>
      </c>
      <c r="K8521" s="183">
        <v>0</v>
      </c>
      <c r="L8521" s="183">
        <f>M8521+N8521+O8521</f>
        <v>0</v>
      </c>
      <c r="M8521" s="17"/>
      <c r="N8521" s="17"/>
      <c r="O8521" s="17"/>
      <c r="P8521" s="17">
        <f t="shared" si="7123"/>
        <v>0</v>
      </c>
      <c r="Q8521" s="161" t="str">
        <f t="shared" si="7124"/>
        <v>-</v>
      </c>
    </row>
    <row r="8522" spans="1:17" x14ac:dyDescent="0.25">
      <c r="A8522" s="4" t="s">
        <v>2839</v>
      </c>
      <c r="B8522" s="4" t="s">
        <v>82</v>
      </c>
      <c r="C8522" s="4" t="s">
        <v>1203</v>
      </c>
      <c r="D8522" s="4" t="s">
        <v>3029</v>
      </c>
      <c r="E8522" s="3" t="s">
        <v>69</v>
      </c>
      <c r="F8522" s="4"/>
      <c r="G8522" s="16" t="s">
        <v>2860</v>
      </c>
      <c r="H8522" s="16" t="s">
        <v>68</v>
      </c>
      <c r="I8522" s="183">
        <v>100</v>
      </c>
      <c r="J8522" s="183">
        <v>0</v>
      </c>
      <c r="K8522" s="183">
        <v>0</v>
      </c>
      <c r="L8522" s="183">
        <f>M8522+N8522+O8522</f>
        <v>0</v>
      </c>
      <c r="M8522" s="17"/>
      <c r="N8522" s="17"/>
      <c r="O8522" s="17"/>
      <c r="P8522" s="17">
        <f t="shared" si="7123"/>
        <v>0</v>
      </c>
      <c r="Q8522" s="161" t="str">
        <f t="shared" si="7124"/>
        <v>-</v>
      </c>
    </row>
    <row r="8523" spans="1:17" ht="22.5" x14ac:dyDescent="0.25">
      <c r="A8523" s="1" t="s">
        <v>1</v>
      </c>
      <c r="B8523" s="1" t="s">
        <v>1</v>
      </c>
      <c r="C8523" s="1" t="s">
        <v>1</v>
      </c>
      <c r="D8523" s="2" t="s">
        <v>1</v>
      </c>
      <c r="E8523" s="2" t="s">
        <v>1</v>
      </c>
      <c r="F8523" s="2" t="s">
        <v>1</v>
      </c>
      <c r="G8523" s="2" t="s">
        <v>1</v>
      </c>
      <c r="H8523" s="13" t="s">
        <v>70</v>
      </c>
      <c r="I8523" s="184">
        <f t="shared" ref="I8523:O8523" si="7139">SUM(I8524)</f>
        <v>21000</v>
      </c>
      <c r="J8523" s="184">
        <f t="shared" si="7139"/>
        <v>67830</v>
      </c>
      <c r="K8523" s="184">
        <f t="shared" si="7139"/>
        <v>67830</v>
      </c>
      <c r="L8523" s="184">
        <f t="shared" si="7139"/>
        <v>0</v>
      </c>
      <c r="M8523" s="14">
        <f t="shared" si="7139"/>
        <v>0</v>
      </c>
      <c r="N8523" s="14">
        <f t="shared" si="7139"/>
        <v>0</v>
      </c>
      <c r="O8523" s="14">
        <f t="shared" si="7139"/>
        <v>0</v>
      </c>
      <c r="P8523" s="14">
        <f t="shared" si="7123"/>
        <v>67830</v>
      </c>
      <c r="Q8523" s="184">
        <f t="shared" si="7124"/>
        <v>100</v>
      </c>
    </row>
    <row r="8524" spans="1:17" x14ac:dyDescent="0.25">
      <c r="A8524" s="4" t="s">
        <v>2839</v>
      </c>
      <c r="B8524" s="4" t="s">
        <v>82</v>
      </c>
      <c r="C8524" s="4" t="s">
        <v>1203</v>
      </c>
      <c r="D8524" s="4" t="s">
        <v>3029</v>
      </c>
      <c r="E8524" s="2" t="s">
        <v>71</v>
      </c>
      <c r="F8524" s="2" t="s">
        <v>1</v>
      </c>
      <c r="G8524" s="2" t="s">
        <v>1</v>
      </c>
      <c r="H8524" s="2" t="s">
        <v>72</v>
      </c>
      <c r="I8524" s="185">
        <f t="shared" ref="I8524:L8524" si="7140">SUM(I8525:I8526)</f>
        <v>21000</v>
      </c>
      <c r="J8524" s="185">
        <f t="shared" ref="J8524" si="7141">SUM(J8525:J8526)</f>
        <v>67830</v>
      </c>
      <c r="K8524" s="185">
        <f t="shared" ref="K8524" si="7142">SUM(K8525:K8526)</f>
        <v>67830</v>
      </c>
      <c r="L8524" s="185">
        <f t="shared" si="7140"/>
        <v>0</v>
      </c>
      <c r="M8524" s="15">
        <f t="shared" ref="M8524:O8524" si="7143">SUM(M8525:M8526)</f>
        <v>0</v>
      </c>
      <c r="N8524" s="15">
        <f t="shared" si="7143"/>
        <v>0</v>
      </c>
      <c r="O8524" s="15">
        <f t="shared" si="7143"/>
        <v>0</v>
      </c>
      <c r="P8524" s="15">
        <f t="shared" si="7123"/>
        <v>67830</v>
      </c>
      <c r="Q8524" s="185">
        <f t="shared" si="7124"/>
        <v>100</v>
      </c>
    </row>
    <row r="8525" spans="1:17" x14ac:dyDescent="0.25">
      <c r="A8525" s="4" t="s">
        <v>2839</v>
      </c>
      <c r="B8525" s="4" t="s">
        <v>82</v>
      </c>
      <c r="C8525" s="4" t="s">
        <v>1203</v>
      </c>
      <c r="D8525" s="4" t="s">
        <v>3029</v>
      </c>
      <c r="E8525" s="3" t="s">
        <v>75</v>
      </c>
      <c r="F8525" s="4"/>
      <c r="G8525" s="16" t="s">
        <v>2860</v>
      </c>
      <c r="H8525" s="16" t="s">
        <v>74</v>
      </c>
      <c r="I8525" s="183">
        <v>18000</v>
      </c>
      <c r="J8525" s="183">
        <v>67830</v>
      </c>
      <c r="K8525" s="183">
        <v>67830</v>
      </c>
      <c r="L8525" s="183">
        <f>M8525+N8525+O8525</f>
        <v>0</v>
      </c>
      <c r="M8525" s="17"/>
      <c r="N8525" s="17"/>
      <c r="O8525" s="17"/>
      <c r="P8525" s="17">
        <f t="shared" si="7123"/>
        <v>67830</v>
      </c>
      <c r="Q8525" s="183">
        <f t="shared" si="7124"/>
        <v>100</v>
      </c>
    </row>
    <row r="8526" spans="1:17" x14ac:dyDescent="0.25">
      <c r="A8526" s="4" t="s">
        <v>2839</v>
      </c>
      <c r="B8526" s="4" t="s">
        <v>82</v>
      </c>
      <c r="C8526" s="4" t="s">
        <v>1203</v>
      </c>
      <c r="D8526" s="4" t="s">
        <v>3029</v>
      </c>
      <c r="E8526" s="3" t="s">
        <v>341</v>
      </c>
      <c r="F8526" s="4"/>
      <c r="G8526" s="16" t="s">
        <v>2860</v>
      </c>
      <c r="H8526" s="16" t="s">
        <v>340</v>
      </c>
      <c r="I8526" s="183">
        <v>3000</v>
      </c>
      <c r="J8526" s="183">
        <v>0</v>
      </c>
      <c r="K8526" s="183">
        <v>0</v>
      </c>
      <c r="L8526" s="183">
        <f>M8526+N8526+O8526</f>
        <v>0</v>
      </c>
      <c r="M8526" s="17"/>
      <c r="N8526" s="17"/>
      <c r="O8526" s="17"/>
      <c r="P8526" s="17">
        <f t="shared" si="7123"/>
        <v>0</v>
      </c>
      <c r="Q8526" s="161" t="str">
        <f t="shared" si="7124"/>
        <v>-</v>
      </c>
    </row>
    <row r="8527" spans="1:17" x14ac:dyDescent="0.25">
      <c r="A8527" s="16" t="s">
        <v>1</v>
      </c>
      <c r="B8527" s="16" t="s">
        <v>1</v>
      </c>
      <c r="C8527" s="16" t="s">
        <v>1</v>
      </c>
      <c r="D8527" s="16" t="s">
        <v>1</v>
      </c>
      <c r="E8527" s="16" t="s">
        <v>1</v>
      </c>
      <c r="F8527" s="16" t="s">
        <v>1</v>
      </c>
      <c r="G8527" s="16" t="s">
        <v>1</v>
      </c>
      <c r="H8527" s="13" t="s">
        <v>3038</v>
      </c>
      <c r="I8527" s="184">
        <f t="shared" ref="I8527:O8527" si="7144">SUM(I8494,I8518,I8523)</f>
        <v>15546621</v>
      </c>
      <c r="J8527" s="184">
        <f t="shared" si="7144"/>
        <v>15045831</v>
      </c>
      <c r="K8527" s="184">
        <f t="shared" si="7144"/>
        <v>11666081</v>
      </c>
      <c r="L8527" s="184">
        <f t="shared" si="7144"/>
        <v>3051204</v>
      </c>
      <c r="M8527" s="14">
        <f t="shared" si="7144"/>
        <v>1301774</v>
      </c>
      <c r="N8527" s="14">
        <f t="shared" si="7144"/>
        <v>1268884</v>
      </c>
      <c r="O8527" s="14">
        <f t="shared" si="7144"/>
        <v>480546</v>
      </c>
      <c r="P8527" s="14">
        <f t="shared" si="7123"/>
        <v>14717285</v>
      </c>
      <c r="Q8527" s="184">
        <f t="shared" si="7124"/>
        <v>97.816365211067435</v>
      </c>
    </row>
    <row r="8528" spans="1:17" ht="15.75" thickBot="1" x14ac:dyDescent="0.3">
      <c r="A8528" s="16" t="s">
        <v>1</v>
      </c>
      <c r="B8528" s="16" t="s">
        <v>1</v>
      </c>
      <c r="C8528" s="16" t="s">
        <v>1</v>
      </c>
      <c r="D8528" s="16" t="s">
        <v>1</v>
      </c>
      <c r="E8528" s="16" t="s">
        <v>1</v>
      </c>
      <c r="F8528" s="16" t="s">
        <v>1</v>
      </c>
      <c r="G8528" s="16" t="s">
        <v>1</v>
      </c>
      <c r="H8528" s="2" t="s">
        <v>77</v>
      </c>
      <c r="I8528" s="185">
        <v>240</v>
      </c>
      <c r="J8528" s="185">
        <v>240</v>
      </c>
      <c r="K8528" s="185"/>
      <c r="L8528" s="185"/>
      <c r="M8528" s="15" t="s">
        <v>1</v>
      </c>
      <c r="N8528" s="15" t="s">
        <v>1</v>
      </c>
      <c r="O8528" s="15"/>
      <c r="P8528" s="15"/>
      <c r="Q8528" s="164"/>
    </row>
    <row r="8529" spans="1:17" ht="45.75" thickBot="1" x14ac:dyDescent="0.3">
      <c r="A8529" s="212" t="s">
        <v>1</v>
      </c>
      <c r="B8529" s="212" t="s">
        <v>1</v>
      </c>
      <c r="C8529" s="212" t="s">
        <v>1</v>
      </c>
      <c r="D8529" s="212" t="s">
        <v>1</v>
      </c>
      <c r="E8529" s="212" t="s">
        <v>1</v>
      </c>
      <c r="F8529" s="212" t="s">
        <v>1</v>
      </c>
      <c r="G8529" s="214" t="s">
        <v>1</v>
      </c>
      <c r="H8529" s="5" t="s">
        <v>78</v>
      </c>
      <c r="I8529" s="109" t="s">
        <v>3374</v>
      </c>
      <c r="J8529" s="109" t="s">
        <v>3433</v>
      </c>
      <c r="K8529" s="109" t="s">
        <v>3437</v>
      </c>
      <c r="L8529" s="109" t="s">
        <v>3434</v>
      </c>
      <c r="M8529" s="5" t="s">
        <v>3439</v>
      </c>
      <c r="N8529" s="5" t="s">
        <v>3440</v>
      </c>
      <c r="O8529" s="5" t="s">
        <v>3441</v>
      </c>
      <c r="P8529" s="5" t="s">
        <v>3438</v>
      </c>
      <c r="Q8529" s="162" t="s">
        <v>3302</v>
      </c>
    </row>
    <row r="8530" spans="1:17" x14ac:dyDescent="0.25">
      <c r="A8530" s="213"/>
      <c r="B8530" s="213"/>
      <c r="C8530" s="213"/>
      <c r="D8530" s="213"/>
      <c r="E8530" s="213"/>
      <c r="F8530" s="213"/>
      <c r="G8530" s="215"/>
      <c r="H8530" s="18" t="s">
        <v>1</v>
      </c>
      <c r="I8530" s="110">
        <v>1</v>
      </c>
      <c r="J8530" s="110">
        <v>2</v>
      </c>
      <c r="K8530" s="110">
        <v>20</v>
      </c>
      <c r="L8530" s="110" t="s">
        <v>3402</v>
      </c>
      <c r="M8530" s="12">
        <v>5</v>
      </c>
      <c r="N8530" s="12">
        <v>6</v>
      </c>
      <c r="O8530" s="12">
        <v>7</v>
      </c>
      <c r="P8530" s="12" t="s">
        <v>3303</v>
      </c>
      <c r="Q8530" s="110">
        <v>9</v>
      </c>
    </row>
    <row r="8531" spans="1:17" x14ac:dyDescent="0.25">
      <c r="A8531" s="213"/>
      <c r="B8531" s="213"/>
      <c r="C8531" s="213"/>
      <c r="D8531" s="213"/>
      <c r="E8531" s="213"/>
      <c r="F8531" s="213"/>
      <c r="G8531" s="215"/>
      <c r="H8531" s="19" t="s">
        <v>2874</v>
      </c>
      <c r="I8531" s="186">
        <f t="shared" ref="I8531:L8531" si="7145">SUM(I8527)</f>
        <v>15546621</v>
      </c>
      <c r="J8531" s="186">
        <f t="shared" ref="J8531" si="7146">SUM(J8527)</f>
        <v>15045831</v>
      </c>
      <c r="K8531" s="186">
        <f t="shared" ref="K8531" si="7147">SUM(K8527)</f>
        <v>11666081</v>
      </c>
      <c r="L8531" s="186">
        <f t="shared" si="7145"/>
        <v>3051204</v>
      </c>
      <c r="M8531" s="20">
        <f t="shared" ref="M8531:O8531" si="7148">SUM(M8527)</f>
        <v>1301774</v>
      </c>
      <c r="N8531" s="20">
        <f t="shared" si="7148"/>
        <v>1268884</v>
      </c>
      <c r="O8531" s="20">
        <f t="shared" si="7148"/>
        <v>480546</v>
      </c>
      <c r="P8531" s="20">
        <f>K8531+L8531</f>
        <v>14717285</v>
      </c>
      <c r="Q8531" s="186">
        <f>IF(J8531=0,"-",P8531/J8531*100)</f>
        <v>97.816365211067435</v>
      </c>
    </row>
    <row r="8532" spans="1:17" x14ac:dyDescent="0.25">
      <c r="A8532" s="213"/>
      <c r="B8532" s="213"/>
      <c r="C8532" s="213"/>
      <c r="D8532" s="213"/>
      <c r="E8532" s="213"/>
      <c r="F8532" s="213"/>
      <c r="G8532" s="215"/>
      <c r="H8532" s="21" t="s">
        <v>80</v>
      </c>
      <c r="I8532" s="186">
        <f t="shared" ref="I8532:L8532" si="7149">SUM(I8531)</f>
        <v>15546621</v>
      </c>
      <c r="J8532" s="186">
        <f t="shared" ref="J8532" si="7150">SUM(J8531)</f>
        <v>15045831</v>
      </c>
      <c r="K8532" s="186">
        <f t="shared" ref="K8532" si="7151">SUM(K8531)</f>
        <v>11666081</v>
      </c>
      <c r="L8532" s="186">
        <f t="shared" si="7149"/>
        <v>3051204</v>
      </c>
      <c r="M8532" s="20">
        <f t="shared" ref="M8532:O8532" si="7152">SUM(M8531)</f>
        <v>1301774</v>
      </c>
      <c r="N8532" s="20">
        <f t="shared" si="7152"/>
        <v>1268884</v>
      </c>
      <c r="O8532" s="20">
        <f t="shared" si="7152"/>
        <v>480546</v>
      </c>
      <c r="P8532" s="20">
        <f>K8532+L8532</f>
        <v>14717285</v>
      </c>
      <c r="Q8532" s="186">
        <f>IF(J8532=0,"-",P8532/J8532*100)</f>
        <v>97.816365211067435</v>
      </c>
    </row>
    <row r="8533" spans="1:17" x14ac:dyDescent="0.25">
      <c r="A8533" s="216"/>
      <c r="B8533" s="216"/>
      <c r="C8533" s="216"/>
      <c r="D8533" s="216"/>
      <c r="E8533" s="216"/>
      <c r="F8533" s="216"/>
      <c r="G8533" s="217"/>
      <c r="J8533" s="178">
        <v>0</v>
      </c>
      <c r="K8533" s="178">
        <v>0</v>
      </c>
      <c r="L8533" s="178">
        <f>M8533+N8533+O8533</f>
        <v>0</v>
      </c>
      <c r="P8533">
        <f>K8533+L8533</f>
        <v>0</v>
      </c>
      <c r="Q8533" s="160" t="str">
        <f>IF(J8533=0,"-",P8533/J8533*100)</f>
        <v>-</v>
      </c>
    </row>
    <row r="8534" spans="1:17" ht="15.75" thickBot="1" x14ac:dyDescent="0.3">
      <c r="A8534" s="16" t="s">
        <v>1</v>
      </c>
      <c r="B8534" s="16" t="s">
        <v>1</v>
      </c>
      <c r="C8534" s="16" t="s">
        <v>1</v>
      </c>
      <c r="D8534" s="16" t="s">
        <v>1</v>
      </c>
      <c r="E8534" s="16" t="s">
        <v>1</v>
      </c>
      <c r="F8534" s="16" t="s">
        <v>1</v>
      </c>
      <c r="G8534" s="16" t="s">
        <v>1</v>
      </c>
      <c r="H8534" s="22" t="s">
        <v>1</v>
      </c>
      <c r="I8534" s="187"/>
      <c r="J8534" s="187"/>
      <c r="K8534" s="187"/>
      <c r="L8534" s="187"/>
      <c r="M8534" s="22" t="s">
        <v>1</v>
      </c>
      <c r="N8534" s="22" t="s">
        <v>1</v>
      </c>
      <c r="O8534" s="22"/>
      <c r="P8534" s="22"/>
      <c r="Q8534" s="166"/>
    </row>
    <row r="8535" spans="1:17" ht="45.75" thickBot="1" x14ac:dyDescent="0.3">
      <c r="A8535" s="5" t="s">
        <v>4</v>
      </c>
      <c r="B8535" s="5" t="s">
        <v>5</v>
      </c>
      <c r="C8535" s="5" t="s">
        <v>6</v>
      </c>
      <c r="D8535" s="6" t="s">
        <v>1</v>
      </c>
      <c r="E8535" s="5" t="s">
        <v>7</v>
      </c>
      <c r="F8535" s="5" t="s">
        <v>8</v>
      </c>
      <c r="G8535" s="5" t="s">
        <v>9</v>
      </c>
      <c r="H8535" s="5" t="s">
        <v>10</v>
      </c>
      <c r="I8535" s="109" t="s">
        <v>3374</v>
      </c>
      <c r="J8535" s="109" t="s">
        <v>3433</v>
      </c>
      <c r="K8535" s="109" t="s">
        <v>3437</v>
      </c>
      <c r="L8535" s="109" t="s">
        <v>3434</v>
      </c>
      <c r="M8535" s="5" t="s">
        <v>3439</v>
      </c>
      <c r="N8535" s="5" t="s">
        <v>3440</v>
      </c>
      <c r="O8535" s="5" t="s">
        <v>3441</v>
      </c>
      <c r="P8535" s="5" t="s">
        <v>3438</v>
      </c>
      <c r="Q8535" s="162" t="s">
        <v>3302</v>
      </c>
    </row>
    <row r="8536" spans="1:17" x14ac:dyDescent="0.25">
      <c r="A8536" s="7" t="s">
        <v>1</v>
      </c>
      <c r="B8536" s="7" t="s">
        <v>1</v>
      </c>
      <c r="C8536" s="7" t="s">
        <v>1</v>
      </c>
      <c r="D8536" s="8" t="s">
        <v>1</v>
      </c>
      <c r="E8536" s="8" t="s">
        <v>1</v>
      </c>
      <c r="F8536" s="9" t="s">
        <v>1</v>
      </c>
      <c r="G8536" s="10" t="s">
        <v>1</v>
      </c>
      <c r="H8536" s="11" t="s">
        <v>1</v>
      </c>
      <c r="I8536" s="110">
        <v>1</v>
      </c>
      <c r="J8536" s="110">
        <v>2</v>
      </c>
      <c r="K8536" s="110">
        <v>20</v>
      </c>
      <c r="L8536" s="110" t="s">
        <v>3402</v>
      </c>
      <c r="M8536" s="12">
        <v>5</v>
      </c>
      <c r="N8536" s="12">
        <v>6</v>
      </c>
      <c r="O8536" s="12">
        <v>7</v>
      </c>
      <c r="P8536" s="12" t="s">
        <v>3303</v>
      </c>
      <c r="Q8536" s="110">
        <v>9</v>
      </c>
    </row>
    <row r="8537" spans="1:17" x14ac:dyDescent="0.25">
      <c r="A8537" s="1" t="s">
        <v>2839</v>
      </c>
      <c r="B8537" s="1" t="s">
        <v>82</v>
      </c>
      <c r="C8537" s="4" t="s">
        <v>1214</v>
      </c>
      <c r="D8537" s="4" t="s">
        <v>3039</v>
      </c>
      <c r="E8537" s="2" t="s">
        <v>1</v>
      </c>
      <c r="F8537" s="2" t="s">
        <v>1</v>
      </c>
      <c r="G8537" s="2" t="s">
        <v>1</v>
      </c>
      <c r="H8537" s="2" t="s">
        <v>3040</v>
      </c>
      <c r="I8537" s="183">
        <v>0</v>
      </c>
      <c r="J8537" s="183"/>
      <c r="K8537" s="183"/>
      <c r="L8537" s="183"/>
      <c r="M8537" s="3" t="s">
        <v>1</v>
      </c>
      <c r="N8537" s="3" t="s">
        <v>1</v>
      </c>
      <c r="O8537" s="3"/>
      <c r="P8537" s="3"/>
      <c r="Q8537" s="161"/>
    </row>
    <row r="8538" spans="1:17" ht="33.75" x14ac:dyDescent="0.25">
      <c r="A8538" s="1" t="s">
        <v>1</v>
      </c>
      <c r="B8538" s="1" t="s">
        <v>1</v>
      </c>
      <c r="C8538" s="1" t="s">
        <v>1</v>
      </c>
      <c r="D8538" s="2" t="s">
        <v>1</v>
      </c>
      <c r="E8538" s="2" t="s">
        <v>1</v>
      </c>
      <c r="F8538" s="2" t="s">
        <v>1</v>
      </c>
      <c r="G8538" s="2" t="s">
        <v>1</v>
      </c>
      <c r="H8538" s="13" t="s">
        <v>14</v>
      </c>
      <c r="I8538" s="184">
        <f t="shared" ref="I8538:L8538" si="7153">SUM(I8539,I8547,I8549)</f>
        <v>5649988</v>
      </c>
      <c r="J8538" s="184">
        <f t="shared" ref="J8538" si="7154">SUM(J8539,J8547,J8549)</f>
        <v>4479152</v>
      </c>
      <c r="K8538" s="184">
        <f t="shared" ref="K8538" si="7155">SUM(K8539,K8547,K8549)</f>
        <v>3500998</v>
      </c>
      <c r="L8538" s="184">
        <f t="shared" si="7153"/>
        <v>976154</v>
      </c>
      <c r="M8538" s="14">
        <f t="shared" ref="M8538:O8538" si="7156">SUM(M8539,M8547,M8549)</f>
        <v>373436</v>
      </c>
      <c r="N8538" s="14">
        <f t="shared" si="7156"/>
        <v>344571</v>
      </c>
      <c r="O8538" s="14">
        <f t="shared" si="7156"/>
        <v>258147</v>
      </c>
      <c r="P8538" s="14">
        <f t="shared" ref="P8538:P8571" si="7157">K8538+L8538</f>
        <v>4477152</v>
      </c>
      <c r="Q8538" s="184">
        <f t="shared" ref="Q8538:Q8571" si="7158">IF(J8538=0,"-",P8538/J8538*100)</f>
        <v>99.955348691002229</v>
      </c>
    </row>
    <row r="8539" spans="1:17" x14ac:dyDescent="0.25">
      <c r="A8539" s="4" t="s">
        <v>2839</v>
      </c>
      <c r="B8539" s="4" t="s">
        <v>82</v>
      </c>
      <c r="C8539" s="4" t="s">
        <v>1214</v>
      </c>
      <c r="D8539" s="4" t="s">
        <v>3039</v>
      </c>
      <c r="E8539" s="2" t="s">
        <v>15</v>
      </c>
      <c r="F8539" s="2" t="s">
        <v>1</v>
      </c>
      <c r="G8539" s="2" t="s">
        <v>1</v>
      </c>
      <c r="H8539" s="2" t="s">
        <v>16</v>
      </c>
      <c r="I8539" s="185">
        <f t="shared" ref="I8539:L8539" si="7159">SUM(I8540:I8541)</f>
        <v>4149838</v>
      </c>
      <c r="J8539" s="185">
        <f t="shared" ref="J8539" si="7160">SUM(J8540:J8541)</f>
        <v>3721835</v>
      </c>
      <c r="K8539" s="185">
        <f t="shared" ref="K8539" si="7161">SUM(K8540:K8541)</f>
        <v>2904936</v>
      </c>
      <c r="L8539" s="185">
        <f t="shared" si="7159"/>
        <v>816899</v>
      </c>
      <c r="M8539" s="15">
        <f t="shared" ref="M8539:O8539" si="7162">SUM(M8540:M8541)</f>
        <v>306436</v>
      </c>
      <c r="N8539" s="15">
        <f t="shared" si="7162"/>
        <v>292000</v>
      </c>
      <c r="O8539" s="15">
        <f t="shared" si="7162"/>
        <v>218463</v>
      </c>
      <c r="P8539" s="15">
        <f t="shared" si="7157"/>
        <v>3721835</v>
      </c>
      <c r="Q8539" s="185">
        <f t="shared" si="7158"/>
        <v>100</v>
      </c>
    </row>
    <row r="8540" spans="1:17" x14ac:dyDescent="0.25">
      <c r="A8540" s="4" t="s">
        <v>2839</v>
      </c>
      <c r="B8540" s="4" t="s">
        <v>82</v>
      </c>
      <c r="C8540" s="4" t="s">
        <v>1214</v>
      </c>
      <c r="D8540" s="4" t="s">
        <v>3039</v>
      </c>
      <c r="E8540" s="3" t="s">
        <v>18</v>
      </c>
      <c r="F8540" s="4"/>
      <c r="G8540" s="16" t="s">
        <v>2860</v>
      </c>
      <c r="H8540" s="16" t="s">
        <v>17</v>
      </c>
      <c r="I8540" s="183">
        <v>3820150</v>
      </c>
      <c r="J8540" s="183">
        <v>3406147</v>
      </c>
      <c r="K8540" s="183">
        <v>2638136</v>
      </c>
      <c r="L8540" s="183">
        <f>M8540+N8540+O8540</f>
        <v>768011</v>
      </c>
      <c r="M8540" s="17">
        <v>280000</v>
      </c>
      <c r="N8540" s="17">
        <v>280000</v>
      </c>
      <c r="O8540" s="17">
        <v>208011</v>
      </c>
      <c r="P8540" s="17">
        <f t="shared" si="7157"/>
        <v>3406147</v>
      </c>
      <c r="Q8540" s="183">
        <f t="shared" si="7158"/>
        <v>100</v>
      </c>
    </row>
    <row r="8541" spans="1:17" x14ac:dyDescent="0.25">
      <c r="A8541" s="1" t="s">
        <v>2839</v>
      </c>
      <c r="B8541" s="1" t="s">
        <v>82</v>
      </c>
      <c r="C8541" s="1" t="s">
        <v>1214</v>
      </c>
      <c r="D8541" s="1" t="s">
        <v>3039</v>
      </c>
      <c r="E8541" s="1" t="s">
        <v>20</v>
      </c>
      <c r="F8541" s="4" t="s">
        <v>1</v>
      </c>
      <c r="G8541" s="16" t="s">
        <v>1</v>
      </c>
      <c r="H8541" s="2" t="s">
        <v>21</v>
      </c>
      <c r="I8541" s="185">
        <f t="shared" ref="I8541:O8541" si="7163">SUM(I8542:I8546)</f>
        <v>329688</v>
      </c>
      <c r="J8541" s="185">
        <f t="shared" si="7163"/>
        <v>315688</v>
      </c>
      <c r="K8541" s="185">
        <f t="shared" si="7163"/>
        <v>266800</v>
      </c>
      <c r="L8541" s="185">
        <f t="shared" si="7163"/>
        <v>48888</v>
      </c>
      <c r="M8541" s="15">
        <f t="shared" si="7163"/>
        <v>26436</v>
      </c>
      <c r="N8541" s="15">
        <f t="shared" si="7163"/>
        <v>12000</v>
      </c>
      <c r="O8541" s="15">
        <f t="shared" si="7163"/>
        <v>10452</v>
      </c>
      <c r="P8541" s="15">
        <f t="shared" si="7157"/>
        <v>315688</v>
      </c>
      <c r="Q8541" s="185">
        <f t="shared" si="7158"/>
        <v>100</v>
      </c>
    </row>
    <row r="8542" spans="1:17" x14ac:dyDescent="0.25">
      <c r="A8542" s="4" t="s">
        <v>2839</v>
      </c>
      <c r="B8542" s="4" t="s">
        <v>82</v>
      </c>
      <c r="C8542" s="4" t="s">
        <v>1214</v>
      </c>
      <c r="D8542" s="4" t="s">
        <v>3039</v>
      </c>
      <c r="E8542" s="3" t="s">
        <v>22</v>
      </c>
      <c r="F8542" s="4" t="s">
        <v>3041</v>
      </c>
      <c r="G8542" s="16" t="s">
        <v>2860</v>
      </c>
      <c r="H8542" s="16" t="s">
        <v>86</v>
      </c>
      <c r="I8542" s="183">
        <v>48988</v>
      </c>
      <c r="J8542" s="183">
        <v>48988</v>
      </c>
      <c r="K8542" s="183">
        <v>46536</v>
      </c>
      <c r="L8542" s="183">
        <f>M8542+N8542+O8542</f>
        <v>2452</v>
      </c>
      <c r="M8542" s="17">
        <v>1000</v>
      </c>
      <c r="N8542" s="17">
        <v>1000</v>
      </c>
      <c r="O8542" s="17">
        <v>452</v>
      </c>
      <c r="P8542" s="17">
        <f t="shared" si="7157"/>
        <v>48988</v>
      </c>
      <c r="Q8542" s="183">
        <f t="shared" si="7158"/>
        <v>100</v>
      </c>
    </row>
    <row r="8543" spans="1:17" x14ac:dyDescent="0.25">
      <c r="A8543" s="4" t="s">
        <v>2839</v>
      </c>
      <c r="B8543" s="4" t="s">
        <v>82</v>
      </c>
      <c r="C8543" s="4" t="s">
        <v>1214</v>
      </c>
      <c r="D8543" s="4" t="s">
        <v>3039</v>
      </c>
      <c r="E8543" s="3" t="s">
        <v>22</v>
      </c>
      <c r="F8543" s="4" t="s">
        <v>3042</v>
      </c>
      <c r="G8543" s="16" t="s">
        <v>2860</v>
      </c>
      <c r="H8543" s="16" t="s">
        <v>26</v>
      </c>
      <c r="I8543" s="183">
        <v>203500</v>
      </c>
      <c r="J8543" s="183">
        <v>203500</v>
      </c>
      <c r="K8543" s="183">
        <v>167416</v>
      </c>
      <c r="L8543" s="183">
        <f>M8543+N8543+O8543</f>
        <v>36084</v>
      </c>
      <c r="M8543" s="17">
        <v>15084</v>
      </c>
      <c r="N8543" s="17">
        <v>11000</v>
      </c>
      <c r="O8543" s="17">
        <v>10000</v>
      </c>
      <c r="P8543" s="17">
        <f t="shared" si="7157"/>
        <v>203500</v>
      </c>
      <c r="Q8543" s="183">
        <f t="shared" si="7158"/>
        <v>100</v>
      </c>
    </row>
    <row r="8544" spans="1:17" x14ac:dyDescent="0.25">
      <c r="A8544" s="4" t="s">
        <v>2839</v>
      </c>
      <c r="B8544" s="4" t="s">
        <v>82</v>
      </c>
      <c r="C8544" s="4" t="s">
        <v>1214</v>
      </c>
      <c r="D8544" s="4" t="s">
        <v>3039</v>
      </c>
      <c r="E8544" s="3" t="s">
        <v>22</v>
      </c>
      <c r="F8544" s="4" t="s">
        <v>3043</v>
      </c>
      <c r="G8544" s="16" t="s">
        <v>2860</v>
      </c>
      <c r="H8544" s="16" t="s">
        <v>28</v>
      </c>
      <c r="I8544" s="183">
        <v>48100</v>
      </c>
      <c r="J8544" s="183">
        <v>48100</v>
      </c>
      <c r="K8544" s="183">
        <v>46848</v>
      </c>
      <c r="L8544" s="183">
        <f>M8544+N8544+O8544</f>
        <v>1252</v>
      </c>
      <c r="M8544" s="17">
        <v>1252</v>
      </c>
      <c r="N8544" s="17"/>
      <c r="O8544" s="17"/>
      <c r="P8544" s="17">
        <f t="shared" si="7157"/>
        <v>48100</v>
      </c>
      <c r="Q8544" s="183">
        <f t="shared" si="7158"/>
        <v>100</v>
      </c>
    </row>
    <row r="8545" spans="1:17" x14ac:dyDescent="0.25">
      <c r="A8545" s="4" t="s">
        <v>2839</v>
      </c>
      <c r="B8545" s="4" t="s">
        <v>82</v>
      </c>
      <c r="C8545" s="4" t="s">
        <v>1214</v>
      </c>
      <c r="D8545" s="4" t="s">
        <v>3039</v>
      </c>
      <c r="E8545" s="3" t="s">
        <v>22</v>
      </c>
      <c r="F8545" s="4" t="s">
        <v>3044</v>
      </c>
      <c r="G8545" s="16" t="s">
        <v>2860</v>
      </c>
      <c r="H8545" s="16" t="s">
        <v>24</v>
      </c>
      <c r="I8545" s="183">
        <v>9100</v>
      </c>
      <c r="J8545" s="183">
        <v>9100</v>
      </c>
      <c r="K8545" s="183">
        <v>0</v>
      </c>
      <c r="L8545" s="183">
        <f>M8545+N8545+O8545</f>
        <v>9100</v>
      </c>
      <c r="M8545" s="17">
        <v>9100</v>
      </c>
      <c r="N8545" s="17"/>
      <c r="O8545" s="17"/>
      <c r="P8545" s="17">
        <f t="shared" si="7157"/>
        <v>9100</v>
      </c>
      <c r="Q8545" s="183">
        <f t="shared" si="7158"/>
        <v>100</v>
      </c>
    </row>
    <row r="8546" spans="1:17" x14ac:dyDescent="0.25">
      <c r="A8546" s="4" t="s">
        <v>2839</v>
      </c>
      <c r="B8546" s="4" t="s">
        <v>82</v>
      </c>
      <c r="C8546" s="4" t="s">
        <v>1214</v>
      </c>
      <c r="D8546" s="4" t="s">
        <v>3039</v>
      </c>
      <c r="E8546" s="3" t="s">
        <v>22</v>
      </c>
      <c r="F8546" s="4" t="s">
        <v>3045</v>
      </c>
      <c r="G8546" s="16" t="s">
        <v>2860</v>
      </c>
      <c r="H8546" s="16" t="s">
        <v>30</v>
      </c>
      <c r="I8546" s="183">
        <v>20000</v>
      </c>
      <c r="J8546" s="183">
        <v>6000</v>
      </c>
      <c r="K8546" s="183">
        <v>6000</v>
      </c>
      <c r="L8546" s="183">
        <f>M8546+N8546+O8546</f>
        <v>0</v>
      </c>
      <c r="M8546" s="17"/>
      <c r="N8546" s="17"/>
      <c r="O8546" s="17"/>
      <c r="P8546" s="17">
        <f t="shared" si="7157"/>
        <v>6000</v>
      </c>
      <c r="Q8546" s="183">
        <f t="shared" si="7158"/>
        <v>100</v>
      </c>
    </row>
    <row r="8547" spans="1:17" x14ac:dyDescent="0.25">
      <c r="A8547" s="4" t="s">
        <v>2839</v>
      </c>
      <c r="B8547" s="4" t="s">
        <v>82</v>
      </c>
      <c r="C8547" s="4" t="s">
        <v>1214</v>
      </c>
      <c r="D8547" s="4" t="s">
        <v>3039</v>
      </c>
      <c r="E8547" s="2" t="s">
        <v>31</v>
      </c>
      <c r="F8547" s="2" t="s">
        <v>1</v>
      </c>
      <c r="G8547" s="2" t="s">
        <v>1</v>
      </c>
      <c r="H8547" s="2" t="s">
        <v>32</v>
      </c>
      <c r="I8547" s="185">
        <f t="shared" ref="I8547:O8547" si="7164">SUM(I8548)</f>
        <v>425579</v>
      </c>
      <c r="J8547" s="185">
        <f t="shared" si="7164"/>
        <v>384207</v>
      </c>
      <c r="K8547" s="185">
        <f t="shared" si="7164"/>
        <v>275523</v>
      </c>
      <c r="L8547" s="185">
        <f t="shared" si="7164"/>
        <v>108684</v>
      </c>
      <c r="M8547" s="15">
        <f t="shared" si="7164"/>
        <v>36000</v>
      </c>
      <c r="N8547" s="15">
        <f t="shared" si="7164"/>
        <v>36000</v>
      </c>
      <c r="O8547" s="15">
        <f t="shared" si="7164"/>
        <v>36684</v>
      </c>
      <c r="P8547" s="15">
        <f t="shared" si="7157"/>
        <v>384207</v>
      </c>
      <c r="Q8547" s="185">
        <f t="shared" si="7158"/>
        <v>100</v>
      </c>
    </row>
    <row r="8548" spans="1:17" x14ac:dyDescent="0.25">
      <c r="A8548" s="4" t="s">
        <v>2839</v>
      </c>
      <c r="B8548" s="4" t="s">
        <v>82</v>
      </c>
      <c r="C8548" s="4" t="s">
        <v>1214</v>
      </c>
      <c r="D8548" s="4" t="s">
        <v>3039</v>
      </c>
      <c r="E8548" s="3" t="s">
        <v>34</v>
      </c>
      <c r="F8548" s="4"/>
      <c r="G8548" s="16" t="s">
        <v>2860</v>
      </c>
      <c r="H8548" s="16" t="s">
        <v>33</v>
      </c>
      <c r="I8548" s="183">
        <v>425579</v>
      </c>
      <c r="J8548" s="183">
        <v>384207</v>
      </c>
      <c r="K8548" s="183">
        <v>275523</v>
      </c>
      <c r="L8548" s="183">
        <f>M8548+N8548+O8548</f>
        <v>108684</v>
      </c>
      <c r="M8548" s="17">
        <v>36000</v>
      </c>
      <c r="N8548" s="17">
        <v>36000</v>
      </c>
      <c r="O8548" s="17">
        <v>36684</v>
      </c>
      <c r="P8548" s="17">
        <f t="shared" si="7157"/>
        <v>384207</v>
      </c>
      <c r="Q8548" s="183">
        <f t="shared" si="7158"/>
        <v>100</v>
      </c>
    </row>
    <row r="8549" spans="1:17" x14ac:dyDescent="0.25">
      <c r="A8549" s="4" t="s">
        <v>2839</v>
      </c>
      <c r="B8549" s="4" t="s">
        <v>82</v>
      </c>
      <c r="C8549" s="4" t="s">
        <v>1214</v>
      </c>
      <c r="D8549" s="4" t="s">
        <v>3039</v>
      </c>
      <c r="E8549" s="2" t="s">
        <v>35</v>
      </c>
      <c r="F8549" s="2" t="s">
        <v>1</v>
      </c>
      <c r="G8549" s="2" t="s">
        <v>1</v>
      </c>
      <c r="H8549" s="2" t="s">
        <v>36</v>
      </c>
      <c r="I8549" s="185">
        <f t="shared" ref="I8549:O8549" si="7165">SUM(I8550:I8558)</f>
        <v>1074571</v>
      </c>
      <c r="J8549" s="185">
        <f t="shared" si="7165"/>
        <v>373110</v>
      </c>
      <c r="K8549" s="185">
        <f t="shared" si="7165"/>
        <v>320539</v>
      </c>
      <c r="L8549" s="185">
        <f t="shared" si="7165"/>
        <v>50571</v>
      </c>
      <c r="M8549" s="15">
        <f t="shared" si="7165"/>
        <v>31000</v>
      </c>
      <c r="N8549" s="15">
        <f t="shared" si="7165"/>
        <v>16571</v>
      </c>
      <c r="O8549" s="15">
        <f t="shared" si="7165"/>
        <v>3000</v>
      </c>
      <c r="P8549" s="15">
        <f t="shared" si="7157"/>
        <v>371110</v>
      </c>
      <c r="Q8549" s="185">
        <f t="shared" si="7158"/>
        <v>99.463965050521296</v>
      </c>
    </row>
    <row r="8550" spans="1:17" x14ac:dyDescent="0.25">
      <c r="A8550" s="4" t="s">
        <v>2839</v>
      </c>
      <c r="B8550" s="4" t="s">
        <v>82</v>
      </c>
      <c r="C8550" s="4" t="s">
        <v>1214</v>
      </c>
      <c r="D8550" s="4" t="s">
        <v>3039</v>
      </c>
      <c r="E8550" s="3" t="s">
        <v>39</v>
      </c>
      <c r="F8550" s="4"/>
      <c r="G8550" s="16" t="s">
        <v>2860</v>
      </c>
      <c r="H8550" s="16" t="s">
        <v>38</v>
      </c>
      <c r="I8550" s="183">
        <v>55000</v>
      </c>
      <c r="J8550" s="183">
        <v>1199</v>
      </c>
      <c r="K8550" s="183">
        <v>1199</v>
      </c>
      <c r="L8550" s="183">
        <f t="shared" ref="L8550:L8557" si="7166">M8550+N8550+O8550</f>
        <v>0</v>
      </c>
      <c r="M8550" s="17"/>
      <c r="N8550" s="17"/>
      <c r="O8550" s="17"/>
      <c r="P8550" s="17">
        <f t="shared" si="7157"/>
        <v>1199</v>
      </c>
      <c r="Q8550" s="183">
        <f t="shared" si="7158"/>
        <v>100</v>
      </c>
    </row>
    <row r="8551" spans="1:17" x14ac:dyDescent="0.25">
      <c r="A8551" s="4" t="s">
        <v>2839</v>
      </c>
      <c r="B8551" s="4" t="s">
        <v>82</v>
      </c>
      <c r="C8551" s="4" t="s">
        <v>1214</v>
      </c>
      <c r="D8551" s="4" t="s">
        <v>3039</v>
      </c>
      <c r="E8551" s="3" t="s">
        <v>197</v>
      </c>
      <c r="F8551" s="4"/>
      <c r="G8551" s="16" t="s">
        <v>2860</v>
      </c>
      <c r="H8551" s="16" t="s">
        <v>196</v>
      </c>
      <c r="I8551" s="183">
        <v>300619</v>
      </c>
      <c r="J8551" s="183">
        <v>200619</v>
      </c>
      <c r="K8551" s="183">
        <v>187000</v>
      </c>
      <c r="L8551" s="183">
        <f t="shared" si="7166"/>
        <v>13619</v>
      </c>
      <c r="M8551" s="17">
        <v>10000</v>
      </c>
      <c r="N8551" s="17">
        <v>3619</v>
      </c>
      <c r="O8551" s="17"/>
      <c r="P8551" s="17">
        <f t="shared" si="7157"/>
        <v>200619</v>
      </c>
      <c r="Q8551" s="183">
        <f t="shared" si="7158"/>
        <v>100</v>
      </c>
    </row>
    <row r="8552" spans="1:17" x14ac:dyDescent="0.25">
      <c r="A8552" s="4" t="s">
        <v>2839</v>
      </c>
      <c r="B8552" s="4" t="s">
        <v>82</v>
      </c>
      <c r="C8552" s="4" t="s">
        <v>1214</v>
      </c>
      <c r="D8552" s="4" t="s">
        <v>3039</v>
      </c>
      <c r="E8552" s="3" t="s">
        <v>200</v>
      </c>
      <c r="F8552" s="4"/>
      <c r="G8552" s="16" t="s">
        <v>2860</v>
      </c>
      <c r="H8552" s="16" t="s">
        <v>199</v>
      </c>
      <c r="I8552" s="183">
        <v>70000</v>
      </c>
      <c r="J8552" s="183">
        <v>60000</v>
      </c>
      <c r="K8552" s="183">
        <v>43000</v>
      </c>
      <c r="L8552" s="183">
        <f t="shared" si="7166"/>
        <v>17000</v>
      </c>
      <c r="M8552" s="17">
        <v>7000</v>
      </c>
      <c r="N8552" s="17">
        <v>7000</v>
      </c>
      <c r="O8552" s="17">
        <v>3000</v>
      </c>
      <c r="P8552" s="17">
        <f t="shared" si="7157"/>
        <v>60000</v>
      </c>
      <c r="Q8552" s="183">
        <f t="shared" si="7158"/>
        <v>100</v>
      </c>
    </row>
    <row r="8553" spans="1:17" x14ac:dyDescent="0.25">
      <c r="A8553" s="4" t="s">
        <v>2839</v>
      </c>
      <c r="B8553" s="4" t="s">
        <v>82</v>
      </c>
      <c r="C8553" s="4" t="s">
        <v>1214</v>
      </c>
      <c r="D8553" s="4" t="s">
        <v>3039</v>
      </c>
      <c r="E8553" s="3" t="s">
        <v>203</v>
      </c>
      <c r="F8553" s="4"/>
      <c r="G8553" s="16" t="s">
        <v>2860</v>
      </c>
      <c r="H8553" s="16" t="s">
        <v>202</v>
      </c>
      <c r="I8553" s="183">
        <v>20000</v>
      </c>
      <c r="J8553" s="183">
        <v>10000</v>
      </c>
      <c r="K8553" s="183">
        <v>7000</v>
      </c>
      <c r="L8553" s="183">
        <f t="shared" si="7166"/>
        <v>3000</v>
      </c>
      <c r="M8553" s="17">
        <v>2000</v>
      </c>
      <c r="N8553" s="17">
        <v>1000</v>
      </c>
      <c r="O8553" s="17"/>
      <c r="P8553" s="17">
        <f t="shared" si="7157"/>
        <v>10000</v>
      </c>
      <c r="Q8553" s="183">
        <f t="shared" si="7158"/>
        <v>100</v>
      </c>
    </row>
    <row r="8554" spans="1:17" x14ac:dyDescent="0.25">
      <c r="A8554" s="4" t="s">
        <v>2839</v>
      </c>
      <c r="B8554" s="4" t="s">
        <v>82</v>
      </c>
      <c r="C8554" s="4" t="s">
        <v>1214</v>
      </c>
      <c r="D8554" s="4" t="s">
        <v>3039</v>
      </c>
      <c r="E8554" s="3" t="s">
        <v>206</v>
      </c>
      <c r="F8554" s="4"/>
      <c r="G8554" s="16" t="s">
        <v>2860</v>
      </c>
      <c r="H8554" s="16" t="s">
        <v>205</v>
      </c>
      <c r="I8554" s="183">
        <v>10000</v>
      </c>
      <c r="J8554" s="183">
        <v>0</v>
      </c>
      <c r="K8554" s="183">
        <v>0</v>
      </c>
      <c r="L8554" s="183">
        <f t="shared" si="7166"/>
        <v>0</v>
      </c>
      <c r="M8554" s="17"/>
      <c r="N8554" s="17"/>
      <c r="O8554" s="17"/>
      <c r="P8554" s="17">
        <f t="shared" si="7157"/>
        <v>0</v>
      </c>
      <c r="Q8554" s="161" t="str">
        <f t="shared" si="7158"/>
        <v>-</v>
      </c>
    </row>
    <row r="8555" spans="1:17" x14ac:dyDescent="0.25">
      <c r="A8555" s="4" t="s">
        <v>2839</v>
      </c>
      <c r="B8555" s="4" t="s">
        <v>82</v>
      </c>
      <c r="C8555" s="4" t="s">
        <v>1214</v>
      </c>
      <c r="D8555" s="4" t="s">
        <v>3039</v>
      </c>
      <c r="E8555" s="3" t="s">
        <v>209</v>
      </c>
      <c r="F8555" s="4"/>
      <c r="G8555" s="16" t="s">
        <v>2860</v>
      </c>
      <c r="H8555" s="16" t="s">
        <v>208</v>
      </c>
      <c r="I8555" s="183">
        <v>8000</v>
      </c>
      <c r="J8555" s="183">
        <v>0</v>
      </c>
      <c r="K8555" s="183">
        <v>0</v>
      </c>
      <c r="L8555" s="183">
        <f t="shared" si="7166"/>
        <v>0</v>
      </c>
      <c r="M8555" s="17"/>
      <c r="N8555" s="17"/>
      <c r="O8555" s="17"/>
      <c r="P8555" s="17">
        <f t="shared" si="7157"/>
        <v>0</v>
      </c>
      <c r="Q8555" s="161" t="str">
        <f t="shared" si="7158"/>
        <v>-</v>
      </c>
    </row>
    <row r="8556" spans="1:17" x14ac:dyDescent="0.25">
      <c r="A8556" s="4" t="s">
        <v>2839</v>
      </c>
      <c r="B8556" s="4" t="s">
        <v>82</v>
      </c>
      <c r="C8556" s="4" t="s">
        <v>1214</v>
      </c>
      <c r="D8556" s="4" t="s">
        <v>3039</v>
      </c>
      <c r="E8556" s="3" t="s">
        <v>212</v>
      </c>
      <c r="F8556" s="4"/>
      <c r="G8556" s="16" t="s">
        <v>2860</v>
      </c>
      <c r="H8556" s="16" t="s">
        <v>211</v>
      </c>
      <c r="I8556" s="183">
        <v>11000</v>
      </c>
      <c r="J8556" s="183">
        <v>10000</v>
      </c>
      <c r="K8556" s="183">
        <v>7000</v>
      </c>
      <c r="L8556" s="183">
        <f t="shared" si="7166"/>
        <v>3000</v>
      </c>
      <c r="M8556" s="17">
        <v>2000</v>
      </c>
      <c r="N8556" s="17">
        <v>1000</v>
      </c>
      <c r="O8556" s="17"/>
      <c r="P8556" s="17">
        <f t="shared" si="7157"/>
        <v>10000</v>
      </c>
      <c r="Q8556" s="183">
        <f t="shared" si="7158"/>
        <v>100</v>
      </c>
    </row>
    <row r="8557" spans="1:17" x14ac:dyDescent="0.25">
      <c r="A8557" s="4" t="s">
        <v>2839</v>
      </c>
      <c r="B8557" s="4" t="s">
        <v>82</v>
      </c>
      <c r="C8557" s="4" t="s">
        <v>1214</v>
      </c>
      <c r="D8557" s="4" t="s">
        <v>3039</v>
      </c>
      <c r="E8557" s="3" t="s">
        <v>215</v>
      </c>
      <c r="F8557" s="4"/>
      <c r="G8557" s="16" t="s">
        <v>2860</v>
      </c>
      <c r="H8557" s="16" t="s">
        <v>214</v>
      </c>
      <c r="I8557" s="183">
        <v>15000</v>
      </c>
      <c r="J8557" s="183">
        <v>0</v>
      </c>
      <c r="K8557" s="183">
        <v>0</v>
      </c>
      <c r="L8557" s="183">
        <f t="shared" si="7166"/>
        <v>0</v>
      </c>
      <c r="M8557" s="17"/>
      <c r="N8557" s="17"/>
      <c r="O8557" s="17"/>
      <c r="P8557" s="17">
        <f t="shared" si="7157"/>
        <v>0</v>
      </c>
      <c r="Q8557" s="161" t="str">
        <f t="shared" si="7158"/>
        <v>-</v>
      </c>
    </row>
    <row r="8558" spans="1:17" x14ac:dyDescent="0.25">
      <c r="A8558" s="1" t="s">
        <v>2839</v>
      </c>
      <c r="B8558" s="1" t="s">
        <v>82</v>
      </c>
      <c r="C8558" s="1" t="s">
        <v>1214</v>
      </c>
      <c r="D8558" s="1" t="s">
        <v>3039</v>
      </c>
      <c r="E8558" s="1" t="s">
        <v>40</v>
      </c>
      <c r="F8558" s="4" t="s">
        <v>1</v>
      </c>
      <c r="G8558" s="16" t="s">
        <v>1</v>
      </c>
      <c r="H8558" s="2" t="s">
        <v>41</v>
      </c>
      <c r="I8558" s="185">
        <f t="shared" ref="I8558:O8558" si="7167">SUM(I8559:I8561)</f>
        <v>584952</v>
      </c>
      <c r="J8558" s="185">
        <f t="shared" si="7167"/>
        <v>91292</v>
      </c>
      <c r="K8558" s="185">
        <f t="shared" si="7167"/>
        <v>75340</v>
      </c>
      <c r="L8558" s="185">
        <f t="shared" si="7167"/>
        <v>13952</v>
      </c>
      <c r="M8558" s="15">
        <f t="shared" si="7167"/>
        <v>10000</v>
      </c>
      <c r="N8558" s="15">
        <f t="shared" si="7167"/>
        <v>3952</v>
      </c>
      <c r="O8558" s="15">
        <f t="shared" si="7167"/>
        <v>0</v>
      </c>
      <c r="P8558" s="15">
        <f t="shared" si="7157"/>
        <v>89292</v>
      </c>
      <c r="Q8558" s="185">
        <f t="shared" si="7158"/>
        <v>97.809227533628359</v>
      </c>
    </row>
    <row r="8559" spans="1:17" x14ac:dyDescent="0.25">
      <c r="A8559" s="4" t="s">
        <v>2839</v>
      </c>
      <c r="B8559" s="4" t="s">
        <v>82</v>
      </c>
      <c r="C8559" s="4" t="s">
        <v>1214</v>
      </c>
      <c r="D8559" s="4" t="s">
        <v>3039</v>
      </c>
      <c r="E8559" s="3" t="s">
        <v>42</v>
      </c>
      <c r="F8559" s="4"/>
      <c r="G8559" s="16" t="s">
        <v>2860</v>
      </c>
      <c r="H8559" s="16" t="s">
        <v>41</v>
      </c>
      <c r="I8559" s="183">
        <v>568952</v>
      </c>
      <c r="J8559" s="183">
        <v>79292</v>
      </c>
      <c r="K8559" s="183">
        <v>66340</v>
      </c>
      <c r="L8559" s="183">
        <f>M8559+N8559+O8559</f>
        <v>10952</v>
      </c>
      <c r="M8559" s="208">
        <v>8000</v>
      </c>
      <c r="N8559" s="17">
        <v>2952</v>
      </c>
      <c r="O8559" s="17"/>
      <c r="P8559" s="17">
        <f t="shared" si="7157"/>
        <v>77292</v>
      </c>
      <c r="Q8559" s="183">
        <f t="shared" si="7158"/>
        <v>97.47767744539172</v>
      </c>
    </row>
    <row r="8560" spans="1:17" ht="22.5" x14ac:dyDescent="0.25">
      <c r="A8560" s="4" t="s">
        <v>2839</v>
      </c>
      <c r="B8560" s="4" t="s">
        <v>82</v>
      </c>
      <c r="C8560" s="4" t="s">
        <v>1214</v>
      </c>
      <c r="D8560" s="4" t="s">
        <v>3039</v>
      </c>
      <c r="E8560" s="3" t="s">
        <v>42</v>
      </c>
      <c r="F8560" s="4" t="s">
        <v>3046</v>
      </c>
      <c r="G8560" s="16" t="s">
        <v>2860</v>
      </c>
      <c r="H8560" s="16" t="s">
        <v>50</v>
      </c>
      <c r="I8560" s="183">
        <v>14000</v>
      </c>
      <c r="J8560" s="183">
        <v>12000</v>
      </c>
      <c r="K8560" s="183">
        <v>9000</v>
      </c>
      <c r="L8560" s="183">
        <f>M8560+N8560+O8560</f>
        <v>3000</v>
      </c>
      <c r="M8560" s="17">
        <v>2000</v>
      </c>
      <c r="N8560" s="17">
        <v>1000</v>
      </c>
      <c r="O8560" s="17"/>
      <c r="P8560" s="17">
        <f t="shared" si="7157"/>
        <v>12000</v>
      </c>
      <c r="Q8560" s="183">
        <f t="shared" si="7158"/>
        <v>100</v>
      </c>
    </row>
    <row r="8561" spans="1:17" ht="22.5" x14ac:dyDescent="0.25">
      <c r="A8561" s="4" t="s">
        <v>2839</v>
      </c>
      <c r="B8561" s="4" t="s">
        <v>82</v>
      </c>
      <c r="C8561" s="4" t="s">
        <v>1214</v>
      </c>
      <c r="D8561" s="4" t="s">
        <v>3039</v>
      </c>
      <c r="E8561" s="3" t="s">
        <v>42</v>
      </c>
      <c r="F8561" s="4" t="s">
        <v>3047</v>
      </c>
      <c r="G8561" s="16" t="s">
        <v>2860</v>
      </c>
      <c r="H8561" s="16" t="s">
        <v>56</v>
      </c>
      <c r="I8561" s="183">
        <v>2000</v>
      </c>
      <c r="J8561" s="183">
        <v>0</v>
      </c>
      <c r="K8561" s="183">
        <v>0</v>
      </c>
      <c r="L8561" s="183">
        <f>M8561+N8561+O8561</f>
        <v>0</v>
      </c>
      <c r="M8561" s="17"/>
      <c r="N8561" s="17"/>
      <c r="O8561" s="17"/>
      <c r="P8561" s="17">
        <f t="shared" si="7157"/>
        <v>0</v>
      </c>
      <c r="Q8561" s="161" t="str">
        <f t="shared" si="7158"/>
        <v>-</v>
      </c>
    </row>
    <row r="8562" spans="1:17" ht="22.5" x14ac:dyDescent="0.25">
      <c r="A8562" s="1" t="s">
        <v>1</v>
      </c>
      <c r="B8562" s="1" t="s">
        <v>1</v>
      </c>
      <c r="C8562" s="1" t="s">
        <v>1</v>
      </c>
      <c r="D8562" s="2" t="s">
        <v>1</v>
      </c>
      <c r="E8562" s="2" t="s">
        <v>1</v>
      </c>
      <c r="F8562" s="2" t="s">
        <v>1</v>
      </c>
      <c r="G8562" s="2" t="s">
        <v>1</v>
      </c>
      <c r="H8562" s="13" t="s">
        <v>57</v>
      </c>
      <c r="I8562" s="184">
        <f t="shared" ref="I8562:O8562" si="7168">SUM(I8563)</f>
        <v>40000</v>
      </c>
      <c r="J8562" s="184">
        <f t="shared" si="7168"/>
        <v>0</v>
      </c>
      <c r="K8562" s="184">
        <f t="shared" si="7168"/>
        <v>0</v>
      </c>
      <c r="L8562" s="184">
        <f t="shared" si="7168"/>
        <v>0</v>
      </c>
      <c r="M8562" s="14">
        <f t="shared" si="7168"/>
        <v>0</v>
      </c>
      <c r="N8562" s="14">
        <f t="shared" si="7168"/>
        <v>0</v>
      </c>
      <c r="O8562" s="14">
        <f t="shared" si="7168"/>
        <v>0</v>
      </c>
      <c r="P8562" s="14">
        <f t="shared" si="7157"/>
        <v>0</v>
      </c>
      <c r="Q8562" s="163" t="str">
        <f t="shared" si="7158"/>
        <v>-</v>
      </c>
    </row>
    <row r="8563" spans="1:17" x14ac:dyDescent="0.25">
      <c r="A8563" s="4" t="s">
        <v>2839</v>
      </c>
      <c r="B8563" s="4" t="s">
        <v>82</v>
      </c>
      <c r="C8563" s="4" t="s">
        <v>1214</v>
      </c>
      <c r="D8563" s="4" t="s">
        <v>3039</v>
      </c>
      <c r="E8563" s="2" t="s">
        <v>58</v>
      </c>
      <c r="F8563" s="2" t="s">
        <v>1</v>
      </c>
      <c r="G8563" s="2" t="s">
        <v>1</v>
      </c>
      <c r="H8563" s="2" t="s">
        <v>59</v>
      </c>
      <c r="I8563" s="185">
        <f t="shared" ref="I8563:L8563" si="7169">SUM(I8564:I8565)</f>
        <v>40000</v>
      </c>
      <c r="J8563" s="185">
        <f t="shared" ref="J8563" si="7170">SUM(J8564:J8565)</f>
        <v>0</v>
      </c>
      <c r="K8563" s="185">
        <f t="shared" ref="K8563" si="7171">SUM(K8564:K8565)</f>
        <v>0</v>
      </c>
      <c r="L8563" s="185">
        <f t="shared" si="7169"/>
        <v>0</v>
      </c>
      <c r="M8563" s="15">
        <f t="shared" ref="M8563:O8563" si="7172">SUM(M8564:M8565)</f>
        <v>0</v>
      </c>
      <c r="N8563" s="15">
        <f t="shared" si="7172"/>
        <v>0</v>
      </c>
      <c r="O8563" s="15">
        <f t="shared" si="7172"/>
        <v>0</v>
      </c>
      <c r="P8563" s="15">
        <f t="shared" si="7157"/>
        <v>0</v>
      </c>
      <c r="Q8563" s="164" t="str">
        <f t="shared" si="7158"/>
        <v>-</v>
      </c>
    </row>
    <row r="8564" spans="1:17" x14ac:dyDescent="0.25">
      <c r="A8564" s="4" t="s">
        <v>2839</v>
      </c>
      <c r="B8564" s="4" t="s">
        <v>82</v>
      </c>
      <c r="C8564" s="4" t="s">
        <v>1214</v>
      </c>
      <c r="D8564" s="4" t="s">
        <v>3039</v>
      </c>
      <c r="E8564" s="3" t="s">
        <v>105</v>
      </c>
      <c r="F8564" s="4"/>
      <c r="G8564" s="16" t="s">
        <v>2860</v>
      </c>
      <c r="H8564" s="16" t="s">
        <v>104</v>
      </c>
      <c r="I8564" s="183">
        <v>20000</v>
      </c>
      <c r="J8564" s="183">
        <v>0</v>
      </c>
      <c r="K8564" s="183">
        <v>0</v>
      </c>
      <c r="L8564" s="183">
        <f>M8564+N8564+O8564</f>
        <v>0</v>
      </c>
      <c r="M8564" s="17"/>
      <c r="N8564" s="17"/>
      <c r="O8564" s="17"/>
      <c r="P8564" s="17">
        <f t="shared" si="7157"/>
        <v>0</v>
      </c>
      <c r="Q8564" s="161" t="str">
        <f t="shared" si="7158"/>
        <v>-</v>
      </c>
    </row>
    <row r="8565" spans="1:17" x14ac:dyDescent="0.25">
      <c r="A8565" s="4" t="s">
        <v>2839</v>
      </c>
      <c r="B8565" s="4" t="s">
        <v>82</v>
      </c>
      <c r="C8565" s="4" t="s">
        <v>1214</v>
      </c>
      <c r="D8565" s="4" t="s">
        <v>3039</v>
      </c>
      <c r="E8565" s="3" t="s">
        <v>69</v>
      </c>
      <c r="F8565" s="4"/>
      <c r="G8565" s="16" t="s">
        <v>2860</v>
      </c>
      <c r="H8565" s="16" t="s">
        <v>68</v>
      </c>
      <c r="I8565" s="183">
        <v>20000</v>
      </c>
      <c r="J8565" s="183">
        <v>0</v>
      </c>
      <c r="K8565" s="183">
        <v>0</v>
      </c>
      <c r="L8565" s="183">
        <f>M8565+N8565+O8565</f>
        <v>0</v>
      </c>
      <c r="M8565" s="17"/>
      <c r="N8565" s="17"/>
      <c r="O8565" s="17"/>
      <c r="P8565" s="17">
        <f t="shared" si="7157"/>
        <v>0</v>
      </c>
      <c r="Q8565" s="161" t="str">
        <f t="shared" si="7158"/>
        <v>-</v>
      </c>
    </row>
    <row r="8566" spans="1:17" ht="22.5" x14ac:dyDescent="0.25">
      <c r="A8566" s="1" t="s">
        <v>1</v>
      </c>
      <c r="B8566" s="1" t="s">
        <v>1</v>
      </c>
      <c r="C8566" s="1" t="s">
        <v>1</v>
      </c>
      <c r="D8566" s="2" t="s">
        <v>1</v>
      </c>
      <c r="E8566" s="2" t="s">
        <v>1</v>
      </c>
      <c r="F8566" s="2" t="s">
        <v>1</v>
      </c>
      <c r="G8566" s="2" t="s">
        <v>1</v>
      </c>
      <c r="H8566" s="13" t="s">
        <v>70</v>
      </c>
      <c r="I8566" s="184">
        <f t="shared" ref="I8566:O8566" si="7173">SUM(I8567)</f>
        <v>210000</v>
      </c>
      <c r="J8566" s="184">
        <f t="shared" si="7173"/>
        <v>206536</v>
      </c>
      <c r="K8566" s="184">
        <f t="shared" si="7173"/>
        <v>206536</v>
      </c>
      <c r="L8566" s="184">
        <f t="shared" si="7173"/>
        <v>0</v>
      </c>
      <c r="M8566" s="14">
        <f t="shared" si="7173"/>
        <v>0</v>
      </c>
      <c r="N8566" s="14">
        <f t="shared" si="7173"/>
        <v>0</v>
      </c>
      <c r="O8566" s="14">
        <f t="shared" si="7173"/>
        <v>0</v>
      </c>
      <c r="P8566" s="14">
        <f t="shared" si="7157"/>
        <v>206536</v>
      </c>
      <c r="Q8566" s="184">
        <f t="shared" si="7158"/>
        <v>100</v>
      </c>
    </row>
    <row r="8567" spans="1:17" x14ac:dyDescent="0.25">
      <c r="A8567" s="4" t="s">
        <v>2839</v>
      </c>
      <c r="B8567" s="4" t="s">
        <v>82</v>
      </c>
      <c r="C8567" s="4" t="s">
        <v>1214</v>
      </c>
      <c r="D8567" s="4" t="s">
        <v>3039</v>
      </c>
      <c r="E8567" s="2" t="s">
        <v>71</v>
      </c>
      <c r="F8567" s="2" t="s">
        <v>1</v>
      </c>
      <c r="G8567" s="2" t="s">
        <v>1</v>
      </c>
      <c r="H8567" s="2" t="s">
        <v>72</v>
      </c>
      <c r="I8567" s="185">
        <f t="shared" ref="I8567:L8567" si="7174">SUM(I8568:I8570)</f>
        <v>210000</v>
      </c>
      <c r="J8567" s="185">
        <f t="shared" ref="J8567" si="7175">SUM(J8568:J8570)</f>
        <v>206536</v>
      </c>
      <c r="K8567" s="185">
        <f t="shared" ref="K8567" si="7176">SUM(K8568:K8570)</f>
        <v>206536</v>
      </c>
      <c r="L8567" s="185">
        <f t="shared" si="7174"/>
        <v>0</v>
      </c>
      <c r="M8567" s="15">
        <f t="shared" ref="M8567:O8567" si="7177">SUM(M8568:M8570)</f>
        <v>0</v>
      </c>
      <c r="N8567" s="15">
        <f t="shared" si="7177"/>
        <v>0</v>
      </c>
      <c r="O8567" s="15">
        <f t="shared" si="7177"/>
        <v>0</v>
      </c>
      <c r="P8567" s="15">
        <f t="shared" si="7157"/>
        <v>206536</v>
      </c>
      <c r="Q8567" s="185">
        <f t="shared" si="7158"/>
        <v>100</v>
      </c>
    </row>
    <row r="8568" spans="1:17" x14ac:dyDescent="0.25">
      <c r="A8568" s="4" t="s">
        <v>2839</v>
      </c>
      <c r="B8568" s="4" t="s">
        <v>82</v>
      </c>
      <c r="C8568" s="4" t="s">
        <v>1214</v>
      </c>
      <c r="D8568" s="4" t="s">
        <v>3039</v>
      </c>
      <c r="E8568" s="3" t="s">
        <v>75</v>
      </c>
      <c r="F8568" s="4"/>
      <c r="G8568" s="16" t="s">
        <v>2860</v>
      </c>
      <c r="H8568" s="16" t="s">
        <v>74</v>
      </c>
      <c r="I8568" s="183">
        <v>100000</v>
      </c>
      <c r="J8568" s="183">
        <v>197871</v>
      </c>
      <c r="K8568" s="183">
        <v>197871</v>
      </c>
      <c r="L8568" s="183">
        <f>M8568+N8568+O8568</f>
        <v>0</v>
      </c>
      <c r="M8568" s="17"/>
      <c r="N8568" s="17"/>
      <c r="O8568" s="17"/>
      <c r="P8568" s="17">
        <f t="shared" si="7157"/>
        <v>197871</v>
      </c>
      <c r="Q8568" s="183">
        <f t="shared" si="7158"/>
        <v>100</v>
      </c>
    </row>
    <row r="8569" spans="1:17" x14ac:dyDescent="0.25">
      <c r="A8569" s="4" t="s">
        <v>2839</v>
      </c>
      <c r="B8569" s="4" t="s">
        <v>82</v>
      </c>
      <c r="C8569" s="4" t="s">
        <v>1214</v>
      </c>
      <c r="D8569" s="4" t="s">
        <v>3039</v>
      </c>
      <c r="E8569" s="3" t="s">
        <v>183</v>
      </c>
      <c r="F8569" s="4"/>
      <c r="G8569" s="16" t="s">
        <v>2860</v>
      </c>
      <c r="H8569" s="16" t="s">
        <v>182</v>
      </c>
      <c r="I8569" s="183">
        <v>10000</v>
      </c>
      <c r="J8569" s="183">
        <v>8665</v>
      </c>
      <c r="K8569" s="183">
        <v>8665</v>
      </c>
      <c r="L8569" s="183">
        <f>M8569+N8569+O8569</f>
        <v>0</v>
      </c>
      <c r="M8569" s="17"/>
      <c r="N8569" s="17"/>
      <c r="O8569" s="17"/>
      <c r="P8569" s="17">
        <f t="shared" si="7157"/>
        <v>8665</v>
      </c>
      <c r="Q8569" s="183">
        <f t="shared" si="7158"/>
        <v>100</v>
      </c>
    </row>
    <row r="8570" spans="1:17" x14ac:dyDescent="0.25">
      <c r="A8570" s="4" t="s">
        <v>2839</v>
      </c>
      <c r="B8570" s="4" t="s">
        <v>82</v>
      </c>
      <c r="C8570" s="4" t="s">
        <v>1214</v>
      </c>
      <c r="D8570" s="4" t="s">
        <v>3039</v>
      </c>
      <c r="E8570" s="3" t="s">
        <v>341</v>
      </c>
      <c r="F8570" s="4"/>
      <c r="G8570" s="16" t="s">
        <v>2860</v>
      </c>
      <c r="H8570" s="16" t="s">
        <v>340</v>
      </c>
      <c r="I8570" s="183">
        <v>100000</v>
      </c>
      <c r="J8570" s="183">
        <v>0</v>
      </c>
      <c r="K8570" s="183">
        <v>0</v>
      </c>
      <c r="L8570" s="183">
        <f>M8570+N8570+O8570</f>
        <v>0</v>
      </c>
      <c r="M8570" s="17"/>
      <c r="N8570" s="17"/>
      <c r="O8570" s="17"/>
      <c r="P8570" s="17">
        <f t="shared" si="7157"/>
        <v>0</v>
      </c>
      <c r="Q8570" s="161" t="str">
        <f t="shared" si="7158"/>
        <v>-</v>
      </c>
    </row>
    <row r="8571" spans="1:17" x14ac:dyDescent="0.25">
      <c r="A8571" s="16" t="s">
        <v>1</v>
      </c>
      <c r="B8571" s="16" t="s">
        <v>1</v>
      </c>
      <c r="C8571" s="16" t="s">
        <v>1</v>
      </c>
      <c r="D8571" s="16" t="s">
        <v>1</v>
      </c>
      <c r="E8571" s="16" t="s">
        <v>1</v>
      </c>
      <c r="F8571" s="16" t="s">
        <v>1</v>
      </c>
      <c r="G8571" s="16" t="s">
        <v>1</v>
      </c>
      <c r="H8571" s="13" t="s">
        <v>3048</v>
      </c>
      <c r="I8571" s="184">
        <f t="shared" ref="I8571:O8571" si="7178">SUM(I8538,I8562,I8566)</f>
        <v>5899988</v>
      </c>
      <c r="J8571" s="184">
        <f t="shared" si="7178"/>
        <v>4685688</v>
      </c>
      <c r="K8571" s="184">
        <f t="shared" si="7178"/>
        <v>3707534</v>
      </c>
      <c r="L8571" s="184">
        <f t="shared" si="7178"/>
        <v>976154</v>
      </c>
      <c r="M8571" s="14">
        <f t="shared" si="7178"/>
        <v>373436</v>
      </c>
      <c r="N8571" s="14">
        <f t="shared" si="7178"/>
        <v>344571</v>
      </c>
      <c r="O8571" s="14">
        <f t="shared" si="7178"/>
        <v>258147</v>
      </c>
      <c r="P8571" s="14">
        <f t="shared" si="7157"/>
        <v>4683688</v>
      </c>
      <c r="Q8571" s="184">
        <f t="shared" si="7158"/>
        <v>99.957316833728584</v>
      </c>
    </row>
    <row r="8572" spans="1:17" ht="15.75" thickBot="1" x14ac:dyDescent="0.3">
      <c r="A8572" s="16" t="s">
        <v>1</v>
      </c>
      <c r="B8572" s="16" t="s">
        <v>1</v>
      </c>
      <c r="C8572" s="16" t="s">
        <v>1</v>
      </c>
      <c r="D8572" s="16" t="s">
        <v>1</v>
      </c>
      <c r="E8572" s="16" t="s">
        <v>1</v>
      </c>
      <c r="F8572" s="16" t="s">
        <v>1</v>
      </c>
      <c r="G8572" s="16" t="s">
        <v>1</v>
      </c>
      <c r="H8572" s="2" t="s">
        <v>77</v>
      </c>
      <c r="I8572" s="185">
        <v>74</v>
      </c>
      <c r="J8572" s="185">
        <v>74</v>
      </c>
      <c r="K8572" s="185"/>
      <c r="L8572" s="185"/>
      <c r="M8572" s="15" t="s">
        <v>1</v>
      </c>
      <c r="N8572" s="15" t="s">
        <v>1</v>
      </c>
      <c r="O8572" s="15"/>
      <c r="P8572" s="15"/>
      <c r="Q8572" s="164"/>
    </row>
    <row r="8573" spans="1:17" ht="45.75" thickBot="1" x14ac:dyDescent="0.3">
      <c r="A8573" s="212" t="s">
        <v>1</v>
      </c>
      <c r="B8573" s="212" t="s">
        <v>1</v>
      </c>
      <c r="C8573" s="212" t="s">
        <v>1</v>
      </c>
      <c r="D8573" s="212" t="s">
        <v>1</v>
      </c>
      <c r="E8573" s="212" t="s">
        <v>1</v>
      </c>
      <c r="F8573" s="212" t="s">
        <v>1</v>
      </c>
      <c r="G8573" s="214" t="s">
        <v>1</v>
      </c>
      <c r="H8573" s="5" t="s">
        <v>78</v>
      </c>
      <c r="I8573" s="109" t="s">
        <v>3374</v>
      </c>
      <c r="J8573" s="109" t="s">
        <v>3433</v>
      </c>
      <c r="K8573" s="109" t="s">
        <v>3437</v>
      </c>
      <c r="L8573" s="109" t="s">
        <v>3434</v>
      </c>
      <c r="M8573" s="5" t="s">
        <v>3439</v>
      </c>
      <c r="N8573" s="5" t="s">
        <v>3440</v>
      </c>
      <c r="O8573" s="5" t="s">
        <v>3441</v>
      </c>
      <c r="P8573" s="5" t="s">
        <v>3438</v>
      </c>
      <c r="Q8573" s="162" t="s">
        <v>3302</v>
      </c>
    </row>
    <row r="8574" spans="1:17" x14ac:dyDescent="0.25">
      <c r="A8574" s="213"/>
      <c r="B8574" s="213"/>
      <c r="C8574" s="213"/>
      <c r="D8574" s="213"/>
      <c r="E8574" s="213"/>
      <c r="F8574" s="213"/>
      <c r="G8574" s="215"/>
      <c r="H8574" s="18" t="s">
        <v>1</v>
      </c>
      <c r="I8574" s="110">
        <v>1</v>
      </c>
      <c r="J8574" s="110">
        <v>2</v>
      </c>
      <c r="K8574" s="110">
        <v>20</v>
      </c>
      <c r="L8574" s="110" t="s">
        <v>3402</v>
      </c>
      <c r="M8574" s="12">
        <v>5</v>
      </c>
      <c r="N8574" s="12">
        <v>6</v>
      </c>
      <c r="O8574" s="12">
        <v>7</v>
      </c>
      <c r="P8574" s="12" t="s">
        <v>3303</v>
      </c>
      <c r="Q8574" s="110">
        <v>9</v>
      </c>
    </row>
    <row r="8575" spans="1:17" x14ac:dyDescent="0.25">
      <c r="A8575" s="213"/>
      <c r="B8575" s="213"/>
      <c r="C8575" s="213"/>
      <c r="D8575" s="213"/>
      <c r="E8575" s="213"/>
      <c r="F8575" s="213"/>
      <c r="G8575" s="215"/>
      <c r="H8575" s="19" t="s">
        <v>2874</v>
      </c>
      <c r="I8575" s="186">
        <f t="shared" ref="I8575:L8575" si="7179">SUM(I8571)</f>
        <v>5899988</v>
      </c>
      <c r="J8575" s="186">
        <f t="shared" ref="J8575" si="7180">SUM(J8571)</f>
        <v>4685688</v>
      </c>
      <c r="K8575" s="186">
        <f t="shared" ref="K8575" si="7181">SUM(K8571)</f>
        <v>3707534</v>
      </c>
      <c r="L8575" s="186">
        <f t="shared" si="7179"/>
        <v>976154</v>
      </c>
      <c r="M8575" s="20">
        <f t="shared" ref="M8575:O8575" si="7182">SUM(M8571)</f>
        <v>373436</v>
      </c>
      <c r="N8575" s="20">
        <f t="shared" si="7182"/>
        <v>344571</v>
      </c>
      <c r="O8575" s="20">
        <f t="shared" si="7182"/>
        <v>258147</v>
      </c>
      <c r="P8575" s="20">
        <f>K8575+L8575</f>
        <v>4683688</v>
      </c>
      <c r="Q8575" s="186">
        <f>IF(J8575=0,"-",P8575/J8575*100)</f>
        <v>99.957316833728584</v>
      </c>
    </row>
    <row r="8576" spans="1:17" x14ac:dyDescent="0.25">
      <c r="A8576" s="213"/>
      <c r="B8576" s="213"/>
      <c r="C8576" s="213"/>
      <c r="D8576" s="213"/>
      <c r="E8576" s="213"/>
      <c r="F8576" s="213"/>
      <c r="G8576" s="215"/>
      <c r="H8576" s="21" t="s">
        <v>80</v>
      </c>
      <c r="I8576" s="186">
        <f t="shared" ref="I8576:L8576" si="7183">SUM(I8575)</f>
        <v>5899988</v>
      </c>
      <c r="J8576" s="186">
        <f t="shared" ref="J8576" si="7184">SUM(J8575)</f>
        <v>4685688</v>
      </c>
      <c r="K8576" s="186">
        <f t="shared" ref="K8576" si="7185">SUM(K8575)</f>
        <v>3707534</v>
      </c>
      <c r="L8576" s="186">
        <f t="shared" si="7183"/>
        <v>976154</v>
      </c>
      <c r="M8576" s="20">
        <f t="shared" ref="M8576:O8576" si="7186">SUM(M8575)</f>
        <v>373436</v>
      </c>
      <c r="N8576" s="20">
        <f t="shared" si="7186"/>
        <v>344571</v>
      </c>
      <c r="O8576" s="20">
        <f t="shared" si="7186"/>
        <v>258147</v>
      </c>
      <c r="P8576" s="20">
        <f>K8576+L8576</f>
        <v>4683688</v>
      </c>
      <c r="Q8576" s="186">
        <f>IF(J8576=0,"-",P8576/J8576*100)</f>
        <v>99.957316833728584</v>
      </c>
    </row>
    <row r="8577" spans="1:17" x14ac:dyDescent="0.25">
      <c r="A8577" s="216"/>
      <c r="B8577" s="216"/>
      <c r="C8577" s="216"/>
      <c r="D8577" s="216"/>
      <c r="E8577" s="216"/>
      <c r="F8577" s="216"/>
      <c r="G8577" s="217"/>
      <c r="J8577" s="178">
        <v>0</v>
      </c>
      <c r="K8577" s="178">
        <v>0</v>
      </c>
      <c r="L8577" s="178">
        <f>M8577+N8577+O8577</f>
        <v>0</v>
      </c>
      <c r="P8577">
        <f>K8577+L8577</f>
        <v>0</v>
      </c>
      <c r="Q8577" s="160" t="str">
        <f>IF(J8577=0,"-",P8577/J8577*100)</f>
        <v>-</v>
      </c>
    </row>
    <row r="8578" spans="1:17" ht="15.75" thickBot="1" x14ac:dyDescent="0.3">
      <c r="A8578" s="16" t="s">
        <v>1</v>
      </c>
      <c r="B8578" s="16" t="s">
        <v>1</v>
      </c>
      <c r="C8578" s="16" t="s">
        <v>1</v>
      </c>
      <c r="D8578" s="16" t="s">
        <v>1</v>
      </c>
      <c r="E8578" s="16" t="s">
        <v>1</v>
      </c>
      <c r="F8578" s="16" t="s">
        <v>1</v>
      </c>
      <c r="G8578" s="16" t="s">
        <v>1</v>
      </c>
      <c r="H8578" s="22" t="s">
        <v>1</v>
      </c>
      <c r="I8578" s="187"/>
      <c r="J8578" s="187"/>
      <c r="K8578" s="187"/>
      <c r="L8578" s="187"/>
      <c r="M8578" s="22" t="s">
        <v>1</v>
      </c>
      <c r="N8578" s="22" t="s">
        <v>1</v>
      </c>
      <c r="O8578" s="22"/>
      <c r="P8578" s="22"/>
      <c r="Q8578" s="166"/>
    </row>
    <row r="8579" spans="1:17" ht="45.75" thickBot="1" x14ac:dyDescent="0.3">
      <c r="A8579" s="5" t="s">
        <v>4</v>
      </c>
      <c r="B8579" s="5" t="s">
        <v>5</v>
      </c>
      <c r="C8579" s="5" t="s">
        <v>6</v>
      </c>
      <c r="D8579" s="6" t="s">
        <v>1</v>
      </c>
      <c r="E8579" s="5" t="s">
        <v>7</v>
      </c>
      <c r="F8579" s="5" t="s">
        <v>8</v>
      </c>
      <c r="G8579" s="5" t="s">
        <v>9</v>
      </c>
      <c r="H8579" s="5" t="s">
        <v>10</v>
      </c>
      <c r="I8579" s="109" t="s">
        <v>3374</v>
      </c>
      <c r="J8579" s="109" t="s">
        <v>3433</v>
      </c>
      <c r="K8579" s="109" t="s">
        <v>3437</v>
      </c>
      <c r="L8579" s="109" t="s">
        <v>3434</v>
      </c>
      <c r="M8579" s="5" t="s">
        <v>3439</v>
      </c>
      <c r="N8579" s="5" t="s">
        <v>3440</v>
      </c>
      <c r="O8579" s="5" t="s">
        <v>3441</v>
      </c>
      <c r="P8579" s="5" t="s">
        <v>3438</v>
      </c>
      <c r="Q8579" s="162" t="s">
        <v>3302</v>
      </c>
    </row>
    <row r="8580" spans="1:17" x14ac:dyDescent="0.25">
      <c r="A8580" s="7" t="s">
        <v>1</v>
      </c>
      <c r="B8580" s="7" t="s">
        <v>1</v>
      </c>
      <c r="C8580" s="7" t="s">
        <v>1</v>
      </c>
      <c r="D8580" s="8" t="s">
        <v>1</v>
      </c>
      <c r="E8580" s="8" t="s">
        <v>1</v>
      </c>
      <c r="F8580" s="9" t="s">
        <v>1</v>
      </c>
      <c r="G8580" s="10" t="s">
        <v>1</v>
      </c>
      <c r="H8580" s="11" t="s">
        <v>1</v>
      </c>
      <c r="I8580" s="110">
        <v>1</v>
      </c>
      <c r="J8580" s="110">
        <v>2</v>
      </c>
      <c r="K8580" s="110">
        <v>20</v>
      </c>
      <c r="L8580" s="110" t="s">
        <v>3402</v>
      </c>
      <c r="M8580" s="12">
        <v>5</v>
      </c>
      <c r="N8580" s="12">
        <v>6</v>
      </c>
      <c r="O8580" s="12">
        <v>7</v>
      </c>
      <c r="P8580" s="12" t="s">
        <v>3303</v>
      </c>
      <c r="Q8580" s="110">
        <v>9</v>
      </c>
    </row>
    <row r="8581" spans="1:17" x14ac:dyDescent="0.25">
      <c r="A8581" s="1" t="s">
        <v>2839</v>
      </c>
      <c r="B8581" s="1" t="s">
        <v>82</v>
      </c>
      <c r="C8581" s="4" t="s">
        <v>1225</v>
      </c>
      <c r="D8581" s="4" t="s">
        <v>3049</v>
      </c>
      <c r="E8581" s="2" t="s">
        <v>1</v>
      </c>
      <c r="F8581" s="2" t="s">
        <v>1</v>
      </c>
      <c r="G8581" s="2" t="s">
        <v>1</v>
      </c>
      <c r="H8581" s="2" t="s">
        <v>3050</v>
      </c>
      <c r="I8581" s="183">
        <v>0</v>
      </c>
      <c r="J8581" s="183"/>
      <c r="K8581" s="183"/>
      <c r="L8581" s="183"/>
      <c r="M8581" s="3" t="s">
        <v>1</v>
      </c>
      <c r="N8581" s="3" t="s">
        <v>1</v>
      </c>
      <c r="O8581" s="3"/>
      <c r="P8581" s="3"/>
      <c r="Q8581" s="161"/>
    </row>
    <row r="8582" spans="1:17" ht="22.5" x14ac:dyDescent="0.25">
      <c r="A8582" s="1" t="s">
        <v>1</v>
      </c>
      <c r="B8582" s="1" t="s">
        <v>1</v>
      </c>
      <c r="C8582" s="1" t="s">
        <v>1</v>
      </c>
      <c r="D8582" s="2" t="s">
        <v>1</v>
      </c>
      <c r="E8582" s="2" t="s">
        <v>1</v>
      </c>
      <c r="F8582" s="2" t="s">
        <v>1</v>
      </c>
      <c r="G8582" s="2" t="s">
        <v>1</v>
      </c>
      <c r="H8582" s="13" t="s">
        <v>57</v>
      </c>
      <c r="I8582" s="184">
        <f t="shared" ref="I8582:O8583" si="7187">SUM(I8583)</f>
        <v>1320258</v>
      </c>
      <c r="J8582" s="184">
        <f t="shared" si="7187"/>
        <v>1327258</v>
      </c>
      <c r="K8582" s="184">
        <f t="shared" si="7187"/>
        <v>1177001</v>
      </c>
      <c r="L8582" s="184">
        <f t="shared" si="7187"/>
        <v>150257</v>
      </c>
      <c r="M8582" s="14">
        <f t="shared" si="7187"/>
        <v>140000</v>
      </c>
      <c r="N8582" s="14">
        <f t="shared" si="7187"/>
        <v>10257</v>
      </c>
      <c r="O8582" s="14">
        <f t="shared" si="7187"/>
        <v>0</v>
      </c>
      <c r="P8582" s="14">
        <f>K8582+L8582</f>
        <v>1327258</v>
      </c>
      <c r="Q8582" s="184">
        <f>IF(J8582=0,"-",P8582/J8582*100)</f>
        <v>100</v>
      </c>
    </row>
    <row r="8583" spans="1:17" x14ac:dyDescent="0.25">
      <c r="A8583" s="4" t="s">
        <v>2839</v>
      </c>
      <c r="B8583" s="4" t="s">
        <v>82</v>
      </c>
      <c r="C8583" s="4" t="s">
        <v>1225</v>
      </c>
      <c r="D8583" s="4" t="s">
        <v>3049</v>
      </c>
      <c r="E8583" s="2" t="s">
        <v>58</v>
      </c>
      <c r="F8583" s="2" t="s">
        <v>1</v>
      </c>
      <c r="G8583" s="2" t="s">
        <v>1</v>
      </c>
      <c r="H8583" s="2" t="s">
        <v>59</v>
      </c>
      <c r="I8583" s="185">
        <f t="shared" si="7187"/>
        <v>1320258</v>
      </c>
      <c r="J8583" s="185">
        <f t="shared" si="7187"/>
        <v>1327258</v>
      </c>
      <c r="K8583" s="185">
        <f t="shared" si="7187"/>
        <v>1177001</v>
      </c>
      <c r="L8583" s="185">
        <f t="shared" si="7187"/>
        <v>150257</v>
      </c>
      <c r="M8583" s="15">
        <f t="shared" si="7187"/>
        <v>140000</v>
      </c>
      <c r="N8583" s="15">
        <f t="shared" si="7187"/>
        <v>10257</v>
      </c>
      <c r="O8583" s="15">
        <f t="shared" si="7187"/>
        <v>0</v>
      </c>
      <c r="P8583" s="15">
        <f>K8583+L8583</f>
        <v>1327258</v>
      </c>
      <c r="Q8583" s="185">
        <f>IF(J8583=0,"-",P8583/J8583*100)</f>
        <v>100</v>
      </c>
    </row>
    <row r="8584" spans="1:17" x14ac:dyDescent="0.25">
      <c r="A8584" s="4" t="s">
        <v>2839</v>
      </c>
      <c r="B8584" s="4" t="s">
        <v>82</v>
      </c>
      <c r="C8584" s="4" t="s">
        <v>1225</v>
      </c>
      <c r="D8584" s="4" t="s">
        <v>3049</v>
      </c>
      <c r="E8584" s="3" t="s">
        <v>62</v>
      </c>
      <c r="F8584" s="4"/>
      <c r="G8584" s="16" t="s">
        <v>2860</v>
      </c>
      <c r="H8584" s="16" t="s">
        <v>61</v>
      </c>
      <c r="I8584" s="183">
        <v>1320258</v>
      </c>
      <c r="J8584" s="183">
        <v>1327258</v>
      </c>
      <c r="K8584" s="183">
        <v>1177001</v>
      </c>
      <c r="L8584" s="183">
        <f>M8584+N8584+O8584</f>
        <v>150257</v>
      </c>
      <c r="M8584" s="17">
        <v>140000</v>
      </c>
      <c r="N8584" s="17">
        <v>10257</v>
      </c>
      <c r="O8584" s="17"/>
      <c r="P8584" s="17">
        <f>K8584+L8584</f>
        <v>1327258</v>
      </c>
      <c r="Q8584" s="183">
        <f>IF(J8584=0,"-",P8584/J8584*100)</f>
        <v>100</v>
      </c>
    </row>
    <row r="8585" spans="1:17" ht="22.5" x14ac:dyDescent="0.25">
      <c r="A8585" s="16" t="s">
        <v>1</v>
      </c>
      <c r="B8585" s="16" t="s">
        <v>1</v>
      </c>
      <c r="C8585" s="16" t="s">
        <v>1</v>
      </c>
      <c r="D8585" s="16" t="s">
        <v>1</v>
      </c>
      <c r="E8585" s="16" t="s">
        <v>1</v>
      </c>
      <c r="F8585" s="16" t="s">
        <v>1</v>
      </c>
      <c r="G8585" s="16" t="s">
        <v>1</v>
      </c>
      <c r="H8585" s="13" t="s">
        <v>3051</v>
      </c>
      <c r="I8585" s="184">
        <f t="shared" ref="I8585:O8585" si="7188">SUM(I8582)</f>
        <v>1320258</v>
      </c>
      <c r="J8585" s="184">
        <f t="shared" si="7188"/>
        <v>1327258</v>
      </c>
      <c r="K8585" s="184">
        <f t="shared" si="7188"/>
        <v>1177001</v>
      </c>
      <c r="L8585" s="184">
        <f t="shared" si="7188"/>
        <v>150257</v>
      </c>
      <c r="M8585" s="14">
        <f t="shared" si="7188"/>
        <v>140000</v>
      </c>
      <c r="N8585" s="14">
        <f t="shared" si="7188"/>
        <v>10257</v>
      </c>
      <c r="O8585" s="14">
        <f t="shared" si="7188"/>
        <v>0</v>
      </c>
      <c r="P8585" s="14">
        <f>K8585+L8585</f>
        <v>1327258</v>
      </c>
      <c r="Q8585" s="184">
        <f>IF(J8585=0,"-",P8585/J8585*100)</f>
        <v>100</v>
      </c>
    </row>
    <row r="8586" spans="1:17" ht="15.75" thickBot="1" x14ac:dyDescent="0.3">
      <c r="A8586" s="16" t="s">
        <v>1</v>
      </c>
      <c r="B8586" s="16" t="s">
        <v>1</v>
      </c>
      <c r="C8586" s="16" t="s">
        <v>1</v>
      </c>
      <c r="D8586" s="16" t="s">
        <v>1</v>
      </c>
      <c r="E8586" s="16" t="s">
        <v>1</v>
      </c>
      <c r="F8586" s="16" t="s">
        <v>1</v>
      </c>
      <c r="G8586" s="16" t="s">
        <v>1</v>
      </c>
      <c r="H8586" s="2" t="s">
        <v>77</v>
      </c>
      <c r="I8586" s="185">
        <v>25</v>
      </c>
      <c r="J8586" s="185">
        <v>25</v>
      </c>
      <c r="K8586" s="185"/>
      <c r="L8586" s="185"/>
      <c r="M8586" s="15" t="s">
        <v>1</v>
      </c>
      <c r="N8586" s="15" t="s">
        <v>1</v>
      </c>
      <c r="O8586" s="15"/>
      <c r="P8586" s="15"/>
      <c r="Q8586" s="164"/>
    </row>
    <row r="8587" spans="1:17" ht="45.75" thickBot="1" x14ac:dyDescent="0.3">
      <c r="A8587" s="212" t="s">
        <v>1</v>
      </c>
      <c r="B8587" s="212" t="s">
        <v>1</v>
      </c>
      <c r="C8587" s="212" t="s">
        <v>1</v>
      </c>
      <c r="D8587" s="212" t="s">
        <v>1</v>
      </c>
      <c r="E8587" s="212" t="s">
        <v>1</v>
      </c>
      <c r="F8587" s="212" t="s">
        <v>1</v>
      </c>
      <c r="G8587" s="214" t="s">
        <v>1</v>
      </c>
      <c r="H8587" s="5" t="s">
        <v>78</v>
      </c>
      <c r="I8587" s="109" t="s">
        <v>3374</v>
      </c>
      <c r="J8587" s="109" t="s">
        <v>3433</v>
      </c>
      <c r="K8587" s="109" t="s">
        <v>3437</v>
      </c>
      <c r="L8587" s="109" t="s">
        <v>3434</v>
      </c>
      <c r="M8587" s="5" t="s">
        <v>3439</v>
      </c>
      <c r="N8587" s="5" t="s">
        <v>3440</v>
      </c>
      <c r="O8587" s="5" t="s">
        <v>3441</v>
      </c>
      <c r="P8587" s="5" t="s">
        <v>3438</v>
      </c>
      <c r="Q8587" s="162" t="s">
        <v>3302</v>
      </c>
    </row>
    <row r="8588" spans="1:17" x14ac:dyDescent="0.25">
      <c r="A8588" s="213"/>
      <c r="B8588" s="213"/>
      <c r="C8588" s="213"/>
      <c r="D8588" s="213"/>
      <c r="E8588" s="213"/>
      <c r="F8588" s="213"/>
      <c r="G8588" s="215"/>
      <c r="H8588" s="18" t="s">
        <v>1</v>
      </c>
      <c r="I8588" s="110">
        <v>1</v>
      </c>
      <c r="J8588" s="110">
        <v>2</v>
      </c>
      <c r="K8588" s="110">
        <v>20</v>
      </c>
      <c r="L8588" s="110" t="s">
        <v>3402</v>
      </c>
      <c r="M8588" s="12">
        <v>5</v>
      </c>
      <c r="N8588" s="12">
        <v>6</v>
      </c>
      <c r="O8588" s="12">
        <v>7</v>
      </c>
      <c r="P8588" s="12" t="s">
        <v>3303</v>
      </c>
      <c r="Q8588" s="110">
        <v>9</v>
      </c>
    </row>
    <row r="8589" spans="1:17" x14ac:dyDescent="0.25">
      <c r="A8589" s="213"/>
      <c r="B8589" s="213"/>
      <c r="C8589" s="213"/>
      <c r="D8589" s="213"/>
      <c r="E8589" s="213"/>
      <c r="F8589" s="213"/>
      <c r="G8589" s="215"/>
      <c r="H8589" s="19" t="s">
        <v>2874</v>
      </c>
      <c r="I8589" s="186">
        <f t="shared" ref="I8589:L8589" si="7189">SUM(I8585)</f>
        <v>1320258</v>
      </c>
      <c r="J8589" s="186">
        <f t="shared" ref="J8589" si="7190">SUM(J8585)</f>
        <v>1327258</v>
      </c>
      <c r="K8589" s="186">
        <f t="shared" ref="K8589" si="7191">SUM(K8585)</f>
        <v>1177001</v>
      </c>
      <c r="L8589" s="186">
        <f t="shared" si="7189"/>
        <v>150257</v>
      </c>
      <c r="M8589" s="20">
        <f t="shared" ref="M8589:O8589" si="7192">SUM(M8585)</f>
        <v>140000</v>
      </c>
      <c r="N8589" s="20">
        <f t="shared" si="7192"/>
        <v>10257</v>
      </c>
      <c r="O8589" s="20">
        <f t="shared" si="7192"/>
        <v>0</v>
      </c>
      <c r="P8589" s="20">
        <f>K8589+L8589</f>
        <v>1327258</v>
      </c>
      <c r="Q8589" s="186">
        <f>IF(J8589=0,"-",P8589/J8589*100)</f>
        <v>100</v>
      </c>
    </row>
    <row r="8590" spans="1:17" x14ac:dyDescent="0.25">
      <c r="A8590" s="213"/>
      <c r="B8590" s="213"/>
      <c r="C8590" s="213"/>
      <c r="D8590" s="213"/>
      <c r="E8590" s="213"/>
      <c r="F8590" s="213"/>
      <c r="G8590" s="215"/>
      <c r="H8590" s="21" t="s">
        <v>80</v>
      </c>
      <c r="I8590" s="186">
        <f t="shared" ref="I8590:L8590" si="7193">SUM(I8589)</f>
        <v>1320258</v>
      </c>
      <c r="J8590" s="186">
        <f t="shared" ref="J8590" si="7194">SUM(J8589)</f>
        <v>1327258</v>
      </c>
      <c r="K8590" s="186">
        <f t="shared" ref="K8590" si="7195">SUM(K8589)</f>
        <v>1177001</v>
      </c>
      <c r="L8590" s="186">
        <f t="shared" si="7193"/>
        <v>150257</v>
      </c>
      <c r="M8590" s="20">
        <f t="shared" ref="M8590:O8590" si="7196">SUM(M8589)</f>
        <v>140000</v>
      </c>
      <c r="N8590" s="20">
        <f t="shared" si="7196"/>
        <v>10257</v>
      </c>
      <c r="O8590" s="20">
        <f t="shared" si="7196"/>
        <v>0</v>
      </c>
      <c r="P8590" s="20">
        <f>K8590+L8590</f>
        <v>1327258</v>
      </c>
      <c r="Q8590" s="186">
        <f>IF(J8590=0,"-",P8590/J8590*100)</f>
        <v>100</v>
      </c>
    </row>
    <row r="8591" spans="1:17" x14ac:dyDescent="0.25">
      <c r="A8591" s="216"/>
      <c r="B8591" s="216"/>
      <c r="C8591" s="216"/>
      <c r="D8591" s="216"/>
      <c r="E8591" s="216"/>
      <c r="F8591" s="216"/>
      <c r="G8591" s="217"/>
      <c r="J8591" s="178">
        <v>0</v>
      </c>
      <c r="K8591" s="178">
        <v>0</v>
      </c>
      <c r="L8591" s="178">
        <f>M8591+N8591+O8591</f>
        <v>0</v>
      </c>
      <c r="P8591">
        <f>K8591+L8591</f>
        <v>0</v>
      </c>
      <c r="Q8591" s="160" t="str">
        <f>IF(J8591=0,"-",P8591/J8591*100)</f>
        <v>-</v>
      </c>
    </row>
    <row r="8592" spans="1:17" ht="15.75" thickBot="1" x14ac:dyDescent="0.3">
      <c r="A8592" s="16" t="s">
        <v>1</v>
      </c>
      <c r="B8592" s="16" t="s">
        <v>1</v>
      </c>
      <c r="C8592" s="16" t="s">
        <v>1</v>
      </c>
      <c r="D8592" s="16" t="s">
        <v>1</v>
      </c>
      <c r="E8592" s="16" t="s">
        <v>1</v>
      </c>
      <c r="F8592" s="16" t="s">
        <v>1</v>
      </c>
      <c r="G8592" s="16" t="s">
        <v>1</v>
      </c>
      <c r="H8592" s="22" t="s">
        <v>1</v>
      </c>
      <c r="I8592" s="187"/>
      <c r="J8592" s="187"/>
      <c r="K8592" s="187"/>
      <c r="L8592" s="187"/>
      <c r="M8592" s="22" t="s">
        <v>1</v>
      </c>
      <c r="N8592" s="22" t="s">
        <v>1</v>
      </c>
      <c r="O8592" s="22"/>
      <c r="P8592" s="22"/>
      <c r="Q8592" s="166"/>
    </row>
    <row r="8593" spans="1:17" ht="45.75" thickBot="1" x14ac:dyDescent="0.3">
      <c r="A8593" s="5" t="s">
        <v>4</v>
      </c>
      <c r="B8593" s="5" t="s">
        <v>5</v>
      </c>
      <c r="C8593" s="5" t="s">
        <v>6</v>
      </c>
      <c r="D8593" s="6" t="s">
        <v>1</v>
      </c>
      <c r="E8593" s="5" t="s">
        <v>7</v>
      </c>
      <c r="F8593" s="5" t="s">
        <v>8</v>
      </c>
      <c r="G8593" s="5" t="s">
        <v>9</v>
      </c>
      <c r="H8593" s="5" t="s">
        <v>10</v>
      </c>
      <c r="I8593" s="109" t="s">
        <v>3374</v>
      </c>
      <c r="J8593" s="109" t="s">
        <v>3433</v>
      </c>
      <c r="K8593" s="109" t="s">
        <v>3437</v>
      </c>
      <c r="L8593" s="109" t="s">
        <v>3434</v>
      </c>
      <c r="M8593" s="5" t="s">
        <v>3439</v>
      </c>
      <c r="N8593" s="5" t="s">
        <v>3440</v>
      </c>
      <c r="O8593" s="5" t="s">
        <v>3441</v>
      </c>
      <c r="P8593" s="5" t="s">
        <v>3438</v>
      </c>
      <c r="Q8593" s="162" t="s">
        <v>3302</v>
      </c>
    </row>
    <row r="8594" spans="1:17" x14ac:dyDescent="0.25">
      <c r="A8594" s="7" t="s">
        <v>1</v>
      </c>
      <c r="B8594" s="7" t="s">
        <v>1</v>
      </c>
      <c r="C8594" s="7" t="s">
        <v>1</v>
      </c>
      <c r="D8594" s="8" t="s">
        <v>1</v>
      </c>
      <c r="E8594" s="8" t="s">
        <v>1</v>
      </c>
      <c r="F8594" s="9" t="s">
        <v>1</v>
      </c>
      <c r="G8594" s="10" t="s">
        <v>1</v>
      </c>
      <c r="H8594" s="11" t="s">
        <v>1</v>
      </c>
      <c r="I8594" s="110">
        <v>1</v>
      </c>
      <c r="J8594" s="110">
        <v>2</v>
      </c>
      <c r="K8594" s="110">
        <v>20</v>
      </c>
      <c r="L8594" s="110" t="s">
        <v>3402</v>
      </c>
      <c r="M8594" s="12">
        <v>5</v>
      </c>
      <c r="N8594" s="12">
        <v>6</v>
      </c>
      <c r="O8594" s="12">
        <v>7</v>
      </c>
      <c r="P8594" s="12" t="s">
        <v>3303</v>
      </c>
      <c r="Q8594" s="110">
        <v>9</v>
      </c>
    </row>
    <row r="8595" spans="1:17" x14ac:dyDescent="0.25">
      <c r="A8595" s="1" t="s">
        <v>2839</v>
      </c>
      <c r="B8595" s="1" t="s">
        <v>82</v>
      </c>
      <c r="C8595" s="4" t="s">
        <v>1236</v>
      </c>
      <c r="D8595" s="4" t="s">
        <v>3052</v>
      </c>
      <c r="E8595" s="2" t="s">
        <v>1</v>
      </c>
      <c r="F8595" s="2" t="s">
        <v>1</v>
      </c>
      <c r="G8595" s="2" t="s">
        <v>1</v>
      </c>
      <c r="H8595" s="2" t="s">
        <v>3053</v>
      </c>
      <c r="I8595" s="183">
        <v>0</v>
      </c>
      <c r="J8595" s="183"/>
      <c r="K8595" s="183"/>
      <c r="L8595" s="183"/>
      <c r="M8595" s="3" t="s">
        <v>1</v>
      </c>
      <c r="N8595" s="3" t="s">
        <v>1</v>
      </c>
      <c r="O8595" s="3"/>
      <c r="P8595" s="3"/>
      <c r="Q8595" s="161"/>
    </row>
    <row r="8596" spans="1:17" ht="33.75" x14ac:dyDescent="0.25">
      <c r="A8596" s="1" t="s">
        <v>1</v>
      </c>
      <c r="B8596" s="1" t="s">
        <v>1</v>
      </c>
      <c r="C8596" s="1" t="s">
        <v>1</v>
      </c>
      <c r="D8596" s="2" t="s">
        <v>1</v>
      </c>
      <c r="E8596" s="2" t="s">
        <v>1</v>
      </c>
      <c r="F8596" s="2" t="s">
        <v>1</v>
      </c>
      <c r="G8596" s="2" t="s">
        <v>1</v>
      </c>
      <c r="H8596" s="13" t="s">
        <v>14</v>
      </c>
      <c r="I8596" s="184">
        <f t="shared" ref="I8596:L8596" si="7197">SUM(I8597,I8605,I8607)</f>
        <v>7791629</v>
      </c>
      <c r="J8596" s="184">
        <f t="shared" ref="J8596" si="7198">SUM(J8597,J8605,J8607)</f>
        <v>7237634</v>
      </c>
      <c r="K8596" s="184">
        <f t="shared" ref="K8596" si="7199">SUM(K8597,K8605,K8607)</f>
        <v>5505966</v>
      </c>
      <c r="L8596" s="184">
        <f t="shared" si="7197"/>
        <v>1703680</v>
      </c>
      <c r="M8596" s="14">
        <f t="shared" ref="M8596:O8596" si="7200">SUM(M8597,M8605,M8607)</f>
        <v>604130</v>
      </c>
      <c r="N8596" s="14">
        <f t="shared" si="7200"/>
        <v>556636</v>
      </c>
      <c r="O8596" s="14">
        <f t="shared" si="7200"/>
        <v>542914</v>
      </c>
      <c r="P8596" s="14">
        <f t="shared" ref="P8596:P8633" si="7201">K8596+L8596</f>
        <v>7209646</v>
      </c>
      <c r="Q8596" s="184">
        <f t="shared" ref="Q8596:Q8633" si="7202">IF(J8596=0,"-",P8596/J8596*100)</f>
        <v>99.613299042200808</v>
      </c>
    </row>
    <row r="8597" spans="1:17" x14ac:dyDescent="0.25">
      <c r="A8597" s="4" t="s">
        <v>2839</v>
      </c>
      <c r="B8597" s="4" t="s">
        <v>82</v>
      </c>
      <c r="C8597" s="4" t="s">
        <v>1236</v>
      </c>
      <c r="D8597" s="4" t="s">
        <v>3052</v>
      </c>
      <c r="E8597" s="2" t="s">
        <v>15</v>
      </c>
      <c r="F8597" s="2" t="s">
        <v>1</v>
      </c>
      <c r="G8597" s="2" t="s">
        <v>1</v>
      </c>
      <c r="H8597" s="2" t="s">
        <v>16</v>
      </c>
      <c r="I8597" s="185">
        <f t="shared" ref="I8597:L8597" si="7203">SUM(I8598:I8599)</f>
        <v>6429393</v>
      </c>
      <c r="J8597" s="185">
        <f t="shared" ref="J8597" si="7204">SUM(J8598:J8599)</f>
        <v>6136766</v>
      </c>
      <c r="K8597" s="185">
        <f t="shared" ref="K8597" si="7205">SUM(K8598:K8599)</f>
        <v>4621646</v>
      </c>
      <c r="L8597" s="185">
        <f t="shared" si="7203"/>
        <v>1491463</v>
      </c>
      <c r="M8597" s="15">
        <f t="shared" ref="M8597:O8597" si="7206">SUM(M8598:M8599)</f>
        <v>532582</v>
      </c>
      <c r="N8597" s="15">
        <f t="shared" si="7206"/>
        <v>485091</v>
      </c>
      <c r="O8597" s="15">
        <f t="shared" si="7206"/>
        <v>473790</v>
      </c>
      <c r="P8597" s="15">
        <f t="shared" si="7201"/>
        <v>6113109</v>
      </c>
      <c r="Q8597" s="185">
        <f t="shared" si="7202"/>
        <v>99.614503795647408</v>
      </c>
    </row>
    <row r="8598" spans="1:17" x14ac:dyDescent="0.25">
      <c r="A8598" s="4" t="s">
        <v>2839</v>
      </c>
      <c r="B8598" s="4" t="s">
        <v>82</v>
      </c>
      <c r="C8598" s="4" t="s">
        <v>1236</v>
      </c>
      <c r="D8598" s="4" t="s">
        <v>3052</v>
      </c>
      <c r="E8598" s="3" t="s">
        <v>18</v>
      </c>
      <c r="F8598" s="4"/>
      <c r="G8598" s="16" t="s">
        <v>2860</v>
      </c>
      <c r="H8598" s="16" t="s">
        <v>17</v>
      </c>
      <c r="I8598" s="183">
        <v>5921875</v>
      </c>
      <c r="J8598" s="183">
        <v>5616761</v>
      </c>
      <c r="K8598" s="183">
        <v>4245501</v>
      </c>
      <c r="L8598" s="183">
        <f>M8598+N8598+O8598</f>
        <v>1371260</v>
      </c>
      <c r="M8598" s="17">
        <v>460853</v>
      </c>
      <c r="N8598" s="17">
        <v>460853</v>
      </c>
      <c r="O8598" s="17">
        <v>449554</v>
      </c>
      <c r="P8598" s="17">
        <f t="shared" si="7201"/>
        <v>5616761</v>
      </c>
      <c r="Q8598" s="183">
        <f t="shared" si="7202"/>
        <v>100</v>
      </c>
    </row>
    <row r="8599" spans="1:17" x14ac:dyDescent="0.25">
      <c r="A8599" s="1" t="s">
        <v>2839</v>
      </c>
      <c r="B8599" s="1" t="s">
        <v>82</v>
      </c>
      <c r="C8599" s="1" t="s">
        <v>1236</v>
      </c>
      <c r="D8599" s="1" t="s">
        <v>3052</v>
      </c>
      <c r="E8599" s="1" t="s">
        <v>20</v>
      </c>
      <c r="F8599" s="4" t="s">
        <v>1</v>
      </c>
      <c r="G8599" s="16" t="s">
        <v>1</v>
      </c>
      <c r="H8599" s="2" t="s">
        <v>21</v>
      </c>
      <c r="I8599" s="185">
        <f t="shared" ref="I8599:O8599" si="7207">SUM(I8600:I8604)</f>
        <v>507518</v>
      </c>
      <c r="J8599" s="185">
        <f t="shared" si="7207"/>
        <v>520005</v>
      </c>
      <c r="K8599" s="185">
        <f t="shared" si="7207"/>
        <v>376145</v>
      </c>
      <c r="L8599" s="185">
        <f t="shared" si="7207"/>
        <v>120203</v>
      </c>
      <c r="M8599" s="15">
        <f t="shared" si="7207"/>
        <v>71729</v>
      </c>
      <c r="N8599" s="15">
        <f t="shared" si="7207"/>
        <v>24238</v>
      </c>
      <c r="O8599" s="15">
        <f t="shared" si="7207"/>
        <v>24236</v>
      </c>
      <c r="P8599" s="15">
        <f t="shared" si="7201"/>
        <v>496348</v>
      </c>
      <c r="Q8599" s="185">
        <f t="shared" si="7202"/>
        <v>95.450620667108964</v>
      </c>
    </row>
    <row r="8600" spans="1:17" x14ac:dyDescent="0.25">
      <c r="A8600" s="4" t="s">
        <v>2839</v>
      </c>
      <c r="B8600" s="4" t="s">
        <v>82</v>
      </c>
      <c r="C8600" s="4" t="s">
        <v>1236</v>
      </c>
      <c r="D8600" s="4" t="s">
        <v>3052</v>
      </c>
      <c r="E8600" s="3" t="s">
        <v>22</v>
      </c>
      <c r="F8600" s="4" t="s">
        <v>3054</v>
      </c>
      <c r="G8600" s="16" t="s">
        <v>2860</v>
      </c>
      <c r="H8600" s="16" t="s">
        <v>86</v>
      </c>
      <c r="I8600" s="183">
        <v>69377</v>
      </c>
      <c r="J8600" s="183">
        <v>69377</v>
      </c>
      <c r="K8600" s="183">
        <v>57042</v>
      </c>
      <c r="L8600" s="183">
        <f>M8600+N8600+O8600</f>
        <v>12335</v>
      </c>
      <c r="M8600" s="17">
        <v>4112</v>
      </c>
      <c r="N8600" s="17">
        <v>4112</v>
      </c>
      <c r="O8600" s="17">
        <v>4111</v>
      </c>
      <c r="P8600" s="17">
        <f t="shared" si="7201"/>
        <v>69377</v>
      </c>
      <c r="Q8600" s="183">
        <f t="shared" si="7202"/>
        <v>100</v>
      </c>
    </row>
    <row r="8601" spans="1:17" x14ac:dyDescent="0.25">
      <c r="A8601" s="4" t="s">
        <v>2839</v>
      </c>
      <c r="B8601" s="4" t="s">
        <v>82</v>
      </c>
      <c r="C8601" s="4" t="s">
        <v>1236</v>
      </c>
      <c r="D8601" s="4" t="s">
        <v>3052</v>
      </c>
      <c r="E8601" s="3" t="s">
        <v>22</v>
      </c>
      <c r="F8601" s="4" t="s">
        <v>3055</v>
      </c>
      <c r="G8601" s="16" t="s">
        <v>2860</v>
      </c>
      <c r="H8601" s="16" t="s">
        <v>26</v>
      </c>
      <c r="I8601" s="183">
        <v>287870</v>
      </c>
      <c r="J8601" s="183">
        <v>287870</v>
      </c>
      <c r="K8601" s="183">
        <v>227493</v>
      </c>
      <c r="L8601" s="183">
        <f>M8601+N8601+O8601</f>
        <v>60377</v>
      </c>
      <c r="M8601" s="17">
        <v>20126</v>
      </c>
      <c r="N8601" s="17">
        <v>20126</v>
      </c>
      <c r="O8601" s="17">
        <v>20125</v>
      </c>
      <c r="P8601" s="17">
        <f t="shared" si="7201"/>
        <v>287870</v>
      </c>
      <c r="Q8601" s="183">
        <f t="shared" si="7202"/>
        <v>100</v>
      </c>
    </row>
    <row r="8602" spans="1:17" x14ac:dyDescent="0.25">
      <c r="A8602" s="4" t="s">
        <v>2839</v>
      </c>
      <c r="B8602" s="4" t="s">
        <v>82</v>
      </c>
      <c r="C8602" s="4" t="s">
        <v>1236</v>
      </c>
      <c r="D8602" s="4" t="s">
        <v>3052</v>
      </c>
      <c r="E8602" s="3" t="s">
        <v>22</v>
      </c>
      <c r="F8602" s="4" t="s">
        <v>3056</v>
      </c>
      <c r="G8602" s="16" t="s">
        <v>2860</v>
      </c>
      <c r="H8602" s="16" t="s">
        <v>28</v>
      </c>
      <c r="I8602" s="183">
        <v>78316</v>
      </c>
      <c r="J8602" s="183">
        <v>78316</v>
      </c>
      <c r="K8602" s="183">
        <v>68743</v>
      </c>
      <c r="L8602" s="183">
        <f>M8602+N8602+O8602</f>
        <v>0</v>
      </c>
      <c r="M8602" s="17">
        <v>0</v>
      </c>
      <c r="N8602" s="17">
        <v>0</v>
      </c>
      <c r="O8602" s="17">
        <v>0</v>
      </c>
      <c r="P8602" s="17">
        <f t="shared" si="7201"/>
        <v>68743</v>
      </c>
      <c r="Q8602" s="183">
        <f t="shared" si="7202"/>
        <v>87.776444149343675</v>
      </c>
    </row>
    <row r="8603" spans="1:17" x14ac:dyDescent="0.25">
      <c r="A8603" s="4" t="s">
        <v>2839</v>
      </c>
      <c r="B8603" s="4" t="s">
        <v>82</v>
      </c>
      <c r="C8603" s="4" t="s">
        <v>1236</v>
      </c>
      <c r="D8603" s="4" t="s">
        <v>3052</v>
      </c>
      <c r="E8603" s="3" t="s">
        <v>22</v>
      </c>
      <c r="F8603" s="4" t="s">
        <v>3057</v>
      </c>
      <c r="G8603" s="16" t="s">
        <v>2860</v>
      </c>
      <c r="H8603" s="16" t="s">
        <v>24</v>
      </c>
      <c r="I8603" s="183">
        <v>41955</v>
      </c>
      <c r="J8603" s="183">
        <v>54442</v>
      </c>
      <c r="K8603" s="183">
        <v>12487</v>
      </c>
      <c r="L8603" s="183">
        <f>M8603+N8603+O8603</f>
        <v>41955</v>
      </c>
      <c r="M8603" s="17">
        <v>41955</v>
      </c>
      <c r="N8603" s="17"/>
      <c r="O8603" s="17"/>
      <c r="P8603" s="17">
        <f t="shared" si="7201"/>
        <v>54442</v>
      </c>
      <c r="Q8603" s="183">
        <f t="shared" si="7202"/>
        <v>100</v>
      </c>
    </row>
    <row r="8604" spans="1:17" x14ac:dyDescent="0.25">
      <c r="A8604" s="4" t="s">
        <v>2839</v>
      </c>
      <c r="B8604" s="4" t="s">
        <v>82</v>
      </c>
      <c r="C8604" s="4" t="s">
        <v>1236</v>
      </c>
      <c r="D8604" s="4" t="s">
        <v>3052</v>
      </c>
      <c r="E8604" s="3" t="s">
        <v>22</v>
      </c>
      <c r="F8604" s="4" t="s">
        <v>3058</v>
      </c>
      <c r="G8604" s="16" t="s">
        <v>2860</v>
      </c>
      <c r="H8604" s="16" t="s">
        <v>30</v>
      </c>
      <c r="I8604" s="183">
        <v>30000</v>
      </c>
      <c r="J8604" s="183">
        <v>30000</v>
      </c>
      <c r="K8604" s="183">
        <v>10380</v>
      </c>
      <c r="L8604" s="183">
        <f>M8604+N8604+O8604</f>
        <v>5536</v>
      </c>
      <c r="M8604" s="17">
        <v>5536</v>
      </c>
      <c r="N8604" s="17"/>
      <c r="O8604" s="17"/>
      <c r="P8604" s="17">
        <f t="shared" si="7201"/>
        <v>15916</v>
      </c>
      <c r="Q8604" s="183">
        <f t="shared" si="7202"/>
        <v>53.053333333333327</v>
      </c>
    </row>
    <row r="8605" spans="1:17" x14ac:dyDescent="0.25">
      <c r="A8605" s="4" t="s">
        <v>2839</v>
      </c>
      <c r="B8605" s="4" t="s">
        <v>82</v>
      </c>
      <c r="C8605" s="4" t="s">
        <v>1236</v>
      </c>
      <c r="D8605" s="4" t="s">
        <v>3052</v>
      </c>
      <c r="E8605" s="2" t="s">
        <v>31</v>
      </c>
      <c r="F8605" s="2" t="s">
        <v>1</v>
      </c>
      <c r="G8605" s="2" t="s">
        <v>1</v>
      </c>
      <c r="H8605" s="2" t="s">
        <v>32</v>
      </c>
      <c r="I8605" s="185">
        <f t="shared" ref="I8605:O8605" si="7208">SUM(I8606)</f>
        <v>621796</v>
      </c>
      <c r="J8605" s="185">
        <f t="shared" si="7208"/>
        <v>589759</v>
      </c>
      <c r="K8605" s="185">
        <f t="shared" si="7208"/>
        <v>455917</v>
      </c>
      <c r="L8605" s="185">
        <f t="shared" si="7208"/>
        <v>133842</v>
      </c>
      <c r="M8605" s="15">
        <f t="shared" si="7208"/>
        <v>45421</v>
      </c>
      <c r="N8605" s="15">
        <f t="shared" si="7208"/>
        <v>45421</v>
      </c>
      <c r="O8605" s="15">
        <f t="shared" si="7208"/>
        <v>43000</v>
      </c>
      <c r="P8605" s="15">
        <f t="shared" si="7201"/>
        <v>589759</v>
      </c>
      <c r="Q8605" s="185">
        <f t="shared" si="7202"/>
        <v>100</v>
      </c>
    </row>
    <row r="8606" spans="1:17" x14ac:dyDescent="0.25">
      <c r="A8606" s="4" t="s">
        <v>2839</v>
      </c>
      <c r="B8606" s="4" t="s">
        <v>82</v>
      </c>
      <c r="C8606" s="4" t="s">
        <v>1236</v>
      </c>
      <c r="D8606" s="4" t="s">
        <v>3052</v>
      </c>
      <c r="E8606" s="3" t="s">
        <v>34</v>
      </c>
      <c r="F8606" s="4"/>
      <c r="G8606" s="16" t="s">
        <v>2860</v>
      </c>
      <c r="H8606" s="16" t="s">
        <v>33</v>
      </c>
      <c r="I8606" s="183">
        <v>621796</v>
      </c>
      <c r="J8606" s="183">
        <v>589759</v>
      </c>
      <c r="K8606" s="183">
        <v>455917</v>
      </c>
      <c r="L8606" s="183">
        <f>M8606+N8606+O8606</f>
        <v>133842</v>
      </c>
      <c r="M8606" s="17">
        <v>45421</v>
      </c>
      <c r="N8606" s="17">
        <v>45421</v>
      </c>
      <c r="O8606" s="17">
        <v>43000</v>
      </c>
      <c r="P8606" s="17">
        <f t="shared" si="7201"/>
        <v>589759</v>
      </c>
      <c r="Q8606" s="183">
        <f t="shared" si="7202"/>
        <v>100</v>
      </c>
    </row>
    <row r="8607" spans="1:17" x14ac:dyDescent="0.25">
      <c r="A8607" s="4" t="s">
        <v>2839</v>
      </c>
      <c r="B8607" s="4" t="s">
        <v>82</v>
      </c>
      <c r="C8607" s="4" t="s">
        <v>1236</v>
      </c>
      <c r="D8607" s="4" t="s">
        <v>3052</v>
      </c>
      <c r="E8607" s="2" t="s">
        <v>35</v>
      </c>
      <c r="F8607" s="2" t="s">
        <v>1</v>
      </c>
      <c r="G8607" s="2" t="s">
        <v>1</v>
      </c>
      <c r="H8607" s="2" t="s">
        <v>36</v>
      </c>
      <c r="I8607" s="185">
        <f t="shared" ref="I8607:O8607" si="7209">SUM(I8608:I8616)</f>
        <v>740440</v>
      </c>
      <c r="J8607" s="185">
        <f t="shared" si="7209"/>
        <v>511109</v>
      </c>
      <c r="K8607" s="185">
        <f t="shared" si="7209"/>
        <v>428403</v>
      </c>
      <c r="L8607" s="185">
        <f t="shared" si="7209"/>
        <v>78375</v>
      </c>
      <c r="M8607" s="15">
        <f t="shared" si="7209"/>
        <v>26127</v>
      </c>
      <c r="N8607" s="15">
        <f t="shared" si="7209"/>
        <v>26124</v>
      </c>
      <c r="O8607" s="15">
        <f t="shared" si="7209"/>
        <v>26124</v>
      </c>
      <c r="P8607" s="15">
        <f t="shared" si="7201"/>
        <v>506778</v>
      </c>
      <c r="Q8607" s="185">
        <f t="shared" si="7202"/>
        <v>99.152626934763418</v>
      </c>
    </row>
    <row r="8608" spans="1:17" x14ac:dyDescent="0.25">
      <c r="A8608" s="4" t="s">
        <v>2839</v>
      </c>
      <c r="B8608" s="4" t="s">
        <v>82</v>
      </c>
      <c r="C8608" s="4" t="s">
        <v>1236</v>
      </c>
      <c r="D8608" s="4" t="s">
        <v>3052</v>
      </c>
      <c r="E8608" s="3" t="s">
        <v>39</v>
      </c>
      <c r="F8608" s="4"/>
      <c r="G8608" s="16" t="s">
        <v>2860</v>
      </c>
      <c r="H8608" s="16" t="s">
        <v>38</v>
      </c>
      <c r="I8608" s="183">
        <v>40000</v>
      </c>
      <c r="J8608" s="183">
        <v>0</v>
      </c>
      <c r="K8608" s="183">
        <v>0</v>
      </c>
      <c r="L8608" s="183">
        <f t="shared" ref="L8608:L8615" si="7210">M8608+N8608+O8608</f>
        <v>0</v>
      </c>
      <c r="M8608" s="17">
        <v>0</v>
      </c>
      <c r="N8608" s="17">
        <v>0</v>
      </c>
      <c r="O8608" s="17">
        <v>0</v>
      </c>
      <c r="P8608" s="17">
        <f t="shared" si="7201"/>
        <v>0</v>
      </c>
      <c r="Q8608" s="161" t="str">
        <f t="shared" si="7202"/>
        <v>-</v>
      </c>
    </row>
    <row r="8609" spans="1:17" x14ac:dyDescent="0.25">
      <c r="A8609" s="4" t="s">
        <v>2839</v>
      </c>
      <c r="B8609" s="4" t="s">
        <v>82</v>
      </c>
      <c r="C8609" s="4" t="s">
        <v>1236</v>
      </c>
      <c r="D8609" s="4" t="s">
        <v>3052</v>
      </c>
      <c r="E8609" s="3" t="s">
        <v>197</v>
      </c>
      <c r="F8609" s="4"/>
      <c r="G8609" s="16" t="s">
        <v>2860</v>
      </c>
      <c r="H8609" s="16" t="s">
        <v>196</v>
      </c>
      <c r="I8609" s="183">
        <v>255000</v>
      </c>
      <c r="J8609" s="183">
        <v>145000</v>
      </c>
      <c r="K8609" s="183">
        <v>121000</v>
      </c>
      <c r="L8609" s="183">
        <f t="shared" si="7210"/>
        <v>24000</v>
      </c>
      <c r="M8609" s="17">
        <v>8000</v>
      </c>
      <c r="N8609" s="17">
        <v>8000</v>
      </c>
      <c r="O8609" s="17">
        <v>8000</v>
      </c>
      <c r="P8609" s="17">
        <f t="shared" si="7201"/>
        <v>145000</v>
      </c>
      <c r="Q8609" s="183">
        <f t="shared" si="7202"/>
        <v>100</v>
      </c>
    </row>
    <row r="8610" spans="1:17" x14ac:dyDescent="0.25">
      <c r="A8610" s="4" t="s">
        <v>2839</v>
      </c>
      <c r="B8610" s="4" t="s">
        <v>82</v>
      </c>
      <c r="C8610" s="4" t="s">
        <v>1236</v>
      </c>
      <c r="D8610" s="4" t="s">
        <v>3052</v>
      </c>
      <c r="E8610" s="3" t="s">
        <v>200</v>
      </c>
      <c r="F8610" s="4"/>
      <c r="G8610" s="16" t="s">
        <v>2860</v>
      </c>
      <c r="H8610" s="16" t="s">
        <v>199</v>
      </c>
      <c r="I8610" s="183">
        <v>33500</v>
      </c>
      <c r="J8610" s="183">
        <v>22500</v>
      </c>
      <c r="K8610" s="183">
        <v>16725</v>
      </c>
      <c r="L8610" s="183">
        <f t="shared" si="7210"/>
        <v>5775</v>
      </c>
      <c r="M8610" s="17">
        <v>1925</v>
      </c>
      <c r="N8610" s="17">
        <v>1925</v>
      </c>
      <c r="O8610" s="17">
        <v>1925</v>
      </c>
      <c r="P8610" s="17">
        <f t="shared" si="7201"/>
        <v>22500</v>
      </c>
      <c r="Q8610" s="183">
        <f t="shared" si="7202"/>
        <v>100</v>
      </c>
    </row>
    <row r="8611" spans="1:17" x14ac:dyDescent="0.25">
      <c r="A8611" s="4" t="s">
        <v>2839</v>
      </c>
      <c r="B8611" s="4" t="s">
        <v>82</v>
      </c>
      <c r="C8611" s="4" t="s">
        <v>1236</v>
      </c>
      <c r="D8611" s="4" t="s">
        <v>3052</v>
      </c>
      <c r="E8611" s="3" t="s">
        <v>203</v>
      </c>
      <c r="F8611" s="4"/>
      <c r="G8611" s="16" t="s">
        <v>2860</v>
      </c>
      <c r="H8611" s="16" t="s">
        <v>202</v>
      </c>
      <c r="I8611" s="183">
        <v>54550</v>
      </c>
      <c r="J8611" s="183">
        <v>30641</v>
      </c>
      <c r="K8611" s="183">
        <v>26383</v>
      </c>
      <c r="L8611" s="183">
        <f t="shared" si="7210"/>
        <v>4258</v>
      </c>
      <c r="M8611" s="17">
        <v>1420</v>
      </c>
      <c r="N8611" s="17">
        <v>1419</v>
      </c>
      <c r="O8611" s="17">
        <v>1419</v>
      </c>
      <c r="P8611" s="17">
        <f t="shared" si="7201"/>
        <v>30641</v>
      </c>
      <c r="Q8611" s="183">
        <f t="shared" si="7202"/>
        <v>100</v>
      </c>
    </row>
    <row r="8612" spans="1:17" x14ac:dyDescent="0.25">
      <c r="A8612" s="4" t="s">
        <v>2839</v>
      </c>
      <c r="B8612" s="4" t="s">
        <v>82</v>
      </c>
      <c r="C8612" s="4" t="s">
        <v>1236</v>
      </c>
      <c r="D8612" s="4" t="s">
        <v>3052</v>
      </c>
      <c r="E8612" s="3" t="s">
        <v>206</v>
      </c>
      <c r="F8612" s="4"/>
      <c r="G8612" s="16" t="s">
        <v>2860</v>
      </c>
      <c r="H8612" s="16" t="s">
        <v>205</v>
      </c>
      <c r="I8612" s="183">
        <v>10000</v>
      </c>
      <c r="J8612" s="183">
        <v>0</v>
      </c>
      <c r="K8612" s="183">
        <v>0</v>
      </c>
      <c r="L8612" s="183">
        <f t="shared" si="7210"/>
        <v>0</v>
      </c>
      <c r="M8612" s="17">
        <v>0</v>
      </c>
      <c r="N8612" s="17">
        <v>0</v>
      </c>
      <c r="O8612" s="17">
        <v>0</v>
      </c>
      <c r="P8612" s="17">
        <f t="shared" si="7201"/>
        <v>0</v>
      </c>
      <c r="Q8612" s="161" t="str">
        <f t="shared" si="7202"/>
        <v>-</v>
      </c>
    </row>
    <row r="8613" spans="1:17" x14ac:dyDescent="0.25">
      <c r="A8613" s="4" t="s">
        <v>2839</v>
      </c>
      <c r="B8613" s="4" t="s">
        <v>82</v>
      </c>
      <c r="C8613" s="4" t="s">
        <v>1236</v>
      </c>
      <c r="D8613" s="4" t="s">
        <v>3052</v>
      </c>
      <c r="E8613" s="3" t="s">
        <v>209</v>
      </c>
      <c r="F8613" s="4"/>
      <c r="G8613" s="16" t="s">
        <v>2860</v>
      </c>
      <c r="H8613" s="16" t="s">
        <v>208</v>
      </c>
      <c r="I8613" s="183">
        <v>6000</v>
      </c>
      <c r="J8613" s="183">
        <v>0</v>
      </c>
      <c r="K8613" s="183">
        <v>0</v>
      </c>
      <c r="L8613" s="183">
        <f t="shared" si="7210"/>
        <v>0</v>
      </c>
      <c r="M8613" s="17">
        <v>0</v>
      </c>
      <c r="N8613" s="17">
        <v>0</v>
      </c>
      <c r="O8613" s="17">
        <v>0</v>
      </c>
      <c r="P8613" s="17">
        <f t="shared" si="7201"/>
        <v>0</v>
      </c>
      <c r="Q8613" s="161" t="str">
        <f t="shared" si="7202"/>
        <v>-</v>
      </c>
    </row>
    <row r="8614" spans="1:17" x14ac:dyDescent="0.25">
      <c r="A8614" s="4" t="s">
        <v>2839</v>
      </c>
      <c r="B8614" s="4" t="s">
        <v>82</v>
      </c>
      <c r="C8614" s="4" t="s">
        <v>1236</v>
      </c>
      <c r="D8614" s="4" t="s">
        <v>3052</v>
      </c>
      <c r="E8614" s="3" t="s">
        <v>212</v>
      </c>
      <c r="F8614" s="4"/>
      <c r="G8614" s="16" t="s">
        <v>2860</v>
      </c>
      <c r="H8614" s="16" t="s">
        <v>211</v>
      </c>
      <c r="I8614" s="183">
        <v>56000</v>
      </c>
      <c r="J8614" s="183">
        <v>90000</v>
      </c>
      <c r="K8614" s="183">
        <v>76502</v>
      </c>
      <c r="L8614" s="183">
        <f t="shared" si="7210"/>
        <v>13498</v>
      </c>
      <c r="M8614" s="17">
        <v>4500</v>
      </c>
      <c r="N8614" s="17">
        <v>4499</v>
      </c>
      <c r="O8614" s="17">
        <v>4499</v>
      </c>
      <c r="P8614" s="17">
        <f t="shared" si="7201"/>
        <v>90000</v>
      </c>
      <c r="Q8614" s="183">
        <f t="shared" si="7202"/>
        <v>100</v>
      </c>
    </row>
    <row r="8615" spans="1:17" x14ac:dyDescent="0.25">
      <c r="A8615" s="4" t="s">
        <v>2839</v>
      </c>
      <c r="B8615" s="4" t="s">
        <v>82</v>
      </c>
      <c r="C8615" s="4" t="s">
        <v>1236</v>
      </c>
      <c r="D8615" s="4" t="s">
        <v>3052</v>
      </c>
      <c r="E8615" s="3" t="s">
        <v>215</v>
      </c>
      <c r="F8615" s="4"/>
      <c r="G8615" s="16" t="s">
        <v>2860</v>
      </c>
      <c r="H8615" s="16" t="s">
        <v>214</v>
      </c>
      <c r="I8615" s="183">
        <v>34000</v>
      </c>
      <c r="J8615" s="183">
        <v>5700</v>
      </c>
      <c r="K8615" s="183">
        <v>1874</v>
      </c>
      <c r="L8615" s="183">
        <f t="shared" si="7210"/>
        <v>3826</v>
      </c>
      <c r="M8615" s="17">
        <v>1276</v>
      </c>
      <c r="N8615" s="17">
        <v>1275</v>
      </c>
      <c r="O8615" s="17">
        <v>1275</v>
      </c>
      <c r="P8615" s="17">
        <f t="shared" si="7201"/>
        <v>5700</v>
      </c>
      <c r="Q8615" s="183">
        <f t="shared" si="7202"/>
        <v>100</v>
      </c>
    </row>
    <row r="8616" spans="1:17" x14ac:dyDescent="0.25">
      <c r="A8616" s="1" t="s">
        <v>2839</v>
      </c>
      <c r="B8616" s="1" t="s">
        <v>82</v>
      </c>
      <c r="C8616" s="1" t="s">
        <v>1236</v>
      </c>
      <c r="D8616" s="1" t="s">
        <v>3052</v>
      </c>
      <c r="E8616" s="1" t="s">
        <v>40</v>
      </c>
      <c r="F8616" s="4" t="s">
        <v>1</v>
      </c>
      <c r="G8616" s="16" t="s">
        <v>1</v>
      </c>
      <c r="H8616" s="2" t="s">
        <v>41</v>
      </c>
      <c r="I8616" s="185">
        <f t="shared" ref="I8616:O8616" si="7211">SUM(I8617:I8620)</f>
        <v>251390</v>
      </c>
      <c r="J8616" s="185">
        <f t="shared" si="7211"/>
        <v>217268</v>
      </c>
      <c r="K8616" s="185">
        <f t="shared" si="7211"/>
        <v>185919</v>
      </c>
      <c r="L8616" s="185">
        <f t="shared" si="7211"/>
        <v>27018</v>
      </c>
      <c r="M8616" s="15">
        <f t="shared" si="7211"/>
        <v>9006</v>
      </c>
      <c r="N8616" s="15">
        <f t="shared" si="7211"/>
        <v>9006</v>
      </c>
      <c r="O8616" s="15">
        <f t="shared" si="7211"/>
        <v>9006</v>
      </c>
      <c r="P8616" s="15">
        <f t="shared" si="7201"/>
        <v>212937</v>
      </c>
      <c r="Q8616" s="185">
        <f t="shared" si="7202"/>
        <v>98.00660934882265</v>
      </c>
    </row>
    <row r="8617" spans="1:17" x14ac:dyDescent="0.25">
      <c r="A8617" s="4" t="s">
        <v>2839</v>
      </c>
      <c r="B8617" s="4" t="s">
        <v>82</v>
      </c>
      <c r="C8617" s="4" t="s">
        <v>1236</v>
      </c>
      <c r="D8617" s="4" t="s">
        <v>3052</v>
      </c>
      <c r="E8617" s="3" t="s">
        <v>42</v>
      </c>
      <c r="F8617" s="4"/>
      <c r="G8617" s="16" t="s">
        <v>2860</v>
      </c>
      <c r="H8617" s="16" t="s">
        <v>41</v>
      </c>
      <c r="I8617" s="183">
        <v>225000</v>
      </c>
      <c r="J8617" s="183">
        <v>191810</v>
      </c>
      <c r="K8617" s="183">
        <v>166479</v>
      </c>
      <c r="L8617" s="183">
        <f>M8617+N8617+O8617</f>
        <v>21000</v>
      </c>
      <c r="M8617" s="208">
        <v>7000</v>
      </c>
      <c r="N8617" s="208">
        <v>7000</v>
      </c>
      <c r="O8617" s="208">
        <v>7000</v>
      </c>
      <c r="P8617" s="17">
        <f t="shared" si="7201"/>
        <v>187479</v>
      </c>
      <c r="Q8617" s="183">
        <f t="shared" si="7202"/>
        <v>97.742036390177773</v>
      </c>
    </row>
    <row r="8618" spans="1:17" ht="22.5" x14ac:dyDescent="0.25">
      <c r="A8618" s="4" t="s">
        <v>2839</v>
      </c>
      <c r="B8618" s="4" t="s">
        <v>82</v>
      </c>
      <c r="C8618" s="4" t="s">
        <v>1236</v>
      </c>
      <c r="D8618" s="4" t="s">
        <v>3052</v>
      </c>
      <c r="E8618" s="3" t="s">
        <v>42</v>
      </c>
      <c r="F8618" s="4" t="s">
        <v>3059</v>
      </c>
      <c r="G8618" s="16" t="s">
        <v>2860</v>
      </c>
      <c r="H8618" s="16" t="s">
        <v>50</v>
      </c>
      <c r="I8618" s="183">
        <v>18890</v>
      </c>
      <c r="J8618" s="183">
        <v>17958</v>
      </c>
      <c r="K8618" s="183">
        <v>13575</v>
      </c>
      <c r="L8618" s="183">
        <f>M8618+N8618+O8618</f>
        <v>4383</v>
      </c>
      <c r="M8618" s="17">
        <v>1461</v>
      </c>
      <c r="N8618" s="17">
        <v>1461</v>
      </c>
      <c r="O8618" s="17">
        <v>1461</v>
      </c>
      <c r="P8618" s="17">
        <f t="shared" si="7201"/>
        <v>17958</v>
      </c>
      <c r="Q8618" s="183">
        <f t="shared" si="7202"/>
        <v>100</v>
      </c>
    </row>
    <row r="8619" spans="1:17" ht="22.5" x14ac:dyDescent="0.25">
      <c r="A8619" s="4" t="s">
        <v>2839</v>
      </c>
      <c r="B8619" s="4" t="s">
        <v>82</v>
      </c>
      <c r="C8619" s="4" t="s">
        <v>1236</v>
      </c>
      <c r="D8619" s="4" t="s">
        <v>3052</v>
      </c>
      <c r="E8619" s="3" t="s">
        <v>42</v>
      </c>
      <c r="F8619" s="4" t="s">
        <v>3060</v>
      </c>
      <c r="G8619" s="16" t="s">
        <v>2860</v>
      </c>
      <c r="H8619" s="16" t="s">
        <v>56</v>
      </c>
      <c r="I8619" s="183">
        <v>7500</v>
      </c>
      <c r="J8619" s="183">
        <v>7500</v>
      </c>
      <c r="K8619" s="183">
        <v>5865</v>
      </c>
      <c r="L8619" s="183">
        <f>M8619+N8619+O8619</f>
        <v>1635</v>
      </c>
      <c r="M8619" s="17">
        <v>545</v>
      </c>
      <c r="N8619" s="17">
        <v>545</v>
      </c>
      <c r="O8619" s="17">
        <v>545</v>
      </c>
      <c r="P8619" s="17">
        <f t="shared" si="7201"/>
        <v>7500</v>
      </c>
      <c r="Q8619" s="183">
        <f t="shared" si="7202"/>
        <v>100</v>
      </c>
    </row>
    <row r="8620" spans="1:17" x14ac:dyDescent="0.25">
      <c r="A8620" s="4" t="s">
        <v>2839</v>
      </c>
      <c r="B8620" s="4" t="s">
        <v>82</v>
      </c>
      <c r="C8620" s="4" t="s">
        <v>1236</v>
      </c>
      <c r="D8620" s="4" t="s">
        <v>3052</v>
      </c>
      <c r="E8620" s="3" t="s">
        <v>42</v>
      </c>
      <c r="F8620" s="4" t="s">
        <v>3061</v>
      </c>
      <c r="G8620" s="16" t="s">
        <v>2860</v>
      </c>
      <c r="H8620" s="16" t="s">
        <v>3006</v>
      </c>
      <c r="I8620" s="183">
        <v>0</v>
      </c>
      <c r="J8620" s="183">
        <v>0</v>
      </c>
      <c r="K8620" s="183">
        <v>0</v>
      </c>
      <c r="L8620" s="183">
        <f>M8620+N8620+O8620</f>
        <v>0</v>
      </c>
      <c r="M8620" s="17">
        <v>0</v>
      </c>
      <c r="N8620" s="17">
        <v>0</v>
      </c>
      <c r="O8620" s="17">
        <v>0</v>
      </c>
      <c r="P8620" s="17">
        <f t="shared" si="7201"/>
        <v>0</v>
      </c>
      <c r="Q8620" s="161" t="str">
        <f t="shared" si="7202"/>
        <v>-</v>
      </c>
    </row>
    <row r="8621" spans="1:17" ht="22.5" x14ac:dyDescent="0.25">
      <c r="A8621" s="1" t="s">
        <v>1</v>
      </c>
      <c r="B8621" s="1" t="s">
        <v>1</v>
      </c>
      <c r="C8621" s="1" t="s">
        <v>1</v>
      </c>
      <c r="D8621" s="2" t="s">
        <v>1</v>
      </c>
      <c r="E8621" s="2" t="s">
        <v>1</v>
      </c>
      <c r="F8621" s="2" t="s">
        <v>1</v>
      </c>
      <c r="G8621" s="2" t="s">
        <v>1</v>
      </c>
      <c r="H8621" s="13" t="s">
        <v>57</v>
      </c>
      <c r="I8621" s="184">
        <f t="shared" ref="I8621:O8621" si="7212">SUM(I8622)</f>
        <v>6000</v>
      </c>
      <c r="J8621" s="184">
        <f t="shared" si="7212"/>
        <v>0</v>
      </c>
      <c r="K8621" s="184">
        <f t="shared" si="7212"/>
        <v>0</v>
      </c>
      <c r="L8621" s="184">
        <f t="shared" si="7212"/>
        <v>0</v>
      </c>
      <c r="M8621" s="14">
        <f t="shared" si="7212"/>
        <v>0</v>
      </c>
      <c r="N8621" s="14">
        <f t="shared" si="7212"/>
        <v>0</v>
      </c>
      <c r="O8621" s="14">
        <f t="shared" si="7212"/>
        <v>0</v>
      </c>
      <c r="P8621" s="14">
        <f t="shared" si="7201"/>
        <v>0</v>
      </c>
      <c r="Q8621" s="163" t="str">
        <f t="shared" si="7202"/>
        <v>-</v>
      </c>
    </row>
    <row r="8622" spans="1:17" x14ac:dyDescent="0.25">
      <c r="A8622" s="4" t="s">
        <v>2839</v>
      </c>
      <c r="B8622" s="4" t="s">
        <v>82</v>
      </c>
      <c r="C8622" s="4" t="s">
        <v>1236</v>
      </c>
      <c r="D8622" s="4" t="s">
        <v>3052</v>
      </c>
      <c r="E8622" s="2" t="s">
        <v>58</v>
      </c>
      <c r="F8622" s="2" t="s">
        <v>1</v>
      </c>
      <c r="G8622" s="2" t="s">
        <v>1</v>
      </c>
      <c r="H8622" s="2" t="s">
        <v>59</v>
      </c>
      <c r="I8622" s="185">
        <f t="shared" ref="I8622:L8622" si="7213">SUM(I8623:I8625)</f>
        <v>6000</v>
      </c>
      <c r="J8622" s="185">
        <f t="shared" ref="J8622" si="7214">SUM(J8623:J8625)</f>
        <v>0</v>
      </c>
      <c r="K8622" s="185">
        <f t="shared" ref="K8622" si="7215">SUM(K8623:K8625)</f>
        <v>0</v>
      </c>
      <c r="L8622" s="185">
        <f t="shared" si="7213"/>
        <v>0</v>
      </c>
      <c r="M8622" s="15">
        <f t="shared" ref="M8622:O8622" si="7216">SUM(M8623:M8625)</f>
        <v>0</v>
      </c>
      <c r="N8622" s="15">
        <f t="shared" si="7216"/>
        <v>0</v>
      </c>
      <c r="O8622" s="15">
        <f t="shared" si="7216"/>
        <v>0</v>
      </c>
      <c r="P8622" s="15">
        <f t="shared" si="7201"/>
        <v>0</v>
      </c>
      <c r="Q8622" s="164" t="str">
        <f t="shared" si="7202"/>
        <v>-</v>
      </c>
    </row>
    <row r="8623" spans="1:17" x14ac:dyDescent="0.25">
      <c r="A8623" s="4" t="s">
        <v>2839</v>
      </c>
      <c r="B8623" s="4" t="s">
        <v>82</v>
      </c>
      <c r="C8623" s="4" t="s">
        <v>1236</v>
      </c>
      <c r="D8623" s="4" t="s">
        <v>3052</v>
      </c>
      <c r="E8623" s="3" t="s">
        <v>105</v>
      </c>
      <c r="F8623" s="4"/>
      <c r="G8623" s="16" t="s">
        <v>2860</v>
      </c>
      <c r="H8623" s="16" t="s">
        <v>104</v>
      </c>
      <c r="I8623" s="183">
        <v>2500</v>
      </c>
      <c r="J8623" s="183">
        <v>0</v>
      </c>
      <c r="K8623" s="183">
        <v>0</v>
      </c>
      <c r="L8623" s="183">
        <f>M8623+N8623+O8623</f>
        <v>0</v>
      </c>
      <c r="M8623" s="17">
        <v>0</v>
      </c>
      <c r="N8623" s="17">
        <v>0</v>
      </c>
      <c r="O8623" s="17">
        <v>0</v>
      </c>
      <c r="P8623" s="17">
        <f t="shared" si="7201"/>
        <v>0</v>
      </c>
      <c r="Q8623" s="161" t="str">
        <f t="shared" si="7202"/>
        <v>-</v>
      </c>
    </row>
    <row r="8624" spans="1:17" x14ac:dyDescent="0.25">
      <c r="A8624" s="4" t="s">
        <v>2839</v>
      </c>
      <c r="B8624" s="4" t="s">
        <v>82</v>
      </c>
      <c r="C8624" s="4" t="s">
        <v>1236</v>
      </c>
      <c r="D8624" s="4" t="s">
        <v>3052</v>
      </c>
      <c r="E8624" s="3" t="s">
        <v>62</v>
      </c>
      <c r="F8624" s="4"/>
      <c r="G8624" s="16" t="s">
        <v>2860</v>
      </c>
      <c r="H8624" s="16" t="s">
        <v>61</v>
      </c>
      <c r="I8624" s="183">
        <v>500</v>
      </c>
      <c r="J8624" s="183">
        <v>0</v>
      </c>
      <c r="K8624" s="183">
        <v>0</v>
      </c>
      <c r="L8624" s="183">
        <f>M8624+N8624+O8624</f>
        <v>0</v>
      </c>
      <c r="M8624" s="17">
        <v>0</v>
      </c>
      <c r="N8624" s="17">
        <v>0</v>
      </c>
      <c r="O8624" s="17">
        <v>0</v>
      </c>
      <c r="P8624" s="17">
        <f t="shared" si="7201"/>
        <v>0</v>
      </c>
      <c r="Q8624" s="161" t="str">
        <f t="shared" si="7202"/>
        <v>-</v>
      </c>
    </row>
    <row r="8625" spans="1:17" x14ac:dyDescent="0.25">
      <c r="A8625" s="4" t="s">
        <v>2839</v>
      </c>
      <c r="B8625" s="4" t="s">
        <v>82</v>
      </c>
      <c r="C8625" s="4" t="s">
        <v>1236</v>
      </c>
      <c r="D8625" s="4" t="s">
        <v>3052</v>
      </c>
      <c r="E8625" s="3" t="s">
        <v>69</v>
      </c>
      <c r="F8625" s="4"/>
      <c r="G8625" s="16" t="s">
        <v>2860</v>
      </c>
      <c r="H8625" s="16" t="s">
        <v>68</v>
      </c>
      <c r="I8625" s="183">
        <v>3000</v>
      </c>
      <c r="J8625" s="183">
        <v>0</v>
      </c>
      <c r="K8625" s="183">
        <v>0</v>
      </c>
      <c r="L8625" s="183">
        <f>M8625+N8625+O8625</f>
        <v>0</v>
      </c>
      <c r="M8625" s="17">
        <v>0</v>
      </c>
      <c r="N8625" s="17">
        <v>0</v>
      </c>
      <c r="O8625" s="17">
        <v>0</v>
      </c>
      <c r="P8625" s="17">
        <f t="shared" si="7201"/>
        <v>0</v>
      </c>
      <c r="Q8625" s="161" t="str">
        <f t="shared" si="7202"/>
        <v>-</v>
      </c>
    </row>
    <row r="8626" spans="1:17" ht="22.5" x14ac:dyDescent="0.25">
      <c r="A8626" s="1" t="s">
        <v>1</v>
      </c>
      <c r="B8626" s="1" t="s">
        <v>1</v>
      </c>
      <c r="C8626" s="1" t="s">
        <v>1</v>
      </c>
      <c r="D8626" s="2" t="s">
        <v>1</v>
      </c>
      <c r="E8626" s="2" t="s">
        <v>1</v>
      </c>
      <c r="F8626" s="2" t="s">
        <v>1</v>
      </c>
      <c r="G8626" s="2" t="s">
        <v>1</v>
      </c>
      <c r="H8626" s="13" t="s">
        <v>70</v>
      </c>
      <c r="I8626" s="184">
        <f t="shared" ref="I8626:O8626" si="7217">SUM(I8627)</f>
        <v>124000</v>
      </c>
      <c r="J8626" s="184">
        <f t="shared" si="7217"/>
        <v>288760</v>
      </c>
      <c r="K8626" s="184">
        <f t="shared" si="7217"/>
        <v>287760</v>
      </c>
      <c r="L8626" s="184">
        <f t="shared" si="7217"/>
        <v>1000</v>
      </c>
      <c r="M8626" s="14">
        <f t="shared" si="7217"/>
        <v>0</v>
      </c>
      <c r="N8626" s="14">
        <f t="shared" si="7217"/>
        <v>0</v>
      </c>
      <c r="O8626" s="14">
        <f t="shared" si="7217"/>
        <v>1000</v>
      </c>
      <c r="P8626" s="14">
        <f t="shared" si="7201"/>
        <v>288760</v>
      </c>
      <c r="Q8626" s="184">
        <f t="shared" si="7202"/>
        <v>100</v>
      </c>
    </row>
    <row r="8627" spans="1:17" x14ac:dyDescent="0.25">
      <c r="A8627" s="4" t="s">
        <v>2839</v>
      </c>
      <c r="B8627" s="4" t="s">
        <v>82</v>
      </c>
      <c r="C8627" s="4" t="s">
        <v>1236</v>
      </c>
      <c r="D8627" s="4" t="s">
        <v>3052</v>
      </c>
      <c r="E8627" s="2" t="s">
        <v>71</v>
      </c>
      <c r="F8627" s="2" t="s">
        <v>1</v>
      </c>
      <c r="G8627" s="2" t="s">
        <v>1</v>
      </c>
      <c r="H8627" s="2" t="s">
        <v>72</v>
      </c>
      <c r="I8627" s="185">
        <f t="shared" ref="I8627:L8627" si="7218">SUM(I8628:I8630)</f>
        <v>124000</v>
      </c>
      <c r="J8627" s="185">
        <f t="shared" ref="J8627" si="7219">SUM(J8628:J8630)</f>
        <v>288760</v>
      </c>
      <c r="K8627" s="185">
        <f t="shared" ref="K8627" si="7220">SUM(K8628:K8630)</f>
        <v>287760</v>
      </c>
      <c r="L8627" s="185">
        <f t="shared" si="7218"/>
        <v>1000</v>
      </c>
      <c r="M8627" s="15">
        <f t="shared" ref="M8627:O8627" si="7221">SUM(M8628:M8630)</f>
        <v>0</v>
      </c>
      <c r="N8627" s="15">
        <f t="shared" si="7221"/>
        <v>0</v>
      </c>
      <c r="O8627" s="15">
        <f t="shared" si="7221"/>
        <v>1000</v>
      </c>
      <c r="P8627" s="15">
        <f t="shared" si="7201"/>
        <v>288760</v>
      </c>
      <c r="Q8627" s="185">
        <f t="shared" si="7202"/>
        <v>100</v>
      </c>
    </row>
    <row r="8628" spans="1:17" x14ac:dyDescent="0.25">
      <c r="A8628" s="4" t="s">
        <v>2839</v>
      </c>
      <c r="B8628" s="4" t="s">
        <v>82</v>
      </c>
      <c r="C8628" s="4" t="s">
        <v>1236</v>
      </c>
      <c r="D8628" s="4" t="s">
        <v>3052</v>
      </c>
      <c r="E8628" s="3" t="s">
        <v>75</v>
      </c>
      <c r="F8628" s="4"/>
      <c r="G8628" s="16" t="s">
        <v>2860</v>
      </c>
      <c r="H8628" s="16" t="s">
        <v>74</v>
      </c>
      <c r="I8628" s="183">
        <v>103000</v>
      </c>
      <c r="J8628" s="183">
        <v>287760</v>
      </c>
      <c r="K8628" s="183">
        <v>287760</v>
      </c>
      <c r="L8628" s="183">
        <f>M8628+N8628+O8628</f>
        <v>0</v>
      </c>
      <c r="M8628" s="17">
        <v>0</v>
      </c>
      <c r="N8628" s="17">
        <v>0</v>
      </c>
      <c r="O8628" s="17">
        <v>0</v>
      </c>
      <c r="P8628" s="17">
        <f t="shared" si="7201"/>
        <v>287760</v>
      </c>
      <c r="Q8628" s="183">
        <f t="shared" si="7202"/>
        <v>100</v>
      </c>
    </row>
    <row r="8629" spans="1:17" x14ac:dyDescent="0.25">
      <c r="A8629" s="4" t="s">
        <v>2839</v>
      </c>
      <c r="B8629" s="4" t="s">
        <v>82</v>
      </c>
      <c r="C8629" s="4" t="s">
        <v>1236</v>
      </c>
      <c r="D8629" s="4" t="s">
        <v>3052</v>
      </c>
      <c r="E8629" s="3" t="s">
        <v>183</v>
      </c>
      <c r="F8629" s="4"/>
      <c r="G8629" s="16" t="s">
        <v>2860</v>
      </c>
      <c r="H8629" s="16" t="s">
        <v>182</v>
      </c>
      <c r="I8629" s="183">
        <v>8000</v>
      </c>
      <c r="J8629" s="183">
        <v>0</v>
      </c>
      <c r="K8629" s="183">
        <v>0</v>
      </c>
      <c r="L8629" s="183">
        <f>M8629+N8629+O8629</f>
        <v>0</v>
      </c>
      <c r="M8629" s="17">
        <v>0</v>
      </c>
      <c r="N8629" s="17">
        <v>0</v>
      </c>
      <c r="O8629" s="17">
        <v>0</v>
      </c>
      <c r="P8629" s="17">
        <f t="shared" si="7201"/>
        <v>0</v>
      </c>
      <c r="Q8629" s="161" t="str">
        <f t="shared" si="7202"/>
        <v>-</v>
      </c>
    </row>
    <row r="8630" spans="1:17" x14ac:dyDescent="0.25">
      <c r="A8630" s="1" t="s">
        <v>2839</v>
      </c>
      <c r="B8630" s="1" t="s">
        <v>82</v>
      </c>
      <c r="C8630" s="1" t="s">
        <v>1236</v>
      </c>
      <c r="D8630" s="1" t="s">
        <v>3052</v>
      </c>
      <c r="E8630" s="1" t="s">
        <v>339</v>
      </c>
      <c r="F8630" s="4" t="s">
        <v>1</v>
      </c>
      <c r="G8630" s="16" t="s">
        <v>1</v>
      </c>
      <c r="H8630" s="2" t="s">
        <v>340</v>
      </c>
      <c r="I8630" s="185">
        <f t="shared" ref="I8630:O8630" si="7222">SUM(I8631:I8632)</f>
        <v>13000</v>
      </c>
      <c r="J8630" s="185">
        <f t="shared" si="7222"/>
        <v>1000</v>
      </c>
      <c r="K8630" s="185">
        <f t="shared" si="7222"/>
        <v>0</v>
      </c>
      <c r="L8630" s="185">
        <f t="shared" si="7222"/>
        <v>1000</v>
      </c>
      <c r="M8630" s="15">
        <f t="shared" si="7222"/>
        <v>0</v>
      </c>
      <c r="N8630" s="15">
        <f t="shared" si="7222"/>
        <v>0</v>
      </c>
      <c r="O8630" s="15">
        <f t="shared" si="7222"/>
        <v>1000</v>
      </c>
      <c r="P8630" s="15">
        <f t="shared" si="7201"/>
        <v>1000</v>
      </c>
      <c r="Q8630" s="185">
        <f t="shared" si="7202"/>
        <v>100</v>
      </c>
    </row>
    <row r="8631" spans="1:17" x14ac:dyDescent="0.25">
      <c r="A8631" s="4" t="s">
        <v>2839</v>
      </c>
      <c r="B8631" s="4" t="s">
        <v>82</v>
      </c>
      <c r="C8631" s="4" t="s">
        <v>1236</v>
      </c>
      <c r="D8631" s="4" t="s">
        <v>3052</v>
      </c>
      <c r="E8631" s="3" t="s">
        <v>341</v>
      </c>
      <c r="F8631" s="4"/>
      <c r="G8631" s="16" t="s">
        <v>2860</v>
      </c>
      <c r="H8631" s="16" t="s">
        <v>340</v>
      </c>
      <c r="I8631" s="183">
        <v>6000</v>
      </c>
      <c r="J8631" s="183">
        <v>0</v>
      </c>
      <c r="K8631" s="183">
        <v>0</v>
      </c>
      <c r="L8631" s="183">
        <f>M8631+N8631+O8631</f>
        <v>0</v>
      </c>
      <c r="M8631" s="17">
        <v>0</v>
      </c>
      <c r="N8631" s="17">
        <v>0</v>
      </c>
      <c r="O8631" s="17">
        <v>0</v>
      </c>
      <c r="P8631" s="17">
        <f t="shared" si="7201"/>
        <v>0</v>
      </c>
      <c r="Q8631" s="161" t="str">
        <f t="shared" si="7202"/>
        <v>-</v>
      </c>
    </row>
    <row r="8632" spans="1:17" x14ac:dyDescent="0.25">
      <c r="A8632" s="4" t="s">
        <v>2839</v>
      </c>
      <c r="B8632" s="4" t="s">
        <v>82</v>
      </c>
      <c r="C8632" s="4" t="s">
        <v>1236</v>
      </c>
      <c r="D8632" s="4" t="s">
        <v>3052</v>
      </c>
      <c r="E8632" s="3" t="s">
        <v>341</v>
      </c>
      <c r="F8632" s="4" t="s">
        <v>3370</v>
      </c>
      <c r="G8632" s="16" t="s">
        <v>2860</v>
      </c>
      <c r="H8632" s="16" t="s">
        <v>3062</v>
      </c>
      <c r="I8632" s="183">
        <v>7000</v>
      </c>
      <c r="J8632" s="183">
        <v>1000</v>
      </c>
      <c r="K8632" s="183">
        <v>0</v>
      </c>
      <c r="L8632" s="183">
        <f>M8632+N8632+O8632</f>
        <v>1000</v>
      </c>
      <c r="M8632" s="17">
        <v>0</v>
      </c>
      <c r="N8632" s="17">
        <v>0</v>
      </c>
      <c r="O8632" s="17">
        <v>1000</v>
      </c>
      <c r="P8632" s="17">
        <f t="shared" si="7201"/>
        <v>1000</v>
      </c>
      <c r="Q8632" s="183">
        <f t="shared" si="7202"/>
        <v>100</v>
      </c>
    </row>
    <row r="8633" spans="1:17" x14ac:dyDescent="0.25">
      <c r="A8633" s="16" t="s">
        <v>1</v>
      </c>
      <c r="B8633" s="16" t="s">
        <v>1</v>
      </c>
      <c r="C8633" s="16" t="s">
        <v>1</v>
      </c>
      <c r="D8633" s="16" t="s">
        <v>1</v>
      </c>
      <c r="E8633" s="16" t="s">
        <v>1</v>
      </c>
      <c r="F8633" s="16" t="s">
        <v>1</v>
      </c>
      <c r="G8633" s="16" t="s">
        <v>1</v>
      </c>
      <c r="H8633" s="13" t="s">
        <v>3063</v>
      </c>
      <c r="I8633" s="184">
        <f t="shared" ref="I8633:O8633" si="7223">SUM(I8596,I8621,I8626)</f>
        <v>7921629</v>
      </c>
      <c r="J8633" s="184">
        <f t="shared" si="7223"/>
        <v>7526394</v>
      </c>
      <c r="K8633" s="184">
        <f t="shared" si="7223"/>
        <v>5793726</v>
      </c>
      <c r="L8633" s="184">
        <f t="shared" si="7223"/>
        <v>1704680</v>
      </c>
      <c r="M8633" s="14">
        <f t="shared" si="7223"/>
        <v>604130</v>
      </c>
      <c r="N8633" s="14">
        <f t="shared" si="7223"/>
        <v>556636</v>
      </c>
      <c r="O8633" s="14">
        <f t="shared" si="7223"/>
        <v>543914</v>
      </c>
      <c r="P8633" s="14">
        <f t="shared" si="7201"/>
        <v>7498406</v>
      </c>
      <c r="Q8633" s="184">
        <f t="shared" si="7202"/>
        <v>99.628135332803467</v>
      </c>
    </row>
    <row r="8634" spans="1:17" ht="15.75" thickBot="1" x14ac:dyDescent="0.3">
      <c r="A8634" s="16" t="s">
        <v>1</v>
      </c>
      <c r="B8634" s="16" t="s">
        <v>1</v>
      </c>
      <c r="C8634" s="16" t="s">
        <v>1</v>
      </c>
      <c r="D8634" s="16" t="s">
        <v>1</v>
      </c>
      <c r="E8634" s="16" t="s">
        <v>1</v>
      </c>
      <c r="F8634" s="16" t="s">
        <v>1</v>
      </c>
      <c r="G8634" s="16" t="s">
        <v>1</v>
      </c>
      <c r="H8634" s="2" t="s">
        <v>77</v>
      </c>
      <c r="I8634" s="185">
        <v>124</v>
      </c>
      <c r="J8634" s="185">
        <v>124</v>
      </c>
      <c r="K8634" s="185"/>
      <c r="L8634" s="185"/>
      <c r="M8634" s="15" t="s">
        <v>1</v>
      </c>
      <c r="N8634" s="15" t="s">
        <v>1</v>
      </c>
      <c r="O8634" s="15"/>
      <c r="P8634" s="15"/>
      <c r="Q8634" s="164"/>
    </row>
    <row r="8635" spans="1:17" ht="45.75" thickBot="1" x14ac:dyDescent="0.3">
      <c r="A8635" s="212" t="s">
        <v>1</v>
      </c>
      <c r="B8635" s="212" t="s">
        <v>1</v>
      </c>
      <c r="C8635" s="212" t="s">
        <v>1</v>
      </c>
      <c r="D8635" s="212" t="s">
        <v>1</v>
      </c>
      <c r="E8635" s="212" t="s">
        <v>1</v>
      </c>
      <c r="F8635" s="212" t="s">
        <v>1</v>
      </c>
      <c r="G8635" s="214" t="s">
        <v>1</v>
      </c>
      <c r="H8635" s="5" t="s">
        <v>78</v>
      </c>
      <c r="I8635" s="109" t="s">
        <v>3374</v>
      </c>
      <c r="J8635" s="109" t="s">
        <v>3433</v>
      </c>
      <c r="K8635" s="109" t="s">
        <v>3437</v>
      </c>
      <c r="L8635" s="109" t="s">
        <v>3434</v>
      </c>
      <c r="M8635" s="5" t="s">
        <v>3439</v>
      </c>
      <c r="N8635" s="5" t="s">
        <v>3440</v>
      </c>
      <c r="O8635" s="5" t="s">
        <v>3441</v>
      </c>
      <c r="P8635" s="5" t="s">
        <v>3438</v>
      </c>
      <c r="Q8635" s="162" t="s">
        <v>3302</v>
      </c>
    </row>
    <row r="8636" spans="1:17" x14ac:dyDescent="0.25">
      <c r="A8636" s="213"/>
      <c r="B8636" s="213"/>
      <c r="C8636" s="213"/>
      <c r="D8636" s="213"/>
      <c r="E8636" s="213"/>
      <c r="F8636" s="213"/>
      <c r="G8636" s="215"/>
      <c r="H8636" s="18" t="s">
        <v>1</v>
      </c>
      <c r="I8636" s="110">
        <v>1</v>
      </c>
      <c r="J8636" s="110">
        <v>2</v>
      </c>
      <c r="K8636" s="110">
        <v>20</v>
      </c>
      <c r="L8636" s="110" t="s">
        <v>3402</v>
      </c>
      <c r="M8636" s="12">
        <v>5</v>
      </c>
      <c r="N8636" s="12">
        <v>6</v>
      </c>
      <c r="O8636" s="12">
        <v>7</v>
      </c>
      <c r="P8636" s="12" t="s">
        <v>3303</v>
      </c>
      <c r="Q8636" s="110">
        <v>9</v>
      </c>
    </row>
    <row r="8637" spans="1:17" x14ac:dyDescent="0.25">
      <c r="A8637" s="213"/>
      <c r="B8637" s="213"/>
      <c r="C8637" s="213"/>
      <c r="D8637" s="213"/>
      <c r="E8637" s="213"/>
      <c r="F8637" s="213"/>
      <c r="G8637" s="215"/>
      <c r="H8637" s="19" t="s">
        <v>2874</v>
      </c>
      <c r="I8637" s="186">
        <f t="shared" ref="I8637:L8637" si="7224">SUM(I8633)</f>
        <v>7921629</v>
      </c>
      <c r="J8637" s="186">
        <f t="shared" ref="J8637" si="7225">SUM(J8633)</f>
        <v>7526394</v>
      </c>
      <c r="K8637" s="186">
        <f t="shared" ref="K8637" si="7226">SUM(K8633)</f>
        <v>5793726</v>
      </c>
      <c r="L8637" s="186">
        <f t="shared" si="7224"/>
        <v>1704680</v>
      </c>
      <c r="M8637" s="20">
        <f t="shared" ref="M8637:O8637" si="7227">SUM(M8633)</f>
        <v>604130</v>
      </c>
      <c r="N8637" s="20">
        <f t="shared" si="7227"/>
        <v>556636</v>
      </c>
      <c r="O8637" s="20">
        <f t="shared" si="7227"/>
        <v>543914</v>
      </c>
      <c r="P8637" s="20">
        <f>K8637+L8637</f>
        <v>7498406</v>
      </c>
      <c r="Q8637" s="186">
        <f>IF(J8637=0,"-",P8637/J8637*100)</f>
        <v>99.628135332803467</v>
      </c>
    </row>
    <row r="8638" spans="1:17" ht="15.75" thickBot="1" x14ac:dyDescent="0.3">
      <c r="A8638" s="219"/>
      <c r="B8638" s="219"/>
      <c r="C8638" s="219"/>
      <c r="D8638" s="219"/>
      <c r="E8638" s="219"/>
      <c r="F8638" s="219"/>
      <c r="G8638" s="218"/>
      <c r="H8638" s="21" t="s">
        <v>80</v>
      </c>
      <c r="I8638" s="186">
        <f t="shared" ref="I8638:L8638" si="7228">SUM(I8637)</f>
        <v>7921629</v>
      </c>
      <c r="J8638" s="186">
        <f t="shared" ref="J8638" si="7229">SUM(J8637)</f>
        <v>7526394</v>
      </c>
      <c r="K8638" s="186">
        <f t="shared" ref="K8638" si="7230">SUM(K8637)</f>
        <v>5793726</v>
      </c>
      <c r="L8638" s="186">
        <f t="shared" si="7228"/>
        <v>1704680</v>
      </c>
      <c r="M8638" s="20">
        <f t="shared" ref="M8638:O8638" si="7231">SUM(M8637)</f>
        <v>604130</v>
      </c>
      <c r="N8638" s="20">
        <f t="shared" si="7231"/>
        <v>556636</v>
      </c>
      <c r="O8638" s="20">
        <f t="shared" si="7231"/>
        <v>543914</v>
      </c>
      <c r="P8638" s="20">
        <f>K8638+L8638</f>
        <v>7498406</v>
      </c>
      <c r="Q8638" s="186">
        <f>IF(J8638=0,"-",P8638/J8638*100)</f>
        <v>99.628135332803467</v>
      </c>
    </row>
    <row r="8639" spans="1:17" ht="45.75" thickBot="1" x14ac:dyDescent="0.3">
      <c r="A8639" s="5" t="s">
        <v>4</v>
      </c>
      <c r="B8639" s="5" t="s">
        <v>5</v>
      </c>
      <c r="C8639" s="5" t="s">
        <v>6</v>
      </c>
      <c r="D8639" s="6" t="s">
        <v>1</v>
      </c>
      <c r="E8639" s="5" t="s">
        <v>7</v>
      </c>
      <c r="F8639" s="5" t="s">
        <v>8</v>
      </c>
      <c r="G8639" s="5" t="s">
        <v>9</v>
      </c>
      <c r="H8639" s="5" t="s">
        <v>10</v>
      </c>
      <c r="I8639" s="109" t="s">
        <v>3374</v>
      </c>
      <c r="J8639" s="109" t="s">
        <v>3433</v>
      </c>
      <c r="K8639" s="109" t="s">
        <v>3437</v>
      </c>
      <c r="L8639" s="109" t="s">
        <v>3434</v>
      </c>
      <c r="M8639" s="5" t="s">
        <v>3439</v>
      </c>
      <c r="N8639" s="5" t="s">
        <v>3440</v>
      </c>
      <c r="O8639" s="5" t="s">
        <v>3441</v>
      </c>
      <c r="P8639" s="5" t="s">
        <v>3438</v>
      </c>
      <c r="Q8639" s="162" t="s">
        <v>3302</v>
      </c>
    </row>
    <row r="8640" spans="1:17" x14ac:dyDescent="0.25">
      <c r="A8640" s="7" t="s">
        <v>1</v>
      </c>
      <c r="B8640" s="7" t="s">
        <v>1</v>
      </c>
      <c r="C8640" s="7" t="s">
        <v>1</v>
      </c>
      <c r="D8640" s="8" t="s">
        <v>1</v>
      </c>
      <c r="E8640" s="8" t="s">
        <v>1</v>
      </c>
      <c r="F8640" s="9" t="s">
        <v>1</v>
      </c>
      <c r="G8640" s="10" t="s">
        <v>1</v>
      </c>
      <c r="H8640" s="11" t="s">
        <v>1</v>
      </c>
      <c r="I8640" s="110">
        <v>1</v>
      </c>
      <c r="J8640" s="110">
        <v>2</v>
      </c>
      <c r="K8640" s="110">
        <v>20</v>
      </c>
      <c r="L8640" s="110" t="s">
        <v>3402</v>
      </c>
      <c r="M8640" s="12">
        <v>5</v>
      </c>
      <c r="N8640" s="12">
        <v>6</v>
      </c>
      <c r="O8640" s="12">
        <v>7</v>
      </c>
      <c r="P8640" s="12" t="s">
        <v>3303</v>
      </c>
      <c r="Q8640" s="110">
        <v>9</v>
      </c>
    </row>
    <row r="8641" spans="1:17" x14ac:dyDescent="0.25">
      <c r="A8641" s="1" t="s">
        <v>2839</v>
      </c>
      <c r="B8641" s="1" t="s">
        <v>82</v>
      </c>
      <c r="C8641" s="4" t="s">
        <v>1247</v>
      </c>
      <c r="D8641" s="4" t="s">
        <v>3064</v>
      </c>
      <c r="E8641" s="2" t="s">
        <v>1</v>
      </c>
      <c r="F8641" s="2" t="s">
        <v>1</v>
      </c>
      <c r="G8641" s="2" t="s">
        <v>1</v>
      </c>
      <c r="H8641" s="2" t="s">
        <v>3065</v>
      </c>
      <c r="I8641" s="183">
        <v>0</v>
      </c>
      <c r="J8641" s="183"/>
      <c r="K8641" s="183"/>
      <c r="L8641" s="183"/>
      <c r="M8641" s="3" t="s">
        <v>1</v>
      </c>
      <c r="N8641" s="3" t="s">
        <v>1</v>
      </c>
      <c r="O8641" s="3"/>
      <c r="P8641" s="3"/>
      <c r="Q8641" s="161"/>
    </row>
    <row r="8642" spans="1:17" ht="33.75" x14ac:dyDescent="0.25">
      <c r="A8642" s="1" t="s">
        <v>1</v>
      </c>
      <c r="B8642" s="1" t="s">
        <v>1</v>
      </c>
      <c r="C8642" s="1" t="s">
        <v>1</v>
      </c>
      <c r="D8642" s="2" t="s">
        <v>1</v>
      </c>
      <c r="E8642" s="2" t="s">
        <v>1</v>
      </c>
      <c r="F8642" s="2" t="s">
        <v>1</v>
      </c>
      <c r="G8642" s="2" t="s">
        <v>1</v>
      </c>
      <c r="H8642" s="13" t="s">
        <v>14</v>
      </c>
      <c r="I8642" s="184">
        <f t="shared" ref="I8642:L8642" si="7232">SUM(I8643,I8651,I8653)</f>
        <v>11887914</v>
      </c>
      <c r="J8642" s="184">
        <f t="shared" ref="J8642" si="7233">SUM(J8643,J8651,J8653)</f>
        <v>11038057</v>
      </c>
      <c r="K8642" s="184">
        <f t="shared" ref="K8642" si="7234">SUM(K8643,K8651,K8653)</f>
        <v>9109449</v>
      </c>
      <c r="L8642" s="184">
        <f t="shared" si="7232"/>
        <v>1838734</v>
      </c>
      <c r="M8642" s="14">
        <f t="shared" ref="M8642:O8642" si="7235">SUM(M8643,M8651,M8653)</f>
        <v>985854</v>
      </c>
      <c r="N8642" s="14">
        <f t="shared" si="7235"/>
        <v>756241</v>
      </c>
      <c r="O8642" s="14">
        <f t="shared" si="7235"/>
        <v>96639</v>
      </c>
      <c r="P8642" s="14">
        <f t="shared" ref="P8642:P8679" si="7236">K8642+L8642</f>
        <v>10948183</v>
      </c>
      <c r="Q8642" s="184">
        <f t="shared" ref="Q8642:Q8679" si="7237">IF(J8642=0,"-",P8642/J8642*100)</f>
        <v>99.185780613381496</v>
      </c>
    </row>
    <row r="8643" spans="1:17" x14ac:dyDescent="0.25">
      <c r="A8643" s="4" t="s">
        <v>2839</v>
      </c>
      <c r="B8643" s="4" t="s">
        <v>82</v>
      </c>
      <c r="C8643" s="4" t="s">
        <v>1247</v>
      </c>
      <c r="D8643" s="4" t="s">
        <v>3064</v>
      </c>
      <c r="E8643" s="2" t="s">
        <v>15</v>
      </c>
      <c r="F8643" s="2" t="s">
        <v>1</v>
      </c>
      <c r="G8643" s="2" t="s">
        <v>1</v>
      </c>
      <c r="H8643" s="2" t="s">
        <v>16</v>
      </c>
      <c r="I8643" s="185">
        <f t="shared" ref="I8643:L8643" si="7238">SUM(I8644:I8645)</f>
        <v>9621232</v>
      </c>
      <c r="J8643" s="185">
        <f t="shared" ref="J8643" si="7239">SUM(J8644:J8645)</f>
        <v>9394789</v>
      </c>
      <c r="K8643" s="185">
        <f t="shared" ref="K8643" si="7240">SUM(K8644:K8645)</f>
        <v>7774690</v>
      </c>
      <c r="L8643" s="185">
        <f t="shared" si="7238"/>
        <v>1537302</v>
      </c>
      <c r="M8643" s="15">
        <f t="shared" ref="M8643:O8643" si="7241">SUM(M8644:M8645)</f>
        <v>858114</v>
      </c>
      <c r="N8643" s="15">
        <f t="shared" si="7241"/>
        <v>631188</v>
      </c>
      <c r="O8643" s="15">
        <f t="shared" si="7241"/>
        <v>48000</v>
      </c>
      <c r="P8643" s="15">
        <f t="shared" si="7236"/>
        <v>9311992</v>
      </c>
      <c r="Q8643" s="185">
        <f t="shared" si="7237"/>
        <v>99.118692287820409</v>
      </c>
    </row>
    <row r="8644" spans="1:17" x14ac:dyDescent="0.25">
      <c r="A8644" s="4" t="s">
        <v>2839</v>
      </c>
      <c r="B8644" s="4" t="s">
        <v>82</v>
      </c>
      <c r="C8644" s="4" t="s">
        <v>1247</v>
      </c>
      <c r="D8644" s="4" t="s">
        <v>3064</v>
      </c>
      <c r="E8644" s="3" t="s">
        <v>18</v>
      </c>
      <c r="F8644" s="4"/>
      <c r="G8644" s="16" t="s">
        <v>2860</v>
      </c>
      <c r="H8644" s="16" t="s">
        <v>17</v>
      </c>
      <c r="I8644" s="183">
        <v>8821198</v>
      </c>
      <c r="J8644" s="183">
        <v>8594755</v>
      </c>
      <c r="K8644" s="183">
        <v>7223567</v>
      </c>
      <c r="L8644" s="183">
        <f>M8644+N8644+O8644</f>
        <v>1371188</v>
      </c>
      <c r="M8644" s="17">
        <v>790000</v>
      </c>
      <c r="N8644" s="17">
        <v>581188</v>
      </c>
      <c r="O8644" s="17">
        <v>0</v>
      </c>
      <c r="P8644" s="17">
        <f t="shared" si="7236"/>
        <v>8594755</v>
      </c>
      <c r="Q8644" s="183">
        <f t="shared" si="7237"/>
        <v>100</v>
      </c>
    </row>
    <row r="8645" spans="1:17" x14ac:dyDescent="0.25">
      <c r="A8645" s="1" t="s">
        <v>2839</v>
      </c>
      <c r="B8645" s="1" t="s">
        <v>82</v>
      </c>
      <c r="C8645" s="1" t="s">
        <v>1247</v>
      </c>
      <c r="D8645" s="1" t="s">
        <v>3064</v>
      </c>
      <c r="E8645" s="1" t="s">
        <v>20</v>
      </c>
      <c r="F8645" s="4" t="s">
        <v>1</v>
      </c>
      <c r="G8645" s="16" t="s">
        <v>1</v>
      </c>
      <c r="H8645" s="2" t="s">
        <v>21</v>
      </c>
      <c r="I8645" s="185">
        <f t="shared" ref="I8645:O8645" si="7242">SUM(I8646:I8650)</f>
        <v>800034</v>
      </c>
      <c r="J8645" s="185">
        <f t="shared" si="7242"/>
        <v>800034</v>
      </c>
      <c r="K8645" s="185">
        <f t="shared" si="7242"/>
        <v>551123</v>
      </c>
      <c r="L8645" s="185">
        <f t="shared" si="7242"/>
        <v>166114</v>
      </c>
      <c r="M8645" s="15">
        <f t="shared" si="7242"/>
        <v>68114</v>
      </c>
      <c r="N8645" s="15">
        <f t="shared" si="7242"/>
        <v>50000</v>
      </c>
      <c r="O8645" s="15">
        <f t="shared" si="7242"/>
        <v>48000</v>
      </c>
      <c r="P8645" s="15">
        <f t="shared" si="7236"/>
        <v>717237</v>
      </c>
      <c r="Q8645" s="185">
        <f t="shared" si="7237"/>
        <v>89.650814840369293</v>
      </c>
    </row>
    <row r="8646" spans="1:17" x14ac:dyDescent="0.25">
      <c r="A8646" s="4" t="s">
        <v>2839</v>
      </c>
      <c r="B8646" s="4" t="s">
        <v>82</v>
      </c>
      <c r="C8646" s="4" t="s">
        <v>1247</v>
      </c>
      <c r="D8646" s="4" t="s">
        <v>3064</v>
      </c>
      <c r="E8646" s="3" t="s">
        <v>22</v>
      </c>
      <c r="F8646" s="4" t="s">
        <v>3066</v>
      </c>
      <c r="G8646" s="16" t="s">
        <v>2860</v>
      </c>
      <c r="H8646" s="16" t="s">
        <v>86</v>
      </c>
      <c r="I8646" s="183">
        <v>118000</v>
      </c>
      <c r="J8646" s="183">
        <v>118000</v>
      </c>
      <c r="K8646" s="183">
        <v>90000</v>
      </c>
      <c r="L8646" s="183">
        <f>M8646+N8646+O8646</f>
        <v>28000</v>
      </c>
      <c r="M8646" s="17">
        <v>10000</v>
      </c>
      <c r="N8646" s="17">
        <v>10000</v>
      </c>
      <c r="O8646" s="17">
        <v>8000</v>
      </c>
      <c r="P8646" s="17">
        <f t="shared" si="7236"/>
        <v>118000</v>
      </c>
      <c r="Q8646" s="183">
        <f t="shared" si="7237"/>
        <v>100</v>
      </c>
    </row>
    <row r="8647" spans="1:17" x14ac:dyDescent="0.25">
      <c r="A8647" s="4" t="s">
        <v>2839</v>
      </c>
      <c r="B8647" s="4" t="s">
        <v>82</v>
      </c>
      <c r="C8647" s="4" t="s">
        <v>1247</v>
      </c>
      <c r="D8647" s="4" t="s">
        <v>3064</v>
      </c>
      <c r="E8647" s="3" t="s">
        <v>22</v>
      </c>
      <c r="F8647" s="4" t="s">
        <v>3067</v>
      </c>
      <c r="G8647" s="16" t="s">
        <v>2860</v>
      </c>
      <c r="H8647" s="16" t="s">
        <v>26</v>
      </c>
      <c r="I8647" s="183">
        <v>445000</v>
      </c>
      <c r="J8647" s="183">
        <v>445000</v>
      </c>
      <c r="K8647" s="183">
        <v>307863</v>
      </c>
      <c r="L8647" s="183">
        <f>M8647+N8647+O8647</f>
        <v>120000</v>
      </c>
      <c r="M8647" s="17">
        <v>40000</v>
      </c>
      <c r="N8647" s="17">
        <v>40000</v>
      </c>
      <c r="O8647" s="17">
        <v>40000</v>
      </c>
      <c r="P8647" s="17">
        <f t="shared" si="7236"/>
        <v>427863</v>
      </c>
      <c r="Q8647" s="183">
        <f t="shared" si="7237"/>
        <v>96.148988764044944</v>
      </c>
    </row>
    <row r="8648" spans="1:17" x14ac:dyDescent="0.25">
      <c r="A8648" s="4" t="s">
        <v>2839</v>
      </c>
      <c r="B8648" s="4" t="s">
        <v>82</v>
      </c>
      <c r="C8648" s="4" t="s">
        <v>1247</v>
      </c>
      <c r="D8648" s="4" t="s">
        <v>3064</v>
      </c>
      <c r="E8648" s="3" t="s">
        <v>22</v>
      </c>
      <c r="F8648" s="4" t="s">
        <v>3068</v>
      </c>
      <c r="G8648" s="16" t="s">
        <v>2860</v>
      </c>
      <c r="H8648" s="16" t="s">
        <v>28</v>
      </c>
      <c r="I8648" s="183">
        <v>124100</v>
      </c>
      <c r="J8648" s="183">
        <v>124100</v>
      </c>
      <c r="K8648" s="183">
        <v>106996</v>
      </c>
      <c r="L8648" s="183">
        <f>M8648+N8648+O8648</f>
        <v>0</v>
      </c>
      <c r="M8648" s="17">
        <v>0</v>
      </c>
      <c r="N8648" s="17">
        <v>0</v>
      </c>
      <c r="O8648" s="17">
        <v>0</v>
      </c>
      <c r="P8648" s="17">
        <f t="shared" si="7236"/>
        <v>106996</v>
      </c>
      <c r="Q8648" s="183">
        <f t="shared" si="7237"/>
        <v>86.217566478646262</v>
      </c>
    </row>
    <row r="8649" spans="1:17" x14ac:dyDescent="0.25">
      <c r="A8649" s="4" t="s">
        <v>2839</v>
      </c>
      <c r="B8649" s="4" t="s">
        <v>82</v>
      </c>
      <c r="C8649" s="4" t="s">
        <v>1247</v>
      </c>
      <c r="D8649" s="4" t="s">
        <v>3064</v>
      </c>
      <c r="E8649" s="3" t="s">
        <v>22</v>
      </c>
      <c r="F8649" s="4" t="s">
        <v>3069</v>
      </c>
      <c r="G8649" s="16" t="s">
        <v>2860</v>
      </c>
      <c r="H8649" s="16" t="s">
        <v>24</v>
      </c>
      <c r="I8649" s="183">
        <v>45734</v>
      </c>
      <c r="J8649" s="183">
        <v>45734</v>
      </c>
      <c r="K8649" s="183">
        <v>27620</v>
      </c>
      <c r="L8649" s="183">
        <f>M8649+N8649+O8649</f>
        <v>18114</v>
      </c>
      <c r="M8649" s="17">
        <v>18114</v>
      </c>
      <c r="N8649" s="17"/>
      <c r="O8649" s="17"/>
      <c r="P8649" s="17">
        <f t="shared" si="7236"/>
        <v>45734</v>
      </c>
      <c r="Q8649" s="183">
        <f t="shared" si="7237"/>
        <v>100</v>
      </c>
    </row>
    <row r="8650" spans="1:17" x14ac:dyDescent="0.25">
      <c r="A8650" s="4" t="s">
        <v>2839</v>
      </c>
      <c r="B8650" s="4" t="s">
        <v>82</v>
      </c>
      <c r="C8650" s="4" t="s">
        <v>1247</v>
      </c>
      <c r="D8650" s="4" t="s">
        <v>3064</v>
      </c>
      <c r="E8650" s="3" t="s">
        <v>22</v>
      </c>
      <c r="F8650" s="4" t="s">
        <v>3070</v>
      </c>
      <c r="G8650" s="16" t="s">
        <v>2860</v>
      </c>
      <c r="H8650" s="16" t="s">
        <v>30</v>
      </c>
      <c r="I8650" s="183">
        <v>67200</v>
      </c>
      <c r="J8650" s="183">
        <v>67200</v>
      </c>
      <c r="K8650" s="183">
        <v>18644</v>
      </c>
      <c r="L8650" s="183">
        <f>M8650+N8650+O8650</f>
        <v>0</v>
      </c>
      <c r="M8650" s="17"/>
      <c r="N8650" s="17"/>
      <c r="O8650" s="17"/>
      <c r="P8650" s="17">
        <f t="shared" si="7236"/>
        <v>18644</v>
      </c>
      <c r="Q8650" s="183">
        <f t="shared" si="7237"/>
        <v>27.744047619047617</v>
      </c>
    </row>
    <row r="8651" spans="1:17" x14ac:dyDescent="0.25">
      <c r="A8651" s="4" t="s">
        <v>2839</v>
      </c>
      <c r="B8651" s="4" t="s">
        <v>82</v>
      </c>
      <c r="C8651" s="4" t="s">
        <v>1247</v>
      </c>
      <c r="D8651" s="4" t="s">
        <v>3064</v>
      </c>
      <c r="E8651" s="2" t="s">
        <v>31</v>
      </c>
      <c r="F8651" s="2" t="s">
        <v>1</v>
      </c>
      <c r="G8651" s="2" t="s">
        <v>1</v>
      </c>
      <c r="H8651" s="2" t="s">
        <v>32</v>
      </c>
      <c r="I8651" s="185">
        <f t="shared" ref="I8651:O8651" si="7243">SUM(I8652)</f>
        <v>926225</v>
      </c>
      <c r="J8651" s="185">
        <f t="shared" si="7243"/>
        <v>902440</v>
      </c>
      <c r="K8651" s="185">
        <f t="shared" si="7243"/>
        <v>747127</v>
      </c>
      <c r="L8651" s="185">
        <f t="shared" si="7243"/>
        <v>155313</v>
      </c>
      <c r="M8651" s="15">
        <f t="shared" si="7243"/>
        <v>79000</v>
      </c>
      <c r="N8651" s="15">
        <f t="shared" si="7243"/>
        <v>76313</v>
      </c>
      <c r="O8651" s="15">
        <f t="shared" si="7243"/>
        <v>0</v>
      </c>
      <c r="P8651" s="15">
        <f t="shared" si="7236"/>
        <v>902440</v>
      </c>
      <c r="Q8651" s="185">
        <f t="shared" si="7237"/>
        <v>100</v>
      </c>
    </row>
    <row r="8652" spans="1:17" x14ac:dyDescent="0.25">
      <c r="A8652" s="4" t="s">
        <v>2839</v>
      </c>
      <c r="B8652" s="4" t="s">
        <v>82</v>
      </c>
      <c r="C8652" s="4" t="s">
        <v>1247</v>
      </c>
      <c r="D8652" s="4" t="s">
        <v>3064</v>
      </c>
      <c r="E8652" s="3" t="s">
        <v>34</v>
      </c>
      <c r="F8652" s="4"/>
      <c r="G8652" s="16" t="s">
        <v>2860</v>
      </c>
      <c r="H8652" s="16" t="s">
        <v>33</v>
      </c>
      <c r="I8652" s="183">
        <v>926225</v>
      </c>
      <c r="J8652" s="183">
        <v>902440</v>
      </c>
      <c r="K8652" s="183">
        <v>747127</v>
      </c>
      <c r="L8652" s="183">
        <f>M8652+N8652+O8652</f>
        <v>155313</v>
      </c>
      <c r="M8652" s="17">
        <v>79000</v>
      </c>
      <c r="N8652" s="17">
        <v>76313</v>
      </c>
      <c r="O8652" s="17">
        <v>0</v>
      </c>
      <c r="P8652" s="17">
        <f t="shared" si="7236"/>
        <v>902440</v>
      </c>
      <c r="Q8652" s="183">
        <f t="shared" si="7237"/>
        <v>100</v>
      </c>
    </row>
    <row r="8653" spans="1:17" x14ac:dyDescent="0.25">
      <c r="A8653" s="4" t="s">
        <v>2839</v>
      </c>
      <c r="B8653" s="4" t="s">
        <v>82</v>
      </c>
      <c r="C8653" s="4" t="s">
        <v>1247</v>
      </c>
      <c r="D8653" s="4" t="s">
        <v>3064</v>
      </c>
      <c r="E8653" s="2" t="s">
        <v>35</v>
      </c>
      <c r="F8653" s="2" t="s">
        <v>1</v>
      </c>
      <c r="G8653" s="2" t="s">
        <v>1</v>
      </c>
      <c r="H8653" s="2" t="s">
        <v>36</v>
      </c>
      <c r="I8653" s="185">
        <f t="shared" ref="I8653:O8653" si="7244">SUM(I8654:I8662)</f>
        <v>1340457</v>
      </c>
      <c r="J8653" s="185">
        <f t="shared" si="7244"/>
        <v>740828</v>
      </c>
      <c r="K8653" s="185">
        <f t="shared" si="7244"/>
        <v>587632</v>
      </c>
      <c r="L8653" s="185">
        <f t="shared" si="7244"/>
        <v>146119</v>
      </c>
      <c r="M8653" s="15">
        <f t="shared" si="7244"/>
        <v>48740</v>
      </c>
      <c r="N8653" s="15">
        <f t="shared" si="7244"/>
        <v>48740</v>
      </c>
      <c r="O8653" s="15">
        <f t="shared" si="7244"/>
        <v>48639</v>
      </c>
      <c r="P8653" s="15">
        <f t="shared" si="7236"/>
        <v>733751</v>
      </c>
      <c r="Q8653" s="185">
        <f t="shared" si="7237"/>
        <v>99.044717532274689</v>
      </c>
    </row>
    <row r="8654" spans="1:17" x14ac:dyDescent="0.25">
      <c r="A8654" s="4" t="s">
        <v>2839</v>
      </c>
      <c r="B8654" s="4" t="s">
        <v>82</v>
      </c>
      <c r="C8654" s="4" t="s">
        <v>1247</v>
      </c>
      <c r="D8654" s="4" t="s">
        <v>3064</v>
      </c>
      <c r="E8654" s="3" t="s">
        <v>39</v>
      </c>
      <c r="F8654" s="4"/>
      <c r="G8654" s="16" t="s">
        <v>2860</v>
      </c>
      <c r="H8654" s="16" t="s">
        <v>38</v>
      </c>
      <c r="I8654" s="183">
        <v>25020</v>
      </c>
      <c r="J8654" s="183">
        <v>5000</v>
      </c>
      <c r="K8654" s="183">
        <v>5000</v>
      </c>
      <c r="L8654" s="183">
        <f t="shared" ref="L8654:L8661" si="7245">M8654+N8654+O8654</f>
        <v>0</v>
      </c>
      <c r="M8654" s="17">
        <v>0</v>
      </c>
      <c r="N8654" s="17">
        <v>0</v>
      </c>
      <c r="O8654" s="17">
        <v>0</v>
      </c>
      <c r="P8654" s="17">
        <f t="shared" si="7236"/>
        <v>5000</v>
      </c>
      <c r="Q8654" s="183">
        <f t="shared" si="7237"/>
        <v>100</v>
      </c>
    </row>
    <row r="8655" spans="1:17" x14ac:dyDescent="0.25">
      <c r="A8655" s="4" t="s">
        <v>2839</v>
      </c>
      <c r="B8655" s="4" t="s">
        <v>82</v>
      </c>
      <c r="C8655" s="4" t="s">
        <v>1247</v>
      </c>
      <c r="D8655" s="4" t="s">
        <v>3064</v>
      </c>
      <c r="E8655" s="3" t="s">
        <v>197</v>
      </c>
      <c r="F8655" s="4"/>
      <c r="G8655" s="16" t="s">
        <v>2860</v>
      </c>
      <c r="H8655" s="16" t="s">
        <v>196</v>
      </c>
      <c r="I8655" s="183">
        <v>320000</v>
      </c>
      <c r="J8655" s="183">
        <v>250000</v>
      </c>
      <c r="K8655" s="183">
        <v>208199</v>
      </c>
      <c r="L8655" s="183">
        <f t="shared" si="7245"/>
        <v>41801</v>
      </c>
      <c r="M8655" s="17">
        <v>13900</v>
      </c>
      <c r="N8655" s="17">
        <v>13900</v>
      </c>
      <c r="O8655" s="17">
        <v>14001</v>
      </c>
      <c r="P8655" s="17">
        <f t="shared" si="7236"/>
        <v>250000</v>
      </c>
      <c r="Q8655" s="183">
        <f t="shared" si="7237"/>
        <v>100</v>
      </c>
    </row>
    <row r="8656" spans="1:17" x14ac:dyDescent="0.25">
      <c r="A8656" s="4" t="s">
        <v>2839</v>
      </c>
      <c r="B8656" s="4" t="s">
        <v>82</v>
      </c>
      <c r="C8656" s="4" t="s">
        <v>1247</v>
      </c>
      <c r="D8656" s="4" t="s">
        <v>3064</v>
      </c>
      <c r="E8656" s="3" t="s">
        <v>200</v>
      </c>
      <c r="F8656" s="4"/>
      <c r="G8656" s="16" t="s">
        <v>2860</v>
      </c>
      <c r="H8656" s="16" t="s">
        <v>199</v>
      </c>
      <c r="I8656" s="183">
        <v>82500</v>
      </c>
      <c r="J8656" s="183">
        <v>56500</v>
      </c>
      <c r="K8656" s="183">
        <v>38932</v>
      </c>
      <c r="L8656" s="183">
        <f t="shared" si="7245"/>
        <v>17568</v>
      </c>
      <c r="M8656" s="17">
        <v>5900</v>
      </c>
      <c r="N8656" s="17">
        <v>5900</v>
      </c>
      <c r="O8656" s="17">
        <v>5768</v>
      </c>
      <c r="P8656" s="17">
        <f t="shared" si="7236"/>
        <v>56500</v>
      </c>
      <c r="Q8656" s="183">
        <f t="shared" si="7237"/>
        <v>100</v>
      </c>
    </row>
    <row r="8657" spans="1:17" x14ac:dyDescent="0.25">
      <c r="A8657" s="4" t="s">
        <v>2839</v>
      </c>
      <c r="B8657" s="4" t="s">
        <v>82</v>
      </c>
      <c r="C8657" s="4" t="s">
        <v>1247</v>
      </c>
      <c r="D8657" s="4" t="s">
        <v>3064</v>
      </c>
      <c r="E8657" s="3" t="s">
        <v>203</v>
      </c>
      <c r="F8657" s="4"/>
      <c r="G8657" s="16" t="s">
        <v>2860</v>
      </c>
      <c r="H8657" s="16" t="s">
        <v>202</v>
      </c>
      <c r="I8657" s="183">
        <v>276500</v>
      </c>
      <c r="J8657" s="183">
        <v>75512</v>
      </c>
      <c r="K8657" s="183">
        <v>70762</v>
      </c>
      <c r="L8657" s="183">
        <f t="shared" si="7245"/>
        <v>4750</v>
      </c>
      <c r="M8657" s="17">
        <v>1590</v>
      </c>
      <c r="N8657" s="17">
        <v>1590</v>
      </c>
      <c r="O8657" s="17">
        <v>1570</v>
      </c>
      <c r="P8657" s="17">
        <f t="shared" si="7236"/>
        <v>75512</v>
      </c>
      <c r="Q8657" s="183">
        <f t="shared" si="7237"/>
        <v>100</v>
      </c>
    </row>
    <row r="8658" spans="1:17" x14ac:dyDescent="0.25">
      <c r="A8658" s="4" t="s">
        <v>2839</v>
      </c>
      <c r="B8658" s="4" t="s">
        <v>82</v>
      </c>
      <c r="C8658" s="4" t="s">
        <v>1247</v>
      </c>
      <c r="D8658" s="4" t="s">
        <v>3064</v>
      </c>
      <c r="E8658" s="3" t="s">
        <v>206</v>
      </c>
      <c r="F8658" s="4"/>
      <c r="G8658" s="16" t="s">
        <v>2860</v>
      </c>
      <c r="H8658" s="16" t="s">
        <v>205</v>
      </c>
      <c r="I8658" s="183">
        <v>6010</v>
      </c>
      <c r="J8658" s="183">
        <v>0</v>
      </c>
      <c r="K8658" s="183">
        <v>0</v>
      </c>
      <c r="L8658" s="183">
        <f t="shared" si="7245"/>
        <v>0</v>
      </c>
      <c r="M8658" s="17">
        <v>0</v>
      </c>
      <c r="N8658" s="17">
        <v>0</v>
      </c>
      <c r="O8658" s="17">
        <v>0</v>
      </c>
      <c r="P8658" s="17">
        <f t="shared" si="7236"/>
        <v>0</v>
      </c>
      <c r="Q8658" s="161" t="str">
        <f t="shared" si="7237"/>
        <v>-</v>
      </c>
    </row>
    <row r="8659" spans="1:17" x14ac:dyDescent="0.25">
      <c r="A8659" s="4" t="s">
        <v>2839</v>
      </c>
      <c r="B8659" s="4" t="s">
        <v>82</v>
      </c>
      <c r="C8659" s="4" t="s">
        <v>1247</v>
      </c>
      <c r="D8659" s="4" t="s">
        <v>3064</v>
      </c>
      <c r="E8659" s="3" t="s">
        <v>209</v>
      </c>
      <c r="F8659" s="4"/>
      <c r="G8659" s="16" t="s">
        <v>2860</v>
      </c>
      <c r="H8659" s="16" t="s">
        <v>208</v>
      </c>
      <c r="I8659" s="183">
        <v>1010</v>
      </c>
      <c r="J8659" s="183">
        <v>0</v>
      </c>
      <c r="K8659" s="183">
        <v>0</v>
      </c>
      <c r="L8659" s="183">
        <f t="shared" si="7245"/>
        <v>0</v>
      </c>
      <c r="M8659" s="17">
        <v>0</v>
      </c>
      <c r="N8659" s="17">
        <v>0</v>
      </c>
      <c r="O8659" s="17">
        <v>0</v>
      </c>
      <c r="P8659" s="17">
        <f t="shared" si="7236"/>
        <v>0</v>
      </c>
      <c r="Q8659" s="161" t="str">
        <f t="shared" si="7237"/>
        <v>-</v>
      </c>
    </row>
    <row r="8660" spans="1:17" x14ac:dyDescent="0.25">
      <c r="A8660" s="4" t="s">
        <v>2839</v>
      </c>
      <c r="B8660" s="4" t="s">
        <v>82</v>
      </c>
      <c r="C8660" s="4" t="s">
        <v>1247</v>
      </c>
      <c r="D8660" s="4" t="s">
        <v>3064</v>
      </c>
      <c r="E8660" s="3" t="s">
        <v>212</v>
      </c>
      <c r="F8660" s="4"/>
      <c r="G8660" s="16" t="s">
        <v>2860</v>
      </c>
      <c r="H8660" s="16" t="s">
        <v>211</v>
      </c>
      <c r="I8660" s="183">
        <v>80020</v>
      </c>
      <c r="J8660" s="183">
        <v>45000</v>
      </c>
      <c r="K8660" s="183">
        <v>32500</v>
      </c>
      <c r="L8660" s="183">
        <f t="shared" si="7245"/>
        <v>12500</v>
      </c>
      <c r="M8660" s="17">
        <v>4200</v>
      </c>
      <c r="N8660" s="17">
        <v>4200</v>
      </c>
      <c r="O8660" s="17">
        <v>4100</v>
      </c>
      <c r="P8660" s="17">
        <f t="shared" si="7236"/>
        <v>45000</v>
      </c>
      <c r="Q8660" s="183">
        <f t="shared" si="7237"/>
        <v>100</v>
      </c>
    </row>
    <row r="8661" spans="1:17" x14ac:dyDescent="0.25">
      <c r="A8661" s="4" t="s">
        <v>2839</v>
      </c>
      <c r="B8661" s="4" t="s">
        <v>82</v>
      </c>
      <c r="C8661" s="4" t="s">
        <v>1247</v>
      </c>
      <c r="D8661" s="4" t="s">
        <v>3064</v>
      </c>
      <c r="E8661" s="3" t="s">
        <v>215</v>
      </c>
      <c r="F8661" s="4"/>
      <c r="G8661" s="16" t="s">
        <v>2860</v>
      </c>
      <c r="H8661" s="16" t="s">
        <v>214</v>
      </c>
      <c r="I8661" s="183">
        <v>16050</v>
      </c>
      <c r="J8661" s="183">
        <v>0</v>
      </c>
      <c r="K8661" s="183">
        <v>0</v>
      </c>
      <c r="L8661" s="183">
        <f t="shared" si="7245"/>
        <v>0</v>
      </c>
      <c r="M8661" s="17">
        <v>0</v>
      </c>
      <c r="N8661" s="17">
        <v>0</v>
      </c>
      <c r="O8661" s="17">
        <v>0</v>
      </c>
      <c r="P8661" s="17">
        <f t="shared" si="7236"/>
        <v>0</v>
      </c>
      <c r="Q8661" s="161" t="str">
        <f t="shared" si="7237"/>
        <v>-</v>
      </c>
    </row>
    <row r="8662" spans="1:17" x14ac:dyDescent="0.25">
      <c r="A8662" s="1" t="s">
        <v>2839</v>
      </c>
      <c r="B8662" s="1" t="s">
        <v>82</v>
      </c>
      <c r="C8662" s="1" t="s">
        <v>1247</v>
      </c>
      <c r="D8662" s="1" t="s">
        <v>3064</v>
      </c>
      <c r="E8662" s="1" t="s">
        <v>40</v>
      </c>
      <c r="F8662" s="4" t="s">
        <v>1</v>
      </c>
      <c r="G8662" s="16" t="s">
        <v>1</v>
      </c>
      <c r="H8662" s="2" t="s">
        <v>41</v>
      </c>
      <c r="I8662" s="185">
        <f t="shared" ref="I8662:O8662" si="7246">SUM(I8663:I8666)</f>
        <v>533347</v>
      </c>
      <c r="J8662" s="185">
        <f t="shared" si="7246"/>
        <v>308816</v>
      </c>
      <c r="K8662" s="185">
        <f t="shared" si="7246"/>
        <v>232239</v>
      </c>
      <c r="L8662" s="185">
        <f t="shared" si="7246"/>
        <v>69500</v>
      </c>
      <c r="M8662" s="15">
        <f t="shared" si="7246"/>
        <v>23150</v>
      </c>
      <c r="N8662" s="15">
        <f t="shared" si="7246"/>
        <v>23150</v>
      </c>
      <c r="O8662" s="15">
        <f t="shared" si="7246"/>
        <v>23200</v>
      </c>
      <c r="P8662" s="15">
        <f t="shared" si="7236"/>
        <v>301739</v>
      </c>
      <c r="Q8662" s="185">
        <f t="shared" si="7237"/>
        <v>97.708344127247287</v>
      </c>
    </row>
    <row r="8663" spans="1:17" x14ac:dyDescent="0.25">
      <c r="A8663" s="4" t="s">
        <v>2839</v>
      </c>
      <c r="B8663" s="4" t="s">
        <v>82</v>
      </c>
      <c r="C8663" s="4" t="s">
        <v>1247</v>
      </c>
      <c r="D8663" s="4" t="s">
        <v>3064</v>
      </c>
      <c r="E8663" s="3" t="s">
        <v>42</v>
      </c>
      <c r="F8663" s="4"/>
      <c r="G8663" s="16" t="s">
        <v>2860</v>
      </c>
      <c r="H8663" s="16" t="s">
        <v>41</v>
      </c>
      <c r="I8663" s="183">
        <v>490827</v>
      </c>
      <c r="J8663" s="183">
        <v>273220</v>
      </c>
      <c r="K8663" s="183">
        <v>206643</v>
      </c>
      <c r="L8663" s="183">
        <f>M8663+N8663+O8663</f>
        <v>60000</v>
      </c>
      <c r="M8663" s="208">
        <v>20000</v>
      </c>
      <c r="N8663" s="208">
        <v>20000</v>
      </c>
      <c r="O8663" s="208">
        <v>20000</v>
      </c>
      <c r="P8663" s="17">
        <f t="shared" si="7236"/>
        <v>266643</v>
      </c>
      <c r="Q8663" s="183">
        <f t="shared" si="7237"/>
        <v>97.592782373179119</v>
      </c>
    </row>
    <row r="8664" spans="1:17" ht="22.5" x14ac:dyDescent="0.25">
      <c r="A8664" s="4" t="s">
        <v>2839</v>
      </c>
      <c r="B8664" s="4" t="s">
        <v>82</v>
      </c>
      <c r="C8664" s="4" t="s">
        <v>1247</v>
      </c>
      <c r="D8664" s="4" t="s">
        <v>3064</v>
      </c>
      <c r="E8664" s="3" t="s">
        <v>42</v>
      </c>
      <c r="F8664" s="4" t="s">
        <v>3071</v>
      </c>
      <c r="G8664" s="16" t="s">
        <v>2860</v>
      </c>
      <c r="H8664" s="16" t="s">
        <v>50</v>
      </c>
      <c r="I8664" s="183">
        <v>42010</v>
      </c>
      <c r="J8664" s="183">
        <v>35096</v>
      </c>
      <c r="K8664" s="183">
        <v>25596</v>
      </c>
      <c r="L8664" s="183">
        <f>M8664+N8664+O8664</f>
        <v>9500</v>
      </c>
      <c r="M8664" s="17">
        <v>3150</v>
      </c>
      <c r="N8664" s="17">
        <v>3150</v>
      </c>
      <c r="O8664" s="17">
        <v>3200</v>
      </c>
      <c r="P8664" s="17">
        <f t="shared" si="7236"/>
        <v>35096</v>
      </c>
      <c r="Q8664" s="183">
        <f t="shared" si="7237"/>
        <v>100</v>
      </c>
    </row>
    <row r="8665" spans="1:17" x14ac:dyDescent="0.25">
      <c r="A8665" s="4" t="s">
        <v>2839</v>
      </c>
      <c r="B8665" s="4" t="s">
        <v>82</v>
      </c>
      <c r="C8665" s="4" t="s">
        <v>1247</v>
      </c>
      <c r="D8665" s="4" t="s">
        <v>3064</v>
      </c>
      <c r="E8665" s="3" t="s">
        <v>42</v>
      </c>
      <c r="F8665" s="4" t="s">
        <v>3072</v>
      </c>
      <c r="G8665" s="16" t="s">
        <v>2860</v>
      </c>
      <c r="H8665" s="16" t="s">
        <v>3006</v>
      </c>
      <c r="I8665" s="183">
        <v>10</v>
      </c>
      <c r="J8665" s="183">
        <v>0</v>
      </c>
      <c r="K8665" s="183">
        <v>0</v>
      </c>
      <c r="L8665" s="183">
        <f>M8665+N8665+O8665</f>
        <v>0</v>
      </c>
      <c r="M8665" s="17">
        <v>0</v>
      </c>
      <c r="N8665" s="17">
        <v>0</v>
      </c>
      <c r="O8665" s="17">
        <v>0</v>
      </c>
      <c r="P8665" s="17">
        <f t="shared" si="7236"/>
        <v>0</v>
      </c>
      <c r="Q8665" s="161" t="str">
        <f t="shared" si="7237"/>
        <v>-</v>
      </c>
    </row>
    <row r="8666" spans="1:17" ht="22.5" x14ac:dyDescent="0.25">
      <c r="A8666" s="4" t="s">
        <v>2839</v>
      </c>
      <c r="B8666" s="4" t="s">
        <v>82</v>
      </c>
      <c r="C8666" s="4" t="s">
        <v>1247</v>
      </c>
      <c r="D8666" s="4" t="s">
        <v>3064</v>
      </c>
      <c r="E8666" s="3" t="s">
        <v>42</v>
      </c>
      <c r="F8666" s="4" t="s">
        <v>3073</v>
      </c>
      <c r="G8666" s="16" t="s">
        <v>2860</v>
      </c>
      <c r="H8666" s="16" t="s">
        <v>56</v>
      </c>
      <c r="I8666" s="183">
        <v>500</v>
      </c>
      <c r="J8666" s="183">
        <v>500</v>
      </c>
      <c r="K8666" s="183">
        <v>0</v>
      </c>
      <c r="L8666" s="183">
        <f>M8666+N8666+O8666</f>
        <v>0</v>
      </c>
      <c r="M8666" s="17">
        <v>0</v>
      </c>
      <c r="N8666" s="17">
        <v>0</v>
      </c>
      <c r="O8666" s="17">
        <v>0</v>
      </c>
      <c r="P8666" s="17">
        <f t="shared" si="7236"/>
        <v>0</v>
      </c>
      <c r="Q8666" s="183">
        <f t="shared" si="7237"/>
        <v>0</v>
      </c>
    </row>
    <row r="8667" spans="1:17" ht="22.5" x14ac:dyDescent="0.25">
      <c r="A8667" s="1" t="s">
        <v>1</v>
      </c>
      <c r="B8667" s="1" t="s">
        <v>1</v>
      </c>
      <c r="C8667" s="1" t="s">
        <v>1</v>
      </c>
      <c r="D8667" s="2" t="s">
        <v>1</v>
      </c>
      <c r="E8667" s="2" t="s">
        <v>1</v>
      </c>
      <c r="F8667" s="2" t="s">
        <v>1</v>
      </c>
      <c r="G8667" s="2" t="s">
        <v>1</v>
      </c>
      <c r="H8667" s="13" t="s">
        <v>57</v>
      </c>
      <c r="I8667" s="184">
        <f t="shared" ref="I8667:O8667" si="7247">SUM(I8668)</f>
        <v>81410</v>
      </c>
      <c r="J8667" s="184">
        <f t="shared" si="7247"/>
        <v>0</v>
      </c>
      <c r="K8667" s="184">
        <f t="shared" si="7247"/>
        <v>0</v>
      </c>
      <c r="L8667" s="184">
        <f t="shared" si="7247"/>
        <v>0</v>
      </c>
      <c r="M8667" s="14">
        <f t="shared" si="7247"/>
        <v>0</v>
      </c>
      <c r="N8667" s="14">
        <f t="shared" si="7247"/>
        <v>0</v>
      </c>
      <c r="O8667" s="14">
        <f t="shared" si="7247"/>
        <v>0</v>
      </c>
      <c r="P8667" s="14">
        <f t="shared" si="7236"/>
        <v>0</v>
      </c>
      <c r="Q8667" s="163" t="str">
        <f t="shared" si="7237"/>
        <v>-</v>
      </c>
    </row>
    <row r="8668" spans="1:17" x14ac:dyDescent="0.25">
      <c r="A8668" s="4" t="s">
        <v>2839</v>
      </c>
      <c r="B8668" s="4" t="s">
        <v>82</v>
      </c>
      <c r="C8668" s="4" t="s">
        <v>1247</v>
      </c>
      <c r="D8668" s="4" t="s">
        <v>3064</v>
      </c>
      <c r="E8668" s="2" t="s">
        <v>58</v>
      </c>
      <c r="F8668" s="2" t="s">
        <v>1</v>
      </c>
      <c r="G8668" s="2" t="s">
        <v>1</v>
      </c>
      <c r="H8668" s="2" t="s">
        <v>59</v>
      </c>
      <c r="I8668" s="185">
        <f t="shared" ref="I8668:L8668" si="7248">SUM(I8669:I8671)</f>
        <v>81410</v>
      </c>
      <c r="J8668" s="185">
        <f t="shared" ref="J8668" si="7249">SUM(J8669:J8671)</f>
        <v>0</v>
      </c>
      <c r="K8668" s="185">
        <f t="shared" ref="K8668" si="7250">SUM(K8669:K8671)</f>
        <v>0</v>
      </c>
      <c r="L8668" s="185">
        <f t="shared" si="7248"/>
        <v>0</v>
      </c>
      <c r="M8668" s="15">
        <f t="shared" ref="M8668:O8668" si="7251">SUM(M8669:M8671)</f>
        <v>0</v>
      </c>
      <c r="N8668" s="15">
        <f t="shared" si="7251"/>
        <v>0</v>
      </c>
      <c r="O8668" s="15">
        <f t="shared" si="7251"/>
        <v>0</v>
      </c>
      <c r="P8668" s="15">
        <f t="shared" si="7236"/>
        <v>0</v>
      </c>
      <c r="Q8668" s="164" t="str">
        <f t="shared" si="7237"/>
        <v>-</v>
      </c>
    </row>
    <row r="8669" spans="1:17" x14ac:dyDescent="0.25">
      <c r="A8669" s="4" t="s">
        <v>2839</v>
      </c>
      <c r="B8669" s="4" t="s">
        <v>82</v>
      </c>
      <c r="C8669" s="4" t="s">
        <v>1247</v>
      </c>
      <c r="D8669" s="4" t="s">
        <v>3064</v>
      </c>
      <c r="E8669" s="3" t="s">
        <v>105</v>
      </c>
      <c r="F8669" s="4"/>
      <c r="G8669" s="16" t="s">
        <v>2860</v>
      </c>
      <c r="H8669" s="16" t="s">
        <v>104</v>
      </c>
      <c r="I8669" s="183">
        <v>14400</v>
      </c>
      <c r="J8669" s="183">
        <v>0</v>
      </c>
      <c r="K8669" s="183">
        <v>0</v>
      </c>
      <c r="L8669" s="183">
        <f>M8669+N8669+O8669</f>
        <v>0</v>
      </c>
      <c r="M8669" s="17"/>
      <c r="N8669" s="17"/>
      <c r="O8669" s="17"/>
      <c r="P8669" s="17">
        <f t="shared" si="7236"/>
        <v>0</v>
      </c>
      <c r="Q8669" s="161" t="str">
        <f t="shared" si="7237"/>
        <v>-</v>
      </c>
    </row>
    <row r="8670" spans="1:17" x14ac:dyDescent="0.25">
      <c r="A8670" s="4" t="s">
        <v>2839</v>
      </c>
      <c r="B8670" s="4" t="s">
        <v>82</v>
      </c>
      <c r="C8670" s="4" t="s">
        <v>1247</v>
      </c>
      <c r="D8670" s="4" t="s">
        <v>3064</v>
      </c>
      <c r="E8670" s="3" t="s">
        <v>62</v>
      </c>
      <c r="F8670" s="4"/>
      <c r="G8670" s="16" t="s">
        <v>2860</v>
      </c>
      <c r="H8670" s="16" t="s">
        <v>61</v>
      </c>
      <c r="I8670" s="183">
        <v>7000</v>
      </c>
      <c r="J8670" s="183">
        <v>0</v>
      </c>
      <c r="K8670" s="183">
        <v>0</v>
      </c>
      <c r="L8670" s="183">
        <f>M8670+N8670+O8670</f>
        <v>0</v>
      </c>
      <c r="M8670" s="17"/>
      <c r="N8670" s="17"/>
      <c r="O8670" s="17"/>
      <c r="P8670" s="17">
        <f t="shared" si="7236"/>
        <v>0</v>
      </c>
      <c r="Q8670" s="161" t="str">
        <f t="shared" si="7237"/>
        <v>-</v>
      </c>
    </row>
    <row r="8671" spans="1:17" x14ac:dyDescent="0.25">
      <c r="A8671" s="4" t="s">
        <v>2839</v>
      </c>
      <c r="B8671" s="4" t="s">
        <v>82</v>
      </c>
      <c r="C8671" s="4" t="s">
        <v>1247</v>
      </c>
      <c r="D8671" s="4" t="s">
        <v>3064</v>
      </c>
      <c r="E8671" s="3" t="s">
        <v>69</v>
      </c>
      <c r="F8671" s="4"/>
      <c r="G8671" s="16" t="s">
        <v>2860</v>
      </c>
      <c r="H8671" s="16" t="s">
        <v>68</v>
      </c>
      <c r="I8671" s="183">
        <v>60010</v>
      </c>
      <c r="J8671" s="183">
        <v>0</v>
      </c>
      <c r="K8671" s="183">
        <v>0</v>
      </c>
      <c r="L8671" s="183">
        <f>M8671+N8671+O8671</f>
        <v>0</v>
      </c>
      <c r="M8671" s="17"/>
      <c r="N8671" s="17"/>
      <c r="O8671" s="17"/>
      <c r="P8671" s="17">
        <f t="shared" si="7236"/>
        <v>0</v>
      </c>
      <c r="Q8671" s="161" t="str">
        <f t="shared" si="7237"/>
        <v>-</v>
      </c>
    </row>
    <row r="8672" spans="1:17" ht="22.5" x14ac:dyDescent="0.25">
      <c r="A8672" s="1" t="s">
        <v>1</v>
      </c>
      <c r="B8672" s="1" t="s">
        <v>1</v>
      </c>
      <c r="C8672" s="1" t="s">
        <v>1</v>
      </c>
      <c r="D8672" s="2" t="s">
        <v>1</v>
      </c>
      <c r="E8672" s="2" t="s">
        <v>1</v>
      </c>
      <c r="F8672" s="2" t="s">
        <v>1</v>
      </c>
      <c r="G8672" s="2" t="s">
        <v>1</v>
      </c>
      <c r="H8672" s="13" t="s">
        <v>70</v>
      </c>
      <c r="I8672" s="184">
        <f t="shared" ref="I8672:O8672" si="7252">SUM(I8673)</f>
        <v>375100</v>
      </c>
      <c r="J8672" s="184">
        <f t="shared" si="7252"/>
        <v>36217</v>
      </c>
      <c r="K8672" s="184">
        <f t="shared" si="7252"/>
        <v>36197</v>
      </c>
      <c r="L8672" s="184">
        <f t="shared" si="7252"/>
        <v>0</v>
      </c>
      <c r="M8672" s="14">
        <f t="shared" si="7252"/>
        <v>0</v>
      </c>
      <c r="N8672" s="14">
        <f t="shared" si="7252"/>
        <v>0</v>
      </c>
      <c r="O8672" s="14">
        <f t="shared" si="7252"/>
        <v>0</v>
      </c>
      <c r="P8672" s="14">
        <f t="shared" si="7236"/>
        <v>36197</v>
      </c>
      <c r="Q8672" s="184">
        <f t="shared" si="7237"/>
        <v>99.944777314520806</v>
      </c>
    </row>
    <row r="8673" spans="1:17" x14ac:dyDescent="0.25">
      <c r="A8673" s="4" t="s">
        <v>2839</v>
      </c>
      <c r="B8673" s="4" t="s">
        <v>82</v>
      </c>
      <c r="C8673" s="4" t="s">
        <v>1247</v>
      </c>
      <c r="D8673" s="4" t="s">
        <v>3064</v>
      </c>
      <c r="E8673" s="2" t="s">
        <v>71</v>
      </c>
      <c r="F8673" s="2" t="s">
        <v>1</v>
      </c>
      <c r="G8673" s="2" t="s">
        <v>1</v>
      </c>
      <c r="H8673" s="2" t="s">
        <v>72</v>
      </c>
      <c r="I8673" s="185">
        <f t="shared" ref="I8673:L8673" si="7253">SUM(I8674:I8678)</f>
        <v>375100</v>
      </c>
      <c r="J8673" s="185">
        <f t="shared" ref="J8673" si="7254">SUM(J8674:J8678)</f>
        <v>36217</v>
      </c>
      <c r="K8673" s="185">
        <f t="shared" ref="K8673" si="7255">SUM(K8674:K8678)</f>
        <v>36197</v>
      </c>
      <c r="L8673" s="185">
        <f t="shared" si="7253"/>
        <v>0</v>
      </c>
      <c r="M8673" s="15">
        <f t="shared" ref="M8673:O8673" si="7256">SUM(M8674:M8678)</f>
        <v>0</v>
      </c>
      <c r="N8673" s="15">
        <f t="shared" si="7256"/>
        <v>0</v>
      </c>
      <c r="O8673" s="15">
        <f t="shared" si="7256"/>
        <v>0</v>
      </c>
      <c r="P8673" s="15">
        <f t="shared" si="7236"/>
        <v>36197</v>
      </c>
      <c r="Q8673" s="185">
        <f t="shared" si="7237"/>
        <v>99.944777314520806</v>
      </c>
    </row>
    <row r="8674" spans="1:17" x14ac:dyDescent="0.25">
      <c r="A8674" s="4" t="s">
        <v>2839</v>
      </c>
      <c r="B8674" s="4" t="s">
        <v>82</v>
      </c>
      <c r="C8674" s="4" t="s">
        <v>1247</v>
      </c>
      <c r="D8674" s="4" t="s">
        <v>3064</v>
      </c>
      <c r="E8674" s="3" t="s">
        <v>483</v>
      </c>
      <c r="F8674" s="4"/>
      <c r="G8674" s="16" t="s">
        <v>2860</v>
      </c>
      <c r="H8674" s="16" t="s">
        <v>482</v>
      </c>
      <c r="I8674" s="183">
        <v>10</v>
      </c>
      <c r="J8674" s="183">
        <v>0</v>
      </c>
      <c r="K8674" s="183">
        <v>0</v>
      </c>
      <c r="L8674" s="183">
        <f>M8674+N8674+O8674</f>
        <v>0</v>
      </c>
      <c r="M8674" s="17"/>
      <c r="N8674" s="17"/>
      <c r="O8674" s="17"/>
      <c r="P8674" s="17">
        <f t="shared" si="7236"/>
        <v>0</v>
      </c>
      <c r="Q8674" s="161" t="str">
        <f t="shared" si="7237"/>
        <v>-</v>
      </c>
    </row>
    <row r="8675" spans="1:17" x14ac:dyDescent="0.25">
      <c r="A8675" s="4" t="s">
        <v>2839</v>
      </c>
      <c r="B8675" s="4" t="s">
        <v>82</v>
      </c>
      <c r="C8675" s="4" t="s">
        <v>1247</v>
      </c>
      <c r="D8675" s="4" t="s">
        <v>3064</v>
      </c>
      <c r="E8675" s="3" t="s">
        <v>75</v>
      </c>
      <c r="F8675" s="4"/>
      <c r="G8675" s="16" t="s">
        <v>2860</v>
      </c>
      <c r="H8675" s="16" t="s">
        <v>74</v>
      </c>
      <c r="I8675" s="183">
        <v>175030</v>
      </c>
      <c r="J8675" s="183">
        <v>36207</v>
      </c>
      <c r="K8675" s="183">
        <v>36197</v>
      </c>
      <c r="L8675" s="183">
        <f>M8675+N8675+O8675</f>
        <v>0</v>
      </c>
      <c r="M8675" s="17"/>
      <c r="N8675" s="17"/>
      <c r="O8675" s="17"/>
      <c r="P8675" s="17">
        <f t="shared" si="7236"/>
        <v>36197</v>
      </c>
      <c r="Q8675" s="183">
        <f t="shared" si="7237"/>
        <v>99.972381031292286</v>
      </c>
    </row>
    <row r="8676" spans="1:17" x14ac:dyDescent="0.25">
      <c r="A8676" s="4" t="s">
        <v>2839</v>
      </c>
      <c r="B8676" s="4" t="s">
        <v>82</v>
      </c>
      <c r="C8676" s="4" t="s">
        <v>1247</v>
      </c>
      <c r="D8676" s="4" t="s">
        <v>3064</v>
      </c>
      <c r="E8676" s="3" t="s">
        <v>2720</v>
      </c>
      <c r="F8676" s="4"/>
      <c r="G8676" s="16" t="s">
        <v>2860</v>
      </c>
      <c r="H8676" s="16" t="s">
        <v>2719</v>
      </c>
      <c r="I8676" s="183">
        <v>10</v>
      </c>
      <c r="J8676" s="183">
        <v>0</v>
      </c>
      <c r="K8676" s="183">
        <v>0</v>
      </c>
      <c r="L8676" s="183">
        <f>M8676+N8676+O8676</f>
        <v>0</v>
      </c>
      <c r="M8676" s="17"/>
      <c r="N8676" s="17"/>
      <c r="O8676" s="17"/>
      <c r="P8676" s="17">
        <f t="shared" si="7236"/>
        <v>0</v>
      </c>
      <c r="Q8676" s="161" t="str">
        <f t="shared" si="7237"/>
        <v>-</v>
      </c>
    </row>
    <row r="8677" spans="1:17" x14ac:dyDescent="0.25">
      <c r="A8677" s="4" t="s">
        <v>2839</v>
      </c>
      <c r="B8677" s="4" t="s">
        <v>82</v>
      </c>
      <c r="C8677" s="4" t="s">
        <v>1247</v>
      </c>
      <c r="D8677" s="4" t="s">
        <v>3064</v>
      </c>
      <c r="E8677" s="3" t="s">
        <v>183</v>
      </c>
      <c r="F8677" s="4"/>
      <c r="G8677" s="16" t="s">
        <v>2860</v>
      </c>
      <c r="H8677" s="16" t="s">
        <v>182</v>
      </c>
      <c r="I8677" s="183">
        <v>30</v>
      </c>
      <c r="J8677" s="183">
        <v>10</v>
      </c>
      <c r="K8677" s="183">
        <v>0</v>
      </c>
      <c r="L8677" s="183">
        <f>M8677+N8677+O8677</f>
        <v>0</v>
      </c>
      <c r="M8677" s="17"/>
      <c r="N8677" s="17"/>
      <c r="O8677" s="17"/>
      <c r="P8677" s="17">
        <f t="shared" si="7236"/>
        <v>0</v>
      </c>
      <c r="Q8677" s="183">
        <f t="shared" si="7237"/>
        <v>0</v>
      </c>
    </row>
    <row r="8678" spans="1:17" x14ac:dyDescent="0.25">
      <c r="A8678" s="4" t="s">
        <v>2839</v>
      </c>
      <c r="B8678" s="4" t="s">
        <v>82</v>
      </c>
      <c r="C8678" s="4" t="s">
        <v>1247</v>
      </c>
      <c r="D8678" s="4" t="s">
        <v>3064</v>
      </c>
      <c r="E8678" s="3" t="s">
        <v>341</v>
      </c>
      <c r="F8678" s="4"/>
      <c r="G8678" s="16" t="s">
        <v>2860</v>
      </c>
      <c r="H8678" s="16" t="s">
        <v>340</v>
      </c>
      <c r="I8678" s="183">
        <v>200020</v>
      </c>
      <c r="J8678" s="183">
        <v>0</v>
      </c>
      <c r="K8678" s="183">
        <v>0</v>
      </c>
      <c r="L8678" s="183">
        <f>M8678+N8678+O8678</f>
        <v>0</v>
      </c>
      <c r="M8678" s="17"/>
      <c r="N8678" s="17"/>
      <c r="O8678" s="17"/>
      <c r="P8678" s="17">
        <f t="shared" si="7236"/>
        <v>0</v>
      </c>
      <c r="Q8678" s="161" t="str">
        <f t="shared" si="7237"/>
        <v>-</v>
      </c>
    </row>
    <row r="8679" spans="1:17" x14ac:dyDescent="0.25">
      <c r="A8679" s="16" t="s">
        <v>1</v>
      </c>
      <c r="B8679" s="16" t="s">
        <v>1</v>
      </c>
      <c r="C8679" s="16" t="s">
        <v>1</v>
      </c>
      <c r="D8679" s="16" t="s">
        <v>1</v>
      </c>
      <c r="E8679" s="16" t="s">
        <v>1</v>
      </c>
      <c r="F8679" s="16" t="s">
        <v>1</v>
      </c>
      <c r="G8679" s="16" t="s">
        <v>1</v>
      </c>
      <c r="H8679" s="13" t="s">
        <v>3074</v>
      </c>
      <c r="I8679" s="184">
        <f t="shared" ref="I8679:O8679" si="7257">SUM(I8642,I8667,I8672)</f>
        <v>12344424</v>
      </c>
      <c r="J8679" s="184">
        <f t="shared" si="7257"/>
        <v>11074274</v>
      </c>
      <c r="K8679" s="184">
        <f t="shared" si="7257"/>
        <v>9145646</v>
      </c>
      <c r="L8679" s="184">
        <f t="shared" si="7257"/>
        <v>1838734</v>
      </c>
      <c r="M8679" s="14">
        <f t="shared" si="7257"/>
        <v>985854</v>
      </c>
      <c r="N8679" s="14">
        <f t="shared" si="7257"/>
        <v>756241</v>
      </c>
      <c r="O8679" s="14">
        <f t="shared" si="7257"/>
        <v>96639</v>
      </c>
      <c r="P8679" s="14">
        <f t="shared" si="7236"/>
        <v>10984380</v>
      </c>
      <c r="Q8679" s="184">
        <f t="shared" si="7237"/>
        <v>99.188262815241885</v>
      </c>
    </row>
    <row r="8680" spans="1:17" ht="15.75" thickBot="1" x14ac:dyDescent="0.3">
      <c r="A8680" s="16" t="s">
        <v>1</v>
      </c>
      <c r="B8680" s="16" t="s">
        <v>1</v>
      </c>
      <c r="C8680" s="16" t="s">
        <v>1</v>
      </c>
      <c r="D8680" s="16" t="s">
        <v>1</v>
      </c>
      <c r="E8680" s="16" t="s">
        <v>1</v>
      </c>
      <c r="F8680" s="16" t="s">
        <v>1</v>
      </c>
      <c r="G8680" s="16" t="s">
        <v>1</v>
      </c>
      <c r="H8680" s="2" t="s">
        <v>77</v>
      </c>
      <c r="I8680" s="185">
        <v>269</v>
      </c>
      <c r="J8680" s="185">
        <v>269</v>
      </c>
      <c r="K8680" s="185"/>
      <c r="L8680" s="185"/>
      <c r="M8680" s="15" t="s">
        <v>1</v>
      </c>
      <c r="N8680" s="15" t="s">
        <v>1</v>
      </c>
      <c r="O8680" s="15"/>
      <c r="P8680" s="15"/>
      <c r="Q8680" s="164"/>
    </row>
    <row r="8681" spans="1:17" ht="45.75" thickBot="1" x14ac:dyDescent="0.3">
      <c r="A8681" s="212" t="s">
        <v>1</v>
      </c>
      <c r="B8681" s="212" t="s">
        <v>1</v>
      </c>
      <c r="C8681" s="212" t="s">
        <v>1</v>
      </c>
      <c r="D8681" s="212" t="s">
        <v>1</v>
      </c>
      <c r="E8681" s="212" t="s">
        <v>1</v>
      </c>
      <c r="F8681" s="212" t="s">
        <v>1</v>
      </c>
      <c r="G8681" s="214" t="s">
        <v>1</v>
      </c>
      <c r="H8681" s="5" t="s">
        <v>78</v>
      </c>
      <c r="I8681" s="109" t="s">
        <v>3374</v>
      </c>
      <c r="J8681" s="109" t="s">
        <v>3433</v>
      </c>
      <c r="K8681" s="109" t="s">
        <v>3437</v>
      </c>
      <c r="L8681" s="109" t="s">
        <v>3434</v>
      </c>
      <c r="M8681" s="5" t="s">
        <v>3439</v>
      </c>
      <c r="N8681" s="5" t="s">
        <v>3440</v>
      </c>
      <c r="O8681" s="5" t="s">
        <v>3441</v>
      </c>
      <c r="P8681" s="5" t="s">
        <v>3438</v>
      </c>
      <c r="Q8681" s="162" t="s">
        <v>3302</v>
      </c>
    </row>
    <row r="8682" spans="1:17" x14ac:dyDescent="0.25">
      <c r="A8682" s="213"/>
      <c r="B8682" s="213"/>
      <c r="C8682" s="213"/>
      <c r="D8682" s="213"/>
      <c r="E8682" s="213"/>
      <c r="F8682" s="213"/>
      <c r="G8682" s="215"/>
      <c r="H8682" s="18" t="s">
        <v>1</v>
      </c>
      <c r="I8682" s="110">
        <v>1</v>
      </c>
      <c r="J8682" s="110">
        <v>2</v>
      </c>
      <c r="K8682" s="110">
        <v>20</v>
      </c>
      <c r="L8682" s="110" t="s">
        <v>3402</v>
      </c>
      <c r="M8682" s="12">
        <v>5</v>
      </c>
      <c r="N8682" s="12">
        <v>6</v>
      </c>
      <c r="O8682" s="12">
        <v>7</v>
      </c>
      <c r="P8682" s="12" t="s">
        <v>3303</v>
      </c>
      <c r="Q8682" s="110">
        <v>9</v>
      </c>
    </row>
    <row r="8683" spans="1:17" x14ac:dyDescent="0.25">
      <c r="A8683" s="213"/>
      <c r="B8683" s="213"/>
      <c r="C8683" s="213"/>
      <c r="D8683" s="213"/>
      <c r="E8683" s="213"/>
      <c r="F8683" s="213"/>
      <c r="G8683" s="215"/>
      <c r="H8683" s="19" t="s">
        <v>2874</v>
      </c>
      <c r="I8683" s="186">
        <f t="shared" ref="I8683:L8683" si="7258">SUM(I8679)</f>
        <v>12344424</v>
      </c>
      <c r="J8683" s="186">
        <f t="shared" ref="J8683" si="7259">SUM(J8679)</f>
        <v>11074274</v>
      </c>
      <c r="K8683" s="186">
        <f t="shared" ref="K8683" si="7260">SUM(K8679)</f>
        <v>9145646</v>
      </c>
      <c r="L8683" s="186">
        <f t="shared" si="7258"/>
        <v>1838734</v>
      </c>
      <c r="M8683" s="20">
        <f t="shared" ref="M8683:O8683" si="7261">SUM(M8679)</f>
        <v>985854</v>
      </c>
      <c r="N8683" s="20">
        <f t="shared" si="7261"/>
        <v>756241</v>
      </c>
      <c r="O8683" s="20">
        <f t="shared" si="7261"/>
        <v>96639</v>
      </c>
      <c r="P8683" s="20">
        <f>K8683+L8683</f>
        <v>10984380</v>
      </c>
      <c r="Q8683" s="186">
        <f>IF(J8683=0,"-",P8683/J8683*100)</f>
        <v>99.188262815241885</v>
      </c>
    </row>
    <row r="8684" spans="1:17" ht="15.75" thickBot="1" x14ac:dyDescent="0.3">
      <c r="A8684" s="219"/>
      <c r="B8684" s="219"/>
      <c r="C8684" s="219"/>
      <c r="D8684" s="219"/>
      <c r="E8684" s="219"/>
      <c r="F8684" s="219"/>
      <c r="G8684" s="218"/>
      <c r="H8684" s="21" t="s">
        <v>80</v>
      </c>
      <c r="I8684" s="186">
        <f t="shared" ref="I8684:L8684" si="7262">SUM(I8683)</f>
        <v>12344424</v>
      </c>
      <c r="J8684" s="186">
        <f t="shared" ref="J8684" si="7263">SUM(J8683)</f>
        <v>11074274</v>
      </c>
      <c r="K8684" s="186">
        <f t="shared" ref="K8684" si="7264">SUM(K8683)</f>
        <v>9145646</v>
      </c>
      <c r="L8684" s="186">
        <f t="shared" si="7262"/>
        <v>1838734</v>
      </c>
      <c r="M8684" s="20">
        <f t="shared" ref="M8684:O8684" si="7265">SUM(M8683)</f>
        <v>985854</v>
      </c>
      <c r="N8684" s="20">
        <f t="shared" si="7265"/>
        <v>756241</v>
      </c>
      <c r="O8684" s="20">
        <f t="shared" si="7265"/>
        <v>96639</v>
      </c>
      <c r="P8684" s="20">
        <f>K8684+L8684</f>
        <v>10984380</v>
      </c>
      <c r="Q8684" s="186">
        <f>IF(J8684=0,"-",P8684/J8684*100)</f>
        <v>99.188262815241885</v>
      </c>
    </row>
    <row r="8685" spans="1:17" ht="45.75" thickBot="1" x14ac:dyDescent="0.3">
      <c r="A8685" s="5" t="s">
        <v>4</v>
      </c>
      <c r="B8685" s="5" t="s">
        <v>5</v>
      </c>
      <c r="C8685" s="5" t="s">
        <v>6</v>
      </c>
      <c r="D8685" s="6" t="s">
        <v>1</v>
      </c>
      <c r="E8685" s="5" t="s">
        <v>7</v>
      </c>
      <c r="F8685" s="5" t="s">
        <v>8</v>
      </c>
      <c r="G8685" s="5" t="s">
        <v>9</v>
      </c>
      <c r="H8685" s="5" t="s">
        <v>10</v>
      </c>
      <c r="I8685" s="109" t="s">
        <v>3374</v>
      </c>
      <c r="J8685" s="109" t="s">
        <v>3433</v>
      </c>
      <c r="K8685" s="109" t="s">
        <v>3437</v>
      </c>
      <c r="L8685" s="109" t="s">
        <v>3434</v>
      </c>
      <c r="M8685" s="5" t="s">
        <v>3439</v>
      </c>
      <c r="N8685" s="5" t="s">
        <v>3440</v>
      </c>
      <c r="O8685" s="5" t="s">
        <v>3441</v>
      </c>
      <c r="P8685" s="5" t="s">
        <v>3438</v>
      </c>
      <c r="Q8685" s="162" t="s">
        <v>3302</v>
      </c>
    </row>
    <row r="8686" spans="1:17" x14ac:dyDescent="0.25">
      <c r="A8686" s="7" t="s">
        <v>1</v>
      </c>
      <c r="B8686" s="7" t="s">
        <v>1</v>
      </c>
      <c r="C8686" s="7" t="s">
        <v>1</v>
      </c>
      <c r="D8686" s="8" t="s">
        <v>1</v>
      </c>
      <c r="E8686" s="8" t="s">
        <v>1</v>
      </c>
      <c r="F8686" s="9" t="s">
        <v>1</v>
      </c>
      <c r="G8686" s="10" t="s">
        <v>1</v>
      </c>
      <c r="H8686" s="11" t="s">
        <v>1</v>
      </c>
      <c r="I8686" s="110">
        <v>1</v>
      </c>
      <c r="J8686" s="110">
        <v>2</v>
      </c>
      <c r="K8686" s="110">
        <v>20</v>
      </c>
      <c r="L8686" s="110" t="s">
        <v>3402</v>
      </c>
      <c r="M8686" s="12">
        <v>5</v>
      </c>
      <c r="N8686" s="12">
        <v>6</v>
      </c>
      <c r="O8686" s="12">
        <v>7</v>
      </c>
      <c r="P8686" s="12" t="s">
        <v>3303</v>
      </c>
      <c r="Q8686" s="110">
        <v>9</v>
      </c>
    </row>
    <row r="8687" spans="1:17" x14ac:dyDescent="0.25">
      <c r="A8687" s="1" t="s">
        <v>2839</v>
      </c>
      <c r="B8687" s="1" t="s">
        <v>82</v>
      </c>
      <c r="C8687" s="4" t="s">
        <v>1258</v>
      </c>
      <c r="D8687" s="4" t="s">
        <v>3075</v>
      </c>
      <c r="E8687" s="2" t="s">
        <v>1</v>
      </c>
      <c r="F8687" s="2" t="s">
        <v>1</v>
      </c>
      <c r="G8687" s="2" t="s">
        <v>1</v>
      </c>
      <c r="H8687" s="2" t="s">
        <v>3076</v>
      </c>
      <c r="I8687" s="183">
        <v>0</v>
      </c>
      <c r="J8687" s="183"/>
      <c r="K8687" s="183"/>
      <c r="L8687" s="183"/>
      <c r="M8687" s="3" t="s">
        <v>1</v>
      </c>
      <c r="N8687" s="3" t="s">
        <v>1</v>
      </c>
      <c r="O8687" s="3"/>
      <c r="P8687" s="3"/>
      <c r="Q8687" s="161"/>
    </row>
    <row r="8688" spans="1:17" ht="33.75" x14ac:dyDescent="0.25">
      <c r="A8688" s="1" t="s">
        <v>1</v>
      </c>
      <c r="B8688" s="1" t="s">
        <v>1</v>
      </c>
      <c r="C8688" s="1" t="s">
        <v>1</v>
      </c>
      <c r="D8688" s="2" t="s">
        <v>1</v>
      </c>
      <c r="E8688" s="2" t="s">
        <v>1</v>
      </c>
      <c r="F8688" s="2" t="s">
        <v>1</v>
      </c>
      <c r="G8688" s="2" t="s">
        <v>1</v>
      </c>
      <c r="H8688" s="13" t="s">
        <v>14</v>
      </c>
      <c r="I8688" s="184">
        <f t="shared" ref="I8688:L8688" si="7266">SUM(I8689,I8697,I8699)</f>
        <v>4395782</v>
      </c>
      <c r="J8688" s="184">
        <f t="shared" ref="J8688" si="7267">SUM(J8689,J8697,J8699)</f>
        <v>4213014</v>
      </c>
      <c r="K8688" s="184">
        <f t="shared" ref="K8688" si="7268">SUM(K8689,K8697,K8699)</f>
        <v>3636854</v>
      </c>
      <c r="L8688" s="184">
        <f t="shared" si="7266"/>
        <v>572160</v>
      </c>
      <c r="M8688" s="14">
        <f t="shared" ref="M8688:O8688" si="7269">SUM(M8689,M8697,M8699)</f>
        <v>307174</v>
      </c>
      <c r="N8688" s="14">
        <f t="shared" si="7269"/>
        <v>244486</v>
      </c>
      <c r="O8688" s="14">
        <f t="shared" si="7269"/>
        <v>20500</v>
      </c>
      <c r="P8688" s="14">
        <f t="shared" ref="P8688:P8721" si="7270">K8688+L8688</f>
        <v>4209014</v>
      </c>
      <c r="Q8688" s="184">
        <f t="shared" ref="Q8688:Q8721" si="7271">IF(J8688=0,"-",P8688/J8688*100)</f>
        <v>99.905056095232538</v>
      </c>
    </row>
    <row r="8689" spans="1:17" x14ac:dyDescent="0.25">
      <c r="A8689" s="4" t="s">
        <v>2839</v>
      </c>
      <c r="B8689" s="4" t="s">
        <v>82</v>
      </c>
      <c r="C8689" s="4" t="s">
        <v>1258</v>
      </c>
      <c r="D8689" s="4" t="s">
        <v>3075</v>
      </c>
      <c r="E8689" s="2" t="s">
        <v>15</v>
      </c>
      <c r="F8689" s="2" t="s">
        <v>1</v>
      </c>
      <c r="G8689" s="2" t="s">
        <v>1</v>
      </c>
      <c r="H8689" s="2" t="s">
        <v>16</v>
      </c>
      <c r="I8689" s="185">
        <f t="shared" ref="I8689:L8689" si="7272">SUM(I8690:I8691)</f>
        <v>3601635</v>
      </c>
      <c r="J8689" s="185">
        <f t="shared" ref="J8689" si="7273">SUM(J8690:J8691)</f>
        <v>3549635</v>
      </c>
      <c r="K8689" s="185">
        <f t="shared" ref="K8689" si="7274">SUM(K8690:K8691)</f>
        <v>3085848</v>
      </c>
      <c r="L8689" s="185">
        <f t="shared" si="7272"/>
        <v>463787</v>
      </c>
      <c r="M8689" s="15">
        <f t="shared" ref="M8689:O8689" si="7275">SUM(M8690:M8691)</f>
        <v>240787</v>
      </c>
      <c r="N8689" s="15">
        <f t="shared" si="7275"/>
        <v>211500</v>
      </c>
      <c r="O8689" s="15">
        <f t="shared" si="7275"/>
        <v>11500</v>
      </c>
      <c r="P8689" s="15">
        <f t="shared" si="7270"/>
        <v>3549635</v>
      </c>
      <c r="Q8689" s="185">
        <f t="shared" si="7271"/>
        <v>100</v>
      </c>
    </row>
    <row r="8690" spans="1:17" x14ac:dyDescent="0.25">
      <c r="A8690" s="4" t="s">
        <v>2839</v>
      </c>
      <c r="B8690" s="4" t="s">
        <v>82</v>
      </c>
      <c r="C8690" s="4" t="s">
        <v>1258</v>
      </c>
      <c r="D8690" s="4" t="s">
        <v>3075</v>
      </c>
      <c r="E8690" s="3" t="s">
        <v>18</v>
      </c>
      <c r="F8690" s="4"/>
      <c r="G8690" s="16" t="s">
        <v>2860</v>
      </c>
      <c r="H8690" s="16" t="s">
        <v>17</v>
      </c>
      <c r="I8690" s="183">
        <v>3316635</v>
      </c>
      <c r="J8690" s="183">
        <v>3264635</v>
      </c>
      <c r="K8690" s="183">
        <v>2835848</v>
      </c>
      <c r="L8690" s="183">
        <f>M8690+N8690+O8690</f>
        <v>428787</v>
      </c>
      <c r="M8690" s="17">
        <v>228787</v>
      </c>
      <c r="N8690" s="17">
        <v>200000</v>
      </c>
      <c r="O8690" s="17"/>
      <c r="P8690" s="17">
        <f t="shared" si="7270"/>
        <v>3264635</v>
      </c>
      <c r="Q8690" s="183">
        <f t="shared" si="7271"/>
        <v>100</v>
      </c>
    </row>
    <row r="8691" spans="1:17" x14ac:dyDescent="0.25">
      <c r="A8691" s="1" t="s">
        <v>2839</v>
      </c>
      <c r="B8691" s="1" t="s">
        <v>82</v>
      </c>
      <c r="C8691" s="1" t="s">
        <v>1258</v>
      </c>
      <c r="D8691" s="1" t="s">
        <v>3075</v>
      </c>
      <c r="E8691" s="1" t="s">
        <v>20</v>
      </c>
      <c r="F8691" s="4" t="s">
        <v>1</v>
      </c>
      <c r="G8691" s="16" t="s">
        <v>1</v>
      </c>
      <c r="H8691" s="2" t="s">
        <v>21</v>
      </c>
      <c r="I8691" s="185">
        <f t="shared" ref="I8691:O8691" si="7276">SUM(I8692:I8696)</f>
        <v>285000</v>
      </c>
      <c r="J8691" s="185">
        <f t="shared" si="7276"/>
        <v>285000</v>
      </c>
      <c r="K8691" s="185">
        <f t="shared" si="7276"/>
        <v>250000</v>
      </c>
      <c r="L8691" s="185">
        <f t="shared" si="7276"/>
        <v>35000</v>
      </c>
      <c r="M8691" s="15">
        <f t="shared" si="7276"/>
        <v>12000</v>
      </c>
      <c r="N8691" s="15">
        <f t="shared" si="7276"/>
        <v>11500</v>
      </c>
      <c r="O8691" s="15">
        <f t="shared" si="7276"/>
        <v>11500</v>
      </c>
      <c r="P8691" s="15">
        <f t="shared" si="7270"/>
        <v>285000</v>
      </c>
      <c r="Q8691" s="185">
        <f t="shared" si="7271"/>
        <v>100</v>
      </c>
    </row>
    <row r="8692" spans="1:17" x14ac:dyDescent="0.25">
      <c r="A8692" s="4" t="s">
        <v>2839</v>
      </c>
      <c r="B8692" s="4" t="s">
        <v>82</v>
      </c>
      <c r="C8692" s="4" t="s">
        <v>1258</v>
      </c>
      <c r="D8692" s="4" t="s">
        <v>3075</v>
      </c>
      <c r="E8692" s="3" t="s">
        <v>22</v>
      </c>
      <c r="F8692" s="4" t="s">
        <v>3077</v>
      </c>
      <c r="G8692" s="16" t="s">
        <v>2860</v>
      </c>
      <c r="H8692" s="16" t="s">
        <v>86</v>
      </c>
      <c r="I8692" s="183">
        <v>60000</v>
      </c>
      <c r="J8692" s="183">
        <v>60000</v>
      </c>
      <c r="K8692" s="183">
        <v>43000</v>
      </c>
      <c r="L8692" s="183">
        <f>M8692+N8692+O8692</f>
        <v>17000</v>
      </c>
      <c r="M8692" s="17">
        <v>6000</v>
      </c>
      <c r="N8692" s="17">
        <v>5500</v>
      </c>
      <c r="O8692" s="17">
        <v>5500</v>
      </c>
      <c r="P8692" s="17">
        <f t="shared" si="7270"/>
        <v>60000</v>
      </c>
      <c r="Q8692" s="183">
        <f t="shared" si="7271"/>
        <v>100</v>
      </c>
    </row>
    <row r="8693" spans="1:17" x14ac:dyDescent="0.25">
      <c r="A8693" s="4" t="s">
        <v>2839</v>
      </c>
      <c r="B8693" s="4" t="s">
        <v>82</v>
      </c>
      <c r="C8693" s="4" t="s">
        <v>1258</v>
      </c>
      <c r="D8693" s="4" t="s">
        <v>3075</v>
      </c>
      <c r="E8693" s="3" t="s">
        <v>22</v>
      </c>
      <c r="F8693" s="4" t="s">
        <v>3078</v>
      </c>
      <c r="G8693" s="16" t="s">
        <v>2860</v>
      </c>
      <c r="H8693" s="16" t="s">
        <v>26</v>
      </c>
      <c r="I8693" s="183">
        <v>165000</v>
      </c>
      <c r="J8693" s="183">
        <v>165000</v>
      </c>
      <c r="K8693" s="183">
        <v>147000</v>
      </c>
      <c r="L8693" s="183">
        <f>M8693+N8693+O8693</f>
        <v>18000</v>
      </c>
      <c r="M8693" s="17">
        <v>6000</v>
      </c>
      <c r="N8693" s="17">
        <v>6000</v>
      </c>
      <c r="O8693" s="17">
        <v>6000</v>
      </c>
      <c r="P8693" s="17">
        <f t="shared" si="7270"/>
        <v>165000</v>
      </c>
      <c r="Q8693" s="183">
        <f t="shared" si="7271"/>
        <v>100</v>
      </c>
    </row>
    <row r="8694" spans="1:17" x14ac:dyDescent="0.25">
      <c r="A8694" s="4" t="s">
        <v>2839</v>
      </c>
      <c r="B8694" s="4" t="s">
        <v>82</v>
      </c>
      <c r="C8694" s="4" t="s">
        <v>1258</v>
      </c>
      <c r="D8694" s="4" t="s">
        <v>3075</v>
      </c>
      <c r="E8694" s="3" t="s">
        <v>22</v>
      </c>
      <c r="F8694" s="4" t="s">
        <v>3079</v>
      </c>
      <c r="G8694" s="16" t="s">
        <v>2860</v>
      </c>
      <c r="H8694" s="16" t="s">
        <v>28</v>
      </c>
      <c r="I8694" s="183">
        <v>50000</v>
      </c>
      <c r="J8694" s="183">
        <v>50000</v>
      </c>
      <c r="K8694" s="183">
        <v>50000</v>
      </c>
      <c r="L8694" s="183">
        <f>M8694+N8694+O8694</f>
        <v>0</v>
      </c>
      <c r="M8694" s="17">
        <v>0</v>
      </c>
      <c r="N8694" s="17">
        <v>0</v>
      </c>
      <c r="O8694" s="17">
        <v>0</v>
      </c>
      <c r="P8694" s="17">
        <f t="shared" si="7270"/>
        <v>50000</v>
      </c>
      <c r="Q8694" s="183">
        <f t="shared" si="7271"/>
        <v>100</v>
      </c>
    </row>
    <row r="8695" spans="1:17" x14ac:dyDescent="0.25">
      <c r="A8695" s="4" t="s">
        <v>2839</v>
      </c>
      <c r="B8695" s="4" t="s">
        <v>82</v>
      </c>
      <c r="C8695" s="4" t="s">
        <v>1258</v>
      </c>
      <c r="D8695" s="4" t="s">
        <v>3075</v>
      </c>
      <c r="E8695" s="3" t="s">
        <v>22</v>
      </c>
      <c r="F8695" s="4" t="s">
        <v>3080</v>
      </c>
      <c r="G8695" s="16" t="s">
        <v>2860</v>
      </c>
      <c r="H8695" s="16" t="s">
        <v>24</v>
      </c>
      <c r="I8695" s="183">
        <v>0</v>
      </c>
      <c r="J8695" s="183">
        <v>0</v>
      </c>
      <c r="K8695" s="183">
        <v>0</v>
      </c>
      <c r="L8695" s="183">
        <f>M8695+N8695+O8695</f>
        <v>0</v>
      </c>
      <c r="M8695" s="17"/>
      <c r="N8695" s="17"/>
      <c r="O8695" s="17"/>
      <c r="P8695" s="17">
        <f t="shared" si="7270"/>
        <v>0</v>
      </c>
      <c r="Q8695" s="161" t="str">
        <f t="shared" si="7271"/>
        <v>-</v>
      </c>
    </row>
    <row r="8696" spans="1:17" x14ac:dyDescent="0.25">
      <c r="A8696" s="4" t="s">
        <v>2839</v>
      </c>
      <c r="B8696" s="4" t="s">
        <v>82</v>
      </c>
      <c r="C8696" s="4" t="s">
        <v>1258</v>
      </c>
      <c r="D8696" s="4" t="s">
        <v>3075</v>
      </c>
      <c r="E8696" s="3" t="s">
        <v>22</v>
      </c>
      <c r="F8696" s="4" t="s">
        <v>3081</v>
      </c>
      <c r="G8696" s="16" t="s">
        <v>2860</v>
      </c>
      <c r="H8696" s="16" t="s">
        <v>30</v>
      </c>
      <c r="I8696" s="183">
        <v>10000</v>
      </c>
      <c r="J8696" s="183">
        <v>10000</v>
      </c>
      <c r="K8696" s="183">
        <v>10000</v>
      </c>
      <c r="L8696" s="183">
        <f>M8696+N8696+O8696</f>
        <v>0</v>
      </c>
      <c r="M8696" s="17"/>
      <c r="N8696" s="17"/>
      <c r="O8696" s="17"/>
      <c r="P8696" s="17">
        <f t="shared" si="7270"/>
        <v>10000</v>
      </c>
      <c r="Q8696" s="183">
        <f t="shared" si="7271"/>
        <v>100</v>
      </c>
    </row>
    <row r="8697" spans="1:17" x14ac:dyDescent="0.25">
      <c r="A8697" s="4" t="s">
        <v>2839</v>
      </c>
      <c r="B8697" s="4" t="s">
        <v>82</v>
      </c>
      <c r="C8697" s="4" t="s">
        <v>1258</v>
      </c>
      <c r="D8697" s="4" t="s">
        <v>3075</v>
      </c>
      <c r="E8697" s="2" t="s">
        <v>31</v>
      </c>
      <c r="F8697" s="2" t="s">
        <v>1</v>
      </c>
      <c r="G8697" s="2" t="s">
        <v>1</v>
      </c>
      <c r="H8697" s="2" t="s">
        <v>32</v>
      </c>
      <c r="I8697" s="185">
        <f t="shared" ref="I8697:O8697" si="7277">SUM(I8698)</f>
        <v>385486</v>
      </c>
      <c r="J8697" s="185">
        <f t="shared" si="7277"/>
        <v>377986</v>
      </c>
      <c r="K8697" s="185">
        <f t="shared" si="7277"/>
        <v>314000</v>
      </c>
      <c r="L8697" s="185">
        <f t="shared" si="7277"/>
        <v>63986</v>
      </c>
      <c r="M8697" s="15">
        <f t="shared" si="7277"/>
        <v>40000</v>
      </c>
      <c r="N8697" s="15">
        <f t="shared" si="7277"/>
        <v>23986</v>
      </c>
      <c r="O8697" s="15">
        <f t="shared" si="7277"/>
        <v>0</v>
      </c>
      <c r="P8697" s="15">
        <f t="shared" si="7270"/>
        <v>377986</v>
      </c>
      <c r="Q8697" s="185">
        <f t="shared" si="7271"/>
        <v>100</v>
      </c>
    </row>
    <row r="8698" spans="1:17" x14ac:dyDescent="0.25">
      <c r="A8698" s="4" t="s">
        <v>2839</v>
      </c>
      <c r="B8698" s="4" t="s">
        <v>82</v>
      </c>
      <c r="C8698" s="4" t="s">
        <v>1258</v>
      </c>
      <c r="D8698" s="4" t="s">
        <v>3075</v>
      </c>
      <c r="E8698" s="3" t="s">
        <v>34</v>
      </c>
      <c r="F8698" s="4"/>
      <c r="G8698" s="16" t="s">
        <v>2860</v>
      </c>
      <c r="H8698" s="16" t="s">
        <v>33</v>
      </c>
      <c r="I8698" s="183">
        <v>385486</v>
      </c>
      <c r="J8698" s="183">
        <v>377986</v>
      </c>
      <c r="K8698" s="183">
        <v>314000</v>
      </c>
      <c r="L8698" s="183">
        <f>M8698+N8698+O8698</f>
        <v>63986</v>
      </c>
      <c r="M8698" s="17">
        <v>40000</v>
      </c>
      <c r="N8698" s="17">
        <v>23986</v>
      </c>
      <c r="O8698" s="17"/>
      <c r="P8698" s="17">
        <f t="shared" si="7270"/>
        <v>377986</v>
      </c>
      <c r="Q8698" s="183">
        <f t="shared" si="7271"/>
        <v>100</v>
      </c>
    </row>
    <row r="8699" spans="1:17" x14ac:dyDescent="0.25">
      <c r="A8699" s="4" t="s">
        <v>2839</v>
      </c>
      <c r="B8699" s="4" t="s">
        <v>82</v>
      </c>
      <c r="C8699" s="4" t="s">
        <v>1258</v>
      </c>
      <c r="D8699" s="4" t="s">
        <v>3075</v>
      </c>
      <c r="E8699" s="2" t="s">
        <v>35</v>
      </c>
      <c r="F8699" s="2" t="s">
        <v>1</v>
      </c>
      <c r="G8699" s="2" t="s">
        <v>1</v>
      </c>
      <c r="H8699" s="2" t="s">
        <v>36</v>
      </c>
      <c r="I8699" s="185">
        <f t="shared" ref="I8699:O8699" si="7278">SUM(I8700:I8708)</f>
        <v>408661</v>
      </c>
      <c r="J8699" s="185">
        <f t="shared" si="7278"/>
        <v>285393</v>
      </c>
      <c r="K8699" s="185">
        <f t="shared" si="7278"/>
        <v>237006</v>
      </c>
      <c r="L8699" s="185">
        <f t="shared" si="7278"/>
        <v>44387</v>
      </c>
      <c r="M8699" s="15">
        <f t="shared" si="7278"/>
        <v>26387</v>
      </c>
      <c r="N8699" s="15">
        <f t="shared" si="7278"/>
        <v>9000</v>
      </c>
      <c r="O8699" s="15">
        <f t="shared" si="7278"/>
        <v>9000</v>
      </c>
      <c r="P8699" s="15">
        <f t="shared" si="7270"/>
        <v>281393</v>
      </c>
      <c r="Q8699" s="185">
        <f t="shared" si="7271"/>
        <v>98.598423927706705</v>
      </c>
    </row>
    <row r="8700" spans="1:17" x14ac:dyDescent="0.25">
      <c r="A8700" s="4" t="s">
        <v>2839</v>
      </c>
      <c r="B8700" s="4" t="s">
        <v>82</v>
      </c>
      <c r="C8700" s="4" t="s">
        <v>1258</v>
      </c>
      <c r="D8700" s="4" t="s">
        <v>3075</v>
      </c>
      <c r="E8700" s="3" t="s">
        <v>39</v>
      </c>
      <c r="F8700" s="4"/>
      <c r="G8700" s="16" t="s">
        <v>2860</v>
      </c>
      <c r="H8700" s="16" t="s">
        <v>38</v>
      </c>
      <c r="I8700" s="183">
        <v>19000</v>
      </c>
      <c r="J8700" s="183">
        <v>1000</v>
      </c>
      <c r="K8700" s="183">
        <v>1000</v>
      </c>
      <c r="L8700" s="183">
        <f t="shared" ref="L8700:L8707" si="7279">M8700+N8700+O8700</f>
        <v>0</v>
      </c>
      <c r="M8700" s="17">
        <v>0</v>
      </c>
      <c r="N8700" s="17">
        <v>0</v>
      </c>
      <c r="O8700" s="17">
        <v>0</v>
      </c>
      <c r="P8700" s="17">
        <f t="shared" si="7270"/>
        <v>1000</v>
      </c>
      <c r="Q8700" s="183">
        <f t="shared" si="7271"/>
        <v>100</v>
      </c>
    </row>
    <row r="8701" spans="1:17" x14ac:dyDescent="0.25">
      <c r="A8701" s="4" t="s">
        <v>2839</v>
      </c>
      <c r="B8701" s="4" t="s">
        <v>82</v>
      </c>
      <c r="C8701" s="4" t="s">
        <v>1258</v>
      </c>
      <c r="D8701" s="4" t="s">
        <v>3075</v>
      </c>
      <c r="E8701" s="3" t="s">
        <v>197</v>
      </c>
      <c r="F8701" s="4"/>
      <c r="G8701" s="16" t="s">
        <v>2860</v>
      </c>
      <c r="H8701" s="16" t="s">
        <v>196</v>
      </c>
      <c r="I8701" s="183">
        <v>31500</v>
      </c>
      <c r="J8701" s="183">
        <v>31500</v>
      </c>
      <c r="K8701" s="183">
        <v>28000</v>
      </c>
      <c r="L8701" s="183">
        <f t="shared" si="7279"/>
        <v>3500</v>
      </c>
      <c r="M8701" s="17">
        <v>1500</v>
      </c>
      <c r="N8701" s="17">
        <v>1000</v>
      </c>
      <c r="O8701" s="17">
        <v>1000</v>
      </c>
      <c r="P8701" s="17">
        <f t="shared" si="7270"/>
        <v>31500</v>
      </c>
      <c r="Q8701" s="183">
        <f t="shared" si="7271"/>
        <v>100</v>
      </c>
    </row>
    <row r="8702" spans="1:17" x14ac:dyDescent="0.25">
      <c r="A8702" s="4" t="s">
        <v>2839</v>
      </c>
      <c r="B8702" s="4" t="s">
        <v>82</v>
      </c>
      <c r="C8702" s="4" t="s">
        <v>1258</v>
      </c>
      <c r="D8702" s="4" t="s">
        <v>3075</v>
      </c>
      <c r="E8702" s="3" t="s">
        <v>200</v>
      </c>
      <c r="F8702" s="4"/>
      <c r="G8702" s="16" t="s">
        <v>2860</v>
      </c>
      <c r="H8702" s="16" t="s">
        <v>199</v>
      </c>
      <c r="I8702" s="183">
        <v>21250</v>
      </c>
      <c r="J8702" s="183">
        <v>21250</v>
      </c>
      <c r="K8702" s="183">
        <v>15000</v>
      </c>
      <c r="L8702" s="183">
        <f t="shared" si="7279"/>
        <v>6250</v>
      </c>
      <c r="M8702" s="17">
        <v>2250</v>
      </c>
      <c r="N8702" s="17">
        <v>2000</v>
      </c>
      <c r="O8702" s="17">
        <v>2000</v>
      </c>
      <c r="P8702" s="17">
        <f t="shared" si="7270"/>
        <v>21250</v>
      </c>
      <c r="Q8702" s="183">
        <f t="shared" si="7271"/>
        <v>100</v>
      </c>
    </row>
    <row r="8703" spans="1:17" x14ac:dyDescent="0.25">
      <c r="A8703" s="4" t="s">
        <v>2839</v>
      </c>
      <c r="B8703" s="4" t="s">
        <v>82</v>
      </c>
      <c r="C8703" s="4" t="s">
        <v>1258</v>
      </c>
      <c r="D8703" s="4" t="s">
        <v>3075</v>
      </c>
      <c r="E8703" s="3" t="s">
        <v>203</v>
      </c>
      <c r="F8703" s="4"/>
      <c r="G8703" s="16" t="s">
        <v>2860</v>
      </c>
      <c r="H8703" s="16" t="s">
        <v>202</v>
      </c>
      <c r="I8703" s="183">
        <v>10000</v>
      </c>
      <c r="J8703" s="183">
        <v>32</v>
      </c>
      <c r="K8703" s="183">
        <v>32</v>
      </c>
      <c r="L8703" s="183">
        <f t="shared" si="7279"/>
        <v>0</v>
      </c>
      <c r="M8703" s="17">
        <v>0</v>
      </c>
      <c r="N8703" s="17">
        <v>0</v>
      </c>
      <c r="O8703" s="17">
        <v>0</v>
      </c>
      <c r="P8703" s="17">
        <f t="shared" si="7270"/>
        <v>32</v>
      </c>
      <c r="Q8703" s="183">
        <f t="shared" si="7271"/>
        <v>100</v>
      </c>
    </row>
    <row r="8704" spans="1:17" x14ac:dyDescent="0.25">
      <c r="A8704" s="4" t="s">
        <v>2839</v>
      </c>
      <c r="B8704" s="4" t="s">
        <v>82</v>
      </c>
      <c r="C8704" s="4" t="s">
        <v>1258</v>
      </c>
      <c r="D8704" s="4" t="s">
        <v>3075</v>
      </c>
      <c r="E8704" s="3" t="s">
        <v>206</v>
      </c>
      <c r="F8704" s="4"/>
      <c r="G8704" s="16" t="s">
        <v>2860</v>
      </c>
      <c r="H8704" s="16" t="s">
        <v>205</v>
      </c>
      <c r="I8704" s="183">
        <v>2000</v>
      </c>
      <c r="J8704" s="183">
        <v>0</v>
      </c>
      <c r="K8704" s="183">
        <v>0</v>
      </c>
      <c r="L8704" s="183">
        <f t="shared" si="7279"/>
        <v>0</v>
      </c>
      <c r="M8704" s="17">
        <v>0</v>
      </c>
      <c r="N8704" s="17">
        <v>0</v>
      </c>
      <c r="O8704" s="17">
        <v>0</v>
      </c>
      <c r="P8704" s="17">
        <f t="shared" si="7270"/>
        <v>0</v>
      </c>
      <c r="Q8704" s="161" t="str">
        <f t="shared" si="7271"/>
        <v>-</v>
      </c>
    </row>
    <row r="8705" spans="1:17" x14ac:dyDescent="0.25">
      <c r="A8705" s="4" t="s">
        <v>2839</v>
      </c>
      <c r="B8705" s="4" t="s">
        <v>82</v>
      </c>
      <c r="C8705" s="4" t="s">
        <v>1258</v>
      </c>
      <c r="D8705" s="4" t="s">
        <v>3075</v>
      </c>
      <c r="E8705" s="3" t="s">
        <v>209</v>
      </c>
      <c r="F8705" s="4"/>
      <c r="G8705" s="16" t="s">
        <v>2860</v>
      </c>
      <c r="H8705" s="16" t="s">
        <v>208</v>
      </c>
      <c r="I8705" s="183">
        <v>8000</v>
      </c>
      <c r="J8705" s="183">
        <v>0</v>
      </c>
      <c r="K8705" s="183">
        <v>0</v>
      </c>
      <c r="L8705" s="183">
        <f t="shared" si="7279"/>
        <v>0</v>
      </c>
      <c r="M8705" s="17">
        <v>0</v>
      </c>
      <c r="N8705" s="17">
        <v>0</v>
      </c>
      <c r="O8705" s="17">
        <v>0</v>
      </c>
      <c r="P8705" s="17">
        <f t="shared" si="7270"/>
        <v>0</v>
      </c>
      <c r="Q8705" s="161" t="str">
        <f t="shared" si="7271"/>
        <v>-</v>
      </c>
    </row>
    <row r="8706" spans="1:17" x14ac:dyDescent="0.25">
      <c r="A8706" s="4" t="s">
        <v>2839</v>
      </c>
      <c r="B8706" s="4" t="s">
        <v>82</v>
      </c>
      <c r="C8706" s="4" t="s">
        <v>1258</v>
      </c>
      <c r="D8706" s="4" t="s">
        <v>3075</v>
      </c>
      <c r="E8706" s="3" t="s">
        <v>212</v>
      </c>
      <c r="F8706" s="4"/>
      <c r="G8706" s="16" t="s">
        <v>2860</v>
      </c>
      <c r="H8706" s="16" t="s">
        <v>211</v>
      </c>
      <c r="I8706" s="183">
        <v>37500</v>
      </c>
      <c r="J8706" s="183">
        <v>37500</v>
      </c>
      <c r="K8706" s="183">
        <v>28000</v>
      </c>
      <c r="L8706" s="183">
        <f t="shared" si="7279"/>
        <v>9500</v>
      </c>
      <c r="M8706" s="17">
        <v>3500</v>
      </c>
      <c r="N8706" s="17">
        <v>3000</v>
      </c>
      <c r="O8706" s="17">
        <v>3000</v>
      </c>
      <c r="P8706" s="17">
        <f t="shared" si="7270"/>
        <v>37500</v>
      </c>
      <c r="Q8706" s="183">
        <f t="shared" si="7271"/>
        <v>100</v>
      </c>
    </row>
    <row r="8707" spans="1:17" x14ac:dyDescent="0.25">
      <c r="A8707" s="4" t="s">
        <v>2839</v>
      </c>
      <c r="B8707" s="4" t="s">
        <v>82</v>
      </c>
      <c r="C8707" s="4" t="s">
        <v>1258</v>
      </c>
      <c r="D8707" s="4" t="s">
        <v>3075</v>
      </c>
      <c r="E8707" s="3" t="s">
        <v>215</v>
      </c>
      <c r="F8707" s="4"/>
      <c r="G8707" s="16" t="s">
        <v>2860</v>
      </c>
      <c r="H8707" s="16" t="s">
        <v>214</v>
      </c>
      <c r="I8707" s="183">
        <v>5000</v>
      </c>
      <c r="J8707" s="183">
        <v>0</v>
      </c>
      <c r="K8707" s="183">
        <v>0</v>
      </c>
      <c r="L8707" s="183">
        <f t="shared" si="7279"/>
        <v>0</v>
      </c>
      <c r="M8707" s="17">
        <v>0</v>
      </c>
      <c r="N8707" s="17">
        <v>0</v>
      </c>
      <c r="O8707" s="17">
        <v>0</v>
      </c>
      <c r="P8707" s="17">
        <f t="shared" si="7270"/>
        <v>0</v>
      </c>
      <c r="Q8707" s="161" t="str">
        <f t="shared" si="7271"/>
        <v>-</v>
      </c>
    </row>
    <row r="8708" spans="1:17" x14ac:dyDescent="0.25">
      <c r="A8708" s="1" t="s">
        <v>2839</v>
      </c>
      <c r="B8708" s="1" t="s">
        <v>82</v>
      </c>
      <c r="C8708" s="1" t="s">
        <v>1258</v>
      </c>
      <c r="D8708" s="1" t="s">
        <v>3075</v>
      </c>
      <c r="E8708" s="1" t="s">
        <v>40</v>
      </c>
      <c r="F8708" s="4" t="s">
        <v>1</v>
      </c>
      <c r="G8708" s="16" t="s">
        <v>1</v>
      </c>
      <c r="H8708" s="2" t="s">
        <v>41</v>
      </c>
      <c r="I8708" s="185">
        <f t="shared" ref="I8708:O8708" si="7280">SUM(I8709:I8711)</f>
        <v>274411</v>
      </c>
      <c r="J8708" s="185">
        <f t="shared" si="7280"/>
        <v>194111</v>
      </c>
      <c r="K8708" s="185">
        <f t="shared" si="7280"/>
        <v>164974</v>
      </c>
      <c r="L8708" s="185">
        <f t="shared" si="7280"/>
        <v>25137</v>
      </c>
      <c r="M8708" s="15">
        <f t="shared" si="7280"/>
        <v>19137</v>
      </c>
      <c r="N8708" s="15">
        <f t="shared" si="7280"/>
        <v>3000</v>
      </c>
      <c r="O8708" s="15">
        <f t="shared" si="7280"/>
        <v>3000</v>
      </c>
      <c r="P8708" s="15">
        <f t="shared" si="7270"/>
        <v>190111</v>
      </c>
      <c r="Q8708" s="185">
        <f t="shared" si="7271"/>
        <v>97.939323376830771</v>
      </c>
    </row>
    <row r="8709" spans="1:17" x14ac:dyDescent="0.25">
      <c r="A8709" s="4" t="s">
        <v>2839</v>
      </c>
      <c r="B8709" s="4" t="s">
        <v>82</v>
      </c>
      <c r="C8709" s="4" t="s">
        <v>1258</v>
      </c>
      <c r="D8709" s="4" t="s">
        <v>3075</v>
      </c>
      <c r="E8709" s="3" t="s">
        <v>42</v>
      </c>
      <c r="F8709" s="4"/>
      <c r="G8709" s="16" t="s">
        <v>2860</v>
      </c>
      <c r="H8709" s="16" t="s">
        <v>41</v>
      </c>
      <c r="I8709" s="183">
        <v>255000</v>
      </c>
      <c r="J8709" s="183">
        <v>176700</v>
      </c>
      <c r="K8709" s="183">
        <v>151700</v>
      </c>
      <c r="L8709" s="183">
        <f>M8709+N8709+O8709</f>
        <v>21000</v>
      </c>
      <c r="M8709" s="208">
        <v>16000</v>
      </c>
      <c r="N8709" s="17">
        <v>2500</v>
      </c>
      <c r="O8709" s="17">
        <v>2500</v>
      </c>
      <c r="P8709" s="17">
        <f t="shared" si="7270"/>
        <v>172700</v>
      </c>
      <c r="Q8709" s="183">
        <f t="shared" si="7271"/>
        <v>97.736276174306738</v>
      </c>
    </row>
    <row r="8710" spans="1:17" ht="22.5" x14ac:dyDescent="0.25">
      <c r="A8710" s="4" t="s">
        <v>2839</v>
      </c>
      <c r="B8710" s="4" t="s">
        <v>82</v>
      </c>
      <c r="C8710" s="4" t="s">
        <v>1258</v>
      </c>
      <c r="D8710" s="4" t="s">
        <v>3075</v>
      </c>
      <c r="E8710" s="3" t="s">
        <v>42</v>
      </c>
      <c r="F8710" s="4" t="s">
        <v>3082</v>
      </c>
      <c r="G8710" s="16" t="s">
        <v>2860</v>
      </c>
      <c r="H8710" s="16" t="s">
        <v>50</v>
      </c>
      <c r="I8710" s="183">
        <v>11711</v>
      </c>
      <c r="J8710" s="183">
        <v>10411</v>
      </c>
      <c r="K8710" s="183">
        <v>10274</v>
      </c>
      <c r="L8710" s="183">
        <f>M8710+N8710+O8710</f>
        <v>137</v>
      </c>
      <c r="M8710" s="17">
        <v>137</v>
      </c>
      <c r="N8710" s="17">
        <v>0</v>
      </c>
      <c r="O8710" s="17">
        <v>0</v>
      </c>
      <c r="P8710" s="17">
        <f t="shared" si="7270"/>
        <v>10411</v>
      </c>
      <c r="Q8710" s="183">
        <f t="shared" si="7271"/>
        <v>100</v>
      </c>
    </row>
    <row r="8711" spans="1:17" ht="22.5" x14ac:dyDescent="0.25">
      <c r="A8711" s="4" t="s">
        <v>2839</v>
      </c>
      <c r="B8711" s="4" t="s">
        <v>82</v>
      </c>
      <c r="C8711" s="4" t="s">
        <v>1258</v>
      </c>
      <c r="D8711" s="4" t="s">
        <v>3075</v>
      </c>
      <c r="E8711" s="3" t="s">
        <v>42</v>
      </c>
      <c r="F8711" s="4" t="s">
        <v>3083</v>
      </c>
      <c r="G8711" s="16" t="s">
        <v>2860</v>
      </c>
      <c r="H8711" s="16" t="s">
        <v>56</v>
      </c>
      <c r="I8711" s="183">
        <v>7700</v>
      </c>
      <c r="J8711" s="183">
        <v>7000</v>
      </c>
      <c r="K8711" s="183">
        <v>3000</v>
      </c>
      <c r="L8711" s="183">
        <f>M8711+N8711+O8711</f>
        <v>4000</v>
      </c>
      <c r="M8711" s="17">
        <v>3000</v>
      </c>
      <c r="N8711" s="17">
        <v>500</v>
      </c>
      <c r="O8711" s="17">
        <v>500</v>
      </c>
      <c r="P8711" s="17">
        <f t="shared" si="7270"/>
        <v>7000</v>
      </c>
      <c r="Q8711" s="183">
        <f t="shared" si="7271"/>
        <v>100</v>
      </c>
    </row>
    <row r="8712" spans="1:17" ht="22.5" x14ac:dyDescent="0.25">
      <c r="A8712" s="1" t="s">
        <v>1</v>
      </c>
      <c r="B8712" s="1" t="s">
        <v>1</v>
      </c>
      <c r="C8712" s="1" t="s">
        <v>1</v>
      </c>
      <c r="D8712" s="2" t="s">
        <v>1</v>
      </c>
      <c r="E8712" s="2" t="s">
        <v>1</v>
      </c>
      <c r="F8712" s="2" t="s">
        <v>1</v>
      </c>
      <c r="G8712" s="2" t="s">
        <v>1</v>
      </c>
      <c r="H8712" s="13" t="s">
        <v>57</v>
      </c>
      <c r="I8712" s="184">
        <f t="shared" ref="I8712:O8712" si="7281">SUM(I8713)</f>
        <v>6400</v>
      </c>
      <c r="J8712" s="184">
        <f t="shared" si="7281"/>
        <v>0</v>
      </c>
      <c r="K8712" s="184">
        <f t="shared" si="7281"/>
        <v>0</v>
      </c>
      <c r="L8712" s="184">
        <f t="shared" si="7281"/>
        <v>0</v>
      </c>
      <c r="M8712" s="14">
        <f t="shared" si="7281"/>
        <v>0</v>
      </c>
      <c r="N8712" s="14">
        <f t="shared" si="7281"/>
        <v>0</v>
      </c>
      <c r="O8712" s="14">
        <f t="shared" si="7281"/>
        <v>0</v>
      </c>
      <c r="P8712" s="14">
        <f t="shared" si="7270"/>
        <v>0</v>
      </c>
      <c r="Q8712" s="163" t="str">
        <f t="shared" si="7271"/>
        <v>-</v>
      </c>
    </row>
    <row r="8713" spans="1:17" x14ac:dyDescent="0.25">
      <c r="A8713" s="4" t="s">
        <v>2839</v>
      </c>
      <c r="B8713" s="4" t="s">
        <v>82</v>
      </c>
      <c r="C8713" s="4" t="s">
        <v>1258</v>
      </c>
      <c r="D8713" s="4" t="s">
        <v>3075</v>
      </c>
      <c r="E8713" s="2" t="s">
        <v>58</v>
      </c>
      <c r="F8713" s="2" t="s">
        <v>1</v>
      </c>
      <c r="G8713" s="2" t="s">
        <v>1</v>
      </c>
      <c r="H8713" s="2" t="s">
        <v>59</v>
      </c>
      <c r="I8713" s="185">
        <f t="shared" ref="I8713:L8713" si="7282">SUM(I8714:I8716)</f>
        <v>6400</v>
      </c>
      <c r="J8713" s="185">
        <f t="shared" ref="J8713" si="7283">SUM(J8714:J8716)</f>
        <v>0</v>
      </c>
      <c r="K8713" s="185">
        <f t="shared" ref="K8713" si="7284">SUM(K8714:K8716)</f>
        <v>0</v>
      </c>
      <c r="L8713" s="185">
        <f t="shared" si="7282"/>
        <v>0</v>
      </c>
      <c r="M8713" s="15">
        <f t="shared" ref="M8713:O8713" si="7285">SUM(M8714:M8716)</f>
        <v>0</v>
      </c>
      <c r="N8713" s="15">
        <f t="shared" si="7285"/>
        <v>0</v>
      </c>
      <c r="O8713" s="15">
        <f t="shared" si="7285"/>
        <v>0</v>
      </c>
      <c r="P8713" s="15">
        <f t="shared" si="7270"/>
        <v>0</v>
      </c>
      <c r="Q8713" s="164" t="str">
        <f t="shared" si="7271"/>
        <v>-</v>
      </c>
    </row>
    <row r="8714" spans="1:17" x14ac:dyDescent="0.25">
      <c r="A8714" s="4" t="s">
        <v>2839</v>
      </c>
      <c r="B8714" s="4" t="s">
        <v>82</v>
      </c>
      <c r="C8714" s="4" t="s">
        <v>1258</v>
      </c>
      <c r="D8714" s="4" t="s">
        <v>3075</v>
      </c>
      <c r="E8714" s="3" t="s">
        <v>105</v>
      </c>
      <c r="F8714" s="4"/>
      <c r="G8714" s="16" t="s">
        <v>2860</v>
      </c>
      <c r="H8714" s="16" t="s">
        <v>104</v>
      </c>
      <c r="I8714" s="183">
        <v>5200</v>
      </c>
      <c r="J8714" s="183">
        <v>0</v>
      </c>
      <c r="K8714" s="183">
        <v>0</v>
      </c>
      <c r="L8714" s="183">
        <f>M8714+N8714+O8714</f>
        <v>0</v>
      </c>
      <c r="M8714" s="17"/>
      <c r="N8714" s="17"/>
      <c r="O8714" s="17"/>
      <c r="P8714" s="17">
        <f t="shared" si="7270"/>
        <v>0</v>
      </c>
      <c r="Q8714" s="161" t="str">
        <f t="shared" si="7271"/>
        <v>-</v>
      </c>
    </row>
    <row r="8715" spans="1:17" x14ac:dyDescent="0.25">
      <c r="A8715" s="4" t="s">
        <v>2839</v>
      </c>
      <c r="B8715" s="4" t="s">
        <v>82</v>
      </c>
      <c r="C8715" s="4" t="s">
        <v>1258</v>
      </c>
      <c r="D8715" s="4" t="s">
        <v>3075</v>
      </c>
      <c r="E8715" s="3" t="s">
        <v>62</v>
      </c>
      <c r="F8715" s="4"/>
      <c r="G8715" s="16" t="s">
        <v>2860</v>
      </c>
      <c r="H8715" s="16" t="s">
        <v>61</v>
      </c>
      <c r="I8715" s="183">
        <v>100</v>
      </c>
      <c r="J8715" s="183">
        <v>0</v>
      </c>
      <c r="K8715" s="183">
        <v>0</v>
      </c>
      <c r="L8715" s="183">
        <f>M8715+N8715+O8715</f>
        <v>0</v>
      </c>
      <c r="M8715" s="17"/>
      <c r="N8715" s="17"/>
      <c r="O8715" s="17"/>
      <c r="P8715" s="17">
        <f t="shared" si="7270"/>
        <v>0</v>
      </c>
      <c r="Q8715" s="161" t="str">
        <f t="shared" si="7271"/>
        <v>-</v>
      </c>
    </row>
    <row r="8716" spans="1:17" x14ac:dyDescent="0.25">
      <c r="A8716" s="4" t="s">
        <v>2839</v>
      </c>
      <c r="B8716" s="4" t="s">
        <v>82</v>
      </c>
      <c r="C8716" s="4" t="s">
        <v>1258</v>
      </c>
      <c r="D8716" s="4" t="s">
        <v>3075</v>
      </c>
      <c r="E8716" s="3" t="s">
        <v>69</v>
      </c>
      <c r="F8716" s="4"/>
      <c r="G8716" s="16" t="s">
        <v>2860</v>
      </c>
      <c r="H8716" s="16" t="s">
        <v>68</v>
      </c>
      <c r="I8716" s="183">
        <v>1100</v>
      </c>
      <c r="J8716" s="183">
        <v>0</v>
      </c>
      <c r="K8716" s="183">
        <v>0</v>
      </c>
      <c r="L8716" s="183">
        <f>M8716+N8716+O8716</f>
        <v>0</v>
      </c>
      <c r="M8716" s="17"/>
      <c r="N8716" s="17"/>
      <c r="O8716" s="17"/>
      <c r="P8716" s="17">
        <f t="shared" si="7270"/>
        <v>0</v>
      </c>
      <c r="Q8716" s="161" t="str">
        <f t="shared" si="7271"/>
        <v>-</v>
      </c>
    </row>
    <row r="8717" spans="1:17" ht="22.5" x14ac:dyDescent="0.25">
      <c r="A8717" s="1" t="s">
        <v>1</v>
      </c>
      <c r="B8717" s="1" t="s">
        <v>1</v>
      </c>
      <c r="C8717" s="1" t="s">
        <v>1</v>
      </c>
      <c r="D8717" s="2" t="s">
        <v>1</v>
      </c>
      <c r="E8717" s="2" t="s">
        <v>1</v>
      </c>
      <c r="F8717" s="2" t="s">
        <v>1</v>
      </c>
      <c r="G8717" s="2" t="s">
        <v>1</v>
      </c>
      <c r="H8717" s="13" t="s">
        <v>70</v>
      </c>
      <c r="I8717" s="184">
        <f t="shared" ref="I8717:O8717" si="7286">SUM(I8718)</f>
        <v>50100</v>
      </c>
      <c r="J8717" s="184">
        <f t="shared" si="7286"/>
        <v>79968</v>
      </c>
      <c r="K8717" s="184">
        <f t="shared" si="7286"/>
        <v>79968</v>
      </c>
      <c r="L8717" s="184">
        <f t="shared" si="7286"/>
        <v>0</v>
      </c>
      <c r="M8717" s="14">
        <f t="shared" si="7286"/>
        <v>0</v>
      </c>
      <c r="N8717" s="14">
        <f t="shared" si="7286"/>
        <v>0</v>
      </c>
      <c r="O8717" s="14">
        <f t="shared" si="7286"/>
        <v>0</v>
      </c>
      <c r="P8717" s="14">
        <f t="shared" si="7270"/>
        <v>79968</v>
      </c>
      <c r="Q8717" s="184">
        <f t="shared" si="7271"/>
        <v>100</v>
      </c>
    </row>
    <row r="8718" spans="1:17" x14ac:dyDescent="0.25">
      <c r="A8718" s="4" t="s">
        <v>2839</v>
      </c>
      <c r="B8718" s="4" t="s">
        <v>82</v>
      </c>
      <c r="C8718" s="4" t="s">
        <v>1258</v>
      </c>
      <c r="D8718" s="4" t="s">
        <v>3075</v>
      </c>
      <c r="E8718" s="2" t="s">
        <v>71</v>
      </c>
      <c r="F8718" s="2" t="s">
        <v>1</v>
      </c>
      <c r="G8718" s="2" t="s">
        <v>1</v>
      </c>
      <c r="H8718" s="2" t="s">
        <v>72</v>
      </c>
      <c r="I8718" s="185">
        <f t="shared" ref="I8718:L8718" si="7287">SUM(I8719:I8720)</f>
        <v>50100</v>
      </c>
      <c r="J8718" s="185">
        <f t="shared" ref="J8718" si="7288">SUM(J8719:J8720)</f>
        <v>79968</v>
      </c>
      <c r="K8718" s="185">
        <f t="shared" ref="K8718" si="7289">SUM(K8719:K8720)</f>
        <v>79968</v>
      </c>
      <c r="L8718" s="185">
        <f t="shared" si="7287"/>
        <v>0</v>
      </c>
      <c r="M8718" s="15">
        <f t="shared" ref="M8718:O8718" si="7290">SUM(M8719:M8720)</f>
        <v>0</v>
      </c>
      <c r="N8718" s="15">
        <f t="shared" si="7290"/>
        <v>0</v>
      </c>
      <c r="O8718" s="15">
        <f t="shared" si="7290"/>
        <v>0</v>
      </c>
      <c r="P8718" s="15">
        <f t="shared" si="7270"/>
        <v>79968</v>
      </c>
      <c r="Q8718" s="185">
        <f t="shared" si="7271"/>
        <v>100</v>
      </c>
    </row>
    <row r="8719" spans="1:17" x14ac:dyDescent="0.25">
      <c r="A8719" s="4" t="s">
        <v>2839</v>
      </c>
      <c r="B8719" s="4" t="s">
        <v>82</v>
      </c>
      <c r="C8719" s="4" t="s">
        <v>1258</v>
      </c>
      <c r="D8719" s="4" t="s">
        <v>3075</v>
      </c>
      <c r="E8719" s="3" t="s">
        <v>75</v>
      </c>
      <c r="F8719" s="4"/>
      <c r="G8719" s="16" t="s">
        <v>2860</v>
      </c>
      <c r="H8719" s="16" t="s">
        <v>74</v>
      </c>
      <c r="I8719" s="183">
        <v>50000</v>
      </c>
      <c r="J8719" s="183">
        <v>79968</v>
      </c>
      <c r="K8719" s="183">
        <v>79968</v>
      </c>
      <c r="L8719" s="183">
        <f>M8719+N8719+O8719</f>
        <v>0</v>
      </c>
      <c r="M8719" s="17"/>
      <c r="N8719" s="17"/>
      <c r="O8719" s="17"/>
      <c r="P8719" s="17">
        <f t="shared" si="7270"/>
        <v>79968</v>
      </c>
      <c r="Q8719" s="183">
        <f t="shared" si="7271"/>
        <v>100</v>
      </c>
    </row>
    <row r="8720" spans="1:17" x14ac:dyDescent="0.25">
      <c r="A8720" s="4" t="s">
        <v>2839</v>
      </c>
      <c r="B8720" s="4" t="s">
        <v>82</v>
      </c>
      <c r="C8720" s="4" t="s">
        <v>1258</v>
      </c>
      <c r="D8720" s="4" t="s">
        <v>3075</v>
      </c>
      <c r="E8720" s="3" t="s">
        <v>341</v>
      </c>
      <c r="F8720" s="4"/>
      <c r="G8720" s="16" t="s">
        <v>2860</v>
      </c>
      <c r="H8720" s="16" t="s">
        <v>340</v>
      </c>
      <c r="I8720" s="183">
        <v>100</v>
      </c>
      <c r="J8720" s="183">
        <v>0</v>
      </c>
      <c r="K8720" s="183">
        <v>0</v>
      </c>
      <c r="L8720" s="183">
        <f>M8720+N8720+O8720</f>
        <v>0</v>
      </c>
      <c r="M8720" s="17"/>
      <c r="N8720" s="17"/>
      <c r="O8720" s="17"/>
      <c r="P8720" s="17">
        <f t="shared" si="7270"/>
        <v>0</v>
      </c>
      <c r="Q8720" s="161" t="str">
        <f t="shared" si="7271"/>
        <v>-</v>
      </c>
    </row>
    <row r="8721" spans="1:17" x14ac:dyDescent="0.25">
      <c r="A8721" s="16" t="s">
        <v>1</v>
      </c>
      <c r="B8721" s="16" t="s">
        <v>1</v>
      </c>
      <c r="C8721" s="16" t="s">
        <v>1</v>
      </c>
      <c r="D8721" s="16" t="s">
        <v>1</v>
      </c>
      <c r="E8721" s="16" t="s">
        <v>1</v>
      </c>
      <c r="F8721" s="16" t="s">
        <v>1</v>
      </c>
      <c r="G8721" s="16" t="s">
        <v>1</v>
      </c>
      <c r="H8721" s="13" t="s">
        <v>3084</v>
      </c>
      <c r="I8721" s="184">
        <f t="shared" ref="I8721:O8721" si="7291">SUM(I8688,I8712,I8717)</f>
        <v>4452282</v>
      </c>
      <c r="J8721" s="184">
        <f t="shared" si="7291"/>
        <v>4292982</v>
      </c>
      <c r="K8721" s="184">
        <f t="shared" si="7291"/>
        <v>3716822</v>
      </c>
      <c r="L8721" s="184">
        <f t="shared" si="7291"/>
        <v>572160</v>
      </c>
      <c r="M8721" s="14">
        <f t="shared" si="7291"/>
        <v>307174</v>
      </c>
      <c r="N8721" s="14">
        <f t="shared" si="7291"/>
        <v>244486</v>
      </c>
      <c r="O8721" s="14">
        <f t="shared" si="7291"/>
        <v>20500</v>
      </c>
      <c r="P8721" s="14">
        <f t="shared" si="7270"/>
        <v>4288982</v>
      </c>
      <c r="Q8721" s="184">
        <f t="shared" si="7271"/>
        <v>99.906824673385543</v>
      </c>
    </row>
    <row r="8722" spans="1:17" ht="15.75" thickBot="1" x14ac:dyDescent="0.3">
      <c r="A8722" s="16" t="s">
        <v>1</v>
      </c>
      <c r="B8722" s="16" t="s">
        <v>1</v>
      </c>
      <c r="C8722" s="16" t="s">
        <v>1</v>
      </c>
      <c r="D8722" s="16" t="s">
        <v>1</v>
      </c>
      <c r="E8722" s="16" t="s">
        <v>1</v>
      </c>
      <c r="F8722" s="16" t="s">
        <v>1</v>
      </c>
      <c r="G8722" s="16" t="s">
        <v>1</v>
      </c>
      <c r="H8722" s="2" t="s">
        <v>77</v>
      </c>
      <c r="I8722" s="185">
        <v>71</v>
      </c>
      <c r="J8722" s="185">
        <v>71</v>
      </c>
      <c r="K8722" s="185"/>
      <c r="L8722" s="185"/>
      <c r="M8722" s="15" t="s">
        <v>1</v>
      </c>
      <c r="N8722" s="15" t="s">
        <v>1</v>
      </c>
      <c r="O8722" s="15"/>
      <c r="P8722" s="15"/>
      <c r="Q8722" s="164"/>
    </row>
    <row r="8723" spans="1:17" ht="45.75" thickBot="1" x14ac:dyDescent="0.3">
      <c r="A8723" s="212" t="s">
        <v>1</v>
      </c>
      <c r="B8723" s="212" t="s">
        <v>1</v>
      </c>
      <c r="C8723" s="212" t="s">
        <v>1</v>
      </c>
      <c r="D8723" s="212" t="s">
        <v>1</v>
      </c>
      <c r="E8723" s="212" t="s">
        <v>1</v>
      </c>
      <c r="F8723" s="212" t="s">
        <v>1</v>
      </c>
      <c r="G8723" s="214" t="s">
        <v>1</v>
      </c>
      <c r="H8723" s="5" t="s">
        <v>78</v>
      </c>
      <c r="I8723" s="109" t="s">
        <v>3374</v>
      </c>
      <c r="J8723" s="109" t="s">
        <v>3433</v>
      </c>
      <c r="K8723" s="109" t="s">
        <v>3437</v>
      </c>
      <c r="L8723" s="109" t="s">
        <v>3434</v>
      </c>
      <c r="M8723" s="5" t="s">
        <v>3439</v>
      </c>
      <c r="N8723" s="5" t="s">
        <v>3440</v>
      </c>
      <c r="O8723" s="5" t="s">
        <v>3441</v>
      </c>
      <c r="P8723" s="5" t="s">
        <v>3438</v>
      </c>
      <c r="Q8723" s="162" t="s">
        <v>3302</v>
      </c>
    </row>
    <row r="8724" spans="1:17" x14ac:dyDescent="0.25">
      <c r="A8724" s="213"/>
      <c r="B8724" s="213"/>
      <c r="C8724" s="213"/>
      <c r="D8724" s="213"/>
      <c r="E8724" s="213"/>
      <c r="F8724" s="213"/>
      <c r="G8724" s="215"/>
      <c r="H8724" s="18" t="s">
        <v>1</v>
      </c>
      <c r="I8724" s="110">
        <v>1</v>
      </c>
      <c r="J8724" s="110">
        <v>2</v>
      </c>
      <c r="K8724" s="110">
        <v>20</v>
      </c>
      <c r="L8724" s="110" t="s">
        <v>3402</v>
      </c>
      <c r="M8724" s="12">
        <v>5</v>
      </c>
      <c r="N8724" s="12">
        <v>6</v>
      </c>
      <c r="O8724" s="12">
        <v>7</v>
      </c>
      <c r="P8724" s="12" t="s">
        <v>3303</v>
      </c>
      <c r="Q8724" s="110">
        <v>9</v>
      </c>
    </row>
    <row r="8725" spans="1:17" x14ac:dyDescent="0.25">
      <c r="A8725" s="213"/>
      <c r="B8725" s="213"/>
      <c r="C8725" s="213"/>
      <c r="D8725" s="213"/>
      <c r="E8725" s="213"/>
      <c r="F8725" s="213"/>
      <c r="G8725" s="215"/>
      <c r="H8725" s="19" t="s">
        <v>2874</v>
      </c>
      <c r="I8725" s="186">
        <f t="shared" ref="I8725:L8725" si="7292">SUM(I8721)</f>
        <v>4452282</v>
      </c>
      <c r="J8725" s="186">
        <f t="shared" ref="J8725" si="7293">SUM(J8721)</f>
        <v>4292982</v>
      </c>
      <c r="K8725" s="186">
        <f t="shared" ref="K8725" si="7294">SUM(K8721)</f>
        <v>3716822</v>
      </c>
      <c r="L8725" s="186">
        <f t="shared" si="7292"/>
        <v>572160</v>
      </c>
      <c r="M8725" s="20">
        <f t="shared" ref="M8725:O8725" si="7295">SUM(M8721)</f>
        <v>307174</v>
      </c>
      <c r="N8725" s="20">
        <f t="shared" si="7295"/>
        <v>244486</v>
      </c>
      <c r="O8725" s="20">
        <f t="shared" si="7295"/>
        <v>20500</v>
      </c>
      <c r="P8725" s="20">
        <f>K8725+L8725</f>
        <v>4288982</v>
      </c>
      <c r="Q8725" s="186">
        <f>IF(J8725=0,"-",P8725/J8725*100)</f>
        <v>99.906824673385543</v>
      </c>
    </row>
    <row r="8726" spans="1:17" x14ac:dyDescent="0.25">
      <c r="A8726" s="213"/>
      <c r="B8726" s="213"/>
      <c r="C8726" s="213"/>
      <c r="D8726" s="213"/>
      <c r="E8726" s="213"/>
      <c r="F8726" s="213"/>
      <c r="G8726" s="215"/>
      <c r="H8726" s="21" t="s">
        <v>80</v>
      </c>
      <c r="I8726" s="186">
        <f t="shared" ref="I8726:L8726" si="7296">SUM(I8725)</f>
        <v>4452282</v>
      </c>
      <c r="J8726" s="186">
        <f t="shared" ref="J8726" si="7297">SUM(J8725)</f>
        <v>4292982</v>
      </c>
      <c r="K8726" s="186">
        <f t="shared" ref="K8726" si="7298">SUM(K8725)</f>
        <v>3716822</v>
      </c>
      <c r="L8726" s="186">
        <f t="shared" si="7296"/>
        <v>572160</v>
      </c>
      <c r="M8726" s="20">
        <f t="shared" ref="M8726:O8726" si="7299">SUM(M8725)</f>
        <v>307174</v>
      </c>
      <c r="N8726" s="20">
        <f t="shared" si="7299"/>
        <v>244486</v>
      </c>
      <c r="O8726" s="20">
        <f t="shared" si="7299"/>
        <v>20500</v>
      </c>
      <c r="P8726" s="20">
        <f>K8726+L8726</f>
        <v>4288982</v>
      </c>
      <c r="Q8726" s="186">
        <f>IF(J8726=0,"-",P8726/J8726*100)</f>
        <v>99.906824673385543</v>
      </c>
    </row>
    <row r="8727" spans="1:17" x14ac:dyDescent="0.25">
      <c r="A8727" s="216"/>
      <c r="B8727" s="216"/>
      <c r="C8727" s="216"/>
      <c r="D8727" s="216"/>
      <c r="E8727" s="216"/>
      <c r="F8727" s="216"/>
      <c r="G8727" s="217"/>
      <c r="J8727" s="178">
        <v>0</v>
      </c>
      <c r="K8727" s="178">
        <v>0</v>
      </c>
      <c r="L8727" s="178">
        <f>M8727+N8727+O8727</f>
        <v>0</v>
      </c>
      <c r="P8727">
        <f>K8727+L8727</f>
        <v>0</v>
      </c>
      <c r="Q8727" s="160" t="str">
        <f>IF(J8727=0,"-",P8727/J8727*100)</f>
        <v>-</v>
      </c>
    </row>
    <row r="8728" spans="1:17" ht="15.75" thickBot="1" x14ac:dyDescent="0.3">
      <c r="A8728" s="16" t="s">
        <v>1</v>
      </c>
      <c r="B8728" s="16" t="s">
        <v>1</v>
      </c>
      <c r="C8728" s="16" t="s">
        <v>1</v>
      </c>
      <c r="D8728" s="16" t="s">
        <v>1</v>
      </c>
      <c r="E8728" s="16" t="s">
        <v>1</v>
      </c>
      <c r="F8728" s="16" t="s">
        <v>1</v>
      </c>
      <c r="G8728" s="16" t="s">
        <v>1</v>
      </c>
      <c r="H8728" s="22" t="s">
        <v>1</v>
      </c>
      <c r="I8728" s="187"/>
      <c r="J8728" s="187"/>
      <c r="K8728" s="187"/>
      <c r="L8728" s="187"/>
      <c r="M8728" s="22" t="s">
        <v>1</v>
      </c>
      <c r="N8728" s="22" t="s">
        <v>1</v>
      </c>
      <c r="O8728" s="22"/>
      <c r="P8728" s="22"/>
      <c r="Q8728" s="166"/>
    </row>
    <row r="8729" spans="1:17" ht="45.75" thickBot="1" x14ac:dyDescent="0.3">
      <c r="A8729" s="5" t="s">
        <v>4</v>
      </c>
      <c r="B8729" s="5" t="s">
        <v>5</v>
      </c>
      <c r="C8729" s="5" t="s">
        <v>6</v>
      </c>
      <c r="D8729" s="6" t="s">
        <v>1</v>
      </c>
      <c r="E8729" s="5" t="s">
        <v>7</v>
      </c>
      <c r="F8729" s="5" t="s">
        <v>8</v>
      </c>
      <c r="G8729" s="5" t="s">
        <v>9</v>
      </c>
      <c r="H8729" s="5" t="s">
        <v>10</v>
      </c>
      <c r="I8729" s="109" t="s">
        <v>3374</v>
      </c>
      <c r="J8729" s="109" t="s">
        <v>3433</v>
      </c>
      <c r="K8729" s="109" t="s">
        <v>3437</v>
      </c>
      <c r="L8729" s="109" t="s">
        <v>3434</v>
      </c>
      <c r="M8729" s="5" t="s">
        <v>3439</v>
      </c>
      <c r="N8729" s="5" t="s">
        <v>3440</v>
      </c>
      <c r="O8729" s="5" t="s">
        <v>3441</v>
      </c>
      <c r="P8729" s="5" t="s">
        <v>3438</v>
      </c>
      <c r="Q8729" s="162" t="s">
        <v>3302</v>
      </c>
    </row>
    <row r="8730" spans="1:17" x14ac:dyDescent="0.25">
      <c r="A8730" s="7" t="s">
        <v>1</v>
      </c>
      <c r="B8730" s="7" t="s">
        <v>1</v>
      </c>
      <c r="C8730" s="7" t="s">
        <v>1</v>
      </c>
      <c r="D8730" s="8" t="s">
        <v>1</v>
      </c>
      <c r="E8730" s="8" t="s">
        <v>1</v>
      </c>
      <c r="F8730" s="9" t="s">
        <v>1</v>
      </c>
      <c r="G8730" s="10" t="s">
        <v>1</v>
      </c>
      <c r="H8730" s="11" t="s">
        <v>1</v>
      </c>
      <c r="I8730" s="110">
        <v>1</v>
      </c>
      <c r="J8730" s="110">
        <v>2</v>
      </c>
      <c r="K8730" s="110">
        <v>20</v>
      </c>
      <c r="L8730" s="110" t="s">
        <v>3402</v>
      </c>
      <c r="M8730" s="12">
        <v>5</v>
      </c>
      <c r="N8730" s="12">
        <v>6</v>
      </c>
      <c r="O8730" s="12">
        <v>7</v>
      </c>
      <c r="P8730" s="12" t="s">
        <v>3303</v>
      </c>
      <c r="Q8730" s="110">
        <v>9</v>
      </c>
    </row>
    <row r="8731" spans="1:17" ht="22.5" x14ac:dyDescent="0.25">
      <c r="A8731" s="1" t="s">
        <v>2839</v>
      </c>
      <c r="B8731" s="1" t="s">
        <v>82</v>
      </c>
      <c r="C8731" s="4" t="s">
        <v>1269</v>
      </c>
      <c r="D8731" s="4" t="s">
        <v>3085</v>
      </c>
      <c r="E8731" s="2" t="s">
        <v>1</v>
      </c>
      <c r="F8731" s="2" t="s">
        <v>1</v>
      </c>
      <c r="G8731" s="2" t="s">
        <v>1</v>
      </c>
      <c r="H8731" s="2" t="s">
        <v>3086</v>
      </c>
      <c r="I8731" s="183">
        <v>0</v>
      </c>
      <c r="J8731" s="183"/>
      <c r="K8731" s="183"/>
      <c r="L8731" s="183"/>
      <c r="M8731" s="3" t="s">
        <v>1</v>
      </c>
      <c r="N8731" s="3" t="s">
        <v>1</v>
      </c>
      <c r="O8731" s="3"/>
      <c r="P8731" s="3"/>
      <c r="Q8731" s="161"/>
    </row>
    <row r="8732" spans="1:17" ht="33.75" x14ac:dyDescent="0.25">
      <c r="A8732" s="1" t="s">
        <v>1</v>
      </c>
      <c r="B8732" s="1" t="s">
        <v>1</v>
      </c>
      <c r="C8732" s="1" t="s">
        <v>1</v>
      </c>
      <c r="D8732" s="2" t="s">
        <v>1</v>
      </c>
      <c r="E8732" s="2" t="s">
        <v>1</v>
      </c>
      <c r="F8732" s="2" t="s">
        <v>1</v>
      </c>
      <c r="G8732" s="2" t="s">
        <v>1</v>
      </c>
      <c r="H8732" s="13" t="s">
        <v>14</v>
      </c>
      <c r="I8732" s="184">
        <f t="shared" ref="I8732:L8732" si="7300">SUM(I8733,I8741,I8743)</f>
        <v>8399782</v>
      </c>
      <c r="J8732" s="184">
        <f t="shared" ref="J8732" si="7301">SUM(J8733,J8741,J8743)</f>
        <v>7164368</v>
      </c>
      <c r="K8732" s="184">
        <f t="shared" ref="K8732" si="7302">SUM(K8733,K8741,K8743)</f>
        <v>5594280</v>
      </c>
      <c r="L8732" s="184">
        <f t="shared" si="7300"/>
        <v>1556514</v>
      </c>
      <c r="M8732" s="14">
        <f t="shared" ref="M8732:O8732" si="7303">SUM(M8733,M8741,M8743)</f>
        <v>603029</v>
      </c>
      <c r="N8732" s="14">
        <f t="shared" si="7303"/>
        <v>602779</v>
      </c>
      <c r="O8732" s="14">
        <f t="shared" si="7303"/>
        <v>350706</v>
      </c>
      <c r="P8732" s="14">
        <f t="shared" ref="P8732:P8767" si="7304">K8732+L8732</f>
        <v>7150794</v>
      </c>
      <c r="Q8732" s="184">
        <f t="shared" ref="Q8732:Q8767" si="7305">IF(J8732=0,"-",P8732/J8732*100)</f>
        <v>99.810534578904935</v>
      </c>
    </row>
    <row r="8733" spans="1:17" x14ac:dyDescent="0.25">
      <c r="A8733" s="4" t="s">
        <v>2839</v>
      </c>
      <c r="B8733" s="4" t="s">
        <v>82</v>
      </c>
      <c r="C8733" s="4" t="s">
        <v>1269</v>
      </c>
      <c r="D8733" s="4" t="s">
        <v>3085</v>
      </c>
      <c r="E8733" s="2" t="s">
        <v>15</v>
      </c>
      <c r="F8733" s="2" t="s">
        <v>1</v>
      </c>
      <c r="G8733" s="2" t="s">
        <v>1</v>
      </c>
      <c r="H8733" s="2" t="s">
        <v>16</v>
      </c>
      <c r="I8733" s="185">
        <f t="shared" ref="I8733:L8733" si="7306">SUM(I8734:I8735)</f>
        <v>6413484</v>
      </c>
      <c r="J8733" s="185">
        <f t="shared" ref="J8733" si="7307">SUM(J8734:J8735)</f>
        <v>6111827</v>
      </c>
      <c r="K8733" s="185">
        <f t="shared" ref="K8733" si="7308">SUM(K8734:K8735)</f>
        <v>4757732</v>
      </c>
      <c r="L8733" s="185">
        <f t="shared" si="7306"/>
        <v>1344521</v>
      </c>
      <c r="M8733" s="15">
        <f t="shared" ref="M8733:O8733" si="7309">SUM(M8734:M8735)</f>
        <v>527000</v>
      </c>
      <c r="N8733" s="15">
        <f t="shared" si="7309"/>
        <v>527000</v>
      </c>
      <c r="O8733" s="15">
        <f t="shared" si="7309"/>
        <v>290521</v>
      </c>
      <c r="P8733" s="15">
        <f t="shared" si="7304"/>
        <v>6102253</v>
      </c>
      <c r="Q8733" s="185">
        <f t="shared" si="7305"/>
        <v>99.843352895950758</v>
      </c>
    </row>
    <row r="8734" spans="1:17" x14ac:dyDescent="0.25">
      <c r="A8734" s="4" t="s">
        <v>2839</v>
      </c>
      <c r="B8734" s="4" t="s">
        <v>82</v>
      </c>
      <c r="C8734" s="4" t="s">
        <v>1269</v>
      </c>
      <c r="D8734" s="4" t="s">
        <v>3085</v>
      </c>
      <c r="E8734" s="3" t="s">
        <v>18</v>
      </c>
      <c r="F8734" s="4"/>
      <c r="G8734" s="16" t="s">
        <v>2860</v>
      </c>
      <c r="H8734" s="16" t="s">
        <v>17</v>
      </c>
      <c r="I8734" s="183">
        <v>5854184</v>
      </c>
      <c r="J8734" s="183">
        <v>5569954</v>
      </c>
      <c r="K8734" s="183">
        <v>4370680</v>
      </c>
      <c r="L8734" s="183">
        <f>M8734+N8734+O8734</f>
        <v>1199274</v>
      </c>
      <c r="M8734" s="17">
        <v>490000</v>
      </c>
      <c r="N8734" s="17">
        <v>490000</v>
      </c>
      <c r="O8734" s="17">
        <v>219274</v>
      </c>
      <c r="P8734" s="17">
        <f t="shared" si="7304"/>
        <v>5569954</v>
      </c>
      <c r="Q8734" s="183">
        <f t="shared" si="7305"/>
        <v>100</v>
      </c>
    </row>
    <row r="8735" spans="1:17" x14ac:dyDescent="0.25">
      <c r="A8735" s="1" t="s">
        <v>2839</v>
      </c>
      <c r="B8735" s="1" t="s">
        <v>82</v>
      </c>
      <c r="C8735" s="1" t="s">
        <v>1269</v>
      </c>
      <c r="D8735" s="1" t="s">
        <v>3085</v>
      </c>
      <c r="E8735" s="1" t="s">
        <v>20</v>
      </c>
      <c r="F8735" s="4" t="s">
        <v>1</v>
      </c>
      <c r="G8735" s="16" t="s">
        <v>1</v>
      </c>
      <c r="H8735" s="2" t="s">
        <v>21</v>
      </c>
      <c r="I8735" s="185">
        <f t="shared" ref="I8735:O8735" si="7310">SUM(I8736:I8740)</f>
        <v>559300</v>
      </c>
      <c r="J8735" s="185">
        <f t="shared" si="7310"/>
        <v>541873</v>
      </c>
      <c r="K8735" s="185">
        <f t="shared" si="7310"/>
        <v>387052</v>
      </c>
      <c r="L8735" s="185">
        <f t="shared" si="7310"/>
        <v>145247</v>
      </c>
      <c r="M8735" s="15">
        <f t="shared" si="7310"/>
        <v>37000</v>
      </c>
      <c r="N8735" s="15">
        <f t="shared" si="7310"/>
        <v>37000</v>
      </c>
      <c r="O8735" s="15">
        <f t="shared" si="7310"/>
        <v>71247</v>
      </c>
      <c r="P8735" s="15">
        <f t="shared" si="7304"/>
        <v>532299</v>
      </c>
      <c r="Q8735" s="185">
        <f t="shared" si="7305"/>
        <v>98.23316533578901</v>
      </c>
    </row>
    <row r="8736" spans="1:17" x14ac:dyDescent="0.25">
      <c r="A8736" s="4" t="s">
        <v>2839</v>
      </c>
      <c r="B8736" s="4" t="s">
        <v>82</v>
      </c>
      <c r="C8736" s="4" t="s">
        <v>1269</v>
      </c>
      <c r="D8736" s="4" t="s">
        <v>3085</v>
      </c>
      <c r="E8736" s="3" t="s">
        <v>22</v>
      </c>
      <c r="F8736" s="4" t="s">
        <v>3087</v>
      </c>
      <c r="G8736" s="16" t="s">
        <v>2860</v>
      </c>
      <c r="H8736" s="16" t="s">
        <v>86</v>
      </c>
      <c r="I8736" s="183">
        <v>79000</v>
      </c>
      <c r="J8736" s="183">
        <v>79000</v>
      </c>
      <c r="K8736" s="183">
        <v>50252</v>
      </c>
      <c r="L8736" s="183">
        <f>M8736+N8736+O8736</f>
        <v>28748</v>
      </c>
      <c r="M8736" s="17">
        <v>6000</v>
      </c>
      <c r="N8736" s="17">
        <v>6000</v>
      </c>
      <c r="O8736" s="17">
        <v>16748</v>
      </c>
      <c r="P8736" s="17">
        <f t="shared" si="7304"/>
        <v>79000</v>
      </c>
      <c r="Q8736" s="183">
        <f t="shared" si="7305"/>
        <v>100</v>
      </c>
    </row>
    <row r="8737" spans="1:17" x14ac:dyDescent="0.25">
      <c r="A8737" s="4" t="s">
        <v>2839</v>
      </c>
      <c r="B8737" s="4" t="s">
        <v>82</v>
      </c>
      <c r="C8737" s="4" t="s">
        <v>1269</v>
      </c>
      <c r="D8737" s="4" t="s">
        <v>3085</v>
      </c>
      <c r="E8737" s="3" t="s">
        <v>22</v>
      </c>
      <c r="F8737" s="4" t="s">
        <v>3088</v>
      </c>
      <c r="G8737" s="16" t="s">
        <v>2860</v>
      </c>
      <c r="H8737" s="16" t="s">
        <v>26</v>
      </c>
      <c r="I8737" s="183">
        <v>350000</v>
      </c>
      <c r="J8737" s="183">
        <v>350000</v>
      </c>
      <c r="K8737" s="183">
        <v>233501</v>
      </c>
      <c r="L8737" s="183">
        <f>M8737+N8737+O8737</f>
        <v>116499</v>
      </c>
      <c r="M8737" s="17">
        <v>31000</v>
      </c>
      <c r="N8737" s="17">
        <v>31000</v>
      </c>
      <c r="O8737" s="17">
        <v>54499</v>
      </c>
      <c r="P8737" s="17">
        <f t="shared" si="7304"/>
        <v>350000</v>
      </c>
      <c r="Q8737" s="183">
        <f t="shared" si="7305"/>
        <v>100</v>
      </c>
    </row>
    <row r="8738" spans="1:17" x14ac:dyDescent="0.25">
      <c r="A8738" s="4" t="s">
        <v>2839</v>
      </c>
      <c r="B8738" s="4" t="s">
        <v>82</v>
      </c>
      <c r="C8738" s="4" t="s">
        <v>1269</v>
      </c>
      <c r="D8738" s="4" t="s">
        <v>3085</v>
      </c>
      <c r="E8738" s="3" t="s">
        <v>22</v>
      </c>
      <c r="F8738" s="4" t="s">
        <v>3089</v>
      </c>
      <c r="G8738" s="16" t="s">
        <v>2860</v>
      </c>
      <c r="H8738" s="16" t="s">
        <v>28</v>
      </c>
      <c r="I8738" s="183">
        <v>67200</v>
      </c>
      <c r="J8738" s="183">
        <v>69773</v>
      </c>
      <c r="K8738" s="183">
        <v>69773</v>
      </c>
      <c r="L8738" s="183">
        <f>M8738+N8738+O8738</f>
        <v>0</v>
      </c>
      <c r="M8738" s="17">
        <v>0</v>
      </c>
      <c r="N8738" s="17">
        <v>0</v>
      </c>
      <c r="O8738" s="17">
        <v>0</v>
      </c>
      <c r="P8738" s="17">
        <f t="shared" si="7304"/>
        <v>69773</v>
      </c>
      <c r="Q8738" s="183">
        <f t="shared" si="7305"/>
        <v>100</v>
      </c>
    </row>
    <row r="8739" spans="1:17" x14ac:dyDescent="0.25">
      <c r="A8739" s="4" t="s">
        <v>2839</v>
      </c>
      <c r="B8739" s="4" t="s">
        <v>82</v>
      </c>
      <c r="C8739" s="4" t="s">
        <v>1269</v>
      </c>
      <c r="D8739" s="4" t="s">
        <v>3085</v>
      </c>
      <c r="E8739" s="3" t="s">
        <v>22</v>
      </c>
      <c r="F8739" s="4" t="s">
        <v>3090</v>
      </c>
      <c r="G8739" s="16" t="s">
        <v>2860</v>
      </c>
      <c r="H8739" s="16" t="s">
        <v>24</v>
      </c>
      <c r="I8739" s="183">
        <v>10100</v>
      </c>
      <c r="J8739" s="183">
        <v>10100</v>
      </c>
      <c r="K8739" s="183">
        <v>9702</v>
      </c>
      <c r="L8739" s="183">
        <f>M8739+N8739+O8739</f>
        <v>0</v>
      </c>
      <c r="M8739" s="17"/>
      <c r="N8739" s="17"/>
      <c r="O8739" s="17"/>
      <c r="P8739" s="17">
        <f t="shared" si="7304"/>
        <v>9702</v>
      </c>
      <c r="Q8739" s="183">
        <f t="shared" si="7305"/>
        <v>96.059405940594061</v>
      </c>
    </row>
    <row r="8740" spans="1:17" x14ac:dyDescent="0.25">
      <c r="A8740" s="4" t="s">
        <v>2839</v>
      </c>
      <c r="B8740" s="4" t="s">
        <v>82</v>
      </c>
      <c r="C8740" s="4" t="s">
        <v>1269</v>
      </c>
      <c r="D8740" s="4" t="s">
        <v>3085</v>
      </c>
      <c r="E8740" s="3" t="s">
        <v>22</v>
      </c>
      <c r="F8740" s="4" t="s">
        <v>3091</v>
      </c>
      <c r="G8740" s="16" t="s">
        <v>2860</v>
      </c>
      <c r="H8740" s="16" t="s">
        <v>30</v>
      </c>
      <c r="I8740" s="183">
        <v>53000</v>
      </c>
      <c r="J8740" s="183">
        <v>33000</v>
      </c>
      <c r="K8740" s="183">
        <v>23824</v>
      </c>
      <c r="L8740" s="183">
        <f>M8740+N8740+O8740</f>
        <v>0</v>
      </c>
      <c r="M8740" s="17"/>
      <c r="N8740" s="17"/>
      <c r="O8740" s="17"/>
      <c r="P8740" s="17">
        <f t="shared" si="7304"/>
        <v>23824</v>
      </c>
      <c r="Q8740" s="183">
        <f t="shared" si="7305"/>
        <v>72.193939393939402</v>
      </c>
    </row>
    <row r="8741" spans="1:17" x14ac:dyDescent="0.25">
      <c r="A8741" s="4" t="s">
        <v>2839</v>
      </c>
      <c r="B8741" s="4" t="s">
        <v>82</v>
      </c>
      <c r="C8741" s="4" t="s">
        <v>1269</v>
      </c>
      <c r="D8741" s="4" t="s">
        <v>3085</v>
      </c>
      <c r="E8741" s="2" t="s">
        <v>31</v>
      </c>
      <c r="F8741" s="2" t="s">
        <v>1</v>
      </c>
      <c r="G8741" s="2" t="s">
        <v>1</v>
      </c>
      <c r="H8741" s="2" t="s">
        <v>32</v>
      </c>
      <c r="I8741" s="185">
        <f t="shared" ref="I8741:O8741" si="7311">SUM(I8742)</f>
        <v>625711</v>
      </c>
      <c r="J8741" s="185">
        <f t="shared" si="7311"/>
        <v>595117</v>
      </c>
      <c r="K8741" s="185">
        <f t="shared" si="7311"/>
        <v>454385</v>
      </c>
      <c r="L8741" s="185">
        <f t="shared" si="7311"/>
        <v>140732</v>
      </c>
      <c r="M8741" s="15">
        <f t="shared" si="7311"/>
        <v>51400</v>
      </c>
      <c r="N8741" s="15">
        <f t="shared" si="7311"/>
        <v>51400</v>
      </c>
      <c r="O8741" s="15">
        <f t="shared" si="7311"/>
        <v>37932</v>
      </c>
      <c r="P8741" s="15">
        <f t="shared" si="7304"/>
        <v>595117</v>
      </c>
      <c r="Q8741" s="185">
        <f t="shared" si="7305"/>
        <v>100</v>
      </c>
    </row>
    <row r="8742" spans="1:17" x14ac:dyDescent="0.25">
      <c r="A8742" s="4" t="s">
        <v>2839</v>
      </c>
      <c r="B8742" s="4" t="s">
        <v>82</v>
      </c>
      <c r="C8742" s="4" t="s">
        <v>1269</v>
      </c>
      <c r="D8742" s="4" t="s">
        <v>3085</v>
      </c>
      <c r="E8742" s="3" t="s">
        <v>34</v>
      </c>
      <c r="F8742" s="4"/>
      <c r="G8742" s="16" t="s">
        <v>2860</v>
      </c>
      <c r="H8742" s="16" t="s">
        <v>33</v>
      </c>
      <c r="I8742" s="183">
        <v>625711</v>
      </c>
      <c r="J8742" s="183">
        <v>595117</v>
      </c>
      <c r="K8742" s="183">
        <v>454385</v>
      </c>
      <c r="L8742" s="183">
        <f>M8742+N8742+O8742</f>
        <v>140732</v>
      </c>
      <c r="M8742" s="17">
        <v>51400</v>
      </c>
      <c r="N8742" s="17">
        <v>51400</v>
      </c>
      <c r="O8742" s="17">
        <v>37932</v>
      </c>
      <c r="P8742" s="17">
        <f t="shared" si="7304"/>
        <v>595117</v>
      </c>
      <c r="Q8742" s="183">
        <f t="shared" si="7305"/>
        <v>100</v>
      </c>
    </row>
    <row r="8743" spans="1:17" x14ac:dyDescent="0.25">
      <c r="A8743" s="4" t="s">
        <v>2839</v>
      </c>
      <c r="B8743" s="4" t="s">
        <v>82</v>
      </c>
      <c r="C8743" s="4" t="s">
        <v>1269</v>
      </c>
      <c r="D8743" s="4" t="s">
        <v>3085</v>
      </c>
      <c r="E8743" s="2" t="s">
        <v>35</v>
      </c>
      <c r="F8743" s="2" t="s">
        <v>1</v>
      </c>
      <c r="G8743" s="2" t="s">
        <v>1</v>
      </c>
      <c r="H8743" s="2" t="s">
        <v>36</v>
      </c>
      <c r="I8743" s="185">
        <f t="shared" ref="I8743:O8743" si="7312">SUM(I8744:I8752)</f>
        <v>1360587</v>
      </c>
      <c r="J8743" s="185">
        <f t="shared" si="7312"/>
        <v>457424</v>
      </c>
      <c r="K8743" s="185">
        <f t="shared" si="7312"/>
        <v>382163</v>
      </c>
      <c r="L8743" s="185">
        <f t="shared" si="7312"/>
        <v>71261</v>
      </c>
      <c r="M8743" s="15">
        <f t="shared" si="7312"/>
        <v>24629</v>
      </c>
      <c r="N8743" s="15">
        <f t="shared" si="7312"/>
        <v>24379</v>
      </c>
      <c r="O8743" s="15">
        <f t="shared" si="7312"/>
        <v>22253</v>
      </c>
      <c r="P8743" s="15">
        <f t="shared" si="7304"/>
        <v>453424</v>
      </c>
      <c r="Q8743" s="185">
        <f t="shared" si="7305"/>
        <v>99.12553779425653</v>
      </c>
    </row>
    <row r="8744" spans="1:17" x14ac:dyDescent="0.25">
      <c r="A8744" s="4" t="s">
        <v>2839</v>
      </c>
      <c r="B8744" s="4" t="s">
        <v>82</v>
      </c>
      <c r="C8744" s="4" t="s">
        <v>1269</v>
      </c>
      <c r="D8744" s="4" t="s">
        <v>3085</v>
      </c>
      <c r="E8744" s="3" t="s">
        <v>39</v>
      </c>
      <c r="F8744" s="4"/>
      <c r="G8744" s="16" t="s">
        <v>2860</v>
      </c>
      <c r="H8744" s="16" t="s">
        <v>38</v>
      </c>
      <c r="I8744" s="183">
        <v>190100</v>
      </c>
      <c r="J8744" s="183">
        <v>9027</v>
      </c>
      <c r="K8744" s="183">
        <v>9027</v>
      </c>
      <c r="L8744" s="183">
        <f t="shared" ref="L8744:L8751" si="7313">M8744+N8744+O8744</f>
        <v>0</v>
      </c>
      <c r="M8744" s="17">
        <v>0</v>
      </c>
      <c r="N8744" s="17">
        <v>0</v>
      </c>
      <c r="O8744" s="17">
        <v>0</v>
      </c>
      <c r="P8744" s="17">
        <f t="shared" si="7304"/>
        <v>9027</v>
      </c>
      <c r="Q8744" s="183">
        <f t="shared" si="7305"/>
        <v>100</v>
      </c>
    </row>
    <row r="8745" spans="1:17" x14ac:dyDescent="0.25">
      <c r="A8745" s="4" t="s">
        <v>2839</v>
      </c>
      <c r="B8745" s="4" t="s">
        <v>82</v>
      </c>
      <c r="C8745" s="4" t="s">
        <v>1269</v>
      </c>
      <c r="D8745" s="4" t="s">
        <v>3085</v>
      </c>
      <c r="E8745" s="3" t="s">
        <v>197</v>
      </c>
      <c r="F8745" s="4"/>
      <c r="G8745" s="16" t="s">
        <v>2860</v>
      </c>
      <c r="H8745" s="16" t="s">
        <v>196</v>
      </c>
      <c r="I8745" s="183">
        <v>191787</v>
      </c>
      <c r="J8745" s="183">
        <v>104487</v>
      </c>
      <c r="K8745" s="183">
        <v>88200</v>
      </c>
      <c r="L8745" s="183">
        <f t="shared" si="7313"/>
        <v>16287</v>
      </c>
      <c r="M8745" s="17">
        <v>5429</v>
      </c>
      <c r="N8745" s="17">
        <v>5429</v>
      </c>
      <c r="O8745" s="17">
        <v>5429</v>
      </c>
      <c r="P8745" s="17">
        <f t="shared" si="7304"/>
        <v>104487</v>
      </c>
      <c r="Q8745" s="183">
        <f t="shared" si="7305"/>
        <v>100</v>
      </c>
    </row>
    <row r="8746" spans="1:17" x14ac:dyDescent="0.25">
      <c r="A8746" s="4" t="s">
        <v>2839</v>
      </c>
      <c r="B8746" s="4" t="s">
        <v>82</v>
      </c>
      <c r="C8746" s="4" t="s">
        <v>1269</v>
      </c>
      <c r="D8746" s="4" t="s">
        <v>3085</v>
      </c>
      <c r="E8746" s="3" t="s">
        <v>200</v>
      </c>
      <c r="F8746" s="4"/>
      <c r="G8746" s="16" t="s">
        <v>2860</v>
      </c>
      <c r="H8746" s="16" t="s">
        <v>199</v>
      </c>
      <c r="I8746" s="183">
        <v>35000</v>
      </c>
      <c r="J8746" s="183">
        <v>20400</v>
      </c>
      <c r="K8746" s="183">
        <v>14101</v>
      </c>
      <c r="L8746" s="183">
        <f t="shared" si="7313"/>
        <v>6299</v>
      </c>
      <c r="M8746" s="17">
        <v>2100</v>
      </c>
      <c r="N8746" s="17">
        <v>2100</v>
      </c>
      <c r="O8746" s="17">
        <v>2099</v>
      </c>
      <c r="P8746" s="17">
        <f t="shared" si="7304"/>
        <v>20400</v>
      </c>
      <c r="Q8746" s="183">
        <f t="shared" si="7305"/>
        <v>100</v>
      </c>
    </row>
    <row r="8747" spans="1:17" x14ac:dyDescent="0.25">
      <c r="A8747" s="4" t="s">
        <v>2839</v>
      </c>
      <c r="B8747" s="4" t="s">
        <v>82</v>
      </c>
      <c r="C8747" s="4" t="s">
        <v>1269</v>
      </c>
      <c r="D8747" s="4" t="s">
        <v>3085</v>
      </c>
      <c r="E8747" s="3" t="s">
        <v>203</v>
      </c>
      <c r="F8747" s="4"/>
      <c r="G8747" s="16" t="s">
        <v>2860</v>
      </c>
      <c r="H8747" s="16" t="s">
        <v>202</v>
      </c>
      <c r="I8747" s="183">
        <v>75000</v>
      </c>
      <c r="J8747" s="183">
        <v>138793</v>
      </c>
      <c r="K8747" s="183">
        <v>138793</v>
      </c>
      <c r="L8747" s="183">
        <f t="shared" si="7313"/>
        <v>0</v>
      </c>
      <c r="M8747" s="17"/>
      <c r="N8747" s="17"/>
      <c r="O8747" s="17"/>
      <c r="P8747" s="17">
        <f t="shared" si="7304"/>
        <v>138793</v>
      </c>
      <c r="Q8747" s="183">
        <f t="shared" si="7305"/>
        <v>100</v>
      </c>
    </row>
    <row r="8748" spans="1:17" x14ac:dyDescent="0.25">
      <c r="A8748" s="4" t="s">
        <v>2839</v>
      </c>
      <c r="B8748" s="4" t="s">
        <v>82</v>
      </c>
      <c r="C8748" s="4" t="s">
        <v>1269</v>
      </c>
      <c r="D8748" s="4" t="s">
        <v>3085</v>
      </c>
      <c r="E8748" s="3" t="s">
        <v>206</v>
      </c>
      <c r="F8748" s="4"/>
      <c r="G8748" s="16" t="s">
        <v>2860</v>
      </c>
      <c r="H8748" s="16" t="s">
        <v>205</v>
      </c>
      <c r="I8748" s="183">
        <v>27000</v>
      </c>
      <c r="J8748" s="183">
        <v>0</v>
      </c>
      <c r="K8748" s="183">
        <v>0</v>
      </c>
      <c r="L8748" s="183">
        <f t="shared" si="7313"/>
        <v>0</v>
      </c>
      <c r="M8748" s="17"/>
      <c r="N8748" s="17"/>
      <c r="O8748" s="17"/>
      <c r="P8748" s="17">
        <f t="shared" si="7304"/>
        <v>0</v>
      </c>
      <c r="Q8748" s="161" t="str">
        <f t="shared" si="7305"/>
        <v>-</v>
      </c>
    </row>
    <row r="8749" spans="1:17" x14ac:dyDescent="0.25">
      <c r="A8749" s="4" t="s">
        <v>2839</v>
      </c>
      <c r="B8749" s="4" t="s">
        <v>82</v>
      </c>
      <c r="C8749" s="4" t="s">
        <v>1269</v>
      </c>
      <c r="D8749" s="4" t="s">
        <v>3085</v>
      </c>
      <c r="E8749" s="3" t="s">
        <v>209</v>
      </c>
      <c r="F8749" s="4"/>
      <c r="G8749" s="16" t="s">
        <v>2860</v>
      </c>
      <c r="H8749" s="16" t="s">
        <v>208</v>
      </c>
      <c r="I8749" s="183">
        <v>6000</v>
      </c>
      <c r="J8749" s="183">
        <v>0</v>
      </c>
      <c r="K8749" s="183">
        <v>0</v>
      </c>
      <c r="L8749" s="183">
        <f t="shared" si="7313"/>
        <v>0</v>
      </c>
      <c r="M8749" s="17"/>
      <c r="N8749" s="17"/>
      <c r="O8749" s="17"/>
      <c r="P8749" s="17">
        <f t="shared" si="7304"/>
        <v>0</v>
      </c>
      <c r="Q8749" s="161" t="str">
        <f t="shared" si="7305"/>
        <v>-</v>
      </c>
    </row>
    <row r="8750" spans="1:17" x14ac:dyDescent="0.25">
      <c r="A8750" s="4" t="s">
        <v>2839</v>
      </c>
      <c r="B8750" s="4" t="s">
        <v>82</v>
      </c>
      <c r="C8750" s="4" t="s">
        <v>1269</v>
      </c>
      <c r="D8750" s="4" t="s">
        <v>3085</v>
      </c>
      <c r="E8750" s="3" t="s">
        <v>212</v>
      </c>
      <c r="F8750" s="4"/>
      <c r="G8750" s="16" t="s">
        <v>2860</v>
      </c>
      <c r="H8750" s="16" t="s">
        <v>211</v>
      </c>
      <c r="I8750" s="183">
        <v>35000</v>
      </c>
      <c r="J8750" s="183">
        <v>10000</v>
      </c>
      <c r="K8750" s="183">
        <v>6650</v>
      </c>
      <c r="L8750" s="183">
        <f t="shared" si="7313"/>
        <v>3350</v>
      </c>
      <c r="M8750" s="17">
        <v>1300</v>
      </c>
      <c r="N8750" s="17">
        <v>1050</v>
      </c>
      <c r="O8750" s="17">
        <v>1000</v>
      </c>
      <c r="P8750" s="17">
        <f t="shared" si="7304"/>
        <v>10000</v>
      </c>
      <c r="Q8750" s="183">
        <f t="shared" si="7305"/>
        <v>100</v>
      </c>
    </row>
    <row r="8751" spans="1:17" x14ac:dyDescent="0.25">
      <c r="A8751" s="4" t="s">
        <v>2839</v>
      </c>
      <c r="B8751" s="4" t="s">
        <v>82</v>
      </c>
      <c r="C8751" s="4" t="s">
        <v>1269</v>
      </c>
      <c r="D8751" s="4" t="s">
        <v>3085</v>
      </c>
      <c r="E8751" s="3" t="s">
        <v>215</v>
      </c>
      <c r="F8751" s="4"/>
      <c r="G8751" s="16" t="s">
        <v>2860</v>
      </c>
      <c r="H8751" s="16" t="s">
        <v>214</v>
      </c>
      <c r="I8751" s="183">
        <v>17000</v>
      </c>
      <c r="J8751" s="183">
        <v>0</v>
      </c>
      <c r="K8751" s="183">
        <v>0</v>
      </c>
      <c r="L8751" s="183">
        <f t="shared" si="7313"/>
        <v>0</v>
      </c>
      <c r="M8751" s="17">
        <v>0</v>
      </c>
      <c r="N8751" s="17">
        <v>0</v>
      </c>
      <c r="O8751" s="17">
        <v>0</v>
      </c>
      <c r="P8751" s="17">
        <f t="shared" si="7304"/>
        <v>0</v>
      </c>
      <c r="Q8751" s="161" t="str">
        <f t="shared" si="7305"/>
        <v>-</v>
      </c>
    </row>
    <row r="8752" spans="1:17" x14ac:dyDescent="0.25">
      <c r="A8752" s="1" t="s">
        <v>2839</v>
      </c>
      <c r="B8752" s="1" t="s">
        <v>82</v>
      </c>
      <c r="C8752" s="1" t="s">
        <v>1269</v>
      </c>
      <c r="D8752" s="1" t="s">
        <v>3085</v>
      </c>
      <c r="E8752" s="1" t="s">
        <v>40</v>
      </c>
      <c r="F8752" s="4" t="s">
        <v>1</v>
      </c>
      <c r="G8752" s="16" t="s">
        <v>1</v>
      </c>
      <c r="H8752" s="2" t="s">
        <v>41</v>
      </c>
      <c r="I8752" s="185">
        <f t="shared" ref="I8752:O8752" si="7314">SUM(I8753:I8755)</f>
        <v>783700</v>
      </c>
      <c r="J8752" s="185">
        <f t="shared" si="7314"/>
        <v>174717</v>
      </c>
      <c r="K8752" s="185">
        <f t="shared" si="7314"/>
        <v>125392</v>
      </c>
      <c r="L8752" s="185">
        <f t="shared" si="7314"/>
        <v>45325</v>
      </c>
      <c r="M8752" s="15">
        <f t="shared" si="7314"/>
        <v>15800</v>
      </c>
      <c r="N8752" s="15">
        <f t="shared" si="7314"/>
        <v>15800</v>
      </c>
      <c r="O8752" s="15">
        <f t="shared" si="7314"/>
        <v>13725</v>
      </c>
      <c r="P8752" s="15">
        <f t="shared" si="7304"/>
        <v>170717</v>
      </c>
      <c r="Q8752" s="185">
        <f t="shared" si="7305"/>
        <v>97.710583400584952</v>
      </c>
    </row>
    <row r="8753" spans="1:17" x14ac:dyDescent="0.25">
      <c r="A8753" s="4" t="s">
        <v>2839</v>
      </c>
      <c r="B8753" s="4" t="s">
        <v>82</v>
      </c>
      <c r="C8753" s="4" t="s">
        <v>1269</v>
      </c>
      <c r="D8753" s="4" t="s">
        <v>3085</v>
      </c>
      <c r="E8753" s="3" t="s">
        <v>42</v>
      </c>
      <c r="F8753" s="4"/>
      <c r="G8753" s="16" t="s">
        <v>2860</v>
      </c>
      <c r="H8753" s="16" t="s">
        <v>41</v>
      </c>
      <c r="I8753" s="183">
        <v>740100</v>
      </c>
      <c r="J8753" s="183">
        <v>138513</v>
      </c>
      <c r="K8753" s="183">
        <v>97586</v>
      </c>
      <c r="L8753" s="183">
        <f>M8753+N8753+O8753</f>
        <v>36927</v>
      </c>
      <c r="M8753" s="208">
        <v>13000</v>
      </c>
      <c r="N8753" s="208">
        <v>13000</v>
      </c>
      <c r="O8753" s="17">
        <v>10927</v>
      </c>
      <c r="P8753" s="17">
        <f t="shared" si="7304"/>
        <v>134513</v>
      </c>
      <c r="Q8753" s="183">
        <f t="shared" si="7305"/>
        <v>97.112184415903201</v>
      </c>
    </row>
    <row r="8754" spans="1:17" ht="22.5" x14ac:dyDescent="0.25">
      <c r="A8754" s="4" t="s">
        <v>2839</v>
      </c>
      <c r="B8754" s="4" t="s">
        <v>82</v>
      </c>
      <c r="C8754" s="4" t="s">
        <v>1269</v>
      </c>
      <c r="D8754" s="4" t="s">
        <v>3085</v>
      </c>
      <c r="E8754" s="3" t="s">
        <v>42</v>
      </c>
      <c r="F8754" s="4" t="s">
        <v>3092</v>
      </c>
      <c r="G8754" s="16" t="s">
        <v>2860</v>
      </c>
      <c r="H8754" s="16" t="s">
        <v>50</v>
      </c>
      <c r="I8754" s="183">
        <v>19600</v>
      </c>
      <c r="J8754" s="183">
        <v>18204</v>
      </c>
      <c r="K8754" s="183">
        <v>14306</v>
      </c>
      <c r="L8754" s="183">
        <f>M8754+N8754+O8754</f>
        <v>3898</v>
      </c>
      <c r="M8754" s="17">
        <v>1300</v>
      </c>
      <c r="N8754" s="17">
        <v>1300</v>
      </c>
      <c r="O8754" s="17">
        <v>1298</v>
      </c>
      <c r="P8754" s="17">
        <f t="shared" si="7304"/>
        <v>18204</v>
      </c>
      <c r="Q8754" s="183">
        <f t="shared" si="7305"/>
        <v>100</v>
      </c>
    </row>
    <row r="8755" spans="1:17" ht="22.5" x14ac:dyDescent="0.25">
      <c r="A8755" s="4" t="s">
        <v>2839</v>
      </c>
      <c r="B8755" s="4" t="s">
        <v>82</v>
      </c>
      <c r="C8755" s="4" t="s">
        <v>1269</v>
      </c>
      <c r="D8755" s="4" t="s">
        <v>3085</v>
      </c>
      <c r="E8755" s="3" t="s">
        <v>42</v>
      </c>
      <c r="F8755" s="4" t="s">
        <v>3093</v>
      </c>
      <c r="G8755" s="16" t="s">
        <v>2860</v>
      </c>
      <c r="H8755" s="16" t="s">
        <v>56</v>
      </c>
      <c r="I8755" s="183">
        <v>24000</v>
      </c>
      <c r="J8755" s="183">
        <v>18000</v>
      </c>
      <c r="K8755" s="183">
        <v>13500</v>
      </c>
      <c r="L8755" s="183">
        <f>M8755+N8755+O8755</f>
        <v>4500</v>
      </c>
      <c r="M8755" s="17">
        <v>1500</v>
      </c>
      <c r="N8755" s="17">
        <v>1500</v>
      </c>
      <c r="O8755" s="17">
        <v>1500</v>
      </c>
      <c r="P8755" s="17">
        <f t="shared" si="7304"/>
        <v>18000</v>
      </c>
      <c r="Q8755" s="183">
        <f t="shared" si="7305"/>
        <v>100</v>
      </c>
    </row>
    <row r="8756" spans="1:17" ht="22.5" x14ac:dyDescent="0.25">
      <c r="A8756" s="1" t="s">
        <v>1</v>
      </c>
      <c r="B8756" s="1" t="s">
        <v>1</v>
      </c>
      <c r="C8756" s="1" t="s">
        <v>1</v>
      </c>
      <c r="D8756" s="2" t="s">
        <v>1</v>
      </c>
      <c r="E8756" s="2" t="s">
        <v>1</v>
      </c>
      <c r="F8756" s="2" t="s">
        <v>1</v>
      </c>
      <c r="G8756" s="2" t="s">
        <v>1</v>
      </c>
      <c r="H8756" s="13" t="s">
        <v>57</v>
      </c>
      <c r="I8756" s="184">
        <f t="shared" ref="I8756:O8756" si="7315">SUM(I8757)</f>
        <v>27500</v>
      </c>
      <c r="J8756" s="184">
        <f t="shared" si="7315"/>
        <v>0</v>
      </c>
      <c r="K8756" s="184">
        <f t="shared" si="7315"/>
        <v>0</v>
      </c>
      <c r="L8756" s="184">
        <f t="shared" si="7315"/>
        <v>0</v>
      </c>
      <c r="M8756" s="14">
        <f t="shared" si="7315"/>
        <v>0</v>
      </c>
      <c r="N8756" s="14">
        <f t="shared" si="7315"/>
        <v>0</v>
      </c>
      <c r="O8756" s="14">
        <f t="shared" si="7315"/>
        <v>0</v>
      </c>
      <c r="P8756" s="14">
        <f t="shared" si="7304"/>
        <v>0</v>
      </c>
      <c r="Q8756" s="163" t="str">
        <f t="shared" si="7305"/>
        <v>-</v>
      </c>
    </row>
    <row r="8757" spans="1:17" x14ac:dyDescent="0.25">
      <c r="A8757" s="4" t="s">
        <v>2839</v>
      </c>
      <c r="B8757" s="4" t="s">
        <v>82</v>
      </c>
      <c r="C8757" s="4" t="s">
        <v>1269</v>
      </c>
      <c r="D8757" s="4" t="s">
        <v>3085</v>
      </c>
      <c r="E8757" s="2" t="s">
        <v>58</v>
      </c>
      <c r="F8757" s="2" t="s">
        <v>1</v>
      </c>
      <c r="G8757" s="2" t="s">
        <v>1</v>
      </c>
      <c r="H8757" s="2" t="s">
        <v>59</v>
      </c>
      <c r="I8757" s="185">
        <f t="shared" ref="I8757:L8757" si="7316">SUM(I8758:I8760)</f>
        <v>27500</v>
      </c>
      <c r="J8757" s="185">
        <f t="shared" ref="J8757" si="7317">SUM(J8758:J8760)</f>
        <v>0</v>
      </c>
      <c r="K8757" s="185">
        <f t="shared" ref="K8757" si="7318">SUM(K8758:K8760)</f>
        <v>0</v>
      </c>
      <c r="L8757" s="185">
        <f t="shared" si="7316"/>
        <v>0</v>
      </c>
      <c r="M8757" s="15">
        <f t="shared" ref="M8757:O8757" si="7319">SUM(M8758:M8760)</f>
        <v>0</v>
      </c>
      <c r="N8757" s="15">
        <f t="shared" si="7319"/>
        <v>0</v>
      </c>
      <c r="O8757" s="15">
        <f t="shared" si="7319"/>
        <v>0</v>
      </c>
      <c r="P8757" s="15">
        <f t="shared" si="7304"/>
        <v>0</v>
      </c>
      <c r="Q8757" s="164" t="str">
        <f t="shared" si="7305"/>
        <v>-</v>
      </c>
    </row>
    <row r="8758" spans="1:17" x14ac:dyDescent="0.25">
      <c r="A8758" s="4" t="s">
        <v>2839</v>
      </c>
      <c r="B8758" s="4" t="s">
        <v>82</v>
      </c>
      <c r="C8758" s="4" t="s">
        <v>1269</v>
      </c>
      <c r="D8758" s="4" t="s">
        <v>3085</v>
      </c>
      <c r="E8758" s="3" t="s">
        <v>105</v>
      </c>
      <c r="F8758" s="4"/>
      <c r="G8758" s="16" t="s">
        <v>2860</v>
      </c>
      <c r="H8758" s="16" t="s">
        <v>104</v>
      </c>
      <c r="I8758" s="183">
        <v>2200</v>
      </c>
      <c r="J8758" s="183">
        <v>0</v>
      </c>
      <c r="K8758" s="183">
        <v>0</v>
      </c>
      <c r="L8758" s="183">
        <f>M8758+N8758+O8758</f>
        <v>0</v>
      </c>
      <c r="M8758" s="17">
        <v>0</v>
      </c>
      <c r="N8758" s="17">
        <v>0</v>
      </c>
      <c r="O8758" s="17">
        <v>0</v>
      </c>
      <c r="P8758" s="17">
        <f t="shared" si="7304"/>
        <v>0</v>
      </c>
      <c r="Q8758" s="161" t="str">
        <f t="shared" si="7305"/>
        <v>-</v>
      </c>
    </row>
    <row r="8759" spans="1:17" x14ac:dyDescent="0.25">
      <c r="A8759" s="4" t="s">
        <v>2839</v>
      </c>
      <c r="B8759" s="4" t="s">
        <v>82</v>
      </c>
      <c r="C8759" s="4" t="s">
        <v>1269</v>
      </c>
      <c r="D8759" s="4" t="s">
        <v>3085</v>
      </c>
      <c r="E8759" s="3" t="s">
        <v>62</v>
      </c>
      <c r="F8759" s="4"/>
      <c r="G8759" s="16" t="s">
        <v>2860</v>
      </c>
      <c r="H8759" s="16" t="s">
        <v>61</v>
      </c>
      <c r="I8759" s="183">
        <v>200</v>
      </c>
      <c r="J8759" s="183">
        <v>0</v>
      </c>
      <c r="K8759" s="183">
        <v>0</v>
      </c>
      <c r="L8759" s="183">
        <f>M8759+N8759+O8759</f>
        <v>0</v>
      </c>
      <c r="M8759" s="17">
        <v>0</v>
      </c>
      <c r="N8759" s="17">
        <v>0</v>
      </c>
      <c r="O8759" s="17">
        <v>0</v>
      </c>
      <c r="P8759" s="17">
        <f t="shared" si="7304"/>
        <v>0</v>
      </c>
      <c r="Q8759" s="161" t="str">
        <f t="shared" si="7305"/>
        <v>-</v>
      </c>
    </row>
    <row r="8760" spans="1:17" x14ac:dyDescent="0.25">
      <c r="A8760" s="4" t="s">
        <v>2839</v>
      </c>
      <c r="B8760" s="4" t="s">
        <v>82</v>
      </c>
      <c r="C8760" s="4" t="s">
        <v>1269</v>
      </c>
      <c r="D8760" s="4" t="s">
        <v>3085</v>
      </c>
      <c r="E8760" s="3" t="s">
        <v>69</v>
      </c>
      <c r="F8760" s="4"/>
      <c r="G8760" s="16" t="s">
        <v>2860</v>
      </c>
      <c r="H8760" s="16" t="s">
        <v>68</v>
      </c>
      <c r="I8760" s="183">
        <v>25100</v>
      </c>
      <c r="J8760" s="183">
        <v>0</v>
      </c>
      <c r="K8760" s="183">
        <v>0</v>
      </c>
      <c r="L8760" s="183">
        <f>M8760+N8760+O8760</f>
        <v>0</v>
      </c>
      <c r="M8760" s="17">
        <v>0</v>
      </c>
      <c r="N8760" s="17">
        <v>0</v>
      </c>
      <c r="O8760" s="17">
        <v>0</v>
      </c>
      <c r="P8760" s="17">
        <f t="shared" si="7304"/>
        <v>0</v>
      </c>
      <c r="Q8760" s="161" t="str">
        <f t="shared" si="7305"/>
        <v>-</v>
      </c>
    </row>
    <row r="8761" spans="1:17" ht="22.5" x14ac:dyDescent="0.25">
      <c r="A8761" s="1" t="s">
        <v>1</v>
      </c>
      <c r="B8761" s="1" t="s">
        <v>1</v>
      </c>
      <c r="C8761" s="1" t="s">
        <v>1</v>
      </c>
      <c r="D8761" s="2" t="s">
        <v>1</v>
      </c>
      <c r="E8761" s="2" t="s">
        <v>1</v>
      </c>
      <c r="F8761" s="2" t="s">
        <v>1</v>
      </c>
      <c r="G8761" s="2" t="s">
        <v>1</v>
      </c>
      <c r="H8761" s="13" t="s">
        <v>70</v>
      </c>
      <c r="I8761" s="184">
        <f t="shared" ref="I8761:O8761" si="7320">SUM(I8762)</f>
        <v>320100</v>
      </c>
      <c r="J8761" s="184">
        <f t="shared" si="7320"/>
        <v>84564</v>
      </c>
      <c r="K8761" s="184">
        <f t="shared" si="7320"/>
        <v>84564</v>
      </c>
      <c r="L8761" s="184">
        <f t="shared" si="7320"/>
        <v>0</v>
      </c>
      <c r="M8761" s="14">
        <f t="shared" si="7320"/>
        <v>0</v>
      </c>
      <c r="N8761" s="14">
        <f t="shared" si="7320"/>
        <v>0</v>
      </c>
      <c r="O8761" s="14">
        <f t="shared" si="7320"/>
        <v>0</v>
      </c>
      <c r="P8761" s="14">
        <f t="shared" si="7304"/>
        <v>84564</v>
      </c>
      <c r="Q8761" s="184">
        <f t="shared" si="7305"/>
        <v>100</v>
      </c>
    </row>
    <row r="8762" spans="1:17" x14ac:dyDescent="0.25">
      <c r="A8762" s="4" t="s">
        <v>2839</v>
      </c>
      <c r="B8762" s="4" t="s">
        <v>82</v>
      </c>
      <c r="C8762" s="4" t="s">
        <v>1269</v>
      </c>
      <c r="D8762" s="4" t="s">
        <v>3085</v>
      </c>
      <c r="E8762" s="2" t="s">
        <v>71</v>
      </c>
      <c r="F8762" s="2" t="s">
        <v>1</v>
      </c>
      <c r="G8762" s="2" t="s">
        <v>1</v>
      </c>
      <c r="H8762" s="2" t="s">
        <v>72</v>
      </c>
      <c r="I8762" s="185">
        <f t="shared" ref="I8762:L8762" si="7321">SUM(I8763:I8766)</f>
        <v>320100</v>
      </c>
      <c r="J8762" s="185">
        <f t="shared" ref="J8762" si="7322">SUM(J8763:J8766)</f>
        <v>84564</v>
      </c>
      <c r="K8762" s="185">
        <f t="shared" ref="K8762" si="7323">SUM(K8763:K8766)</f>
        <v>84564</v>
      </c>
      <c r="L8762" s="185">
        <f t="shared" si="7321"/>
        <v>0</v>
      </c>
      <c r="M8762" s="15">
        <f t="shared" ref="M8762:O8762" si="7324">SUM(M8763:M8766)</f>
        <v>0</v>
      </c>
      <c r="N8762" s="15">
        <f t="shared" si="7324"/>
        <v>0</v>
      </c>
      <c r="O8762" s="15">
        <f t="shared" si="7324"/>
        <v>0</v>
      </c>
      <c r="P8762" s="15">
        <f t="shared" si="7304"/>
        <v>84564</v>
      </c>
      <c r="Q8762" s="185">
        <f t="shared" si="7305"/>
        <v>100</v>
      </c>
    </row>
    <row r="8763" spans="1:17" x14ac:dyDescent="0.25">
      <c r="A8763" s="4" t="s">
        <v>2839</v>
      </c>
      <c r="B8763" s="4" t="s">
        <v>82</v>
      </c>
      <c r="C8763" s="4" t="s">
        <v>1269</v>
      </c>
      <c r="D8763" s="4" t="s">
        <v>3085</v>
      </c>
      <c r="E8763" s="3" t="s">
        <v>483</v>
      </c>
      <c r="F8763" s="4"/>
      <c r="G8763" s="16" t="s">
        <v>2860</v>
      </c>
      <c r="H8763" s="16" t="s">
        <v>482</v>
      </c>
      <c r="I8763" s="183">
        <v>50000</v>
      </c>
      <c r="J8763" s="183">
        <v>0</v>
      </c>
      <c r="K8763" s="183">
        <v>0</v>
      </c>
      <c r="L8763" s="183">
        <f>M8763+N8763+O8763</f>
        <v>0</v>
      </c>
      <c r="M8763" s="17">
        <v>0</v>
      </c>
      <c r="N8763" s="17">
        <v>0</v>
      </c>
      <c r="O8763" s="17">
        <v>0</v>
      </c>
      <c r="P8763" s="17">
        <f t="shared" si="7304"/>
        <v>0</v>
      </c>
      <c r="Q8763" s="161" t="str">
        <f t="shared" si="7305"/>
        <v>-</v>
      </c>
    </row>
    <row r="8764" spans="1:17" x14ac:dyDescent="0.25">
      <c r="A8764" s="4" t="s">
        <v>2839</v>
      </c>
      <c r="B8764" s="4" t="s">
        <v>82</v>
      </c>
      <c r="C8764" s="4" t="s">
        <v>1269</v>
      </c>
      <c r="D8764" s="4" t="s">
        <v>3085</v>
      </c>
      <c r="E8764" s="3" t="s">
        <v>75</v>
      </c>
      <c r="F8764" s="4"/>
      <c r="G8764" s="16" t="s">
        <v>2860</v>
      </c>
      <c r="H8764" s="16" t="s">
        <v>74</v>
      </c>
      <c r="I8764" s="183">
        <v>150000</v>
      </c>
      <c r="J8764" s="183">
        <v>84564</v>
      </c>
      <c r="K8764" s="183">
        <v>84564</v>
      </c>
      <c r="L8764" s="183">
        <f>M8764+N8764+O8764</f>
        <v>0</v>
      </c>
      <c r="M8764" s="17">
        <v>0</v>
      </c>
      <c r="N8764" s="17">
        <v>0</v>
      </c>
      <c r="O8764" s="17">
        <v>0</v>
      </c>
      <c r="P8764" s="17">
        <f t="shared" si="7304"/>
        <v>84564</v>
      </c>
      <c r="Q8764" s="183">
        <f t="shared" si="7305"/>
        <v>100</v>
      </c>
    </row>
    <row r="8765" spans="1:17" x14ac:dyDescent="0.25">
      <c r="A8765" s="4" t="s">
        <v>2839</v>
      </c>
      <c r="B8765" s="4" t="s">
        <v>82</v>
      </c>
      <c r="C8765" s="4" t="s">
        <v>1269</v>
      </c>
      <c r="D8765" s="4" t="s">
        <v>3085</v>
      </c>
      <c r="E8765" s="3" t="s">
        <v>183</v>
      </c>
      <c r="F8765" s="4"/>
      <c r="G8765" s="16" t="s">
        <v>2860</v>
      </c>
      <c r="H8765" s="16" t="s">
        <v>182</v>
      </c>
      <c r="I8765" s="183">
        <v>100100</v>
      </c>
      <c r="J8765" s="183">
        <v>0</v>
      </c>
      <c r="K8765" s="183">
        <v>0</v>
      </c>
      <c r="L8765" s="183">
        <f>M8765+N8765+O8765</f>
        <v>0</v>
      </c>
      <c r="M8765" s="17">
        <v>0</v>
      </c>
      <c r="N8765" s="17">
        <v>0</v>
      </c>
      <c r="O8765" s="17">
        <v>0</v>
      </c>
      <c r="P8765" s="17">
        <f t="shared" si="7304"/>
        <v>0</v>
      </c>
      <c r="Q8765" s="161" t="str">
        <f t="shared" si="7305"/>
        <v>-</v>
      </c>
    </row>
    <row r="8766" spans="1:17" x14ac:dyDescent="0.25">
      <c r="A8766" s="4" t="s">
        <v>2839</v>
      </c>
      <c r="B8766" s="4" t="s">
        <v>82</v>
      </c>
      <c r="C8766" s="4" t="s">
        <v>1269</v>
      </c>
      <c r="D8766" s="4" t="s">
        <v>3085</v>
      </c>
      <c r="E8766" s="3" t="s">
        <v>341</v>
      </c>
      <c r="F8766" s="4"/>
      <c r="G8766" s="16" t="s">
        <v>2860</v>
      </c>
      <c r="H8766" s="16" t="s">
        <v>340</v>
      </c>
      <c r="I8766" s="183">
        <v>20000</v>
      </c>
      <c r="J8766" s="183">
        <v>0</v>
      </c>
      <c r="K8766" s="183">
        <v>0</v>
      </c>
      <c r="L8766" s="183">
        <f>M8766+N8766+O8766</f>
        <v>0</v>
      </c>
      <c r="M8766" s="17">
        <v>0</v>
      </c>
      <c r="N8766" s="17">
        <v>0</v>
      </c>
      <c r="O8766" s="17">
        <v>0</v>
      </c>
      <c r="P8766" s="17">
        <f t="shared" si="7304"/>
        <v>0</v>
      </c>
      <c r="Q8766" s="161" t="str">
        <f t="shared" si="7305"/>
        <v>-</v>
      </c>
    </row>
    <row r="8767" spans="1:17" ht="22.5" x14ac:dyDescent="0.25">
      <c r="A8767" s="16" t="s">
        <v>1</v>
      </c>
      <c r="B8767" s="16" t="s">
        <v>1</v>
      </c>
      <c r="C8767" s="16" t="s">
        <v>1</v>
      </c>
      <c r="D8767" s="16" t="s">
        <v>1</v>
      </c>
      <c r="E8767" s="16" t="s">
        <v>1</v>
      </c>
      <c r="F8767" s="16" t="s">
        <v>1</v>
      </c>
      <c r="G8767" s="16" t="s">
        <v>1</v>
      </c>
      <c r="H8767" s="13" t="s">
        <v>3094</v>
      </c>
      <c r="I8767" s="184">
        <f t="shared" ref="I8767:O8767" si="7325">SUM(I8732,I8756,I8761)</f>
        <v>8747382</v>
      </c>
      <c r="J8767" s="184">
        <f t="shared" si="7325"/>
        <v>7248932</v>
      </c>
      <c r="K8767" s="184">
        <f t="shared" si="7325"/>
        <v>5678844</v>
      </c>
      <c r="L8767" s="184">
        <f t="shared" si="7325"/>
        <v>1556514</v>
      </c>
      <c r="M8767" s="14">
        <f t="shared" si="7325"/>
        <v>603029</v>
      </c>
      <c r="N8767" s="14">
        <f t="shared" si="7325"/>
        <v>602779</v>
      </c>
      <c r="O8767" s="14">
        <f t="shared" si="7325"/>
        <v>350706</v>
      </c>
      <c r="P8767" s="14">
        <f t="shared" si="7304"/>
        <v>7235358</v>
      </c>
      <c r="Q8767" s="184">
        <f t="shared" si="7305"/>
        <v>99.812744829169318</v>
      </c>
    </row>
    <row r="8768" spans="1:17" ht="15.75" thickBot="1" x14ac:dyDescent="0.3">
      <c r="A8768" s="16" t="s">
        <v>1</v>
      </c>
      <c r="B8768" s="16" t="s">
        <v>1</v>
      </c>
      <c r="C8768" s="16" t="s">
        <v>1</v>
      </c>
      <c r="D8768" s="16" t="s">
        <v>1</v>
      </c>
      <c r="E8768" s="16" t="s">
        <v>1</v>
      </c>
      <c r="F8768" s="16" t="s">
        <v>1</v>
      </c>
      <c r="G8768" s="16" t="s">
        <v>1</v>
      </c>
      <c r="H8768" s="2" t="s">
        <v>77</v>
      </c>
      <c r="I8768" s="185">
        <v>112</v>
      </c>
      <c r="J8768" s="185">
        <v>112</v>
      </c>
      <c r="K8768" s="185"/>
      <c r="L8768" s="185"/>
      <c r="M8768" s="15" t="s">
        <v>1</v>
      </c>
      <c r="N8768" s="15" t="s">
        <v>1</v>
      </c>
      <c r="O8768" s="15"/>
      <c r="P8768" s="15"/>
      <c r="Q8768" s="164"/>
    </row>
    <row r="8769" spans="1:17" ht="45.75" thickBot="1" x14ac:dyDescent="0.3">
      <c r="A8769" s="212" t="s">
        <v>1</v>
      </c>
      <c r="B8769" s="212" t="s">
        <v>1</v>
      </c>
      <c r="C8769" s="212" t="s">
        <v>1</v>
      </c>
      <c r="D8769" s="212" t="s">
        <v>1</v>
      </c>
      <c r="E8769" s="212" t="s">
        <v>1</v>
      </c>
      <c r="F8769" s="212" t="s">
        <v>1</v>
      </c>
      <c r="G8769" s="214" t="s">
        <v>1</v>
      </c>
      <c r="H8769" s="5" t="s">
        <v>78</v>
      </c>
      <c r="I8769" s="109" t="s">
        <v>3374</v>
      </c>
      <c r="J8769" s="109" t="s">
        <v>3433</v>
      </c>
      <c r="K8769" s="109" t="s">
        <v>3437</v>
      </c>
      <c r="L8769" s="109" t="s">
        <v>3434</v>
      </c>
      <c r="M8769" s="5" t="s">
        <v>3439</v>
      </c>
      <c r="N8769" s="5" t="s">
        <v>3440</v>
      </c>
      <c r="O8769" s="5" t="s">
        <v>3441</v>
      </c>
      <c r="P8769" s="5" t="s">
        <v>3438</v>
      </c>
      <c r="Q8769" s="162" t="s">
        <v>3302</v>
      </c>
    </row>
    <row r="8770" spans="1:17" x14ac:dyDescent="0.25">
      <c r="A8770" s="213"/>
      <c r="B8770" s="213"/>
      <c r="C8770" s="213"/>
      <c r="D8770" s="213"/>
      <c r="E8770" s="213"/>
      <c r="F8770" s="213"/>
      <c r="G8770" s="215"/>
      <c r="H8770" s="18" t="s">
        <v>1</v>
      </c>
      <c r="I8770" s="110">
        <v>1</v>
      </c>
      <c r="J8770" s="110">
        <v>2</v>
      </c>
      <c r="K8770" s="110">
        <v>20</v>
      </c>
      <c r="L8770" s="110" t="s">
        <v>3402</v>
      </c>
      <c r="M8770" s="12">
        <v>5</v>
      </c>
      <c r="N8770" s="12">
        <v>6</v>
      </c>
      <c r="O8770" s="12">
        <v>7</v>
      </c>
      <c r="P8770" s="12" t="s">
        <v>3303</v>
      </c>
      <c r="Q8770" s="110">
        <v>9</v>
      </c>
    </row>
    <row r="8771" spans="1:17" x14ac:dyDescent="0.25">
      <c r="A8771" s="213"/>
      <c r="B8771" s="213"/>
      <c r="C8771" s="213"/>
      <c r="D8771" s="213"/>
      <c r="E8771" s="213"/>
      <c r="F8771" s="213"/>
      <c r="G8771" s="215"/>
      <c r="H8771" s="19" t="s">
        <v>2874</v>
      </c>
      <c r="I8771" s="186">
        <f t="shared" ref="I8771:L8771" si="7326">SUM(I8767)</f>
        <v>8747382</v>
      </c>
      <c r="J8771" s="186">
        <f t="shared" ref="J8771" si="7327">SUM(J8767)</f>
        <v>7248932</v>
      </c>
      <c r="K8771" s="186">
        <f t="shared" ref="K8771" si="7328">SUM(K8767)</f>
        <v>5678844</v>
      </c>
      <c r="L8771" s="186">
        <f t="shared" si="7326"/>
        <v>1556514</v>
      </c>
      <c r="M8771" s="20">
        <f t="shared" ref="M8771:O8771" si="7329">SUM(M8767)</f>
        <v>603029</v>
      </c>
      <c r="N8771" s="20">
        <f t="shared" si="7329"/>
        <v>602779</v>
      </c>
      <c r="O8771" s="20">
        <f t="shared" si="7329"/>
        <v>350706</v>
      </c>
      <c r="P8771" s="20">
        <f>K8771+L8771</f>
        <v>7235358</v>
      </c>
      <c r="Q8771" s="186">
        <f>IF(J8771=0,"-",P8771/J8771*100)</f>
        <v>99.812744829169318</v>
      </c>
    </row>
    <row r="8772" spans="1:17" x14ac:dyDescent="0.25">
      <c r="A8772" s="213"/>
      <c r="B8772" s="213"/>
      <c r="C8772" s="213"/>
      <c r="D8772" s="213"/>
      <c r="E8772" s="213"/>
      <c r="F8772" s="213"/>
      <c r="G8772" s="215"/>
      <c r="H8772" s="21" t="s">
        <v>80</v>
      </c>
      <c r="I8772" s="186">
        <f t="shared" ref="I8772:L8772" si="7330">SUM(I8771)</f>
        <v>8747382</v>
      </c>
      <c r="J8772" s="186">
        <f t="shared" ref="J8772" si="7331">SUM(J8771)</f>
        <v>7248932</v>
      </c>
      <c r="K8772" s="186">
        <f t="shared" ref="K8772" si="7332">SUM(K8771)</f>
        <v>5678844</v>
      </c>
      <c r="L8772" s="186">
        <f t="shared" si="7330"/>
        <v>1556514</v>
      </c>
      <c r="M8772" s="20">
        <f t="shared" ref="M8772:O8772" si="7333">SUM(M8771)</f>
        <v>603029</v>
      </c>
      <c r="N8772" s="20">
        <f t="shared" si="7333"/>
        <v>602779</v>
      </c>
      <c r="O8772" s="20">
        <f t="shared" si="7333"/>
        <v>350706</v>
      </c>
      <c r="P8772" s="20">
        <f>K8772+L8772</f>
        <v>7235358</v>
      </c>
      <c r="Q8772" s="186">
        <f>IF(J8772=0,"-",P8772/J8772*100)</f>
        <v>99.812744829169318</v>
      </c>
    </row>
    <row r="8773" spans="1:17" x14ac:dyDescent="0.25">
      <c r="A8773" s="216"/>
      <c r="B8773" s="216"/>
      <c r="C8773" s="216"/>
      <c r="D8773" s="216"/>
      <c r="E8773" s="216"/>
      <c r="F8773" s="216"/>
      <c r="G8773" s="217"/>
      <c r="J8773" s="178">
        <v>0</v>
      </c>
      <c r="K8773" s="178">
        <v>0</v>
      </c>
      <c r="L8773" s="178">
        <f>M8773+N8773+O8773</f>
        <v>0</v>
      </c>
      <c r="P8773">
        <f>K8773+L8773</f>
        <v>0</v>
      </c>
      <c r="Q8773" s="160" t="str">
        <f>IF(J8773=0,"-",P8773/J8773*100)</f>
        <v>-</v>
      </c>
    </row>
    <row r="8774" spans="1:17" ht="15.75" thickBot="1" x14ac:dyDescent="0.3">
      <c r="A8774" s="16" t="s">
        <v>1</v>
      </c>
      <c r="B8774" s="16" t="s">
        <v>1</v>
      </c>
      <c r="C8774" s="16" t="s">
        <v>1</v>
      </c>
      <c r="D8774" s="16" t="s">
        <v>1</v>
      </c>
      <c r="E8774" s="16" t="s">
        <v>1</v>
      </c>
      <c r="F8774" s="16" t="s">
        <v>1</v>
      </c>
      <c r="G8774" s="16" t="s">
        <v>1</v>
      </c>
      <c r="H8774" s="22" t="s">
        <v>1</v>
      </c>
      <c r="I8774" s="187"/>
      <c r="J8774" s="187"/>
      <c r="K8774" s="187"/>
      <c r="L8774" s="187"/>
      <c r="M8774" s="22" t="s">
        <v>1</v>
      </c>
      <c r="N8774" s="22" t="s">
        <v>1</v>
      </c>
      <c r="O8774" s="22"/>
      <c r="P8774" s="22"/>
      <c r="Q8774" s="166"/>
    </row>
    <row r="8775" spans="1:17" ht="45.75" thickBot="1" x14ac:dyDescent="0.3">
      <c r="A8775" s="5" t="s">
        <v>4</v>
      </c>
      <c r="B8775" s="5" t="s">
        <v>5</v>
      </c>
      <c r="C8775" s="5" t="s">
        <v>6</v>
      </c>
      <c r="D8775" s="6" t="s">
        <v>1</v>
      </c>
      <c r="E8775" s="5" t="s">
        <v>7</v>
      </c>
      <c r="F8775" s="5" t="s">
        <v>8</v>
      </c>
      <c r="G8775" s="5" t="s">
        <v>9</v>
      </c>
      <c r="H8775" s="5" t="s">
        <v>10</v>
      </c>
      <c r="I8775" s="109" t="s">
        <v>3374</v>
      </c>
      <c r="J8775" s="109" t="s">
        <v>3433</v>
      </c>
      <c r="K8775" s="109" t="s">
        <v>3437</v>
      </c>
      <c r="L8775" s="109" t="s">
        <v>3434</v>
      </c>
      <c r="M8775" s="5" t="s">
        <v>3439</v>
      </c>
      <c r="N8775" s="5" t="s">
        <v>3440</v>
      </c>
      <c r="O8775" s="5" t="s">
        <v>3441</v>
      </c>
      <c r="P8775" s="5" t="s">
        <v>3438</v>
      </c>
      <c r="Q8775" s="162" t="s">
        <v>3302</v>
      </c>
    </row>
    <row r="8776" spans="1:17" x14ac:dyDescent="0.25">
      <c r="A8776" s="7" t="s">
        <v>1</v>
      </c>
      <c r="B8776" s="7" t="s">
        <v>1</v>
      </c>
      <c r="C8776" s="7" t="s">
        <v>1</v>
      </c>
      <c r="D8776" s="8" t="s">
        <v>1</v>
      </c>
      <c r="E8776" s="8" t="s">
        <v>1</v>
      </c>
      <c r="F8776" s="9" t="s">
        <v>1</v>
      </c>
      <c r="G8776" s="10" t="s">
        <v>1</v>
      </c>
      <c r="H8776" s="11" t="s">
        <v>1</v>
      </c>
      <c r="I8776" s="110">
        <v>1</v>
      </c>
      <c r="J8776" s="110">
        <v>2</v>
      </c>
      <c r="K8776" s="110">
        <v>20</v>
      </c>
      <c r="L8776" s="110" t="s">
        <v>3402</v>
      </c>
      <c r="M8776" s="12">
        <v>5</v>
      </c>
      <c r="N8776" s="12">
        <v>6</v>
      </c>
      <c r="O8776" s="12">
        <v>7</v>
      </c>
      <c r="P8776" s="12" t="s">
        <v>3303</v>
      </c>
      <c r="Q8776" s="110">
        <v>9</v>
      </c>
    </row>
    <row r="8777" spans="1:17" x14ac:dyDescent="0.25">
      <c r="A8777" s="1" t="s">
        <v>2839</v>
      </c>
      <c r="B8777" s="1" t="s">
        <v>82</v>
      </c>
      <c r="C8777" s="4" t="s">
        <v>1280</v>
      </c>
      <c r="D8777" s="4" t="s">
        <v>3095</v>
      </c>
      <c r="E8777" s="2" t="s">
        <v>1</v>
      </c>
      <c r="F8777" s="2" t="s">
        <v>1</v>
      </c>
      <c r="G8777" s="2" t="s">
        <v>1</v>
      </c>
      <c r="H8777" s="2" t="s">
        <v>3096</v>
      </c>
      <c r="I8777" s="183">
        <v>0</v>
      </c>
      <c r="J8777" s="183"/>
      <c r="K8777" s="183"/>
      <c r="L8777" s="183"/>
      <c r="M8777" s="3" t="s">
        <v>1</v>
      </c>
      <c r="N8777" s="3" t="s">
        <v>1</v>
      </c>
      <c r="O8777" s="3"/>
      <c r="P8777" s="3"/>
      <c r="Q8777" s="161"/>
    </row>
    <row r="8778" spans="1:17" ht="33.75" x14ac:dyDescent="0.25">
      <c r="A8778" s="1" t="s">
        <v>1</v>
      </c>
      <c r="B8778" s="1" t="s">
        <v>1</v>
      </c>
      <c r="C8778" s="1" t="s">
        <v>1</v>
      </c>
      <c r="D8778" s="2" t="s">
        <v>1</v>
      </c>
      <c r="E8778" s="2" t="s">
        <v>1</v>
      </c>
      <c r="F8778" s="2" t="s">
        <v>1</v>
      </c>
      <c r="G8778" s="2" t="s">
        <v>1</v>
      </c>
      <c r="H8778" s="13" t="s">
        <v>14</v>
      </c>
      <c r="I8778" s="184">
        <f t="shared" ref="I8778:L8778" si="7334">SUM(I8779,I8787,I8789)</f>
        <v>4374974</v>
      </c>
      <c r="J8778" s="184">
        <f t="shared" ref="J8778" si="7335">SUM(J8779,J8787,J8789)</f>
        <v>4183020</v>
      </c>
      <c r="K8778" s="184">
        <f t="shared" ref="K8778" si="7336">SUM(K8779,K8787,K8789)</f>
        <v>3273547</v>
      </c>
      <c r="L8778" s="184">
        <f t="shared" si="7334"/>
        <v>905105</v>
      </c>
      <c r="M8778" s="14">
        <f t="shared" ref="M8778:O8778" si="7337">SUM(M8779,M8787,M8789)</f>
        <v>495669</v>
      </c>
      <c r="N8778" s="14">
        <f t="shared" si="7337"/>
        <v>353950</v>
      </c>
      <c r="O8778" s="14">
        <f t="shared" si="7337"/>
        <v>55486</v>
      </c>
      <c r="P8778" s="14">
        <f t="shared" ref="P8778:P8810" si="7338">K8778+L8778</f>
        <v>4178652</v>
      </c>
      <c r="Q8778" s="184">
        <f t="shared" ref="Q8778:Q8810" si="7339">IF(J8778=0,"-",P8778/J8778*100)</f>
        <v>99.895577836108842</v>
      </c>
    </row>
    <row r="8779" spans="1:17" x14ac:dyDescent="0.25">
      <c r="A8779" s="4" t="s">
        <v>2839</v>
      </c>
      <c r="B8779" s="4" t="s">
        <v>82</v>
      </c>
      <c r="C8779" s="4" t="s">
        <v>1280</v>
      </c>
      <c r="D8779" s="4" t="s">
        <v>3095</v>
      </c>
      <c r="E8779" s="2" t="s">
        <v>15</v>
      </c>
      <c r="F8779" s="2" t="s">
        <v>1</v>
      </c>
      <c r="G8779" s="2" t="s">
        <v>1</v>
      </c>
      <c r="H8779" s="2" t="s">
        <v>16</v>
      </c>
      <c r="I8779" s="185">
        <f t="shared" ref="I8779:K8779" si="7340">SUM(I8780:I8781)</f>
        <v>3680048</v>
      </c>
      <c r="J8779" s="185">
        <f t="shared" ref="J8779" si="7341">SUM(J8780:J8781)</f>
        <v>3602028</v>
      </c>
      <c r="K8779" s="185">
        <f t="shared" si="7340"/>
        <v>2856949</v>
      </c>
      <c r="L8779" s="185">
        <f>SUM(L8780:L8781)</f>
        <v>745079</v>
      </c>
      <c r="M8779" s="15">
        <f t="shared" ref="M8779:O8779" si="7342">SUM(M8780:M8781)</f>
        <v>378664</v>
      </c>
      <c r="N8779" s="15">
        <f t="shared" si="7342"/>
        <v>323200</v>
      </c>
      <c r="O8779" s="15">
        <f t="shared" si="7342"/>
        <v>43215</v>
      </c>
      <c r="P8779" s="15">
        <f t="shared" si="7338"/>
        <v>3602028</v>
      </c>
      <c r="Q8779" s="185">
        <f t="shared" si="7339"/>
        <v>100</v>
      </c>
    </row>
    <row r="8780" spans="1:17" x14ac:dyDescent="0.25">
      <c r="A8780" s="4" t="s">
        <v>2839</v>
      </c>
      <c r="B8780" s="4" t="s">
        <v>82</v>
      </c>
      <c r="C8780" s="4" t="s">
        <v>1280</v>
      </c>
      <c r="D8780" s="4" t="s">
        <v>3095</v>
      </c>
      <c r="E8780" s="3" t="s">
        <v>18</v>
      </c>
      <c r="F8780" s="4"/>
      <c r="G8780" s="16" t="s">
        <v>2860</v>
      </c>
      <c r="H8780" s="16" t="s">
        <v>17</v>
      </c>
      <c r="I8780" s="183">
        <v>3336431</v>
      </c>
      <c r="J8780" s="183">
        <v>3268171</v>
      </c>
      <c r="K8780" s="183">
        <v>2587785</v>
      </c>
      <c r="L8780" s="183">
        <f>M8780+N8780+O8780</f>
        <v>680386</v>
      </c>
      <c r="M8780" s="17">
        <v>320000</v>
      </c>
      <c r="N8780" s="17">
        <v>320000</v>
      </c>
      <c r="O8780" s="17">
        <v>40386</v>
      </c>
      <c r="P8780" s="17">
        <f t="shared" si="7338"/>
        <v>3268171</v>
      </c>
      <c r="Q8780" s="183">
        <f t="shared" si="7339"/>
        <v>100</v>
      </c>
    </row>
    <row r="8781" spans="1:17" x14ac:dyDescent="0.25">
      <c r="A8781" s="1" t="s">
        <v>2839</v>
      </c>
      <c r="B8781" s="1" t="s">
        <v>82</v>
      </c>
      <c r="C8781" s="1" t="s">
        <v>1280</v>
      </c>
      <c r="D8781" s="1" t="s">
        <v>3095</v>
      </c>
      <c r="E8781" s="1" t="s">
        <v>20</v>
      </c>
      <c r="F8781" s="4" t="s">
        <v>1</v>
      </c>
      <c r="G8781" s="16" t="s">
        <v>1</v>
      </c>
      <c r="H8781" s="2" t="s">
        <v>21</v>
      </c>
      <c r="I8781" s="185">
        <f t="shared" ref="I8781:O8781" si="7343">SUM(I8782:I8786)</f>
        <v>343617</v>
      </c>
      <c r="J8781" s="185">
        <f t="shared" si="7343"/>
        <v>333857</v>
      </c>
      <c r="K8781" s="185">
        <f t="shared" si="7343"/>
        <v>269164</v>
      </c>
      <c r="L8781" s="185">
        <f t="shared" si="7343"/>
        <v>64693</v>
      </c>
      <c r="M8781" s="15">
        <f t="shared" si="7343"/>
        <v>58664</v>
      </c>
      <c r="N8781" s="15">
        <f t="shared" si="7343"/>
        <v>3200</v>
      </c>
      <c r="O8781" s="15">
        <f t="shared" si="7343"/>
        <v>2829</v>
      </c>
      <c r="P8781" s="15">
        <f t="shared" si="7338"/>
        <v>333857</v>
      </c>
      <c r="Q8781" s="185">
        <f t="shared" si="7339"/>
        <v>100</v>
      </c>
    </row>
    <row r="8782" spans="1:17" x14ac:dyDescent="0.25">
      <c r="A8782" s="4" t="s">
        <v>2839</v>
      </c>
      <c r="B8782" s="4" t="s">
        <v>82</v>
      </c>
      <c r="C8782" s="4" t="s">
        <v>1280</v>
      </c>
      <c r="D8782" s="4" t="s">
        <v>3095</v>
      </c>
      <c r="E8782" s="3" t="s">
        <v>22</v>
      </c>
      <c r="F8782" s="4" t="s">
        <v>3097</v>
      </c>
      <c r="G8782" s="16" t="s">
        <v>2860</v>
      </c>
      <c r="H8782" s="16" t="s">
        <v>86</v>
      </c>
      <c r="I8782" s="183">
        <v>37779</v>
      </c>
      <c r="J8782" s="183">
        <v>37779</v>
      </c>
      <c r="K8782" s="183">
        <v>28550</v>
      </c>
      <c r="L8782" s="183">
        <f>M8782+N8782+O8782</f>
        <v>9229</v>
      </c>
      <c r="M8782" s="17">
        <v>3200</v>
      </c>
      <c r="N8782" s="17">
        <v>3200</v>
      </c>
      <c r="O8782" s="17">
        <v>2829</v>
      </c>
      <c r="P8782" s="17">
        <f t="shared" si="7338"/>
        <v>37779</v>
      </c>
      <c r="Q8782" s="183">
        <f t="shared" si="7339"/>
        <v>100</v>
      </c>
    </row>
    <row r="8783" spans="1:17" x14ac:dyDescent="0.25">
      <c r="A8783" s="4" t="s">
        <v>2839</v>
      </c>
      <c r="B8783" s="4" t="s">
        <v>82</v>
      </c>
      <c r="C8783" s="4" t="s">
        <v>1280</v>
      </c>
      <c r="D8783" s="4" t="s">
        <v>3095</v>
      </c>
      <c r="E8783" s="3" t="s">
        <v>22</v>
      </c>
      <c r="F8783" s="4" t="s">
        <v>3098</v>
      </c>
      <c r="G8783" s="16" t="s">
        <v>2860</v>
      </c>
      <c r="H8783" s="16" t="s">
        <v>26</v>
      </c>
      <c r="I8783" s="183">
        <v>178898</v>
      </c>
      <c r="J8783" s="183">
        <v>178898</v>
      </c>
      <c r="K8783" s="183">
        <v>168434</v>
      </c>
      <c r="L8783" s="183">
        <f>M8783+N8783+O8783</f>
        <v>10464</v>
      </c>
      <c r="M8783" s="17">
        <v>10464</v>
      </c>
      <c r="N8783" s="17">
        <v>0</v>
      </c>
      <c r="O8783" s="17">
        <v>0</v>
      </c>
      <c r="P8783" s="17">
        <f t="shared" si="7338"/>
        <v>178898</v>
      </c>
      <c r="Q8783" s="183">
        <f t="shared" si="7339"/>
        <v>100</v>
      </c>
    </row>
    <row r="8784" spans="1:17" x14ac:dyDescent="0.25">
      <c r="A8784" s="4" t="s">
        <v>2839</v>
      </c>
      <c r="B8784" s="4" t="s">
        <v>82</v>
      </c>
      <c r="C8784" s="4" t="s">
        <v>1280</v>
      </c>
      <c r="D8784" s="4" t="s">
        <v>3095</v>
      </c>
      <c r="E8784" s="3" t="s">
        <v>22</v>
      </c>
      <c r="F8784" s="4" t="s">
        <v>3099</v>
      </c>
      <c r="G8784" s="16" t="s">
        <v>2860</v>
      </c>
      <c r="H8784" s="16" t="s">
        <v>28</v>
      </c>
      <c r="I8784" s="183">
        <v>36500</v>
      </c>
      <c r="J8784" s="183">
        <v>47180</v>
      </c>
      <c r="K8784" s="183">
        <v>47180</v>
      </c>
      <c r="L8784" s="183">
        <f>M8784+N8784+O8784</f>
        <v>0</v>
      </c>
      <c r="M8784" s="17"/>
      <c r="N8784" s="17">
        <v>0</v>
      </c>
      <c r="O8784" s="17">
        <v>0</v>
      </c>
      <c r="P8784" s="17">
        <f t="shared" si="7338"/>
        <v>47180</v>
      </c>
      <c r="Q8784" s="183">
        <f t="shared" si="7339"/>
        <v>100</v>
      </c>
    </row>
    <row r="8785" spans="1:17" x14ac:dyDescent="0.25">
      <c r="A8785" s="4" t="s">
        <v>2839</v>
      </c>
      <c r="B8785" s="4" t="s">
        <v>82</v>
      </c>
      <c r="C8785" s="4" t="s">
        <v>1280</v>
      </c>
      <c r="D8785" s="4" t="s">
        <v>3095</v>
      </c>
      <c r="E8785" s="3" t="s">
        <v>22</v>
      </c>
      <c r="F8785" s="4" t="s">
        <v>3100</v>
      </c>
      <c r="G8785" s="16" t="s">
        <v>2860</v>
      </c>
      <c r="H8785" s="16" t="s">
        <v>24</v>
      </c>
      <c r="I8785" s="183">
        <v>79440</v>
      </c>
      <c r="J8785" s="183">
        <v>59000</v>
      </c>
      <c r="K8785" s="183">
        <v>14000</v>
      </c>
      <c r="L8785" s="183">
        <f>M8785+N8785+O8785</f>
        <v>45000</v>
      </c>
      <c r="M8785" s="17">
        <v>45000</v>
      </c>
      <c r="N8785" s="17"/>
      <c r="O8785" s="17"/>
      <c r="P8785" s="17">
        <f t="shared" si="7338"/>
        <v>59000</v>
      </c>
      <c r="Q8785" s="183">
        <f t="shared" si="7339"/>
        <v>100</v>
      </c>
    </row>
    <row r="8786" spans="1:17" x14ac:dyDescent="0.25">
      <c r="A8786" s="4" t="s">
        <v>2839</v>
      </c>
      <c r="B8786" s="4" t="s">
        <v>82</v>
      </c>
      <c r="C8786" s="4" t="s">
        <v>1280</v>
      </c>
      <c r="D8786" s="4" t="s">
        <v>3095</v>
      </c>
      <c r="E8786" s="3" t="s">
        <v>22</v>
      </c>
      <c r="F8786" s="4" t="s">
        <v>3101</v>
      </c>
      <c r="G8786" s="16" t="s">
        <v>2860</v>
      </c>
      <c r="H8786" s="16" t="s">
        <v>30</v>
      </c>
      <c r="I8786" s="183">
        <v>11000</v>
      </c>
      <c r="J8786" s="183">
        <v>11000</v>
      </c>
      <c r="K8786" s="183">
        <v>11000</v>
      </c>
      <c r="L8786" s="183">
        <f>M8786+N8786+O8786</f>
        <v>0</v>
      </c>
      <c r="M8786" s="17"/>
      <c r="N8786" s="17"/>
      <c r="O8786" s="17"/>
      <c r="P8786" s="17">
        <f t="shared" si="7338"/>
        <v>11000</v>
      </c>
      <c r="Q8786" s="183">
        <f t="shared" si="7339"/>
        <v>100</v>
      </c>
    </row>
    <row r="8787" spans="1:17" x14ac:dyDescent="0.25">
      <c r="A8787" s="4" t="s">
        <v>2839</v>
      </c>
      <c r="B8787" s="4" t="s">
        <v>82</v>
      </c>
      <c r="C8787" s="4" t="s">
        <v>1280</v>
      </c>
      <c r="D8787" s="4" t="s">
        <v>3095</v>
      </c>
      <c r="E8787" s="2" t="s">
        <v>31</v>
      </c>
      <c r="F8787" s="2" t="s">
        <v>1</v>
      </c>
      <c r="G8787" s="2" t="s">
        <v>1</v>
      </c>
      <c r="H8787" s="2" t="s">
        <v>32</v>
      </c>
      <c r="I8787" s="185">
        <f t="shared" ref="I8787:O8787" si="7344">SUM(I8788)</f>
        <v>376797</v>
      </c>
      <c r="J8787" s="185">
        <f t="shared" si="7344"/>
        <v>346351</v>
      </c>
      <c r="K8787" s="185">
        <f t="shared" si="7344"/>
        <v>284830</v>
      </c>
      <c r="L8787" s="185">
        <f t="shared" si="7344"/>
        <v>61521</v>
      </c>
      <c r="M8787" s="15">
        <f t="shared" si="7344"/>
        <v>40000</v>
      </c>
      <c r="N8787" s="15">
        <f t="shared" si="7344"/>
        <v>20000</v>
      </c>
      <c r="O8787" s="15">
        <f t="shared" si="7344"/>
        <v>1521</v>
      </c>
      <c r="P8787" s="15">
        <f t="shared" si="7338"/>
        <v>346351</v>
      </c>
      <c r="Q8787" s="185">
        <f t="shared" si="7339"/>
        <v>100</v>
      </c>
    </row>
    <row r="8788" spans="1:17" x14ac:dyDescent="0.25">
      <c r="A8788" s="4" t="s">
        <v>2839</v>
      </c>
      <c r="B8788" s="4" t="s">
        <v>82</v>
      </c>
      <c r="C8788" s="4" t="s">
        <v>1280</v>
      </c>
      <c r="D8788" s="4" t="s">
        <v>3095</v>
      </c>
      <c r="E8788" s="3" t="s">
        <v>34</v>
      </c>
      <c r="F8788" s="4"/>
      <c r="G8788" s="16" t="s">
        <v>2860</v>
      </c>
      <c r="H8788" s="16" t="s">
        <v>33</v>
      </c>
      <c r="I8788" s="183">
        <v>376797</v>
      </c>
      <c r="J8788" s="183">
        <v>346351</v>
      </c>
      <c r="K8788" s="183">
        <v>284830</v>
      </c>
      <c r="L8788" s="183">
        <f>M8788+N8788+O8788</f>
        <v>61521</v>
      </c>
      <c r="M8788" s="17">
        <v>40000</v>
      </c>
      <c r="N8788" s="17">
        <v>20000</v>
      </c>
      <c r="O8788" s="17">
        <v>1521</v>
      </c>
      <c r="P8788" s="17">
        <f t="shared" si="7338"/>
        <v>346351</v>
      </c>
      <c r="Q8788" s="183">
        <f t="shared" si="7339"/>
        <v>100</v>
      </c>
    </row>
    <row r="8789" spans="1:17" x14ac:dyDescent="0.25">
      <c r="A8789" s="4" t="s">
        <v>2839</v>
      </c>
      <c r="B8789" s="4" t="s">
        <v>82</v>
      </c>
      <c r="C8789" s="4" t="s">
        <v>1280</v>
      </c>
      <c r="D8789" s="4" t="s">
        <v>3095</v>
      </c>
      <c r="E8789" s="2" t="s">
        <v>35</v>
      </c>
      <c r="F8789" s="2" t="s">
        <v>1</v>
      </c>
      <c r="G8789" s="2" t="s">
        <v>1</v>
      </c>
      <c r="H8789" s="2" t="s">
        <v>36</v>
      </c>
      <c r="I8789" s="185">
        <f t="shared" ref="I8789:O8789" si="7345">SUM(I8790:I8798)</f>
        <v>318129</v>
      </c>
      <c r="J8789" s="185">
        <f t="shared" si="7345"/>
        <v>234641</v>
      </c>
      <c r="K8789" s="185">
        <f t="shared" si="7345"/>
        <v>131768</v>
      </c>
      <c r="L8789" s="185">
        <f t="shared" si="7345"/>
        <v>98505</v>
      </c>
      <c r="M8789" s="15">
        <f t="shared" si="7345"/>
        <v>77005</v>
      </c>
      <c r="N8789" s="15">
        <f t="shared" si="7345"/>
        <v>10750</v>
      </c>
      <c r="O8789" s="15">
        <f t="shared" si="7345"/>
        <v>10750</v>
      </c>
      <c r="P8789" s="15">
        <f t="shared" si="7338"/>
        <v>230273</v>
      </c>
      <c r="Q8789" s="185">
        <f t="shared" si="7339"/>
        <v>98.138432754718906</v>
      </c>
    </row>
    <row r="8790" spans="1:17" x14ac:dyDescent="0.25">
      <c r="A8790" s="4" t="s">
        <v>2839</v>
      </c>
      <c r="B8790" s="4" t="s">
        <v>82</v>
      </c>
      <c r="C8790" s="4" t="s">
        <v>1280</v>
      </c>
      <c r="D8790" s="4" t="s">
        <v>3095</v>
      </c>
      <c r="E8790" s="3" t="s">
        <v>39</v>
      </c>
      <c r="F8790" s="4"/>
      <c r="G8790" s="16" t="s">
        <v>2860</v>
      </c>
      <c r="H8790" s="16" t="s">
        <v>38</v>
      </c>
      <c r="I8790" s="183">
        <v>13518</v>
      </c>
      <c r="J8790" s="183">
        <v>30048</v>
      </c>
      <c r="K8790" s="183">
        <v>26680</v>
      </c>
      <c r="L8790" s="183">
        <f t="shared" ref="L8790:L8797" si="7346">M8790+N8790+O8790</f>
        <v>2000</v>
      </c>
      <c r="M8790" s="208">
        <v>2000</v>
      </c>
      <c r="N8790" s="17">
        <v>0</v>
      </c>
      <c r="O8790" s="17">
        <v>0</v>
      </c>
      <c r="P8790" s="17">
        <f t="shared" si="7338"/>
        <v>28680</v>
      </c>
      <c r="Q8790" s="183">
        <f t="shared" si="7339"/>
        <v>95.447284345047919</v>
      </c>
    </row>
    <row r="8791" spans="1:17" x14ac:dyDescent="0.25">
      <c r="A8791" s="4" t="s">
        <v>2839</v>
      </c>
      <c r="B8791" s="4" t="s">
        <v>82</v>
      </c>
      <c r="C8791" s="4" t="s">
        <v>1280</v>
      </c>
      <c r="D8791" s="4" t="s">
        <v>3095</v>
      </c>
      <c r="E8791" s="3" t="s">
        <v>197</v>
      </c>
      <c r="F8791" s="4"/>
      <c r="G8791" s="16" t="s">
        <v>2860</v>
      </c>
      <c r="H8791" s="16" t="s">
        <v>196</v>
      </c>
      <c r="I8791" s="183">
        <v>125000</v>
      </c>
      <c r="J8791" s="183">
        <v>125000</v>
      </c>
      <c r="K8791" s="183">
        <v>63900</v>
      </c>
      <c r="L8791" s="183">
        <f t="shared" si="7346"/>
        <v>61100</v>
      </c>
      <c r="M8791" s="17">
        <v>61100</v>
      </c>
      <c r="N8791" s="17">
        <v>0</v>
      </c>
      <c r="O8791" s="17">
        <v>0</v>
      </c>
      <c r="P8791" s="17">
        <f t="shared" si="7338"/>
        <v>125000</v>
      </c>
      <c r="Q8791" s="183">
        <f t="shared" si="7339"/>
        <v>100</v>
      </c>
    </row>
    <row r="8792" spans="1:17" x14ac:dyDescent="0.25">
      <c r="A8792" s="4" t="s">
        <v>2839</v>
      </c>
      <c r="B8792" s="4" t="s">
        <v>82</v>
      </c>
      <c r="C8792" s="4" t="s">
        <v>1280</v>
      </c>
      <c r="D8792" s="4" t="s">
        <v>3095</v>
      </c>
      <c r="E8792" s="3" t="s">
        <v>200</v>
      </c>
      <c r="F8792" s="4"/>
      <c r="G8792" s="16" t="s">
        <v>2860</v>
      </c>
      <c r="H8792" s="16" t="s">
        <v>199</v>
      </c>
      <c r="I8792" s="183">
        <v>10000</v>
      </c>
      <c r="J8792" s="183">
        <v>10000</v>
      </c>
      <c r="K8792" s="183">
        <v>6300</v>
      </c>
      <c r="L8792" s="183">
        <f t="shared" si="7346"/>
        <v>3700</v>
      </c>
      <c r="M8792" s="17">
        <v>1700</v>
      </c>
      <c r="N8792" s="17">
        <v>1000</v>
      </c>
      <c r="O8792" s="17">
        <v>1000</v>
      </c>
      <c r="P8792" s="17">
        <f t="shared" si="7338"/>
        <v>10000</v>
      </c>
      <c r="Q8792" s="183">
        <f t="shared" si="7339"/>
        <v>100</v>
      </c>
    </row>
    <row r="8793" spans="1:17" x14ac:dyDescent="0.25">
      <c r="A8793" s="4" t="s">
        <v>2839</v>
      </c>
      <c r="B8793" s="4" t="s">
        <v>82</v>
      </c>
      <c r="C8793" s="4" t="s">
        <v>1280</v>
      </c>
      <c r="D8793" s="4" t="s">
        <v>3095</v>
      </c>
      <c r="E8793" s="3" t="s">
        <v>203</v>
      </c>
      <c r="F8793" s="4"/>
      <c r="G8793" s="16" t="s">
        <v>2860</v>
      </c>
      <c r="H8793" s="16" t="s">
        <v>202</v>
      </c>
      <c r="I8793" s="183">
        <v>15000</v>
      </c>
      <c r="J8793" s="183">
        <v>5000</v>
      </c>
      <c r="K8793" s="183">
        <v>1250</v>
      </c>
      <c r="L8793" s="183">
        <f t="shared" si="7346"/>
        <v>3750</v>
      </c>
      <c r="M8793" s="17">
        <v>1250</v>
      </c>
      <c r="N8793" s="17">
        <v>1250</v>
      </c>
      <c r="O8793" s="17">
        <v>1250</v>
      </c>
      <c r="P8793" s="17">
        <f t="shared" si="7338"/>
        <v>5000</v>
      </c>
      <c r="Q8793" s="183">
        <f t="shared" si="7339"/>
        <v>100</v>
      </c>
    </row>
    <row r="8794" spans="1:17" x14ac:dyDescent="0.25">
      <c r="A8794" s="4" t="s">
        <v>2839</v>
      </c>
      <c r="B8794" s="4" t="s">
        <v>82</v>
      </c>
      <c r="C8794" s="4" t="s">
        <v>1280</v>
      </c>
      <c r="D8794" s="4" t="s">
        <v>3095</v>
      </c>
      <c r="E8794" s="3" t="s">
        <v>206</v>
      </c>
      <c r="F8794" s="4"/>
      <c r="G8794" s="16" t="s">
        <v>2860</v>
      </c>
      <c r="H8794" s="16" t="s">
        <v>205</v>
      </c>
      <c r="I8794" s="183">
        <v>1000</v>
      </c>
      <c r="J8794" s="183">
        <v>0</v>
      </c>
      <c r="K8794" s="183">
        <v>0</v>
      </c>
      <c r="L8794" s="183">
        <f t="shared" si="7346"/>
        <v>0</v>
      </c>
      <c r="M8794" s="17">
        <v>0</v>
      </c>
      <c r="N8794" s="17">
        <v>0</v>
      </c>
      <c r="O8794" s="17">
        <v>0</v>
      </c>
      <c r="P8794" s="17">
        <f t="shared" si="7338"/>
        <v>0</v>
      </c>
      <c r="Q8794" s="161" t="str">
        <f t="shared" si="7339"/>
        <v>-</v>
      </c>
    </row>
    <row r="8795" spans="1:17" x14ac:dyDescent="0.25">
      <c r="A8795" s="4" t="s">
        <v>2839</v>
      </c>
      <c r="B8795" s="4" t="s">
        <v>82</v>
      </c>
      <c r="C8795" s="4" t="s">
        <v>1280</v>
      </c>
      <c r="D8795" s="4" t="s">
        <v>3095</v>
      </c>
      <c r="E8795" s="3" t="s">
        <v>209</v>
      </c>
      <c r="F8795" s="4"/>
      <c r="G8795" s="16" t="s">
        <v>2860</v>
      </c>
      <c r="H8795" s="16" t="s">
        <v>208</v>
      </c>
      <c r="I8795" s="183">
        <v>1000</v>
      </c>
      <c r="J8795" s="183">
        <v>0</v>
      </c>
      <c r="K8795" s="183">
        <v>0</v>
      </c>
      <c r="L8795" s="183">
        <f t="shared" si="7346"/>
        <v>0</v>
      </c>
      <c r="M8795" s="17">
        <v>0</v>
      </c>
      <c r="N8795" s="17">
        <v>0</v>
      </c>
      <c r="O8795" s="17">
        <v>0</v>
      </c>
      <c r="P8795" s="17">
        <f t="shared" si="7338"/>
        <v>0</v>
      </c>
      <c r="Q8795" s="161" t="str">
        <f t="shared" si="7339"/>
        <v>-</v>
      </c>
    </row>
    <row r="8796" spans="1:17" x14ac:dyDescent="0.25">
      <c r="A8796" s="4" t="s">
        <v>2839</v>
      </c>
      <c r="B8796" s="4" t="s">
        <v>82</v>
      </c>
      <c r="C8796" s="4" t="s">
        <v>1280</v>
      </c>
      <c r="D8796" s="4" t="s">
        <v>3095</v>
      </c>
      <c r="E8796" s="3" t="s">
        <v>212</v>
      </c>
      <c r="F8796" s="4"/>
      <c r="G8796" s="16" t="s">
        <v>2860</v>
      </c>
      <c r="H8796" s="16" t="s">
        <v>211</v>
      </c>
      <c r="I8796" s="183">
        <v>35000</v>
      </c>
      <c r="J8796" s="183">
        <v>15000</v>
      </c>
      <c r="K8796" s="183">
        <v>3750</v>
      </c>
      <c r="L8796" s="183">
        <f t="shared" si="7346"/>
        <v>11250</v>
      </c>
      <c r="M8796" s="17">
        <v>3750</v>
      </c>
      <c r="N8796" s="17">
        <v>3750</v>
      </c>
      <c r="O8796" s="17">
        <v>3750</v>
      </c>
      <c r="P8796" s="17">
        <f t="shared" si="7338"/>
        <v>15000</v>
      </c>
      <c r="Q8796" s="183">
        <f t="shared" si="7339"/>
        <v>100</v>
      </c>
    </row>
    <row r="8797" spans="1:17" x14ac:dyDescent="0.25">
      <c r="A8797" s="4" t="s">
        <v>2839</v>
      </c>
      <c r="B8797" s="4" t="s">
        <v>82</v>
      </c>
      <c r="C8797" s="4" t="s">
        <v>1280</v>
      </c>
      <c r="D8797" s="4" t="s">
        <v>3095</v>
      </c>
      <c r="E8797" s="3" t="s">
        <v>215</v>
      </c>
      <c r="F8797" s="4"/>
      <c r="G8797" s="16" t="s">
        <v>2860</v>
      </c>
      <c r="H8797" s="16" t="s">
        <v>214</v>
      </c>
      <c r="I8797" s="183">
        <v>8000</v>
      </c>
      <c r="J8797" s="183">
        <v>3000</v>
      </c>
      <c r="K8797" s="183">
        <v>750</v>
      </c>
      <c r="L8797" s="183">
        <f t="shared" si="7346"/>
        <v>2250</v>
      </c>
      <c r="M8797" s="17">
        <v>750</v>
      </c>
      <c r="N8797" s="17">
        <v>750</v>
      </c>
      <c r="O8797" s="17">
        <v>750</v>
      </c>
      <c r="P8797" s="17">
        <f t="shared" si="7338"/>
        <v>3000</v>
      </c>
      <c r="Q8797" s="183">
        <f t="shared" si="7339"/>
        <v>100</v>
      </c>
    </row>
    <row r="8798" spans="1:17" x14ac:dyDescent="0.25">
      <c r="A8798" s="1" t="s">
        <v>2839</v>
      </c>
      <c r="B8798" s="1" t="s">
        <v>82</v>
      </c>
      <c r="C8798" s="1" t="s">
        <v>1280</v>
      </c>
      <c r="D8798" s="1" t="s">
        <v>3095</v>
      </c>
      <c r="E8798" s="1" t="s">
        <v>40</v>
      </c>
      <c r="F8798" s="4" t="s">
        <v>1</v>
      </c>
      <c r="G8798" s="16" t="s">
        <v>1</v>
      </c>
      <c r="H8798" s="2" t="s">
        <v>41</v>
      </c>
      <c r="I8798" s="185">
        <f t="shared" ref="I8798:O8798" si="7347">SUM(I8799:I8802)</f>
        <v>109611</v>
      </c>
      <c r="J8798" s="185">
        <f t="shared" si="7347"/>
        <v>46593</v>
      </c>
      <c r="K8798" s="185">
        <f t="shared" si="7347"/>
        <v>29138</v>
      </c>
      <c r="L8798" s="185">
        <f t="shared" si="7347"/>
        <v>14455</v>
      </c>
      <c r="M8798" s="15">
        <f t="shared" si="7347"/>
        <v>6455</v>
      </c>
      <c r="N8798" s="15">
        <f t="shared" si="7347"/>
        <v>4000</v>
      </c>
      <c r="O8798" s="15">
        <f t="shared" si="7347"/>
        <v>4000</v>
      </c>
      <c r="P8798" s="15">
        <f t="shared" si="7338"/>
        <v>43593</v>
      </c>
      <c r="Q8798" s="185">
        <f t="shared" si="7339"/>
        <v>93.561264567638915</v>
      </c>
    </row>
    <row r="8799" spans="1:17" x14ac:dyDescent="0.25">
      <c r="A8799" s="4" t="s">
        <v>2839</v>
      </c>
      <c r="B8799" s="4" t="s">
        <v>82</v>
      </c>
      <c r="C8799" s="4" t="s">
        <v>1280</v>
      </c>
      <c r="D8799" s="4" t="s">
        <v>3095</v>
      </c>
      <c r="E8799" s="3" t="s">
        <v>42</v>
      </c>
      <c r="F8799" s="4"/>
      <c r="G8799" s="16" t="s">
        <v>2860</v>
      </c>
      <c r="H8799" s="16" t="s">
        <v>41</v>
      </c>
      <c r="I8799" s="183">
        <v>73164</v>
      </c>
      <c r="J8799" s="183">
        <v>36074</v>
      </c>
      <c r="K8799" s="183">
        <v>21074</v>
      </c>
      <c r="L8799" s="183">
        <f>M8799+N8799+O8799</f>
        <v>12000</v>
      </c>
      <c r="M8799" s="208">
        <v>4000</v>
      </c>
      <c r="N8799" s="208">
        <v>4000</v>
      </c>
      <c r="O8799" s="208">
        <v>4000</v>
      </c>
      <c r="P8799" s="17">
        <f t="shared" si="7338"/>
        <v>33074</v>
      </c>
      <c r="Q8799" s="183">
        <f t="shared" si="7339"/>
        <v>91.683761157620452</v>
      </c>
    </row>
    <row r="8800" spans="1:17" ht="22.5" x14ac:dyDescent="0.25">
      <c r="A8800" s="4" t="s">
        <v>2839</v>
      </c>
      <c r="B8800" s="4" t="s">
        <v>82</v>
      </c>
      <c r="C8800" s="4" t="s">
        <v>1280</v>
      </c>
      <c r="D8800" s="4" t="s">
        <v>3095</v>
      </c>
      <c r="E8800" s="3" t="s">
        <v>42</v>
      </c>
      <c r="F8800" s="4" t="s">
        <v>3102</v>
      </c>
      <c r="G8800" s="16" t="s">
        <v>2860</v>
      </c>
      <c r="H8800" s="16" t="s">
        <v>50</v>
      </c>
      <c r="I8800" s="183">
        <v>11447</v>
      </c>
      <c r="J8800" s="183">
        <v>10519</v>
      </c>
      <c r="K8800" s="183">
        <v>8064</v>
      </c>
      <c r="L8800" s="183">
        <f>M8800+N8800+O8800</f>
        <v>2455</v>
      </c>
      <c r="M8800" s="17">
        <v>2455</v>
      </c>
      <c r="N8800" s="17">
        <v>0</v>
      </c>
      <c r="O8800" s="17">
        <v>0</v>
      </c>
      <c r="P8800" s="17">
        <f t="shared" si="7338"/>
        <v>10519</v>
      </c>
      <c r="Q8800" s="183">
        <f t="shared" si="7339"/>
        <v>100</v>
      </c>
    </row>
    <row r="8801" spans="1:17" ht="22.5" x14ac:dyDescent="0.25">
      <c r="A8801" s="4" t="s">
        <v>2839</v>
      </c>
      <c r="B8801" s="4" t="s">
        <v>82</v>
      </c>
      <c r="C8801" s="4" t="s">
        <v>1280</v>
      </c>
      <c r="D8801" s="4" t="s">
        <v>3095</v>
      </c>
      <c r="E8801" s="3" t="s">
        <v>42</v>
      </c>
      <c r="F8801" s="4" t="s">
        <v>3103</v>
      </c>
      <c r="G8801" s="16" t="s">
        <v>2860</v>
      </c>
      <c r="H8801" s="16" t="s">
        <v>56</v>
      </c>
      <c r="I8801" s="183">
        <v>5000</v>
      </c>
      <c r="J8801" s="183">
        <v>0</v>
      </c>
      <c r="K8801" s="183">
        <v>0</v>
      </c>
      <c r="L8801" s="183">
        <f>M8801+N8801+O8801</f>
        <v>0</v>
      </c>
      <c r="M8801" s="17">
        <v>0</v>
      </c>
      <c r="N8801" s="17">
        <v>0</v>
      </c>
      <c r="O8801" s="17">
        <v>0</v>
      </c>
      <c r="P8801" s="17">
        <f t="shared" si="7338"/>
        <v>0</v>
      </c>
      <c r="Q8801" s="161" t="str">
        <f t="shared" si="7339"/>
        <v>-</v>
      </c>
    </row>
    <row r="8802" spans="1:17" x14ac:dyDescent="0.25">
      <c r="A8802" s="4" t="s">
        <v>2839</v>
      </c>
      <c r="B8802" s="4" t="s">
        <v>82</v>
      </c>
      <c r="C8802" s="4" t="s">
        <v>1280</v>
      </c>
      <c r="D8802" s="4" t="s">
        <v>3095</v>
      </c>
      <c r="E8802" s="3" t="s">
        <v>42</v>
      </c>
      <c r="F8802" s="4" t="s">
        <v>3104</v>
      </c>
      <c r="G8802" s="16" t="s">
        <v>2860</v>
      </c>
      <c r="H8802" s="16" t="s">
        <v>3006</v>
      </c>
      <c r="I8802" s="183">
        <v>20000</v>
      </c>
      <c r="J8802" s="183">
        <v>0</v>
      </c>
      <c r="K8802" s="183">
        <v>0</v>
      </c>
      <c r="L8802" s="183">
        <f>M8802+N8802+O8802</f>
        <v>0</v>
      </c>
      <c r="M8802" s="17">
        <v>0</v>
      </c>
      <c r="N8802" s="17">
        <v>0</v>
      </c>
      <c r="O8802" s="17">
        <v>0</v>
      </c>
      <c r="P8802" s="17">
        <f t="shared" si="7338"/>
        <v>0</v>
      </c>
      <c r="Q8802" s="161" t="str">
        <f t="shared" si="7339"/>
        <v>-</v>
      </c>
    </row>
    <row r="8803" spans="1:17" ht="22.5" x14ac:dyDescent="0.25">
      <c r="A8803" s="1" t="s">
        <v>1</v>
      </c>
      <c r="B8803" s="1" t="s">
        <v>1</v>
      </c>
      <c r="C8803" s="1" t="s">
        <v>1</v>
      </c>
      <c r="D8803" s="2" t="s">
        <v>1</v>
      </c>
      <c r="E8803" s="2" t="s">
        <v>1</v>
      </c>
      <c r="F8803" s="2" t="s">
        <v>1</v>
      </c>
      <c r="G8803" s="2" t="s">
        <v>1</v>
      </c>
      <c r="H8803" s="13" t="s">
        <v>57</v>
      </c>
      <c r="I8803" s="184">
        <f t="shared" ref="I8803:O8803" si="7348">SUM(I8804)</f>
        <v>16000</v>
      </c>
      <c r="J8803" s="184">
        <f t="shared" si="7348"/>
        <v>0</v>
      </c>
      <c r="K8803" s="184">
        <f t="shared" si="7348"/>
        <v>0</v>
      </c>
      <c r="L8803" s="184">
        <f t="shared" si="7348"/>
        <v>0</v>
      </c>
      <c r="M8803" s="14">
        <f t="shared" si="7348"/>
        <v>0</v>
      </c>
      <c r="N8803" s="14">
        <f t="shared" si="7348"/>
        <v>0</v>
      </c>
      <c r="O8803" s="14">
        <f t="shared" si="7348"/>
        <v>0</v>
      </c>
      <c r="P8803" s="14">
        <f t="shared" si="7338"/>
        <v>0</v>
      </c>
      <c r="Q8803" s="163" t="str">
        <f t="shared" si="7339"/>
        <v>-</v>
      </c>
    </row>
    <row r="8804" spans="1:17" x14ac:dyDescent="0.25">
      <c r="A8804" s="4" t="s">
        <v>2839</v>
      </c>
      <c r="B8804" s="4" t="s">
        <v>82</v>
      </c>
      <c r="C8804" s="4" t="s">
        <v>1280</v>
      </c>
      <c r="D8804" s="4" t="s">
        <v>3095</v>
      </c>
      <c r="E8804" s="2" t="s">
        <v>58</v>
      </c>
      <c r="F8804" s="2" t="s">
        <v>1</v>
      </c>
      <c r="G8804" s="2" t="s">
        <v>1</v>
      </c>
      <c r="H8804" s="2" t="s">
        <v>59</v>
      </c>
      <c r="I8804" s="185">
        <f t="shared" ref="I8804:L8804" si="7349">SUM(I8805:I8806)</f>
        <v>16000</v>
      </c>
      <c r="J8804" s="185">
        <f t="shared" ref="J8804" si="7350">SUM(J8805:J8806)</f>
        <v>0</v>
      </c>
      <c r="K8804" s="185">
        <f t="shared" ref="K8804" si="7351">SUM(K8805:K8806)</f>
        <v>0</v>
      </c>
      <c r="L8804" s="185">
        <f t="shared" si="7349"/>
        <v>0</v>
      </c>
      <c r="M8804" s="15">
        <f t="shared" ref="M8804:O8804" si="7352">SUM(M8805:M8806)</f>
        <v>0</v>
      </c>
      <c r="N8804" s="15">
        <f t="shared" si="7352"/>
        <v>0</v>
      </c>
      <c r="O8804" s="15">
        <f t="shared" si="7352"/>
        <v>0</v>
      </c>
      <c r="P8804" s="15">
        <f t="shared" si="7338"/>
        <v>0</v>
      </c>
      <c r="Q8804" s="164" t="str">
        <f t="shared" si="7339"/>
        <v>-</v>
      </c>
    </row>
    <row r="8805" spans="1:17" x14ac:dyDescent="0.25">
      <c r="A8805" s="4" t="s">
        <v>2839</v>
      </c>
      <c r="B8805" s="4" t="s">
        <v>82</v>
      </c>
      <c r="C8805" s="4" t="s">
        <v>1280</v>
      </c>
      <c r="D8805" s="4" t="s">
        <v>3095</v>
      </c>
      <c r="E8805" s="3" t="s">
        <v>105</v>
      </c>
      <c r="F8805" s="4"/>
      <c r="G8805" s="16" t="s">
        <v>2860</v>
      </c>
      <c r="H8805" s="16" t="s">
        <v>104</v>
      </c>
      <c r="I8805" s="183">
        <v>5000</v>
      </c>
      <c r="J8805" s="183">
        <v>0</v>
      </c>
      <c r="K8805" s="183">
        <v>0</v>
      </c>
      <c r="L8805" s="183">
        <f>M8805+N8805+O8805</f>
        <v>0</v>
      </c>
      <c r="M8805" s="17">
        <v>0</v>
      </c>
      <c r="N8805" s="17">
        <v>0</v>
      </c>
      <c r="O8805" s="17">
        <v>0</v>
      </c>
      <c r="P8805" s="17">
        <f t="shared" si="7338"/>
        <v>0</v>
      </c>
      <c r="Q8805" s="161" t="str">
        <f t="shared" si="7339"/>
        <v>-</v>
      </c>
    </row>
    <row r="8806" spans="1:17" x14ac:dyDescent="0.25">
      <c r="A8806" s="4" t="s">
        <v>2839</v>
      </c>
      <c r="B8806" s="4" t="s">
        <v>82</v>
      </c>
      <c r="C8806" s="4" t="s">
        <v>1280</v>
      </c>
      <c r="D8806" s="4" t="s">
        <v>3095</v>
      </c>
      <c r="E8806" s="3" t="s">
        <v>69</v>
      </c>
      <c r="F8806" s="4"/>
      <c r="G8806" s="16" t="s">
        <v>2860</v>
      </c>
      <c r="H8806" s="16" t="s">
        <v>68</v>
      </c>
      <c r="I8806" s="183">
        <v>11000</v>
      </c>
      <c r="J8806" s="183">
        <v>0</v>
      </c>
      <c r="K8806" s="183">
        <v>0</v>
      </c>
      <c r="L8806" s="183">
        <f>M8806+N8806+O8806</f>
        <v>0</v>
      </c>
      <c r="M8806" s="17">
        <v>0</v>
      </c>
      <c r="N8806" s="17">
        <v>0</v>
      </c>
      <c r="O8806" s="17">
        <v>0</v>
      </c>
      <c r="P8806" s="17">
        <f t="shared" si="7338"/>
        <v>0</v>
      </c>
      <c r="Q8806" s="161" t="str">
        <f t="shared" si="7339"/>
        <v>-</v>
      </c>
    </row>
    <row r="8807" spans="1:17" ht="22.5" x14ac:dyDescent="0.25">
      <c r="A8807" s="1" t="s">
        <v>1</v>
      </c>
      <c r="B8807" s="1" t="s">
        <v>1</v>
      </c>
      <c r="C8807" s="1" t="s">
        <v>1</v>
      </c>
      <c r="D8807" s="2" t="s">
        <v>1</v>
      </c>
      <c r="E8807" s="2" t="s">
        <v>1</v>
      </c>
      <c r="F8807" s="2" t="s">
        <v>1</v>
      </c>
      <c r="G8807" s="2" t="s">
        <v>1</v>
      </c>
      <c r="H8807" s="13" t="s">
        <v>70</v>
      </c>
      <c r="I8807" s="184">
        <f t="shared" ref="I8807:O8808" si="7353">SUM(I8808)</f>
        <v>35000</v>
      </c>
      <c r="J8807" s="184">
        <f t="shared" si="7353"/>
        <v>23000</v>
      </c>
      <c r="K8807" s="184">
        <f t="shared" si="7353"/>
        <v>23000</v>
      </c>
      <c r="L8807" s="184">
        <f t="shared" si="7353"/>
        <v>0</v>
      </c>
      <c r="M8807" s="14">
        <f t="shared" si="7353"/>
        <v>0</v>
      </c>
      <c r="N8807" s="14">
        <f t="shared" si="7353"/>
        <v>0</v>
      </c>
      <c r="O8807" s="14">
        <f t="shared" si="7353"/>
        <v>0</v>
      </c>
      <c r="P8807" s="14">
        <f t="shared" si="7338"/>
        <v>23000</v>
      </c>
      <c r="Q8807" s="184">
        <f t="shared" si="7339"/>
        <v>100</v>
      </c>
    </row>
    <row r="8808" spans="1:17" x14ac:dyDescent="0.25">
      <c r="A8808" s="4" t="s">
        <v>2839</v>
      </c>
      <c r="B8808" s="4" t="s">
        <v>82</v>
      </c>
      <c r="C8808" s="4" t="s">
        <v>1280</v>
      </c>
      <c r="D8808" s="4" t="s">
        <v>3095</v>
      </c>
      <c r="E8808" s="2" t="s">
        <v>71</v>
      </c>
      <c r="F8808" s="2" t="s">
        <v>1</v>
      </c>
      <c r="G8808" s="2" t="s">
        <v>1</v>
      </c>
      <c r="H8808" s="2" t="s">
        <v>72</v>
      </c>
      <c r="I8808" s="185">
        <f t="shared" si="7353"/>
        <v>35000</v>
      </c>
      <c r="J8808" s="185">
        <f t="shared" si="7353"/>
        <v>23000</v>
      </c>
      <c r="K8808" s="185">
        <f t="shared" si="7353"/>
        <v>23000</v>
      </c>
      <c r="L8808" s="185">
        <f t="shared" si="7353"/>
        <v>0</v>
      </c>
      <c r="M8808" s="15">
        <f t="shared" si="7353"/>
        <v>0</v>
      </c>
      <c r="N8808" s="15">
        <f t="shared" si="7353"/>
        <v>0</v>
      </c>
      <c r="O8808" s="15">
        <f t="shared" si="7353"/>
        <v>0</v>
      </c>
      <c r="P8808" s="15">
        <f t="shared" si="7338"/>
        <v>23000</v>
      </c>
      <c r="Q8808" s="185">
        <f t="shared" si="7339"/>
        <v>100</v>
      </c>
    </row>
    <row r="8809" spans="1:17" x14ac:dyDescent="0.25">
      <c r="A8809" s="4" t="s">
        <v>2839</v>
      </c>
      <c r="B8809" s="4" t="s">
        <v>82</v>
      </c>
      <c r="C8809" s="4" t="s">
        <v>1280</v>
      </c>
      <c r="D8809" s="4" t="s">
        <v>3095</v>
      </c>
      <c r="E8809" s="3" t="s">
        <v>75</v>
      </c>
      <c r="F8809" s="4"/>
      <c r="G8809" s="16" t="s">
        <v>2860</v>
      </c>
      <c r="H8809" s="16" t="s">
        <v>74</v>
      </c>
      <c r="I8809" s="183">
        <v>35000</v>
      </c>
      <c r="J8809" s="183">
        <v>23000</v>
      </c>
      <c r="K8809" s="183">
        <v>23000</v>
      </c>
      <c r="L8809" s="183">
        <f>M8809+N8809+O8809</f>
        <v>0</v>
      </c>
      <c r="M8809" s="17">
        <v>0</v>
      </c>
      <c r="N8809" s="17">
        <v>0</v>
      </c>
      <c r="O8809" s="17">
        <v>0</v>
      </c>
      <c r="P8809" s="17">
        <f t="shared" si="7338"/>
        <v>23000</v>
      </c>
      <c r="Q8809" s="183">
        <f t="shared" si="7339"/>
        <v>100</v>
      </c>
    </row>
    <row r="8810" spans="1:17" x14ac:dyDescent="0.25">
      <c r="A8810" s="16" t="s">
        <v>1</v>
      </c>
      <c r="B8810" s="16" t="s">
        <v>1</v>
      </c>
      <c r="C8810" s="16" t="s">
        <v>1</v>
      </c>
      <c r="D8810" s="16" t="s">
        <v>1</v>
      </c>
      <c r="E8810" s="16" t="s">
        <v>1</v>
      </c>
      <c r="F8810" s="16" t="s">
        <v>1</v>
      </c>
      <c r="G8810" s="16" t="s">
        <v>1</v>
      </c>
      <c r="H8810" s="13" t="s">
        <v>3105</v>
      </c>
      <c r="I8810" s="184">
        <f t="shared" ref="I8810:O8810" si="7354">SUM(I8778,I8803,I8807)</f>
        <v>4425974</v>
      </c>
      <c r="J8810" s="184">
        <f t="shared" si="7354"/>
        <v>4206020</v>
      </c>
      <c r="K8810" s="184">
        <f t="shared" si="7354"/>
        <v>3296547</v>
      </c>
      <c r="L8810" s="184">
        <f t="shared" si="7354"/>
        <v>905105</v>
      </c>
      <c r="M8810" s="14">
        <f t="shared" si="7354"/>
        <v>495669</v>
      </c>
      <c r="N8810" s="14">
        <f t="shared" si="7354"/>
        <v>353950</v>
      </c>
      <c r="O8810" s="14">
        <f t="shared" si="7354"/>
        <v>55486</v>
      </c>
      <c r="P8810" s="14">
        <f t="shared" si="7338"/>
        <v>4201652</v>
      </c>
      <c r="Q8810" s="184">
        <f t="shared" si="7339"/>
        <v>99.896148853310251</v>
      </c>
    </row>
    <row r="8811" spans="1:17" ht="15.75" thickBot="1" x14ac:dyDescent="0.3">
      <c r="A8811" s="16" t="s">
        <v>1</v>
      </c>
      <c r="B8811" s="16" t="s">
        <v>1</v>
      </c>
      <c r="C8811" s="16" t="s">
        <v>1</v>
      </c>
      <c r="D8811" s="16" t="s">
        <v>1</v>
      </c>
      <c r="E8811" s="16" t="s">
        <v>1</v>
      </c>
      <c r="F8811" s="16" t="s">
        <v>1</v>
      </c>
      <c r="G8811" s="16" t="s">
        <v>1</v>
      </c>
      <c r="H8811" s="2" t="s">
        <v>77</v>
      </c>
      <c r="I8811" s="185">
        <v>79</v>
      </c>
      <c r="J8811" s="185">
        <v>79</v>
      </c>
      <c r="K8811" s="185"/>
      <c r="L8811" s="185"/>
      <c r="M8811" s="15" t="s">
        <v>1</v>
      </c>
      <c r="N8811" s="15" t="s">
        <v>1</v>
      </c>
      <c r="O8811" s="15"/>
      <c r="P8811" s="15"/>
      <c r="Q8811" s="164"/>
    </row>
    <row r="8812" spans="1:17" ht="45.75" thickBot="1" x14ac:dyDescent="0.3">
      <c r="A8812" s="212" t="s">
        <v>1</v>
      </c>
      <c r="B8812" s="212" t="s">
        <v>1</v>
      </c>
      <c r="C8812" s="212" t="s">
        <v>1</v>
      </c>
      <c r="D8812" s="212" t="s">
        <v>1</v>
      </c>
      <c r="E8812" s="212" t="s">
        <v>1</v>
      </c>
      <c r="F8812" s="212" t="s">
        <v>1</v>
      </c>
      <c r="G8812" s="214" t="s">
        <v>1</v>
      </c>
      <c r="H8812" s="5" t="s">
        <v>78</v>
      </c>
      <c r="I8812" s="109" t="s">
        <v>3374</v>
      </c>
      <c r="J8812" s="109" t="s">
        <v>3433</v>
      </c>
      <c r="K8812" s="109" t="s">
        <v>3437</v>
      </c>
      <c r="L8812" s="109" t="s">
        <v>3434</v>
      </c>
      <c r="M8812" s="5" t="s">
        <v>3439</v>
      </c>
      <c r="N8812" s="5" t="s">
        <v>3440</v>
      </c>
      <c r="O8812" s="5" t="s">
        <v>3441</v>
      </c>
      <c r="P8812" s="5" t="s">
        <v>3438</v>
      </c>
      <c r="Q8812" s="162" t="s">
        <v>3302</v>
      </c>
    </row>
    <row r="8813" spans="1:17" x14ac:dyDescent="0.25">
      <c r="A8813" s="213"/>
      <c r="B8813" s="213"/>
      <c r="C8813" s="213"/>
      <c r="D8813" s="213"/>
      <c r="E8813" s="213"/>
      <c r="F8813" s="213"/>
      <c r="G8813" s="215"/>
      <c r="H8813" s="18" t="s">
        <v>1</v>
      </c>
      <c r="I8813" s="110">
        <v>1</v>
      </c>
      <c r="J8813" s="110">
        <v>2</v>
      </c>
      <c r="K8813" s="110">
        <v>20</v>
      </c>
      <c r="L8813" s="110" t="s">
        <v>3402</v>
      </c>
      <c r="M8813" s="12">
        <v>5</v>
      </c>
      <c r="N8813" s="12">
        <v>6</v>
      </c>
      <c r="O8813" s="12">
        <v>7</v>
      </c>
      <c r="P8813" s="12" t="s">
        <v>3303</v>
      </c>
      <c r="Q8813" s="110">
        <v>9</v>
      </c>
    </row>
    <row r="8814" spans="1:17" x14ac:dyDescent="0.25">
      <c r="A8814" s="213"/>
      <c r="B8814" s="213"/>
      <c r="C8814" s="213"/>
      <c r="D8814" s="213"/>
      <c r="E8814" s="213"/>
      <c r="F8814" s="213"/>
      <c r="G8814" s="215"/>
      <c r="H8814" s="19" t="s">
        <v>2874</v>
      </c>
      <c r="I8814" s="186">
        <f t="shared" ref="I8814:L8814" si="7355">SUM(I8810)</f>
        <v>4425974</v>
      </c>
      <c r="J8814" s="186">
        <f t="shared" ref="J8814" si="7356">SUM(J8810)</f>
        <v>4206020</v>
      </c>
      <c r="K8814" s="186">
        <f t="shared" ref="K8814" si="7357">SUM(K8810)</f>
        <v>3296547</v>
      </c>
      <c r="L8814" s="186">
        <f t="shared" si="7355"/>
        <v>905105</v>
      </c>
      <c r="M8814" s="20">
        <f t="shared" ref="M8814:O8814" si="7358">SUM(M8810)</f>
        <v>495669</v>
      </c>
      <c r="N8814" s="20">
        <f t="shared" si="7358"/>
        <v>353950</v>
      </c>
      <c r="O8814" s="20">
        <f t="shared" si="7358"/>
        <v>55486</v>
      </c>
      <c r="P8814" s="20">
        <f>K8814+L8814</f>
        <v>4201652</v>
      </c>
      <c r="Q8814" s="186">
        <f>IF(J8814=0,"-",P8814/J8814*100)</f>
        <v>99.896148853310251</v>
      </c>
    </row>
    <row r="8815" spans="1:17" x14ac:dyDescent="0.25">
      <c r="A8815" s="213"/>
      <c r="B8815" s="213"/>
      <c r="C8815" s="213"/>
      <c r="D8815" s="213"/>
      <c r="E8815" s="213"/>
      <c r="F8815" s="213"/>
      <c r="G8815" s="215"/>
      <c r="H8815" s="21" t="s">
        <v>80</v>
      </c>
      <c r="I8815" s="186">
        <f t="shared" ref="I8815:L8815" si="7359">SUM(I8814)</f>
        <v>4425974</v>
      </c>
      <c r="J8815" s="186">
        <f t="shared" ref="J8815" si="7360">SUM(J8814)</f>
        <v>4206020</v>
      </c>
      <c r="K8815" s="186">
        <f t="shared" ref="K8815" si="7361">SUM(K8814)</f>
        <v>3296547</v>
      </c>
      <c r="L8815" s="186">
        <f t="shared" si="7359"/>
        <v>905105</v>
      </c>
      <c r="M8815" s="20">
        <f t="shared" ref="M8815:O8815" si="7362">SUM(M8814)</f>
        <v>495669</v>
      </c>
      <c r="N8815" s="20">
        <f t="shared" si="7362"/>
        <v>353950</v>
      </c>
      <c r="O8815" s="20">
        <f t="shared" si="7362"/>
        <v>55486</v>
      </c>
      <c r="P8815" s="20">
        <f>K8815+L8815</f>
        <v>4201652</v>
      </c>
      <c r="Q8815" s="186">
        <f>IF(J8815=0,"-",P8815/J8815*100)</f>
        <v>99.896148853310251</v>
      </c>
    </row>
    <row r="8816" spans="1:17" x14ac:dyDescent="0.25">
      <c r="A8816" s="216"/>
      <c r="B8816" s="216"/>
      <c r="C8816" s="216"/>
      <c r="D8816" s="216"/>
      <c r="E8816" s="216"/>
      <c r="F8816" s="216"/>
      <c r="G8816" s="217"/>
      <c r="J8816" s="178">
        <v>0</v>
      </c>
      <c r="K8816" s="178">
        <v>0</v>
      </c>
      <c r="L8816" s="178">
        <f>M8816+N8816+O8816</f>
        <v>0</v>
      </c>
      <c r="P8816">
        <f>K8816+L8816</f>
        <v>0</v>
      </c>
      <c r="Q8816" s="160" t="str">
        <f>IF(J8816=0,"-",P8816/J8816*100)</f>
        <v>-</v>
      </c>
    </row>
    <row r="8817" spans="1:17" ht="15.75" thickBot="1" x14ac:dyDescent="0.3">
      <c r="A8817" s="16" t="s">
        <v>1</v>
      </c>
      <c r="B8817" s="16" t="s">
        <v>1</v>
      </c>
      <c r="C8817" s="16" t="s">
        <v>1</v>
      </c>
      <c r="D8817" s="16" t="s">
        <v>1</v>
      </c>
      <c r="E8817" s="16" t="s">
        <v>1</v>
      </c>
      <c r="F8817" s="16" t="s">
        <v>1</v>
      </c>
      <c r="G8817" s="16" t="s">
        <v>1</v>
      </c>
      <c r="H8817" s="22" t="s">
        <v>1</v>
      </c>
      <c r="I8817" s="187"/>
      <c r="J8817" s="187"/>
      <c r="K8817" s="187"/>
      <c r="L8817" s="187"/>
      <c r="M8817" s="22" t="s">
        <v>1</v>
      </c>
      <c r="N8817" s="22" t="s">
        <v>1</v>
      </c>
      <c r="O8817" s="22"/>
      <c r="P8817" s="22"/>
      <c r="Q8817" s="166"/>
    </row>
    <row r="8818" spans="1:17" ht="45.75" thickBot="1" x14ac:dyDescent="0.3">
      <c r="A8818" s="5" t="s">
        <v>4</v>
      </c>
      <c r="B8818" s="5" t="s">
        <v>5</v>
      </c>
      <c r="C8818" s="5" t="s">
        <v>6</v>
      </c>
      <c r="D8818" s="6" t="s">
        <v>1</v>
      </c>
      <c r="E8818" s="5" t="s">
        <v>7</v>
      </c>
      <c r="F8818" s="5" t="s">
        <v>8</v>
      </c>
      <c r="G8818" s="5" t="s">
        <v>9</v>
      </c>
      <c r="H8818" s="5" t="s">
        <v>10</v>
      </c>
      <c r="I8818" s="109" t="s">
        <v>3374</v>
      </c>
      <c r="J8818" s="109" t="s">
        <v>3433</v>
      </c>
      <c r="K8818" s="109" t="s">
        <v>3437</v>
      </c>
      <c r="L8818" s="109" t="s">
        <v>3434</v>
      </c>
      <c r="M8818" s="5" t="s">
        <v>3439</v>
      </c>
      <c r="N8818" s="5" t="s">
        <v>3440</v>
      </c>
      <c r="O8818" s="5" t="s">
        <v>3441</v>
      </c>
      <c r="P8818" s="5" t="s">
        <v>3438</v>
      </c>
      <c r="Q8818" s="162" t="s">
        <v>3302</v>
      </c>
    </row>
    <row r="8819" spans="1:17" x14ac:dyDescent="0.25">
      <c r="A8819" s="7" t="s">
        <v>1</v>
      </c>
      <c r="B8819" s="7" t="s">
        <v>1</v>
      </c>
      <c r="C8819" s="7" t="s">
        <v>1</v>
      </c>
      <c r="D8819" s="8" t="s">
        <v>1</v>
      </c>
      <c r="E8819" s="8" t="s">
        <v>1</v>
      </c>
      <c r="F8819" s="9" t="s">
        <v>1</v>
      </c>
      <c r="G8819" s="10" t="s">
        <v>1</v>
      </c>
      <c r="H8819" s="11" t="s">
        <v>1</v>
      </c>
      <c r="I8819" s="110">
        <v>1</v>
      </c>
      <c r="J8819" s="110">
        <v>2</v>
      </c>
      <c r="K8819" s="110">
        <v>20</v>
      </c>
      <c r="L8819" s="110" t="s">
        <v>3402</v>
      </c>
      <c r="M8819" s="12">
        <v>5</v>
      </c>
      <c r="N8819" s="12">
        <v>6</v>
      </c>
      <c r="O8819" s="12">
        <v>7</v>
      </c>
      <c r="P8819" s="12" t="s">
        <v>3303</v>
      </c>
      <c r="Q8819" s="110">
        <v>9</v>
      </c>
    </row>
    <row r="8820" spans="1:17" x14ac:dyDescent="0.25">
      <c r="A8820" s="1" t="s">
        <v>2839</v>
      </c>
      <c r="B8820" s="1" t="s">
        <v>82</v>
      </c>
      <c r="C8820" s="4" t="s">
        <v>1291</v>
      </c>
      <c r="D8820" s="4" t="s">
        <v>3106</v>
      </c>
      <c r="E8820" s="2" t="s">
        <v>1</v>
      </c>
      <c r="F8820" s="2" t="s">
        <v>1</v>
      </c>
      <c r="G8820" s="2" t="s">
        <v>1</v>
      </c>
      <c r="H8820" s="2" t="s">
        <v>3107</v>
      </c>
      <c r="I8820" s="183">
        <v>0</v>
      </c>
      <c r="J8820" s="183"/>
      <c r="K8820" s="183"/>
      <c r="L8820" s="183"/>
      <c r="M8820" s="3" t="s">
        <v>1</v>
      </c>
      <c r="N8820" s="3" t="s">
        <v>1</v>
      </c>
      <c r="O8820" s="3"/>
      <c r="P8820" s="3"/>
      <c r="Q8820" s="161"/>
    </row>
    <row r="8821" spans="1:17" ht="33.75" x14ac:dyDescent="0.25">
      <c r="A8821" s="1" t="s">
        <v>1</v>
      </c>
      <c r="B8821" s="1" t="s">
        <v>1</v>
      </c>
      <c r="C8821" s="1" t="s">
        <v>1</v>
      </c>
      <c r="D8821" s="2" t="s">
        <v>1</v>
      </c>
      <c r="E8821" s="2" t="s">
        <v>1</v>
      </c>
      <c r="F8821" s="2" t="s">
        <v>1</v>
      </c>
      <c r="G8821" s="2" t="s">
        <v>1</v>
      </c>
      <c r="H8821" s="13" t="s">
        <v>14</v>
      </c>
      <c r="I8821" s="184">
        <f t="shared" ref="I8821:L8821" si="7363">SUM(I8822,I8830,I8832)</f>
        <v>12567236</v>
      </c>
      <c r="J8821" s="184">
        <f t="shared" ref="J8821" si="7364">SUM(J8822,J8830,J8832)</f>
        <v>12066429</v>
      </c>
      <c r="K8821" s="184">
        <f t="shared" ref="K8821" si="7365">SUM(K8822,K8830,K8832)</f>
        <v>9250484</v>
      </c>
      <c r="L8821" s="184">
        <f t="shared" si="7363"/>
        <v>2768415</v>
      </c>
      <c r="M8821" s="14">
        <f t="shared" ref="M8821:O8821" si="7366">SUM(M8822,M8830,M8832)</f>
        <v>931867</v>
      </c>
      <c r="N8821" s="14">
        <f t="shared" si="7366"/>
        <v>931867</v>
      </c>
      <c r="O8821" s="14">
        <f t="shared" si="7366"/>
        <v>904681</v>
      </c>
      <c r="P8821" s="14">
        <f t="shared" ref="P8821:P8854" si="7367">K8821+L8821</f>
        <v>12018899</v>
      </c>
      <c r="Q8821" s="184">
        <f t="shared" ref="Q8821:Q8854" si="7368">IF(J8821=0,"-",P8821/J8821*100)</f>
        <v>99.606097214014184</v>
      </c>
    </row>
    <row r="8822" spans="1:17" x14ac:dyDescent="0.25">
      <c r="A8822" s="4" t="s">
        <v>2839</v>
      </c>
      <c r="B8822" s="4" t="s">
        <v>82</v>
      </c>
      <c r="C8822" s="4" t="s">
        <v>1291</v>
      </c>
      <c r="D8822" s="4" t="s">
        <v>3106</v>
      </c>
      <c r="E8822" s="2" t="s">
        <v>15</v>
      </c>
      <c r="F8822" s="2" t="s">
        <v>1</v>
      </c>
      <c r="G8822" s="2" t="s">
        <v>1</v>
      </c>
      <c r="H8822" s="2" t="s">
        <v>16</v>
      </c>
      <c r="I8822" s="185">
        <f t="shared" ref="I8822:L8822" si="7369">SUM(I8823:I8824)</f>
        <v>10571035</v>
      </c>
      <c r="J8822" s="185">
        <f t="shared" ref="J8822" si="7370">SUM(J8823:J8824)</f>
        <v>10359548</v>
      </c>
      <c r="K8822" s="185">
        <f t="shared" ref="K8822" si="7371">SUM(K8823:K8824)</f>
        <v>7943524</v>
      </c>
      <c r="L8822" s="185">
        <f t="shared" si="7369"/>
        <v>2385894</v>
      </c>
      <c r="M8822" s="15">
        <f t="shared" ref="M8822:O8822" si="7372">SUM(M8823:M8824)</f>
        <v>798567</v>
      </c>
      <c r="N8822" s="15">
        <f t="shared" si="7372"/>
        <v>798567</v>
      </c>
      <c r="O8822" s="15">
        <f t="shared" si="7372"/>
        <v>788760</v>
      </c>
      <c r="P8822" s="15">
        <f t="shared" si="7367"/>
        <v>10329418</v>
      </c>
      <c r="Q8822" s="185">
        <f t="shared" si="7368"/>
        <v>99.709157194889201</v>
      </c>
    </row>
    <row r="8823" spans="1:17" x14ac:dyDescent="0.25">
      <c r="A8823" s="4" t="s">
        <v>2839</v>
      </c>
      <c r="B8823" s="4" t="s">
        <v>82</v>
      </c>
      <c r="C8823" s="4" t="s">
        <v>1291</v>
      </c>
      <c r="D8823" s="4" t="s">
        <v>3106</v>
      </c>
      <c r="E8823" s="3" t="s">
        <v>18</v>
      </c>
      <c r="F8823" s="4"/>
      <c r="G8823" s="16" t="s">
        <v>2860</v>
      </c>
      <c r="H8823" s="16" t="s">
        <v>17</v>
      </c>
      <c r="I8823" s="183">
        <v>9707771</v>
      </c>
      <c r="J8823" s="183">
        <v>9496284</v>
      </c>
      <c r="K8823" s="183">
        <v>7282365</v>
      </c>
      <c r="L8823" s="183">
        <f>M8823+N8823+O8823</f>
        <v>2213919</v>
      </c>
      <c r="M8823" s="17">
        <v>739000</v>
      </c>
      <c r="N8823" s="17">
        <v>739000</v>
      </c>
      <c r="O8823" s="17">
        <v>735919</v>
      </c>
      <c r="P8823" s="17">
        <f t="shared" si="7367"/>
        <v>9496284</v>
      </c>
      <c r="Q8823" s="183">
        <f t="shared" si="7368"/>
        <v>100</v>
      </c>
    </row>
    <row r="8824" spans="1:17" x14ac:dyDescent="0.25">
      <c r="A8824" s="1" t="s">
        <v>2839</v>
      </c>
      <c r="B8824" s="1" t="s">
        <v>82</v>
      </c>
      <c r="C8824" s="1" t="s">
        <v>1291</v>
      </c>
      <c r="D8824" s="1" t="s">
        <v>3106</v>
      </c>
      <c r="E8824" s="1" t="s">
        <v>20</v>
      </c>
      <c r="F8824" s="4" t="s">
        <v>1</v>
      </c>
      <c r="G8824" s="16" t="s">
        <v>1</v>
      </c>
      <c r="H8824" s="2" t="s">
        <v>21</v>
      </c>
      <c r="I8824" s="185">
        <f t="shared" ref="I8824:O8824" si="7373">SUM(I8825:I8829)</f>
        <v>863264</v>
      </c>
      <c r="J8824" s="185">
        <f t="shared" si="7373"/>
        <v>863264</v>
      </c>
      <c r="K8824" s="185">
        <f t="shared" si="7373"/>
        <v>661159</v>
      </c>
      <c r="L8824" s="185">
        <f t="shared" si="7373"/>
        <v>171975</v>
      </c>
      <c r="M8824" s="15">
        <f t="shared" si="7373"/>
        <v>59567</v>
      </c>
      <c r="N8824" s="15">
        <f t="shared" si="7373"/>
        <v>59567</v>
      </c>
      <c r="O8824" s="15">
        <f t="shared" si="7373"/>
        <v>52841</v>
      </c>
      <c r="P8824" s="15">
        <f t="shared" si="7367"/>
        <v>833134</v>
      </c>
      <c r="Q8824" s="185">
        <f t="shared" si="7368"/>
        <v>96.509758312636691</v>
      </c>
    </row>
    <row r="8825" spans="1:17" x14ac:dyDescent="0.25">
      <c r="A8825" s="4" t="s">
        <v>2839</v>
      </c>
      <c r="B8825" s="4" t="s">
        <v>82</v>
      </c>
      <c r="C8825" s="4" t="s">
        <v>1291</v>
      </c>
      <c r="D8825" s="4" t="s">
        <v>3106</v>
      </c>
      <c r="E8825" s="3" t="s">
        <v>22</v>
      </c>
      <c r="F8825" s="4" t="s">
        <v>3108</v>
      </c>
      <c r="G8825" s="16" t="s">
        <v>2860</v>
      </c>
      <c r="H8825" s="16" t="s">
        <v>86</v>
      </c>
      <c r="I8825" s="183">
        <v>98400</v>
      </c>
      <c r="J8825" s="183">
        <v>98400</v>
      </c>
      <c r="K8825" s="183">
        <v>75700</v>
      </c>
      <c r="L8825" s="183">
        <f>M8825+N8825+O8825</f>
        <v>22700</v>
      </c>
      <c r="M8825" s="17">
        <v>7567</v>
      </c>
      <c r="N8825" s="17">
        <v>7567</v>
      </c>
      <c r="O8825" s="17">
        <v>7566</v>
      </c>
      <c r="P8825" s="17">
        <f t="shared" si="7367"/>
        <v>98400</v>
      </c>
      <c r="Q8825" s="183">
        <f t="shared" si="7368"/>
        <v>100</v>
      </c>
    </row>
    <row r="8826" spans="1:17" x14ac:dyDescent="0.25">
      <c r="A8826" s="4" t="s">
        <v>2839</v>
      </c>
      <c r="B8826" s="4" t="s">
        <v>82</v>
      </c>
      <c r="C8826" s="4" t="s">
        <v>1291</v>
      </c>
      <c r="D8826" s="4" t="s">
        <v>3106</v>
      </c>
      <c r="E8826" s="3" t="s">
        <v>22</v>
      </c>
      <c r="F8826" s="4" t="s">
        <v>3109</v>
      </c>
      <c r="G8826" s="16" t="s">
        <v>2860</v>
      </c>
      <c r="H8826" s="16" t="s">
        <v>26</v>
      </c>
      <c r="I8826" s="183">
        <v>572275</v>
      </c>
      <c r="J8826" s="183">
        <v>572275</v>
      </c>
      <c r="K8826" s="183">
        <v>423000</v>
      </c>
      <c r="L8826" s="183">
        <f>M8826+N8826+O8826</f>
        <v>149275</v>
      </c>
      <c r="M8826" s="17">
        <v>52000</v>
      </c>
      <c r="N8826" s="17">
        <v>52000</v>
      </c>
      <c r="O8826" s="17">
        <v>45275</v>
      </c>
      <c r="P8826" s="17">
        <f t="shared" si="7367"/>
        <v>572275</v>
      </c>
      <c r="Q8826" s="183">
        <f t="shared" si="7368"/>
        <v>100</v>
      </c>
    </row>
    <row r="8827" spans="1:17" x14ac:dyDescent="0.25">
      <c r="A8827" s="4" t="s">
        <v>2839</v>
      </c>
      <c r="B8827" s="4" t="s">
        <v>82</v>
      </c>
      <c r="C8827" s="4" t="s">
        <v>1291</v>
      </c>
      <c r="D8827" s="4" t="s">
        <v>3106</v>
      </c>
      <c r="E8827" s="3" t="s">
        <v>22</v>
      </c>
      <c r="F8827" s="4" t="s">
        <v>3110</v>
      </c>
      <c r="G8827" s="16" t="s">
        <v>2860</v>
      </c>
      <c r="H8827" s="16" t="s">
        <v>28</v>
      </c>
      <c r="I8827" s="183">
        <v>123966</v>
      </c>
      <c r="J8827" s="183">
        <v>123966</v>
      </c>
      <c r="K8827" s="183">
        <v>120409</v>
      </c>
      <c r="L8827" s="183">
        <f>M8827+N8827+O8827</f>
        <v>0</v>
      </c>
      <c r="M8827" s="17"/>
      <c r="N8827" s="17"/>
      <c r="O8827" s="17"/>
      <c r="P8827" s="17">
        <f t="shared" si="7367"/>
        <v>120409</v>
      </c>
      <c r="Q8827" s="183">
        <f t="shared" si="7368"/>
        <v>97.130664859719602</v>
      </c>
    </row>
    <row r="8828" spans="1:17" x14ac:dyDescent="0.25">
      <c r="A8828" s="4" t="s">
        <v>2839</v>
      </c>
      <c r="B8828" s="4" t="s">
        <v>82</v>
      </c>
      <c r="C8828" s="4" t="s">
        <v>1291</v>
      </c>
      <c r="D8828" s="4" t="s">
        <v>3106</v>
      </c>
      <c r="E8828" s="3" t="s">
        <v>22</v>
      </c>
      <c r="F8828" s="4" t="s">
        <v>3111</v>
      </c>
      <c r="G8828" s="16" t="s">
        <v>2860</v>
      </c>
      <c r="H8828" s="16" t="s">
        <v>24</v>
      </c>
      <c r="I8828" s="183">
        <v>32223</v>
      </c>
      <c r="J8828" s="183">
        <v>32223</v>
      </c>
      <c r="K8828" s="183">
        <v>5650</v>
      </c>
      <c r="L8828" s="183">
        <f>M8828+N8828+O8828</f>
        <v>0</v>
      </c>
      <c r="M8828" s="17"/>
      <c r="N8828" s="17"/>
      <c r="O8828" s="17"/>
      <c r="P8828" s="17">
        <f t="shared" si="7367"/>
        <v>5650</v>
      </c>
      <c r="Q8828" s="183">
        <f t="shared" si="7368"/>
        <v>17.534059522701178</v>
      </c>
    </row>
    <row r="8829" spans="1:17" x14ac:dyDescent="0.25">
      <c r="A8829" s="4" t="s">
        <v>2839</v>
      </c>
      <c r="B8829" s="4" t="s">
        <v>82</v>
      </c>
      <c r="C8829" s="4" t="s">
        <v>1291</v>
      </c>
      <c r="D8829" s="4" t="s">
        <v>3106</v>
      </c>
      <c r="E8829" s="3" t="s">
        <v>22</v>
      </c>
      <c r="F8829" s="4" t="s">
        <v>3112</v>
      </c>
      <c r="G8829" s="16" t="s">
        <v>2860</v>
      </c>
      <c r="H8829" s="16" t="s">
        <v>30</v>
      </c>
      <c r="I8829" s="183">
        <v>36400</v>
      </c>
      <c r="J8829" s="183">
        <v>36400</v>
      </c>
      <c r="K8829" s="183">
        <v>36400</v>
      </c>
      <c r="L8829" s="183">
        <f>M8829+N8829+O8829</f>
        <v>0</v>
      </c>
      <c r="M8829" s="17"/>
      <c r="N8829" s="17"/>
      <c r="O8829" s="17"/>
      <c r="P8829" s="17">
        <f t="shared" si="7367"/>
        <v>36400</v>
      </c>
      <c r="Q8829" s="183">
        <f t="shared" si="7368"/>
        <v>100</v>
      </c>
    </row>
    <row r="8830" spans="1:17" x14ac:dyDescent="0.25">
      <c r="A8830" s="4" t="s">
        <v>2839</v>
      </c>
      <c r="B8830" s="4" t="s">
        <v>82</v>
      </c>
      <c r="C8830" s="4" t="s">
        <v>1291</v>
      </c>
      <c r="D8830" s="4" t="s">
        <v>3106</v>
      </c>
      <c r="E8830" s="2" t="s">
        <v>31</v>
      </c>
      <c r="F8830" s="2" t="s">
        <v>1</v>
      </c>
      <c r="G8830" s="2" t="s">
        <v>1</v>
      </c>
      <c r="H8830" s="2" t="s">
        <v>32</v>
      </c>
      <c r="I8830" s="185">
        <f t="shared" ref="I8830:O8830" si="7374">SUM(I8831)</f>
        <v>1048225</v>
      </c>
      <c r="J8830" s="185">
        <f t="shared" si="7374"/>
        <v>1026089</v>
      </c>
      <c r="K8830" s="185">
        <f t="shared" si="7374"/>
        <v>773399</v>
      </c>
      <c r="L8830" s="185">
        <f t="shared" si="7374"/>
        <v>252690</v>
      </c>
      <c r="M8830" s="15">
        <f t="shared" si="7374"/>
        <v>85000</v>
      </c>
      <c r="N8830" s="15">
        <f t="shared" si="7374"/>
        <v>85000</v>
      </c>
      <c r="O8830" s="15">
        <f t="shared" si="7374"/>
        <v>82690</v>
      </c>
      <c r="P8830" s="15">
        <f t="shared" si="7367"/>
        <v>1026089</v>
      </c>
      <c r="Q8830" s="185">
        <f t="shared" si="7368"/>
        <v>100</v>
      </c>
    </row>
    <row r="8831" spans="1:17" x14ac:dyDescent="0.25">
      <c r="A8831" s="4" t="s">
        <v>2839</v>
      </c>
      <c r="B8831" s="4" t="s">
        <v>82</v>
      </c>
      <c r="C8831" s="4" t="s">
        <v>1291</v>
      </c>
      <c r="D8831" s="4" t="s">
        <v>3106</v>
      </c>
      <c r="E8831" s="3" t="s">
        <v>34</v>
      </c>
      <c r="F8831" s="4"/>
      <c r="G8831" s="16" t="s">
        <v>2860</v>
      </c>
      <c r="H8831" s="16" t="s">
        <v>33</v>
      </c>
      <c r="I8831" s="183">
        <v>1048225</v>
      </c>
      <c r="J8831" s="183">
        <v>1026089</v>
      </c>
      <c r="K8831" s="183">
        <v>773399</v>
      </c>
      <c r="L8831" s="183">
        <f>M8831+N8831+O8831</f>
        <v>252690</v>
      </c>
      <c r="M8831" s="17">
        <v>85000</v>
      </c>
      <c r="N8831" s="17">
        <v>85000</v>
      </c>
      <c r="O8831" s="17">
        <v>82690</v>
      </c>
      <c r="P8831" s="17">
        <f t="shared" si="7367"/>
        <v>1026089</v>
      </c>
      <c r="Q8831" s="183">
        <f t="shared" si="7368"/>
        <v>100</v>
      </c>
    </row>
    <row r="8832" spans="1:17" x14ac:dyDescent="0.25">
      <c r="A8832" s="4" t="s">
        <v>2839</v>
      </c>
      <c r="B8832" s="4" t="s">
        <v>82</v>
      </c>
      <c r="C8832" s="4" t="s">
        <v>1291</v>
      </c>
      <c r="D8832" s="4" t="s">
        <v>3106</v>
      </c>
      <c r="E8832" s="2" t="s">
        <v>35</v>
      </c>
      <c r="F8832" s="2" t="s">
        <v>1</v>
      </c>
      <c r="G8832" s="2" t="s">
        <v>1</v>
      </c>
      <c r="H8832" s="2" t="s">
        <v>36</v>
      </c>
      <c r="I8832" s="185">
        <f t="shared" ref="I8832:O8832" si="7375">SUM(I8833:I8841)</f>
        <v>947976</v>
      </c>
      <c r="J8832" s="185">
        <f t="shared" si="7375"/>
        <v>680792</v>
      </c>
      <c r="K8832" s="185">
        <f t="shared" si="7375"/>
        <v>533561</v>
      </c>
      <c r="L8832" s="185">
        <f t="shared" si="7375"/>
        <v>129831</v>
      </c>
      <c r="M8832" s="15">
        <f t="shared" si="7375"/>
        <v>48300</v>
      </c>
      <c r="N8832" s="15">
        <f t="shared" si="7375"/>
        <v>48300</v>
      </c>
      <c r="O8832" s="15">
        <f t="shared" si="7375"/>
        <v>33231</v>
      </c>
      <c r="P8832" s="15">
        <f t="shared" si="7367"/>
        <v>663392</v>
      </c>
      <c r="Q8832" s="185">
        <f t="shared" si="7368"/>
        <v>97.444153280297058</v>
      </c>
    </row>
    <row r="8833" spans="1:17" x14ac:dyDescent="0.25">
      <c r="A8833" s="4" t="s">
        <v>2839</v>
      </c>
      <c r="B8833" s="4" t="s">
        <v>82</v>
      </c>
      <c r="C8833" s="4" t="s">
        <v>1291</v>
      </c>
      <c r="D8833" s="4" t="s">
        <v>3106</v>
      </c>
      <c r="E8833" s="3" t="s">
        <v>39</v>
      </c>
      <c r="F8833" s="4"/>
      <c r="G8833" s="16" t="s">
        <v>2860</v>
      </c>
      <c r="H8833" s="16" t="s">
        <v>38</v>
      </c>
      <c r="I8833" s="183">
        <v>33000</v>
      </c>
      <c r="J8833" s="183">
        <v>6466</v>
      </c>
      <c r="K8833" s="183">
        <v>6466</v>
      </c>
      <c r="L8833" s="183">
        <f t="shared" ref="L8833:L8840" si="7376">M8833+N8833+O8833</f>
        <v>0</v>
      </c>
      <c r="M8833" s="17"/>
      <c r="N8833" s="17"/>
      <c r="O8833" s="17"/>
      <c r="P8833" s="17">
        <f t="shared" si="7367"/>
        <v>6466</v>
      </c>
      <c r="Q8833" s="183">
        <f t="shared" si="7368"/>
        <v>100</v>
      </c>
    </row>
    <row r="8834" spans="1:17" x14ac:dyDescent="0.25">
      <c r="A8834" s="4" t="s">
        <v>2839</v>
      </c>
      <c r="B8834" s="4" t="s">
        <v>82</v>
      </c>
      <c r="C8834" s="4" t="s">
        <v>1291</v>
      </c>
      <c r="D8834" s="4" t="s">
        <v>3106</v>
      </c>
      <c r="E8834" s="3" t="s">
        <v>197</v>
      </c>
      <c r="F8834" s="4"/>
      <c r="G8834" s="16" t="s">
        <v>2860</v>
      </c>
      <c r="H8834" s="16" t="s">
        <v>196</v>
      </c>
      <c r="I8834" s="183">
        <v>275200</v>
      </c>
      <c r="J8834" s="183">
        <v>240000</v>
      </c>
      <c r="K8834" s="183">
        <v>206000</v>
      </c>
      <c r="L8834" s="183">
        <f t="shared" si="7376"/>
        <v>34000</v>
      </c>
      <c r="M8834" s="17">
        <v>12000</v>
      </c>
      <c r="N8834" s="17">
        <v>12000</v>
      </c>
      <c r="O8834" s="17">
        <v>10000</v>
      </c>
      <c r="P8834" s="17">
        <f t="shared" si="7367"/>
        <v>240000</v>
      </c>
      <c r="Q8834" s="183">
        <f t="shared" si="7368"/>
        <v>100</v>
      </c>
    </row>
    <row r="8835" spans="1:17" x14ac:dyDescent="0.25">
      <c r="A8835" s="4" t="s">
        <v>2839</v>
      </c>
      <c r="B8835" s="4" t="s">
        <v>82</v>
      </c>
      <c r="C8835" s="4" t="s">
        <v>1291</v>
      </c>
      <c r="D8835" s="4" t="s">
        <v>3106</v>
      </c>
      <c r="E8835" s="3" t="s">
        <v>200</v>
      </c>
      <c r="F8835" s="4"/>
      <c r="G8835" s="16" t="s">
        <v>2860</v>
      </c>
      <c r="H8835" s="16" t="s">
        <v>199</v>
      </c>
      <c r="I8835" s="183">
        <v>51000</v>
      </c>
      <c r="J8835" s="183">
        <v>36000</v>
      </c>
      <c r="K8835" s="183">
        <v>25000</v>
      </c>
      <c r="L8835" s="183">
        <f t="shared" si="7376"/>
        <v>11000</v>
      </c>
      <c r="M8835" s="17">
        <v>4000</v>
      </c>
      <c r="N8835" s="17">
        <v>4000</v>
      </c>
      <c r="O8835" s="17">
        <v>3000</v>
      </c>
      <c r="P8835" s="17">
        <f t="shared" si="7367"/>
        <v>36000</v>
      </c>
      <c r="Q8835" s="183">
        <f t="shared" si="7368"/>
        <v>100</v>
      </c>
    </row>
    <row r="8836" spans="1:17" x14ac:dyDescent="0.25">
      <c r="A8836" s="4" t="s">
        <v>2839</v>
      </c>
      <c r="B8836" s="4" t="s">
        <v>82</v>
      </c>
      <c r="C8836" s="4" t="s">
        <v>1291</v>
      </c>
      <c r="D8836" s="4" t="s">
        <v>3106</v>
      </c>
      <c r="E8836" s="3" t="s">
        <v>203</v>
      </c>
      <c r="F8836" s="4"/>
      <c r="G8836" s="16" t="s">
        <v>2860</v>
      </c>
      <c r="H8836" s="16" t="s">
        <v>202</v>
      </c>
      <c r="I8836" s="183">
        <v>144530</v>
      </c>
      <c r="J8836" s="183">
        <v>115958</v>
      </c>
      <c r="K8836" s="183">
        <v>97958</v>
      </c>
      <c r="L8836" s="183">
        <f t="shared" si="7376"/>
        <v>18000</v>
      </c>
      <c r="M8836" s="17">
        <v>6000</v>
      </c>
      <c r="N8836" s="17">
        <v>6000</v>
      </c>
      <c r="O8836" s="17">
        <v>6000</v>
      </c>
      <c r="P8836" s="17">
        <f t="shared" si="7367"/>
        <v>115958</v>
      </c>
      <c r="Q8836" s="183">
        <f t="shared" si="7368"/>
        <v>100</v>
      </c>
    </row>
    <row r="8837" spans="1:17" x14ac:dyDescent="0.25">
      <c r="A8837" s="4" t="s">
        <v>2839</v>
      </c>
      <c r="B8837" s="4" t="s">
        <v>82</v>
      </c>
      <c r="C8837" s="4" t="s">
        <v>1291</v>
      </c>
      <c r="D8837" s="4" t="s">
        <v>3106</v>
      </c>
      <c r="E8837" s="3" t="s">
        <v>206</v>
      </c>
      <c r="F8837" s="4"/>
      <c r="G8837" s="16" t="s">
        <v>2860</v>
      </c>
      <c r="H8837" s="16" t="s">
        <v>205</v>
      </c>
      <c r="I8837" s="183">
        <v>3000</v>
      </c>
      <c r="J8837" s="183">
        <v>0</v>
      </c>
      <c r="K8837" s="183">
        <v>0</v>
      </c>
      <c r="L8837" s="183">
        <f t="shared" si="7376"/>
        <v>0</v>
      </c>
      <c r="M8837" s="17"/>
      <c r="N8837" s="17"/>
      <c r="O8837" s="17"/>
      <c r="P8837" s="17">
        <f t="shared" si="7367"/>
        <v>0</v>
      </c>
      <c r="Q8837" s="161" t="str">
        <f t="shared" si="7368"/>
        <v>-</v>
      </c>
    </row>
    <row r="8838" spans="1:17" x14ac:dyDescent="0.25">
      <c r="A8838" s="4" t="s">
        <v>2839</v>
      </c>
      <c r="B8838" s="4" t="s">
        <v>82</v>
      </c>
      <c r="C8838" s="4" t="s">
        <v>1291</v>
      </c>
      <c r="D8838" s="4" t="s">
        <v>3106</v>
      </c>
      <c r="E8838" s="3" t="s">
        <v>209</v>
      </c>
      <c r="F8838" s="4"/>
      <c r="G8838" s="16" t="s">
        <v>2860</v>
      </c>
      <c r="H8838" s="16" t="s">
        <v>208</v>
      </c>
      <c r="I8838" s="183">
        <v>3000</v>
      </c>
      <c r="J8838" s="183">
        <v>0</v>
      </c>
      <c r="K8838" s="183">
        <v>0</v>
      </c>
      <c r="L8838" s="183">
        <f t="shared" si="7376"/>
        <v>0</v>
      </c>
      <c r="M8838" s="17"/>
      <c r="N8838" s="17"/>
      <c r="O8838" s="17"/>
      <c r="P8838" s="17">
        <f t="shared" si="7367"/>
        <v>0</v>
      </c>
      <c r="Q8838" s="161" t="str">
        <f t="shared" si="7368"/>
        <v>-</v>
      </c>
    </row>
    <row r="8839" spans="1:17" x14ac:dyDescent="0.25">
      <c r="A8839" s="4" t="s">
        <v>2839</v>
      </c>
      <c r="B8839" s="4" t="s">
        <v>82</v>
      </c>
      <c r="C8839" s="4" t="s">
        <v>1291</v>
      </c>
      <c r="D8839" s="4" t="s">
        <v>3106</v>
      </c>
      <c r="E8839" s="3" t="s">
        <v>212</v>
      </c>
      <c r="F8839" s="4"/>
      <c r="G8839" s="16" t="s">
        <v>2860</v>
      </c>
      <c r="H8839" s="16" t="s">
        <v>211</v>
      </c>
      <c r="I8839" s="183">
        <v>175900</v>
      </c>
      <c r="J8839" s="183">
        <v>155000</v>
      </c>
      <c r="K8839" s="183">
        <v>113000</v>
      </c>
      <c r="L8839" s="183">
        <f t="shared" si="7376"/>
        <v>42000</v>
      </c>
      <c r="M8839" s="17">
        <v>18000</v>
      </c>
      <c r="N8839" s="17">
        <v>18000</v>
      </c>
      <c r="O8839" s="17">
        <v>6000</v>
      </c>
      <c r="P8839" s="17">
        <f t="shared" si="7367"/>
        <v>155000</v>
      </c>
      <c r="Q8839" s="183">
        <f t="shared" si="7368"/>
        <v>100</v>
      </c>
    </row>
    <row r="8840" spans="1:17" x14ac:dyDescent="0.25">
      <c r="A8840" s="4" t="s">
        <v>2839</v>
      </c>
      <c r="B8840" s="4" t="s">
        <v>82</v>
      </c>
      <c r="C8840" s="4" t="s">
        <v>1291</v>
      </c>
      <c r="D8840" s="4" t="s">
        <v>3106</v>
      </c>
      <c r="E8840" s="3" t="s">
        <v>215</v>
      </c>
      <c r="F8840" s="4"/>
      <c r="G8840" s="16" t="s">
        <v>2860</v>
      </c>
      <c r="H8840" s="16" t="s">
        <v>214</v>
      </c>
      <c r="I8840" s="183">
        <v>11100</v>
      </c>
      <c r="J8840" s="183">
        <v>235</v>
      </c>
      <c r="K8840" s="183">
        <v>235</v>
      </c>
      <c r="L8840" s="183">
        <f t="shared" si="7376"/>
        <v>0</v>
      </c>
      <c r="M8840" s="17"/>
      <c r="N8840" s="17"/>
      <c r="O8840" s="17"/>
      <c r="P8840" s="17">
        <f t="shared" si="7367"/>
        <v>235</v>
      </c>
      <c r="Q8840" s="183">
        <f t="shared" si="7368"/>
        <v>100</v>
      </c>
    </row>
    <row r="8841" spans="1:17" x14ac:dyDescent="0.25">
      <c r="A8841" s="1" t="s">
        <v>2839</v>
      </c>
      <c r="B8841" s="1" t="s">
        <v>82</v>
      </c>
      <c r="C8841" s="1" t="s">
        <v>1291</v>
      </c>
      <c r="D8841" s="1" t="s">
        <v>3106</v>
      </c>
      <c r="E8841" s="1" t="s">
        <v>40</v>
      </c>
      <c r="F8841" s="4" t="s">
        <v>1</v>
      </c>
      <c r="G8841" s="16" t="s">
        <v>1</v>
      </c>
      <c r="H8841" s="2" t="s">
        <v>41</v>
      </c>
      <c r="I8841" s="185">
        <f t="shared" ref="I8841:O8841" si="7377">SUM(I8842:I8844)</f>
        <v>251246</v>
      </c>
      <c r="J8841" s="185">
        <f t="shared" si="7377"/>
        <v>127133</v>
      </c>
      <c r="K8841" s="185">
        <f t="shared" si="7377"/>
        <v>84902</v>
      </c>
      <c r="L8841" s="185">
        <f t="shared" si="7377"/>
        <v>24831</v>
      </c>
      <c r="M8841" s="15">
        <f t="shared" si="7377"/>
        <v>8300</v>
      </c>
      <c r="N8841" s="15">
        <f t="shared" si="7377"/>
        <v>8300</v>
      </c>
      <c r="O8841" s="15">
        <f t="shared" si="7377"/>
        <v>8231</v>
      </c>
      <c r="P8841" s="15">
        <f t="shared" si="7367"/>
        <v>109733</v>
      </c>
      <c r="Q8841" s="185">
        <f t="shared" si="7368"/>
        <v>86.313545656910478</v>
      </c>
    </row>
    <row r="8842" spans="1:17" x14ac:dyDescent="0.25">
      <c r="A8842" s="4" t="s">
        <v>2839</v>
      </c>
      <c r="B8842" s="4" t="s">
        <v>82</v>
      </c>
      <c r="C8842" s="4" t="s">
        <v>1291</v>
      </c>
      <c r="D8842" s="4" t="s">
        <v>3106</v>
      </c>
      <c r="E8842" s="3" t="s">
        <v>42</v>
      </c>
      <c r="F8842" s="4"/>
      <c r="G8842" s="16" t="s">
        <v>2860</v>
      </c>
      <c r="H8842" s="16" t="s">
        <v>41</v>
      </c>
      <c r="I8842" s="183">
        <v>205000</v>
      </c>
      <c r="J8842" s="183">
        <v>81599</v>
      </c>
      <c r="K8842" s="183">
        <v>60599</v>
      </c>
      <c r="L8842" s="183">
        <f>M8842+N8842+O8842</f>
        <v>18000</v>
      </c>
      <c r="M8842" s="208">
        <v>6000</v>
      </c>
      <c r="N8842" s="208">
        <v>6000</v>
      </c>
      <c r="O8842" s="17">
        <v>6000</v>
      </c>
      <c r="P8842" s="17">
        <f t="shared" si="7367"/>
        <v>78599</v>
      </c>
      <c r="Q8842" s="183">
        <f t="shared" si="7368"/>
        <v>96.323484356425936</v>
      </c>
    </row>
    <row r="8843" spans="1:17" ht="22.5" x14ac:dyDescent="0.25">
      <c r="A8843" s="4" t="s">
        <v>2839</v>
      </c>
      <c r="B8843" s="4" t="s">
        <v>82</v>
      </c>
      <c r="C8843" s="4" t="s">
        <v>1291</v>
      </c>
      <c r="D8843" s="4" t="s">
        <v>3106</v>
      </c>
      <c r="E8843" s="3" t="s">
        <v>42</v>
      </c>
      <c r="F8843" s="4" t="s">
        <v>3113</v>
      </c>
      <c r="G8843" s="16" t="s">
        <v>2860</v>
      </c>
      <c r="H8843" s="16" t="s">
        <v>50</v>
      </c>
      <c r="I8843" s="183">
        <v>31846</v>
      </c>
      <c r="J8843" s="183">
        <v>31134</v>
      </c>
      <c r="K8843" s="183">
        <v>24303</v>
      </c>
      <c r="L8843" s="183">
        <f>M8843+N8843+O8843</f>
        <v>6831</v>
      </c>
      <c r="M8843" s="17">
        <v>2300</v>
      </c>
      <c r="N8843" s="17">
        <v>2300</v>
      </c>
      <c r="O8843" s="17">
        <v>2231</v>
      </c>
      <c r="P8843" s="17">
        <f t="shared" si="7367"/>
        <v>31134</v>
      </c>
      <c r="Q8843" s="183">
        <f t="shared" si="7368"/>
        <v>100</v>
      </c>
    </row>
    <row r="8844" spans="1:17" ht="22.5" x14ac:dyDescent="0.25">
      <c r="A8844" s="4" t="s">
        <v>2839</v>
      </c>
      <c r="B8844" s="4" t="s">
        <v>82</v>
      </c>
      <c r="C8844" s="4" t="s">
        <v>1291</v>
      </c>
      <c r="D8844" s="4" t="s">
        <v>3106</v>
      </c>
      <c r="E8844" s="3" t="s">
        <v>42</v>
      </c>
      <c r="F8844" s="4" t="s">
        <v>3114</v>
      </c>
      <c r="G8844" s="16" t="s">
        <v>2860</v>
      </c>
      <c r="H8844" s="16" t="s">
        <v>56</v>
      </c>
      <c r="I8844" s="183">
        <v>14400</v>
      </c>
      <c r="J8844" s="183">
        <v>14400</v>
      </c>
      <c r="K8844" s="183">
        <v>0</v>
      </c>
      <c r="L8844" s="183">
        <f>M8844+N8844+O8844</f>
        <v>0</v>
      </c>
      <c r="M8844" s="17"/>
      <c r="N8844" s="17"/>
      <c r="O8844" s="17"/>
      <c r="P8844" s="17">
        <f t="shared" si="7367"/>
        <v>0</v>
      </c>
      <c r="Q8844" s="183">
        <f t="shared" si="7368"/>
        <v>0</v>
      </c>
    </row>
    <row r="8845" spans="1:17" ht="22.5" x14ac:dyDescent="0.25">
      <c r="A8845" s="1" t="s">
        <v>1</v>
      </c>
      <c r="B8845" s="1" t="s">
        <v>1</v>
      </c>
      <c r="C8845" s="1" t="s">
        <v>1</v>
      </c>
      <c r="D8845" s="2" t="s">
        <v>1</v>
      </c>
      <c r="E8845" s="2" t="s">
        <v>1</v>
      </c>
      <c r="F8845" s="2" t="s">
        <v>1</v>
      </c>
      <c r="G8845" s="2" t="s">
        <v>1</v>
      </c>
      <c r="H8845" s="13" t="s">
        <v>57</v>
      </c>
      <c r="I8845" s="184">
        <f t="shared" ref="I8845:O8845" si="7378">SUM(I8846)</f>
        <v>5800</v>
      </c>
      <c r="J8845" s="184">
        <f t="shared" si="7378"/>
        <v>4000</v>
      </c>
      <c r="K8845" s="184">
        <f t="shared" si="7378"/>
        <v>4000</v>
      </c>
      <c r="L8845" s="184">
        <f t="shared" si="7378"/>
        <v>0</v>
      </c>
      <c r="M8845" s="14">
        <f t="shared" si="7378"/>
        <v>0</v>
      </c>
      <c r="N8845" s="14">
        <f t="shared" si="7378"/>
        <v>0</v>
      </c>
      <c r="O8845" s="14">
        <f t="shared" si="7378"/>
        <v>0</v>
      </c>
      <c r="P8845" s="14">
        <f t="shared" si="7367"/>
        <v>4000</v>
      </c>
      <c r="Q8845" s="184">
        <f t="shared" si="7368"/>
        <v>100</v>
      </c>
    </row>
    <row r="8846" spans="1:17" x14ac:dyDescent="0.25">
      <c r="A8846" s="4" t="s">
        <v>2839</v>
      </c>
      <c r="B8846" s="4" t="s">
        <v>82</v>
      </c>
      <c r="C8846" s="4" t="s">
        <v>1291</v>
      </c>
      <c r="D8846" s="4" t="s">
        <v>3106</v>
      </c>
      <c r="E8846" s="2" t="s">
        <v>58</v>
      </c>
      <c r="F8846" s="2" t="s">
        <v>1</v>
      </c>
      <c r="G8846" s="2" t="s">
        <v>1</v>
      </c>
      <c r="H8846" s="2" t="s">
        <v>59</v>
      </c>
      <c r="I8846" s="185">
        <f t="shared" ref="I8846:L8846" si="7379">SUM(I8847:I8849)</f>
        <v>5800</v>
      </c>
      <c r="J8846" s="185">
        <f t="shared" ref="J8846" si="7380">SUM(J8847:J8849)</f>
        <v>4000</v>
      </c>
      <c r="K8846" s="185">
        <f t="shared" ref="K8846" si="7381">SUM(K8847:K8849)</f>
        <v>4000</v>
      </c>
      <c r="L8846" s="185">
        <f t="shared" si="7379"/>
        <v>0</v>
      </c>
      <c r="M8846" s="15">
        <f t="shared" ref="M8846:O8846" si="7382">SUM(M8847:M8849)</f>
        <v>0</v>
      </c>
      <c r="N8846" s="15">
        <f t="shared" si="7382"/>
        <v>0</v>
      </c>
      <c r="O8846" s="15">
        <f t="shared" si="7382"/>
        <v>0</v>
      </c>
      <c r="P8846" s="15">
        <f t="shared" si="7367"/>
        <v>4000</v>
      </c>
      <c r="Q8846" s="185">
        <f t="shared" si="7368"/>
        <v>100</v>
      </c>
    </row>
    <row r="8847" spans="1:17" x14ac:dyDescent="0.25">
      <c r="A8847" s="4" t="s">
        <v>2839</v>
      </c>
      <c r="B8847" s="4" t="s">
        <v>82</v>
      </c>
      <c r="C8847" s="4" t="s">
        <v>1291</v>
      </c>
      <c r="D8847" s="4" t="s">
        <v>3106</v>
      </c>
      <c r="E8847" s="3" t="s">
        <v>105</v>
      </c>
      <c r="F8847" s="4"/>
      <c r="G8847" s="16" t="s">
        <v>2860</v>
      </c>
      <c r="H8847" s="16" t="s">
        <v>104</v>
      </c>
      <c r="I8847" s="183">
        <v>100</v>
      </c>
      <c r="J8847" s="183">
        <v>4000</v>
      </c>
      <c r="K8847" s="183">
        <v>4000</v>
      </c>
      <c r="L8847" s="183">
        <f>M8847+N8847+O8847</f>
        <v>0</v>
      </c>
      <c r="M8847" s="17"/>
      <c r="N8847" s="17"/>
      <c r="O8847" s="17"/>
      <c r="P8847" s="17">
        <f t="shared" si="7367"/>
        <v>4000</v>
      </c>
      <c r="Q8847" s="183">
        <f t="shared" si="7368"/>
        <v>100</v>
      </c>
    </row>
    <row r="8848" spans="1:17" x14ac:dyDescent="0.25">
      <c r="A8848" s="4" t="s">
        <v>2839</v>
      </c>
      <c r="B8848" s="4" t="s">
        <v>82</v>
      </c>
      <c r="C8848" s="4" t="s">
        <v>1291</v>
      </c>
      <c r="D8848" s="4" t="s">
        <v>3106</v>
      </c>
      <c r="E8848" s="3" t="s">
        <v>62</v>
      </c>
      <c r="F8848" s="4"/>
      <c r="G8848" s="16" t="s">
        <v>2860</v>
      </c>
      <c r="H8848" s="16" t="s">
        <v>61</v>
      </c>
      <c r="I8848" s="183">
        <v>100</v>
      </c>
      <c r="J8848" s="183">
        <v>0</v>
      </c>
      <c r="K8848" s="183">
        <v>0</v>
      </c>
      <c r="L8848" s="183">
        <f>M8848+N8848+O8848</f>
        <v>0</v>
      </c>
      <c r="M8848" s="17"/>
      <c r="N8848" s="17"/>
      <c r="O8848" s="17"/>
      <c r="P8848" s="17">
        <f t="shared" si="7367"/>
        <v>0</v>
      </c>
      <c r="Q8848" s="161" t="str">
        <f t="shared" si="7368"/>
        <v>-</v>
      </c>
    </row>
    <row r="8849" spans="1:17" x14ac:dyDescent="0.25">
      <c r="A8849" s="4" t="s">
        <v>2839</v>
      </c>
      <c r="B8849" s="4" t="s">
        <v>82</v>
      </c>
      <c r="C8849" s="4" t="s">
        <v>1291</v>
      </c>
      <c r="D8849" s="4" t="s">
        <v>3106</v>
      </c>
      <c r="E8849" s="3" t="s">
        <v>69</v>
      </c>
      <c r="F8849" s="4"/>
      <c r="G8849" s="16" t="s">
        <v>2860</v>
      </c>
      <c r="H8849" s="16" t="s">
        <v>68</v>
      </c>
      <c r="I8849" s="183">
        <v>5600</v>
      </c>
      <c r="J8849" s="183">
        <v>0</v>
      </c>
      <c r="K8849" s="183">
        <v>0</v>
      </c>
      <c r="L8849" s="183">
        <f>M8849+N8849+O8849</f>
        <v>0</v>
      </c>
      <c r="M8849" s="17"/>
      <c r="N8849" s="17"/>
      <c r="O8849" s="17"/>
      <c r="P8849" s="17">
        <f t="shared" si="7367"/>
        <v>0</v>
      </c>
      <c r="Q8849" s="161" t="str">
        <f t="shared" si="7368"/>
        <v>-</v>
      </c>
    </row>
    <row r="8850" spans="1:17" ht="22.5" x14ac:dyDescent="0.25">
      <c r="A8850" s="1" t="s">
        <v>1</v>
      </c>
      <c r="B8850" s="1" t="s">
        <v>1</v>
      </c>
      <c r="C8850" s="1" t="s">
        <v>1</v>
      </c>
      <c r="D8850" s="2" t="s">
        <v>1</v>
      </c>
      <c r="E8850" s="2" t="s">
        <v>1</v>
      </c>
      <c r="F8850" s="2" t="s">
        <v>1</v>
      </c>
      <c r="G8850" s="2" t="s">
        <v>1</v>
      </c>
      <c r="H8850" s="13" t="s">
        <v>70</v>
      </c>
      <c r="I8850" s="184">
        <f t="shared" ref="I8850:O8850" si="7383">SUM(I8851)</f>
        <v>135653</v>
      </c>
      <c r="J8850" s="184">
        <f t="shared" si="7383"/>
        <v>404960</v>
      </c>
      <c r="K8850" s="184">
        <f t="shared" si="7383"/>
        <v>400560</v>
      </c>
      <c r="L8850" s="184">
        <f t="shared" si="7383"/>
        <v>4400</v>
      </c>
      <c r="M8850" s="14">
        <f t="shared" si="7383"/>
        <v>4400</v>
      </c>
      <c r="N8850" s="14">
        <f t="shared" si="7383"/>
        <v>0</v>
      </c>
      <c r="O8850" s="14">
        <f t="shared" si="7383"/>
        <v>0</v>
      </c>
      <c r="P8850" s="14">
        <f t="shared" si="7367"/>
        <v>404960</v>
      </c>
      <c r="Q8850" s="184">
        <f t="shared" si="7368"/>
        <v>100</v>
      </c>
    </row>
    <row r="8851" spans="1:17" x14ac:dyDescent="0.25">
      <c r="A8851" s="4" t="s">
        <v>2839</v>
      </c>
      <c r="B8851" s="4" t="s">
        <v>82</v>
      </c>
      <c r="C8851" s="4" t="s">
        <v>1291</v>
      </c>
      <c r="D8851" s="4" t="s">
        <v>3106</v>
      </c>
      <c r="E8851" s="2" t="s">
        <v>71</v>
      </c>
      <c r="F8851" s="2" t="s">
        <v>1</v>
      </c>
      <c r="G8851" s="2" t="s">
        <v>1</v>
      </c>
      <c r="H8851" s="2" t="s">
        <v>72</v>
      </c>
      <c r="I8851" s="185">
        <f t="shared" ref="I8851:L8851" si="7384">SUM(I8852:I8853)</f>
        <v>135653</v>
      </c>
      <c r="J8851" s="185">
        <f t="shared" ref="J8851" si="7385">SUM(J8852:J8853)</f>
        <v>404960</v>
      </c>
      <c r="K8851" s="185">
        <f t="shared" ref="K8851" si="7386">SUM(K8852:K8853)</f>
        <v>400560</v>
      </c>
      <c r="L8851" s="185">
        <f t="shared" si="7384"/>
        <v>4400</v>
      </c>
      <c r="M8851" s="15">
        <f t="shared" ref="M8851:O8851" si="7387">SUM(M8852:M8853)</f>
        <v>4400</v>
      </c>
      <c r="N8851" s="15">
        <f t="shared" si="7387"/>
        <v>0</v>
      </c>
      <c r="O8851" s="15">
        <f t="shared" si="7387"/>
        <v>0</v>
      </c>
      <c r="P8851" s="15">
        <f t="shared" si="7367"/>
        <v>404960</v>
      </c>
      <c r="Q8851" s="185">
        <f t="shared" si="7368"/>
        <v>100</v>
      </c>
    </row>
    <row r="8852" spans="1:17" x14ac:dyDescent="0.25">
      <c r="A8852" s="4" t="s">
        <v>2839</v>
      </c>
      <c r="B8852" s="4" t="s">
        <v>82</v>
      </c>
      <c r="C8852" s="4" t="s">
        <v>1291</v>
      </c>
      <c r="D8852" s="4" t="s">
        <v>3106</v>
      </c>
      <c r="E8852" s="3" t="s">
        <v>75</v>
      </c>
      <c r="F8852" s="4"/>
      <c r="G8852" s="16" t="s">
        <v>2860</v>
      </c>
      <c r="H8852" s="16" t="s">
        <v>74</v>
      </c>
      <c r="I8852" s="183">
        <v>115653</v>
      </c>
      <c r="J8852" s="183">
        <v>404960</v>
      </c>
      <c r="K8852" s="183">
        <v>400560</v>
      </c>
      <c r="L8852" s="183">
        <f>M8852+N8852+O8852</f>
        <v>4400</v>
      </c>
      <c r="M8852" s="17">
        <v>4400</v>
      </c>
      <c r="N8852" s="17"/>
      <c r="O8852" s="17"/>
      <c r="P8852" s="17">
        <f t="shared" si="7367"/>
        <v>404960</v>
      </c>
      <c r="Q8852" s="183">
        <f t="shared" si="7368"/>
        <v>100</v>
      </c>
    </row>
    <row r="8853" spans="1:17" x14ac:dyDescent="0.25">
      <c r="A8853" s="4" t="s">
        <v>2839</v>
      </c>
      <c r="B8853" s="4" t="s">
        <v>82</v>
      </c>
      <c r="C8853" s="4" t="s">
        <v>1291</v>
      </c>
      <c r="D8853" s="4" t="s">
        <v>3106</v>
      </c>
      <c r="E8853" s="3" t="s">
        <v>341</v>
      </c>
      <c r="F8853" s="4"/>
      <c r="G8853" s="16" t="s">
        <v>2860</v>
      </c>
      <c r="H8853" s="16" t="s">
        <v>340</v>
      </c>
      <c r="I8853" s="183">
        <v>20000</v>
      </c>
      <c r="J8853" s="183">
        <v>0</v>
      </c>
      <c r="K8853" s="183">
        <v>0</v>
      </c>
      <c r="L8853" s="183">
        <f>M8853+N8853+O8853</f>
        <v>0</v>
      </c>
      <c r="M8853" s="17"/>
      <c r="N8853" s="17"/>
      <c r="O8853" s="17"/>
      <c r="P8853" s="17">
        <f t="shared" si="7367"/>
        <v>0</v>
      </c>
      <c r="Q8853" s="161" t="str">
        <f t="shared" si="7368"/>
        <v>-</v>
      </c>
    </row>
    <row r="8854" spans="1:17" ht="22.5" x14ac:dyDescent="0.25">
      <c r="A8854" s="16" t="s">
        <v>1</v>
      </c>
      <c r="B8854" s="16" t="s">
        <v>1</v>
      </c>
      <c r="C8854" s="16" t="s">
        <v>1</v>
      </c>
      <c r="D8854" s="16" t="s">
        <v>1</v>
      </c>
      <c r="E8854" s="16" t="s">
        <v>1</v>
      </c>
      <c r="F8854" s="16" t="s">
        <v>1</v>
      </c>
      <c r="G8854" s="16" t="s">
        <v>1</v>
      </c>
      <c r="H8854" s="13" t="s">
        <v>3115</v>
      </c>
      <c r="I8854" s="184">
        <f t="shared" ref="I8854:O8854" si="7388">SUM(I8821,I8845,I8850)</f>
        <v>12708689</v>
      </c>
      <c r="J8854" s="184">
        <f t="shared" si="7388"/>
        <v>12475389</v>
      </c>
      <c r="K8854" s="184">
        <f t="shared" si="7388"/>
        <v>9655044</v>
      </c>
      <c r="L8854" s="184">
        <f t="shared" si="7388"/>
        <v>2772815</v>
      </c>
      <c r="M8854" s="14">
        <f t="shared" si="7388"/>
        <v>936267</v>
      </c>
      <c r="N8854" s="14">
        <f t="shared" si="7388"/>
        <v>931867</v>
      </c>
      <c r="O8854" s="14">
        <f t="shared" si="7388"/>
        <v>904681</v>
      </c>
      <c r="P8854" s="14">
        <f t="shared" si="7367"/>
        <v>12427859</v>
      </c>
      <c r="Q8854" s="184">
        <f t="shared" si="7368"/>
        <v>99.619009876164995</v>
      </c>
    </row>
    <row r="8855" spans="1:17" ht="15.75" thickBot="1" x14ac:dyDescent="0.3">
      <c r="A8855" s="16" t="s">
        <v>1</v>
      </c>
      <c r="B8855" s="16" t="s">
        <v>1</v>
      </c>
      <c r="C8855" s="16" t="s">
        <v>1</v>
      </c>
      <c r="D8855" s="16" t="s">
        <v>1</v>
      </c>
      <c r="E8855" s="16" t="s">
        <v>1</v>
      </c>
      <c r="F8855" s="16" t="s">
        <v>1</v>
      </c>
      <c r="G8855" s="16" t="s">
        <v>1</v>
      </c>
      <c r="H8855" s="2" t="s">
        <v>77</v>
      </c>
      <c r="I8855" s="185">
        <v>194</v>
      </c>
      <c r="J8855" s="185">
        <v>194</v>
      </c>
      <c r="K8855" s="185"/>
      <c r="L8855" s="185"/>
      <c r="M8855" s="15" t="s">
        <v>1</v>
      </c>
      <c r="N8855" s="15" t="s">
        <v>1</v>
      </c>
      <c r="O8855" s="15"/>
      <c r="P8855" s="15"/>
      <c r="Q8855" s="164"/>
    </row>
    <row r="8856" spans="1:17" ht="45.75" thickBot="1" x14ac:dyDescent="0.3">
      <c r="A8856" s="212" t="s">
        <v>1</v>
      </c>
      <c r="B8856" s="212" t="s">
        <v>1</v>
      </c>
      <c r="C8856" s="212" t="s">
        <v>1</v>
      </c>
      <c r="D8856" s="212" t="s">
        <v>1</v>
      </c>
      <c r="E8856" s="212" t="s">
        <v>1</v>
      </c>
      <c r="F8856" s="212" t="s">
        <v>1</v>
      </c>
      <c r="G8856" s="214" t="s">
        <v>1</v>
      </c>
      <c r="H8856" s="5" t="s">
        <v>78</v>
      </c>
      <c r="I8856" s="109" t="s">
        <v>3374</v>
      </c>
      <c r="J8856" s="109" t="s">
        <v>3433</v>
      </c>
      <c r="K8856" s="109" t="s">
        <v>3437</v>
      </c>
      <c r="L8856" s="109" t="s">
        <v>3434</v>
      </c>
      <c r="M8856" s="5" t="s">
        <v>3439</v>
      </c>
      <c r="N8856" s="5" t="s">
        <v>3440</v>
      </c>
      <c r="O8856" s="5" t="s">
        <v>3441</v>
      </c>
      <c r="P8856" s="5" t="s">
        <v>3438</v>
      </c>
      <c r="Q8856" s="162" t="s">
        <v>3302</v>
      </c>
    </row>
    <row r="8857" spans="1:17" x14ac:dyDescent="0.25">
      <c r="A8857" s="213"/>
      <c r="B8857" s="213"/>
      <c r="C8857" s="213"/>
      <c r="D8857" s="213"/>
      <c r="E8857" s="213"/>
      <c r="F8857" s="213"/>
      <c r="G8857" s="215"/>
      <c r="H8857" s="18" t="s">
        <v>1</v>
      </c>
      <c r="I8857" s="110">
        <v>1</v>
      </c>
      <c r="J8857" s="110">
        <v>2</v>
      </c>
      <c r="K8857" s="110">
        <v>20</v>
      </c>
      <c r="L8857" s="110" t="s">
        <v>3402</v>
      </c>
      <c r="M8857" s="12">
        <v>5</v>
      </c>
      <c r="N8857" s="12">
        <v>6</v>
      </c>
      <c r="O8857" s="12">
        <v>7</v>
      </c>
      <c r="P8857" s="12" t="s">
        <v>3303</v>
      </c>
      <c r="Q8857" s="110">
        <v>9</v>
      </c>
    </row>
    <row r="8858" spans="1:17" x14ac:dyDescent="0.25">
      <c r="A8858" s="213"/>
      <c r="B8858" s="213"/>
      <c r="C8858" s="213"/>
      <c r="D8858" s="213"/>
      <c r="E8858" s="213"/>
      <c r="F8858" s="213"/>
      <c r="G8858" s="215"/>
      <c r="H8858" s="19" t="s">
        <v>2874</v>
      </c>
      <c r="I8858" s="186">
        <f t="shared" ref="I8858:L8858" si="7389">SUM(I8854)</f>
        <v>12708689</v>
      </c>
      <c r="J8858" s="186">
        <f t="shared" ref="J8858" si="7390">SUM(J8854)</f>
        <v>12475389</v>
      </c>
      <c r="K8858" s="186">
        <f t="shared" ref="K8858" si="7391">SUM(K8854)</f>
        <v>9655044</v>
      </c>
      <c r="L8858" s="186">
        <f t="shared" si="7389"/>
        <v>2772815</v>
      </c>
      <c r="M8858" s="20">
        <f t="shared" ref="M8858:O8858" si="7392">SUM(M8854)</f>
        <v>936267</v>
      </c>
      <c r="N8858" s="20">
        <f t="shared" si="7392"/>
        <v>931867</v>
      </c>
      <c r="O8858" s="20">
        <f t="shared" si="7392"/>
        <v>904681</v>
      </c>
      <c r="P8858" s="20">
        <f>K8858+L8858</f>
        <v>12427859</v>
      </c>
      <c r="Q8858" s="186">
        <f>IF(J8858=0,"-",P8858/J8858*100)</f>
        <v>99.619009876164995</v>
      </c>
    </row>
    <row r="8859" spans="1:17" x14ac:dyDescent="0.25">
      <c r="A8859" s="213"/>
      <c r="B8859" s="213"/>
      <c r="C8859" s="213"/>
      <c r="D8859" s="213"/>
      <c r="E8859" s="213"/>
      <c r="F8859" s="213"/>
      <c r="G8859" s="215"/>
      <c r="H8859" s="21" t="s">
        <v>80</v>
      </c>
      <c r="I8859" s="186">
        <f t="shared" ref="I8859:L8859" si="7393">SUM(I8858)</f>
        <v>12708689</v>
      </c>
      <c r="J8859" s="186">
        <f t="shared" ref="J8859" si="7394">SUM(J8858)</f>
        <v>12475389</v>
      </c>
      <c r="K8859" s="186">
        <f t="shared" ref="K8859" si="7395">SUM(K8858)</f>
        <v>9655044</v>
      </c>
      <c r="L8859" s="186">
        <f t="shared" si="7393"/>
        <v>2772815</v>
      </c>
      <c r="M8859" s="20">
        <f t="shared" ref="M8859:O8859" si="7396">SUM(M8858)</f>
        <v>936267</v>
      </c>
      <c r="N8859" s="20">
        <f t="shared" si="7396"/>
        <v>931867</v>
      </c>
      <c r="O8859" s="20">
        <f t="shared" si="7396"/>
        <v>904681</v>
      </c>
      <c r="P8859" s="20">
        <f>K8859+L8859</f>
        <v>12427859</v>
      </c>
      <c r="Q8859" s="186">
        <f>IF(J8859=0,"-",P8859/J8859*100)</f>
        <v>99.619009876164995</v>
      </c>
    </row>
    <row r="8860" spans="1:17" x14ac:dyDescent="0.25">
      <c r="A8860" s="216"/>
      <c r="B8860" s="216"/>
      <c r="C8860" s="216"/>
      <c r="D8860" s="216"/>
      <c r="E8860" s="216"/>
      <c r="F8860" s="216"/>
      <c r="G8860" s="217"/>
      <c r="J8860" s="178">
        <v>0</v>
      </c>
      <c r="K8860" s="178">
        <v>0</v>
      </c>
      <c r="L8860" s="178">
        <f>M8860+N8860+O8860</f>
        <v>0</v>
      </c>
      <c r="P8860">
        <f>K8860+L8860</f>
        <v>0</v>
      </c>
      <c r="Q8860" s="160" t="str">
        <f>IF(J8860=0,"-",P8860/J8860*100)</f>
        <v>-</v>
      </c>
    </row>
    <row r="8861" spans="1:17" ht="15.75" thickBot="1" x14ac:dyDescent="0.3">
      <c r="A8861" s="16" t="s">
        <v>1</v>
      </c>
      <c r="B8861" s="16" t="s">
        <v>1</v>
      </c>
      <c r="C8861" s="16" t="s">
        <v>1</v>
      </c>
      <c r="D8861" s="16" t="s">
        <v>1</v>
      </c>
      <c r="E8861" s="16" t="s">
        <v>1</v>
      </c>
      <c r="F8861" s="16" t="s">
        <v>1</v>
      </c>
      <c r="G8861" s="16" t="s">
        <v>1</v>
      </c>
      <c r="H8861" s="22" t="s">
        <v>1</v>
      </c>
      <c r="I8861" s="187"/>
      <c r="J8861" s="187"/>
      <c r="K8861" s="187"/>
      <c r="L8861" s="187"/>
      <c r="M8861" s="22" t="s">
        <v>1</v>
      </c>
      <c r="N8861" s="22" t="s">
        <v>1</v>
      </c>
      <c r="O8861" s="22"/>
      <c r="P8861" s="22"/>
      <c r="Q8861" s="166"/>
    </row>
    <row r="8862" spans="1:17" ht="45.75" thickBot="1" x14ac:dyDescent="0.3">
      <c r="A8862" s="5" t="s">
        <v>4</v>
      </c>
      <c r="B8862" s="5" t="s">
        <v>5</v>
      </c>
      <c r="C8862" s="5" t="s">
        <v>6</v>
      </c>
      <c r="D8862" s="6" t="s">
        <v>1</v>
      </c>
      <c r="E8862" s="5" t="s">
        <v>7</v>
      </c>
      <c r="F8862" s="5" t="s">
        <v>8</v>
      </c>
      <c r="G8862" s="5" t="s">
        <v>9</v>
      </c>
      <c r="H8862" s="5" t="s">
        <v>10</v>
      </c>
      <c r="I8862" s="109" t="s">
        <v>3374</v>
      </c>
      <c r="J8862" s="109" t="s">
        <v>3433</v>
      </c>
      <c r="K8862" s="109" t="s">
        <v>3437</v>
      </c>
      <c r="L8862" s="109" t="s">
        <v>3434</v>
      </c>
      <c r="M8862" s="5" t="s">
        <v>3439</v>
      </c>
      <c r="N8862" s="5" t="s">
        <v>3440</v>
      </c>
      <c r="O8862" s="5" t="s">
        <v>3441</v>
      </c>
      <c r="P8862" s="5" t="s">
        <v>3438</v>
      </c>
      <c r="Q8862" s="162" t="s">
        <v>3302</v>
      </c>
    </row>
    <row r="8863" spans="1:17" x14ac:dyDescent="0.25">
      <c r="A8863" s="7" t="s">
        <v>1</v>
      </c>
      <c r="B8863" s="7" t="s">
        <v>1</v>
      </c>
      <c r="C8863" s="7" t="s">
        <v>1</v>
      </c>
      <c r="D8863" s="8" t="s">
        <v>1</v>
      </c>
      <c r="E8863" s="8" t="s">
        <v>1</v>
      </c>
      <c r="F8863" s="9" t="s">
        <v>1</v>
      </c>
      <c r="G8863" s="10" t="s">
        <v>1</v>
      </c>
      <c r="H8863" s="11" t="s">
        <v>1</v>
      </c>
      <c r="I8863" s="110">
        <v>1</v>
      </c>
      <c r="J8863" s="110">
        <v>2</v>
      </c>
      <c r="K8863" s="110">
        <v>20</v>
      </c>
      <c r="L8863" s="110" t="s">
        <v>3402</v>
      </c>
      <c r="M8863" s="12">
        <v>5</v>
      </c>
      <c r="N8863" s="12">
        <v>6</v>
      </c>
      <c r="O8863" s="12">
        <v>7</v>
      </c>
      <c r="P8863" s="12" t="s">
        <v>3303</v>
      </c>
      <c r="Q8863" s="110">
        <v>9</v>
      </c>
    </row>
    <row r="8864" spans="1:17" x14ac:dyDescent="0.25">
      <c r="A8864" s="1" t="s">
        <v>2839</v>
      </c>
      <c r="B8864" s="1" t="s">
        <v>82</v>
      </c>
      <c r="C8864" s="4" t="s">
        <v>1302</v>
      </c>
      <c r="D8864" s="4" t="s">
        <v>3116</v>
      </c>
      <c r="E8864" s="2" t="s">
        <v>1</v>
      </c>
      <c r="F8864" s="2" t="s">
        <v>1</v>
      </c>
      <c r="G8864" s="2" t="s">
        <v>1</v>
      </c>
      <c r="H8864" s="2" t="s">
        <v>3117</v>
      </c>
      <c r="I8864" s="183">
        <v>0</v>
      </c>
      <c r="J8864" s="183"/>
      <c r="K8864" s="183"/>
      <c r="L8864" s="183"/>
      <c r="M8864" s="3" t="s">
        <v>1</v>
      </c>
      <c r="N8864" s="3" t="s">
        <v>1</v>
      </c>
      <c r="O8864" s="3"/>
      <c r="P8864" s="3"/>
      <c r="Q8864" s="161"/>
    </row>
    <row r="8865" spans="1:17" ht="33.75" x14ac:dyDescent="0.25">
      <c r="A8865" s="1" t="s">
        <v>1</v>
      </c>
      <c r="B8865" s="1" t="s">
        <v>1</v>
      </c>
      <c r="C8865" s="1" t="s">
        <v>1</v>
      </c>
      <c r="D8865" s="2" t="s">
        <v>1</v>
      </c>
      <c r="E8865" s="2" t="s">
        <v>1</v>
      </c>
      <c r="F8865" s="2" t="s">
        <v>1</v>
      </c>
      <c r="G8865" s="2" t="s">
        <v>1</v>
      </c>
      <c r="H8865" s="13" t="s">
        <v>14</v>
      </c>
      <c r="I8865" s="184">
        <f t="shared" ref="I8865:L8865" si="7397">SUM(I8866,I8874,I8876)</f>
        <v>3986752</v>
      </c>
      <c r="J8865" s="184">
        <f t="shared" ref="J8865" si="7398">SUM(J8866,J8874,J8876)</f>
        <v>3912502</v>
      </c>
      <c r="K8865" s="184">
        <f t="shared" ref="K8865" si="7399">SUM(K8866,K8874,K8876)</f>
        <v>2981186</v>
      </c>
      <c r="L8865" s="184">
        <f t="shared" si="7397"/>
        <v>915199</v>
      </c>
      <c r="M8865" s="14">
        <f t="shared" ref="M8865:O8865" si="7400">SUM(M8866,M8874,M8876)</f>
        <v>339250</v>
      </c>
      <c r="N8865" s="14">
        <f t="shared" si="7400"/>
        <v>351974</v>
      </c>
      <c r="O8865" s="14">
        <f t="shared" si="7400"/>
        <v>223975</v>
      </c>
      <c r="P8865" s="14">
        <f t="shared" ref="P8865:P8899" si="7401">K8865+L8865</f>
        <v>3896385</v>
      </c>
      <c r="Q8865" s="184">
        <f t="shared" ref="Q8865:Q8899" si="7402">IF(J8865=0,"-",P8865/J8865*100)</f>
        <v>99.588064108337832</v>
      </c>
    </row>
    <row r="8866" spans="1:17" x14ac:dyDescent="0.25">
      <c r="A8866" s="4" t="s">
        <v>2839</v>
      </c>
      <c r="B8866" s="4" t="s">
        <v>82</v>
      </c>
      <c r="C8866" s="4" t="s">
        <v>1302</v>
      </c>
      <c r="D8866" s="4" t="s">
        <v>3116</v>
      </c>
      <c r="E8866" s="2" t="s">
        <v>15</v>
      </c>
      <c r="F8866" s="2" t="s">
        <v>1</v>
      </c>
      <c r="G8866" s="2" t="s">
        <v>1</v>
      </c>
      <c r="H8866" s="2" t="s">
        <v>16</v>
      </c>
      <c r="I8866" s="185">
        <f t="shared" ref="I8866:L8866" si="7403">SUM(I8867:I8868)</f>
        <v>3365572</v>
      </c>
      <c r="J8866" s="185">
        <f t="shared" ref="J8866" si="7404">SUM(J8867:J8868)</f>
        <v>3331702</v>
      </c>
      <c r="K8866" s="185">
        <f t="shared" ref="K8866" si="7405">SUM(K8867:K8868)</f>
        <v>2561924</v>
      </c>
      <c r="L8866" s="185">
        <f t="shared" si="7403"/>
        <v>766661</v>
      </c>
      <c r="M8866" s="15">
        <f t="shared" ref="M8866:O8866" si="7406">SUM(M8867:M8868)</f>
        <v>297100</v>
      </c>
      <c r="N8866" s="15">
        <f t="shared" si="7406"/>
        <v>303824</v>
      </c>
      <c r="O8866" s="15">
        <f t="shared" si="7406"/>
        <v>165737</v>
      </c>
      <c r="P8866" s="15">
        <f t="shared" si="7401"/>
        <v>3328585</v>
      </c>
      <c r="Q8866" s="185">
        <f t="shared" si="7402"/>
        <v>99.906444213798224</v>
      </c>
    </row>
    <row r="8867" spans="1:17" x14ac:dyDescent="0.25">
      <c r="A8867" s="4" t="s">
        <v>2839</v>
      </c>
      <c r="B8867" s="4" t="s">
        <v>82</v>
      </c>
      <c r="C8867" s="4" t="s">
        <v>1302</v>
      </c>
      <c r="D8867" s="4" t="s">
        <v>3116</v>
      </c>
      <c r="E8867" s="3" t="s">
        <v>18</v>
      </c>
      <c r="F8867" s="4"/>
      <c r="G8867" s="16" t="s">
        <v>2860</v>
      </c>
      <c r="H8867" s="16" t="s">
        <v>17</v>
      </c>
      <c r="I8867" s="183">
        <v>3094472</v>
      </c>
      <c r="J8867" s="183">
        <v>3060602</v>
      </c>
      <c r="K8867" s="183">
        <v>2342965</v>
      </c>
      <c r="L8867" s="183">
        <f>M8867+N8867+O8867</f>
        <v>717637</v>
      </c>
      <c r="M8867" s="17">
        <v>280000</v>
      </c>
      <c r="N8867" s="17">
        <v>280000</v>
      </c>
      <c r="O8867" s="17">
        <v>157637</v>
      </c>
      <c r="P8867" s="17">
        <f t="shared" si="7401"/>
        <v>3060602</v>
      </c>
      <c r="Q8867" s="183">
        <f t="shared" si="7402"/>
        <v>100</v>
      </c>
    </row>
    <row r="8868" spans="1:17" x14ac:dyDescent="0.25">
      <c r="A8868" s="1" t="s">
        <v>2839</v>
      </c>
      <c r="B8868" s="1" t="s">
        <v>82</v>
      </c>
      <c r="C8868" s="1" t="s">
        <v>1302</v>
      </c>
      <c r="D8868" s="1" t="s">
        <v>3116</v>
      </c>
      <c r="E8868" s="1" t="s">
        <v>20</v>
      </c>
      <c r="F8868" s="4" t="s">
        <v>1</v>
      </c>
      <c r="G8868" s="16" t="s">
        <v>1</v>
      </c>
      <c r="H8868" s="2" t="s">
        <v>21</v>
      </c>
      <c r="I8868" s="185">
        <f t="shared" ref="I8868:O8868" si="7407">SUM(I8869:I8873)</f>
        <v>271100</v>
      </c>
      <c r="J8868" s="185">
        <f t="shared" si="7407"/>
        <v>271100</v>
      </c>
      <c r="K8868" s="185">
        <f t="shared" si="7407"/>
        <v>218959</v>
      </c>
      <c r="L8868" s="185">
        <f t="shared" si="7407"/>
        <v>49024</v>
      </c>
      <c r="M8868" s="15">
        <f t="shared" si="7407"/>
        <v>17100</v>
      </c>
      <c r="N8868" s="15">
        <f t="shared" si="7407"/>
        <v>23824</v>
      </c>
      <c r="O8868" s="15">
        <f t="shared" si="7407"/>
        <v>8100</v>
      </c>
      <c r="P8868" s="15">
        <f t="shared" si="7401"/>
        <v>267983</v>
      </c>
      <c r="Q8868" s="185">
        <f t="shared" si="7402"/>
        <v>98.850239763924748</v>
      </c>
    </row>
    <row r="8869" spans="1:17" x14ac:dyDescent="0.25">
      <c r="A8869" s="4" t="s">
        <v>2839</v>
      </c>
      <c r="B8869" s="4" t="s">
        <v>82</v>
      </c>
      <c r="C8869" s="4" t="s">
        <v>1302</v>
      </c>
      <c r="D8869" s="4" t="s">
        <v>3116</v>
      </c>
      <c r="E8869" s="3" t="s">
        <v>22</v>
      </c>
      <c r="F8869" s="4" t="s">
        <v>3118</v>
      </c>
      <c r="G8869" s="16" t="s">
        <v>2860</v>
      </c>
      <c r="H8869" s="16" t="s">
        <v>86</v>
      </c>
      <c r="I8869" s="183">
        <v>39000</v>
      </c>
      <c r="J8869" s="183">
        <v>39000</v>
      </c>
      <c r="K8869" s="183">
        <v>29700</v>
      </c>
      <c r="L8869" s="183">
        <f>M8869+N8869+O8869</f>
        <v>9300</v>
      </c>
      <c r="M8869" s="17">
        <v>3100</v>
      </c>
      <c r="N8869" s="17">
        <v>3100</v>
      </c>
      <c r="O8869" s="17">
        <v>3100</v>
      </c>
      <c r="P8869" s="17">
        <f t="shared" si="7401"/>
        <v>39000</v>
      </c>
      <c r="Q8869" s="183">
        <f t="shared" si="7402"/>
        <v>100</v>
      </c>
    </row>
    <row r="8870" spans="1:17" x14ac:dyDescent="0.25">
      <c r="A8870" s="4" t="s">
        <v>2839</v>
      </c>
      <c r="B8870" s="4" t="s">
        <v>82</v>
      </c>
      <c r="C8870" s="4" t="s">
        <v>1302</v>
      </c>
      <c r="D8870" s="4" t="s">
        <v>3116</v>
      </c>
      <c r="E8870" s="3" t="s">
        <v>22</v>
      </c>
      <c r="F8870" s="4" t="s">
        <v>3119</v>
      </c>
      <c r="G8870" s="16" t="s">
        <v>2860</v>
      </c>
      <c r="H8870" s="16" t="s">
        <v>26</v>
      </c>
      <c r="I8870" s="183">
        <v>165000</v>
      </c>
      <c r="J8870" s="183">
        <v>165000</v>
      </c>
      <c r="K8870" s="183">
        <v>132000</v>
      </c>
      <c r="L8870" s="183">
        <f>M8870+N8870+O8870</f>
        <v>33000</v>
      </c>
      <c r="M8870" s="17">
        <v>14000</v>
      </c>
      <c r="N8870" s="17">
        <v>14000</v>
      </c>
      <c r="O8870" s="17">
        <v>5000</v>
      </c>
      <c r="P8870" s="17">
        <f t="shared" si="7401"/>
        <v>165000</v>
      </c>
      <c r="Q8870" s="183">
        <f t="shared" si="7402"/>
        <v>100</v>
      </c>
    </row>
    <row r="8871" spans="1:17" x14ac:dyDescent="0.25">
      <c r="A8871" s="4" t="s">
        <v>2839</v>
      </c>
      <c r="B8871" s="4" t="s">
        <v>82</v>
      </c>
      <c r="C8871" s="4" t="s">
        <v>1302</v>
      </c>
      <c r="D8871" s="4" t="s">
        <v>3116</v>
      </c>
      <c r="E8871" s="3" t="s">
        <v>22</v>
      </c>
      <c r="F8871" s="4" t="s">
        <v>3120</v>
      </c>
      <c r="G8871" s="16" t="s">
        <v>2860</v>
      </c>
      <c r="H8871" s="16" t="s">
        <v>28</v>
      </c>
      <c r="I8871" s="183">
        <v>39000</v>
      </c>
      <c r="J8871" s="183">
        <v>39000</v>
      </c>
      <c r="K8871" s="183">
        <v>35883</v>
      </c>
      <c r="L8871" s="183">
        <f>M8871+N8871+O8871</f>
        <v>0</v>
      </c>
      <c r="M8871" s="17"/>
      <c r="N8871" s="17"/>
      <c r="O8871" s="17"/>
      <c r="P8871" s="17">
        <f t="shared" si="7401"/>
        <v>35883</v>
      </c>
      <c r="Q8871" s="183">
        <f t="shared" si="7402"/>
        <v>92.007692307692309</v>
      </c>
    </row>
    <row r="8872" spans="1:17" x14ac:dyDescent="0.25">
      <c r="A8872" s="4" t="s">
        <v>2839</v>
      </c>
      <c r="B8872" s="4" t="s">
        <v>82</v>
      </c>
      <c r="C8872" s="4" t="s">
        <v>1302</v>
      </c>
      <c r="D8872" s="4" t="s">
        <v>3116</v>
      </c>
      <c r="E8872" s="3" t="s">
        <v>22</v>
      </c>
      <c r="F8872" s="4" t="s">
        <v>3121</v>
      </c>
      <c r="G8872" s="16" t="s">
        <v>2860</v>
      </c>
      <c r="H8872" s="16" t="s">
        <v>24</v>
      </c>
      <c r="I8872" s="183">
        <v>12500</v>
      </c>
      <c r="J8872" s="183">
        <v>12500</v>
      </c>
      <c r="K8872" s="183">
        <v>7300</v>
      </c>
      <c r="L8872" s="183">
        <f>M8872+N8872+O8872</f>
        <v>5200</v>
      </c>
      <c r="M8872" s="17"/>
      <c r="N8872" s="17">
        <v>5200</v>
      </c>
      <c r="O8872" s="17"/>
      <c r="P8872" s="17">
        <f t="shared" si="7401"/>
        <v>12500</v>
      </c>
      <c r="Q8872" s="183">
        <f t="shared" si="7402"/>
        <v>100</v>
      </c>
    </row>
    <row r="8873" spans="1:17" x14ac:dyDescent="0.25">
      <c r="A8873" s="4" t="s">
        <v>2839</v>
      </c>
      <c r="B8873" s="4" t="s">
        <v>82</v>
      </c>
      <c r="C8873" s="4" t="s">
        <v>1302</v>
      </c>
      <c r="D8873" s="4" t="s">
        <v>3116</v>
      </c>
      <c r="E8873" s="3" t="s">
        <v>22</v>
      </c>
      <c r="F8873" s="4" t="s">
        <v>3122</v>
      </c>
      <c r="G8873" s="16" t="s">
        <v>2860</v>
      </c>
      <c r="H8873" s="16" t="s">
        <v>30</v>
      </c>
      <c r="I8873" s="183">
        <v>15600</v>
      </c>
      <c r="J8873" s="183">
        <v>15600</v>
      </c>
      <c r="K8873" s="183">
        <v>14076</v>
      </c>
      <c r="L8873" s="183">
        <f>M8873+N8873+O8873</f>
        <v>1524</v>
      </c>
      <c r="M8873" s="17"/>
      <c r="N8873" s="17">
        <v>1524</v>
      </c>
      <c r="O8873" s="17"/>
      <c r="P8873" s="17">
        <f t="shared" si="7401"/>
        <v>15600</v>
      </c>
      <c r="Q8873" s="183">
        <f t="shared" si="7402"/>
        <v>100</v>
      </c>
    </row>
    <row r="8874" spans="1:17" x14ac:dyDescent="0.25">
      <c r="A8874" s="4" t="s">
        <v>2839</v>
      </c>
      <c r="B8874" s="4" t="s">
        <v>82</v>
      </c>
      <c r="C8874" s="4" t="s">
        <v>1302</v>
      </c>
      <c r="D8874" s="4" t="s">
        <v>3116</v>
      </c>
      <c r="E8874" s="2" t="s">
        <v>31</v>
      </c>
      <c r="F8874" s="2" t="s">
        <v>1</v>
      </c>
      <c r="G8874" s="2" t="s">
        <v>1</v>
      </c>
      <c r="H8874" s="2" t="s">
        <v>32</v>
      </c>
      <c r="I8874" s="185">
        <f t="shared" ref="I8874:O8874" si="7408">SUM(I8875)</f>
        <v>333827</v>
      </c>
      <c r="J8874" s="185">
        <f t="shared" si="7408"/>
        <v>330341</v>
      </c>
      <c r="K8874" s="185">
        <f t="shared" si="7408"/>
        <v>245424</v>
      </c>
      <c r="L8874" s="185">
        <f t="shared" si="7408"/>
        <v>84917</v>
      </c>
      <c r="M8874" s="15">
        <f t="shared" si="7408"/>
        <v>30000</v>
      </c>
      <c r="N8874" s="15">
        <f t="shared" si="7408"/>
        <v>30000</v>
      </c>
      <c r="O8874" s="15">
        <f t="shared" si="7408"/>
        <v>24917</v>
      </c>
      <c r="P8874" s="15">
        <f t="shared" si="7401"/>
        <v>330341</v>
      </c>
      <c r="Q8874" s="185">
        <f t="shared" si="7402"/>
        <v>100</v>
      </c>
    </row>
    <row r="8875" spans="1:17" x14ac:dyDescent="0.25">
      <c r="A8875" s="4" t="s">
        <v>2839</v>
      </c>
      <c r="B8875" s="4" t="s">
        <v>82</v>
      </c>
      <c r="C8875" s="4" t="s">
        <v>1302</v>
      </c>
      <c r="D8875" s="4" t="s">
        <v>3116</v>
      </c>
      <c r="E8875" s="3" t="s">
        <v>34</v>
      </c>
      <c r="F8875" s="4"/>
      <c r="G8875" s="16" t="s">
        <v>2860</v>
      </c>
      <c r="H8875" s="16" t="s">
        <v>33</v>
      </c>
      <c r="I8875" s="183">
        <v>333827</v>
      </c>
      <c r="J8875" s="183">
        <v>330341</v>
      </c>
      <c r="K8875" s="183">
        <v>245424</v>
      </c>
      <c r="L8875" s="183">
        <f>M8875+N8875+O8875</f>
        <v>84917</v>
      </c>
      <c r="M8875" s="17">
        <v>30000</v>
      </c>
      <c r="N8875" s="17">
        <v>30000</v>
      </c>
      <c r="O8875" s="17">
        <v>24917</v>
      </c>
      <c r="P8875" s="17">
        <f t="shared" si="7401"/>
        <v>330341</v>
      </c>
      <c r="Q8875" s="183">
        <f t="shared" si="7402"/>
        <v>100</v>
      </c>
    </row>
    <row r="8876" spans="1:17" x14ac:dyDescent="0.25">
      <c r="A8876" s="4" t="s">
        <v>2839</v>
      </c>
      <c r="B8876" s="4" t="s">
        <v>82</v>
      </c>
      <c r="C8876" s="4" t="s">
        <v>1302</v>
      </c>
      <c r="D8876" s="4" t="s">
        <v>3116</v>
      </c>
      <c r="E8876" s="2" t="s">
        <v>35</v>
      </c>
      <c r="F8876" s="2" t="s">
        <v>1</v>
      </c>
      <c r="G8876" s="2" t="s">
        <v>1</v>
      </c>
      <c r="H8876" s="2" t="s">
        <v>36</v>
      </c>
      <c r="I8876" s="185">
        <f t="shared" ref="I8876:O8876" si="7409">SUM(I8877:I8885)</f>
        <v>287353</v>
      </c>
      <c r="J8876" s="185">
        <f t="shared" si="7409"/>
        <v>250459</v>
      </c>
      <c r="K8876" s="185">
        <f t="shared" si="7409"/>
        <v>173838</v>
      </c>
      <c r="L8876" s="185">
        <f t="shared" si="7409"/>
        <v>63621</v>
      </c>
      <c r="M8876" s="15">
        <f t="shared" si="7409"/>
        <v>12150</v>
      </c>
      <c r="N8876" s="15">
        <f t="shared" si="7409"/>
        <v>18150</v>
      </c>
      <c r="O8876" s="15">
        <f t="shared" si="7409"/>
        <v>33321</v>
      </c>
      <c r="P8876" s="15">
        <f t="shared" si="7401"/>
        <v>237459</v>
      </c>
      <c r="Q8876" s="185">
        <f t="shared" si="7402"/>
        <v>94.809529703464435</v>
      </c>
    </row>
    <row r="8877" spans="1:17" x14ac:dyDescent="0.25">
      <c r="A8877" s="4" t="s">
        <v>2839</v>
      </c>
      <c r="B8877" s="4" t="s">
        <v>82</v>
      </c>
      <c r="C8877" s="4" t="s">
        <v>1302</v>
      </c>
      <c r="D8877" s="4" t="s">
        <v>3116</v>
      </c>
      <c r="E8877" s="3" t="s">
        <v>39</v>
      </c>
      <c r="F8877" s="4"/>
      <c r="G8877" s="16" t="s">
        <v>2860</v>
      </c>
      <c r="H8877" s="16" t="s">
        <v>38</v>
      </c>
      <c r="I8877" s="183">
        <v>8000</v>
      </c>
      <c r="J8877" s="183">
        <v>0</v>
      </c>
      <c r="K8877" s="183">
        <v>0</v>
      </c>
      <c r="L8877" s="183">
        <f t="shared" ref="L8877:L8884" si="7410">M8877+N8877+O8877</f>
        <v>0</v>
      </c>
      <c r="M8877" s="17"/>
      <c r="N8877" s="17"/>
      <c r="O8877" s="17"/>
      <c r="P8877" s="17">
        <f t="shared" si="7401"/>
        <v>0</v>
      </c>
      <c r="Q8877" s="161" t="str">
        <f t="shared" si="7402"/>
        <v>-</v>
      </c>
    </row>
    <row r="8878" spans="1:17" x14ac:dyDescent="0.25">
      <c r="A8878" s="4" t="s">
        <v>2839</v>
      </c>
      <c r="B8878" s="4" t="s">
        <v>82</v>
      </c>
      <c r="C8878" s="4" t="s">
        <v>1302</v>
      </c>
      <c r="D8878" s="4" t="s">
        <v>3116</v>
      </c>
      <c r="E8878" s="3" t="s">
        <v>197</v>
      </c>
      <c r="F8878" s="4"/>
      <c r="G8878" s="16" t="s">
        <v>2860</v>
      </c>
      <c r="H8878" s="16" t="s">
        <v>196</v>
      </c>
      <c r="I8878" s="183">
        <v>85100</v>
      </c>
      <c r="J8878" s="183">
        <v>85000</v>
      </c>
      <c r="K8878" s="183">
        <v>61000</v>
      </c>
      <c r="L8878" s="183">
        <f t="shared" si="7410"/>
        <v>24000</v>
      </c>
      <c r="M8878" s="17">
        <v>6000</v>
      </c>
      <c r="N8878" s="17">
        <v>8000</v>
      </c>
      <c r="O8878" s="17">
        <v>10000</v>
      </c>
      <c r="P8878" s="17">
        <f t="shared" si="7401"/>
        <v>85000</v>
      </c>
      <c r="Q8878" s="183">
        <f t="shared" si="7402"/>
        <v>100</v>
      </c>
    </row>
    <row r="8879" spans="1:17" x14ac:dyDescent="0.25">
      <c r="A8879" s="4" t="s">
        <v>2839</v>
      </c>
      <c r="B8879" s="4" t="s">
        <v>82</v>
      </c>
      <c r="C8879" s="4" t="s">
        <v>1302</v>
      </c>
      <c r="D8879" s="4" t="s">
        <v>3116</v>
      </c>
      <c r="E8879" s="3" t="s">
        <v>200</v>
      </c>
      <c r="F8879" s="4"/>
      <c r="G8879" s="16" t="s">
        <v>2860</v>
      </c>
      <c r="H8879" s="16" t="s">
        <v>199</v>
      </c>
      <c r="I8879" s="183">
        <v>20553</v>
      </c>
      <c r="J8879" s="183">
        <v>20453</v>
      </c>
      <c r="K8879" s="183">
        <v>16200</v>
      </c>
      <c r="L8879" s="183">
        <f t="shared" si="7410"/>
        <v>4253</v>
      </c>
      <c r="M8879" s="17">
        <v>1300</v>
      </c>
      <c r="N8879" s="17">
        <v>1300</v>
      </c>
      <c r="O8879" s="17">
        <v>1653</v>
      </c>
      <c r="P8879" s="17">
        <f t="shared" si="7401"/>
        <v>20453</v>
      </c>
      <c r="Q8879" s="183">
        <f t="shared" si="7402"/>
        <v>100</v>
      </c>
    </row>
    <row r="8880" spans="1:17" x14ac:dyDescent="0.25">
      <c r="A8880" s="4" t="s">
        <v>2839</v>
      </c>
      <c r="B8880" s="4" t="s">
        <v>82</v>
      </c>
      <c r="C8880" s="4" t="s">
        <v>1302</v>
      </c>
      <c r="D8880" s="4" t="s">
        <v>3116</v>
      </c>
      <c r="E8880" s="3" t="s">
        <v>203</v>
      </c>
      <c r="F8880" s="4"/>
      <c r="G8880" s="16" t="s">
        <v>2860</v>
      </c>
      <c r="H8880" s="16" t="s">
        <v>202</v>
      </c>
      <c r="I8880" s="183">
        <v>32000</v>
      </c>
      <c r="J8880" s="183">
        <v>30000</v>
      </c>
      <c r="K8880" s="183">
        <v>13000</v>
      </c>
      <c r="L8880" s="183">
        <f t="shared" si="7410"/>
        <v>17000</v>
      </c>
      <c r="M8880" s="17">
        <v>1000</v>
      </c>
      <c r="N8880" s="17">
        <v>1000</v>
      </c>
      <c r="O8880" s="17">
        <v>15000</v>
      </c>
      <c r="P8880" s="17">
        <f t="shared" si="7401"/>
        <v>30000</v>
      </c>
      <c r="Q8880" s="183">
        <f t="shared" si="7402"/>
        <v>100</v>
      </c>
    </row>
    <row r="8881" spans="1:17" x14ac:dyDescent="0.25">
      <c r="A8881" s="4" t="s">
        <v>2839</v>
      </c>
      <c r="B8881" s="4" t="s">
        <v>82</v>
      </c>
      <c r="C8881" s="4" t="s">
        <v>1302</v>
      </c>
      <c r="D8881" s="4" t="s">
        <v>3116</v>
      </c>
      <c r="E8881" s="3" t="s">
        <v>206</v>
      </c>
      <c r="F8881" s="4"/>
      <c r="G8881" s="16" t="s">
        <v>2860</v>
      </c>
      <c r="H8881" s="16" t="s">
        <v>205</v>
      </c>
      <c r="I8881" s="183">
        <v>200</v>
      </c>
      <c r="J8881" s="183">
        <v>0</v>
      </c>
      <c r="K8881" s="183">
        <v>0</v>
      </c>
      <c r="L8881" s="183">
        <f t="shared" si="7410"/>
        <v>0</v>
      </c>
      <c r="M8881" s="17"/>
      <c r="N8881" s="17"/>
      <c r="O8881" s="17"/>
      <c r="P8881" s="17">
        <f t="shared" si="7401"/>
        <v>0</v>
      </c>
      <c r="Q8881" s="161" t="str">
        <f t="shared" si="7402"/>
        <v>-</v>
      </c>
    </row>
    <row r="8882" spans="1:17" x14ac:dyDescent="0.25">
      <c r="A8882" s="4" t="s">
        <v>2839</v>
      </c>
      <c r="B8882" s="4" t="s">
        <v>82</v>
      </c>
      <c r="C8882" s="4" t="s">
        <v>1302</v>
      </c>
      <c r="D8882" s="4" t="s">
        <v>3116</v>
      </c>
      <c r="E8882" s="3" t="s">
        <v>209</v>
      </c>
      <c r="F8882" s="4"/>
      <c r="G8882" s="16" t="s">
        <v>2860</v>
      </c>
      <c r="H8882" s="16" t="s">
        <v>208</v>
      </c>
      <c r="I8882" s="183">
        <v>200</v>
      </c>
      <c r="J8882" s="183">
        <v>0</v>
      </c>
      <c r="K8882" s="183">
        <v>0</v>
      </c>
      <c r="L8882" s="183">
        <f t="shared" si="7410"/>
        <v>0</v>
      </c>
      <c r="M8882" s="17"/>
      <c r="N8882" s="17"/>
      <c r="O8882" s="17"/>
      <c r="P8882" s="17">
        <f t="shared" si="7401"/>
        <v>0</v>
      </c>
      <c r="Q8882" s="161" t="str">
        <f t="shared" si="7402"/>
        <v>-</v>
      </c>
    </row>
    <row r="8883" spans="1:17" x14ac:dyDescent="0.25">
      <c r="A8883" s="4" t="s">
        <v>2839</v>
      </c>
      <c r="B8883" s="4" t="s">
        <v>82</v>
      </c>
      <c r="C8883" s="4" t="s">
        <v>1302</v>
      </c>
      <c r="D8883" s="4" t="s">
        <v>3116</v>
      </c>
      <c r="E8883" s="3" t="s">
        <v>212</v>
      </c>
      <c r="F8883" s="4"/>
      <c r="G8883" s="16" t="s">
        <v>2860</v>
      </c>
      <c r="H8883" s="16" t="s">
        <v>211</v>
      </c>
      <c r="I8883" s="183">
        <v>26100</v>
      </c>
      <c r="J8883" s="183">
        <v>25000</v>
      </c>
      <c r="K8883" s="183">
        <v>25000</v>
      </c>
      <c r="L8883" s="183">
        <f t="shared" si="7410"/>
        <v>0</v>
      </c>
      <c r="M8883" s="17"/>
      <c r="N8883" s="17"/>
      <c r="O8883" s="17"/>
      <c r="P8883" s="17">
        <f t="shared" si="7401"/>
        <v>25000</v>
      </c>
      <c r="Q8883" s="183">
        <f t="shared" si="7402"/>
        <v>100</v>
      </c>
    </row>
    <row r="8884" spans="1:17" x14ac:dyDescent="0.25">
      <c r="A8884" s="4" t="s">
        <v>2839</v>
      </c>
      <c r="B8884" s="4" t="s">
        <v>82</v>
      </c>
      <c r="C8884" s="4" t="s">
        <v>1302</v>
      </c>
      <c r="D8884" s="4" t="s">
        <v>3116</v>
      </c>
      <c r="E8884" s="3" t="s">
        <v>215</v>
      </c>
      <c r="F8884" s="4"/>
      <c r="G8884" s="16" t="s">
        <v>2860</v>
      </c>
      <c r="H8884" s="16" t="s">
        <v>214</v>
      </c>
      <c r="I8884" s="183">
        <v>15000</v>
      </c>
      <c r="J8884" s="183">
        <v>10000</v>
      </c>
      <c r="K8884" s="183">
        <v>0</v>
      </c>
      <c r="L8884" s="183">
        <f t="shared" si="7410"/>
        <v>0</v>
      </c>
      <c r="M8884" s="17"/>
      <c r="N8884" s="17"/>
      <c r="O8884" s="17"/>
      <c r="P8884" s="17">
        <f t="shared" si="7401"/>
        <v>0</v>
      </c>
      <c r="Q8884" s="183">
        <f t="shared" si="7402"/>
        <v>0</v>
      </c>
    </row>
    <row r="8885" spans="1:17" x14ac:dyDescent="0.25">
      <c r="A8885" s="1" t="s">
        <v>2839</v>
      </c>
      <c r="B8885" s="1" t="s">
        <v>82</v>
      </c>
      <c r="C8885" s="1" t="s">
        <v>1302</v>
      </c>
      <c r="D8885" s="1" t="s">
        <v>3116</v>
      </c>
      <c r="E8885" s="1" t="s">
        <v>40</v>
      </c>
      <c r="F8885" s="4" t="s">
        <v>1</v>
      </c>
      <c r="G8885" s="16" t="s">
        <v>1</v>
      </c>
      <c r="H8885" s="2" t="s">
        <v>41</v>
      </c>
      <c r="I8885" s="185">
        <f t="shared" ref="I8885:O8885" si="7411">SUM(I8886:I8888)</f>
        <v>100200</v>
      </c>
      <c r="J8885" s="185">
        <f t="shared" si="7411"/>
        <v>80006</v>
      </c>
      <c r="K8885" s="185">
        <f t="shared" si="7411"/>
        <v>58638</v>
      </c>
      <c r="L8885" s="185">
        <f t="shared" si="7411"/>
        <v>18368</v>
      </c>
      <c r="M8885" s="15">
        <f t="shared" si="7411"/>
        <v>3850</v>
      </c>
      <c r="N8885" s="15">
        <f t="shared" si="7411"/>
        <v>7850</v>
      </c>
      <c r="O8885" s="15">
        <f t="shared" si="7411"/>
        <v>6668</v>
      </c>
      <c r="P8885" s="15">
        <f t="shared" si="7401"/>
        <v>77006</v>
      </c>
      <c r="Q8885" s="185">
        <f t="shared" si="7402"/>
        <v>96.250281228907824</v>
      </c>
    </row>
    <row r="8886" spans="1:17" x14ac:dyDescent="0.25">
      <c r="A8886" s="4" t="s">
        <v>2839</v>
      </c>
      <c r="B8886" s="4" t="s">
        <v>82</v>
      </c>
      <c r="C8886" s="4" t="s">
        <v>1302</v>
      </c>
      <c r="D8886" s="4" t="s">
        <v>3116</v>
      </c>
      <c r="E8886" s="3" t="s">
        <v>42</v>
      </c>
      <c r="F8886" s="4"/>
      <c r="G8886" s="16" t="s">
        <v>2860</v>
      </c>
      <c r="H8886" s="16" t="s">
        <v>41</v>
      </c>
      <c r="I8886" s="183">
        <v>88500</v>
      </c>
      <c r="J8886" s="183">
        <v>70000</v>
      </c>
      <c r="K8886" s="183">
        <v>50500</v>
      </c>
      <c r="L8886" s="183">
        <f>M8886+N8886+O8886</f>
        <v>16500</v>
      </c>
      <c r="M8886" s="17">
        <v>3000</v>
      </c>
      <c r="N8886" s="208">
        <v>7000</v>
      </c>
      <c r="O8886" s="17">
        <v>6500</v>
      </c>
      <c r="P8886" s="17">
        <f t="shared" si="7401"/>
        <v>67000</v>
      </c>
      <c r="Q8886" s="183">
        <f t="shared" si="7402"/>
        <v>95.714285714285722</v>
      </c>
    </row>
    <row r="8887" spans="1:17" ht="22.5" x14ac:dyDescent="0.25">
      <c r="A8887" s="4" t="s">
        <v>2839</v>
      </c>
      <c r="B8887" s="4" t="s">
        <v>82</v>
      </c>
      <c r="C8887" s="4" t="s">
        <v>1302</v>
      </c>
      <c r="D8887" s="4" t="s">
        <v>3116</v>
      </c>
      <c r="E8887" s="3" t="s">
        <v>42</v>
      </c>
      <c r="F8887" s="4" t="s">
        <v>3123</v>
      </c>
      <c r="G8887" s="16" t="s">
        <v>2860</v>
      </c>
      <c r="H8887" s="16" t="s">
        <v>50</v>
      </c>
      <c r="I8887" s="183">
        <v>10700</v>
      </c>
      <c r="J8887" s="183">
        <v>10006</v>
      </c>
      <c r="K8887" s="183">
        <v>8138</v>
      </c>
      <c r="L8887" s="183">
        <f>M8887+N8887+O8887</f>
        <v>1868</v>
      </c>
      <c r="M8887" s="17">
        <v>850</v>
      </c>
      <c r="N8887" s="17">
        <v>850</v>
      </c>
      <c r="O8887" s="17">
        <v>168</v>
      </c>
      <c r="P8887" s="17">
        <f t="shared" si="7401"/>
        <v>10006</v>
      </c>
      <c r="Q8887" s="183">
        <f t="shared" si="7402"/>
        <v>100</v>
      </c>
    </row>
    <row r="8888" spans="1:17" x14ac:dyDescent="0.25">
      <c r="A8888" s="4" t="s">
        <v>2839</v>
      </c>
      <c r="B8888" s="4" t="s">
        <v>82</v>
      </c>
      <c r="C8888" s="4" t="s">
        <v>1302</v>
      </c>
      <c r="D8888" s="4" t="s">
        <v>3116</v>
      </c>
      <c r="E8888" s="3" t="s">
        <v>42</v>
      </c>
      <c r="F8888" s="4" t="s">
        <v>3124</v>
      </c>
      <c r="G8888" s="16" t="s">
        <v>2860</v>
      </c>
      <c r="H8888" s="16" t="s">
        <v>3006</v>
      </c>
      <c r="I8888" s="183">
        <v>1000</v>
      </c>
      <c r="J8888" s="183">
        <v>0</v>
      </c>
      <c r="K8888" s="183">
        <v>0</v>
      </c>
      <c r="L8888" s="183">
        <f>M8888+N8888+O8888</f>
        <v>0</v>
      </c>
      <c r="M8888" s="17"/>
      <c r="N8888" s="17"/>
      <c r="O8888" s="17"/>
      <c r="P8888" s="17">
        <f t="shared" si="7401"/>
        <v>0</v>
      </c>
      <c r="Q8888" s="161" t="str">
        <f t="shared" si="7402"/>
        <v>-</v>
      </c>
    </row>
    <row r="8889" spans="1:17" ht="22.5" x14ac:dyDescent="0.25">
      <c r="A8889" s="1" t="s">
        <v>1</v>
      </c>
      <c r="B8889" s="1" t="s">
        <v>1</v>
      </c>
      <c r="C8889" s="1" t="s">
        <v>1</v>
      </c>
      <c r="D8889" s="2" t="s">
        <v>1</v>
      </c>
      <c r="E8889" s="2" t="s">
        <v>1</v>
      </c>
      <c r="F8889" s="2" t="s">
        <v>1</v>
      </c>
      <c r="G8889" s="2" t="s">
        <v>1</v>
      </c>
      <c r="H8889" s="13" t="s">
        <v>57</v>
      </c>
      <c r="I8889" s="184">
        <f t="shared" ref="I8889:O8889" si="7412">SUM(I8890)</f>
        <v>300</v>
      </c>
      <c r="J8889" s="184">
        <f t="shared" si="7412"/>
        <v>0</v>
      </c>
      <c r="K8889" s="184">
        <f t="shared" si="7412"/>
        <v>0</v>
      </c>
      <c r="L8889" s="184">
        <f t="shared" si="7412"/>
        <v>0</v>
      </c>
      <c r="M8889" s="14">
        <f t="shared" si="7412"/>
        <v>0</v>
      </c>
      <c r="N8889" s="14">
        <f t="shared" si="7412"/>
        <v>0</v>
      </c>
      <c r="O8889" s="14">
        <f t="shared" si="7412"/>
        <v>0</v>
      </c>
      <c r="P8889" s="14">
        <f t="shared" si="7401"/>
        <v>0</v>
      </c>
      <c r="Q8889" s="163" t="str">
        <f t="shared" si="7402"/>
        <v>-</v>
      </c>
    </row>
    <row r="8890" spans="1:17" x14ac:dyDescent="0.25">
      <c r="A8890" s="4" t="s">
        <v>2839</v>
      </c>
      <c r="B8890" s="4" t="s">
        <v>82</v>
      </c>
      <c r="C8890" s="4" t="s">
        <v>1302</v>
      </c>
      <c r="D8890" s="4" t="s">
        <v>3116</v>
      </c>
      <c r="E8890" s="2" t="s">
        <v>58</v>
      </c>
      <c r="F8890" s="2" t="s">
        <v>1</v>
      </c>
      <c r="G8890" s="2" t="s">
        <v>1</v>
      </c>
      <c r="H8890" s="2" t="s">
        <v>59</v>
      </c>
      <c r="I8890" s="185">
        <f t="shared" ref="I8890:L8890" si="7413">SUM(I8891:I8893)</f>
        <v>300</v>
      </c>
      <c r="J8890" s="185">
        <f t="shared" ref="J8890" si="7414">SUM(J8891:J8893)</f>
        <v>0</v>
      </c>
      <c r="K8890" s="185">
        <f t="shared" ref="K8890" si="7415">SUM(K8891:K8893)</f>
        <v>0</v>
      </c>
      <c r="L8890" s="185">
        <f t="shared" si="7413"/>
        <v>0</v>
      </c>
      <c r="M8890" s="15">
        <f t="shared" ref="M8890:O8890" si="7416">SUM(M8891:M8893)</f>
        <v>0</v>
      </c>
      <c r="N8890" s="15">
        <f t="shared" si="7416"/>
        <v>0</v>
      </c>
      <c r="O8890" s="15">
        <f t="shared" si="7416"/>
        <v>0</v>
      </c>
      <c r="P8890" s="15">
        <f t="shared" si="7401"/>
        <v>0</v>
      </c>
      <c r="Q8890" s="164" t="str">
        <f t="shared" si="7402"/>
        <v>-</v>
      </c>
    </row>
    <row r="8891" spans="1:17" x14ac:dyDescent="0.25">
      <c r="A8891" s="4" t="s">
        <v>2839</v>
      </c>
      <c r="B8891" s="4" t="s">
        <v>82</v>
      </c>
      <c r="C8891" s="4" t="s">
        <v>1302</v>
      </c>
      <c r="D8891" s="4" t="s">
        <v>3116</v>
      </c>
      <c r="E8891" s="3" t="s">
        <v>105</v>
      </c>
      <c r="F8891" s="4"/>
      <c r="G8891" s="16" t="s">
        <v>2860</v>
      </c>
      <c r="H8891" s="16" t="s">
        <v>104</v>
      </c>
      <c r="I8891" s="183">
        <v>100</v>
      </c>
      <c r="J8891" s="183">
        <v>0</v>
      </c>
      <c r="K8891" s="183">
        <v>0</v>
      </c>
      <c r="L8891" s="183">
        <f>M8891+N8891+O8891</f>
        <v>0</v>
      </c>
      <c r="M8891" s="17"/>
      <c r="N8891" s="17"/>
      <c r="O8891" s="17"/>
      <c r="P8891" s="17">
        <f t="shared" si="7401"/>
        <v>0</v>
      </c>
      <c r="Q8891" s="161" t="str">
        <f t="shared" si="7402"/>
        <v>-</v>
      </c>
    </row>
    <row r="8892" spans="1:17" x14ac:dyDescent="0.25">
      <c r="A8892" s="4" t="s">
        <v>2839</v>
      </c>
      <c r="B8892" s="4" t="s">
        <v>82</v>
      </c>
      <c r="C8892" s="4" t="s">
        <v>1302</v>
      </c>
      <c r="D8892" s="4" t="s">
        <v>3116</v>
      </c>
      <c r="E8892" s="3" t="s">
        <v>62</v>
      </c>
      <c r="F8892" s="4"/>
      <c r="G8892" s="16" t="s">
        <v>2860</v>
      </c>
      <c r="H8892" s="16" t="s">
        <v>61</v>
      </c>
      <c r="I8892" s="183">
        <v>100</v>
      </c>
      <c r="J8892" s="183">
        <v>0</v>
      </c>
      <c r="K8892" s="183">
        <v>0</v>
      </c>
      <c r="L8892" s="183">
        <f>M8892+N8892+O8892</f>
        <v>0</v>
      </c>
      <c r="M8892" s="17"/>
      <c r="N8892" s="17"/>
      <c r="O8892" s="17"/>
      <c r="P8892" s="17">
        <f t="shared" si="7401"/>
        <v>0</v>
      </c>
      <c r="Q8892" s="161" t="str">
        <f t="shared" si="7402"/>
        <v>-</v>
      </c>
    </row>
    <row r="8893" spans="1:17" x14ac:dyDescent="0.25">
      <c r="A8893" s="4" t="s">
        <v>2839</v>
      </c>
      <c r="B8893" s="4" t="s">
        <v>82</v>
      </c>
      <c r="C8893" s="4" t="s">
        <v>1302</v>
      </c>
      <c r="D8893" s="4" t="s">
        <v>3116</v>
      </c>
      <c r="E8893" s="3" t="s">
        <v>69</v>
      </c>
      <c r="F8893" s="4"/>
      <c r="G8893" s="16" t="s">
        <v>2860</v>
      </c>
      <c r="H8893" s="16" t="s">
        <v>68</v>
      </c>
      <c r="I8893" s="183">
        <v>100</v>
      </c>
      <c r="J8893" s="183">
        <v>0</v>
      </c>
      <c r="K8893" s="183">
        <v>0</v>
      </c>
      <c r="L8893" s="183">
        <f>M8893+N8893+O8893</f>
        <v>0</v>
      </c>
      <c r="M8893" s="17"/>
      <c r="N8893" s="17"/>
      <c r="O8893" s="17"/>
      <c r="P8893" s="17">
        <f t="shared" si="7401"/>
        <v>0</v>
      </c>
      <c r="Q8893" s="161" t="str">
        <f t="shared" si="7402"/>
        <v>-</v>
      </c>
    </row>
    <row r="8894" spans="1:17" ht="22.5" x14ac:dyDescent="0.25">
      <c r="A8894" s="1" t="s">
        <v>1</v>
      </c>
      <c r="B8894" s="1" t="s">
        <v>1</v>
      </c>
      <c r="C8894" s="1" t="s">
        <v>1</v>
      </c>
      <c r="D8894" s="2" t="s">
        <v>1</v>
      </c>
      <c r="E8894" s="2" t="s">
        <v>1</v>
      </c>
      <c r="F8894" s="2" t="s">
        <v>1</v>
      </c>
      <c r="G8894" s="2" t="s">
        <v>1</v>
      </c>
      <c r="H8894" s="13" t="s">
        <v>70</v>
      </c>
      <c r="I8894" s="184">
        <f t="shared" ref="I8894:O8894" si="7417">SUM(I8895)</f>
        <v>25300</v>
      </c>
      <c r="J8894" s="184">
        <f t="shared" si="7417"/>
        <v>0</v>
      </c>
      <c r="K8894" s="184">
        <f t="shared" si="7417"/>
        <v>0</v>
      </c>
      <c r="L8894" s="184">
        <f t="shared" si="7417"/>
        <v>0</v>
      </c>
      <c r="M8894" s="14">
        <f t="shared" si="7417"/>
        <v>0</v>
      </c>
      <c r="N8894" s="14">
        <f t="shared" si="7417"/>
        <v>0</v>
      </c>
      <c r="O8894" s="14">
        <f t="shared" si="7417"/>
        <v>0</v>
      </c>
      <c r="P8894" s="14">
        <f t="shared" si="7401"/>
        <v>0</v>
      </c>
      <c r="Q8894" s="163" t="str">
        <f t="shared" si="7402"/>
        <v>-</v>
      </c>
    </row>
    <row r="8895" spans="1:17" x14ac:dyDescent="0.25">
      <c r="A8895" s="4" t="s">
        <v>2839</v>
      </c>
      <c r="B8895" s="4" t="s">
        <v>82</v>
      </c>
      <c r="C8895" s="4" t="s">
        <v>1302</v>
      </c>
      <c r="D8895" s="4" t="s">
        <v>3116</v>
      </c>
      <c r="E8895" s="2" t="s">
        <v>71</v>
      </c>
      <c r="F8895" s="2" t="s">
        <v>1</v>
      </c>
      <c r="G8895" s="2" t="s">
        <v>1</v>
      </c>
      <c r="H8895" s="2" t="s">
        <v>72</v>
      </c>
      <c r="I8895" s="185">
        <f t="shared" ref="I8895:L8895" si="7418">SUM(I8896:I8898)</f>
        <v>25300</v>
      </c>
      <c r="J8895" s="185">
        <f t="shared" ref="J8895" si="7419">SUM(J8896:J8898)</f>
        <v>0</v>
      </c>
      <c r="K8895" s="185">
        <f t="shared" ref="K8895" si="7420">SUM(K8896:K8898)</f>
        <v>0</v>
      </c>
      <c r="L8895" s="185">
        <f t="shared" si="7418"/>
        <v>0</v>
      </c>
      <c r="M8895" s="15">
        <f t="shared" ref="M8895:O8895" si="7421">SUM(M8896:M8898)</f>
        <v>0</v>
      </c>
      <c r="N8895" s="15">
        <f t="shared" si="7421"/>
        <v>0</v>
      </c>
      <c r="O8895" s="15">
        <f t="shared" si="7421"/>
        <v>0</v>
      </c>
      <c r="P8895" s="15">
        <f t="shared" si="7401"/>
        <v>0</v>
      </c>
      <c r="Q8895" s="164" t="str">
        <f t="shared" si="7402"/>
        <v>-</v>
      </c>
    </row>
    <row r="8896" spans="1:17" x14ac:dyDescent="0.25">
      <c r="A8896" s="4" t="s">
        <v>2839</v>
      </c>
      <c r="B8896" s="4" t="s">
        <v>82</v>
      </c>
      <c r="C8896" s="4" t="s">
        <v>1302</v>
      </c>
      <c r="D8896" s="4" t="s">
        <v>3116</v>
      </c>
      <c r="E8896" s="3" t="s">
        <v>75</v>
      </c>
      <c r="F8896" s="4"/>
      <c r="G8896" s="16" t="s">
        <v>2860</v>
      </c>
      <c r="H8896" s="16" t="s">
        <v>74</v>
      </c>
      <c r="I8896" s="183">
        <v>22100</v>
      </c>
      <c r="J8896" s="183">
        <v>0</v>
      </c>
      <c r="K8896" s="183">
        <v>0</v>
      </c>
      <c r="L8896" s="183">
        <f>M8896+N8896+O8896</f>
        <v>0</v>
      </c>
      <c r="M8896" s="17"/>
      <c r="N8896" s="17"/>
      <c r="O8896" s="17"/>
      <c r="P8896" s="17">
        <f t="shared" si="7401"/>
        <v>0</v>
      </c>
      <c r="Q8896" s="161" t="str">
        <f t="shared" si="7402"/>
        <v>-</v>
      </c>
    </row>
    <row r="8897" spans="1:17" x14ac:dyDescent="0.25">
      <c r="A8897" s="4" t="s">
        <v>2839</v>
      </c>
      <c r="B8897" s="4" t="s">
        <v>82</v>
      </c>
      <c r="C8897" s="4" t="s">
        <v>1302</v>
      </c>
      <c r="D8897" s="4" t="s">
        <v>3116</v>
      </c>
      <c r="E8897" s="3" t="s">
        <v>183</v>
      </c>
      <c r="F8897" s="4"/>
      <c r="G8897" s="16" t="s">
        <v>2860</v>
      </c>
      <c r="H8897" s="16" t="s">
        <v>182</v>
      </c>
      <c r="I8897" s="183">
        <v>2100</v>
      </c>
      <c r="J8897" s="183">
        <v>0</v>
      </c>
      <c r="K8897" s="183">
        <v>0</v>
      </c>
      <c r="L8897" s="183">
        <f>M8897+N8897+O8897</f>
        <v>0</v>
      </c>
      <c r="M8897" s="17"/>
      <c r="N8897" s="17"/>
      <c r="O8897" s="17"/>
      <c r="P8897" s="17">
        <f t="shared" si="7401"/>
        <v>0</v>
      </c>
      <c r="Q8897" s="161" t="str">
        <f t="shared" si="7402"/>
        <v>-</v>
      </c>
    </row>
    <row r="8898" spans="1:17" x14ac:dyDescent="0.25">
      <c r="A8898" s="4" t="s">
        <v>2839</v>
      </c>
      <c r="B8898" s="4" t="s">
        <v>82</v>
      </c>
      <c r="C8898" s="4" t="s">
        <v>1302</v>
      </c>
      <c r="D8898" s="4" t="s">
        <v>3116</v>
      </c>
      <c r="E8898" s="3" t="s">
        <v>341</v>
      </c>
      <c r="F8898" s="4"/>
      <c r="G8898" s="16" t="s">
        <v>2860</v>
      </c>
      <c r="H8898" s="16" t="s">
        <v>340</v>
      </c>
      <c r="I8898" s="183">
        <v>1100</v>
      </c>
      <c r="J8898" s="183">
        <v>0</v>
      </c>
      <c r="K8898" s="183">
        <v>0</v>
      </c>
      <c r="L8898" s="183">
        <f>M8898+N8898+O8898</f>
        <v>0</v>
      </c>
      <c r="M8898" s="17"/>
      <c r="N8898" s="17"/>
      <c r="O8898" s="17"/>
      <c r="P8898" s="17">
        <f t="shared" si="7401"/>
        <v>0</v>
      </c>
      <c r="Q8898" s="161" t="str">
        <f t="shared" si="7402"/>
        <v>-</v>
      </c>
    </row>
    <row r="8899" spans="1:17" x14ac:dyDescent="0.25">
      <c r="A8899" s="16" t="s">
        <v>1</v>
      </c>
      <c r="B8899" s="16" t="s">
        <v>1</v>
      </c>
      <c r="C8899" s="16" t="s">
        <v>1</v>
      </c>
      <c r="D8899" s="16" t="s">
        <v>1</v>
      </c>
      <c r="E8899" s="16" t="s">
        <v>1</v>
      </c>
      <c r="F8899" s="16" t="s">
        <v>1</v>
      </c>
      <c r="G8899" s="16" t="s">
        <v>1</v>
      </c>
      <c r="H8899" s="13" t="s">
        <v>3125</v>
      </c>
      <c r="I8899" s="184">
        <f t="shared" ref="I8899:O8899" si="7422">SUM(I8865,I8889,I8894)</f>
        <v>4012352</v>
      </c>
      <c r="J8899" s="184">
        <f t="shared" si="7422"/>
        <v>3912502</v>
      </c>
      <c r="K8899" s="184">
        <f t="shared" si="7422"/>
        <v>2981186</v>
      </c>
      <c r="L8899" s="184">
        <f t="shared" si="7422"/>
        <v>915199</v>
      </c>
      <c r="M8899" s="14">
        <f t="shared" si="7422"/>
        <v>339250</v>
      </c>
      <c r="N8899" s="14">
        <f t="shared" si="7422"/>
        <v>351974</v>
      </c>
      <c r="O8899" s="14">
        <f t="shared" si="7422"/>
        <v>223975</v>
      </c>
      <c r="P8899" s="14">
        <f t="shared" si="7401"/>
        <v>3896385</v>
      </c>
      <c r="Q8899" s="184">
        <f t="shared" si="7402"/>
        <v>99.588064108337832</v>
      </c>
    </row>
    <row r="8900" spans="1:17" ht="15.75" thickBot="1" x14ac:dyDescent="0.3">
      <c r="A8900" s="16" t="s">
        <v>1</v>
      </c>
      <c r="B8900" s="16" t="s">
        <v>1</v>
      </c>
      <c r="C8900" s="16" t="s">
        <v>1</v>
      </c>
      <c r="D8900" s="16" t="s">
        <v>1</v>
      </c>
      <c r="E8900" s="16" t="s">
        <v>1</v>
      </c>
      <c r="F8900" s="16" t="s">
        <v>1</v>
      </c>
      <c r="G8900" s="16" t="s">
        <v>1</v>
      </c>
      <c r="H8900" s="2" t="s">
        <v>77</v>
      </c>
      <c r="I8900" s="185">
        <v>60</v>
      </c>
      <c r="J8900" s="185">
        <v>60</v>
      </c>
      <c r="K8900" s="185"/>
      <c r="L8900" s="185"/>
      <c r="M8900" s="15" t="s">
        <v>1</v>
      </c>
      <c r="N8900" s="15" t="s">
        <v>1</v>
      </c>
      <c r="O8900" s="15"/>
      <c r="P8900" s="15"/>
      <c r="Q8900" s="164"/>
    </row>
    <row r="8901" spans="1:17" ht="45.75" thickBot="1" x14ac:dyDescent="0.3">
      <c r="A8901" s="212" t="s">
        <v>1</v>
      </c>
      <c r="B8901" s="212" t="s">
        <v>1</v>
      </c>
      <c r="C8901" s="212" t="s">
        <v>1</v>
      </c>
      <c r="D8901" s="212" t="s">
        <v>1</v>
      </c>
      <c r="E8901" s="212" t="s">
        <v>1</v>
      </c>
      <c r="F8901" s="212" t="s">
        <v>1</v>
      </c>
      <c r="G8901" s="214" t="s">
        <v>1</v>
      </c>
      <c r="H8901" s="5" t="s">
        <v>78</v>
      </c>
      <c r="I8901" s="109" t="s">
        <v>3374</v>
      </c>
      <c r="J8901" s="109" t="s">
        <v>3433</v>
      </c>
      <c r="K8901" s="109" t="s">
        <v>3437</v>
      </c>
      <c r="L8901" s="109" t="s">
        <v>3434</v>
      </c>
      <c r="M8901" s="5" t="s">
        <v>3439</v>
      </c>
      <c r="N8901" s="5" t="s">
        <v>3440</v>
      </c>
      <c r="O8901" s="5" t="s">
        <v>3441</v>
      </c>
      <c r="P8901" s="5" t="s">
        <v>3438</v>
      </c>
      <c r="Q8901" s="162" t="s">
        <v>3302</v>
      </c>
    </row>
    <row r="8902" spans="1:17" x14ac:dyDescent="0.25">
      <c r="A8902" s="213"/>
      <c r="B8902" s="213"/>
      <c r="C8902" s="213"/>
      <c r="D8902" s="213"/>
      <c r="E8902" s="213"/>
      <c r="F8902" s="213"/>
      <c r="G8902" s="215"/>
      <c r="H8902" s="18" t="s">
        <v>1</v>
      </c>
      <c r="I8902" s="110">
        <v>1</v>
      </c>
      <c r="J8902" s="110">
        <v>2</v>
      </c>
      <c r="K8902" s="110">
        <v>20</v>
      </c>
      <c r="L8902" s="110" t="s">
        <v>3402</v>
      </c>
      <c r="M8902" s="12">
        <v>5</v>
      </c>
      <c r="N8902" s="12">
        <v>6</v>
      </c>
      <c r="O8902" s="12">
        <v>7</v>
      </c>
      <c r="P8902" s="12" t="s">
        <v>3303</v>
      </c>
      <c r="Q8902" s="110">
        <v>9</v>
      </c>
    </row>
    <row r="8903" spans="1:17" x14ac:dyDescent="0.25">
      <c r="A8903" s="213"/>
      <c r="B8903" s="213"/>
      <c r="C8903" s="213"/>
      <c r="D8903" s="213"/>
      <c r="E8903" s="213"/>
      <c r="F8903" s="213"/>
      <c r="G8903" s="215"/>
      <c r="H8903" s="19" t="s">
        <v>2874</v>
      </c>
      <c r="I8903" s="186">
        <f t="shared" ref="I8903:L8903" si="7423">SUM(I8899)</f>
        <v>4012352</v>
      </c>
      <c r="J8903" s="186">
        <f t="shared" ref="J8903" si="7424">SUM(J8899)</f>
        <v>3912502</v>
      </c>
      <c r="K8903" s="186">
        <f t="shared" ref="K8903" si="7425">SUM(K8899)</f>
        <v>2981186</v>
      </c>
      <c r="L8903" s="186">
        <f t="shared" si="7423"/>
        <v>915199</v>
      </c>
      <c r="M8903" s="20">
        <f t="shared" ref="M8903:O8903" si="7426">SUM(M8899)</f>
        <v>339250</v>
      </c>
      <c r="N8903" s="20">
        <f t="shared" si="7426"/>
        <v>351974</v>
      </c>
      <c r="O8903" s="20">
        <f t="shared" si="7426"/>
        <v>223975</v>
      </c>
      <c r="P8903" s="20">
        <f>K8903+L8903</f>
        <v>3896385</v>
      </c>
      <c r="Q8903" s="186">
        <f>IF(J8903=0,"-",P8903/J8903*100)</f>
        <v>99.588064108337832</v>
      </c>
    </row>
    <row r="8904" spans="1:17" x14ac:dyDescent="0.25">
      <c r="A8904" s="213"/>
      <c r="B8904" s="213"/>
      <c r="C8904" s="213"/>
      <c r="D8904" s="213"/>
      <c r="E8904" s="213"/>
      <c r="F8904" s="213"/>
      <c r="G8904" s="215"/>
      <c r="H8904" s="21" t="s">
        <v>80</v>
      </c>
      <c r="I8904" s="186">
        <f t="shared" ref="I8904:L8904" si="7427">SUM(I8903)</f>
        <v>4012352</v>
      </c>
      <c r="J8904" s="186">
        <f t="shared" ref="J8904" si="7428">SUM(J8903)</f>
        <v>3912502</v>
      </c>
      <c r="K8904" s="186">
        <f t="shared" ref="K8904" si="7429">SUM(K8903)</f>
        <v>2981186</v>
      </c>
      <c r="L8904" s="186">
        <f t="shared" si="7427"/>
        <v>915199</v>
      </c>
      <c r="M8904" s="20">
        <f t="shared" ref="M8904:O8904" si="7430">SUM(M8903)</f>
        <v>339250</v>
      </c>
      <c r="N8904" s="20">
        <f t="shared" si="7430"/>
        <v>351974</v>
      </c>
      <c r="O8904" s="20">
        <f t="shared" si="7430"/>
        <v>223975</v>
      </c>
      <c r="P8904" s="20">
        <f>K8904+L8904</f>
        <v>3896385</v>
      </c>
      <c r="Q8904" s="186">
        <f>IF(J8904=0,"-",P8904/J8904*100)</f>
        <v>99.588064108337832</v>
      </c>
    </row>
    <row r="8905" spans="1:17" x14ac:dyDescent="0.25">
      <c r="A8905" s="216"/>
      <c r="B8905" s="216"/>
      <c r="C8905" s="216"/>
      <c r="D8905" s="216"/>
      <c r="E8905" s="216"/>
      <c r="F8905" s="216"/>
      <c r="G8905" s="217"/>
      <c r="J8905" s="178">
        <v>0</v>
      </c>
      <c r="K8905" s="178">
        <v>0</v>
      </c>
      <c r="L8905" s="178">
        <f>M8905+N8905+O8905</f>
        <v>0</v>
      </c>
      <c r="P8905">
        <f>K8905+L8905</f>
        <v>0</v>
      </c>
      <c r="Q8905" s="160" t="str">
        <f>IF(J8905=0,"-",P8905/J8905*100)</f>
        <v>-</v>
      </c>
    </row>
    <row r="8906" spans="1:17" ht="15.75" thickBot="1" x14ac:dyDescent="0.3">
      <c r="A8906" s="16" t="s">
        <v>1</v>
      </c>
      <c r="B8906" s="16" t="s">
        <v>1</v>
      </c>
      <c r="C8906" s="16" t="s">
        <v>1</v>
      </c>
      <c r="D8906" s="16" t="s">
        <v>1</v>
      </c>
      <c r="E8906" s="16" t="s">
        <v>1</v>
      </c>
      <c r="F8906" s="16" t="s">
        <v>1</v>
      </c>
      <c r="G8906" s="16" t="s">
        <v>1</v>
      </c>
      <c r="H8906" s="22" t="s">
        <v>1</v>
      </c>
      <c r="I8906" s="187"/>
      <c r="J8906" s="187"/>
      <c r="K8906" s="187"/>
      <c r="L8906" s="187"/>
      <c r="M8906" s="22" t="s">
        <v>1</v>
      </c>
      <c r="N8906" s="22" t="s">
        <v>1</v>
      </c>
      <c r="O8906" s="22"/>
      <c r="P8906" s="22"/>
      <c r="Q8906" s="166"/>
    </row>
    <row r="8907" spans="1:17" ht="45.75" thickBot="1" x14ac:dyDescent="0.3">
      <c r="A8907" s="5" t="s">
        <v>4</v>
      </c>
      <c r="B8907" s="5" t="s">
        <v>5</v>
      </c>
      <c r="C8907" s="5" t="s">
        <v>6</v>
      </c>
      <c r="D8907" s="6" t="s">
        <v>1</v>
      </c>
      <c r="E8907" s="5" t="s">
        <v>7</v>
      </c>
      <c r="F8907" s="5" t="s">
        <v>8</v>
      </c>
      <c r="G8907" s="5" t="s">
        <v>9</v>
      </c>
      <c r="H8907" s="5" t="s">
        <v>10</v>
      </c>
      <c r="I8907" s="109" t="s">
        <v>3374</v>
      </c>
      <c r="J8907" s="109" t="s">
        <v>3433</v>
      </c>
      <c r="K8907" s="109" t="s">
        <v>3437</v>
      </c>
      <c r="L8907" s="109" t="s">
        <v>3434</v>
      </c>
      <c r="M8907" s="5" t="s">
        <v>3439</v>
      </c>
      <c r="N8907" s="5" t="s">
        <v>3440</v>
      </c>
      <c r="O8907" s="5" t="s">
        <v>3441</v>
      </c>
      <c r="P8907" s="5" t="s">
        <v>3438</v>
      </c>
      <c r="Q8907" s="162" t="s">
        <v>3302</v>
      </c>
    </row>
    <row r="8908" spans="1:17" x14ac:dyDescent="0.25">
      <c r="A8908" s="7" t="s">
        <v>1</v>
      </c>
      <c r="B8908" s="7" t="s">
        <v>1</v>
      </c>
      <c r="C8908" s="7" t="s">
        <v>1</v>
      </c>
      <c r="D8908" s="8" t="s">
        <v>1</v>
      </c>
      <c r="E8908" s="8" t="s">
        <v>1</v>
      </c>
      <c r="F8908" s="9" t="s">
        <v>1</v>
      </c>
      <c r="G8908" s="10" t="s">
        <v>1</v>
      </c>
      <c r="H8908" s="11" t="s">
        <v>1</v>
      </c>
      <c r="I8908" s="110">
        <v>1</v>
      </c>
      <c r="J8908" s="110">
        <v>2</v>
      </c>
      <c r="K8908" s="110">
        <v>20</v>
      </c>
      <c r="L8908" s="110" t="s">
        <v>3402</v>
      </c>
      <c r="M8908" s="12">
        <v>5</v>
      </c>
      <c r="N8908" s="12">
        <v>6</v>
      </c>
      <c r="O8908" s="12">
        <v>7</v>
      </c>
      <c r="P8908" s="12" t="s">
        <v>3303</v>
      </c>
      <c r="Q8908" s="110">
        <v>9</v>
      </c>
    </row>
    <row r="8909" spans="1:17" ht="22.5" x14ac:dyDescent="0.25">
      <c r="A8909" s="1" t="s">
        <v>2839</v>
      </c>
      <c r="B8909" s="1" t="s">
        <v>82</v>
      </c>
      <c r="C8909" s="4" t="s">
        <v>1313</v>
      </c>
      <c r="D8909" s="4" t="s">
        <v>3126</v>
      </c>
      <c r="E8909" s="2" t="s">
        <v>1</v>
      </c>
      <c r="F8909" s="2" t="s">
        <v>1</v>
      </c>
      <c r="G8909" s="2" t="s">
        <v>1</v>
      </c>
      <c r="H8909" s="2" t="s">
        <v>3127</v>
      </c>
      <c r="I8909" s="183">
        <v>0</v>
      </c>
      <c r="J8909" s="183"/>
      <c r="K8909" s="183"/>
      <c r="L8909" s="183"/>
      <c r="M8909" s="3" t="s">
        <v>1</v>
      </c>
      <c r="N8909" s="3" t="s">
        <v>1</v>
      </c>
      <c r="O8909" s="3"/>
      <c r="P8909" s="3"/>
      <c r="Q8909" s="161"/>
    </row>
    <row r="8910" spans="1:17" ht="33.75" x14ac:dyDescent="0.25">
      <c r="A8910" s="1" t="s">
        <v>1</v>
      </c>
      <c r="B8910" s="1" t="s">
        <v>1</v>
      </c>
      <c r="C8910" s="1" t="s">
        <v>1</v>
      </c>
      <c r="D8910" s="2" t="s">
        <v>1</v>
      </c>
      <c r="E8910" s="2" t="s">
        <v>1</v>
      </c>
      <c r="F8910" s="2" t="s">
        <v>1</v>
      </c>
      <c r="G8910" s="2" t="s">
        <v>1</v>
      </c>
      <c r="H8910" s="13" t="s">
        <v>14</v>
      </c>
      <c r="I8910" s="184">
        <f t="shared" ref="I8910:L8910" si="7431">SUM(I8911,I8919,I8921)</f>
        <v>15143376</v>
      </c>
      <c r="J8910" s="184">
        <f t="shared" ref="J8910" si="7432">SUM(J8911,J8919,J8921)</f>
        <v>6421342</v>
      </c>
      <c r="K8910" s="184">
        <f t="shared" ref="K8910" si="7433">SUM(K8911,K8919,K8921)</f>
        <v>5552088</v>
      </c>
      <c r="L8910" s="184">
        <f t="shared" si="7431"/>
        <v>561630</v>
      </c>
      <c r="M8910" s="14">
        <f t="shared" ref="M8910:O8910" si="7434">SUM(M8911,M8919,M8921)</f>
        <v>377802</v>
      </c>
      <c r="N8910" s="14">
        <f t="shared" si="7434"/>
        <v>172435</v>
      </c>
      <c r="O8910" s="14">
        <f t="shared" si="7434"/>
        <v>11393</v>
      </c>
      <c r="P8910" s="14">
        <f t="shared" ref="P8910:P8945" si="7435">K8910+L8910</f>
        <v>6113718</v>
      </c>
      <c r="Q8910" s="184">
        <f t="shared" ref="Q8910:Q8945" si="7436">IF(J8910=0,"-",P8910/J8910*100)</f>
        <v>95.209350319606088</v>
      </c>
    </row>
    <row r="8911" spans="1:17" x14ac:dyDescent="0.25">
      <c r="A8911" s="4" t="s">
        <v>2839</v>
      </c>
      <c r="B8911" s="4" t="s">
        <v>82</v>
      </c>
      <c r="C8911" s="4" t="s">
        <v>1313</v>
      </c>
      <c r="D8911" s="4" t="s">
        <v>3126</v>
      </c>
      <c r="E8911" s="2" t="s">
        <v>15</v>
      </c>
      <c r="F8911" s="2" t="s">
        <v>1</v>
      </c>
      <c r="G8911" s="2" t="s">
        <v>1</v>
      </c>
      <c r="H8911" s="2" t="s">
        <v>16</v>
      </c>
      <c r="I8911" s="185">
        <f t="shared" ref="I8911:L8911" si="7437">SUM(I8912:I8913)</f>
        <v>11345993</v>
      </c>
      <c r="J8911" s="185">
        <f t="shared" ref="J8911" si="7438">SUM(J8912:J8913)</f>
        <v>5205598</v>
      </c>
      <c r="K8911" s="185">
        <f t="shared" ref="K8911" si="7439">SUM(K8912:K8913)</f>
        <v>4435923</v>
      </c>
      <c r="L8911" s="185">
        <f t="shared" si="7437"/>
        <v>466414</v>
      </c>
      <c r="M8911" s="15">
        <f t="shared" ref="M8911:O8911" si="7440">SUM(M8912:M8913)</f>
        <v>320000</v>
      </c>
      <c r="N8911" s="15">
        <f t="shared" si="7440"/>
        <v>146414</v>
      </c>
      <c r="O8911" s="15">
        <f t="shared" si="7440"/>
        <v>0</v>
      </c>
      <c r="P8911" s="15">
        <f t="shared" si="7435"/>
        <v>4902337</v>
      </c>
      <c r="Q8911" s="185">
        <f t="shared" si="7436"/>
        <v>94.174329250933326</v>
      </c>
    </row>
    <row r="8912" spans="1:17" x14ac:dyDescent="0.25">
      <c r="A8912" s="4" t="s">
        <v>2839</v>
      </c>
      <c r="B8912" s="4" t="s">
        <v>82</v>
      </c>
      <c r="C8912" s="4" t="s">
        <v>1313</v>
      </c>
      <c r="D8912" s="4" t="s">
        <v>3126</v>
      </c>
      <c r="E8912" s="3" t="s">
        <v>18</v>
      </c>
      <c r="F8912" s="4"/>
      <c r="G8912" s="16" t="s">
        <v>2860</v>
      </c>
      <c r="H8912" s="16" t="s">
        <v>17</v>
      </c>
      <c r="I8912" s="183">
        <v>10126353</v>
      </c>
      <c r="J8912" s="183">
        <v>4463625</v>
      </c>
      <c r="K8912" s="183">
        <v>3997211</v>
      </c>
      <c r="L8912" s="183">
        <f>M8912+N8912+O8912</f>
        <v>466414</v>
      </c>
      <c r="M8912" s="17">
        <v>320000</v>
      </c>
      <c r="N8912" s="17">
        <f>4463625-3997211-320000</f>
        <v>146414</v>
      </c>
      <c r="O8912" s="17">
        <v>0</v>
      </c>
      <c r="P8912" s="17">
        <f t="shared" si="7435"/>
        <v>4463625</v>
      </c>
      <c r="Q8912" s="183">
        <f t="shared" si="7436"/>
        <v>100</v>
      </c>
    </row>
    <row r="8913" spans="1:17" x14ac:dyDescent="0.25">
      <c r="A8913" s="1" t="s">
        <v>2839</v>
      </c>
      <c r="B8913" s="1" t="s">
        <v>82</v>
      </c>
      <c r="C8913" s="1" t="s">
        <v>1313</v>
      </c>
      <c r="D8913" s="1" t="s">
        <v>3126</v>
      </c>
      <c r="E8913" s="1" t="s">
        <v>20</v>
      </c>
      <c r="F8913" s="4" t="s">
        <v>1</v>
      </c>
      <c r="G8913" s="16" t="s">
        <v>1</v>
      </c>
      <c r="H8913" s="2" t="s">
        <v>21</v>
      </c>
      <c r="I8913" s="185">
        <f t="shared" ref="I8913:O8913" si="7441">SUM(I8914:I8918)</f>
        <v>1219640</v>
      </c>
      <c r="J8913" s="185">
        <f t="shared" si="7441"/>
        <v>741973</v>
      </c>
      <c r="K8913" s="185">
        <f t="shared" si="7441"/>
        <v>438712</v>
      </c>
      <c r="L8913" s="185">
        <f t="shared" si="7441"/>
        <v>0</v>
      </c>
      <c r="M8913" s="15">
        <f t="shared" si="7441"/>
        <v>0</v>
      </c>
      <c r="N8913" s="15">
        <f t="shared" si="7441"/>
        <v>0</v>
      </c>
      <c r="O8913" s="15">
        <f t="shared" si="7441"/>
        <v>0</v>
      </c>
      <c r="P8913" s="15">
        <f t="shared" si="7435"/>
        <v>438712</v>
      </c>
      <c r="Q8913" s="185">
        <f t="shared" si="7436"/>
        <v>59.12775801814891</v>
      </c>
    </row>
    <row r="8914" spans="1:17" x14ac:dyDescent="0.25">
      <c r="A8914" s="4" t="s">
        <v>2839</v>
      </c>
      <c r="B8914" s="4" t="s">
        <v>82</v>
      </c>
      <c r="C8914" s="4" t="s">
        <v>1313</v>
      </c>
      <c r="D8914" s="4" t="s">
        <v>3126</v>
      </c>
      <c r="E8914" s="3" t="s">
        <v>22</v>
      </c>
      <c r="F8914" s="4" t="s">
        <v>3128</v>
      </c>
      <c r="G8914" s="16" t="s">
        <v>2860</v>
      </c>
      <c r="H8914" s="16" t="s">
        <v>86</v>
      </c>
      <c r="I8914" s="183">
        <v>156000</v>
      </c>
      <c r="J8914" s="183">
        <v>97801</v>
      </c>
      <c r="K8914" s="183">
        <v>52339</v>
      </c>
      <c r="L8914" s="183">
        <f>M8914+N8914+O8914</f>
        <v>0</v>
      </c>
      <c r="M8914" s="17">
        <v>0</v>
      </c>
      <c r="N8914" s="17">
        <v>0</v>
      </c>
      <c r="O8914" s="17">
        <v>0</v>
      </c>
      <c r="P8914" s="17">
        <f t="shared" si="7435"/>
        <v>52339</v>
      </c>
      <c r="Q8914" s="183">
        <f t="shared" si="7436"/>
        <v>53.51581272175131</v>
      </c>
    </row>
    <row r="8915" spans="1:17" x14ac:dyDescent="0.25">
      <c r="A8915" s="4" t="s">
        <v>2839</v>
      </c>
      <c r="B8915" s="4" t="s">
        <v>82</v>
      </c>
      <c r="C8915" s="4" t="s">
        <v>1313</v>
      </c>
      <c r="D8915" s="4" t="s">
        <v>3126</v>
      </c>
      <c r="E8915" s="3" t="s">
        <v>22</v>
      </c>
      <c r="F8915" s="4" t="s">
        <v>3129</v>
      </c>
      <c r="G8915" s="16" t="s">
        <v>2860</v>
      </c>
      <c r="H8915" s="16" t="s">
        <v>26</v>
      </c>
      <c r="I8915" s="183">
        <v>811440</v>
      </c>
      <c r="J8915" s="183">
        <v>520510</v>
      </c>
      <c r="K8915" s="183">
        <v>262711</v>
      </c>
      <c r="L8915" s="183">
        <f>M8915+N8915+O8915</f>
        <v>0</v>
      </c>
      <c r="M8915" s="17">
        <v>0</v>
      </c>
      <c r="N8915" s="17">
        <v>0</v>
      </c>
      <c r="O8915" s="17">
        <v>0</v>
      </c>
      <c r="P8915" s="17">
        <f t="shared" si="7435"/>
        <v>262711</v>
      </c>
      <c r="Q8915" s="183">
        <f t="shared" si="7436"/>
        <v>50.471844921327161</v>
      </c>
    </row>
    <row r="8916" spans="1:17" x14ac:dyDescent="0.25">
      <c r="A8916" s="4" t="s">
        <v>2839</v>
      </c>
      <c r="B8916" s="4" t="s">
        <v>82</v>
      </c>
      <c r="C8916" s="4" t="s">
        <v>1313</v>
      </c>
      <c r="D8916" s="4" t="s">
        <v>3126</v>
      </c>
      <c r="E8916" s="3" t="s">
        <v>22</v>
      </c>
      <c r="F8916" s="4" t="s">
        <v>3130</v>
      </c>
      <c r="G8916" s="16" t="s">
        <v>2860</v>
      </c>
      <c r="H8916" s="16" t="s">
        <v>28</v>
      </c>
      <c r="I8916" s="183">
        <v>161000</v>
      </c>
      <c r="J8916" s="183">
        <v>100122</v>
      </c>
      <c r="K8916" s="183">
        <v>100122</v>
      </c>
      <c r="L8916" s="183">
        <f>M8916+N8916+O8916</f>
        <v>0</v>
      </c>
      <c r="M8916" s="17">
        <v>0</v>
      </c>
      <c r="N8916" s="17">
        <v>0</v>
      </c>
      <c r="O8916" s="17">
        <v>0</v>
      </c>
      <c r="P8916" s="17">
        <f t="shared" si="7435"/>
        <v>100122</v>
      </c>
      <c r="Q8916" s="183">
        <f t="shared" si="7436"/>
        <v>100</v>
      </c>
    </row>
    <row r="8917" spans="1:17" x14ac:dyDescent="0.25">
      <c r="A8917" s="4" t="s">
        <v>2839</v>
      </c>
      <c r="B8917" s="4" t="s">
        <v>82</v>
      </c>
      <c r="C8917" s="4" t="s">
        <v>1313</v>
      </c>
      <c r="D8917" s="4" t="s">
        <v>3126</v>
      </c>
      <c r="E8917" s="3" t="s">
        <v>22</v>
      </c>
      <c r="F8917" s="4" t="s">
        <v>3131</v>
      </c>
      <c r="G8917" s="16" t="s">
        <v>2860</v>
      </c>
      <c r="H8917" s="16" t="s">
        <v>24</v>
      </c>
      <c r="I8917" s="183">
        <v>24000</v>
      </c>
      <c r="J8917" s="183">
        <v>11900</v>
      </c>
      <c r="K8917" s="183">
        <v>11900</v>
      </c>
      <c r="L8917" s="183">
        <f>M8917+N8917+O8917</f>
        <v>0</v>
      </c>
      <c r="M8917" s="17"/>
      <c r="N8917" s="17"/>
      <c r="O8917" s="17"/>
      <c r="P8917" s="17">
        <f t="shared" si="7435"/>
        <v>11900</v>
      </c>
      <c r="Q8917" s="183">
        <f t="shared" si="7436"/>
        <v>100</v>
      </c>
    </row>
    <row r="8918" spans="1:17" x14ac:dyDescent="0.25">
      <c r="A8918" s="4" t="s">
        <v>2839</v>
      </c>
      <c r="B8918" s="4" t="s">
        <v>82</v>
      </c>
      <c r="C8918" s="4" t="s">
        <v>1313</v>
      </c>
      <c r="D8918" s="4" t="s">
        <v>3126</v>
      </c>
      <c r="E8918" s="3" t="s">
        <v>22</v>
      </c>
      <c r="F8918" s="4" t="s">
        <v>3132</v>
      </c>
      <c r="G8918" s="16" t="s">
        <v>2860</v>
      </c>
      <c r="H8918" s="16" t="s">
        <v>30</v>
      </c>
      <c r="I8918" s="183">
        <v>67200</v>
      </c>
      <c r="J8918" s="183">
        <v>11640</v>
      </c>
      <c r="K8918" s="183">
        <v>11640</v>
      </c>
      <c r="L8918" s="183">
        <f>M8918+N8918+O8918</f>
        <v>0</v>
      </c>
      <c r="M8918" s="17"/>
      <c r="N8918" s="17"/>
      <c r="O8918" s="17"/>
      <c r="P8918" s="17">
        <f t="shared" si="7435"/>
        <v>11640</v>
      </c>
      <c r="Q8918" s="183">
        <f t="shared" si="7436"/>
        <v>100</v>
      </c>
    </row>
    <row r="8919" spans="1:17" x14ac:dyDescent="0.25">
      <c r="A8919" s="4" t="s">
        <v>2839</v>
      </c>
      <c r="B8919" s="4" t="s">
        <v>82</v>
      </c>
      <c r="C8919" s="4" t="s">
        <v>1313</v>
      </c>
      <c r="D8919" s="4" t="s">
        <v>3126</v>
      </c>
      <c r="E8919" s="2" t="s">
        <v>31</v>
      </c>
      <c r="F8919" s="2" t="s">
        <v>1</v>
      </c>
      <c r="G8919" s="2" t="s">
        <v>1</v>
      </c>
      <c r="H8919" s="2" t="s">
        <v>32</v>
      </c>
      <c r="I8919" s="185">
        <f t="shared" ref="I8919:O8919" si="7442">SUM(I8920)</f>
        <v>1111753</v>
      </c>
      <c r="J8919" s="185">
        <f t="shared" si="7442"/>
        <v>447258</v>
      </c>
      <c r="K8919" s="185">
        <f t="shared" si="7442"/>
        <v>404039</v>
      </c>
      <c r="L8919" s="185">
        <f t="shared" si="7442"/>
        <v>43219</v>
      </c>
      <c r="M8919" s="15">
        <f t="shared" si="7442"/>
        <v>30000</v>
      </c>
      <c r="N8919" s="15">
        <f t="shared" si="7442"/>
        <v>13219</v>
      </c>
      <c r="O8919" s="15">
        <f t="shared" si="7442"/>
        <v>0</v>
      </c>
      <c r="P8919" s="15">
        <f t="shared" si="7435"/>
        <v>447258</v>
      </c>
      <c r="Q8919" s="185">
        <f t="shared" si="7436"/>
        <v>100</v>
      </c>
    </row>
    <row r="8920" spans="1:17" x14ac:dyDescent="0.25">
      <c r="A8920" s="4" t="s">
        <v>2839</v>
      </c>
      <c r="B8920" s="4" t="s">
        <v>82</v>
      </c>
      <c r="C8920" s="4" t="s">
        <v>1313</v>
      </c>
      <c r="D8920" s="4" t="s">
        <v>3126</v>
      </c>
      <c r="E8920" s="3" t="s">
        <v>34</v>
      </c>
      <c r="F8920" s="4"/>
      <c r="G8920" s="16" t="s">
        <v>2860</v>
      </c>
      <c r="H8920" s="16" t="s">
        <v>33</v>
      </c>
      <c r="I8920" s="183">
        <v>1111753</v>
      </c>
      <c r="J8920" s="183">
        <v>447258</v>
      </c>
      <c r="K8920" s="183">
        <v>404039</v>
      </c>
      <c r="L8920" s="183">
        <f>M8920+N8920+O8920</f>
        <v>43219</v>
      </c>
      <c r="M8920" s="17">
        <v>30000</v>
      </c>
      <c r="N8920" s="17">
        <f>447258-434039</f>
        <v>13219</v>
      </c>
      <c r="O8920" s="17">
        <v>0</v>
      </c>
      <c r="P8920" s="17">
        <f t="shared" si="7435"/>
        <v>447258</v>
      </c>
      <c r="Q8920" s="183">
        <f t="shared" si="7436"/>
        <v>100</v>
      </c>
    </row>
    <row r="8921" spans="1:17" x14ac:dyDescent="0.25">
      <c r="A8921" s="4" t="s">
        <v>2839</v>
      </c>
      <c r="B8921" s="4" t="s">
        <v>82</v>
      </c>
      <c r="C8921" s="4" t="s">
        <v>1313</v>
      </c>
      <c r="D8921" s="4" t="s">
        <v>3126</v>
      </c>
      <c r="E8921" s="2" t="s">
        <v>35</v>
      </c>
      <c r="F8921" s="2" t="s">
        <v>1</v>
      </c>
      <c r="G8921" s="2" t="s">
        <v>1</v>
      </c>
      <c r="H8921" s="2" t="s">
        <v>36</v>
      </c>
      <c r="I8921" s="185">
        <f t="shared" ref="I8921:O8921" si="7443">SUM(I8922:I8930)</f>
        <v>2685630</v>
      </c>
      <c r="J8921" s="185">
        <f t="shared" si="7443"/>
        <v>768486</v>
      </c>
      <c r="K8921" s="185">
        <f t="shared" si="7443"/>
        <v>712126</v>
      </c>
      <c r="L8921" s="185">
        <f t="shared" si="7443"/>
        <v>51997</v>
      </c>
      <c r="M8921" s="15">
        <f t="shared" si="7443"/>
        <v>27802</v>
      </c>
      <c r="N8921" s="15">
        <f t="shared" si="7443"/>
        <v>12802</v>
      </c>
      <c r="O8921" s="15">
        <f t="shared" si="7443"/>
        <v>11393</v>
      </c>
      <c r="P8921" s="15">
        <f t="shared" si="7435"/>
        <v>764123</v>
      </c>
      <c r="Q8921" s="185">
        <f t="shared" si="7436"/>
        <v>99.432260314436434</v>
      </c>
    </row>
    <row r="8922" spans="1:17" x14ac:dyDescent="0.25">
      <c r="A8922" s="4" t="s">
        <v>2839</v>
      </c>
      <c r="B8922" s="4" t="s">
        <v>82</v>
      </c>
      <c r="C8922" s="4" t="s">
        <v>1313</v>
      </c>
      <c r="D8922" s="4" t="s">
        <v>3126</v>
      </c>
      <c r="E8922" s="3" t="s">
        <v>39</v>
      </c>
      <c r="F8922" s="4"/>
      <c r="G8922" s="16" t="s">
        <v>2860</v>
      </c>
      <c r="H8922" s="16" t="s">
        <v>38</v>
      </c>
      <c r="I8922" s="183">
        <v>150000</v>
      </c>
      <c r="J8922" s="183">
        <v>0</v>
      </c>
      <c r="K8922" s="183">
        <v>0</v>
      </c>
      <c r="L8922" s="183">
        <f t="shared" ref="L8922:L8929" si="7444">M8922+N8922+O8922</f>
        <v>0</v>
      </c>
      <c r="M8922" s="17">
        <v>0</v>
      </c>
      <c r="N8922" s="17">
        <v>0</v>
      </c>
      <c r="O8922" s="17">
        <v>0</v>
      </c>
      <c r="P8922" s="17">
        <f t="shared" si="7435"/>
        <v>0</v>
      </c>
      <c r="Q8922" s="161" t="str">
        <f t="shared" si="7436"/>
        <v>-</v>
      </c>
    </row>
    <row r="8923" spans="1:17" x14ac:dyDescent="0.25">
      <c r="A8923" s="4" t="s">
        <v>2839</v>
      </c>
      <c r="B8923" s="4" t="s">
        <v>82</v>
      </c>
      <c r="C8923" s="4" t="s">
        <v>1313</v>
      </c>
      <c r="D8923" s="4" t="s">
        <v>3126</v>
      </c>
      <c r="E8923" s="3" t="s">
        <v>197</v>
      </c>
      <c r="F8923" s="4"/>
      <c r="G8923" s="16" t="s">
        <v>2860</v>
      </c>
      <c r="H8923" s="16" t="s">
        <v>196</v>
      </c>
      <c r="I8923" s="183">
        <v>190100</v>
      </c>
      <c r="J8923" s="183">
        <v>102500</v>
      </c>
      <c r="K8923" s="183">
        <v>76880</v>
      </c>
      <c r="L8923" s="183">
        <f t="shared" si="7444"/>
        <v>25620</v>
      </c>
      <c r="M8923" s="17">
        <v>8542</v>
      </c>
      <c r="N8923" s="17">
        <v>8542</v>
      </c>
      <c r="O8923" s="17">
        <v>8536</v>
      </c>
      <c r="P8923" s="17">
        <f t="shared" si="7435"/>
        <v>102500</v>
      </c>
      <c r="Q8923" s="183">
        <f t="shared" si="7436"/>
        <v>100</v>
      </c>
    </row>
    <row r="8924" spans="1:17" x14ac:dyDescent="0.25">
      <c r="A8924" s="4" t="s">
        <v>2839</v>
      </c>
      <c r="B8924" s="4" t="s">
        <v>82</v>
      </c>
      <c r="C8924" s="4" t="s">
        <v>1313</v>
      </c>
      <c r="D8924" s="4" t="s">
        <v>3126</v>
      </c>
      <c r="E8924" s="3" t="s">
        <v>200</v>
      </c>
      <c r="F8924" s="4"/>
      <c r="G8924" s="16" t="s">
        <v>2860</v>
      </c>
      <c r="H8924" s="16" t="s">
        <v>199</v>
      </c>
      <c r="I8924" s="183">
        <v>70100</v>
      </c>
      <c r="J8924" s="183">
        <v>30000</v>
      </c>
      <c r="K8924" s="183">
        <v>22500</v>
      </c>
      <c r="L8924" s="183">
        <f t="shared" si="7444"/>
        <v>7500</v>
      </c>
      <c r="M8924" s="17">
        <v>2500</v>
      </c>
      <c r="N8924" s="17">
        <v>2500</v>
      </c>
      <c r="O8924" s="17">
        <v>2500</v>
      </c>
      <c r="P8924" s="17">
        <f t="shared" si="7435"/>
        <v>30000</v>
      </c>
      <c r="Q8924" s="183">
        <f t="shared" si="7436"/>
        <v>100</v>
      </c>
    </row>
    <row r="8925" spans="1:17" x14ac:dyDescent="0.25">
      <c r="A8925" s="4" t="s">
        <v>2839</v>
      </c>
      <c r="B8925" s="4" t="s">
        <v>82</v>
      </c>
      <c r="C8925" s="4" t="s">
        <v>1313</v>
      </c>
      <c r="D8925" s="4" t="s">
        <v>3126</v>
      </c>
      <c r="E8925" s="3" t="s">
        <v>203</v>
      </c>
      <c r="F8925" s="4"/>
      <c r="G8925" s="16" t="s">
        <v>2860</v>
      </c>
      <c r="H8925" s="16" t="s">
        <v>202</v>
      </c>
      <c r="I8925" s="183">
        <v>1180970</v>
      </c>
      <c r="J8925" s="183">
        <v>400000</v>
      </c>
      <c r="K8925" s="183">
        <v>400000</v>
      </c>
      <c r="L8925" s="183">
        <f t="shared" si="7444"/>
        <v>0</v>
      </c>
      <c r="M8925" s="17">
        <v>0</v>
      </c>
      <c r="N8925" s="17">
        <v>0</v>
      </c>
      <c r="O8925" s="17">
        <v>0</v>
      </c>
      <c r="P8925" s="17">
        <f t="shared" si="7435"/>
        <v>400000</v>
      </c>
      <c r="Q8925" s="183">
        <f t="shared" si="7436"/>
        <v>100</v>
      </c>
    </row>
    <row r="8926" spans="1:17" x14ac:dyDescent="0.25">
      <c r="A8926" s="4" t="s">
        <v>2839</v>
      </c>
      <c r="B8926" s="4" t="s">
        <v>82</v>
      </c>
      <c r="C8926" s="4" t="s">
        <v>1313</v>
      </c>
      <c r="D8926" s="4" t="s">
        <v>3126</v>
      </c>
      <c r="E8926" s="3" t="s">
        <v>206</v>
      </c>
      <c r="F8926" s="4"/>
      <c r="G8926" s="16" t="s">
        <v>2860</v>
      </c>
      <c r="H8926" s="16" t="s">
        <v>205</v>
      </c>
      <c r="I8926" s="183">
        <v>15000</v>
      </c>
      <c r="J8926" s="183">
        <v>0</v>
      </c>
      <c r="K8926" s="183">
        <v>0</v>
      </c>
      <c r="L8926" s="183">
        <f t="shared" si="7444"/>
        <v>0</v>
      </c>
      <c r="M8926" s="17">
        <v>0</v>
      </c>
      <c r="N8926" s="17">
        <v>0</v>
      </c>
      <c r="O8926" s="17">
        <v>0</v>
      </c>
      <c r="P8926" s="17">
        <f t="shared" si="7435"/>
        <v>0</v>
      </c>
      <c r="Q8926" s="161" t="str">
        <f t="shared" si="7436"/>
        <v>-</v>
      </c>
    </row>
    <row r="8927" spans="1:17" x14ac:dyDescent="0.25">
      <c r="A8927" s="4" t="s">
        <v>2839</v>
      </c>
      <c r="B8927" s="4" t="s">
        <v>82</v>
      </c>
      <c r="C8927" s="4" t="s">
        <v>1313</v>
      </c>
      <c r="D8927" s="4" t="s">
        <v>3126</v>
      </c>
      <c r="E8927" s="3" t="s">
        <v>209</v>
      </c>
      <c r="F8927" s="4"/>
      <c r="G8927" s="16" t="s">
        <v>2860</v>
      </c>
      <c r="H8927" s="16" t="s">
        <v>208</v>
      </c>
      <c r="I8927" s="183">
        <v>100</v>
      </c>
      <c r="J8927" s="183">
        <v>0</v>
      </c>
      <c r="K8927" s="183">
        <v>0</v>
      </c>
      <c r="L8927" s="183">
        <f t="shared" si="7444"/>
        <v>0</v>
      </c>
      <c r="M8927" s="17">
        <v>0</v>
      </c>
      <c r="N8927" s="17">
        <v>0</v>
      </c>
      <c r="O8927" s="17">
        <v>0</v>
      </c>
      <c r="P8927" s="17">
        <f t="shared" si="7435"/>
        <v>0</v>
      </c>
      <c r="Q8927" s="161" t="str">
        <f t="shared" si="7436"/>
        <v>-</v>
      </c>
    </row>
    <row r="8928" spans="1:17" x14ac:dyDescent="0.25">
      <c r="A8928" s="4" t="s">
        <v>2839</v>
      </c>
      <c r="B8928" s="4" t="s">
        <v>82</v>
      </c>
      <c r="C8928" s="4" t="s">
        <v>1313</v>
      </c>
      <c r="D8928" s="4" t="s">
        <v>3126</v>
      </c>
      <c r="E8928" s="3" t="s">
        <v>212</v>
      </c>
      <c r="F8928" s="4"/>
      <c r="G8928" s="16" t="s">
        <v>2860</v>
      </c>
      <c r="H8928" s="16" t="s">
        <v>211</v>
      </c>
      <c r="I8928" s="183">
        <v>220000</v>
      </c>
      <c r="J8928" s="183">
        <v>122500</v>
      </c>
      <c r="K8928" s="183">
        <v>122500</v>
      </c>
      <c r="L8928" s="183">
        <f t="shared" si="7444"/>
        <v>0</v>
      </c>
      <c r="M8928" s="17">
        <v>0</v>
      </c>
      <c r="N8928" s="17">
        <v>0</v>
      </c>
      <c r="O8928" s="17">
        <v>0</v>
      </c>
      <c r="P8928" s="17">
        <f t="shared" si="7435"/>
        <v>122500</v>
      </c>
      <c r="Q8928" s="183">
        <f t="shared" si="7436"/>
        <v>100</v>
      </c>
    </row>
    <row r="8929" spans="1:17" x14ac:dyDescent="0.25">
      <c r="A8929" s="4" t="s">
        <v>2839</v>
      </c>
      <c r="B8929" s="4" t="s">
        <v>82</v>
      </c>
      <c r="C8929" s="4" t="s">
        <v>1313</v>
      </c>
      <c r="D8929" s="4" t="s">
        <v>3126</v>
      </c>
      <c r="E8929" s="3" t="s">
        <v>215</v>
      </c>
      <c r="F8929" s="4"/>
      <c r="G8929" s="16" t="s">
        <v>2860</v>
      </c>
      <c r="H8929" s="16" t="s">
        <v>214</v>
      </c>
      <c r="I8929" s="183">
        <v>30000</v>
      </c>
      <c r="J8929" s="183">
        <v>0</v>
      </c>
      <c r="K8929" s="183">
        <v>0</v>
      </c>
      <c r="L8929" s="183">
        <f t="shared" si="7444"/>
        <v>0</v>
      </c>
      <c r="M8929" s="17">
        <v>0</v>
      </c>
      <c r="N8929" s="17">
        <v>0</v>
      </c>
      <c r="O8929" s="17">
        <v>0</v>
      </c>
      <c r="P8929" s="17">
        <f t="shared" si="7435"/>
        <v>0</v>
      </c>
      <c r="Q8929" s="161" t="str">
        <f t="shared" si="7436"/>
        <v>-</v>
      </c>
    </row>
    <row r="8930" spans="1:17" x14ac:dyDescent="0.25">
      <c r="A8930" s="1" t="s">
        <v>2839</v>
      </c>
      <c r="B8930" s="1" t="s">
        <v>82</v>
      </c>
      <c r="C8930" s="1" t="s">
        <v>1313</v>
      </c>
      <c r="D8930" s="1" t="s">
        <v>3126</v>
      </c>
      <c r="E8930" s="1" t="s">
        <v>40</v>
      </c>
      <c r="F8930" s="4" t="s">
        <v>1</v>
      </c>
      <c r="G8930" s="16" t="s">
        <v>1</v>
      </c>
      <c r="H8930" s="2" t="s">
        <v>41</v>
      </c>
      <c r="I8930" s="185">
        <f t="shared" ref="I8930:O8930" si="7445">SUM(I8931:I8934)</f>
        <v>829360</v>
      </c>
      <c r="J8930" s="185">
        <f t="shared" si="7445"/>
        <v>113486</v>
      </c>
      <c r="K8930" s="185">
        <f t="shared" si="7445"/>
        <v>90246</v>
      </c>
      <c r="L8930" s="185">
        <f t="shared" si="7445"/>
        <v>18877</v>
      </c>
      <c r="M8930" s="15">
        <f t="shared" si="7445"/>
        <v>16760</v>
      </c>
      <c r="N8930" s="15">
        <f t="shared" si="7445"/>
        <v>1760</v>
      </c>
      <c r="O8930" s="15">
        <f t="shared" si="7445"/>
        <v>357</v>
      </c>
      <c r="P8930" s="15">
        <f t="shared" si="7435"/>
        <v>109123</v>
      </c>
      <c r="Q8930" s="185">
        <f t="shared" si="7436"/>
        <v>96.155472921770098</v>
      </c>
    </row>
    <row r="8931" spans="1:17" x14ac:dyDescent="0.25">
      <c r="A8931" s="4" t="s">
        <v>2839</v>
      </c>
      <c r="B8931" s="4" t="s">
        <v>82</v>
      </c>
      <c r="C8931" s="4" t="s">
        <v>1313</v>
      </c>
      <c r="D8931" s="4" t="s">
        <v>3126</v>
      </c>
      <c r="E8931" s="3" t="s">
        <v>42</v>
      </c>
      <c r="F8931" s="4"/>
      <c r="G8931" s="16" t="s">
        <v>2860</v>
      </c>
      <c r="H8931" s="16" t="s">
        <v>41</v>
      </c>
      <c r="I8931" s="183">
        <v>778360</v>
      </c>
      <c r="J8931" s="183">
        <v>92360</v>
      </c>
      <c r="K8931" s="183">
        <v>73000</v>
      </c>
      <c r="L8931" s="183">
        <f>M8931+N8931+O8931</f>
        <v>15000</v>
      </c>
      <c r="M8931" s="208">
        <v>15000</v>
      </c>
      <c r="N8931" s="17">
        <v>0</v>
      </c>
      <c r="O8931" s="17">
        <v>0</v>
      </c>
      <c r="P8931" s="17">
        <f t="shared" si="7435"/>
        <v>88000</v>
      </c>
      <c r="Q8931" s="183">
        <f t="shared" si="7436"/>
        <v>95.279341706366395</v>
      </c>
    </row>
    <row r="8932" spans="1:17" ht="22.5" x14ac:dyDescent="0.25">
      <c r="A8932" s="4" t="s">
        <v>2839</v>
      </c>
      <c r="B8932" s="4" t="s">
        <v>82</v>
      </c>
      <c r="C8932" s="4" t="s">
        <v>1313</v>
      </c>
      <c r="D8932" s="4" t="s">
        <v>3126</v>
      </c>
      <c r="E8932" s="3" t="s">
        <v>42</v>
      </c>
      <c r="F8932" s="4" t="s">
        <v>3133</v>
      </c>
      <c r="G8932" s="16" t="s">
        <v>2860</v>
      </c>
      <c r="H8932" s="16" t="s">
        <v>50</v>
      </c>
      <c r="I8932" s="183">
        <v>50000</v>
      </c>
      <c r="J8932" s="183">
        <v>20126</v>
      </c>
      <c r="K8932" s="183">
        <v>16498</v>
      </c>
      <c r="L8932" s="183">
        <f>M8932+N8932+O8932</f>
        <v>3628</v>
      </c>
      <c r="M8932" s="17">
        <v>1677</v>
      </c>
      <c r="N8932" s="17">
        <v>1677</v>
      </c>
      <c r="O8932" s="17">
        <f>20126-19852</f>
        <v>274</v>
      </c>
      <c r="P8932" s="17">
        <f t="shared" si="7435"/>
        <v>20126</v>
      </c>
      <c r="Q8932" s="183">
        <f t="shared" si="7436"/>
        <v>100</v>
      </c>
    </row>
    <row r="8933" spans="1:17" ht="22.5" x14ac:dyDescent="0.25">
      <c r="A8933" s="4" t="s">
        <v>2839</v>
      </c>
      <c r="B8933" s="4" t="s">
        <v>82</v>
      </c>
      <c r="C8933" s="4" t="s">
        <v>1313</v>
      </c>
      <c r="D8933" s="4" t="s">
        <v>3126</v>
      </c>
      <c r="E8933" s="3" t="s">
        <v>42</v>
      </c>
      <c r="F8933" s="4" t="s">
        <v>3134</v>
      </c>
      <c r="G8933" s="16" t="s">
        <v>2860</v>
      </c>
      <c r="H8933" s="16" t="s">
        <v>56</v>
      </c>
      <c r="I8933" s="183">
        <v>1000</v>
      </c>
      <c r="J8933" s="183">
        <v>1000</v>
      </c>
      <c r="K8933" s="183">
        <v>748</v>
      </c>
      <c r="L8933" s="183">
        <f>M8933+N8933+O8933</f>
        <v>249</v>
      </c>
      <c r="M8933" s="17">
        <v>83</v>
      </c>
      <c r="N8933" s="17">
        <v>83</v>
      </c>
      <c r="O8933" s="17">
        <v>83</v>
      </c>
      <c r="P8933" s="17">
        <f t="shared" si="7435"/>
        <v>997</v>
      </c>
      <c r="Q8933" s="183">
        <f t="shared" si="7436"/>
        <v>99.7</v>
      </c>
    </row>
    <row r="8934" spans="1:17" x14ac:dyDescent="0.25">
      <c r="A8934" s="4" t="s">
        <v>2839</v>
      </c>
      <c r="B8934" s="4" t="s">
        <v>82</v>
      </c>
      <c r="C8934" s="4" t="s">
        <v>1313</v>
      </c>
      <c r="D8934" s="4" t="s">
        <v>3126</v>
      </c>
      <c r="E8934" s="3" t="s">
        <v>42</v>
      </c>
      <c r="F8934" s="4" t="s">
        <v>3135</v>
      </c>
      <c r="G8934" s="16" t="s">
        <v>2860</v>
      </c>
      <c r="H8934" s="16" t="s">
        <v>3006</v>
      </c>
      <c r="I8934" s="183">
        <v>0</v>
      </c>
      <c r="J8934" s="183">
        <v>0</v>
      </c>
      <c r="K8934" s="183">
        <v>0</v>
      </c>
      <c r="L8934" s="183">
        <f>M8934+N8934+O8934</f>
        <v>0</v>
      </c>
      <c r="M8934" s="17">
        <v>0</v>
      </c>
      <c r="N8934" s="17">
        <v>0</v>
      </c>
      <c r="O8934" s="17">
        <v>0</v>
      </c>
      <c r="P8934" s="17">
        <f t="shared" si="7435"/>
        <v>0</v>
      </c>
      <c r="Q8934" s="161" t="str">
        <f t="shared" si="7436"/>
        <v>-</v>
      </c>
    </row>
    <row r="8935" spans="1:17" ht="22.5" x14ac:dyDescent="0.25">
      <c r="A8935" s="1" t="s">
        <v>1</v>
      </c>
      <c r="B8935" s="1" t="s">
        <v>1</v>
      </c>
      <c r="C8935" s="1" t="s">
        <v>1</v>
      </c>
      <c r="D8935" s="2" t="s">
        <v>1</v>
      </c>
      <c r="E8935" s="2" t="s">
        <v>1</v>
      </c>
      <c r="F8935" s="2" t="s">
        <v>1</v>
      </c>
      <c r="G8935" s="2" t="s">
        <v>1</v>
      </c>
      <c r="H8935" s="13" t="s">
        <v>57</v>
      </c>
      <c r="I8935" s="184">
        <f t="shared" ref="I8935:O8935" si="7446">SUM(I8936)</f>
        <v>20300</v>
      </c>
      <c r="J8935" s="184">
        <f t="shared" si="7446"/>
        <v>0</v>
      </c>
      <c r="K8935" s="184">
        <f t="shared" si="7446"/>
        <v>0</v>
      </c>
      <c r="L8935" s="184">
        <f t="shared" si="7446"/>
        <v>0</v>
      </c>
      <c r="M8935" s="14">
        <f t="shared" si="7446"/>
        <v>0</v>
      </c>
      <c r="N8935" s="14">
        <f t="shared" si="7446"/>
        <v>0</v>
      </c>
      <c r="O8935" s="14">
        <f t="shared" si="7446"/>
        <v>0</v>
      </c>
      <c r="P8935" s="14">
        <f t="shared" si="7435"/>
        <v>0</v>
      </c>
      <c r="Q8935" s="163" t="str">
        <f t="shared" si="7436"/>
        <v>-</v>
      </c>
    </row>
    <row r="8936" spans="1:17" x14ac:dyDescent="0.25">
      <c r="A8936" s="4" t="s">
        <v>2839</v>
      </c>
      <c r="B8936" s="4" t="s">
        <v>82</v>
      </c>
      <c r="C8936" s="4" t="s">
        <v>1313</v>
      </c>
      <c r="D8936" s="4" t="s">
        <v>3126</v>
      </c>
      <c r="E8936" s="2" t="s">
        <v>58</v>
      </c>
      <c r="F8936" s="2" t="s">
        <v>1</v>
      </c>
      <c r="G8936" s="2" t="s">
        <v>1</v>
      </c>
      <c r="H8936" s="2" t="s">
        <v>59</v>
      </c>
      <c r="I8936" s="185">
        <f t="shared" ref="I8936:L8936" si="7447">SUM(I8937:I8939)</f>
        <v>20300</v>
      </c>
      <c r="J8936" s="185">
        <f t="shared" ref="J8936" si="7448">SUM(J8937:J8939)</f>
        <v>0</v>
      </c>
      <c r="K8936" s="185">
        <f t="shared" ref="K8936" si="7449">SUM(K8937:K8939)</f>
        <v>0</v>
      </c>
      <c r="L8936" s="185">
        <f t="shared" si="7447"/>
        <v>0</v>
      </c>
      <c r="M8936" s="15">
        <f t="shared" ref="M8936:O8936" si="7450">SUM(M8937:M8939)</f>
        <v>0</v>
      </c>
      <c r="N8936" s="15">
        <f t="shared" si="7450"/>
        <v>0</v>
      </c>
      <c r="O8936" s="15">
        <f t="shared" si="7450"/>
        <v>0</v>
      </c>
      <c r="P8936" s="15">
        <f t="shared" si="7435"/>
        <v>0</v>
      </c>
      <c r="Q8936" s="164" t="str">
        <f t="shared" si="7436"/>
        <v>-</v>
      </c>
    </row>
    <row r="8937" spans="1:17" x14ac:dyDescent="0.25">
      <c r="A8937" s="4" t="s">
        <v>2839</v>
      </c>
      <c r="B8937" s="4" t="s">
        <v>82</v>
      </c>
      <c r="C8937" s="4" t="s">
        <v>1313</v>
      </c>
      <c r="D8937" s="4" t="s">
        <v>3126</v>
      </c>
      <c r="E8937" s="3" t="s">
        <v>105</v>
      </c>
      <c r="F8937" s="4"/>
      <c r="G8937" s="16" t="s">
        <v>2860</v>
      </c>
      <c r="H8937" s="16" t="s">
        <v>104</v>
      </c>
      <c r="I8937" s="183">
        <v>100</v>
      </c>
      <c r="J8937" s="183">
        <v>0</v>
      </c>
      <c r="K8937" s="183">
        <v>0</v>
      </c>
      <c r="L8937" s="183">
        <f>M8937+N8937+O8937</f>
        <v>0</v>
      </c>
      <c r="M8937" s="17">
        <v>0</v>
      </c>
      <c r="N8937" s="17">
        <v>0</v>
      </c>
      <c r="O8937" s="17">
        <v>0</v>
      </c>
      <c r="P8937" s="17">
        <f t="shared" si="7435"/>
        <v>0</v>
      </c>
      <c r="Q8937" s="161" t="str">
        <f t="shared" si="7436"/>
        <v>-</v>
      </c>
    </row>
    <row r="8938" spans="1:17" x14ac:dyDescent="0.25">
      <c r="A8938" s="4" t="s">
        <v>2839</v>
      </c>
      <c r="B8938" s="4" t="s">
        <v>82</v>
      </c>
      <c r="C8938" s="4" t="s">
        <v>1313</v>
      </c>
      <c r="D8938" s="4" t="s">
        <v>3126</v>
      </c>
      <c r="E8938" s="3" t="s">
        <v>62</v>
      </c>
      <c r="F8938" s="4"/>
      <c r="G8938" s="16" t="s">
        <v>2860</v>
      </c>
      <c r="H8938" s="16" t="s">
        <v>61</v>
      </c>
      <c r="I8938" s="183">
        <v>100</v>
      </c>
      <c r="J8938" s="183">
        <v>0</v>
      </c>
      <c r="K8938" s="183">
        <v>0</v>
      </c>
      <c r="L8938" s="183">
        <f>M8938+N8938+O8938</f>
        <v>0</v>
      </c>
      <c r="M8938" s="17">
        <v>0</v>
      </c>
      <c r="N8938" s="17">
        <v>0</v>
      </c>
      <c r="O8938" s="17">
        <v>0</v>
      </c>
      <c r="P8938" s="17">
        <f t="shared" si="7435"/>
        <v>0</v>
      </c>
      <c r="Q8938" s="161" t="str">
        <f t="shared" si="7436"/>
        <v>-</v>
      </c>
    </row>
    <row r="8939" spans="1:17" x14ac:dyDescent="0.25">
      <c r="A8939" s="4" t="s">
        <v>2839</v>
      </c>
      <c r="B8939" s="4" t="s">
        <v>82</v>
      </c>
      <c r="C8939" s="4" t="s">
        <v>1313</v>
      </c>
      <c r="D8939" s="4" t="s">
        <v>3126</v>
      </c>
      <c r="E8939" s="3" t="s">
        <v>69</v>
      </c>
      <c r="F8939" s="4"/>
      <c r="G8939" s="16" t="s">
        <v>2860</v>
      </c>
      <c r="H8939" s="16" t="s">
        <v>68</v>
      </c>
      <c r="I8939" s="183">
        <v>20100</v>
      </c>
      <c r="J8939" s="183">
        <v>0</v>
      </c>
      <c r="K8939" s="183">
        <v>0</v>
      </c>
      <c r="L8939" s="183">
        <f>M8939+N8939+O8939</f>
        <v>0</v>
      </c>
      <c r="M8939" s="17">
        <v>0</v>
      </c>
      <c r="N8939" s="17">
        <v>0</v>
      </c>
      <c r="O8939" s="17">
        <v>0</v>
      </c>
      <c r="P8939" s="17">
        <f t="shared" si="7435"/>
        <v>0</v>
      </c>
      <c r="Q8939" s="161" t="str">
        <f t="shared" si="7436"/>
        <v>-</v>
      </c>
    </row>
    <row r="8940" spans="1:17" ht="22.5" x14ac:dyDescent="0.25">
      <c r="A8940" s="1" t="s">
        <v>1</v>
      </c>
      <c r="B8940" s="1" t="s">
        <v>1</v>
      </c>
      <c r="C8940" s="1" t="s">
        <v>1</v>
      </c>
      <c r="D8940" s="2" t="s">
        <v>1</v>
      </c>
      <c r="E8940" s="2" t="s">
        <v>1</v>
      </c>
      <c r="F8940" s="2" t="s">
        <v>1</v>
      </c>
      <c r="G8940" s="2" t="s">
        <v>1</v>
      </c>
      <c r="H8940" s="13" t="s">
        <v>70</v>
      </c>
      <c r="I8940" s="184">
        <f t="shared" ref="I8940:O8940" si="7451">SUM(I8941)</f>
        <v>500000</v>
      </c>
      <c r="J8940" s="184">
        <f t="shared" si="7451"/>
        <v>0</v>
      </c>
      <c r="K8940" s="184">
        <f t="shared" si="7451"/>
        <v>0</v>
      </c>
      <c r="L8940" s="184">
        <f t="shared" si="7451"/>
        <v>0</v>
      </c>
      <c r="M8940" s="14">
        <f t="shared" si="7451"/>
        <v>0</v>
      </c>
      <c r="N8940" s="14">
        <f t="shared" si="7451"/>
        <v>0</v>
      </c>
      <c r="O8940" s="14">
        <f t="shared" si="7451"/>
        <v>0</v>
      </c>
      <c r="P8940" s="14">
        <f t="shared" si="7435"/>
        <v>0</v>
      </c>
      <c r="Q8940" s="163" t="str">
        <f t="shared" si="7436"/>
        <v>-</v>
      </c>
    </row>
    <row r="8941" spans="1:17" x14ac:dyDescent="0.25">
      <c r="A8941" s="4" t="s">
        <v>2839</v>
      </c>
      <c r="B8941" s="4" t="s">
        <v>82</v>
      </c>
      <c r="C8941" s="4" t="s">
        <v>1313</v>
      </c>
      <c r="D8941" s="4" t="s">
        <v>3126</v>
      </c>
      <c r="E8941" s="2" t="s">
        <v>71</v>
      </c>
      <c r="F8941" s="2" t="s">
        <v>1</v>
      </c>
      <c r="G8941" s="2" t="s">
        <v>1</v>
      </c>
      <c r="H8941" s="2" t="s">
        <v>72</v>
      </c>
      <c r="I8941" s="185">
        <f t="shared" ref="I8941:L8941" si="7452">SUM(I8942:I8944)</f>
        <v>500000</v>
      </c>
      <c r="J8941" s="185">
        <f t="shared" ref="J8941" si="7453">SUM(J8942:J8944)</f>
        <v>0</v>
      </c>
      <c r="K8941" s="185">
        <f t="shared" ref="K8941" si="7454">SUM(K8942:K8944)</f>
        <v>0</v>
      </c>
      <c r="L8941" s="185">
        <f t="shared" si="7452"/>
        <v>0</v>
      </c>
      <c r="M8941" s="15">
        <f t="shared" ref="M8941:O8941" si="7455">SUM(M8942:M8944)</f>
        <v>0</v>
      </c>
      <c r="N8941" s="15">
        <f t="shared" si="7455"/>
        <v>0</v>
      </c>
      <c r="O8941" s="15">
        <f t="shared" si="7455"/>
        <v>0</v>
      </c>
      <c r="P8941" s="15">
        <f t="shared" si="7435"/>
        <v>0</v>
      </c>
      <c r="Q8941" s="164" t="str">
        <f t="shared" si="7436"/>
        <v>-</v>
      </c>
    </row>
    <row r="8942" spans="1:17" x14ac:dyDescent="0.25">
      <c r="A8942" s="4" t="s">
        <v>2839</v>
      </c>
      <c r="B8942" s="4" t="s">
        <v>82</v>
      </c>
      <c r="C8942" s="4" t="s">
        <v>1313</v>
      </c>
      <c r="D8942" s="4" t="s">
        <v>3126</v>
      </c>
      <c r="E8942" s="3" t="s">
        <v>75</v>
      </c>
      <c r="F8942" s="4"/>
      <c r="G8942" s="16" t="s">
        <v>2860</v>
      </c>
      <c r="H8942" s="16" t="s">
        <v>74</v>
      </c>
      <c r="I8942" s="183">
        <v>300000</v>
      </c>
      <c r="J8942" s="183">
        <v>0</v>
      </c>
      <c r="K8942" s="183">
        <v>0</v>
      </c>
      <c r="L8942" s="183">
        <f>M8942+N8942+O8942</f>
        <v>0</v>
      </c>
      <c r="M8942" s="17">
        <v>0</v>
      </c>
      <c r="N8942" s="17">
        <v>0</v>
      </c>
      <c r="O8942" s="17">
        <v>0</v>
      </c>
      <c r="P8942" s="17">
        <f t="shared" si="7435"/>
        <v>0</v>
      </c>
      <c r="Q8942" s="161" t="str">
        <f t="shared" si="7436"/>
        <v>-</v>
      </c>
    </row>
    <row r="8943" spans="1:17" x14ac:dyDescent="0.25">
      <c r="A8943" s="4" t="s">
        <v>2839</v>
      </c>
      <c r="B8943" s="4" t="s">
        <v>82</v>
      </c>
      <c r="C8943" s="4" t="s">
        <v>1313</v>
      </c>
      <c r="D8943" s="4" t="s">
        <v>3126</v>
      </c>
      <c r="E8943" s="3" t="s">
        <v>2720</v>
      </c>
      <c r="F8943" s="4"/>
      <c r="G8943" s="16" t="s">
        <v>2860</v>
      </c>
      <c r="H8943" s="16" t="s">
        <v>2719</v>
      </c>
      <c r="I8943" s="183">
        <v>100000</v>
      </c>
      <c r="J8943" s="183">
        <v>0</v>
      </c>
      <c r="K8943" s="183">
        <v>0</v>
      </c>
      <c r="L8943" s="183">
        <f>M8943+N8943+O8943</f>
        <v>0</v>
      </c>
      <c r="M8943" s="17">
        <v>0</v>
      </c>
      <c r="N8943" s="17">
        <v>0</v>
      </c>
      <c r="O8943" s="17">
        <v>0</v>
      </c>
      <c r="P8943" s="17">
        <f t="shared" si="7435"/>
        <v>0</v>
      </c>
      <c r="Q8943" s="161" t="str">
        <f t="shared" si="7436"/>
        <v>-</v>
      </c>
    </row>
    <row r="8944" spans="1:17" x14ac:dyDescent="0.25">
      <c r="A8944" s="4" t="s">
        <v>2839</v>
      </c>
      <c r="B8944" s="4" t="s">
        <v>82</v>
      </c>
      <c r="C8944" s="4" t="s">
        <v>1313</v>
      </c>
      <c r="D8944" s="4" t="s">
        <v>3126</v>
      </c>
      <c r="E8944" s="3" t="s">
        <v>341</v>
      </c>
      <c r="F8944" s="4"/>
      <c r="G8944" s="16" t="s">
        <v>2860</v>
      </c>
      <c r="H8944" s="16" t="s">
        <v>340</v>
      </c>
      <c r="I8944" s="183">
        <v>100000</v>
      </c>
      <c r="J8944" s="183">
        <v>0</v>
      </c>
      <c r="K8944" s="183">
        <v>0</v>
      </c>
      <c r="L8944" s="183">
        <f>M8944+N8944+O8944</f>
        <v>0</v>
      </c>
      <c r="M8944" s="17">
        <v>0</v>
      </c>
      <c r="N8944" s="17">
        <v>0</v>
      </c>
      <c r="O8944" s="17">
        <v>0</v>
      </c>
      <c r="P8944" s="17">
        <f t="shared" si="7435"/>
        <v>0</v>
      </c>
      <c r="Q8944" s="161" t="str">
        <f t="shared" si="7436"/>
        <v>-</v>
      </c>
    </row>
    <row r="8945" spans="1:17" ht="22.5" x14ac:dyDescent="0.25">
      <c r="A8945" s="16" t="s">
        <v>1</v>
      </c>
      <c r="B8945" s="16" t="s">
        <v>1</v>
      </c>
      <c r="C8945" s="16" t="s">
        <v>1</v>
      </c>
      <c r="D8945" s="16" t="s">
        <v>1</v>
      </c>
      <c r="E8945" s="16" t="s">
        <v>1</v>
      </c>
      <c r="F8945" s="16" t="s">
        <v>1</v>
      </c>
      <c r="G8945" s="16" t="s">
        <v>1</v>
      </c>
      <c r="H8945" s="13" t="s">
        <v>3136</v>
      </c>
      <c r="I8945" s="184">
        <f t="shared" ref="I8945:O8945" si="7456">SUM(I8910,I8935,I8940)</f>
        <v>15663676</v>
      </c>
      <c r="J8945" s="184">
        <f t="shared" si="7456"/>
        <v>6421342</v>
      </c>
      <c r="K8945" s="184">
        <f t="shared" si="7456"/>
        <v>5552088</v>
      </c>
      <c r="L8945" s="184">
        <f t="shared" si="7456"/>
        <v>561630</v>
      </c>
      <c r="M8945" s="14">
        <f t="shared" si="7456"/>
        <v>377802</v>
      </c>
      <c r="N8945" s="14">
        <f t="shared" si="7456"/>
        <v>172435</v>
      </c>
      <c r="O8945" s="14">
        <f t="shared" si="7456"/>
        <v>11393</v>
      </c>
      <c r="P8945" s="14">
        <f t="shared" si="7435"/>
        <v>6113718</v>
      </c>
      <c r="Q8945" s="184">
        <f t="shared" si="7436"/>
        <v>95.209350319606088</v>
      </c>
    </row>
    <row r="8946" spans="1:17" ht="15.75" thickBot="1" x14ac:dyDescent="0.3">
      <c r="A8946" s="16" t="s">
        <v>1</v>
      </c>
      <c r="B8946" s="16" t="s">
        <v>1</v>
      </c>
      <c r="C8946" s="16" t="s">
        <v>1</v>
      </c>
      <c r="D8946" s="16" t="s">
        <v>1</v>
      </c>
      <c r="E8946" s="16" t="s">
        <v>1</v>
      </c>
      <c r="F8946" s="16" t="s">
        <v>1</v>
      </c>
      <c r="G8946" s="16" t="s">
        <v>1</v>
      </c>
      <c r="H8946" s="2" t="s">
        <v>77</v>
      </c>
      <c r="I8946" s="185">
        <v>230</v>
      </c>
      <c r="J8946" s="185">
        <v>230</v>
      </c>
      <c r="K8946" s="185"/>
      <c r="L8946" s="185"/>
      <c r="M8946" s="15" t="s">
        <v>1</v>
      </c>
      <c r="N8946" s="15" t="s">
        <v>1</v>
      </c>
      <c r="O8946" s="15"/>
      <c r="P8946" s="15"/>
      <c r="Q8946" s="164"/>
    </row>
    <row r="8947" spans="1:17" ht="45.75" thickBot="1" x14ac:dyDescent="0.3">
      <c r="A8947" s="212" t="s">
        <v>1</v>
      </c>
      <c r="B8947" s="212" t="s">
        <v>1</v>
      </c>
      <c r="C8947" s="212" t="s">
        <v>1</v>
      </c>
      <c r="D8947" s="212" t="s">
        <v>1</v>
      </c>
      <c r="E8947" s="212" t="s">
        <v>1</v>
      </c>
      <c r="F8947" s="212" t="s">
        <v>1</v>
      </c>
      <c r="G8947" s="214" t="s">
        <v>1</v>
      </c>
      <c r="H8947" s="5" t="s">
        <v>78</v>
      </c>
      <c r="I8947" s="109" t="s">
        <v>3374</v>
      </c>
      <c r="J8947" s="109" t="s">
        <v>3433</v>
      </c>
      <c r="K8947" s="109" t="s">
        <v>3437</v>
      </c>
      <c r="L8947" s="109" t="s">
        <v>3434</v>
      </c>
      <c r="M8947" s="5" t="s">
        <v>3439</v>
      </c>
      <c r="N8947" s="5" t="s">
        <v>3440</v>
      </c>
      <c r="O8947" s="5" t="s">
        <v>3441</v>
      </c>
      <c r="P8947" s="5" t="s">
        <v>3438</v>
      </c>
      <c r="Q8947" s="162" t="s">
        <v>3302</v>
      </c>
    </row>
    <row r="8948" spans="1:17" x14ac:dyDescent="0.25">
      <c r="A8948" s="213"/>
      <c r="B8948" s="213"/>
      <c r="C8948" s="213"/>
      <c r="D8948" s="213"/>
      <c r="E8948" s="213"/>
      <c r="F8948" s="213"/>
      <c r="G8948" s="215"/>
      <c r="H8948" s="18" t="s">
        <v>1</v>
      </c>
      <c r="I8948" s="110">
        <v>1</v>
      </c>
      <c r="J8948" s="110">
        <v>2</v>
      </c>
      <c r="K8948" s="110">
        <v>20</v>
      </c>
      <c r="L8948" s="110" t="s">
        <v>3402</v>
      </c>
      <c r="M8948" s="12">
        <v>5</v>
      </c>
      <c r="N8948" s="12">
        <v>6</v>
      </c>
      <c r="O8948" s="12">
        <v>7</v>
      </c>
      <c r="P8948" s="12" t="s">
        <v>3303</v>
      </c>
      <c r="Q8948" s="110">
        <v>9</v>
      </c>
    </row>
    <row r="8949" spans="1:17" x14ac:dyDescent="0.25">
      <c r="A8949" s="213"/>
      <c r="B8949" s="213"/>
      <c r="C8949" s="213"/>
      <c r="D8949" s="213"/>
      <c r="E8949" s="213"/>
      <c r="F8949" s="213"/>
      <c r="G8949" s="215"/>
      <c r="H8949" s="19" t="s">
        <v>2874</v>
      </c>
      <c r="I8949" s="186">
        <f t="shared" ref="I8949:L8949" si="7457">SUM(I8945)</f>
        <v>15663676</v>
      </c>
      <c r="J8949" s="186">
        <f t="shared" ref="J8949" si="7458">SUM(J8945)</f>
        <v>6421342</v>
      </c>
      <c r="K8949" s="186">
        <f t="shared" ref="K8949" si="7459">SUM(K8945)</f>
        <v>5552088</v>
      </c>
      <c r="L8949" s="186">
        <f t="shared" si="7457"/>
        <v>561630</v>
      </c>
      <c r="M8949" s="20">
        <f t="shared" ref="M8949:O8949" si="7460">SUM(M8945)</f>
        <v>377802</v>
      </c>
      <c r="N8949" s="20">
        <f t="shared" si="7460"/>
        <v>172435</v>
      </c>
      <c r="O8949" s="20">
        <f t="shared" si="7460"/>
        <v>11393</v>
      </c>
      <c r="P8949" s="20">
        <f>K8949+L8949</f>
        <v>6113718</v>
      </c>
      <c r="Q8949" s="186">
        <f>IF(J8949=0,"-",P8949/J8949*100)</f>
        <v>95.209350319606088</v>
      </c>
    </row>
    <row r="8950" spans="1:17" x14ac:dyDescent="0.25">
      <c r="A8950" s="213"/>
      <c r="B8950" s="213"/>
      <c r="C8950" s="213"/>
      <c r="D8950" s="213"/>
      <c r="E8950" s="213"/>
      <c r="F8950" s="213"/>
      <c r="G8950" s="215"/>
      <c r="H8950" s="21" t="s">
        <v>80</v>
      </c>
      <c r="I8950" s="186">
        <f t="shared" ref="I8950:L8950" si="7461">SUM(I8949)</f>
        <v>15663676</v>
      </c>
      <c r="J8950" s="186">
        <f t="shared" ref="J8950" si="7462">SUM(J8949)</f>
        <v>6421342</v>
      </c>
      <c r="K8950" s="186">
        <f t="shared" ref="K8950" si="7463">SUM(K8949)</f>
        <v>5552088</v>
      </c>
      <c r="L8950" s="186">
        <f t="shared" si="7461"/>
        <v>561630</v>
      </c>
      <c r="M8950" s="20">
        <f t="shared" ref="M8950:O8950" si="7464">SUM(M8949)</f>
        <v>377802</v>
      </c>
      <c r="N8950" s="20">
        <f t="shared" si="7464"/>
        <v>172435</v>
      </c>
      <c r="O8950" s="20">
        <f t="shared" si="7464"/>
        <v>11393</v>
      </c>
      <c r="P8950" s="20">
        <f>K8950+L8950</f>
        <v>6113718</v>
      </c>
      <c r="Q8950" s="186">
        <f>IF(J8950=0,"-",P8950/J8950*100)</f>
        <v>95.209350319606088</v>
      </c>
    </row>
    <row r="8951" spans="1:17" x14ac:dyDescent="0.25">
      <c r="A8951" s="216"/>
      <c r="B8951" s="216"/>
      <c r="C8951" s="216"/>
      <c r="D8951" s="216"/>
      <c r="E8951" s="216"/>
      <c r="F8951" s="216"/>
      <c r="G8951" s="217"/>
      <c r="J8951" s="178">
        <v>0</v>
      </c>
      <c r="K8951" s="178">
        <v>0</v>
      </c>
      <c r="L8951" s="178">
        <f>M8951+N8951+O8951</f>
        <v>0</v>
      </c>
      <c r="P8951">
        <f>K8951+L8951</f>
        <v>0</v>
      </c>
      <c r="Q8951" s="160" t="str">
        <f>IF(J8951=0,"-",P8951/J8951*100)</f>
        <v>-</v>
      </c>
    </row>
    <row r="8952" spans="1:17" ht="15.75" thickBot="1" x14ac:dyDescent="0.3">
      <c r="A8952" s="16" t="s">
        <v>1</v>
      </c>
      <c r="B8952" s="16" t="s">
        <v>1</v>
      </c>
      <c r="C8952" s="16" t="s">
        <v>1</v>
      </c>
      <c r="D8952" s="16" t="s">
        <v>1</v>
      </c>
      <c r="E8952" s="16" t="s">
        <v>1</v>
      </c>
      <c r="F8952" s="16" t="s">
        <v>1</v>
      </c>
      <c r="G8952" s="16" t="s">
        <v>1</v>
      </c>
      <c r="H8952" s="22" t="s">
        <v>1</v>
      </c>
      <c r="I8952" s="187"/>
      <c r="J8952" s="187"/>
      <c r="K8952" s="187"/>
      <c r="L8952" s="187"/>
      <c r="M8952" s="22" t="s">
        <v>1</v>
      </c>
      <c r="N8952" s="22" t="s">
        <v>1</v>
      </c>
      <c r="O8952" s="22"/>
      <c r="P8952" s="22"/>
      <c r="Q8952" s="166"/>
    </row>
    <row r="8953" spans="1:17" ht="45.75" thickBot="1" x14ac:dyDescent="0.3">
      <c r="A8953" s="5" t="s">
        <v>4</v>
      </c>
      <c r="B8953" s="5" t="s">
        <v>5</v>
      </c>
      <c r="C8953" s="5" t="s">
        <v>6</v>
      </c>
      <c r="D8953" s="6" t="s">
        <v>1</v>
      </c>
      <c r="E8953" s="5" t="s">
        <v>7</v>
      </c>
      <c r="F8953" s="5" t="s">
        <v>8</v>
      </c>
      <c r="G8953" s="5" t="s">
        <v>9</v>
      </c>
      <c r="H8953" s="5" t="s">
        <v>10</v>
      </c>
      <c r="I8953" s="109" t="s">
        <v>3374</v>
      </c>
      <c r="J8953" s="109" t="s">
        <v>3433</v>
      </c>
      <c r="K8953" s="109" t="s">
        <v>3437</v>
      </c>
      <c r="L8953" s="109" t="s">
        <v>3434</v>
      </c>
      <c r="M8953" s="5" t="s">
        <v>3439</v>
      </c>
      <c r="N8953" s="5" t="s">
        <v>3440</v>
      </c>
      <c r="O8953" s="5" t="s">
        <v>3441</v>
      </c>
      <c r="P8953" s="5" t="s">
        <v>3438</v>
      </c>
      <c r="Q8953" s="162" t="s">
        <v>3302</v>
      </c>
    </row>
    <row r="8954" spans="1:17" x14ac:dyDescent="0.25">
      <c r="A8954" s="7" t="s">
        <v>1</v>
      </c>
      <c r="B8954" s="7" t="s">
        <v>1</v>
      </c>
      <c r="C8954" s="7" t="s">
        <v>1</v>
      </c>
      <c r="D8954" s="8" t="s">
        <v>1</v>
      </c>
      <c r="E8954" s="8" t="s">
        <v>1</v>
      </c>
      <c r="F8954" s="9" t="s">
        <v>1</v>
      </c>
      <c r="G8954" s="10" t="s">
        <v>1</v>
      </c>
      <c r="H8954" s="11" t="s">
        <v>1</v>
      </c>
      <c r="I8954" s="110">
        <v>1</v>
      </c>
      <c r="J8954" s="110">
        <v>2</v>
      </c>
      <c r="K8954" s="110">
        <v>20</v>
      </c>
      <c r="L8954" s="110" t="s">
        <v>3402</v>
      </c>
      <c r="M8954" s="12">
        <v>5</v>
      </c>
      <c r="N8954" s="12">
        <v>6</v>
      </c>
      <c r="O8954" s="12">
        <v>7</v>
      </c>
      <c r="P8954" s="12" t="s">
        <v>3303</v>
      </c>
      <c r="Q8954" s="110">
        <v>9</v>
      </c>
    </row>
    <row r="8955" spans="1:17" x14ac:dyDescent="0.25">
      <c r="A8955" s="1" t="s">
        <v>2839</v>
      </c>
      <c r="B8955" s="1" t="s">
        <v>82</v>
      </c>
      <c r="C8955" s="4" t="s">
        <v>1324</v>
      </c>
      <c r="D8955" s="4" t="s">
        <v>3137</v>
      </c>
      <c r="E8955" s="2" t="s">
        <v>1</v>
      </c>
      <c r="F8955" s="2" t="s">
        <v>1</v>
      </c>
      <c r="G8955" s="2" t="s">
        <v>1</v>
      </c>
      <c r="H8955" s="2" t="s">
        <v>3138</v>
      </c>
      <c r="I8955" s="183">
        <v>0</v>
      </c>
      <c r="J8955" s="183"/>
      <c r="K8955" s="183"/>
      <c r="L8955" s="183"/>
      <c r="M8955" s="3" t="s">
        <v>1</v>
      </c>
      <c r="N8955" s="3" t="s">
        <v>1</v>
      </c>
      <c r="O8955" s="3"/>
      <c r="P8955" s="3"/>
      <c r="Q8955" s="161"/>
    </row>
    <row r="8956" spans="1:17" ht="33.75" x14ac:dyDescent="0.25">
      <c r="A8956" s="1" t="s">
        <v>1</v>
      </c>
      <c r="B8956" s="1" t="s">
        <v>1</v>
      </c>
      <c r="C8956" s="1" t="s">
        <v>1</v>
      </c>
      <c r="D8956" s="2" t="s">
        <v>1</v>
      </c>
      <c r="E8956" s="2" t="s">
        <v>1</v>
      </c>
      <c r="F8956" s="2" t="s">
        <v>1</v>
      </c>
      <c r="G8956" s="2" t="s">
        <v>1</v>
      </c>
      <c r="H8956" s="13" t="s">
        <v>14</v>
      </c>
      <c r="I8956" s="184">
        <f t="shared" ref="I8956:L8956" si="7465">SUM(I8957,I8965,I8967)</f>
        <v>4228855</v>
      </c>
      <c r="J8956" s="184">
        <f t="shared" ref="J8956" si="7466">SUM(J8957,J8965,J8967)</f>
        <v>3819601</v>
      </c>
      <c r="K8956" s="184">
        <f t="shared" ref="K8956" si="7467">SUM(K8957,K8965,K8967)</f>
        <v>2940609</v>
      </c>
      <c r="L8956" s="184">
        <f t="shared" si="7465"/>
        <v>812906</v>
      </c>
      <c r="M8956" s="14">
        <f t="shared" ref="M8956:O8956" si="7468">SUM(M8957,M8965,M8967)</f>
        <v>289610</v>
      </c>
      <c r="N8956" s="14">
        <f t="shared" si="7468"/>
        <v>284783</v>
      </c>
      <c r="O8956" s="14">
        <f t="shared" si="7468"/>
        <v>238513</v>
      </c>
      <c r="P8956" s="14">
        <f t="shared" ref="P8956:P8992" si="7469">K8956+L8956</f>
        <v>3753515</v>
      </c>
      <c r="Q8956" s="184">
        <f t="shared" ref="Q8956:Q8992" si="7470">IF(J8956=0,"-",P8956/J8956*100)</f>
        <v>98.269819282171099</v>
      </c>
    </row>
    <row r="8957" spans="1:17" x14ac:dyDescent="0.25">
      <c r="A8957" s="4" t="s">
        <v>2839</v>
      </c>
      <c r="B8957" s="4" t="s">
        <v>82</v>
      </c>
      <c r="C8957" s="4" t="s">
        <v>1324</v>
      </c>
      <c r="D8957" s="4" t="s">
        <v>3137</v>
      </c>
      <c r="E8957" s="2" t="s">
        <v>15</v>
      </c>
      <c r="F8957" s="2" t="s">
        <v>1</v>
      </c>
      <c r="G8957" s="2" t="s">
        <v>1</v>
      </c>
      <c r="H8957" s="2" t="s">
        <v>16</v>
      </c>
      <c r="I8957" s="185">
        <f t="shared" ref="I8957:L8957" si="7471">SUM(I8958:I8959)</f>
        <v>3297779</v>
      </c>
      <c r="J8957" s="185">
        <f t="shared" ref="J8957" si="7472">SUM(J8958:J8959)</f>
        <v>3179984</v>
      </c>
      <c r="K8957" s="185">
        <f t="shared" ref="K8957" si="7473">SUM(K8958:K8959)</f>
        <v>2443177</v>
      </c>
      <c r="L8957" s="185">
        <f t="shared" si="7471"/>
        <v>700020</v>
      </c>
      <c r="M8957" s="15">
        <f t="shared" ref="M8957:O8957" si="7474">SUM(M8958:M8959)</f>
        <v>249865</v>
      </c>
      <c r="N8957" s="15">
        <f t="shared" si="7474"/>
        <v>247124</v>
      </c>
      <c r="O8957" s="15">
        <f t="shared" si="7474"/>
        <v>203031</v>
      </c>
      <c r="P8957" s="15">
        <f t="shared" si="7469"/>
        <v>3143197</v>
      </c>
      <c r="Q8957" s="185">
        <f t="shared" si="7470"/>
        <v>98.843170280102029</v>
      </c>
    </row>
    <row r="8958" spans="1:17" x14ac:dyDescent="0.25">
      <c r="A8958" s="4" t="s">
        <v>2839</v>
      </c>
      <c r="B8958" s="4" t="s">
        <v>82</v>
      </c>
      <c r="C8958" s="4" t="s">
        <v>1324</v>
      </c>
      <c r="D8958" s="4" t="s">
        <v>3137</v>
      </c>
      <c r="E8958" s="3" t="s">
        <v>18</v>
      </c>
      <c r="F8958" s="4"/>
      <c r="G8958" s="16" t="s">
        <v>2860</v>
      </c>
      <c r="H8958" s="16" t="s">
        <v>17</v>
      </c>
      <c r="I8958" s="183">
        <v>3058887</v>
      </c>
      <c r="J8958" s="183">
        <v>2970117</v>
      </c>
      <c r="K8958" s="183">
        <v>2257088</v>
      </c>
      <c r="L8958" s="183">
        <f>M8958+N8958+O8958</f>
        <v>686030</v>
      </c>
      <c r="M8958" s="17">
        <v>243015</v>
      </c>
      <c r="N8958" s="17">
        <v>243015</v>
      </c>
      <c r="O8958" s="17">
        <v>200000</v>
      </c>
      <c r="P8958" s="17">
        <f t="shared" si="7469"/>
        <v>2943118</v>
      </c>
      <c r="Q8958" s="183">
        <f t="shared" si="7470"/>
        <v>99.090978570877851</v>
      </c>
    </row>
    <row r="8959" spans="1:17" x14ac:dyDescent="0.25">
      <c r="A8959" s="1" t="s">
        <v>2839</v>
      </c>
      <c r="B8959" s="1" t="s">
        <v>82</v>
      </c>
      <c r="C8959" s="1" t="s">
        <v>1324</v>
      </c>
      <c r="D8959" s="1" t="s">
        <v>3137</v>
      </c>
      <c r="E8959" s="1" t="s">
        <v>20</v>
      </c>
      <c r="F8959" s="4" t="s">
        <v>1</v>
      </c>
      <c r="G8959" s="16" t="s">
        <v>1</v>
      </c>
      <c r="H8959" s="2" t="s">
        <v>21</v>
      </c>
      <c r="I8959" s="185">
        <f t="shared" ref="I8959:O8959" si="7475">SUM(I8960:I8964)</f>
        <v>238892</v>
      </c>
      <c r="J8959" s="185">
        <f t="shared" si="7475"/>
        <v>209867</v>
      </c>
      <c r="K8959" s="185">
        <f t="shared" si="7475"/>
        <v>186089</v>
      </c>
      <c r="L8959" s="185">
        <f t="shared" si="7475"/>
        <v>13990</v>
      </c>
      <c r="M8959" s="15">
        <f t="shared" si="7475"/>
        <v>6850</v>
      </c>
      <c r="N8959" s="15">
        <f t="shared" si="7475"/>
        <v>4109</v>
      </c>
      <c r="O8959" s="15">
        <f t="shared" si="7475"/>
        <v>3031</v>
      </c>
      <c r="P8959" s="15">
        <f t="shared" si="7469"/>
        <v>200079</v>
      </c>
      <c r="Q8959" s="185">
        <f t="shared" si="7470"/>
        <v>95.336093811795081</v>
      </c>
    </row>
    <row r="8960" spans="1:17" x14ac:dyDescent="0.25">
      <c r="A8960" s="4" t="s">
        <v>2839</v>
      </c>
      <c r="B8960" s="4" t="s">
        <v>82</v>
      </c>
      <c r="C8960" s="4" t="s">
        <v>1324</v>
      </c>
      <c r="D8960" s="4" t="s">
        <v>3137</v>
      </c>
      <c r="E8960" s="3" t="s">
        <v>22</v>
      </c>
      <c r="F8960" s="4" t="s">
        <v>3139</v>
      </c>
      <c r="G8960" s="16" t="s">
        <v>2860</v>
      </c>
      <c r="H8960" s="16" t="s">
        <v>86</v>
      </c>
      <c r="I8960" s="183">
        <v>33331</v>
      </c>
      <c r="J8960" s="183">
        <v>33331</v>
      </c>
      <c r="K8960" s="183">
        <v>26037</v>
      </c>
      <c r="L8960" s="183">
        <f>M8960+N8960+O8960</f>
        <v>7256</v>
      </c>
      <c r="M8960" s="17">
        <v>2778</v>
      </c>
      <c r="N8960" s="17">
        <v>2778</v>
      </c>
      <c r="O8960" s="17">
        <v>1700</v>
      </c>
      <c r="P8960" s="17">
        <f t="shared" si="7469"/>
        <v>33293</v>
      </c>
      <c r="Q8960" s="183">
        <f t="shared" si="7470"/>
        <v>99.88599201944136</v>
      </c>
    </row>
    <row r="8961" spans="1:17" x14ac:dyDescent="0.25">
      <c r="A8961" s="4" t="s">
        <v>2839</v>
      </c>
      <c r="B8961" s="4" t="s">
        <v>82</v>
      </c>
      <c r="C8961" s="4" t="s">
        <v>1324</v>
      </c>
      <c r="D8961" s="4" t="s">
        <v>3137</v>
      </c>
      <c r="E8961" s="3" t="s">
        <v>22</v>
      </c>
      <c r="F8961" s="4" t="s">
        <v>3140</v>
      </c>
      <c r="G8961" s="16" t="s">
        <v>2860</v>
      </c>
      <c r="H8961" s="16" t="s">
        <v>26</v>
      </c>
      <c r="I8961" s="183">
        <v>131737</v>
      </c>
      <c r="J8961" s="183">
        <v>110712</v>
      </c>
      <c r="K8961" s="183">
        <v>109959</v>
      </c>
      <c r="L8961" s="183">
        <f>M8961+N8961+O8961</f>
        <v>753</v>
      </c>
      <c r="M8961" s="17">
        <v>753</v>
      </c>
      <c r="N8961" s="17"/>
      <c r="O8961" s="17">
        <v>0</v>
      </c>
      <c r="P8961" s="17">
        <f t="shared" si="7469"/>
        <v>110712</v>
      </c>
      <c r="Q8961" s="183">
        <f t="shared" si="7470"/>
        <v>100</v>
      </c>
    </row>
    <row r="8962" spans="1:17" x14ac:dyDescent="0.25">
      <c r="A8962" s="4" t="s">
        <v>2839</v>
      </c>
      <c r="B8962" s="4" t="s">
        <v>82</v>
      </c>
      <c r="C8962" s="4" t="s">
        <v>1324</v>
      </c>
      <c r="D8962" s="4" t="s">
        <v>3137</v>
      </c>
      <c r="E8962" s="3" t="s">
        <v>22</v>
      </c>
      <c r="F8962" s="4" t="s">
        <v>3141</v>
      </c>
      <c r="G8962" s="16" t="s">
        <v>2860</v>
      </c>
      <c r="H8962" s="16" t="s">
        <v>28</v>
      </c>
      <c r="I8962" s="183">
        <v>39200</v>
      </c>
      <c r="J8962" s="183">
        <v>40200</v>
      </c>
      <c r="K8962" s="183">
        <v>38212</v>
      </c>
      <c r="L8962" s="183">
        <f>M8962+N8962+O8962</f>
        <v>1988</v>
      </c>
      <c r="M8962" s="17">
        <v>1988</v>
      </c>
      <c r="N8962" s="17">
        <v>0</v>
      </c>
      <c r="O8962" s="17">
        <v>0</v>
      </c>
      <c r="P8962" s="17">
        <f t="shared" si="7469"/>
        <v>40200</v>
      </c>
      <c r="Q8962" s="183">
        <f t="shared" si="7470"/>
        <v>100</v>
      </c>
    </row>
    <row r="8963" spans="1:17" x14ac:dyDescent="0.25">
      <c r="A8963" s="4" t="s">
        <v>2839</v>
      </c>
      <c r="B8963" s="4" t="s">
        <v>82</v>
      </c>
      <c r="C8963" s="4" t="s">
        <v>1324</v>
      </c>
      <c r="D8963" s="4" t="s">
        <v>3137</v>
      </c>
      <c r="E8963" s="3" t="s">
        <v>22</v>
      </c>
      <c r="F8963" s="4" t="s">
        <v>3142</v>
      </c>
      <c r="G8963" s="16" t="s">
        <v>2860</v>
      </c>
      <c r="H8963" s="16" t="s">
        <v>24</v>
      </c>
      <c r="I8963" s="183">
        <v>10656</v>
      </c>
      <c r="J8963" s="183">
        <v>9656</v>
      </c>
      <c r="K8963" s="183">
        <v>0</v>
      </c>
      <c r="L8963" s="183">
        <f>M8963+N8963+O8963</f>
        <v>0</v>
      </c>
      <c r="M8963" s="17"/>
      <c r="N8963" s="17"/>
      <c r="O8963" s="17"/>
      <c r="P8963" s="17">
        <f t="shared" si="7469"/>
        <v>0</v>
      </c>
      <c r="Q8963" s="183">
        <f t="shared" si="7470"/>
        <v>0</v>
      </c>
    </row>
    <row r="8964" spans="1:17" x14ac:dyDescent="0.25">
      <c r="A8964" s="4" t="s">
        <v>2839</v>
      </c>
      <c r="B8964" s="4" t="s">
        <v>82</v>
      </c>
      <c r="C8964" s="4" t="s">
        <v>1324</v>
      </c>
      <c r="D8964" s="4" t="s">
        <v>3137</v>
      </c>
      <c r="E8964" s="3" t="s">
        <v>22</v>
      </c>
      <c r="F8964" s="4" t="s">
        <v>3143</v>
      </c>
      <c r="G8964" s="16" t="s">
        <v>2860</v>
      </c>
      <c r="H8964" s="16" t="s">
        <v>30</v>
      </c>
      <c r="I8964" s="183">
        <v>23968</v>
      </c>
      <c r="J8964" s="183">
        <v>15968</v>
      </c>
      <c r="K8964" s="183">
        <v>11881</v>
      </c>
      <c r="L8964" s="183">
        <f>M8964+N8964+O8964</f>
        <v>3993</v>
      </c>
      <c r="M8964" s="17">
        <v>1331</v>
      </c>
      <c r="N8964" s="17">
        <v>1331</v>
      </c>
      <c r="O8964" s="17">
        <v>1331</v>
      </c>
      <c r="P8964" s="17">
        <f t="shared" si="7469"/>
        <v>15874</v>
      </c>
      <c r="Q8964" s="183">
        <f t="shared" si="7470"/>
        <v>99.411322645290582</v>
      </c>
    </row>
    <row r="8965" spans="1:17" x14ac:dyDescent="0.25">
      <c r="A8965" s="4" t="s">
        <v>2839</v>
      </c>
      <c r="B8965" s="4" t="s">
        <v>82</v>
      </c>
      <c r="C8965" s="4" t="s">
        <v>1324</v>
      </c>
      <c r="D8965" s="4" t="s">
        <v>3137</v>
      </c>
      <c r="E8965" s="2" t="s">
        <v>31</v>
      </c>
      <c r="F8965" s="2" t="s">
        <v>1</v>
      </c>
      <c r="G8965" s="2" t="s">
        <v>1</v>
      </c>
      <c r="H8965" s="2" t="s">
        <v>32</v>
      </c>
      <c r="I8965" s="185">
        <f t="shared" ref="I8965:O8965" si="7476">SUM(I8966)</f>
        <v>330396</v>
      </c>
      <c r="J8965" s="185">
        <f t="shared" si="7476"/>
        <v>318714</v>
      </c>
      <c r="K8965" s="185">
        <f t="shared" si="7476"/>
        <v>241627</v>
      </c>
      <c r="L8965" s="185">
        <f t="shared" si="7476"/>
        <v>76105</v>
      </c>
      <c r="M8965" s="15">
        <f t="shared" si="7476"/>
        <v>26105</v>
      </c>
      <c r="N8965" s="15">
        <f t="shared" si="7476"/>
        <v>25000</v>
      </c>
      <c r="O8965" s="15">
        <f t="shared" si="7476"/>
        <v>25000</v>
      </c>
      <c r="P8965" s="15">
        <f t="shared" si="7469"/>
        <v>317732</v>
      </c>
      <c r="Q8965" s="185">
        <f t="shared" si="7470"/>
        <v>99.691886769956767</v>
      </c>
    </row>
    <row r="8966" spans="1:17" x14ac:dyDescent="0.25">
      <c r="A8966" s="4" t="s">
        <v>2839</v>
      </c>
      <c r="B8966" s="4" t="s">
        <v>82</v>
      </c>
      <c r="C8966" s="4" t="s">
        <v>1324</v>
      </c>
      <c r="D8966" s="4" t="s">
        <v>3137</v>
      </c>
      <c r="E8966" s="3" t="s">
        <v>34</v>
      </c>
      <c r="F8966" s="4"/>
      <c r="G8966" s="16" t="s">
        <v>2860</v>
      </c>
      <c r="H8966" s="16" t="s">
        <v>33</v>
      </c>
      <c r="I8966" s="183">
        <v>330396</v>
      </c>
      <c r="J8966" s="183">
        <v>318714</v>
      </c>
      <c r="K8966" s="183">
        <v>241627</v>
      </c>
      <c r="L8966" s="183">
        <f>M8966+N8966+O8966</f>
        <v>76105</v>
      </c>
      <c r="M8966" s="17">
        <v>26105</v>
      </c>
      <c r="N8966" s="17">
        <v>25000</v>
      </c>
      <c r="O8966" s="17">
        <v>25000</v>
      </c>
      <c r="P8966" s="17">
        <f t="shared" si="7469"/>
        <v>317732</v>
      </c>
      <c r="Q8966" s="183">
        <f t="shared" si="7470"/>
        <v>99.691886769956767</v>
      </c>
    </row>
    <row r="8967" spans="1:17" x14ac:dyDescent="0.25">
      <c r="A8967" s="4" t="s">
        <v>2839</v>
      </c>
      <c r="B8967" s="4" t="s">
        <v>82</v>
      </c>
      <c r="C8967" s="4" t="s">
        <v>1324</v>
      </c>
      <c r="D8967" s="4" t="s">
        <v>3137</v>
      </c>
      <c r="E8967" s="2" t="s">
        <v>35</v>
      </c>
      <c r="F8967" s="2" t="s">
        <v>1</v>
      </c>
      <c r="G8967" s="2" t="s">
        <v>1</v>
      </c>
      <c r="H8967" s="2" t="s">
        <v>36</v>
      </c>
      <c r="I8967" s="185">
        <f t="shared" ref="I8967:O8967" si="7477">SUM(I8968:I8976)</f>
        <v>600680</v>
      </c>
      <c r="J8967" s="185">
        <f t="shared" si="7477"/>
        <v>320903</v>
      </c>
      <c r="K8967" s="185">
        <f t="shared" si="7477"/>
        <v>255805</v>
      </c>
      <c r="L8967" s="185">
        <f t="shared" si="7477"/>
        <v>36781</v>
      </c>
      <c r="M8967" s="15">
        <f t="shared" si="7477"/>
        <v>13640</v>
      </c>
      <c r="N8967" s="15">
        <f t="shared" si="7477"/>
        <v>12659</v>
      </c>
      <c r="O8967" s="15">
        <f t="shared" si="7477"/>
        <v>10482</v>
      </c>
      <c r="P8967" s="15">
        <f t="shared" si="7469"/>
        <v>292586</v>
      </c>
      <c r="Q8967" s="185">
        <f t="shared" si="7470"/>
        <v>91.175838181631207</v>
      </c>
    </row>
    <row r="8968" spans="1:17" x14ac:dyDescent="0.25">
      <c r="A8968" s="4" t="s">
        <v>2839</v>
      </c>
      <c r="B8968" s="4" t="s">
        <v>82</v>
      </c>
      <c r="C8968" s="4" t="s">
        <v>1324</v>
      </c>
      <c r="D8968" s="4" t="s">
        <v>3137</v>
      </c>
      <c r="E8968" s="3" t="s">
        <v>39</v>
      </c>
      <c r="F8968" s="4"/>
      <c r="G8968" s="16" t="s">
        <v>2860</v>
      </c>
      <c r="H8968" s="16" t="s">
        <v>38</v>
      </c>
      <c r="I8968" s="183">
        <v>63500</v>
      </c>
      <c r="J8968" s="183">
        <v>6372</v>
      </c>
      <c r="K8968" s="183">
        <v>6372</v>
      </c>
      <c r="L8968" s="183">
        <f t="shared" ref="L8968:L8975" si="7478">M8968+N8968+O8968</f>
        <v>0</v>
      </c>
      <c r="M8968" s="17"/>
      <c r="N8968" s="17"/>
      <c r="O8968" s="17"/>
      <c r="P8968" s="17">
        <f t="shared" si="7469"/>
        <v>6372</v>
      </c>
      <c r="Q8968" s="183">
        <f t="shared" si="7470"/>
        <v>100</v>
      </c>
    </row>
    <row r="8969" spans="1:17" x14ac:dyDescent="0.25">
      <c r="A8969" s="4" t="s">
        <v>2839</v>
      </c>
      <c r="B8969" s="4" t="s">
        <v>82</v>
      </c>
      <c r="C8969" s="4" t="s">
        <v>1324</v>
      </c>
      <c r="D8969" s="4" t="s">
        <v>3137</v>
      </c>
      <c r="E8969" s="3" t="s">
        <v>197</v>
      </c>
      <c r="F8969" s="4"/>
      <c r="G8969" s="16" t="s">
        <v>2860</v>
      </c>
      <c r="H8969" s="16" t="s">
        <v>196</v>
      </c>
      <c r="I8969" s="183">
        <v>83015</v>
      </c>
      <c r="J8969" s="183">
        <v>68015</v>
      </c>
      <c r="K8969" s="183">
        <v>51012</v>
      </c>
      <c r="L8969" s="183">
        <f t="shared" si="7478"/>
        <v>17003</v>
      </c>
      <c r="M8969" s="17">
        <v>5668</v>
      </c>
      <c r="N8969" s="17">
        <v>5668</v>
      </c>
      <c r="O8969" s="17">
        <v>5667</v>
      </c>
      <c r="P8969" s="17">
        <f t="shared" si="7469"/>
        <v>68015</v>
      </c>
      <c r="Q8969" s="183">
        <f t="shared" si="7470"/>
        <v>100</v>
      </c>
    </row>
    <row r="8970" spans="1:17" x14ac:dyDescent="0.25">
      <c r="A8970" s="4" t="s">
        <v>2839</v>
      </c>
      <c r="B8970" s="4" t="s">
        <v>82</v>
      </c>
      <c r="C8970" s="4" t="s">
        <v>1324</v>
      </c>
      <c r="D8970" s="4" t="s">
        <v>3137</v>
      </c>
      <c r="E8970" s="3" t="s">
        <v>200</v>
      </c>
      <c r="F8970" s="4"/>
      <c r="G8970" s="16" t="s">
        <v>2860</v>
      </c>
      <c r="H8970" s="16" t="s">
        <v>199</v>
      </c>
      <c r="I8970" s="183">
        <v>30488</v>
      </c>
      <c r="J8970" s="183">
        <v>21488</v>
      </c>
      <c r="K8970" s="183">
        <v>16116</v>
      </c>
      <c r="L8970" s="183">
        <f t="shared" si="7478"/>
        <v>5372</v>
      </c>
      <c r="M8970" s="17">
        <v>1791</v>
      </c>
      <c r="N8970" s="17">
        <v>1791</v>
      </c>
      <c r="O8970" s="17">
        <v>1790</v>
      </c>
      <c r="P8970" s="17">
        <f t="shared" si="7469"/>
        <v>21488</v>
      </c>
      <c r="Q8970" s="183">
        <f t="shared" si="7470"/>
        <v>100</v>
      </c>
    </row>
    <row r="8971" spans="1:17" x14ac:dyDescent="0.25">
      <c r="A8971" s="4" t="s">
        <v>2839</v>
      </c>
      <c r="B8971" s="4" t="s">
        <v>82</v>
      </c>
      <c r="C8971" s="4" t="s">
        <v>1324</v>
      </c>
      <c r="D8971" s="4" t="s">
        <v>3137</v>
      </c>
      <c r="E8971" s="3" t="s">
        <v>203</v>
      </c>
      <c r="F8971" s="4"/>
      <c r="G8971" s="16" t="s">
        <v>2860</v>
      </c>
      <c r="H8971" s="16" t="s">
        <v>202</v>
      </c>
      <c r="I8971" s="183">
        <v>42500</v>
      </c>
      <c r="J8971" s="183">
        <v>214</v>
      </c>
      <c r="K8971" s="183">
        <v>214</v>
      </c>
      <c r="L8971" s="183">
        <f t="shared" si="7478"/>
        <v>0</v>
      </c>
      <c r="M8971" s="17"/>
      <c r="N8971" s="17"/>
      <c r="O8971" s="17"/>
      <c r="P8971" s="17">
        <f t="shared" si="7469"/>
        <v>214</v>
      </c>
      <c r="Q8971" s="183">
        <f t="shared" si="7470"/>
        <v>100</v>
      </c>
    </row>
    <row r="8972" spans="1:17" x14ac:dyDescent="0.25">
      <c r="A8972" s="4" t="s">
        <v>2839</v>
      </c>
      <c r="B8972" s="4" t="s">
        <v>82</v>
      </c>
      <c r="C8972" s="4" t="s">
        <v>1324</v>
      </c>
      <c r="D8972" s="4" t="s">
        <v>3137</v>
      </c>
      <c r="E8972" s="3" t="s">
        <v>206</v>
      </c>
      <c r="F8972" s="4"/>
      <c r="G8972" s="16" t="s">
        <v>2860</v>
      </c>
      <c r="H8972" s="16" t="s">
        <v>205</v>
      </c>
      <c r="I8972" s="183">
        <v>12000</v>
      </c>
      <c r="J8972" s="183">
        <v>0</v>
      </c>
      <c r="K8972" s="183">
        <v>0</v>
      </c>
      <c r="L8972" s="183">
        <f t="shared" si="7478"/>
        <v>0</v>
      </c>
      <c r="M8972" s="17"/>
      <c r="N8972" s="17"/>
      <c r="O8972" s="17"/>
      <c r="P8972" s="17">
        <f t="shared" si="7469"/>
        <v>0</v>
      </c>
      <c r="Q8972" s="161" t="str">
        <f t="shared" si="7470"/>
        <v>-</v>
      </c>
    </row>
    <row r="8973" spans="1:17" x14ac:dyDescent="0.25">
      <c r="A8973" s="4" t="s">
        <v>2839</v>
      </c>
      <c r="B8973" s="4" t="s">
        <v>82</v>
      </c>
      <c r="C8973" s="4" t="s">
        <v>1324</v>
      </c>
      <c r="D8973" s="4" t="s">
        <v>3137</v>
      </c>
      <c r="E8973" s="3" t="s">
        <v>209</v>
      </c>
      <c r="F8973" s="4"/>
      <c r="G8973" s="16" t="s">
        <v>2860</v>
      </c>
      <c r="H8973" s="16" t="s">
        <v>208</v>
      </c>
      <c r="I8973" s="183">
        <v>6000</v>
      </c>
      <c r="J8973" s="183">
        <v>0</v>
      </c>
      <c r="K8973" s="183">
        <v>0</v>
      </c>
      <c r="L8973" s="183">
        <f t="shared" si="7478"/>
        <v>0</v>
      </c>
      <c r="M8973" s="17"/>
      <c r="N8973" s="17"/>
      <c r="O8973" s="17"/>
      <c r="P8973" s="17">
        <f t="shared" si="7469"/>
        <v>0</v>
      </c>
      <c r="Q8973" s="161" t="str">
        <f t="shared" si="7470"/>
        <v>-</v>
      </c>
    </row>
    <row r="8974" spans="1:17" x14ac:dyDescent="0.25">
      <c r="A8974" s="4" t="s">
        <v>2839</v>
      </c>
      <c r="B8974" s="4" t="s">
        <v>82</v>
      </c>
      <c r="C8974" s="4" t="s">
        <v>1324</v>
      </c>
      <c r="D8974" s="4" t="s">
        <v>3137</v>
      </c>
      <c r="E8974" s="3" t="s">
        <v>212</v>
      </c>
      <c r="F8974" s="4"/>
      <c r="G8974" s="16" t="s">
        <v>2860</v>
      </c>
      <c r="H8974" s="16" t="s">
        <v>211</v>
      </c>
      <c r="I8974" s="183">
        <v>44500</v>
      </c>
      <c r="J8974" s="183">
        <v>33500</v>
      </c>
      <c r="K8974" s="183">
        <v>25875</v>
      </c>
      <c r="L8974" s="183">
        <f t="shared" si="7478"/>
        <v>7625</v>
      </c>
      <c r="M8974" s="17">
        <v>2600</v>
      </c>
      <c r="N8974" s="17">
        <v>2600</v>
      </c>
      <c r="O8974" s="17">
        <v>2425</v>
      </c>
      <c r="P8974" s="17">
        <f t="shared" si="7469"/>
        <v>33500</v>
      </c>
      <c r="Q8974" s="183">
        <f t="shared" si="7470"/>
        <v>100</v>
      </c>
    </row>
    <row r="8975" spans="1:17" x14ac:dyDescent="0.25">
      <c r="A8975" s="4" t="s">
        <v>2839</v>
      </c>
      <c r="B8975" s="4" t="s">
        <v>82</v>
      </c>
      <c r="C8975" s="4" t="s">
        <v>1324</v>
      </c>
      <c r="D8975" s="4" t="s">
        <v>3137</v>
      </c>
      <c r="E8975" s="3" t="s">
        <v>215</v>
      </c>
      <c r="F8975" s="4"/>
      <c r="G8975" s="16" t="s">
        <v>2860</v>
      </c>
      <c r="H8975" s="16" t="s">
        <v>214</v>
      </c>
      <c r="I8975" s="183">
        <v>20000</v>
      </c>
      <c r="J8975" s="183">
        <v>0</v>
      </c>
      <c r="K8975" s="183">
        <v>0</v>
      </c>
      <c r="L8975" s="183">
        <f t="shared" si="7478"/>
        <v>0</v>
      </c>
      <c r="M8975" s="17"/>
      <c r="N8975" s="17"/>
      <c r="O8975" s="17"/>
      <c r="P8975" s="17">
        <f t="shared" si="7469"/>
        <v>0</v>
      </c>
      <c r="Q8975" s="161" t="str">
        <f t="shared" si="7470"/>
        <v>-</v>
      </c>
    </row>
    <row r="8976" spans="1:17" x14ac:dyDescent="0.25">
      <c r="A8976" s="1" t="s">
        <v>2839</v>
      </c>
      <c r="B8976" s="1" t="s">
        <v>82</v>
      </c>
      <c r="C8976" s="1" t="s">
        <v>1324</v>
      </c>
      <c r="D8976" s="1" t="s">
        <v>3137</v>
      </c>
      <c r="E8976" s="1" t="s">
        <v>40</v>
      </c>
      <c r="F8976" s="4" t="s">
        <v>1</v>
      </c>
      <c r="G8976" s="16" t="s">
        <v>1</v>
      </c>
      <c r="H8976" s="2" t="s">
        <v>41</v>
      </c>
      <c r="I8976" s="185">
        <f t="shared" ref="I8976:O8976" si="7479">SUM(I8977:I8980)</f>
        <v>298677</v>
      </c>
      <c r="J8976" s="185">
        <f t="shared" si="7479"/>
        <v>191314</v>
      </c>
      <c r="K8976" s="185">
        <f t="shared" si="7479"/>
        <v>156216</v>
      </c>
      <c r="L8976" s="185">
        <f t="shared" si="7479"/>
        <v>6781</v>
      </c>
      <c r="M8976" s="15">
        <f t="shared" si="7479"/>
        <v>3581</v>
      </c>
      <c r="N8976" s="15">
        <f t="shared" si="7479"/>
        <v>2600</v>
      </c>
      <c r="O8976" s="15">
        <f t="shared" si="7479"/>
        <v>600</v>
      </c>
      <c r="P8976" s="15">
        <f t="shared" si="7469"/>
        <v>162997</v>
      </c>
      <c r="Q8976" s="185">
        <f t="shared" si="7470"/>
        <v>85.198678612124567</v>
      </c>
    </row>
    <row r="8977" spans="1:17" x14ac:dyDescent="0.25">
      <c r="A8977" s="4" t="s">
        <v>2839</v>
      </c>
      <c r="B8977" s="4" t="s">
        <v>82</v>
      </c>
      <c r="C8977" s="4" t="s">
        <v>1324</v>
      </c>
      <c r="D8977" s="4" t="s">
        <v>3137</v>
      </c>
      <c r="E8977" s="3" t="s">
        <v>42</v>
      </c>
      <c r="F8977" s="4"/>
      <c r="G8977" s="16" t="s">
        <v>2860</v>
      </c>
      <c r="H8977" s="16" t="s">
        <v>41</v>
      </c>
      <c r="I8977" s="183">
        <v>163997</v>
      </c>
      <c r="J8977" s="183">
        <v>73128</v>
      </c>
      <c r="K8977" s="183">
        <v>65686</v>
      </c>
      <c r="L8977" s="183">
        <f>M8977+N8977+O8977</f>
        <v>4481</v>
      </c>
      <c r="M8977" s="17">
        <v>2481</v>
      </c>
      <c r="N8977" s="17">
        <v>2000</v>
      </c>
      <c r="O8977" s="17">
        <v>0</v>
      </c>
      <c r="P8977" s="17">
        <f t="shared" si="7469"/>
        <v>70167</v>
      </c>
      <c r="Q8977" s="183">
        <f t="shared" si="7470"/>
        <v>95.950935346242204</v>
      </c>
    </row>
    <row r="8978" spans="1:17" ht="22.5" x14ac:dyDescent="0.25">
      <c r="A8978" s="4" t="s">
        <v>2839</v>
      </c>
      <c r="B8978" s="4" t="s">
        <v>82</v>
      </c>
      <c r="C8978" s="4" t="s">
        <v>1324</v>
      </c>
      <c r="D8978" s="4" t="s">
        <v>3137</v>
      </c>
      <c r="E8978" s="3" t="s">
        <v>42</v>
      </c>
      <c r="F8978" s="4" t="s">
        <v>3144</v>
      </c>
      <c r="G8978" s="16" t="s">
        <v>2860</v>
      </c>
      <c r="H8978" s="16" t="s">
        <v>50</v>
      </c>
      <c r="I8978" s="183">
        <v>22971</v>
      </c>
      <c r="J8978" s="183">
        <v>8592</v>
      </c>
      <c r="K8978" s="183">
        <v>8095</v>
      </c>
      <c r="L8978" s="183">
        <f>M8978+N8978+O8978</f>
        <v>400</v>
      </c>
      <c r="M8978" s="17">
        <v>400</v>
      </c>
      <c r="N8978" s="17">
        <v>0</v>
      </c>
      <c r="O8978" s="17">
        <v>0</v>
      </c>
      <c r="P8978" s="17">
        <f t="shared" si="7469"/>
        <v>8495</v>
      </c>
      <c r="Q8978" s="183">
        <f t="shared" si="7470"/>
        <v>98.871042830540034</v>
      </c>
    </row>
    <row r="8979" spans="1:17" ht="22.5" x14ac:dyDescent="0.25">
      <c r="A8979" s="4" t="s">
        <v>2839</v>
      </c>
      <c r="B8979" s="4" t="s">
        <v>82</v>
      </c>
      <c r="C8979" s="4" t="s">
        <v>1324</v>
      </c>
      <c r="D8979" s="4" t="s">
        <v>3137</v>
      </c>
      <c r="E8979" s="3" t="s">
        <v>42</v>
      </c>
      <c r="F8979" s="4" t="s">
        <v>3145</v>
      </c>
      <c r="G8979" s="16" t="s">
        <v>2860</v>
      </c>
      <c r="H8979" s="16" t="s">
        <v>56</v>
      </c>
      <c r="I8979" s="183">
        <v>11709</v>
      </c>
      <c r="J8979" s="183">
        <v>9594</v>
      </c>
      <c r="K8979" s="183">
        <v>7438</v>
      </c>
      <c r="L8979" s="183">
        <f>M8979+N8979+O8979</f>
        <v>1900</v>
      </c>
      <c r="M8979" s="17">
        <v>700</v>
      </c>
      <c r="N8979" s="17">
        <v>600</v>
      </c>
      <c r="O8979" s="17">
        <v>600</v>
      </c>
      <c r="P8979" s="17">
        <f t="shared" si="7469"/>
        <v>9338</v>
      </c>
      <c r="Q8979" s="183">
        <f t="shared" si="7470"/>
        <v>97.331665624348545</v>
      </c>
    </row>
    <row r="8980" spans="1:17" ht="22.5" x14ac:dyDescent="0.25">
      <c r="A8980" s="4" t="s">
        <v>2839</v>
      </c>
      <c r="B8980" s="4" t="s">
        <v>82</v>
      </c>
      <c r="C8980" s="4" t="s">
        <v>1324</v>
      </c>
      <c r="D8980" s="4" t="s">
        <v>3137</v>
      </c>
      <c r="E8980" s="3" t="s">
        <v>42</v>
      </c>
      <c r="F8980" s="4" t="s">
        <v>3371</v>
      </c>
      <c r="G8980" s="16" t="s">
        <v>2860</v>
      </c>
      <c r="H8980" s="16" t="s">
        <v>3301</v>
      </c>
      <c r="I8980" s="183">
        <v>100000</v>
      </c>
      <c r="J8980" s="183">
        <v>100000</v>
      </c>
      <c r="K8980" s="183">
        <v>74997</v>
      </c>
      <c r="L8980" s="183">
        <f>M8980+N8980+O8980</f>
        <v>0</v>
      </c>
      <c r="M8980" s="208"/>
      <c r="N8980" s="208"/>
      <c r="O8980" s="208"/>
      <c r="P8980" s="17">
        <f t="shared" si="7469"/>
        <v>74997</v>
      </c>
      <c r="Q8980" s="183">
        <f t="shared" si="7470"/>
        <v>74.997</v>
      </c>
    </row>
    <row r="8981" spans="1:17" ht="22.5" x14ac:dyDescent="0.25">
      <c r="A8981" s="1" t="s">
        <v>1</v>
      </c>
      <c r="B8981" s="1" t="s">
        <v>1</v>
      </c>
      <c r="C8981" s="1" t="s">
        <v>1</v>
      </c>
      <c r="D8981" s="2" t="s">
        <v>1</v>
      </c>
      <c r="E8981" s="2" t="s">
        <v>1</v>
      </c>
      <c r="F8981" s="2" t="s">
        <v>1</v>
      </c>
      <c r="G8981" s="2" t="s">
        <v>1</v>
      </c>
      <c r="H8981" s="13" t="s">
        <v>57</v>
      </c>
      <c r="I8981" s="184">
        <f t="shared" ref="I8981:O8981" si="7480">SUM(I8982)</f>
        <v>31600</v>
      </c>
      <c r="J8981" s="184">
        <f t="shared" si="7480"/>
        <v>0</v>
      </c>
      <c r="K8981" s="184">
        <f t="shared" si="7480"/>
        <v>0</v>
      </c>
      <c r="L8981" s="184">
        <f t="shared" si="7480"/>
        <v>0</v>
      </c>
      <c r="M8981" s="14">
        <f t="shared" si="7480"/>
        <v>0</v>
      </c>
      <c r="N8981" s="14">
        <f t="shared" si="7480"/>
        <v>0</v>
      </c>
      <c r="O8981" s="14">
        <f t="shared" si="7480"/>
        <v>0</v>
      </c>
      <c r="P8981" s="14">
        <f t="shared" si="7469"/>
        <v>0</v>
      </c>
      <c r="Q8981" s="163" t="str">
        <f t="shared" si="7470"/>
        <v>-</v>
      </c>
    </row>
    <row r="8982" spans="1:17" x14ac:dyDescent="0.25">
      <c r="A8982" s="4" t="s">
        <v>2839</v>
      </c>
      <c r="B8982" s="4" t="s">
        <v>82</v>
      </c>
      <c r="C8982" s="4" t="s">
        <v>1324</v>
      </c>
      <c r="D8982" s="4" t="s">
        <v>3137</v>
      </c>
      <c r="E8982" s="2" t="s">
        <v>58</v>
      </c>
      <c r="F8982" s="2" t="s">
        <v>1</v>
      </c>
      <c r="G8982" s="2" t="s">
        <v>1</v>
      </c>
      <c r="H8982" s="2" t="s">
        <v>59</v>
      </c>
      <c r="I8982" s="185">
        <f t="shared" ref="I8982:L8982" si="7481">SUM(I8983:I8985)</f>
        <v>31600</v>
      </c>
      <c r="J8982" s="185">
        <f t="shared" ref="J8982" si="7482">SUM(J8983:J8985)</f>
        <v>0</v>
      </c>
      <c r="K8982" s="185">
        <f t="shared" ref="K8982" si="7483">SUM(K8983:K8985)</f>
        <v>0</v>
      </c>
      <c r="L8982" s="185">
        <f t="shared" si="7481"/>
        <v>0</v>
      </c>
      <c r="M8982" s="15">
        <f t="shared" ref="M8982:O8982" si="7484">SUM(M8983:M8985)</f>
        <v>0</v>
      </c>
      <c r="N8982" s="15">
        <f t="shared" si="7484"/>
        <v>0</v>
      </c>
      <c r="O8982" s="15">
        <f t="shared" si="7484"/>
        <v>0</v>
      </c>
      <c r="P8982" s="15">
        <f t="shared" si="7469"/>
        <v>0</v>
      </c>
      <c r="Q8982" s="164" t="str">
        <f t="shared" si="7470"/>
        <v>-</v>
      </c>
    </row>
    <row r="8983" spans="1:17" x14ac:dyDescent="0.25">
      <c r="A8983" s="4" t="s">
        <v>2839</v>
      </c>
      <c r="B8983" s="4" t="s">
        <v>82</v>
      </c>
      <c r="C8983" s="4" t="s">
        <v>1324</v>
      </c>
      <c r="D8983" s="4" t="s">
        <v>3137</v>
      </c>
      <c r="E8983" s="3" t="s">
        <v>105</v>
      </c>
      <c r="F8983" s="4"/>
      <c r="G8983" s="16" t="s">
        <v>2860</v>
      </c>
      <c r="H8983" s="16" t="s">
        <v>104</v>
      </c>
      <c r="I8983" s="183">
        <v>100</v>
      </c>
      <c r="J8983" s="183">
        <v>0</v>
      </c>
      <c r="K8983" s="183">
        <v>0</v>
      </c>
      <c r="L8983" s="183">
        <f>M8983+N8983+O8983</f>
        <v>0</v>
      </c>
      <c r="M8983" s="17"/>
      <c r="N8983" s="17"/>
      <c r="O8983" s="17"/>
      <c r="P8983" s="17">
        <f t="shared" si="7469"/>
        <v>0</v>
      </c>
      <c r="Q8983" s="161" t="str">
        <f t="shared" si="7470"/>
        <v>-</v>
      </c>
    </row>
    <row r="8984" spans="1:17" x14ac:dyDescent="0.25">
      <c r="A8984" s="4" t="s">
        <v>2839</v>
      </c>
      <c r="B8984" s="4" t="s">
        <v>82</v>
      </c>
      <c r="C8984" s="4" t="s">
        <v>1324</v>
      </c>
      <c r="D8984" s="4" t="s">
        <v>3137</v>
      </c>
      <c r="E8984" s="3" t="s">
        <v>62</v>
      </c>
      <c r="F8984" s="4"/>
      <c r="G8984" s="16" t="s">
        <v>2860</v>
      </c>
      <c r="H8984" s="16" t="s">
        <v>61</v>
      </c>
      <c r="I8984" s="183">
        <v>1500</v>
      </c>
      <c r="J8984" s="183">
        <v>0</v>
      </c>
      <c r="K8984" s="183">
        <v>0</v>
      </c>
      <c r="L8984" s="183">
        <f>M8984+N8984+O8984</f>
        <v>0</v>
      </c>
      <c r="M8984" s="17"/>
      <c r="N8984" s="17"/>
      <c r="O8984" s="17"/>
      <c r="P8984" s="17">
        <f t="shared" si="7469"/>
        <v>0</v>
      </c>
      <c r="Q8984" s="161" t="str">
        <f t="shared" si="7470"/>
        <v>-</v>
      </c>
    </row>
    <row r="8985" spans="1:17" x14ac:dyDescent="0.25">
      <c r="A8985" s="4" t="s">
        <v>2839</v>
      </c>
      <c r="B8985" s="4" t="s">
        <v>82</v>
      </c>
      <c r="C8985" s="4" t="s">
        <v>1324</v>
      </c>
      <c r="D8985" s="4" t="s">
        <v>3137</v>
      </c>
      <c r="E8985" s="3" t="s">
        <v>69</v>
      </c>
      <c r="F8985" s="4"/>
      <c r="G8985" s="16" t="s">
        <v>2860</v>
      </c>
      <c r="H8985" s="16" t="s">
        <v>68</v>
      </c>
      <c r="I8985" s="183">
        <v>30000</v>
      </c>
      <c r="J8985" s="183">
        <v>0</v>
      </c>
      <c r="K8985" s="183">
        <v>0</v>
      </c>
      <c r="L8985" s="183">
        <f>M8985+N8985+O8985</f>
        <v>0</v>
      </c>
      <c r="M8985" s="17"/>
      <c r="N8985" s="17"/>
      <c r="O8985" s="17"/>
      <c r="P8985" s="17">
        <f t="shared" si="7469"/>
        <v>0</v>
      </c>
      <c r="Q8985" s="161" t="str">
        <f t="shared" si="7470"/>
        <v>-</v>
      </c>
    </row>
    <row r="8986" spans="1:17" ht="22.5" x14ac:dyDescent="0.25">
      <c r="A8986" s="1" t="s">
        <v>1</v>
      </c>
      <c r="B8986" s="1" t="s">
        <v>1</v>
      </c>
      <c r="C8986" s="1" t="s">
        <v>1</v>
      </c>
      <c r="D8986" s="2" t="s">
        <v>1</v>
      </c>
      <c r="E8986" s="2" t="s">
        <v>1</v>
      </c>
      <c r="F8986" s="2" t="s">
        <v>1</v>
      </c>
      <c r="G8986" s="2" t="s">
        <v>1</v>
      </c>
      <c r="H8986" s="13" t="s">
        <v>70</v>
      </c>
      <c r="I8986" s="184">
        <f t="shared" ref="I8986:O8986" si="7485">SUM(I8987)</f>
        <v>98300</v>
      </c>
      <c r="J8986" s="184">
        <f t="shared" si="7485"/>
        <v>69828</v>
      </c>
      <c r="K8986" s="184">
        <f t="shared" si="7485"/>
        <v>69828</v>
      </c>
      <c r="L8986" s="184">
        <f t="shared" si="7485"/>
        <v>0</v>
      </c>
      <c r="M8986" s="14">
        <f t="shared" si="7485"/>
        <v>0</v>
      </c>
      <c r="N8986" s="14">
        <f t="shared" si="7485"/>
        <v>0</v>
      </c>
      <c r="O8986" s="14">
        <f t="shared" si="7485"/>
        <v>0</v>
      </c>
      <c r="P8986" s="14">
        <f t="shared" si="7469"/>
        <v>69828</v>
      </c>
      <c r="Q8986" s="184">
        <f t="shared" si="7470"/>
        <v>100</v>
      </c>
    </row>
    <row r="8987" spans="1:17" x14ac:dyDescent="0.25">
      <c r="A8987" s="4" t="s">
        <v>2839</v>
      </c>
      <c r="B8987" s="4" t="s">
        <v>82</v>
      </c>
      <c r="C8987" s="4" t="s">
        <v>1324</v>
      </c>
      <c r="D8987" s="4" t="s">
        <v>3137</v>
      </c>
      <c r="E8987" s="2" t="s">
        <v>71</v>
      </c>
      <c r="F8987" s="2" t="s">
        <v>1</v>
      </c>
      <c r="G8987" s="2" t="s">
        <v>1</v>
      </c>
      <c r="H8987" s="2" t="s">
        <v>72</v>
      </c>
      <c r="I8987" s="185">
        <f t="shared" ref="I8987:L8987" si="7486">SUM(I8988:I8991)</f>
        <v>98300</v>
      </c>
      <c r="J8987" s="185">
        <f t="shared" ref="J8987" si="7487">SUM(J8988:J8991)</f>
        <v>69828</v>
      </c>
      <c r="K8987" s="185">
        <f t="shared" ref="K8987" si="7488">SUM(K8988:K8991)</f>
        <v>69828</v>
      </c>
      <c r="L8987" s="185">
        <f t="shared" si="7486"/>
        <v>0</v>
      </c>
      <c r="M8987" s="15">
        <f t="shared" ref="M8987:O8987" si="7489">SUM(M8988:M8991)</f>
        <v>0</v>
      </c>
      <c r="N8987" s="15">
        <f t="shared" si="7489"/>
        <v>0</v>
      </c>
      <c r="O8987" s="15">
        <f t="shared" si="7489"/>
        <v>0</v>
      </c>
      <c r="P8987" s="15">
        <f t="shared" si="7469"/>
        <v>69828</v>
      </c>
      <c r="Q8987" s="185">
        <f t="shared" si="7470"/>
        <v>100</v>
      </c>
    </row>
    <row r="8988" spans="1:17" x14ac:dyDescent="0.25">
      <c r="A8988" s="4" t="s">
        <v>2839</v>
      </c>
      <c r="B8988" s="4" t="s">
        <v>82</v>
      </c>
      <c r="C8988" s="4" t="s">
        <v>1324</v>
      </c>
      <c r="D8988" s="4" t="s">
        <v>3137</v>
      </c>
      <c r="E8988" s="3" t="s">
        <v>75</v>
      </c>
      <c r="F8988" s="4"/>
      <c r="G8988" s="16" t="s">
        <v>2860</v>
      </c>
      <c r="H8988" s="16" t="s">
        <v>74</v>
      </c>
      <c r="I8988" s="183">
        <v>81000</v>
      </c>
      <c r="J8988" s="183">
        <v>69828</v>
      </c>
      <c r="K8988" s="183">
        <v>69828</v>
      </c>
      <c r="L8988" s="183">
        <f>M8988+N8988+O8988</f>
        <v>0</v>
      </c>
      <c r="M8988" s="17"/>
      <c r="N8988" s="17"/>
      <c r="O8988" s="17"/>
      <c r="P8988" s="17">
        <f t="shared" si="7469"/>
        <v>69828</v>
      </c>
      <c r="Q8988" s="183">
        <f t="shared" si="7470"/>
        <v>100</v>
      </c>
    </row>
    <row r="8989" spans="1:17" x14ac:dyDescent="0.25">
      <c r="A8989" s="4" t="s">
        <v>2839</v>
      </c>
      <c r="B8989" s="4" t="s">
        <v>82</v>
      </c>
      <c r="C8989" s="4" t="s">
        <v>1324</v>
      </c>
      <c r="D8989" s="4" t="s">
        <v>3137</v>
      </c>
      <c r="E8989" s="3" t="s">
        <v>2720</v>
      </c>
      <c r="F8989" s="4"/>
      <c r="G8989" s="16" t="s">
        <v>2860</v>
      </c>
      <c r="H8989" s="16" t="s">
        <v>2719</v>
      </c>
      <c r="I8989" s="183">
        <v>5500</v>
      </c>
      <c r="J8989" s="183">
        <v>0</v>
      </c>
      <c r="K8989" s="183">
        <v>0</v>
      </c>
      <c r="L8989" s="183">
        <f>M8989+N8989+O8989</f>
        <v>0</v>
      </c>
      <c r="M8989" s="17"/>
      <c r="N8989" s="17"/>
      <c r="O8989" s="17"/>
      <c r="P8989" s="17">
        <f t="shared" si="7469"/>
        <v>0</v>
      </c>
      <c r="Q8989" s="161" t="str">
        <f t="shared" si="7470"/>
        <v>-</v>
      </c>
    </row>
    <row r="8990" spans="1:17" x14ac:dyDescent="0.25">
      <c r="A8990" s="4" t="s">
        <v>2839</v>
      </c>
      <c r="B8990" s="4" t="s">
        <v>82</v>
      </c>
      <c r="C8990" s="4" t="s">
        <v>1324</v>
      </c>
      <c r="D8990" s="4" t="s">
        <v>3137</v>
      </c>
      <c r="E8990" s="3" t="s">
        <v>183</v>
      </c>
      <c r="F8990" s="4"/>
      <c r="G8990" s="16" t="s">
        <v>2860</v>
      </c>
      <c r="H8990" s="16" t="s">
        <v>182</v>
      </c>
      <c r="I8990" s="183">
        <v>4900</v>
      </c>
      <c r="J8990" s="183">
        <v>0</v>
      </c>
      <c r="K8990" s="183">
        <v>0</v>
      </c>
      <c r="L8990" s="183">
        <f>M8990+N8990+O8990</f>
        <v>0</v>
      </c>
      <c r="M8990" s="17"/>
      <c r="N8990" s="17"/>
      <c r="O8990" s="17"/>
      <c r="P8990" s="17">
        <f t="shared" si="7469"/>
        <v>0</v>
      </c>
      <c r="Q8990" s="161" t="str">
        <f t="shared" si="7470"/>
        <v>-</v>
      </c>
    </row>
    <row r="8991" spans="1:17" x14ac:dyDescent="0.25">
      <c r="A8991" s="4" t="s">
        <v>2839</v>
      </c>
      <c r="B8991" s="4" t="s">
        <v>82</v>
      </c>
      <c r="C8991" s="4" t="s">
        <v>1324</v>
      </c>
      <c r="D8991" s="4" t="s">
        <v>3137</v>
      </c>
      <c r="E8991" s="3" t="s">
        <v>341</v>
      </c>
      <c r="F8991" s="4"/>
      <c r="G8991" s="16" t="s">
        <v>2860</v>
      </c>
      <c r="H8991" s="16" t="s">
        <v>340</v>
      </c>
      <c r="I8991" s="183">
        <v>6900</v>
      </c>
      <c r="J8991" s="183">
        <v>0</v>
      </c>
      <c r="K8991" s="183">
        <v>0</v>
      </c>
      <c r="L8991" s="183">
        <f>M8991+N8991+O8991</f>
        <v>0</v>
      </c>
      <c r="M8991" s="17"/>
      <c r="N8991" s="17"/>
      <c r="O8991" s="17"/>
      <c r="P8991" s="17">
        <f t="shared" si="7469"/>
        <v>0</v>
      </c>
      <c r="Q8991" s="161" t="str">
        <f t="shared" si="7470"/>
        <v>-</v>
      </c>
    </row>
    <row r="8992" spans="1:17" x14ac:dyDescent="0.25">
      <c r="A8992" s="16" t="s">
        <v>1</v>
      </c>
      <c r="B8992" s="16" t="s">
        <v>1</v>
      </c>
      <c r="C8992" s="16" t="s">
        <v>1</v>
      </c>
      <c r="D8992" s="16" t="s">
        <v>1</v>
      </c>
      <c r="E8992" s="16" t="s">
        <v>1</v>
      </c>
      <c r="F8992" s="16" t="s">
        <v>1</v>
      </c>
      <c r="G8992" s="16" t="s">
        <v>1</v>
      </c>
      <c r="H8992" s="13" t="s">
        <v>3146</v>
      </c>
      <c r="I8992" s="184">
        <f t="shared" ref="I8992:K8992" si="7490">SUM(I8956,I8981,I8986)</f>
        <v>4358755</v>
      </c>
      <c r="J8992" s="184">
        <f t="shared" si="7490"/>
        <v>3889429</v>
      </c>
      <c r="K8992" s="184">
        <f t="shared" si="7490"/>
        <v>3010437</v>
      </c>
      <c r="L8992" s="184">
        <f>SUM(L8956,L8981,L8986)</f>
        <v>812906</v>
      </c>
      <c r="M8992" s="14">
        <f t="shared" ref="M8992:O8992" si="7491">SUM(M8956,M8981,M8986)</f>
        <v>289610</v>
      </c>
      <c r="N8992" s="14">
        <f t="shared" si="7491"/>
        <v>284783</v>
      </c>
      <c r="O8992" s="14">
        <f t="shared" si="7491"/>
        <v>238513</v>
      </c>
      <c r="P8992" s="14">
        <f t="shared" si="7469"/>
        <v>3823343</v>
      </c>
      <c r="Q8992" s="184">
        <f t="shared" si="7470"/>
        <v>98.30088169754481</v>
      </c>
    </row>
    <row r="8993" spans="1:17" ht="15.75" thickBot="1" x14ac:dyDescent="0.3">
      <c r="A8993" s="16" t="s">
        <v>1</v>
      </c>
      <c r="B8993" s="16" t="s">
        <v>1</v>
      </c>
      <c r="C8993" s="16" t="s">
        <v>1</v>
      </c>
      <c r="D8993" s="16" t="s">
        <v>1</v>
      </c>
      <c r="E8993" s="16" t="s">
        <v>1</v>
      </c>
      <c r="F8993" s="16" t="s">
        <v>1</v>
      </c>
      <c r="G8993" s="16" t="s">
        <v>1</v>
      </c>
      <c r="H8993" s="2" t="s">
        <v>77</v>
      </c>
      <c r="I8993" s="185">
        <v>58</v>
      </c>
      <c r="J8993" s="185">
        <v>58</v>
      </c>
      <c r="K8993" s="185"/>
      <c r="L8993" s="185"/>
      <c r="M8993" s="15" t="s">
        <v>1</v>
      </c>
      <c r="N8993" s="15" t="s">
        <v>1</v>
      </c>
      <c r="O8993" s="15"/>
      <c r="P8993" s="15"/>
      <c r="Q8993" s="164"/>
    </row>
    <row r="8994" spans="1:17" ht="45.75" thickBot="1" x14ac:dyDescent="0.3">
      <c r="A8994" s="212" t="s">
        <v>1</v>
      </c>
      <c r="B8994" s="212" t="s">
        <v>1</v>
      </c>
      <c r="C8994" s="212" t="s">
        <v>1</v>
      </c>
      <c r="D8994" s="212" t="s">
        <v>1</v>
      </c>
      <c r="E8994" s="212" t="s">
        <v>1</v>
      </c>
      <c r="F8994" s="212" t="s">
        <v>1</v>
      </c>
      <c r="G8994" s="214" t="s">
        <v>1</v>
      </c>
      <c r="H8994" s="5" t="s">
        <v>78</v>
      </c>
      <c r="I8994" s="109" t="s">
        <v>3374</v>
      </c>
      <c r="J8994" s="109" t="s">
        <v>3433</v>
      </c>
      <c r="K8994" s="109" t="s">
        <v>3437</v>
      </c>
      <c r="L8994" s="109" t="s">
        <v>3434</v>
      </c>
      <c r="M8994" s="5" t="s">
        <v>3439</v>
      </c>
      <c r="N8994" s="5" t="s">
        <v>3440</v>
      </c>
      <c r="O8994" s="5" t="s">
        <v>3441</v>
      </c>
      <c r="P8994" s="5" t="s">
        <v>3438</v>
      </c>
      <c r="Q8994" s="162" t="s">
        <v>3302</v>
      </c>
    </row>
    <row r="8995" spans="1:17" x14ac:dyDescent="0.25">
      <c r="A8995" s="213"/>
      <c r="B8995" s="213"/>
      <c r="C8995" s="213"/>
      <c r="D8995" s="213"/>
      <c r="E8995" s="213"/>
      <c r="F8995" s="213"/>
      <c r="G8995" s="215"/>
      <c r="H8995" s="18" t="s">
        <v>1</v>
      </c>
      <c r="I8995" s="110">
        <v>1</v>
      </c>
      <c r="J8995" s="110">
        <v>2</v>
      </c>
      <c r="K8995" s="110">
        <v>20</v>
      </c>
      <c r="L8995" s="110" t="s">
        <v>3402</v>
      </c>
      <c r="M8995" s="12">
        <v>5</v>
      </c>
      <c r="N8995" s="12">
        <v>6</v>
      </c>
      <c r="O8995" s="12">
        <v>7</v>
      </c>
      <c r="P8995" s="12" t="s">
        <v>3303</v>
      </c>
      <c r="Q8995" s="110">
        <v>9</v>
      </c>
    </row>
    <row r="8996" spans="1:17" x14ac:dyDescent="0.25">
      <c r="A8996" s="213"/>
      <c r="B8996" s="213"/>
      <c r="C8996" s="213"/>
      <c r="D8996" s="213"/>
      <c r="E8996" s="213"/>
      <c r="F8996" s="213"/>
      <c r="G8996" s="215"/>
      <c r="H8996" s="19" t="s">
        <v>2874</v>
      </c>
      <c r="I8996" s="186">
        <f t="shared" ref="I8996:L8996" si="7492">SUM(I8992)</f>
        <v>4358755</v>
      </c>
      <c r="J8996" s="186">
        <f t="shared" ref="J8996" si="7493">SUM(J8992)</f>
        <v>3889429</v>
      </c>
      <c r="K8996" s="186">
        <f t="shared" ref="K8996" si="7494">SUM(K8992)</f>
        <v>3010437</v>
      </c>
      <c r="L8996" s="186">
        <f t="shared" si="7492"/>
        <v>812906</v>
      </c>
      <c r="M8996" s="20">
        <f t="shared" ref="M8996:O8996" si="7495">SUM(M8992)</f>
        <v>289610</v>
      </c>
      <c r="N8996" s="20">
        <f t="shared" si="7495"/>
        <v>284783</v>
      </c>
      <c r="O8996" s="20">
        <f t="shared" si="7495"/>
        <v>238513</v>
      </c>
      <c r="P8996" s="20">
        <f>K8996+L8996</f>
        <v>3823343</v>
      </c>
      <c r="Q8996" s="186">
        <f>IF(J8996=0,"-",P8996/J8996*100)</f>
        <v>98.30088169754481</v>
      </c>
    </row>
    <row r="8997" spans="1:17" x14ac:dyDescent="0.25">
      <c r="A8997" s="213"/>
      <c r="B8997" s="213"/>
      <c r="C8997" s="213"/>
      <c r="D8997" s="213"/>
      <c r="E8997" s="213"/>
      <c r="F8997" s="213"/>
      <c r="G8997" s="215"/>
      <c r="H8997" s="21" t="s">
        <v>80</v>
      </c>
      <c r="I8997" s="186">
        <f t="shared" ref="I8997:L8997" si="7496">SUM(I8996)</f>
        <v>4358755</v>
      </c>
      <c r="J8997" s="186">
        <f t="shared" ref="J8997" si="7497">SUM(J8996)</f>
        <v>3889429</v>
      </c>
      <c r="K8997" s="186">
        <f t="shared" ref="K8997" si="7498">SUM(K8996)</f>
        <v>3010437</v>
      </c>
      <c r="L8997" s="186">
        <f t="shared" si="7496"/>
        <v>812906</v>
      </c>
      <c r="M8997" s="20">
        <f t="shared" ref="M8997:O8997" si="7499">SUM(M8996)</f>
        <v>289610</v>
      </c>
      <c r="N8997" s="20">
        <f t="shared" si="7499"/>
        <v>284783</v>
      </c>
      <c r="O8997" s="20">
        <f t="shared" si="7499"/>
        <v>238513</v>
      </c>
      <c r="P8997" s="20">
        <f>K8997+L8997</f>
        <v>3823343</v>
      </c>
      <c r="Q8997" s="186">
        <f>IF(J8997=0,"-",P8997/J8997*100)</f>
        <v>98.30088169754481</v>
      </c>
    </row>
    <row r="8998" spans="1:17" ht="15.75" thickBot="1" x14ac:dyDescent="0.3">
      <c r="A8998" s="16" t="s">
        <v>1</v>
      </c>
      <c r="B8998" s="16" t="s">
        <v>1</v>
      </c>
      <c r="C8998" s="16" t="s">
        <v>1</v>
      </c>
      <c r="D8998" s="16" t="s">
        <v>1</v>
      </c>
      <c r="E8998" s="16" t="s">
        <v>1</v>
      </c>
      <c r="F8998" s="16" t="s">
        <v>1</v>
      </c>
      <c r="G8998" s="16" t="s">
        <v>1</v>
      </c>
      <c r="H8998" s="22" t="s">
        <v>1</v>
      </c>
      <c r="I8998" s="187"/>
      <c r="J8998" s="187"/>
      <c r="K8998" s="187"/>
      <c r="L8998" s="187"/>
      <c r="M8998" s="22" t="s">
        <v>1</v>
      </c>
      <c r="N8998" s="22" t="s">
        <v>1</v>
      </c>
      <c r="O8998" s="22"/>
      <c r="P8998" s="22"/>
      <c r="Q8998" s="166"/>
    </row>
    <row r="8999" spans="1:17" ht="45.75" thickBot="1" x14ac:dyDescent="0.3">
      <c r="A8999" s="5" t="s">
        <v>4</v>
      </c>
      <c r="B8999" s="5" t="s">
        <v>5</v>
      </c>
      <c r="C8999" s="5" t="s">
        <v>6</v>
      </c>
      <c r="D8999" s="6" t="s">
        <v>1</v>
      </c>
      <c r="E8999" s="5" t="s">
        <v>7</v>
      </c>
      <c r="F8999" s="5" t="s">
        <v>8</v>
      </c>
      <c r="G8999" s="5" t="s">
        <v>9</v>
      </c>
      <c r="H8999" s="5" t="s">
        <v>10</v>
      </c>
      <c r="I8999" s="109" t="s">
        <v>3374</v>
      </c>
      <c r="J8999" s="109" t="s">
        <v>3433</v>
      </c>
      <c r="K8999" s="109" t="s">
        <v>3437</v>
      </c>
      <c r="L8999" s="109" t="s">
        <v>3434</v>
      </c>
      <c r="M8999" s="5" t="s">
        <v>3439</v>
      </c>
      <c r="N8999" s="5" t="s">
        <v>3440</v>
      </c>
      <c r="O8999" s="5" t="s">
        <v>3441</v>
      </c>
      <c r="P8999" s="5" t="s">
        <v>3438</v>
      </c>
      <c r="Q8999" s="162" t="s">
        <v>3302</v>
      </c>
    </row>
    <row r="9000" spans="1:17" x14ac:dyDescent="0.25">
      <c r="A9000" s="7" t="s">
        <v>1</v>
      </c>
      <c r="B9000" s="7" t="s">
        <v>1</v>
      </c>
      <c r="C9000" s="7" t="s">
        <v>1</v>
      </c>
      <c r="D9000" s="8" t="s">
        <v>1</v>
      </c>
      <c r="E9000" s="8" t="s">
        <v>1</v>
      </c>
      <c r="F9000" s="9" t="s">
        <v>1</v>
      </c>
      <c r="G9000" s="10" t="s">
        <v>1</v>
      </c>
      <c r="H9000" s="11" t="s">
        <v>1</v>
      </c>
      <c r="I9000" s="110">
        <v>1</v>
      </c>
      <c r="J9000" s="110">
        <v>2</v>
      </c>
      <c r="K9000" s="110">
        <v>20</v>
      </c>
      <c r="L9000" s="110" t="s">
        <v>3402</v>
      </c>
      <c r="M9000" s="12">
        <v>5</v>
      </c>
      <c r="N9000" s="12">
        <v>6</v>
      </c>
      <c r="O9000" s="12">
        <v>7</v>
      </c>
      <c r="P9000" s="12" t="s">
        <v>3303</v>
      </c>
      <c r="Q9000" s="110">
        <v>9</v>
      </c>
    </row>
    <row r="9001" spans="1:17" x14ac:dyDescent="0.25">
      <c r="A9001" s="1" t="s">
        <v>2839</v>
      </c>
      <c r="B9001" s="1" t="s">
        <v>82</v>
      </c>
      <c r="C9001" s="4" t="s">
        <v>1335</v>
      </c>
      <c r="D9001" s="4" t="s">
        <v>3147</v>
      </c>
      <c r="E9001" s="2" t="s">
        <v>1</v>
      </c>
      <c r="F9001" s="2" t="s">
        <v>1</v>
      </c>
      <c r="G9001" s="2" t="s">
        <v>1</v>
      </c>
      <c r="H9001" s="2" t="s">
        <v>3148</v>
      </c>
      <c r="I9001" s="183">
        <v>0</v>
      </c>
      <c r="J9001" s="183"/>
      <c r="K9001" s="183"/>
      <c r="L9001" s="183"/>
      <c r="M9001" s="3" t="s">
        <v>1</v>
      </c>
      <c r="N9001" s="3" t="s">
        <v>1</v>
      </c>
      <c r="O9001" s="3"/>
      <c r="P9001" s="3"/>
      <c r="Q9001" s="161"/>
    </row>
    <row r="9002" spans="1:17" ht="33.75" x14ac:dyDescent="0.25">
      <c r="A9002" s="1" t="s">
        <v>1</v>
      </c>
      <c r="B9002" s="1" t="s">
        <v>1</v>
      </c>
      <c r="C9002" s="1" t="s">
        <v>1</v>
      </c>
      <c r="D9002" s="2" t="s">
        <v>1</v>
      </c>
      <c r="E9002" s="2" t="s">
        <v>1</v>
      </c>
      <c r="F9002" s="2" t="s">
        <v>1</v>
      </c>
      <c r="G9002" s="2" t="s">
        <v>1</v>
      </c>
      <c r="H9002" s="13" t="s">
        <v>14</v>
      </c>
      <c r="I9002" s="184">
        <f t="shared" ref="I9002:L9002" si="7500">SUM(I9003,I9011,I9013)</f>
        <v>12417087</v>
      </c>
      <c r="J9002" s="184">
        <f t="shared" ref="J9002" si="7501">SUM(J9003,J9011,J9013)</f>
        <v>9333409</v>
      </c>
      <c r="K9002" s="184">
        <f t="shared" ref="K9002" si="7502">SUM(K9003,K9011,K9013)</f>
        <v>7447607</v>
      </c>
      <c r="L9002" s="184">
        <f t="shared" si="7500"/>
        <v>1852802</v>
      </c>
      <c r="M9002" s="14">
        <f t="shared" ref="M9002:O9002" si="7503">SUM(M9003,M9011,M9013)</f>
        <v>806344</v>
      </c>
      <c r="N9002" s="14">
        <f t="shared" si="7503"/>
        <v>756500</v>
      </c>
      <c r="O9002" s="14">
        <f t="shared" si="7503"/>
        <v>289958</v>
      </c>
      <c r="P9002" s="14">
        <f t="shared" ref="P9002:P9036" si="7504">K9002+L9002</f>
        <v>9300409</v>
      </c>
      <c r="Q9002" s="184">
        <f t="shared" ref="Q9002:Q9036" si="7505">IF(J9002=0,"-",P9002/J9002*100)</f>
        <v>99.64643143785942</v>
      </c>
    </row>
    <row r="9003" spans="1:17" x14ac:dyDescent="0.25">
      <c r="A9003" s="4" t="s">
        <v>2839</v>
      </c>
      <c r="B9003" s="4" t="s">
        <v>82</v>
      </c>
      <c r="C9003" s="4" t="s">
        <v>1335</v>
      </c>
      <c r="D9003" s="4" t="s">
        <v>3147</v>
      </c>
      <c r="E9003" s="2" t="s">
        <v>15</v>
      </c>
      <c r="F9003" s="2" t="s">
        <v>1</v>
      </c>
      <c r="G9003" s="2" t="s">
        <v>1</v>
      </c>
      <c r="H9003" s="2" t="s">
        <v>16</v>
      </c>
      <c r="I9003" s="185">
        <f t="shared" ref="I9003:L9003" si="7506">SUM(I9004:I9005)</f>
        <v>8846564</v>
      </c>
      <c r="J9003" s="185">
        <f t="shared" ref="J9003" si="7507">SUM(J9004:J9005)</f>
        <v>7939771</v>
      </c>
      <c r="K9003" s="185">
        <f t="shared" ref="K9003" si="7508">SUM(K9004:K9005)</f>
        <v>6301005</v>
      </c>
      <c r="L9003" s="185">
        <f t="shared" si="7506"/>
        <v>1605766</v>
      </c>
      <c r="M9003" s="15">
        <f t="shared" ref="M9003:O9003" si="7509">SUM(M9004:M9005)</f>
        <v>707344</v>
      </c>
      <c r="N9003" s="15">
        <f t="shared" si="7509"/>
        <v>674000</v>
      </c>
      <c r="O9003" s="15">
        <f t="shared" si="7509"/>
        <v>224422</v>
      </c>
      <c r="P9003" s="15">
        <f t="shared" si="7504"/>
        <v>7906771</v>
      </c>
      <c r="Q9003" s="185">
        <f t="shared" si="7505"/>
        <v>99.584370884248429</v>
      </c>
    </row>
    <row r="9004" spans="1:17" x14ac:dyDescent="0.25">
      <c r="A9004" s="4" t="s">
        <v>2839</v>
      </c>
      <c r="B9004" s="4" t="s">
        <v>82</v>
      </c>
      <c r="C9004" s="4" t="s">
        <v>1335</v>
      </c>
      <c r="D9004" s="4" t="s">
        <v>3147</v>
      </c>
      <c r="E9004" s="3" t="s">
        <v>18</v>
      </c>
      <c r="F9004" s="4"/>
      <c r="G9004" s="16" t="s">
        <v>2860</v>
      </c>
      <c r="H9004" s="16" t="s">
        <v>17</v>
      </c>
      <c r="I9004" s="183">
        <v>8078334</v>
      </c>
      <c r="J9004" s="183">
        <v>7171541</v>
      </c>
      <c r="K9004" s="183">
        <v>5679614</v>
      </c>
      <c r="L9004" s="183">
        <f>M9004+N9004+O9004</f>
        <v>1491927</v>
      </c>
      <c r="M9004" s="17">
        <v>650000</v>
      </c>
      <c r="N9004" s="17">
        <v>650000</v>
      </c>
      <c r="O9004" s="17">
        <v>191927</v>
      </c>
      <c r="P9004" s="17">
        <f t="shared" si="7504"/>
        <v>7171541</v>
      </c>
      <c r="Q9004" s="183">
        <f t="shared" si="7505"/>
        <v>100</v>
      </c>
    </row>
    <row r="9005" spans="1:17" x14ac:dyDescent="0.25">
      <c r="A9005" s="1" t="s">
        <v>2839</v>
      </c>
      <c r="B9005" s="1" t="s">
        <v>82</v>
      </c>
      <c r="C9005" s="1" t="s">
        <v>1335</v>
      </c>
      <c r="D9005" s="1" t="s">
        <v>3147</v>
      </c>
      <c r="E9005" s="1" t="s">
        <v>20</v>
      </c>
      <c r="F9005" s="4" t="s">
        <v>1</v>
      </c>
      <c r="G9005" s="16" t="s">
        <v>1</v>
      </c>
      <c r="H9005" s="2" t="s">
        <v>21</v>
      </c>
      <c r="I9005" s="185">
        <f t="shared" ref="I9005:O9005" si="7510">SUM(I9006:I9010)</f>
        <v>768230</v>
      </c>
      <c r="J9005" s="185">
        <f t="shared" si="7510"/>
        <v>768230</v>
      </c>
      <c r="K9005" s="185">
        <f t="shared" si="7510"/>
        <v>621391</v>
      </c>
      <c r="L9005" s="185">
        <f t="shared" si="7510"/>
        <v>113839</v>
      </c>
      <c r="M9005" s="15">
        <f t="shared" si="7510"/>
        <v>57344</v>
      </c>
      <c r="N9005" s="15">
        <f t="shared" si="7510"/>
        <v>24000</v>
      </c>
      <c r="O9005" s="15">
        <f t="shared" si="7510"/>
        <v>32495</v>
      </c>
      <c r="P9005" s="15">
        <f t="shared" si="7504"/>
        <v>735230</v>
      </c>
      <c r="Q9005" s="185">
        <f t="shared" si="7505"/>
        <v>95.704411439282509</v>
      </c>
    </row>
    <row r="9006" spans="1:17" x14ac:dyDescent="0.25">
      <c r="A9006" s="4" t="s">
        <v>2839</v>
      </c>
      <c r="B9006" s="4" t="s">
        <v>82</v>
      </c>
      <c r="C9006" s="4" t="s">
        <v>1335</v>
      </c>
      <c r="D9006" s="4" t="s">
        <v>3147</v>
      </c>
      <c r="E9006" s="3" t="s">
        <v>22</v>
      </c>
      <c r="F9006" s="4" t="s">
        <v>3149</v>
      </c>
      <c r="G9006" s="16" t="s">
        <v>2860</v>
      </c>
      <c r="H9006" s="16" t="s">
        <v>86</v>
      </c>
      <c r="I9006" s="183">
        <v>99710</v>
      </c>
      <c r="J9006" s="183">
        <v>99710</v>
      </c>
      <c r="K9006" s="183">
        <v>88327</v>
      </c>
      <c r="L9006" s="183">
        <f>M9006+N9006+O9006</f>
        <v>11383</v>
      </c>
      <c r="M9006" s="17">
        <v>4000</v>
      </c>
      <c r="N9006" s="17">
        <v>4000</v>
      </c>
      <c r="O9006" s="17">
        <v>3383</v>
      </c>
      <c r="P9006" s="17">
        <f t="shared" si="7504"/>
        <v>99710</v>
      </c>
      <c r="Q9006" s="183">
        <f t="shared" si="7505"/>
        <v>100</v>
      </c>
    </row>
    <row r="9007" spans="1:17" x14ac:dyDescent="0.25">
      <c r="A9007" s="4" t="s">
        <v>2839</v>
      </c>
      <c r="B9007" s="4" t="s">
        <v>82</v>
      </c>
      <c r="C9007" s="4" t="s">
        <v>1335</v>
      </c>
      <c r="D9007" s="4" t="s">
        <v>3147</v>
      </c>
      <c r="E9007" s="3" t="s">
        <v>22</v>
      </c>
      <c r="F9007" s="4" t="s">
        <v>3150</v>
      </c>
      <c r="G9007" s="16" t="s">
        <v>2860</v>
      </c>
      <c r="H9007" s="16" t="s">
        <v>26</v>
      </c>
      <c r="I9007" s="183">
        <v>460000</v>
      </c>
      <c r="J9007" s="183">
        <v>460000</v>
      </c>
      <c r="K9007" s="183">
        <v>368888</v>
      </c>
      <c r="L9007" s="183">
        <f>M9007+N9007+O9007</f>
        <v>91112</v>
      </c>
      <c r="M9007" s="17">
        <v>42000</v>
      </c>
      <c r="N9007" s="17">
        <v>20000</v>
      </c>
      <c r="O9007" s="17">
        <v>29112</v>
      </c>
      <c r="P9007" s="17">
        <f t="shared" si="7504"/>
        <v>460000</v>
      </c>
      <c r="Q9007" s="183">
        <f t="shared" si="7505"/>
        <v>100</v>
      </c>
    </row>
    <row r="9008" spans="1:17" x14ac:dyDescent="0.25">
      <c r="A9008" s="4" t="s">
        <v>2839</v>
      </c>
      <c r="B9008" s="4" t="s">
        <v>82</v>
      </c>
      <c r="C9008" s="4" t="s">
        <v>1335</v>
      </c>
      <c r="D9008" s="4" t="s">
        <v>3147</v>
      </c>
      <c r="E9008" s="3" t="s">
        <v>22</v>
      </c>
      <c r="F9008" s="4" t="s">
        <v>3151</v>
      </c>
      <c r="G9008" s="16" t="s">
        <v>2860</v>
      </c>
      <c r="H9008" s="16" t="s">
        <v>28</v>
      </c>
      <c r="I9008" s="183">
        <v>117000</v>
      </c>
      <c r="J9008" s="183">
        <v>117000</v>
      </c>
      <c r="K9008" s="183">
        <v>105656</v>
      </c>
      <c r="L9008" s="183">
        <f>M9008+N9008+O9008</f>
        <v>11344</v>
      </c>
      <c r="M9008" s="17">
        <v>11344</v>
      </c>
      <c r="N9008" s="17">
        <v>0</v>
      </c>
      <c r="O9008" s="17">
        <v>0</v>
      </c>
      <c r="P9008" s="17">
        <f t="shared" si="7504"/>
        <v>117000</v>
      </c>
      <c r="Q9008" s="183">
        <f t="shared" si="7505"/>
        <v>100</v>
      </c>
    </row>
    <row r="9009" spans="1:17" x14ac:dyDescent="0.25">
      <c r="A9009" s="4" t="s">
        <v>2839</v>
      </c>
      <c r="B9009" s="4" t="s">
        <v>82</v>
      </c>
      <c r="C9009" s="4" t="s">
        <v>1335</v>
      </c>
      <c r="D9009" s="4" t="s">
        <v>3147</v>
      </c>
      <c r="E9009" s="3" t="s">
        <v>22</v>
      </c>
      <c r="F9009" s="4" t="s">
        <v>3152</v>
      </c>
      <c r="G9009" s="16" t="s">
        <v>2860</v>
      </c>
      <c r="H9009" s="16" t="s">
        <v>24</v>
      </c>
      <c r="I9009" s="183">
        <v>19520</v>
      </c>
      <c r="J9009" s="183">
        <v>35520</v>
      </c>
      <c r="K9009" s="183">
        <v>35520</v>
      </c>
      <c r="L9009" s="183">
        <f>M9009+N9009+O9009</f>
        <v>0</v>
      </c>
      <c r="M9009" s="17"/>
      <c r="N9009" s="17"/>
      <c r="O9009" s="17"/>
      <c r="P9009" s="17">
        <f t="shared" si="7504"/>
        <v>35520</v>
      </c>
      <c r="Q9009" s="183">
        <f t="shared" si="7505"/>
        <v>100</v>
      </c>
    </row>
    <row r="9010" spans="1:17" x14ac:dyDescent="0.25">
      <c r="A9010" s="4" t="s">
        <v>2839</v>
      </c>
      <c r="B9010" s="4" t="s">
        <v>82</v>
      </c>
      <c r="C9010" s="4" t="s">
        <v>1335</v>
      </c>
      <c r="D9010" s="4" t="s">
        <v>3147</v>
      </c>
      <c r="E9010" s="3" t="s">
        <v>22</v>
      </c>
      <c r="F9010" s="4" t="s">
        <v>3153</v>
      </c>
      <c r="G9010" s="16" t="s">
        <v>2860</v>
      </c>
      <c r="H9010" s="16" t="s">
        <v>30</v>
      </c>
      <c r="I9010" s="183">
        <v>72000</v>
      </c>
      <c r="J9010" s="183">
        <v>56000</v>
      </c>
      <c r="K9010" s="183">
        <v>23000</v>
      </c>
      <c r="L9010" s="183">
        <f>M9010+N9010+O9010</f>
        <v>0</v>
      </c>
      <c r="M9010" s="17"/>
      <c r="N9010" s="17"/>
      <c r="O9010" s="17"/>
      <c r="P9010" s="17">
        <f t="shared" si="7504"/>
        <v>23000</v>
      </c>
      <c r="Q9010" s="183">
        <f t="shared" si="7505"/>
        <v>41.071428571428569</v>
      </c>
    </row>
    <row r="9011" spans="1:17" x14ac:dyDescent="0.25">
      <c r="A9011" s="4" t="s">
        <v>2839</v>
      </c>
      <c r="B9011" s="4" t="s">
        <v>82</v>
      </c>
      <c r="C9011" s="4" t="s">
        <v>1335</v>
      </c>
      <c r="D9011" s="4" t="s">
        <v>3147</v>
      </c>
      <c r="E9011" s="2" t="s">
        <v>31</v>
      </c>
      <c r="F9011" s="2" t="s">
        <v>1</v>
      </c>
      <c r="G9011" s="2" t="s">
        <v>1</v>
      </c>
      <c r="H9011" s="2" t="s">
        <v>32</v>
      </c>
      <c r="I9011" s="185">
        <f t="shared" ref="I9011:O9011" si="7511">SUM(I9012)</f>
        <v>885423</v>
      </c>
      <c r="J9011" s="185">
        <f t="shared" si="7511"/>
        <v>788706</v>
      </c>
      <c r="K9011" s="185">
        <f t="shared" si="7511"/>
        <v>590419</v>
      </c>
      <c r="L9011" s="185">
        <f t="shared" si="7511"/>
        <v>198287</v>
      </c>
      <c r="M9011" s="15">
        <f t="shared" si="7511"/>
        <v>70000</v>
      </c>
      <c r="N9011" s="15">
        <f t="shared" si="7511"/>
        <v>70000</v>
      </c>
      <c r="O9011" s="15">
        <f t="shared" si="7511"/>
        <v>58287</v>
      </c>
      <c r="P9011" s="15">
        <f t="shared" si="7504"/>
        <v>788706</v>
      </c>
      <c r="Q9011" s="185">
        <f t="shared" si="7505"/>
        <v>100</v>
      </c>
    </row>
    <row r="9012" spans="1:17" x14ac:dyDescent="0.25">
      <c r="A9012" s="4" t="s">
        <v>2839</v>
      </c>
      <c r="B9012" s="4" t="s">
        <v>82</v>
      </c>
      <c r="C9012" s="4" t="s">
        <v>1335</v>
      </c>
      <c r="D9012" s="4" t="s">
        <v>3147</v>
      </c>
      <c r="E9012" s="3" t="s">
        <v>34</v>
      </c>
      <c r="F9012" s="4"/>
      <c r="G9012" s="16" t="s">
        <v>2860</v>
      </c>
      <c r="H9012" s="16" t="s">
        <v>33</v>
      </c>
      <c r="I9012" s="183">
        <v>885423</v>
      </c>
      <c r="J9012" s="183">
        <v>788706</v>
      </c>
      <c r="K9012" s="183">
        <v>590419</v>
      </c>
      <c r="L9012" s="183">
        <f>M9012+N9012+O9012</f>
        <v>198287</v>
      </c>
      <c r="M9012" s="17">
        <v>70000</v>
      </c>
      <c r="N9012" s="17">
        <v>70000</v>
      </c>
      <c r="O9012" s="17">
        <v>58287</v>
      </c>
      <c r="P9012" s="17">
        <f t="shared" si="7504"/>
        <v>788706</v>
      </c>
      <c r="Q9012" s="183">
        <f t="shared" si="7505"/>
        <v>100</v>
      </c>
    </row>
    <row r="9013" spans="1:17" x14ac:dyDescent="0.25">
      <c r="A9013" s="4" t="s">
        <v>2839</v>
      </c>
      <c r="B9013" s="4" t="s">
        <v>82</v>
      </c>
      <c r="C9013" s="4" t="s">
        <v>1335</v>
      </c>
      <c r="D9013" s="4" t="s">
        <v>3147</v>
      </c>
      <c r="E9013" s="2" t="s">
        <v>35</v>
      </c>
      <c r="F9013" s="2" t="s">
        <v>1</v>
      </c>
      <c r="G9013" s="2" t="s">
        <v>1</v>
      </c>
      <c r="H9013" s="2" t="s">
        <v>36</v>
      </c>
      <c r="I9013" s="185">
        <f t="shared" ref="I9013:O9013" si="7512">SUM(I9014:I9022)</f>
        <v>2685100</v>
      </c>
      <c r="J9013" s="185">
        <f t="shared" si="7512"/>
        <v>604932</v>
      </c>
      <c r="K9013" s="185">
        <f t="shared" si="7512"/>
        <v>556183</v>
      </c>
      <c r="L9013" s="185">
        <f t="shared" si="7512"/>
        <v>48749</v>
      </c>
      <c r="M9013" s="15">
        <f t="shared" si="7512"/>
        <v>29000</v>
      </c>
      <c r="N9013" s="15">
        <f t="shared" si="7512"/>
        <v>12500</v>
      </c>
      <c r="O9013" s="15">
        <f t="shared" si="7512"/>
        <v>7249</v>
      </c>
      <c r="P9013" s="15">
        <f t="shared" si="7504"/>
        <v>604932</v>
      </c>
      <c r="Q9013" s="185">
        <f t="shared" si="7505"/>
        <v>100</v>
      </c>
    </row>
    <row r="9014" spans="1:17" x14ac:dyDescent="0.25">
      <c r="A9014" s="4" t="s">
        <v>2839</v>
      </c>
      <c r="B9014" s="4" t="s">
        <v>82</v>
      </c>
      <c r="C9014" s="4" t="s">
        <v>1335</v>
      </c>
      <c r="D9014" s="4" t="s">
        <v>3147</v>
      </c>
      <c r="E9014" s="3" t="s">
        <v>39</v>
      </c>
      <c r="F9014" s="4"/>
      <c r="G9014" s="16" t="s">
        <v>2860</v>
      </c>
      <c r="H9014" s="16" t="s">
        <v>38</v>
      </c>
      <c r="I9014" s="183">
        <v>125000</v>
      </c>
      <c r="J9014" s="183">
        <v>6984</v>
      </c>
      <c r="K9014" s="183">
        <v>6984</v>
      </c>
      <c r="L9014" s="183">
        <f t="shared" ref="L9014:L9021" si="7513">M9014+N9014+O9014</f>
        <v>0</v>
      </c>
      <c r="M9014" s="17"/>
      <c r="N9014" s="17"/>
      <c r="O9014" s="17"/>
      <c r="P9014" s="17">
        <f t="shared" si="7504"/>
        <v>6984</v>
      </c>
      <c r="Q9014" s="183">
        <f t="shared" si="7505"/>
        <v>100</v>
      </c>
    </row>
    <row r="9015" spans="1:17" x14ac:dyDescent="0.25">
      <c r="A9015" s="4" t="s">
        <v>2839</v>
      </c>
      <c r="B9015" s="4" t="s">
        <v>82</v>
      </c>
      <c r="C9015" s="4" t="s">
        <v>1335</v>
      </c>
      <c r="D9015" s="4" t="s">
        <v>3147</v>
      </c>
      <c r="E9015" s="3" t="s">
        <v>197</v>
      </c>
      <c r="F9015" s="4"/>
      <c r="G9015" s="16" t="s">
        <v>2860</v>
      </c>
      <c r="H9015" s="16" t="s">
        <v>196</v>
      </c>
      <c r="I9015" s="183">
        <v>453821</v>
      </c>
      <c r="J9015" s="183">
        <v>135821</v>
      </c>
      <c r="K9015" s="183">
        <v>128000</v>
      </c>
      <c r="L9015" s="183">
        <f t="shared" si="7513"/>
        <v>7821</v>
      </c>
      <c r="M9015" s="17">
        <v>3000</v>
      </c>
      <c r="N9015" s="17">
        <v>3000</v>
      </c>
      <c r="O9015" s="17">
        <v>1821</v>
      </c>
      <c r="P9015" s="17">
        <f t="shared" si="7504"/>
        <v>135821</v>
      </c>
      <c r="Q9015" s="183">
        <f t="shared" si="7505"/>
        <v>100</v>
      </c>
    </row>
    <row r="9016" spans="1:17" x14ac:dyDescent="0.25">
      <c r="A9016" s="4" t="s">
        <v>2839</v>
      </c>
      <c r="B9016" s="4" t="s">
        <v>82</v>
      </c>
      <c r="C9016" s="4" t="s">
        <v>1335</v>
      </c>
      <c r="D9016" s="4" t="s">
        <v>3147</v>
      </c>
      <c r="E9016" s="3" t="s">
        <v>200</v>
      </c>
      <c r="F9016" s="4"/>
      <c r="G9016" s="16" t="s">
        <v>2860</v>
      </c>
      <c r="H9016" s="16" t="s">
        <v>199</v>
      </c>
      <c r="I9016" s="183">
        <v>251000</v>
      </c>
      <c r="J9016" s="183">
        <v>134000</v>
      </c>
      <c r="K9016" s="183">
        <v>115000</v>
      </c>
      <c r="L9016" s="183">
        <f t="shared" si="7513"/>
        <v>19000</v>
      </c>
      <c r="M9016" s="17">
        <v>15000</v>
      </c>
      <c r="N9016" s="17">
        <v>4000</v>
      </c>
      <c r="O9016" s="17"/>
      <c r="P9016" s="17">
        <f t="shared" si="7504"/>
        <v>134000</v>
      </c>
      <c r="Q9016" s="183">
        <f t="shared" si="7505"/>
        <v>100</v>
      </c>
    </row>
    <row r="9017" spans="1:17" x14ac:dyDescent="0.25">
      <c r="A9017" s="4" t="s">
        <v>2839</v>
      </c>
      <c r="B9017" s="4" t="s">
        <v>82</v>
      </c>
      <c r="C9017" s="4" t="s">
        <v>1335</v>
      </c>
      <c r="D9017" s="4" t="s">
        <v>3147</v>
      </c>
      <c r="E9017" s="3" t="s">
        <v>203</v>
      </c>
      <c r="F9017" s="4"/>
      <c r="G9017" s="16" t="s">
        <v>2860</v>
      </c>
      <c r="H9017" s="16" t="s">
        <v>202</v>
      </c>
      <c r="I9017" s="183">
        <v>660000</v>
      </c>
      <c r="J9017" s="183">
        <v>78768</v>
      </c>
      <c r="K9017" s="183">
        <v>78768</v>
      </c>
      <c r="L9017" s="183">
        <f t="shared" si="7513"/>
        <v>0</v>
      </c>
      <c r="M9017" s="17"/>
      <c r="N9017" s="17"/>
      <c r="O9017" s="17"/>
      <c r="P9017" s="17">
        <f t="shared" si="7504"/>
        <v>78768</v>
      </c>
      <c r="Q9017" s="183">
        <f t="shared" si="7505"/>
        <v>100</v>
      </c>
    </row>
    <row r="9018" spans="1:17" x14ac:dyDescent="0.25">
      <c r="A9018" s="4" t="s">
        <v>2839</v>
      </c>
      <c r="B9018" s="4" t="s">
        <v>82</v>
      </c>
      <c r="C9018" s="4" t="s">
        <v>1335</v>
      </c>
      <c r="D9018" s="4" t="s">
        <v>3147</v>
      </c>
      <c r="E9018" s="3" t="s">
        <v>206</v>
      </c>
      <c r="F9018" s="4"/>
      <c r="G9018" s="16" t="s">
        <v>2860</v>
      </c>
      <c r="H9018" s="16" t="s">
        <v>205</v>
      </c>
      <c r="I9018" s="183">
        <v>30000</v>
      </c>
      <c r="J9018" s="183">
        <v>0</v>
      </c>
      <c r="K9018" s="183">
        <v>0</v>
      </c>
      <c r="L9018" s="183">
        <f t="shared" si="7513"/>
        <v>0</v>
      </c>
      <c r="M9018" s="17"/>
      <c r="N9018" s="17"/>
      <c r="O9018" s="17"/>
      <c r="P9018" s="17">
        <f t="shared" si="7504"/>
        <v>0</v>
      </c>
      <c r="Q9018" s="161" t="str">
        <f t="shared" si="7505"/>
        <v>-</v>
      </c>
    </row>
    <row r="9019" spans="1:17" x14ac:dyDescent="0.25">
      <c r="A9019" s="4" t="s">
        <v>2839</v>
      </c>
      <c r="B9019" s="4" t="s">
        <v>82</v>
      </c>
      <c r="C9019" s="4" t="s">
        <v>1335</v>
      </c>
      <c r="D9019" s="4" t="s">
        <v>3147</v>
      </c>
      <c r="E9019" s="3" t="s">
        <v>209</v>
      </c>
      <c r="F9019" s="4"/>
      <c r="G9019" s="16" t="s">
        <v>2860</v>
      </c>
      <c r="H9019" s="16" t="s">
        <v>208</v>
      </c>
      <c r="I9019" s="183">
        <v>25000</v>
      </c>
      <c r="J9019" s="183">
        <v>4580</v>
      </c>
      <c r="K9019" s="183">
        <v>4580</v>
      </c>
      <c r="L9019" s="183">
        <f t="shared" si="7513"/>
        <v>0</v>
      </c>
      <c r="M9019" s="17"/>
      <c r="N9019" s="17"/>
      <c r="O9019" s="17"/>
      <c r="P9019" s="17">
        <f t="shared" si="7504"/>
        <v>4580</v>
      </c>
      <c r="Q9019" s="183">
        <f t="shared" si="7505"/>
        <v>100</v>
      </c>
    </row>
    <row r="9020" spans="1:17" x14ac:dyDescent="0.25">
      <c r="A9020" s="4" t="s">
        <v>2839</v>
      </c>
      <c r="B9020" s="4" t="s">
        <v>82</v>
      </c>
      <c r="C9020" s="4" t="s">
        <v>1335</v>
      </c>
      <c r="D9020" s="4" t="s">
        <v>3147</v>
      </c>
      <c r="E9020" s="3" t="s">
        <v>212</v>
      </c>
      <c r="F9020" s="4"/>
      <c r="G9020" s="16" t="s">
        <v>2860</v>
      </c>
      <c r="H9020" s="16" t="s">
        <v>211</v>
      </c>
      <c r="I9020" s="183">
        <v>280940</v>
      </c>
      <c r="J9020" s="183">
        <v>80940</v>
      </c>
      <c r="K9020" s="183">
        <v>66000</v>
      </c>
      <c r="L9020" s="183">
        <f t="shared" si="7513"/>
        <v>14940</v>
      </c>
      <c r="M9020" s="17">
        <v>7000</v>
      </c>
      <c r="N9020" s="17">
        <v>3000</v>
      </c>
      <c r="O9020" s="17">
        <v>4940</v>
      </c>
      <c r="P9020" s="17">
        <f t="shared" si="7504"/>
        <v>80940</v>
      </c>
      <c r="Q9020" s="183">
        <f t="shared" si="7505"/>
        <v>100</v>
      </c>
    </row>
    <row r="9021" spans="1:17" x14ac:dyDescent="0.25">
      <c r="A9021" s="4" t="s">
        <v>2839</v>
      </c>
      <c r="B9021" s="4" t="s">
        <v>82</v>
      </c>
      <c r="C9021" s="4" t="s">
        <v>1335</v>
      </c>
      <c r="D9021" s="4" t="s">
        <v>3147</v>
      </c>
      <c r="E9021" s="3" t="s">
        <v>215</v>
      </c>
      <c r="F9021" s="4"/>
      <c r="G9021" s="16" t="s">
        <v>2860</v>
      </c>
      <c r="H9021" s="16" t="s">
        <v>214</v>
      </c>
      <c r="I9021" s="183">
        <v>20000</v>
      </c>
      <c r="J9021" s="183">
        <v>0</v>
      </c>
      <c r="K9021" s="183">
        <v>0</v>
      </c>
      <c r="L9021" s="183">
        <f t="shared" si="7513"/>
        <v>0</v>
      </c>
      <c r="M9021" s="17"/>
      <c r="N9021" s="17"/>
      <c r="O9021" s="17"/>
      <c r="P9021" s="17">
        <f t="shared" si="7504"/>
        <v>0</v>
      </c>
      <c r="Q9021" s="161" t="str">
        <f t="shared" si="7505"/>
        <v>-</v>
      </c>
    </row>
    <row r="9022" spans="1:17" x14ac:dyDescent="0.25">
      <c r="A9022" s="1" t="s">
        <v>2839</v>
      </c>
      <c r="B9022" s="1" t="s">
        <v>82</v>
      </c>
      <c r="C9022" s="1" t="s">
        <v>1335</v>
      </c>
      <c r="D9022" s="1" t="s">
        <v>3147</v>
      </c>
      <c r="E9022" s="1" t="s">
        <v>40</v>
      </c>
      <c r="F9022" s="4" t="s">
        <v>1</v>
      </c>
      <c r="G9022" s="16" t="s">
        <v>1</v>
      </c>
      <c r="H9022" s="2" t="s">
        <v>41</v>
      </c>
      <c r="I9022" s="185">
        <f t="shared" ref="I9022:O9022" si="7514">SUM(I9023:I9025)</f>
        <v>839339</v>
      </c>
      <c r="J9022" s="185">
        <f t="shared" si="7514"/>
        <v>163839</v>
      </c>
      <c r="K9022" s="185">
        <f t="shared" si="7514"/>
        <v>156851</v>
      </c>
      <c r="L9022" s="185">
        <f t="shared" si="7514"/>
        <v>6988</v>
      </c>
      <c r="M9022" s="15">
        <f t="shared" si="7514"/>
        <v>4000</v>
      </c>
      <c r="N9022" s="15">
        <f t="shared" si="7514"/>
        <v>2500</v>
      </c>
      <c r="O9022" s="15">
        <f t="shared" si="7514"/>
        <v>488</v>
      </c>
      <c r="P9022" s="15">
        <f t="shared" si="7504"/>
        <v>163839</v>
      </c>
      <c r="Q9022" s="185">
        <f t="shared" si="7505"/>
        <v>100</v>
      </c>
    </row>
    <row r="9023" spans="1:17" x14ac:dyDescent="0.25">
      <c r="A9023" s="4" t="s">
        <v>2839</v>
      </c>
      <c r="B9023" s="4" t="s">
        <v>82</v>
      </c>
      <c r="C9023" s="4" t="s">
        <v>1335</v>
      </c>
      <c r="D9023" s="4" t="s">
        <v>3147</v>
      </c>
      <c r="E9023" s="3" t="s">
        <v>42</v>
      </c>
      <c r="F9023" s="4"/>
      <c r="G9023" s="16" t="s">
        <v>2860</v>
      </c>
      <c r="H9023" s="16" t="s">
        <v>41</v>
      </c>
      <c r="I9023" s="183">
        <v>738339</v>
      </c>
      <c r="J9023" s="183">
        <v>134619</v>
      </c>
      <c r="K9023" s="183">
        <v>134619</v>
      </c>
      <c r="L9023" s="183">
        <f>M9023+N9023+O9023</f>
        <v>0</v>
      </c>
      <c r="M9023" s="17"/>
      <c r="N9023" s="17"/>
      <c r="O9023" s="17"/>
      <c r="P9023" s="17">
        <f t="shared" si="7504"/>
        <v>134619</v>
      </c>
      <c r="Q9023" s="183">
        <f t="shared" si="7505"/>
        <v>100</v>
      </c>
    </row>
    <row r="9024" spans="1:17" ht="22.5" x14ac:dyDescent="0.25">
      <c r="A9024" s="4" t="s">
        <v>2839</v>
      </c>
      <c r="B9024" s="4" t="s">
        <v>82</v>
      </c>
      <c r="C9024" s="4" t="s">
        <v>1335</v>
      </c>
      <c r="D9024" s="4" t="s">
        <v>3147</v>
      </c>
      <c r="E9024" s="3" t="s">
        <v>42</v>
      </c>
      <c r="F9024" s="4" t="s">
        <v>3154</v>
      </c>
      <c r="G9024" s="16" t="s">
        <v>2860</v>
      </c>
      <c r="H9024" s="16" t="s">
        <v>50</v>
      </c>
      <c r="I9024" s="183">
        <v>76500</v>
      </c>
      <c r="J9024" s="183">
        <v>25220</v>
      </c>
      <c r="K9024" s="183">
        <v>18232</v>
      </c>
      <c r="L9024" s="183">
        <f>M9024+N9024+O9024</f>
        <v>6988</v>
      </c>
      <c r="M9024" s="17">
        <v>4000</v>
      </c>
      <c r="N9024" s="17">
        <v>2500</v>
      </c>
      <c r="O9024" s="17">
        <v>488</v>
      </c>
      <c r="P9024" s="17">
        <f t="shared" si="7504"/>
        <v>25220</v>
      </c>
      <c r="Q9024" s="183">
        <f t="shared" si="7505"/>
        <v>100</v>
      </c>
    </row>
    <row r="9025" spans="1:17" ht="22.5" x14ac:dyDescent="0.25">
      <c r="A9025" s="4" t="s">
        <v>2839</v>
      </c>
      <c r="B9025" s="4" t="s">
        <v>82</v>
      </c>
      <c r="C9025" s="4" t="s">
        <v>1335</v>
      </c>
      <c r="D9025" s="4" t="s">
        <v>3147</v>
      </c>
      <c r="E9025" s="3" t="s">
        <v>42</v>
      </c>
      <c r="F9025" s="4" t="s">
        <v>3155</v>
      </c>
      <c r="G9025" s="16" t="s">
        <v>2860</v>
      </c>
      <c r="H9025" s="16" t="s">
        <v>56</v>
      </c>
      <c r="I9025" s="183">
        <v>24500</v>
      </c>
      <c r="J9025" s="183">
        <v>4000</v>
      </c>
      <c r="K9025" s="183">
        <v>4000</v>
      </c>
      <c r="L9025" s="183">
        <f>M9025+N9025+O9025</f>
        <v>0</v>
      </c>
      <c r="M9025" s="17"/>
      <c r="N9025" s="17"/>
      <c r="O9025" s="17"/>
      <c r="P9025" s="17">
        <f t="shared" si="7504"/>
        <v>4000</v>
      </c>
      <c r="Q9025" s="183">
        <f t="shared" si="7505"/>
        <v>100</v>
      </c>
    </row>
    <row r="9026" spans="1:17" ht="22.5" x14ac:dyDescent="0.25">
      <c r="A9026" s="1" t="s">
        <v>1</v>
      </c>
      <c r="B9026" s="1" t="s">
        <v>1</v>
      </c>
      <c r="C9026" s="1" t="s">
        <v>1</v>
      </c>
      <c r="D9026" s="2" t="s">
        <v>1</v>
      </c>
      <c r="E9026" s="2" t="s">
        <v>1</v>
      </c>
      <c r="F9026" s="2" t="s">
        <v>1</v>
      </c>
      <c r="G9026" s="2" t="s">
        <v>1</v>
      </c>
      <c r="H9026" s="13" t="s">
        <v>57</v>
      </c>
      <c r="I9026" s="184">
        <f t="shared" ref="I9026:O9026" si="7515">SUM(I9027)</f>
        <v>37000</v>
      </c>
      <c r="J9026" s="184">
        <f t="shared" si="7515"/>
        <v>0</v>
      </c>
      <c r="K9026" s="184">
        <f t="shared" si="7515"/>
        <v>0</v>
      </c>
      <c r="L9026" s="184">
        <f t="shared" si="7515"/>
        <v>0</v>
      </c>
      <c r="M9026" s="14">
        <f t="shared" si="7515"/>
        <v>0</v>
      </c>
      <c r="N9026" s="14">
        <f t="shared" si="7515"/>
        <v>0</v>
      </c>
      <c r="O9026" s="14">
        <f t="shared" si="7515"/>
        <v>0</v>
      </c>
      <c r="P9026" s="14">
        <f t="shared" si="7504"/>
        <v>0</v>
      </c>
      <c r="Q9026" s="163" t="str">
        <f t="shared" si="7505"/>
        <v>-</v>
      </c>
    </row>
    <row r="9027" spans="1:17" x14ac:dyDescent="0.25">
      <c r="A9027" s="4" t="s">
        <v>2839</v>
      </c>
      <c r="B9027" s="4" t="s">
        <v>82</v>
      </c>
      <c r="C9027" s="4" t="s">
        <v>1335</v>
      </c>
      <c r="D9027" s="4" t="s">
        <v>3147</v>
      </c>
      <c r="E9027" s="2" t="s">
        <v>58</v>
      </c>
      <c r="F9027" s="2" t="s">
        <v>1</v>
      </c>
      <c r="G9027" s="2" t="s">
        <v>1</v>
      </c>
      <c r="H9027" s="2" t="s">
        <v>59</v>
      </c>
      <c r="I9027" s="185">
        <f t="shared" ref="I9027:L9027" si="7516">SUM(I9028:I9030)</f>
        <v>37000</v>
      </c>
      <c r="J9027" s="185">
        <f t="shared" ref="J9027" si="7517">SUM(J9028:J9030)</f>
        <v>0</v>
      </c>
      <c r="K9027" s="185">
        <f t="shared" ref="K9027" si="7518">SUM(K9028:K9030)</f>
        <v>0</v>
      </c>
      <c r="L9027" s="185">
        <f t="shared" si="7516"/>
        <v>0</v>
      </c>
      <c r="M9027" s="15">
        <f t="shared" ref="M9027:O9027" si="7519">SUM(M9028:M9030)</f>
        <v>0</v>
      </c>
      <c r="N9027" s="15">
        <f t="shared" si="7519"/>
        <v>0</v>
      </c>
      <c r="O9027" s="15">
        <f t="shared" si="7519"/>
        <v>0</v>
      </c>
      <c r="P9027" s="15">
        <f t="shared" si="7504"/>
        <v>0</v>
      </c>
      <c r="Q9027" s="164" t="str">
        <f t="shared" si="7505"/>
        <v>-</v>
      </c>
    </row>
    <row r="9028" spans="1:17" x14ac:dyDescent="0.25">
      <c r="A9028" s="4" t="s">
        <v>2839</v>
      </c>
      <c r="B9028" s="4" t="s">
        <v>82</v>
      </c>
      <c r="C9028" s="4" t="s">
        <v>1335</v>
      </c>
      <c r="D9028" s="4" t="s">
        <v>3147</v>
      </c>
      <c r="E9028" s="3" t="s">
        <v>105</v>
      </c>
      <c r="F9028" s="4"/>
      <c r="G9028" s="16" t="s">
        <v>2860</v>
      </c>
      <c r="H9028" s="16" t="s">
        <v>104</v>
      </c>
      <c r="I9028" s="183">
        <v>17000</v>
      </c>
      <c r="J9028" s="183">
        <v>0</v>
      </c>
      <c r="K9028" s="183">
        <v>0</v>
      </c>
      <c r="L9028" s="183">
        <f>M9028+N9028+O9028</f>
        <v>0</v>
      </c>
      <c r="M9028" s="17"/>
      <c r="N9028" s="17"/>
      <c r="O9028" s="17"/>
      <c r="P9028" s="17">
        <f t="shared" si="7504"/>
        <v>0</v>
      </c>
      <c r="Q9028" s="161" t="str">
        <f t="shared" si="7505"/>
        <v>-</v>
      </c>
    </row>
    <row r="9029" spans="1:17" x14ac:dyDescent="0.25">
      <c r="A9029" s="4" t="s">
        <v>2839</v>
      </c>
      <c r="B9029" s="4" t="s">
        <v>82</v>
      </c>
      <c r="C9029" s="4" t="s">
        <v>1335</v>
      </c>
      <c r="D9029" s="4" t="s">
        <v>3147</v>
      </c>
      <c r="E9029" s="3" t="s">
        <v>62</v>
      </c>
      <c r="F9029" s="4"/>
      <c r="G9029" s="16" t="s">
        <v>2860</v>
      </c>
      <c r="H9029" s="16" t="s">
        <v>61</v>
      </c>
      <c r="I9029" s="183">
        <v>10000</v>
      </c>
      <c r="J9029" s="183">
        <v>0</v>
      </c>
      <c r="K9029" s="183">
        <v>0</v>
      </c>
      <c r="L9029" s="183">
        <f>M9029+N9029+O9029</f>
        <v>0</v>
      </c>
      <c r="M9029" s="17"/>
      <c r="N9029" s="17"/>
      <c r="O9029" s="17"/>
      <c r="P9029" s="17">
        <f t="shared" si="7504"/>
        <v>0</v>
      </c>
      <c r="Q9029" s="161" t="str">
        <f t="shared" si="7505"/>
        <v>-</v>
      </c>
    </row>
    <row r="9030" spans="1:17" x14ac:dyDescent="0.25">
      <c r="A9030" s="4" t="s">
        <v>2839</v>
      </c>
      <c r="B9030" s="4" t="s">
        <v>82</v>
      </c>
      <c r="C9030" s="4" t="s">
        <v>1335</v>
      </c>
      <c r="D9030" s="4" t="s">
        <v>3147</v>
      </c>
      <c r="E9030" s="3" t="s">
        <v>69</v>
      </c>
      <c r="F9030" s="4"/>
      <c r="G9030" s="16" t="s">
        <v>2860</v>
      </c>
      <c r="H9030" s="16" t="s">
        <v>68</v>
      </c>
      <c r="I9030" s="183">
        <v>10000</v>
      </c>
      <c r="J9030" s="183">
        <v>0</v>
      </c>
      <c r="K9030" s="183">
        <v>0</v>
      </c>
      <c r="L9030" s="183">
        <f>M9030+N9030+O9030</f>
        <v>0</v>
      </c>
      <c r="M9030" s="17"/>
      <c r="N9030" s="17"/>
      <c r="O9030" s="17"/>
      <c r="P9030" s="17">
        <f t="shared" si="7504"/>
        <v>0</v>
      </c>
      <c r="Q9030" s="161" t="str">
        <f t="shared" si="7505"/>
        <v>-</v>
      </c>
    </row>
    <row r="9031" spans="1:17" ht="22.5" x14ac:dyDescent="0.25">
      <c r="A9031" s="1" t="s">
        <v>1</v>
      </c>
      <c r="B9031" s="1" t="s">
        <v>1</v>
      </c>
      <c r="C9031" s="1" t="s">
        <v>1</v>
      </c>
      <c r="D9031" s="2" t="s">
        <v>1</v>
      </c>
      <c r="E9031" s="2" t="s">
        <v>1</v>
      </c>
      <c r="F9031" s="2" t="s">
        <v>1</v>
      </c>
      <c r="G9031" s="2" t="s">
        <v>1</v>
      </c>
      <c r="H9031" s="13" t="s">
        <v>70</v>
      </c>
      <c r="I9031" s="184">
        <f t="shared" ref="I9031:O9031" si="7520">SUM(I9032)</f>
        <v>600000</v>
      </c>
      <c r="J9031" s="184">
        <f t="shared" si="7520"/>
        <v>70488</v>
      </c>
      <c r="K9031" s="184">
        <f t="shared" si="7520"/>
        <v>70488</v>
      </c>
      <c r="L9031" s="184">
        <f t="shared" si="7520"/>
        <v>0</v>
      </c>
      <c r="M9031" s="14">
        <f t="shared" si="7520"/>
        <v>0</v>
      </c>
      <c r="N9031" s="14">
        <f t="shared" si="7520"/>
        <v>0</v>
      </c>
      <c r="O9031" s="14">
        <f t="shared" si="7520"/>
        <v>0</v>
      </c>
      <c r="P9031" s="14">
        <f t="shared" si="7504"/>
        <v>70488</v>
      </c>
      <c r="Q9031" s="184">
        <f t="shared" si="7505"/>
        <v>100</v>
      </c>
    </row>
    <row r="9032" spans="1:17" x14ac:dyDescent="0.25">
      <c r="A9032" s="4" t="s">
        <v>2839</v>
      </c>
      <c r="B9032" s="4" t="s">
        <v>82</v>
      </c>
      <c r="C9032" s="4" t="s">
        <v>1335</v>
      </c>
      <c r="D9032" s="4" t="s">
        <v>3147</v>
      </c>
      <c r="E9032" s="2" t="s">
        <v>71</v>
      </c>
      <c r="F9032" s="2" t="s">
        <v>1</v>
      </c>
      <c r="G9032" s="2" t="s">
        <v>1</v>
      </c>
      <c r="H9032" s="2" t="s">
        <v>72</v>
      </c>
      <c r="I9032" s="185">
        <f t="shared" ref="I9032:L9032" si="7521">SUM(I9033:I9035)</f>
        <v>600000</v>
      </c>
      <c r="J9032" s="185">
        <f t="shared" ref="J9032" si="7522">SUM(J9033:J9035)</f>
        <v>70488</v>
      </c>
      <c r="K9032" s="185">
        <f t="shared" ref="K9032" si="7523">SUM(K9033:K9035)</f>
        <v>70488</v>
      </c>
      <c r="L9032" s="185">
        <f t="shared" si="7521"/>
        <v>0</v>
      </c>
      <c r="M9032" s="15">
        <f t="shared" ref="M9032:O9032" si="7524">SUM(M9033:M9035)</f>
        <v>0</v>
      </c>
      <c r="N9032" s="15">
        <f t="shared" si="7524"/>
        <v>0</v>
      </c>
      <c r="O9032" s="15">
        <f t="shared" si="7524"/>
        <v>0</v>
      </c>
      <c r="P9032" s="15">
        <f t="shared" si="7504"/>
        <v>70488</v>
      </c>
      <c r="Q9032" s="185">
        <f t="shared" si="7505"/>
        <v>100</v>
      </c>
    </row>
    <row r="9033" spans="1:17" x14ac:dyDescent="0.25">
      <c r="A9033" s="4" t="s">
        <v>2839</v>
      </c>
      <c r="B9033" s="4" t="s">
        <v>82</v>
      </c>
      <c r="C9033" s="4" t="s">
        <v>1335</v>
      </c>
      <c r="D9033" s="4" t="s">
        <v>3147</v>
      </c>
      <c r="E9033" s="3" t="s">
        <v>75</v>
      </c>
      <c r="F9033" s="4"/>
      <c r="G9033" s="16" t="s">
        <v>2860</v>
      </c>
      <c r="H9033" s="16" t="s">
        <v>74</v>
      </c>
      <c r="I9033" s="183">
        <v>360000</v>
      </c>
      <c r="J9033" s="183">
        <v>70488</v>
      </c>
      <c r="K9033" s="183">
        <v>70488</v>
      </c>
      <c r="L9033" s="183">
        <f>M9033+N9033+O9033</f>
        <v>0</v>
      </c>
      <c r="M9033" s="17"/>
      <c r="N9033" s="17"/>
      <c r="O9033" s="17"/>
      <c r="P9033" s="17">
        <f t="shared" si="7504"/>
        <v>70488</v>
      </c>
      <c r="Q9033" s="183">
        <f t="shared" si="7505"/>
        <v>100</v>
      </c>
    </row>
    <row r="9034" spans="1:17" x14ac:dyDescent="0.25">
      <c r="A9034" s="4" t="s">
        <v>2839</v>
      </c>
      <c r="B9034" s="4" t="s">
        <v>82</v>
      </c>
      <c r="C9034" s="4" t="s">
        <v>1335</v>
      </c>
      <c r="D9034" s="4" t="s">
        <v>3147</v>
      </c>
      <c r="E9034" s="3" t="s">
        <v>183</v>
      </c>
      <c r="F9034" s="4"/>
      <c r="G9034" s="16" t="s">
        <v>2860</v>
      </c>
      <c r="H9034" s="16" t="s">
        <v>182</v>
      </c>
      <c r="I9034" s="183">
        <v>20000</v>
      </c>
      <c r="J9034" s="183">
        <v>0</v>
      </c>
      <c r="K9034" s="183">
        <v>0</v>
      </c>
      <c r="L9034" s="183">
        <f>M9034+N9034+O9034</f>
        <v>0</v>
      </c>
      <c r="M9034" s="17"/>
      <c r="N9034" s="17"/>
      <c r="O9034" s="17"/>
      <c r="P9034" s="17">
        <f t="shared" si="7504"/>
        <v>0</v>
      </c>
      <c r="Q9034" s="161" t="str">
        <f t="shared" si="7505"/>
        <v>-</v>
      </c>
    </row>
    <row r="9035" spans="1:17" x14ac:dyDescent="0.25">
      <c r="A9035" s="4" t="s">
        <v>2839</v>
      </c>
      <c r="B9035" s="4" t="s">
        <v>82</v>
      </c>
      <c r="C9035" s="4" t="s">
        <v>1335</v>
      </c>
      <c r="D9035" s="4" t="s">
        <v>3147</v>
      </c>
      <c r="E9035" s="3" t="s">
        <v>341</v>
      </c>
      <c r="F9035" s="4"/>
      <c r="G9035" s="16" t="s">
        <v>2860</v>
      </c>
      <c r="H9035" s="16" t="s">
        <v>340</v>
      </c>
      <c r="I9035" s="183">
        <v>220000</v>
      </c>
      <c r="J9035" s="183">
        <v>0</v>
      </c>
      <c r="K9035" s="183">
        <v>0</v>
      </c>
      <c r="L9035" s="183">
        <f>M9035+N9035+O9035</f>
        <v>0</v>
      </c>
      <c r="M9035" s="17"/>
      <c r="N9035" s="17"/>
      <c r="O9035" s="17"/>
      <c r="P9035" s="17">
        <f t="shared" si="7504"/>
        <v>0</v>
      </c>
      <c r="Q9035" s="161" t="str">
        <f t="shared" si="7505"/>
        <v>-</v>
      </c>
    </row>
    <row r="9036" spans="1:17" x14ac:dyDescent="0.25">
      <c r="A9036" s="16" t="s">
        <v>1</v>
      </c>
      <c r="B9036" s="16" t="s">
        <v>1</v>
      </c>
      <c r="C9036" s="16" t="s">
        <v>1</v>
      </c>
      <c r="D9036" s="16" t="s">
        <v>1</v>
      </c>
      <c r="E9036" s="16" t="s">
        <v>1</v>
      </c>
      <c r="F9036" s="16" t="s">
        <v>1</v>
      </c>
      <c r="G9036" s="16" t="s">
        <v>1</v>
      </c>
      <c r="H9036" s="13" t="s">
        <v>3156</v>
      </c>
      <c r="I9036" s="184">
        <f t="shared" ref="I9036:O9036" si="7525">SUM(I9002,I9026,I9031)</f>
        <v>13054087</v>
      </c>
      <c r="J9036" s="184">
        <f t="shared" si="7525"/>
        <v>9403897</v>
      </c>
      <c r="K9036" s="184">
        <f t="shared" si="7525"/>
        <v>7518095</v>
      </c>
      <c r="L9036" s="184">
        <f t="shared" si="7525"/>
        <v>1852802</v>
      </c>
      <c r="M9036" s="14">
        <f t="shared" si="7525"/>
        <v>806344</v>
      </c>
      <c r="N9036" s="14">
        <f t="shared" si="7525"/>
        <v>756500</v>
      </c>
      <c r="O9036" s="14">
        <f t="shared" si="7525"/>
        <v>289958</v>
      </c>
      <c r="P9036" s="14">
        <f t="shared" si="7504"/>
        <v>9370897</v>
      </c>
      <c r="Q9036" s="184">
        <f t="shared" si="7505"/>
        <v>99.64908165200022</v>
      </c>
    </row>
    <row r="9037" spans="1:17" ht="15.75" thickBot="1" x14ac:dyDescent="0.3">
      <c r="A9037" s="16" t="s">
        <v>1</v>
      </c>
      <c r="B9037" s="16" t="s">
        <v>1</v>
      </c>
      <c r="C9037" s="16" t="s">
        <v>1</v>
      </c>
      <c r="D9037" s="16" t="s">
        <v>1</v>
      </c>
      <c r="E9037" s="16" t="s">
        <v>1</v>
      </c>
      <c r="F9037" s="16" t="s">
        <v>1</v>
      </c>
      <c r="G9037" s="16" t="s">
        <v>1</v>
      </c>
      <c r="H9037" s="2" t="s">
        <v>77</v>
      </c>
      <c r="I9037" s="185">
        <v>172</v>
      </c>
      <c r="J9037" s="185">
        <v>172</v>
      </c>
      <c r="K9037" s="185"/>
      <c r="L9037" s="185"/>
      <c r="M9037" s="15" t="s">
        <v>1</v>
      </c>
      <c r="N9037" s="15" t="s">
        <v>1</v>
      </c>
      <c r="O9037" s="15"/>
      <c r="P9037" s="15"/>
      <c r="Q9037" s="164"/>
    </row>
    <row r="9038" spans="1:17" ht="45.75" thickBot="1" x14ac:dyDescent="0.3">
      <c r="A9038" s="212" t="s">
        <v>1</v>
      </c>
      <c r="B9038" s="212" t="s">
        <v>1</v>
      </c>
      <c r="C9038" s="212" t="s">
        <v>1</v>
      </c>
      <c r="D9038" s="212" t="s">
        <v>1</v>
      </c>
      <c r="E9038" s="212" t="s">
        <v>1</v>
      </c>
      <c r="F9038" s="212" t="s">
        <v>1</v>
      </c>
      <c r="G9038" s="214" t="s">
        <v>1</v>
      </c>
      <c r="H9038" s="5" t="s">
        <v>78</v>
      </c>
      <c r="I9038" s="109" t="s">
        <v>3374</v>
      </c>
      <c r="J9038" s="109" t="s">
        <v>3433</v>
      </c>
      <c r="K9038" s="109" t="s">
        <v>3437</v>
      </c>
      <c r="L9038" s="109" t="s">
        <v>3434</v>
      </c>
      <c r="M9038" s="5" t="s">
        <v>3439</v>
      </c>
      <c r="N9038" s="5" t="s">
        <v>3440</v>
      </c>
      <c r="O9038" s="5" t="s">
        <v>3441</v>
      </c>
      <c r="P9038" s="5" t="s">
        <v>3438</v>
      </c>
      <c r="Q9038" s="162" t="s">
        <v>3302</v>
      </c>
    </row>
    <row r="9039" spans="1:17" x14ac:dyDescent="0.25">
      <c r="A9039" s="213"/>
      <c r="B9039" s="213"/>
      <c r="C9039" s="213"/>
      <c r="D9039" s="213"/>
      <c r="E9039" s="213"/>
      <c r="F9039" s="213"/>
      <c r="G9039" s="215"/>
      <c r="H9039" s="18" t="s">
        <v>1</v>
      </c>
      <c r="I9039" s="110">
        <v>1</v>
      </c>
      <c r="J9039" s="110">
        <v>2</v>
      </c>
      <c r="K9039" s="110">
        <v>20</v>
      </c>
      <c r="L9039" s="110" t="s">
        <v>3402</v>
      </c>
      <c r="M9039" s="12">
        <v>5</v>
      </c>
      <c r="N9039" s="12">
        <v>6</v>
      </c>
      <c r="O9039" s="12">
        <v>7</v>
      </c>
      <c r="P9039" s="12" t="s">
        <v>3303</v>
      </c>
      <c r="Q9039" s="110">
        <v>9</v>
      </c>
    </row>
    <row r="9040" spans="1:17" x14ac:dyDescent="0.25">
      <c r="A9040" s="213"/>
      <c r="B9040" s="213"/>
      <c r="C9040" s="213"/>
      <c r="D9040" s="213"/>
      <c r="E9040" s="213"/>
      <c r="F9040" s="213"/>
      <c r="G9040" s="215"/>
      <c r="H9040" s="19" t="s">
        <v>2874</v>
      </c>
      <c r="I9040" s="186">
        <f t="shared" ref="I9040:L9040" si="7526">SUM(I9036)</f>
        <v>13054087</v>
      </c>
      <c r="J9040" s="186">
        <f t="shared" ref="J9040" si="7527">SUM(J9036)</f>
        <v>9403897</v>
      </c>
      <c r="K9040" s="186">
        <f t="shared" ref="K9040" si="7528">SUM(K9036)</f>
        <v>7518095</v>
      </c>
      <c r="L9040" s="186">
        <f t="shared" si="7526"/>
        <v>1852802</v>
      </c>
      <c r="M9040" s="20">
        <f t="shared" ref="M9040:O9040" si="7529">SUM(M9036)</f>
        <v>806344</v>
      </c>
      <c r="N9040" s="20">
        <f t="shared" si="7529"/>
        <v>756500</v>
      </c>
      <c r="O9040" s="20">
        <f t="shared" si="7529"/>
        <v>289958</v>
      </c>
      <c r="P9040" s="20">
        <f>K9040+L9040</f>
        <v>9370897</v>
      </c>
      <c r="Q9040" s="186">
        <f>IF(J9040=0,"-",P9040/J9040*100)</f>
        <v>99.64908165200022</v>
      </c>
    </row>
    <row r="9041" spans="1:17" x14ac:dyDescent="0.25">
      <c r="A9041" s="213"/>
      <c r="B9041" s="213"/>
      <c r="C9041" s="213"/>
      <c r="D9041" s="213"/>
      <c r="E9041" s="213"/>
      <c r="F9041" s="213"/>
      <c r="G9041" s="215"/>
      <c r="H9041" s="21" t="s">
        <v>80</v>
      </c>
      <c r="I9041" s="186">
        <f t="shared" ref="I9041:L9041" si="7530">SUM(I9040)</f>
        <v>13054087</v>
      </c>
      <c r="J9041" s="186">
        <f t="shared" ref="J9041" si="7531">SUM(J9040)</f>
        <v>9403897</v>
      </c>
      <c r="K9041" s="186">
        <f t="shared" ref="K9041" si="7532">SUM(K9040)</f>
        <v>7518095</v>
      </c>
      <c r="L9041" s="186">
        <f t="shared" si="7530"/>
        <v>1852802</v>
      </c>
      <c r="M9041" s="20">
        <f t="shared" ref="M9041:O9041" si="7533">SUM(M9040)</f>
        <v>806344</v>
      </c>
      <c r="N9041" s="20">
        <f t="shared" si="7533"/>
        <v>756500</v>
      </c>
      <c r="O9041" s="20">
        <f t="shared" si="7533"/>
        <v>289958</v>
      </c>
      <c r="P9041" s="20">
        <f>K9041+L9041</f>
        <v>9370897</v>
      </c>
      <c r="Q9041" s="186">
        <f>IF(J9041=0,"-",P9041/J9041*100)</f>
        <v>99.64908165200022</v>
      </c>
    </row>
    <row r="9042" spans="1:17" x14ac:dyDescent="0.25">
      <c r="A9042" s="216"/>
      <c r="B9042" s="216"/>
      <c r="C9042" s="216"/>
      <c r="D9042" s="216"/>
      <c r="E9042" s="216"/>
      <c r="F9042" s="216"/>
      <c r="G9042" s="217"/>
      <c r="J9042" s="178">
        <v>0</v>
      </c>
      <c r="K9042" s="178">
        <v>0</v>
      </c>
      <c r="L9042" s="178">
        <f>M9042+N9042+O9042</f>
        <v>0</v>
      </c>
      <c r="P9042">
        <f>K9042+L9042</f>
        <v>0</v>
      </c>
      <c r="Q9042" s="160" t="str">
        <f>IF(J9042=0,"-",P9042/J9042*100)</f>
        <v>-</v>
      </c>
    </row>
    <row r="9043" spans="1:17" ht="15.75" thickBot="1" x14ac:dyDescent="0.3">
      <c r="A9043" s="16" t="s">
        <v>1</v>
      </c>
      <c r="B9043" s="16" t="s">
        <v>1</v>
      </c>
      <c r="C9043" s="16" t="s">
        <v>1</v>
      </c>
      <c r="D9043" s="16" t="s">
        <v>1</v>
      </c>
      <c r="E9043" s="16" t="s">
        <v>1</v>
      </c>
      <c r="F9043" s="16" t="s">
        <v>1</v>
      </c>
      <c r="G9043" s="16" t="s">
        <v>1</v>
      </c>
      <c r="H9043" s="22" t="s">
        <v>1</v>
      </c>
      <c r="I9043" s="187"/>
      <c r="J9043" s="187"/>
      <c r="K9043" s="187"/>
      <c r="L9043" s="187"/>
      <c r="M9043" s="22" t="s">
        <v>1</v>
      </c>
      <c r="N9043" s="22" t="s">
        <v>1</v>
      </c>
      <c r="O9043" s="22"/>
      <c r="P9043" s="22"/>
      <c r="Q9043" s="166"/>
    </row>
    <row r="9044" spans="1:17" ht="45.75" thickBot="1" x14ac:dyDescent="0.3">
      <c r="A9044" s="5" t="s">
        <v>4</v>
      </c>
      <c r="B9044" s="5" t="s">
        <v>5</v>
      </c>
      <c r="C9044" s="5" t="s">
        <v>6</v>
      </c>
      <c r="D9044" s="6" t="s">
        <v>1</v>
      </c>
      <c r="E9044" s="5" t="s">
        <v>7</v>
      </c>
      <c r="F9044" s="5" t="s">
        <v>8</v>
      </c>
      <c r="G9044" s="5" t="s">
        <v>9</v>
      </c>
      <c r="H9044" s="5" t="s">
        <v>10</v>
      </c>
      <c r="I9044" s="109" t="s">
        <v>3374</v>
      </c>
      <c r="J9044" s="109" t="s">
        <v>3433</v>
      </c>
      <c r="K9044" s="109" t="s">
        <v>3437</v>
      </c>
      <c r="L9044" s="109" t="s">
        <v>3434</v>
      </c>
      <c r="M9044" s="5" t="s">
        <v>3439</v>
      </c>
      <c r="N9044" s="5" t="s">
        <v>3440</v>
      </c>
      <c r="O9044" s="5" t="s">
        <v>3441</v>
      </c>
      <c r="P9044" s="5" t="s">
        <v>3438</v>
      </c>
      <c r="Q9044" s="162" t="s">
        <v>3302</v>
      </c>
    </row>
    <row r="9045" spans="1:17" x14ac:dyDescent="0.25">
      <c r="A9045" s="7" t="s">
        <v>1</v>
      </c>
      <c r="B9045" s="7" t="s">
        <v>1</v>
      </c>
      <c r="C9045" s="7" t="s">
        <v>1</v>
      </c>
      <c r="D9045" s="8" t="s">
        <v>1</v>
      </c>
      <c r="E9045" s="8" t="s">
        <v>1</v>
      </c>
      <c r="F9045" s="9" t="s">
        <v>1</v>
      </c>
      <c r="G9045" s="10" t="s">
        <v>1</v>
      </c>
      <c r="H9045" s="11" t="s">
        <v>1</v>
      </c>
      <c r="I9045" s="110">
        <v>1</v>
      </c>
      <c r="J9045" s="110">
        <v>2</v>
      </c>
      <c r="K9045" s="110">
        <v>20</v>
      </c>
      <c r="L9045" s="110" t="s">
        <v>3402</v>
      </c>
      <c r="M9045" s="12">
        <v>5</v>
      </c>
      <c r="N9045" s="12">
        <v>6</v>
      </c>
      <c r="O9045" s="12">
        <v>7</v>
      </c>
      <c r="P9045" s="12" t="s">
        <v>3303</v>
      </c>
      <c r="Q9045" s="110">
        <v>9</v>
      </c>
    </row>
    <row r="9046" spans="1:17" ht="22.5" x14ac:dyDescent="0.25">
      <c r="A9046" s="1" t="s">
        <v>2839</v>
      </c>
      <c r="B9046" s="1" t="s">
        <v>82</v>
      </c>
      <c r="C9046" s="4" t="s">
        <v>1346</v>
      </c>
      <c r="D9046" s="4" t="s">
        <v>3157</v>
      </c>
      <c r="E9046" s="2" t="s">
        <v>1</v>
      </c>
      <c r="F9046" s="2" t="s">
        <v>1</v>
      </c>
      <c r="G9046" s="2" t="s">
        <v>1</v>
      </c>
      <c r="H9046" s="2" t="s">
        <v>3158</v>
      </c>
      <c r="I9046" s="183">
        <v>0</v>
      </c>
      <c r="J9046" s="183"/>
      <c r="K9046" s="183"/>
      <c r="L9046" s="183"/>
      <c r="M9046" s="3" t="s">
        <v>1</v>
      </c>
      <c r="N9046" s="3" t="s">
        <v>1</v>
      </c>
      <c r="O9046" s="3"/>
      <c r="P9046" s="3"/>
      <c r="Q9046" s="161"/>
    </row>
    <row r="9047" spans="1:17" ht="33.75" x14ac:dyDescent="0.25">
      <c r="A9047" s="1" t="s">
        <v>1</v>
      </c>
      <c r="B9047" s="1" t="s">
        <v>1</v>
      </c>
      <c r="C9047" s="1" t="s">
        <v>1</v>
      </c>
      <c r="D9047" s="2" t="s">
        <v>1</v>
      </c>
      <c r="E9047" s="2" t="s">
        <v>1</v>
      </c>
      <c r="F9047" s="2" t="s">
        <v>1</v>
      </c>
      <c r="G9047" s="2" t="s">
        <v>1</v>
      </c>
      <c r="H9047" s="13" t="s">
        <v>14</v>
      </c>
      <c r="I9047" s="184">
        <f t="shared" ref="I9047:L9047" si="7534">SUM(I9048,I9056,I9058)</f>
        <v>2266857</v>
      </c>
      <c r="J9047" s="184">
        <f t="shared" ref="J9047" si="7535">SUM(J9048,J9056,J9058)</f>
        <v>1935257</v>
      </c>
      <c r="K9047" s="184">
        <f t="shared" ref="K9047" si="7536">SUM(K9048,K9056,K9058)</f>
        <v>1643241</v>
      </c>
      <c r="L9047" s="184">
        <f t="shared" si="7534"/>
        <v>291914</v>
      </c>
      <c r="M9047" s="14">
        <f t="shared" ref="M9047:O9047" si="7537">SUM(M9048,M9056,M9058)</f>
        <v>168307</v>
      </c>
      <c r="N9047" s="14">
        <f t="shared" si="7537"/>
        <v>119077</v>
      </c>
      <c r="O9047" s="14">
        <f t="shared" si="7537"/>
        <v>4530</v>
      </c>
      <c r="P9047" s="14">
        <f t="shared" ref="P9047:P9087" si="7538">K9047+L9047</f>
        <v>1935155</v>
      </c>
      <c r="Q9047" s="184">
        <f t="shared" ref="Q9047:Q9087" si="7539">IF(J9047=0,"-",P9047/J9047*100)</f>
        <v>99.994729382195743</v>
      </c>
    </row>
    <row r="9048" spans="1:17" x14ac:dyDescent="0.25">
      <c r="A9048" s="4" t="s">
        <v>2839</v>
      </c>
      <c r="B9048" s="4" t="s">
        <v>82</v>
      </c>
      <c r="C9048" s="4" t="s">
        <v>1346</v>
      </c>
      <c r="D9048" s="4" t="s">
        <v>3157</v>
      </c>
      <c r="E9048" s="2" t="s">
        <v>15</v>
      </c>
      <c r="F9048" s="2" t="s">
        <v>1</v>
      </c>
      <c r="G9048" s="2" t="s">
        <v>1</v>
      </c>
      <c r="H9048" s="2" t="s">
        <v>16</v>
      </c>
      <c r="I9048" s="185">
        <f t="shared" ref="I9048:L9048" si="7540">SUM(I9049:I9050)</f>
        <v>1657811</v>
      </c>
      <c r="J9048" s="185">
        <f t="shared" ref="J9048" si="7541">SUM(J9049:J9050)</f>
        <v>1604898</v>
      </c>
      <c r="K9048" s="185">
        <f t="shared" ref="K9048" si="7542">SUM(K9049:K9050)</f>
        <v>1349815</v>
      </c>
      <c r="L9048" s="185">
        <f t="shared" si="7540"/>
        <v>255083</v>
      </c>
      <c r="M9048" s="15">
        <f t="shared" ref="M9048:O9048" si="7543">SUM(M9049:M9050)</f>
        <v>148907</v>
      </c>
      <c r="N9048" s="15">
        <f t="shared" si="7543"/>
        <v>103946</v>
      </c>
      <c r="O9048" s="15">
        <f t="shared" si="7543"/>
        <v>2230</v>
      </c>
      <c r="P9048" s="15">
        <f t="shared" si="7538"/>
        <v>1604898</v>
      </c>
      <c r="Q9048" s="185">
        <f t="shared" si="7539"/>
        <v>100</v>
      </c>
    </row>
    <row r="9049" spans="1:17" x14ac:dyDescent="0.25">
      <c r="A9049" s="4" t="s">
        <v>2839</v>
      </c>
      <c r="B9049" s="4" t="s">
        <v>82</v>
      </c>
      <c r="C9049" s="4" t="s">
        <v>1346</v>
      </c>
      <c r="D9049" s="4" t="s">
        <v>3157</v>
      </c>
      <c r="E9049" s="3" t="s">
        <v>18</v>
      </c>
      <c r="F9049" s="4"/>
      <c r="G9049" s="16" t="s">
        <v>2860</v>
      </c>
      <c r="H9049" s="16" t="s">
        <v>17</v>
      </c>
      <c r="I9049" s="183">
        <v>1526715</v>
      </c>
      <c r="J9049" s="183">
        <v>1467404</v>
      </c>
      <c r="K9049" s="183">
        <v>1225689</v>
      </c>
      <c r="L9049" s="183">
        <f>M9049+N9049+O9049</f>
        <v>241715</v>
      </c>
      <c r="M9049" s="17">
        <v>140000</v>
      </c>
      <c r="N9049" s="17">
        <v>101715</v>
      </c>
      <c r="O9049" s="17"/>
      <c r="P9049" s="17">
        <f t="shared" si="7538"/>
        <v>1467404</v>
      </c>
      <c r="Q9049" s="183">
        <f t="shared" si="7539"/>
        <v>100</v>
      </c>
    </row>
    <row r="9050" spans="1:17" x14ac:dyDescent="0.25">
      <c r="A9050" s="1" t="s">
        <v>2839</v>
      </c>
      <c r="B9050" s="1" t="s">
        <v>82</v>
      </c>
      <c r="C9050" s="1" t="s">
        <v>1346</v>
      </c>
      <c r="D9050" s="1" t="s">
        <v>3157</v>
      </c>
      <c r="E9050" s="1" t="s">
        <v>20</v>
      </c>
      <c r="F9050" s="4" t="s">
        <v>1</v>
      </c>
      <c r="G9050" s="16" t="s">
        <v>1</v>
      </c>
      <c r="H9050" s="2" t="s">
        <v>21</v>
      </c>
      <c r="I9050" s="185">
        <f t="shared" ref="I9050:O9050" si="7544">SUM(I9051:I9055)</f>
        <v>131096</v>
      </c>
      <c r="J9050" s="185">
        <f t="shared" si="7544"/>
        <v>137494</v>
      </c>
      <c r="K9050" s="185">
        <f t="shared" si="7544"/>
        <v>124126</v>
      </c>
      <c r="L9050" s="185">
        <f t="shared" si="7544"/>
        <v>13368</v>
      </c>
      <c r="M9050" s="15">
        <f t="shared" si="7544"/>
        <v>8907</v>
      </c>
      <c r="N9050" s="15">
        <f t="shared" si="7544"/>
        <v>2231</v>
      </c>
      <c r="O9050" s="15">
        <f t="shared" si="7544"/>
        <v>2230</v>
      </c>
      <c r="P9050" s="15">
        <f t="shared" si="7538"/>
        <v>137494</v>
      </c>
      <c r="Q9050" s="185">
        <f t="shared" si="7539"/>
        <v>100</v>
      </c>
    </row>
    <row r="9051" spans="1:17" x14ac:dyDescent="0.25">
      <c r="A9051" s="4" t="s">
        <v>2839</v>
      </c>
      <c r="B9051" s="4" t="s">
        <v>82</v>
      </c>
      <c r="C9051" s="4" t="s">
        <v>1346</v>
      </c>
      <c r="D9051" s="4" t="s">
        <v>3157</v>
      </c>
      <c r="E9051" s="3" t="s">
        <v>22</v>
      </c>
      <c r="F9051" s="4" t="s">
        <v>3159</v>
      </c>
      <c r="G9051" s="16" t="s">
        <v>2860</v>
      </c>
      <c r="H9051" s="16" t="s">
        <v>86</v>
      </c>
      <c r="I9051" s="183">
        <v>21992</v>
      </c>
      <c r="J9051" s="183">
        <v>21992</v>
      </c>
      <c r="K9051" s="183">
        <v>15300</v>
      </c>
      <c r="L9051" s="183">
        <f>M9051+N9051+O9051</f>
        <v>6692</v>
      </c>
      <c r="M9051" s="17">
        <v>2231</v>
      </c>
      <c r="N9051" s="17">
        <v>2231</v>
      </c>
      <c r="O9051" s="17">
        <v>2230</v>
      </c>
      <c r="P9051" s="17">
        <f t="shared" si="7538"/>
        <v>21992</v>
      </c>
      <c r="Q9051" s="183">
        <f t="shared" si="7539"/>
        <v>100</v>
      </c>
    </row>
    <row r="9052" spans="1:17" x14ac:dyDescent="0.25">
      <c r="A9052" s="4" t="s">
        <v>2839</v>
      </c>
      <c r="B9052" s="4" t="s">
        <v>82</v>
      </c>
      <c r="C9052" s="4" t="s">
        <v>1346</v>
      </c>
      <c r="D9052" s="4" t="s">
        <v>3157</v>
      </c>
      <c r="E9052" s="3" t="s">
        <v>22</v>
      </c>
      <c r="F9052" s="4" t="s">
        <v>3160</v>
      </c>
      <c r="G9052" s="16" t="s">
        <v>2860</v>
      </c>
      <c r="H9052" s="16" t="s">
        <v>26</v>
      </c>
      <c r="I9052" s="183">
        <v>75676</v>
      </c>
      <c r="J9052" s="183">
        <v>75676</v>
      </c>
      <c r="K9052" s="183">
        <v>69000</v>
      </c>
      <c r="L9052" s="183">
        <f>M9052+N9052+O9052</f>
        <v>6676</v>
      </c>
      <c r="M9052" s="17">
        <v>6676</v>
      </c>
      <c r="N9052" s="17"/>
      <c r="O9052" s="17"/>
      <c r="P9052" s="17">
        <f t="shared" si="7538"/>
        <v>75676</v>
      </c>
      <c r="Q9052" s="183">
        <f t="shared" si="7539"/>
        <v>100</v>
      </c>
    </row>
    <row r="9053" spans="1:17" x14ac:dyDescent="0.25">
      <c r="A9053" s="4" t="s">
        <v>2839</v>
      </c>
      <c r="B9053" s="4" t="s">
        <v>82</v>
      </c>
      <c r="C9053" s="4" t="s">
        <v>1346</v>
      </c>
      <c r="D9053" s="4" t="s">
        <v>3157</v>
      </c>
      <c r="E9053" s="3" t="s">
        <v>22</v>
      </c>
      <c r="F9053" s="4" t="s">
        <v>3161</v>
      </c>
      <c r="G9053" s="16" t="s">
        <v>2860</v>
      </c>
      <c r="H9053" s="16" t="s">
        <v>28</v>
      </c>
      <c r="I9053" s="183">
        <v>14908</v>
      </c>
      <c r="J9053" s="183">
        <v>21264</v>
      </c>
      <c r="K9053" s="183">
        <v>21264</v>
      </c>
      <c r="L9053" s="183">
        <f>M9053+N9053+O9053</f>
        <v>0</v>
      </c>
      <c r="M9053" s="17"/>
      <c r="N9053" s="17"/>
      <c r="O9053" s="17"/>
      <c r="P9053" s="17">
        <f t="shared" si="7538"/>
        <v>21264</v>
      </c>
      <c r="Q9053" s="183">
        <f t="shared" si="7539"/>
        <v>100</v>
      </c>
    </row>
    <row r="9054" spans="1:17" x14ac:dyDescent="0.25">
      <c r="A9054" s="4" t="s">
        <v>2839</v>
      </c>
      <c r="B9054" s="4" t="s">
        <v>82</v>
      </c>
      <c r="C9054" s="4" t="s">
        <v>1346</v>
      </c>
      <c r="D9054" s="4" t="s">
        <v>3157</v>
      </c>
      <c r="E9054" s="3" t="s">
        <v>22</v>
      </c>
      <c r="F9054" s="4" t="s">
        <v>3162</v>
      </c>
      <c r="G9054" s="16" t="s">
        <v>2860</v>
      </c>
      <c r="H9054" s="16" t="s">
        <v>24</v>
      </c>
      <c r="I9054" s="183">
        <v>9700</v>
      </c>
      <c r="J9054" s="183">
        <v>0</v>
      </c>
      <c r="K9054" s="183">
        <v>0</v>
      </c>
      <c r="L9054" s="183">
        <f>M9054+N9054+O9054</f>
        <v>0</v>
      </c>
      <c r="M9054" s="17"/>
      <c r="N9054" s="17"/>
      <c r="O9054" s="17"/>
      <c r="P9054" s="17">
        <f t="shared" si="7538"/>
        <v>0</v>
      </c>
      <c r="Q9054" s="161" t="str">
        <f t="shared" si="7539"/>
        <v>-</v>
      </c>
    </row>
    <row r="9055" spans="1:17" x14ac:dyDescent="0.25">
      <c r="A9055" s="4" t="s">
        <v>2839</v>
      </c>
      <c r="B9055" s="4" t="s">
        <v>82</v>
      </c>
      <c r="C9055" s="4" t="s">
        <v>1346</v>
      </c>
      <c r="D9055" s="4" t="s">
        <v>3157</v>
      </c>
      <c r="E9055" s="3" t="s">
        <v>22</v>
      </c>
      <c r="F9055" s="4" t="s">
        <v>3163</v>
      </c>
      <c r="G9055" s="16" t="s">
        <v>2860</v>
      </c>
      <c r="H9055" s="16" t="s">
        <v>30</v>
      </c>
      <c r="I9055" s="183">
        <v>8820</v>
      </c>
      <c r="J9055" s="183">
        <v>18562</v>
      </c>
      <c r="K9055" s="183">
        <v>18562</v>
      </c>
      <c r="L9055" s="183">
        <f>M9055+N9055+O9055</f>
        <v>0</v>
      </c>
      <c r="M9055" s="17"/>
      <c r="N9055" s="17"/>
      <c r="O9055" s="17"/>
      <c r="P9055" s="17">
        <f t="shared" si="7538"/>
        <v>18562</v>
      </c>
      <c r="Q9055" s="183">
        <f t="shared" si="7539"/>
        <v>100</v>
      </c>
    </row>
    <row r="9056" spans="1:17" x14ac:dyDescent="0.25">
      <c r="A9056" s="4" t="s">
        <v>2839</v>
      </c>
      <c r="B9056" s="4" t="s">
        <v>82</v>
      </c>
      <c r="C9056" s="4" t="s">
        <v>1346</v>
      </c>
      <c r="D9056" s="4" t="s">
        <v>3157</v>
      </c>
      <c r="E9056" s="2" t="s">
        <v>31</v>
      </c>
      <c r="F9056" s="2" t="s">
        <v>1</v>
      </c>
      <c r="G9056" s="2" t="s">
        <v>1</v>
      </c>
      <c r="H9056" s="2" t="s">
        <v>32</v>
      </c>
      <c r="I9056" s="185">
        <f t="shared" ref="I9056:O9056" si="7545">SUM(I9057)</f>
        <v>170731</v>
      </c>
      <c r="J9056" s="185">
        <f t="shared" si="7545"/>
        <v>160329</v>
      </c>
      <c r="K9056" s="185">
        <f t="shared" si="7545"/>
        <v>132598</v>
      </c>
      <c r="L9056" s="185">
        <f t="shared" si="7545"/>
        <v>27731</v>
      </c>
      <c r="M9056" s="15">
        <f t="shared" si="7545"/>
        <v>15000</v>
      </c>
      <c r="N9056" s="15">
        <f t="shared" si="7545"/>
        <v>12731</v>
      </c>
      <c r="O9056" s="15">
        <f t="shared" si="7545"/>
        <v>0</v>
      </c>
      <c r="P9056" s="15">
        <f t="shared" si="7538"/>
        <v>160329</v>
      </c>
      <c r="Q9056" s="185">
        <f t="shared" si="7539"/>
        <v>100</v>
      </c>
    </row>
    <row r="9057" spans="1:17" x14ac:dyDescent="0.25">
      <c r="A9057" s="4" t="s">
        <v>2839</v>
      </c>
      <c r="B9057" s="4" t="s">
        <v>82</v>
      </c>
      <c r="C9057" s="4" t="s">
        <v>1346</v>
      </c>
      <c r="D9057" s="4" t="s">
        <v>3157</v>
      </c>
      <c r="E9057" s="3" t="s">
        <v>34</v>
      </c>
      <c r="F9057" s="4"/>
      <c r="G9057" s="16" t="s">
        <v>2860</v>
      </c>
      <c r="H9057" s="16" t="s">
        <v>33</v>
      </c>
      <c r="I9057" s="183">
        <v>170731</v>
      </c>
      <c r="J9057" s="183">
        <v>160329</v>
      </c>
      <c r="K9057" s="183">
        <v>132598</v>
      </c>
      <c r="L9057" s="183">
        <f>M9057+N9057+O9057</f>
        <v>27731</v>
      </c>
      <c r="M9057" s="17">
        <v>15000</v>
      </c>
      <c r="N9057" s="17">
        <v>12731</v>
      </c>
      <c r="O9057" s="17"/>
      <c r="P9057" s="17">
        <f t="shared" si="7538"/>
        <v>160329</v>
      </c>
      <c r="Q9057" s="183">
        <f t="shared" si="7539"/>
        <v>100</v>
      </c>
    </row>
    <row r="9058" spans="1:17" x14ac:dyDescent="0.25">
      <c r="A9058" s="4" t="s">
        <v>2839</v>
      </c>
      <c r="B9058" s="4" t="s">
        <v>82</v>
      </c>
      <c r="C9058" s="4" t="s">
        <v>1346</v>
      </c>
      <c r="D9058" s="4" t="s">
        <v>3157</v>
      </c>
      <c r="E9058" s="2" t="s">
        <v>35</v>
      </c>
      <c r="F9058" s="2" t="s">
        <v>1</v>
      </c>
      <c r="G9058" s="2" t="s">
        <v>1</v>
      </c>
      <c r="H9058" s="2" t="s">
        <v>36</v>
      </c>
      <c r="I9058" s="185">
        <f t="shared" ref="I9058:O9058" si="7546">SUM(I9059:I9067)</f>
        <v>438315</v>
      </c>
      <c r="J9058" s="185">
        <f t="shared" si="7546"/>
        <v>170030</v>
      </c>
      <c r="K9058" s="185">
        <f t="shared" si="7546"/>
        <v>160828</v>
      </c>
      <c r="L9058" s="185">
        <f t="shared" si="7546"/>
        <v>9100</v>
      </c>
      <c r="M9058" s="15">
        <f t="shared" si="7546"/>
        <v>4400</v>
      </c>
      <c r="N9058" s="15">
        <f t="shared" si="7546"/>
        <v>2400</v>
      </c>
      <c r="O9058" s="15">
        <f t="shared" si="7546"/>
        <v>2300</v>
      </c>
      <c r="P9058" s="15">
        <f t="shared" si="7538"/>
        <v>169928</v>
      </c>
      <c r="Q9058" s="185">
        <f t="shared" si="7539"/>
        <v>99.940010586367109</v>
      </c>
    </row>
    <row r="9059" spans="1:17" x14ac:dyDescent="0.25">
      <c r="A9059" s="4" t="s">
        <v>2839</v>
      </c>
      <c r="B9059" s="4" t="s">
        <v>82</v>
      </c>
      <c r="C9059" s="4" t="s">
        <v>1346</v>
      </c>
      <c r="D9059" s="4" t="s">
        <v>3157</v>
      </c>
      <c r="E9059" s="3" t="s">
        <v>39</v>
      </c>
      <c r="F9059" s="4"/>
      <c r="G9059" s="16" t="s">
        <v>2860</v>
      </c>
      <c r="H9059" s="16" t="s">
        <v>38</v>
      </c>
      <c r="I9059" s="183">
        <v>51000</v>
      </c>
      <c r="J9059" s="183">
        <v>7310</v>
      </c>
      <c r="K9059" s="183">
        <v>7310</v>
      </c>
      <c r="L9059" s="183">
        <f t="shared" ref="L9059:L9066" si="7547">M9059+N9059+O9059</f>
        <v>0</v>
      </c>
      <c r="M9059" s="17"/>
      <c r="N9059" s="17"/>
      <c r="O9059" s="17"/>
      <c r="P9059" s="17">
        <f t="shared" si="7538"/>
        <v>7310</v>
      </c>
      <c r="Q9059" s="183">
        <f t="shared" si="7539"/>
        <v>100</v>
      </c>
    </row>
    <row r="9060" spans="1:17" x14ac:dyDescent="0.25">
      <c r="A9060" s="4" t="s">
        <v>2839</v>
      </c>
      <c r="B9060" s="4" t="s">
        <v>82</v>
      </c>
      <c r="C9060" s="4" t="s">
        <v>1346</v>
      </c>
      <c r="D9060" s="4" t="s">
        <v>3157</v>
      </c>
      <c r="E9060" s="3" t="s">
        <v>197</v>
      </c>
      <c r="F9060" s="4"/>
      <c r="G9060" s="16" t="s">
        <v>2860</v>
      </c>
      <c r="H9060" s="16" t="s">
        <v>196</v>
      </c>
      <c r="I9060" s="183">
        <v>43000</v>
      </c>
      <c r="J9060" s="183">
        <v>32000</v>
      </c>
      <c r="K9060" s="183">
        <v>24000</v>
      </c>
      <c r="L9060" s="183">
        <f t="shared" si="7547"/>
        <v>8000</v>
      </c>
      <c r="M9060" s="17">
        <v>4000</v>
      </c>
      <c r="N9060" s="17">
        <v>2000</v>
      </c>
      <c r="O9060" s="17">
        <v>2000</v>
      </c>
      <c r="P9060" s="17">
        <f t="shared" si="7538"/>
        <v>32000</v>
      </c>
      <c r="Q9060" s="183">
        <f t="shared" si="7539"/>
        <v>100</v>
      </c>
    </row>
    <row r="9061" spans="1:17" x14ac:dyDescent="0.25">
      <c r="A9061" s="4" t="s">
        <v>2839</v>
      </c>
      <c r="B9061" s="4" t="s">
        <v>82</v>
      </c>
      <c r="C9061" s="4" t="s">
        <v>1346</v>
      </c>
      <c r="D9061" s="4" t="s">
        <v>3157</v>
      </c>
      <c r="E9061" s="3" t="s">
        <v>200</v>
      </c>
      <c r="F9061" s="4"/>
      <c r="G9061" s="16" t="s">
        <v>2860</v>
      </c>
      <c r="H9061" s="16" t="s">
        <v>199</v>
      </c>
      <c r="I9061" s="183">
        <v>16750</v>
      </c>
      <c r="J9061" s="183">
        <v>9391</v>
      </c>
      <c r="K9061" s="183">
        <v>8291</v>
      </c>
      <c r="L9061" s="183">
        <f t="shared" si="7547"/>
        <v>1100</v>
      </c>
      <c r="M9061" s="17">
        <v>400</v>
      </c>
      <c r="N9061" s="17">
        <v>400</v>
      </c>
      <c r="O9061" s="17">
        <v>300</v>
      </c>
      <c r="P9061" s="17">
        <f t="shared" si="7538"/>
        <v>9391</v>
      </c>
      <c r="Q9061" s="183">
        <f t="shared" si="7539"/>
        <v>100</v>
      </c>
    </row>
    <row r="9062" spans="1:17" x14ac:dyDescent="0.25">
      <c r="A9062" s="4" t="s">
        <v>2839</v>
      </c>
      <c r="B9062" s="4" t="s">
        <v>82</v>
      </c>
      <c r="C9062" s="4" t="s">
        <v>1346</v>
      </c>
      <c r="D9062" s="4" t="s">
        <v>3157</v>
      </c>
      <c r="E9062" s="3" t="s">
        <v>203</v>
      </c>
      <c r="F9062" s="4"/>
      <c r="G9062" s="16" t="s">
        <v>2860</v>
      </c>
      <c r="H9062" s="16" t="s">
        <v>202</v>
      </c>
      <c r="I9062" s="183">
        <v>144900</v>
      </c>
      <c r="J9062" s="183">
        <v>73042</v>
      </c>
      <c r="K9062" s="183">
        <v>73042</v>
      </c>
      <c r="L9062" s="183">
        <f t="shared" si="7547"/>
        <v>0</v>
      </c>
      <c r="M9062" s="17"/>
      <c r="N9062" s="17"/>
      <c r="O9062" s="17"/>
      <c r="P9062" s="17">
        <f t="shared" si="7538"/>
        <v>73042</v>
      </c>
      <c r="Q9062" s="183">
        <f t="shared" si="7539"/>
        <v>100</v>
      </c>
    </row>
    <row r="9063" spans="1:17" x14ac:dyDescent="0.25">
      <c r="A9063" s="4" t="s">
        <v>2839</v>
      </c>
      <c r="B9063" s="4" t="s">
        <v>82</v>
      </c>
      <c r="C9063" s="4" t="s">
        <v>1346</v>
      </c>
      <c r="D9063" s="4" t="s">
        <v>3157</v>
      </c>
      <c r="E9063" s="3" t="s">
        <v>206</v>
      </c>
      <c r="F9063" s="4"/>
      <c r="G9063" s="16" t="s">
        <v>2860</v>
      </c>
      <c r="H9063" s="16" t="s">
        <v>205</v>
      </c>
      <c r="I9063" s="183">
        <v>7000</v>
      </c>
      <c r="J9063" s="183">
        <v>0</v>
      </c>
      <c r="K9063" s="183">
        <v>0</v>
      </c>
      <c r="L9063" s="183">
        <f t="shared" si="7547"/>
        <v>0</v>
      </c>
      <c r="M9063" s="17"/>
      <c r="N9063" s="17"/>
      <c r="O9063" s="17"/>
      <c r="P9063" s="17">
        <f t="shared" si="7538"/>
        <v>0</v>
      </c>
      <c r="Q9063" s="161" t="str">
        <f t="shared" si="7539"/>
        <v>-</v>
      </c>
    </row>
    <row r="9064" spans="1:17" x14ac:dyDescent="0.25">
      <c r="A9064" s="4" t="s">
        <v>2839</v>
      </c>
      <c r="B9064" s="4" t="s">
        <v>82</v>
      </c>
      <c r="C9064" s="4" t="s">
        <v>1346</v>
      </c>
      <c r="D9064" s="4" t="s">
        <v>3157</v>
      </c>
      <c r="E9064" s="3" t="s">
        <v>209</v>
      </c>
      <c r="F9064" s="4"/>
      <c r="G9064" s="16" t="s">
        <v>2860</v>
      </c>
      <c r="H9064" s="16" t="s">
        <v>208</v>
      </c>
      <c r="I9064" s="183">
        <v>7000</v>
      </c>
      <c r="J9064" s="183">
        <v>0</v>
      </c>
      <c r="K9064" s="183">
        <v>0</v>
      </c>
      <c r="L9064" s="183">
        <f t="shared" si="7547"/>
        <v>0</v>
      </c>
      <c r="M9064" s="17"/>
      <c r="N9064" s="17"/>
      <c r="O9064" s="17"/>
      <c r="P9064" s="17">
        <f t="shared" si="7538"/>
        <v>0</v>
      </c>
      <c r="Q9064" s="161" t="str">
        <f t="shared" si="7539"/>
        <v>-</v>
      </c>
    </row>
    <row r="9065" spans="1:17" x14ac:dyDescent="0.25">
      <c r="A9065" s="4" t="s">
        <v>2839</v>
      </c>
      <c r="B9065" s="4" t="s">
        <v>82</v>
      </c>
      <c r="C9065" s="4" t="s">
        <v>1346</v>
      </c>
      <c r="D9065" s="4" t="s">
        <v>3157</v>
      </c>
      <c r="E9065" s="3" t="s">
        <v>212</v>
      </c>
      <c r="F9065" s="4"/>
      <c r="G9065" s="16" t="s">
        <v>2860</v>
      </c>
      <c r="H9065" s="16" t="s">
        <v>211</v>
      </c>
      <c r="I9065" s="183">
        <v>52700</v>
      </c>
      <c r="J9065" s="183">
        <v>13500</v>
      </c>
      <c r="K9065" s="183">
        <v>13500</v>
      </c>
      <c r="L9065" s="183">
        <f t="shared" si="7547"/>
        <v>0</v>
      </c>
      <c r="M9065" s="17"/>
      <c r="N9065" s="17"/>
      <c r="O9065" s="17"/>
      <c r="P9065" s="17">
        <f t="shared" si="7538"/>
        <v>13500</v>
      </c>
      <c r="Q9065" s="183">
        <f t="shared" si="7539"/>
        <v>100</v>
      </c>
    </row>
    <row r="9066" spans="1:17" x14ac:dyDescent="0.25">
      <c r="A9066" s="4" t="s">
        <v>2839</v>
      </c>
      <c r="B9066" s="4" t="s">
        <v>82</v>
      </c>
      <c r="C9066" s="4" t="s">
        <v>1346</v>
      </c>
      <c r="D9066" s="4" t="s">
        <v>3157</v>
      </c>
      <c r="E9066" s="3" t="s">
        <v>215</v>
      </c>
      <c r="F9066" s="4"/>
      <c r="G9066" s="16" t="s">
        <v>2860</v>
      </c>
      <c r="H9066" s="16" t="s">
        <v>214</v>
      </c>
      <c r="I9066" s="183">
        <v>10000</v>
      </c>
      <c r="J9066" s="183">
        <v>0</v>
      </c>
      <c r="K9066" s="183">
        <v>0</v>
      </c>
      <c r="L9066" s="183">
        <f t="shared" si="7547"/>
        <v>0</v>
      </c>
      <c r="M9066" s="17"/>
      <c r="N9066" s="17"/>
      <c r="O9066" s="17"/>
      <c r="P9066" s="17">
        <f t="shared" si="7538"/>
        <v>0</v>
      </c>
      <c r="Q9066" s="161" t="str">
        <f t="shared" si="7539"/>
        <v>-</v>
      </c>
    </row>
    <row r="9067" spans="1:17" x14ac:dyDescent="0.25">
      <c r="A9067" s="1" t="s">
        <v>2839</v>
      </c>
      <c r="B9067" s="1" t="s">
        <v>82</v>
      </c>
      <c r="C9067" s="1" t="s">
        <v>1346</v>
      </c>
      <c r="D9067" s="1" t="s">
        <v>3157</v>
      </c>
      <c r="E9067" s="1" t="s">
        <v>40</v>
      </c>
      <c r="F9067" s="4" t="s">
        <v>1</v>
      </c>
      <c r="G9067" s="16" t="s">
        <v>1</v>
      </c>
      <c r="H9067" s="2" t="s">
        <v>41</v>
      </c>
      <c r="I9067" s="185">
        <f t="shared" ref="I9067:O9067" si="7548">SUM(I9068:I9070)</f>
        <v>105965</v>
      </c>
      <c r="J9067" s="185">
        <f t="shared" si="7548"/>
        <v>34787</v>
      </c>
      <c r="K9067" s="185">
        <f t="shared" si="7548"/>
        <v>34685</v>
      </c>
      <c r="L9067" s="185">
        <f t="shared" si="7548"/>
        <v>0</v>
      </c>
      <c r="M9067" s="15">
        <f t="shared" si="7548"/>
        <v>0</v>
      </c>
      <c r="N9067" s="15">
        <f t="shared" si="7548"/>
        <v>0</v>
      </c>
      <c r="O9067" s="15">
        <f t="shared" si="7548"/>
        <v>0</v>
      </c>
      <c r="P9067" s="15">
        <f t="shared" si="7538"/>
        <v>34685</v>
      </c>
      <c r="Q9067" s="185">
        <f t="shared" si="7539"/>
        <v>99.706787018138968</v>
      </c>
    </row>
    <row r="9068" spans="1:17" x14ac:dyDescent="0.25">
      <c r="A9068" s="4" t="s">
        <v>2839</v>
      </c>
      <c r="B9068" s="4" t="s">
        <v>82</v>
      </c>
      <c r="C9068" s="4" t="s">
        <v>1346</v>
      </c>
      <c r="D9068" s="4" t="s">
        <v>3157</v>
      </c>
      <c r="E9068" s="3" t="s">
        <v>42</v>
      </c>
      <c r="F9068" s="4"/>
      <c r="G9068" s="16" t="s">
        <v>2860</v>
      </c>
      <c r="H9068" s="16" t="s">
        <v>41</v>
      </c>
      <c r="I9068" s="183">
        <v>90800</v>
      </c>
      <c r="J9068" s="183">
        <v>26558</v>
      </c>
      <c r="K9068" s="183">
        <v>26456</v>
      </c>
      <c r="L9068" s="183">
        <f>M9068+N9068+O9068</f>
        <v>0</v>
      </c>
      <c r="M9068" s="17"/>
      <c r="N9068" s="17"/>
      <c r="O9068" s="17"/>
      <c r="P9068" s="17">
        <f t="shared" si="7538"/>
        <v>26456</v>
      </c>
      <c r="Q9068" s="183">
        <f t="shared" si="7539"/>
        <v>99.615934934859553</v>
      </c>
    </row>
    <row r="9069" spans="1:17" ht="22.5" x14ac:dyDescent="0.25">
      <c r="A9069" s="4" t="s">
        <v>2839</v>
      </c>
      <c r="B9069" s="4" t="s">
        <v>82</v>
      </c>
      <c r="C9069" s="4" t="s">
        <v>1346</v>
      </c>
      <c r="D9069" s="4" t="s">
        <v>3157</v>
      </c>
      <c r="E9069" s="3" t="s">
        <v>42</v>
      </c>
      <c r="F9069" s="4" t="s">
        <v>3164</v>
      </c>
      <c r="G9069" s="16" t="s">
        <v>2860</v>
      </c>
      <c r="H9069" s="16" t="s">
        <v>50</v>
      </c>
      <c r="I9069" s="183">
        <v>11200</v>
      </c>
      <c r="J9069" s="183">
        <v>4764</v>
      </c>
      <c r="K9069" s="183">
        <v>4764</v>
      </c>
      <c r="L9069" s="183">
        <f>M9069+N9069+O9069</f>
        <v>0</v>
      </c>
      <c r="M9069" s="17"/>
      <c r="N9069" s="17"/>
      <c r="O9069" s="17"/>
      <c r="P9069" s="17">
        <f t="shared" si="7538"/>
        <v>4764</v>
      </c>
      <c r="Q9069" s="183">
        <f t="shared" si="7539"/>
        <v>100</v>
      </c>
    </row>
    <row r="9070" spans="1:17" ht="22.5" x14ac:dyDescent="0.25">
      <c r="A9070" s="4" t="s">
        <v>2839</v>
      </c>
      <c r="B9070" s="4" t="s">
        <v>82</v>
      </c>
      <c r="C9070" s="4" t="s">
        <v>1346</v>
      </c>
      <c r="D9070" s="4" t="s">
        <v>3157</v>
      </c>
      <c r="E9070" s="3" t="s">
        <v>42</v>
      </c>
      <c r="F9070" s="4" t="s">
        <v>3165</v>
      </c>
      <c r="G9070" s="16" t="s">
        <v>2860</v>
      </c>
      <c r="H9070" s="16" t="s">
        <v>56</v>
      </c>
      <c r="I9070" s="183">
        <v>3965</v>
      </c>
      <c r="J9070" s="183">
        <v>3465</v>
      </c>
      <c r="K9070" s="183">
        <v>3465</v>
      </c>
      <c r="L9070" s="183">
        <f>M9070+N9070+O9070</f>
        <v>0</v>
      </c>
      <c r="M9070" s="17"/>
      <c r="N9070" s="17"/>
      <c r="O9070" s="17"/>
      <c r="P9070" s="17">
        <f t="shared" si="7538"/>
        <v>3465</v>
      </c>
      <c r="Q9070" s="183">
        <f t="shared" si="7539"/>
        <v>100</v>
      </c>
    </row>
    <row r="9071" spans="1:17" ht="22.5" x14ac:dyDescent="0.25">
      <c r="A9071" s="1" t="s">
        <v>1</v>
      </c>
      <c r="B9071" s="1" t="s">
        <v>1</v>
      </c>
      <c r="C9071" s="1" t="s">
        <v>1</v>
      </c>
      <c r="D9071" s="2" t="s">
        <v>1</v>
      </c>
      <c r="E9071" s="2" t="s">
        <v>1</v>
      </c>
      <c r="F9071" s="2" t="s">
        <v>1</v>
      </c>
      <c r="G9071" s="2" t="s">
        <v>1</v>
      </c>
      <c r="H9071" s="13" t="s">
        <v>57</v>
      </c>
      <c r="I9071" s="184">
        <f t="shared" ref="I9071:O9071" si="7549">SUM(I9072)</f>
        <v>10200</v>
      </c>
      <c r="J9071" s="184">
        <f t="shared" si="7549"/>
        <v>1500</v>
      </c>
      <c r="K9071" s="184">
        <f t="shared" si="7549"/>
        <v>1500</v>
      </c>
      <c r="L9071" s="184">
        <f t="shared" si="7549"/>
        <v>0</v>
      </c>
      <c r="M9071" s="14">
        <f t="shared" si="7549"/>
        <v>0</v>
      </c>
      <c r="N9071" s="14">
        <f t="shared" si="7549"/>
        <v>0</v>
      </c>
      <c r="O9071" s="14">
        <f t="shared" si="7549"/>
        <v>0</v>
      </c>
      <c r="P9071" s="14">
        <f t="shared" si="7538"/>
        <v>1500</v>
      </c>
      <c r="Q9071" s="184">
        <f t="shared" si="7539"/>
        <v>100</v>
      </c>
    </row>
    <row r="9072" spans="1:17" x14ac:dyDescent="0.25">
      <c r="A9072" s="4" t="s">
        <v>2839</v>
      </c>
      <c r="B9072" s="4" t="s">
        <v>82</v>
      </c>
      <c r="C9072" s="4" t="s">
        <v>1346</v>
      </c>
      <c r="D9072" s="4" t="s">
        <v>3157</v>
      </c>
      <c r="E9072" s="2" t="s">
        <v>58</v>
      </c>
      <c r="F9072" s="2" t="s">
        <v>1</v>
      </c>
      <c r="G9072" s="2" t="s">
        <v>1</v>
      </c>
      <c r="H9072" s="2" t="s">
        <v>59</v>
      </c>
      <c r="I9072" s="185">
        <f t="shared" ref="I9072:L9072" si="7550">SUM(I9073:I9075)</f>
        <v>10200</v>
      </c>
      <c r="J9072" s="185">
        <f t="shared" ref="J9072" si="7551">SUM(J9073:J9075)</f>
        <v>1500</v>
      </c>
      <c r="K9072" s="185">
        <f t="shared" ref="K9072" si="7552">SUM(K9073:K9075)</f>
        <v>1500</v>
      </c>
      <c r="L9072" s="185">
        <f t="shared" si="7550"/>
        <v>0</v>
      </c>
      <c r="M9072" s="15">
        <f t="shared" ref="M9072:O9072" si="7553">SUM(M9073:M9075)</f>
        <v>0</v>
      </c>
      <c r="N9072" s="15">
        <f t="shared" si="7553"/>
        <v>0</v>
      </c>
      <c r="O9072" s="15">
        <f t="shared" si="7553"/>
        <v>0</v>
      </c>
      <c r="P9072" s="15">
        <f t="shared" si="7538"/>
        <v>1500</v>
      </c>
      <c r="Q9072" s="185">
        <f t="shared" si="7539"/>
        <v>100</v>
      </c>
    </row>
    <row r="9073" spans="1:17" x14ac:dyDescent="0.25">
      <c r="A9073" s="4" t="s">
        <v>2839</v>
      </c>
      <c r="B9073" s="4" t="s">
        <v>82</v>
      </c>
      <c r="C9073" s="4" t="s">
        <v>1346</v>
      </c>
      <c r="D9073" s="4" t="s">
        <v>3157</v>
      </c>
      <c r="E9073" s="3" t="s">
        <v>105</v>
      </c>
      <c r="F9073" s="4"/>
      <c r="G9073" s="16" t="s">
        <v>2860</v>
      </c>
      <c r="H9073" s="16" t="s">
        <v>104</v>
      </c>
      <c r="I9073" s="183">
        <v>10000</v>
      </c>
      <c r="J9073" s="183">
        <v>0</v>
      </c>
      <c r="K9073" s="183">
        <v>0</v>
      </c>
      <c r="L9073" s="183">
        <f>M9073+N9073+O9073</f>
        <v>0</v>
      </c>
      <c r="M9073" s="17"/>
      <c r="N9073" s="17"/>
      <c r="O9073" s="17"/>
      <c r="P9073" s="17">
        <f t="shared" si="7538"/>
        <v>0</v>
      </c>
      <c r="Q9073" s="161" t="str">
        <f t="shared" si="7539"/>
        <v>-</v>
      </c>
    </row>
    <row r="9074" spans="1:17" x14ac:dyDescent="0.25">
      <c r="A9074" s="4" t="s">
        <v>2839</v>
      </c>
      <c r="B9074" s="4" t="s">
        <v>82</v>
      </c>
      <c r="C9074" s="4" t="s">
        <v>1346</v>
      </c>
      <c r="D9074" s="4" t="s">
        <v>3157</v>
      </c>
      <c r="E9074" s="3" t="s">
        <v>62</v>
      </c>
      <c r="F9074" s="4"/>
      <c r="G9074" s="16" t="s">
        <v>2860</v>
      </c>
      <c r="H9074" s="16" t="s">
        <v>61</v>
      </c>
      <c r="I9074" s="183">
        <v>100</v>
      </c>
      <c r="J9074" s="183">
        <v>1500</v>
      </c>
      <c r="K9074" s="183">
        <v>1500</v>
      </c>
      <c r="L9074" s="183">
        <f>M9074+N9074+O9074</f>
        <v>0</v>
      </c>
      <c r="M9074" s="17"/>
      <c r="N9074" s="17"/>
      <c r="O9074" s="17"/>
      <c r="P9074" s="17">
        <f t="shared" si="7538"/>
        <v>1500</v>
      </c>
      <c r="Q9074" s="183">
        <f t="shared" si="7539"/>
        <v>100</v>
      </c>
    </row>
    <row r="9075" spans="1:17" x14ac:dyDescent="0.25">
      <c r="A9075" s="4" t="s">
        <v>2839</v>
      </c>
      <c r="B9075" s="4" t="s">
        <v>82</v>
      </c>
      <c r="C9075" s="4" t="s">
        <v>1346</v>
      </c>
      <c r="D9075" s="4" t="s">
        <v>3157</v>
      </c>
      <c r="E9075" s="3" t="s">
        <v>69</v>
      </c>
      <c r="F9075" s="4"/>
      <c r="G9075" s="16" t="s">
        <v>2860</v>
      </c>
      <c r="H9075" s="16" t="s">
        <v>68</v>
      </c>
      <c r="I9075" s="183">
        <v>100</v>
      </c>
      <c r="J9075" s="183">
        <v>0</v>
      </c>
      <c r="K9075" s="183">
        <v>0</v>
      </c>
      <c r="L9075" s="183">
        <f>M9075+N9075+O9075</f>
        <v>0</v>
      </c>
      <c r="M9075" s="17"/>
      <c r="N9075" s="17"/>
      <c r="O9075" s="17"/>
      <c r="P9075" s="17">
        <f t="shared" si="7538"/>
        <v>0</v>
      </c>
      <c r="Q9075" s="161" t="str">
        <f t="shared" si="7539"/>
        <v>-</v>
      </c>
    </row>
    <row r="9076" spans="1:17" ht="22.5" x14ac:dyDescent="0.25">
      <c r="A9076" s="1" t="s">
        <v>1</v>
      </c>
      <c r="B9076" s="1" t="s">
        <v>1</v>
      </c>
      <c r="C9076" s="1" t="s">
        <v>1</v>
      </c>
      <c r="D9076" s="2" t="s">
        <v>1</v>
      </c>
      <c r="E9076" s="2" t="s">
        <v>1</v>
      </c>
      <c r="F9076" s="2" t="s">
        <v>1</v>
      </c>
      <c r="G9076" s="2" t="s">
        <v>1</v>
      </c>
      <c r="H9076" s="13" t="s">
        <v>853</v>
      </c>
      <c r="I9076" s="184">
        <f t="shared" ref="I9076:O9077" si="7554">SUM(I9077)</f>
        <v>100</v>
      </c>
      <c r="J9076" s="184">
        <f t="shared" si="7554"/>
        <v>0</v>
      </c>
      <c r="K9076" s="184">
        <f t="shared" si="7554"/>
        <v>0</v>
      </c>
      <c r="L9076" s="184">
        <f t="shared" si="7554"/>
        <v>0</v>
      </c>
      <c r="M9076" s="14">
        <f t="shared" si="7554"/>
        <v>0</v>
      </c>
      <c r="N9076" s="14">
        <f t="shared" si="7554"/>
        <v>0</v>
      </c>
      <c r="O9076" s="14">
        <f t="shared" si="7554"/>
        <v>0</v>
      </c>
      <c r="P9076" s="14">
        <f t="shared" si="7538"/>
        <v>0</v>
      </c>
      <c r="Q9076" s="163" t="str">
        <f t="shared" si="7539"/>
        <v>-</v>
      </c>
    </row>
    <row r="9077" spans="1:17" x14ac:dyDescent="0.25">
      <c r="A9077" s="4" t="s">
        <v>2839</v>
      </c>
      <c r="B9077" s="4" t="s">
        <v>82</v>
      </c>
      <c r="C9077" s="4" t="s">
        <v>1346</v>
      </c>
      <c r="D9077" s="4" t="s">
        <v>3157</v>
      </c>
      <c r="E9077" s="2" t="s">
        <v>854</v>
      </c>
      <c r="F9077" s="2" t="s">
        <v>1</v>
      </c>
      <c r="G9077" s="2" t="s">
        <v>1</v>
      </c>
      <c r="H9077" s="2" t="s">
        <v>855</v>
      </c>
      <c r="I9077" s="185">
        <f t="shared" si="7554"/>
        <v>100</v>
      </c>
      <c r="J9077" s="185">
        <f t="shared" si="7554"/>
        <v>0</v>
      </c>
      <c r="K9077" s="185">
        <f t="shared" si="7554"/>
        <v>0</v>
      </c>
      <c r="L9077" s="185">
        <f t="shared" si="7554"/>
        <v>0</v>
      </c>
      <c r="M9077" s="15">
        <f t="shared" si="7554"/>
        <v>0</v>
      </c>
      <c r="N9077" s="15">
        <f t="shared" si="7554"/>
        <v>0</v>
      </c>
      <c r="O9077" s="15">
        <f t="shared" si="7554"/>
        <v>0</v>
      </c>
      <c r="P9077" s="15">
        <f t="shared" si="7538"/>
        <v>0</v>
      </c>
      <c r="Q9077" s="164" t="str">
        <f t="shared" si="7539"/>
        <v>-</v>
      </c>
    </row>
    <row r="9078" spans="1:17" x14ac:dyDescent="0.25">
      <c r="A9078" s="4" t="s">
        <v>2839</v>
      </c>
      <c r="B9078" s="4" t="s">
        <v>82</v>
      </c>
      <c r="C9078" s="4" t="s">
        <v>1346</v>
      </c>
      <c r="D9078" s="4" t="s">
        <v>3157</v>
      </c>
      <c r="E9078" s="3" t="s">
        <v>862</v>
      </c>
      <c r="F9078" s="4"/>
      <c r="G9078" s="16" t="s">
        <v>2860</v>
      </c>
      <c r="H9078" s="16" t="s">
        <v>861</v>
      </c>
      <c r="I9078" s="183">
        <v>100</v>
      </c>
      <c r="J9078" s="183">
        <v>0</v>
      </c>
      <c r="K9078" s="183">
        <v>0</v>
      </c>
      <c r="L9078" s="183">
        <f>M9078+N9078+O9078</f>
        <v>0</v>
      </c>
      <c r="M9078" s="17"/>
      <c r="N9078" s="17"/>
      <c r="O9078" s="17"/>
      <c r="P9078" s="17">
        <f t="shared" si="7538"/>
        <v>0</v>
      </c>
      <c r="Q9078" s="161" t="str">
        <f t="shared" si="7539"/>
        <v>-</v>
      </c>
    </row>
    <row r="9079" spans="1:17" ht="22.5" x14ac:dyDescent="0.25">
      <c r="A9079" s="1" t="s">
        <v>1</v>
      </c>
      <c r="B9079" s="1" t="s">
        <v>1</v>
      </c>
      <c r="C9079" s="1" t="s">
        <v>1</v>
      </c>
      <c r="D9079" s="2" t="s">
        <v>1</v>
      </c>
      <c r="E9079" s="2" t="s">
        <v>1</v>
      </c>
      <c r="F9079" s="2" t="s">
        <v>1</v>
      </c>
      <c r="G9079" s="2" t="s">
        <v>1</v>
      </c>
      <c r="H9079" s="13" t="s">
        <v>70</v>
      </c>
      <c r="I9079" s="184">
        <f t="shared" ref="I9079:O9079" si="7555">SUM(I9080)</f>
        <v>129200</v>
      </c>
      <c r="J9079" s="184">
        <f t="shared" si="7555"/>
        <v>52200</v>
      </c>
      <c r="K9079" s="184">
        <f t="shared" si="7555"/>
        <v>52200</v>
      </c>
      <c r="L9079" s="184">
        <f t="shared" si="7555"/>
        <v>0</v>
      </c>
      <c r="M9079" s="14">
        <f t="shared" si="7555"/>
        <v>0</v>
      </c>
      <c r="N9079" s="14">
        <f t="shared" si="7555"/>
        <v>0</v>
      </c>
      <c r="O9079" s="14">
        <f t="shared" si="7555"/>
        <v>0</v>
      </c>
      <c r="P9079" s="14">
        <f t="shared" si="7538"/>
        <v>52200</v>
      </c>
      <c r="Q9079" s="184">
        <f t="shared" si="7539"/>
        <v>100</v>
      </c>
    </row>
    <row r="9080" spans="1:17" x14ac:dyDescent="0.25">
      <c r="A9080" s="4" t="s">
        <v>2839</v>
      </c>
      <c r="B9080" s="4" t="s">
        <v>82</v>
      </c>
      <c r="C9080" s="4" t="s">
        <v>1346</v>
      </c>
      <c r="D9080" s="4" t="s">
        <v>3157</v>
      </c>
      <c r="E9080" s="2" t="s">
        <v>71</v>
      </c>
      <c r="F9080" s="2" t="s">
        <v>1</v>
      </c>
      <c r="G9080" s="2" t="s">
        <v>1</v>
      </c>
      <c r="H9080" s="2" t="s">
        <v>72</v>
      </c>
      <c r="I9080" s="185">
        <f t="shared" ref="I9080:L9080" si="7556">SUM(I9081:I9083)</f>
        <v>129200</v>
      </c>
      <c r="J9080" s="185">
        <f t="shared" ref="J9080" si="7557">SUM(J9081:J9083)</f>
        <v>52200</v>
      </c>
      <c r="K9080" s="185">
        <f t="shared" ref="K9080" si="7558">SUM(K9081:K9083)</f>
        <v>52200</v>
      </c>
      <c r="L9080" s="185">
        <f t="shared" si="7556"/>
        <v>0</v>
      </c>
      <c r="M9080" s="15">
        <f t="shared" ref="M9080:O9080" si="7559">SUM(M9081:M9083)</f>
        <v>0</v>
      </c>
      <c r="N9080" s="15">
        <f t="shared" si="7559"/>
        <v>0</v>
      </c>
      <c r="O9080" s="15">
        <f t="shared" si="7559"/>
        <v>0</v>
      </c>
      <c r="P9080" s="15">
        <f t="shared" si="7538"/>
        <v>52200</v>
      </c>
      <c r="Q9080" s="185">
        <f t="shared" si="7539"/>
        <v>100</v>
      </c>
    </row>
    <row r="9081" spans="1:17" x14ac:dyDescent="0.25">
      <c r="A9081" s="4" t="s">
        <v>2839</v>
      </c>
      <c r="B9081" s="4" t="s">
        <v>82</v>
      </c>
      <c r="C9081" s="4" t="s">
        <v>1346</v>
      </c>
      <c r="D9081" s="4" t="s">
        <v>3157</v>
      </c>
      <c r="E9081" s="3" t="s">
        <v>75</v>
      </c>
      <c r="F9081" s="4"/>
      <c r="G9081" s="16" t="s">
        <v>2860</v>
      </c>
      <c r="H9081" s="16" t="s">
        <v>74</v>
      </c>
      <c r="I9081" s="183">
        <v>129000</v>
      </c>
      <c r="J9081" s="183">
        <v>52200</v>
      </c>
      <c r="K9081" s="183">
        <v>52200</v>
      </c>
      <c r="L9081" s="183">
        <f>M9081+N9081+O9081</f>
        <v>0</v>
      </c>
      <c r="M9081" s="17"/>
      <c r="N9081" s="17"/>
      <c r="O9081" s="17"/>
      <c r="P9081" s="17">
        <f t="shared" si="7538"/>
        <v>52200</v>
      </c>
      <c r="Q9081" s="183">
        <f t="shared" si="7539"/>
        <v>100</v>
      </c>
    </row>
    <row r="9082" spans="1:17" x14ac:dyDescent="0.25">
      <c r="A9082" s="4" t="s">
        <v>2839</v>
      </c>
      <c r="B9082" s="4" t="s">
        <v>82</v>
      </c>
      <c r="C9082" s="4" t="s">
        <v>1346</v>
      </c>
      <c r="D9082" s="4" t="s">
        <v>3157</v>
      </c>
      <c r="E9082" s="3" t="s">
        <v>183</v>
      </c>
      <c r="F9082" s="4"/>
      <c r="G9082" s="16" t="s">
        <v>2860</v>
      </c>
      <c r="H9082" s="16" t="s">
        <v>182</v>
      </c>
      <c r="I9082" s="183">
        <v>100</v>
      </c>
      <c r="J9082" s="183">
        <v>0</v>
      </c>
      <c r="K9082" s="183">
        <v>0</v>
      </c>
      <c r="L9082" s="183">
        <f>M9082+N9082+O9082</f>
        <v>0</v>
      </c>
      <c r="M9082" s="17"/>
      <c r="N9082" s="17"/>
      <c r="O9082" s="17"/>
      <c r="P9082" s="17">
        <f t="shared" si="7538"/>
        <v>0</v>
      </c>
      <c r="Q9082" s="161" t="str">
        <f t="shared" si="7539"/>
        <v>-</v>
      </c>
    </row>
    <row r="9083" spans="1:17" x14ac:dyDescent="0.25">
      <c r="A9083" s="4" t="s">
        <v>2839</v>
      </c>
      <c r="B9083" s="4" t="s">
        <v>82</v>
      </c>
      <c r="C9083" s="4" t="s">
        <v>1346</v>
      </c>
      <c r="D9083" s="4" t="s">
        <v>3157</v>
      </c>
      <c r="E9083" s="3" t="s">
        <v>341</v>
      </c>
      <c r="F9083" s="4"/>
      <c r="G9083" s="16" t="s">
        <v>2860</v>
      </c>
      <c r="H9083" s="16" t="s">
        <v>340</v>
      </c>
      <c r="I9083" s="183">
        <v>100</v>
      </c>
      <c r="J9083" s="183">
        <v>0</v>
      </c>
      <c r="K9083" s="183">
        <v>0</v>
      </c>
      <c r="L9083" s="183">
        <f>M9083+N9083+O9083</f>
        <v>0</v>
      </c>
      <c r="M9083" s="17"/>
      <c r="N9083" s="17"/>
      <c r="O9083" s="17"/>
      <c r="P9083" s="17">
        <f t="shared" si="7538"/>
        <v>0</v>
      </c>
      <c r="Q9083" s="161" t="str">
        <f t="shared" si="7539"/>
        <v>-</v>
      </c>
    </row>
    <row r="9084" spans="1:17" ht="22.5" x14ac:dyDescent="0.25">
      <c r="A9084" s="1" t="s">
        <v>1</v>
      </c>
      <c r="B9084" s="1" t="s">
        <v>1</v>
      </c>
      <c r="C9084" s="1" t="s">
        <v>1</v>
      </c>
      <c r="D9084" s="2" t="s">
        <v>1</v>
      </c>
      <c r="E9084" s="2" t="s">
        <v>1</v>
      </c>
      <c r="F9084" s="2" t="s">
        <v>1</v>
      </c>
      <c r="G9084" s="2" t="s">
        <v>1</v>
      </c>
      <c r="H9084" s="13" t="s">
        <v>868</v>
      </c>
      <c r="I9084" s="184">
        <f t="shared" ref="I9084:O9085" si="7560">SUM(I9085)</f>
        <v>100</v>
      </c>
      <c r="J9084" s="184">
        <f t="shared" si="7560"/>
        <v>0</v>
      </c>
      <c r="K9084" s="184">
        <f t="shared" si="7560"/>
        <v>0</v>
      </c>
      <c r="L9084" s="184">
        <f t="shared" si="7560"/>
        <v>0</v>
      </c>
      <c r="M9084" s="14">
        <f t="shared" si="7560"/>
        <v>0</v>
      </c>
      <c r="N9084" s="14">
        <f t="shared" si="7560"/>
        <v>0</v>
      </c>
      <c r="O9084" s="14">
        <f t="shared" si="7560"/>
        <v>0</v>
      </c>
      <c r="P9084" s="14">
        <f t="shared" si="7538"/>
        <v>0</v>
      </c>
      <c r="Q9084" s="163" t="str">
        <f t="shared" si="7539"/>
        <v>-</v>
      </c>
    </row>
    <row r="9085" spans="1:17" x14ac:dyDescent="0.25">
      <c r="A9085" s="4" t="s">
        <v>2839</v>
      </c>
      <c r="B9085" s="4" t="s">
        <v>82</v>
      </c>
      <c r="C9085" s="4" t="s">
        <v>1346</v>
      </c>
      <c r="D9085" s="4" t="s">
        <v>3157</v>
      </c>
      <c r="E9085" s="2" t="s">
        <v>869</v>
      </c>
      <c r="F9085" s="2" t="s">
        <v>1</v>
      </c>
      <c r="G9085" s="2" t="s">
        <v>1</v>
      </c>
      <c r="H9085" s="2" t="s">
        <v>870</v>
      </c>
      <c r="I9085" s="185">
        <f t="shared" si="7560"/>
        <v>100</v>
      </c>
      <c r="J9085" s="185">
        <f t="shared" si="7560"/>
        <v>0</v>
      </c>
      <c r="K9085" s="185">
        <f t="shared" si="7560"/>
        <v>0</v>
      </c>
      <c r="L9085" s="185">
        <f t="shared" si="7560"/>
        <v>0</v>
      </c>
      <c r="M9085" s="15">
        <f t="shared" si="7560"/>
        <v>0</v>
      </c>
      <c r="N9085" s="15">
        <f t="shared" si="7560"/>
        <v>0</v>
      </c>
      <c r="O9085" s="15">
        <f t="shared" si="7560"/>
        <v>0</v>
      </c>
      <c r="P9085" s="15">
        <f t="shared" si="7538"/>
        <v>0</v>
      </c>
      <c r="Q9085" s="164" t="str">
        <f t="shared" si="7539"/>
        <v>-</v>
      </c>
    </row>
    <row r="9086" spans="1:17" x14ac:dyDescent="0.25">
      <c r="A9086" s="4" t="s">
        <v>2839</v>
      </c>
      <c r="B9086" s="4" t="s">
        <v>82</v>
      </c>
      <c r="C9086" s="4" t="s">
        <v>1346</v>
      </c>
      <c r="D9086" s="4" t="s">
        <v>3157</v>
      </c>
      <c r="E9086" s="3" t="s">
        <v>876</v>
      </c>
      <c r="F9086" s="4"/>
      <c r="G9086" s="16" t="s">
        <v>2860</v>
      </c>
      <c r="H9086" s="16" t="s">
        <v>875</v>
      </c>
      <c r="I9086" s="183">
        <v>100</v>
      </c>
      <c r="J9086" s="183">
        <v>0</v>
      </c>
      <c r="K9086" s="183">
        <v>0</v>
      </c>
      <c r="L9086" s="183">
        <f>M9086+N9086+O9086</f>
        <v>0</v>
      </c>
      <c r="M9086" s="17"/>
      <c r="N9086" s="17"/>
      <c r="O9086" s="17"/>
      <c r="P9086" s="17">
        <f t="shared" si="7538"/>
        <v>0</v>
      </c>
      <c r="Q9086" s="161" t="str">
        <f t="shared" si="7539"/>
        <v>-</v>
      </c>
    </row>
    <row r="9087" spans="1:17" ht="22.5" x14ac:dyDescent="0.25">
      <c r="A9087" s="16" t="s">
        <v>1</v>
      </c>
      <c r="B9087" s="16" t="s">
        <v>1</v>
      </c>
      <c r="C9087" s="16" t="s">
        <v>1</v>
      </c>
      <c r="D9087" s="16" t="s">
        <v>1</v>
      </c>
      <c r="E9087" s="16" t="s">
        <v>1</v>
      </c>
      <c r="F9087" s="16" t="s">
        <v>1</v>
      </c>
      <c r="G9087" s="16" t="s">
        <v>1</v>
      </c>
      <c r="H9087" s="13" t="s">
        <v>3166</v>
      </c>
      <c r="I9087" s="184">
        <f t="shared" ref="I9087:O9087" si="7561">SUM(I9047,I9071,I9076,I9079,I9084)</f>
        <v>2406457</v>
      </c>
      <c r="J9087" s="184">
        <f t="shared" si="7561"/>
        <v>1988957</v>
      </c>
      <c r="K9087" s="184">
        <f t="shared" si="7561"/>
        <v>1696941</v>
      </c>
      <c r="L9087" s="184">
        <f t="shared" si="7561"/>
        <v>291914</v>
      </c>
      <c r="M9087" s="14">
        <f t="shared" si="7561"/>
        <v>168307</v>
      </c>
      <c r="N9087" s="14">
        <f t="shared" si="7561"/>
        <v>119077</v>
      </c>
      <c r="O9087" s="14">
        <f t="shared" si="7561"/>
        <v>4530</v>
      </c>
      <c r="P9087" s="14">
        <f t="shared" si="7538"/>
        <v>1988855</v>
      </c>
      <c r="Q9087" s="184">
        <f t="shared" si="7539"/>
        <v>99.994871684003229</v>
      </c>
    </row>
    <row r="9088" spans="1:17" ht="15.75" thickBot="1" x14ac:dyDescent="0.3">
      <c r="A9088" s="16" t="s">
        <v>1</v>
      </c>
      <c r="B9088" s="16" t="s">
        <v>1</v>
      </c>
      <c r="C9088" s="16" t="s">
        <v>1</v>
      </c>
      <c r="D9088" s="16" t="s">
        <v>1</v>
      </c>
      <c r="E9088" s="16" t="s">
        <v>1</v>
      </c>
      <c r="F9088" s="16" t="s">
        <v>1</v>
      </c>
      <c r="G9088" s="16" t="s">
        <v>1</v>
      </c>
      <c r="H9088" s="2" t="s">
        <v>77</v>
      </c>
      <c r="I9088" s="185">
        <v>32</v>
      </c>
      <c r="J9088" s="185">
        <v>32</v>
      </c>
      <c r="K9088" s="185"/>
      <c r="L9088" s="185"/>
      <c r="M9088" s="15" t="s">
        <v>1</v>
      </c>
      <c r="N9088" s="15" t="s">
        <v>1</v>
      </c>
      <c r="O9088" s="15"/>
      <c r="P9088" s="15"/>
      <c r="Q9088" s="164"/>
    </row>
    <row r="9089" spans="1:17" ht="45.75" thickBot="1" x14ac:dyDescent="0.3">
      <c r="A9089" s="212" t="s">
        <v>1</v>
      </c>
      <c r="B9089" s="212" t="s">
        <v>1</v>
      </c>
      <c r="C9089" s="212" t="s">
        <v>1</v>
      </c>
      <c r="D9089" s="212" t="s">
        <v>1</v>
      </c>
      <c r="E9089" s="212" t="s">
        <v>1</v>
      </c>
      <c r="F9089" s="212" t="s">
        <v>1</v>
      </c>
      <c r="G9089" s="214" t="s">
        <v>1</v>
      </c>
      <c r="H9089" s="5" t="s">
        <v>78</v>
      </c>
      <c r="I9089" s="109" t="s">
        <v>3374</v>
      </c>
      <c r="J9089" s="109" t="s">
        <v>3433</v>
      </c>
      <c r="K9089" s="109" t="s">
        <v>3437</v>
      </c>
      <c r="L9089" s="109" t="s">
        <v>3434</v>
      </c>
      <c r="M9089" s="5" t="s">
        <v>3439</v>
      </c>
      <c r="N9089" s="5" t="s">
        <v>3440</v>
      </c>
      <c r="O9089" s="5" t="s">
        <v>3441</v>
      </c>
      <c r="P9089" s="5" t="s">
        <v>3438</v>
      </c>
      <c r="Q9089" s="162" t="s">
        <v>3302</v>
      </c>
    </row>
    <row r="9090" spans="1:17" x14ac:dyDescent="0.25">
      <c r="A9090" s="213"/>
      <c r="B9090" s="213"/>
      <c r="C9090" s="213"/>
      <c r="D9090" s="213"/>
      <c r="E9090" s="213"/>
      <c r="F9090" s="213"/>
      <c r="G9090" s="215"/>
      <c r="H9090" s="18" t="s">
        <v>1</v>
      </c>
      <c r="I9090" s="110">
        <v>1</v>
      </c>
      <c r="J9090" s="110">
        <v>2</v>
      </c>
      <c r="K9090" s="110">
        <v>20</v>
      </c>
      <c r="L9090" s="110" t="s">
        <v>3402</v>
      </c>
      <c r="M9090" s="12">
        <v>5</v>
      </c>
      <c r="N9090" s="12">
        <v>6</v>
      </c>
      <c r="O9090" s="12">
        <v>7</v>
      </c>
      <c r="P9090" s="12" t="s">
        <v>3303</v>
      </c>
      <c r="Q9090" s="110">
        <v>9</v>
      </c>
    </row>
    <row r="9091" spans="1:17" x14ac:dyDescent="0.25">
      <c r="A9091" s="213"/>
      <c r="B9091" s="213"/>
      <c r="C9091" s="213"/>
      <c r="D9091" s="213"/>
      <c r="E9091" s="213"/>
      <c r="F9091" s="213"/>
      <c r="G9091" s="215"/>
      <c r="H9091" s="19" t="s">
        <v>2874</v>
      </c>
      <c r="I9091" s="186">
        <f t="shared" ref="I9091:L9091" si="7562">SUM(I9087)</f>
        <v>2406457</v>
      </c>
      <c r="J9091" s="186">
        <f t="shared" ref="J9091" si="7563">SUM(J9087)</f>
        <v>1988957</v>
      </c>
      <c r="K9091" s="186">
        <f t="shared" ref="K9091" si="7564">SUM(K9087)</f>
        <v>1696941</v>
      </c>
      <c r="L9091" s="186">
        <f t="shared" si="7562"/>
        <v>291914</v>
      </c>
      <c r="M9091" s="20">
        <f t="shared" ref="M9091:O9091" si="7565">SUM(M9087)</f>
        <v>168307</v>
      </c>
      <c r="N9091" s="20">
        <f t="shared" si="7565"/>
        <v>119077</v>
      </c>
      <c r="O9091" s="20">
        <f t="shared" si="7565"/>
        <v>4530</v>
      </c>
      <c r="P9091" s="20">
        <f>K9091+L9091</f>
        <v>1988855</v>
      </c>
      <c r="Q9091" s="186">
        <f>IF(J9091=0,"-",P9091/J9091*100)</f>
        <v>99.994871684003229</v>
      </c>
    </row>
    <row r="9092" spans="1:17" x14ac:dyDescent="0.25">
      <c r="A9092" s="213"/>
      <c r="B9092" s="213"/>
      <c r="C9092" s="213"/>
      <c r="D9092" s="213"/>
      <c r="E9092" s="213"/>
      <c r="F9092" s="213"/>
      <c r="G9092" s="215"/>
      <c r="H9092" s="21" t="s">
        <v>80</v>
      </c>
      <c r="I9092" s="186">
        <f t="shared" ref="I9092:L9092" si="7566">SUM(I9091)</f>
        <v>2406457</v>
      </c>
      <c r="J9092" s="186">
        <f t="shared" ref="J9092" si="7567">SUM(J9091)</f>
        <v>1988957</v>
      </c>
      <c r="K9092" s="186">
        <f t="shared" ref="K9092" si="7568">SUM(K9091)</f>
        <v>1696941</v>
      </c>
      <c r="L9092" s="186">
        <f t="shared" si="7566"/>
        <v>291914</v>
      </c>
      <c r="M9092" s="20">
        <f t="shared" ref="M9092:O9092" si="7569">SUM(M9091)</f>
        <v>168307</v>
      </c>
      <c r="N9092" s="20">
        <f t="shared" si="7569"/>
        <v>119077</v>
      </c>
      <c r="O9092" s="20">
        <f t="shared" si="7569"/>
        <v>4530</v>
      </c>
      <c r="P9092" s="20">
        <f>K9092+L9092</f>
        <v>1988855</v>
      </c>
      <c r="Q9092" s="186">
        <f>IF(J9092=0,"-",P9092/J9092*100)</f>
        <v>99.994871684003229</v>
      </c>
    </row>
    <row r="9093" spans="1:17" x14ac:dyDescent="0.25">
      <c r="A9093" s="216"/>
      <c r="B9093" s="216"/>
      <c r="C9093" s="216"/>
      <c r="D9093" s="216"/>
      <c r="E9093" s="216"/>
      <c r="F9093" s="216"/>
      <c r="G9093" s="217"/>
      <c r="J9093" s="178">
        <v>0</v>
      </c>
      <c r="K9093" s="178">
        <v>0</v>
      </c>
      <c r="L9093" s="178">
        <f>M9093+N9093+O9093</f>
        <v>0</v>
      </c>
      <c r="P9093">
        <f>K9093+L9093</f>
        <v>0</v>
      </c>
      <c r="Q9093" s="160" t="str">
        <f>IF(J9093=0,"-",P9093/J9093*100)</f>
        <v>-</v>
      </c>
    </row>
    <row r="9094" spans="1:17" ht="15.75" thickBot="1" x14ac:dyDescent="0.3">
      <c r="A9094" s="16" t="s">
        <v>1</v>
      </c>
      <c r="B9094" s="16" t="s">
        <v>1</v>
      </c>
      <c r="C9094" s="16" t="s">
        <v>1</v>
      </c>
      <c r="D9094" s="16" t="s">
        <v>1</v>
      </c>
      <c r="E9094" s="16" t="s">
        <v>1</v>
      </c>
      <c r="F9094" s="16" t="s">
        <v>1</v>
      </c>
      <c r="G9094" s="16" t="s">
        <v>1</v>
      </c>
      <c r="H9094" s="22" t="s">
        <v>1</v>
      </c>
      <c r="I9094" s="187"/>
      <c r="J9094" s="187"/>
      <c r="K9094" s="187"/>
      <c r="L9094" s="187"/>
      <c r="M9094" s="22" t="s">
        <v>1</v>
      </c>
      <c r="N9094" s="22" t="s">
        <v>1</v>
      </c>
      <c r="O9094" s="22"/>
      <c r="P9094" s="22"/>
      <c r="Q9094" s="166"/>
    </row>
    <row r="9095" spans="1:17" ht="45.75" thickBot="1" x14ac:dyDescent="0.3">
      <c r="A9095" s="5" t="s">
        <v>4</v>
      </c>
      <c r="B9095" s="5" t="s">
        <v>5</v>
      </c>
      <c r="C9095" s="5" t="s">
        <v>6</v>
      </c>
      <c r="D9095" s="6" t="s">
        <v>1</v>
      </c>
      <c r="E9095" s="5" t="s">
        <v>7</v>
      </c>
      <c r="F9095" s="5" t="s">
        <v>8</v>
      </c>
      <c r="G9095" s="5" t="s">
        <v>9</v>
      </c>
      <c r="H9095" s="5" t="s">
        <v>10</v>
      </c>
      <c r="I9095" s="109" t="s">
        <v>3374</v>
      </c>
      <c r="J9095" s="109" t="s">
        <v>3433</v>
      </c>
      <c r="K9095" s="109" t="s">
        <v>3437</v>
      </c>
      <c r="L9095" s="109" t="s">
        <v>3434</v>
      </c>
      <c r="M9095" s="5" t="s">
        <v>3439</v>
      </c>
      <c r="N9095" s="5" t="s">
        <v>3440</v>
      </c>
      <c r="O9095" s="5" t="s">
        <v>3441</v>
      </c>
      <c r="P9095" s="5" t="s">
        <v>3438</v>
      </c>
      <c r="Q9095" s="162" t="s">
        <v>3302</v>
      </c>
    </row>
    <row r="9096" spans="1:17" x14ac:dyDescent="0.25">
      <c r="A9096" s="7" t="s">
        <v>1</v>
      </c>
      <c r="B9096" s="7" t="s">
        <v>1</v>
      </c>
      <c r="C9096" s="7" t="s">
        <v>1</v>
      </c>
      <c r="D9096" s="8" t="s">
        <v>1</v>
      </c>
      <c r="E9096" s="8" t="s">
        <v>1</v>
      </c>
      <c r="F9096" s="9" t="s">
        <v>1</v>
      </c>
      <c r="G9096" s="10" t="s">
        <v>1</v>
      </c>
      <c r="H9096" s="11" t="s">
        <v>1</v>
      </c>
      <c r="I9096" s="110">
        <v>1</v>
      </c>
      <c r="J9096" s="110">
        <v>2</v>
      </c>
      <c r="K9096" s="110">
        <v>20</v>
      </c>
      <c r="L9096" s="110" t="s">
        <v>3402</v>
      </c>
      <c r="M9096" s="12">
        <v>5</v>
      </c>
      <c r="N9096" s="12">
        <v>6</v>
      </c>
      <c r="O9096" s="12">
        <v>7</v>
      </c>
      <c r="P9096" s="12" t="s">
        <v>3303</v>
      </c>
      <c r="Q9096" s="110">
        <v>9</v>
      </c>
    </row>
    <row r="9097" spans="1:17" x14ac:dyDescent="0.25">
      <c r="A9097" s="1" t="s">
        <v>2839</v>
      </c>
      <c r="B9097" s="1" t="s">
        <v>82</v>
      </c>
      <c r="C9097" s="4" t="s">
        <v>1357</v>
      </c>
      <c r="D9097" s="4" t="s">
        <v>3167</v>
      </c>
      <c r="E9097" s="2" t="s">
        <v>1</v>
      </c>
      <c r="F9097" s="2" t="s">
        <v>1</v>
      </c>
      <c r="G9097" s="2" t="s">
        <v>1</v>
      </c>
      <c r="H9097" s="2" t="s">
        <v>3168</v>
      </c>
      <c r="I9097" s="183">
        <v>0</v>
      </c>
      <c r="J9097" s="183"/>
      <c r="K9097" s="183"/>
      <c r="L9097" s="183"/>
      <c r="M9097" s="3" t="s">
        <v>1</v>
      </c>
      <c r="N9097" s="3" t="s">
        <v>1</v>
      </c>
      <c r="O9097" s="3"/>
      <c r="P9097" s="3"/>
      <c r="Q9097" s="161"/>
    </row>
    <row r="9098" spans="1:17" ht="33.75" x14ac:dyDescent="0.25">
      <c r="A9098" s="1" t="s">
        <v>1</v>
      </c>
      <c r="B9098" s="1" t="s">
        <v>1</v>
      </c>
      <c r="C9098" s="1" t="s">
        <v>1</v>
      </c>
      <c r="D9098" s="2" t="s">
        <v>1</v>
      </c>
      <c r="E9098" s="2" t="s">
        <v>1</v>
      </c>
      <c r="F9098" s="2" t="s">
        <v>1</v>
      </c>
      <c r="G9098" s="2" t="s">
        <v>1</v>
      </c>
      <c r="H9098" s="13" t="s">
        <v>14</v>
      </c>
      <c r="I9098" s="184">
        <f t="shared" ref="I9098:L9098" si="7570">SUM(I9099,I9107,I9109)</f>
        <v>1735019</v>
      </c>
      <c r="J9098" s="184">
        <f t="shared" ref="J9098" si="7571">SUM(J9099,J9107,J9109)</f>
        <v>1729987</v>
      </c>
      <c r="K9098" s="184">
        <f t="shared" ref="K9098" si="7572">SUM(K9099,K9107,K9109)</f>
        <v>1349264</v>
      </c>
      <c r="L9098" s="184">
        <f t="shared" si="7570"/>
        <v>355139</v>
      </c>
      <c r="M9098" s="14">
        <f t="shared" ref="M9098:O9098" si="7573">SUM(M9099,M9107,M9109)</f>
        <v>355139</v>
      </c>
      <c r="N9098" s="14">
        <f t="shared" si="7573"/>
        <v>0</v>
      </c>
      <c r="O9098" s="14">
        <f t="shared" si="7573"/>
        <v>0</v>
      </c>
      <c r="P9098" s="14">
        <f t="shared" ref="P9098:P9128" si="7574">K9098+L9098</f>
        <v>1704403</v>
      </c>
      <c r="Q9098" s="184">
        <f t="shared" ref="Q9098:Q9128" si="7575">IF(J9098=0,"-",P9098/J9098*100)</f>
        <v>98.521144956580599</v>
      </c>
    </row>
    <row r="9099" spans="1:17" x14ac:dyDescent="0.25">
      <c r="A9099" s="4" t="s">
        <v>2839</v>
      </c>
      <c r="B9099" s="4" t="s">
        <v>82</v>
      </c>
      <c r="C9099" s="4" t="s">
        <v>1357</v>
      </c>
      <c r="D9099" s="4" t="s">
        <v>3167</v>
      </c>
      <c r="E9099" s="2" t="s">
        <v>15</v>
      </c>
      <c r="F9099" s="2" t="s">
        <v>1</v>
      </c>
      <c r="G9099" s="2" t="s">
        <v>1</v>
      </c>
      <c r="H9099" s="2" t="s">
        <v>16</v>
      </c>
      <c r="I9099" s="185">
        <f t="shared" ref="I9099:L9099" si="7576">SUM(I9100:I9101)</f>
        <v>1477703</v>
      </c>
      <c r="J9099" s="185">
        <f t="shared" ref="J9099" si="7577">SUM(J9100:J9101)</f>
        <v>1467698</v>
      </c>
      <c r="K9099" s="185">
        <f t="shared" ref="K9099" si="7578">SUM(K9100:K9101)</f>
        <v>1139524</v>
      </c>
      <c r="L9099" s="185">
        <f t="shared" si="7576"/>
        <v>311648</v>
      </c>
      <c r="M9099" s="15">
        <f t="shared" ref="M9099:O9099" si="7579">SUM(M9100:M9101)</f>
        <v>311648</v>
      </c>
      <c r="N9099" s="15">
        <f t="shared" si="7579"/>
        <v>0</v>
      </c>
      <c r="O9099" s="15">
        <f t="shared" si="7579"/>
        <v>0</v>
      </c>
      <c r="P9099" s="15">
        <f t="shared" si="7574"/>
        <v>1451172</v>
      </c>
      <c r="Q9099" s="185">
        <f t="shared" si="7575"/>
        <v>98.874019042064504</v>
      </c>
    </row>
    <row r="9100" spans="1:17" x14ac:dyDescent="0.25">
      <c r="A9100" s="4" t="s">
        <v>2839</v>
      </c>
      <c r="B9100" s="4" t="s">
        <v>82</v>
      </c>
      <c r="C9100" s="4" t="s">
        <v>1357</v>
      </c>
      <c r="D9100" s="4" t="s">
        <v>3167</v>
      </c>
      <c r="E9100" s="3" t="s">
        <v>18</v>
      </c>
      <c r="F9100" s="4"/>
      <c r="G9100" s="16" t="s">
        <v>2860</v>
      </c>
      <c r="H9100" s="16" t="s">
        <v>17</v>
      </c>
      <c r="I9100" s="183">
        <v>1363297</v>
      </c>
      <c r="J9100" s="183">
        <v>1350690</v>
      </c>
      <c r="K9100" s="183">
        <v>1044851</v>
      </c>
      <c r="L9100" s="183">
        <f>M9100+N9100+O9100</f>
        <v>289313</v>
      </c>
      <c r="M9100" s="17">
        <v>289313</v>
      </c>
      <c r="N9100" s="17"/>
      <c r="O9100" s="17"/>
      <c r="P9100" s="17">
        <f t="shared" si="7574"/>
        <v>1334164</v>
      </c>
      <c r="Q9100" s="183">
        <f t="shared" si="7575"/>
        <v>98.776477207945561</v>
      </c>
    </row>
    <row r="9101" spans="1:17" x14ac:dyDescent="0.25">
      <c r="A9101" s="1" t="s">
        <v>2839</v>
      </c>
      <c r="B9101" s="1" t="s">
        <v>82</v>
      </c>
      <c r="C9101" s="1" t="s">
        <v>1357</v>
      </c>
      <c r="D9101" s="1" t="s">
        <v>3167</v>
      </c>
      <c r="E9101" s="1" t="s">
        <v>20</v>
      </c>
      <c r="F9101" s="4" t="s">
        <v>1</v>
      </c>
      <c r="G9101" s="16" t="s">
        <v>1</v>
      </c>
      <c r="H9101" s="2" t="s">
        <v>21</v>
      </c>
      <c r="I9101" s="185">
        <f t="shared" ref="I9101:O9101" si="7580">SUM(I9102:I9106)</f>
        <v>114406</v>
      </c>
      <c r="J9101" s="185">
        <f t="shared" si="7580"/>
        <v>117008</v>
      </c>
      <c r="K9101" s="185">
        <f t="shared" si="7580"/>
        <v>94673</v>
      </c>
      <c r="L9101" s="185">
        <f t="shared" si="7580"/>
        <v>22335</v>
      </c>
      <c r="M9101" s="15">
        <f t="shared" si="7580"/>
        <v>22335</v>
      </c>
      <c r="N9101" s="15">
        <f t="shared" si="7580"/>
        <v>0</v>
      </c>
      <c r="O9101" s="15">
        <f t="shared" si="7580"/>
        <v>0</v>
      </c>
      <c r="P9101" s="15">
        <f t="shared" si="7574"/>
        <v>117008</v>
      </c>
      <c r="Q9101" s="185">
        <f t="shared" si="7575"/>
        <v>100</v>
      </c>
    </row>
    <row r="9102" spans="1:17" x14ac:dyDescent="0.25">
      <c r="A9102" s="4" t="s">
        <v>2839</v>
      </c>
      <c r="B9102" s="4" t="s">
        <v>82</v>
      </c>
      <c r="C9102" s="4" t="s">
        <v>1357</v>
      </c>
      <c r="D9102" s="4" t="s">
        <v>3167</v>
      </c>
      <c r="E9102" s="3" t="s">
        <v>22</v>
      </c>
      <c r="F9102" s="4" t="s">
        <v>3169</v>
      </c>
      <c r="G9102" s="16" t="s">
        <v>2860</v>
      </c>
      <c r="H9102" s="16" t="s">
        <v>86</v>
      </c>
      <c r="I9102" s="183">
        <v>16158</v>
      </c>
      <c r="J9102" s="183">
        <v>16158</v>
      </c>
      <c r="K9102" s="183">
        <v>11520</v>
      </c>
      <c r="L9102" s="183">
        <f>M9102+N9102+O9102</f>
        <v>4638</v>
      </c>
      <c r="M9102" s="17">
        <v>4638</v>
      </c>
      <c r="N9102" s="17"/>
      <c r="O9102" s="17"/>
      <c r="P9102" s="17">
        <f t="shared" si="7574"/>
        <v>16158</v>
      </c>
      <c r="Q9102" s="183">
        <f t="shared" si="7575"/>
        <v>100</v>
      </c>
    </row>
    <row r="9103" spans="1:17" x14ac:dyDescent="0.25">
      <c r="A9103" s="4" t="s">
        <v>2839</v>
      </c>
      <c r="B9103" s="4" t="s">
        <v>82</v>
      </c>
      <c r="C9103" s="4" t="s">
        <v>1357</v>
      </c>
      <c r="D9103" s="4" t="s">
        <v>3167</v>
      </c>
      <c r="E9103" s="3" t="s">
        <v>22</v>
      </c>
      <c r="F9103" s="4" t="s">
        <v>3170</v>
      </c>
      <c r="G9103" s="16" t="s">
        <v>2860</v>
      </c>
      <c r="H9103" s="16" t="s">
        <v>26</v>
      </c>
      <c r="I9103" s="183">
        <v>77608</v>
      </c>
      <c r="J9103" s="183">
        <v>77608</v>
      </c>
      <c r="K9103" s="183">
        <v>59911</v>
      </c>
      <c r="L9103" s="183">
        <f>M9103+N9103+O9103</f>
        <v>17697</v>
      </c>
      <c r="M9103" s="17">
        <v>17697</v>
      </c>
      <c r="N9103" s="17"/>
      <c r="O9103" s="17"/>
      <c r="P9103" s="17">
        <f t="shared" si="7574"/>
        <v>77608</v>
      </c>
      <c r="Q9103" s="183">
        <f t="shared" si="7575"/>
        <v>100</v>
      </c>
    </row>
    <row r="9104" spans="1:17" x14ac:dyDescent="0.25">
      <c r="A9104" s="4" t="s">
        <v>2839</v>
      </c>
      <c r="B9104" s="4" t="s">
        <v>82</v>
      </c>
      <c r="C9104" s="4" t="s">
        <v>1357</v>
      </c>
      <c r="D9104" s="4" t="s">
        <v>3167</v>
      </c>
      <c r="E9104" s="3" t="s">
        <v>22</v>
      </c>
      <c r="F9104" s="4" t="s">
        <v>3171</v>
      </c>
      <c r="G9104" s="16" t="s">
        <v>2860</v>
      </c>
      <c r="H9104" s="16" t="s">
        <v>28</v>
      </c>
      <c r="I9104" s="183">
        <v>16640</v>
      </c>
      <c r="J9104" s="183">
        <v>17942</v>
      </c>
      <c r="K9104" s="183">
        <v>17942</v>
      </c>
      <c r="L9104" s="183">
        <f>M9104+N9104+O9104</f>
        <v>0</v>
      </c>
      <c r="M9104" s="17"/>
      <c r="N9104" s="17"/>
      <c r="O9104" s="17"/>
      <c r="P9104" s="17">
        <f t="shared" si="7574"/>
        <v>17942</v>
      </c>
      <c r="Q9104" s="183">
        <f t="shared" si="7575"/>
        <v>100</v>
      </c>
    </row>
    <row r="9105" spans="1:17" x14ac:dyDescent="0.25">
      <c r="A9105" s="4" t="s">
        <v>2839</v>
      </c>
      <c r="B9105" s="4" t="s">
        <v>82</v>
      </c>
      <c r="C9105" s="4" t="s">
        <v>1357</v>
      </c>
      <c r="D9105" s="4" t="s">
        <v>3167</v>
      </c>
      <c r="E9105" s="3" t="s">
        <v>22</v>
      </c>
      <c r="F9105" s="4" t="s">
        <v>3172</v>
      </c>
      <c r="G9105" s="16" t="s">
        <v>2860</v>
      </c>
      <c r="H9105" s="16" t="s">
        <v>24</v>
      </c>
      <c r="I9105" s="183">
        <v>0</v>
      </c>
      <c r="J9105" s="183">
        <v>0</v>
      </c>
      <c r="K9105" s="183">
        <v>0</v>
      </c>
      <c r="L9105" s="183">
        <f>M9105+N9105+O9105</f>
        <v>0</v>
      </c>
      <c r="M9105" s="17"/>
      <c r="N9105" s="17"/>
      <c r="O9105" s="17"/>
      <c r="P9105" s="17">
        <f t="shared" si="7574"/>
        <v>0</v>
      </c>
      <c r="Q9105" s="161" t="str">
        <f t="shared" si="7575"/>
        <v>-</v>
      </c>
    </row>
    <row r="9106" spans="1:17" x14ac:dyDescent="0.25">
      <c r="A9106" s="4" t="s">
        <v>2839</v>
      </c>
      <c r="B9106" s="4" t="s">
        <v>82</v>
      </c>
      <c r="C9106" s="4" t="s">
        <v>1357</v>
      </c>
      <c r="D9106" s="4" t="s">
        <v>3167</v>
      </c>
      <c r="E9106" s="3" t="s">
        <v>22</v>
      </c>
      <c r="F9106" s="4" t="s">
        <v>3173</v>
      </c>
      <c r="G9106" s="16" t="s">
        <v>2860</v>
      </c>
      <c r="H9106" s="16" t="s">
        <v>30</v>
      </c>
      <c r="I9106" s="183">
        <v>4000</v>
      </c>
      <c r="J9106" s="183">
        <v>5300</v>
      </c>
      <c r="K9106" s="183">
        <v>5300</v>
      </c>
      <c r="L9106" s="183">
        <f>M9106+N9106+O9106</f>
        <v>0</v>
      </c>
      <c r="M9106" s="17"/>
      <c r="N9106" s="17"/>
      <c r="O9106" s="17"/>
      <c r="P9106" s="17">
        <f t="shared" si="7574"/>
        <v>5300</v>
      </c>
      <c r="Q9106" s="183">
        <f t="shared" si="7575"/>
        <v>100</v>
      </c>
    </row>
    <row r="9107" spans="1:17" x14ac:dyDescent="0.25">
      <c r="A9107" s="4" t="s">
        <v>2839</v>
      </c>
      <c r="B9107" s="4" t="s">
        <v>82</v>
      </c>
      <c r="C9107" s="4" t="s">
        <v>1357</v>
      </c>
      <c r="D9107" s="4" t="s">
        <v>3167</v>
      </c>
      <c r="E9107" s="2" t="s">
        <v>31</v>
      </c>
      <c r="F9107" s="2" t="s">
        <v>1</v>
      </c>
      <c r="G9107" s="2" t="s">
        <v>1</v>
      </c>
      <c r="H9107" s="2" t="s">
        <v>32</v>
      </c>
      <c r="I9107" s="185">
        <f t="shared" ref="I9107:O9107" si="7581">SUM(I9108)</f>
        <v>144045</v>
      </c>
      <c r="J9107" s="185">
        <f t="shared" si="7581"/>
        <v>143583</v>
      </c>
      <c r="K9107" s="185">
        <f t="shared" si="7581"/>
        <v>107582</v>
      </c>
      <c r="L9107" s="185">
        <f t="shared" si="7581"/>
        <v>31491</v>
      </c>
      <c r="M9107" s="15">
        <f t="shared" si="7581"/>
        <v>31491</v>
      </c>
      <c r="N9107" s="15">
        <f t="shared" si="7581"/>
        <v>0</v>
      </c>
      <c r="O9107" s="15">
        <f t="shared" si="7581"/>
        <v>0</v>
      </c>
      <c r="P9107" s="15">
        <f t="shared" si="7574"/>
        <v>139073</v>
      </c>
      <c r="Q9107" s="185">
        <f t="shared" si="7575"/>
        <v>96.85895962613958</v>
      </c>
    </row>
    <row r="9108" spans="1:17" x14ac:dyDescent="0.25">
      <c r="A9108" s="4" t="s">
        <v>2839</v>
      </c>
      <c r="B9108" s="4" t="s">
        <v>82</v>
      </c>
      <c r="C9108" s="4" t="s">
        <v>1357</v>
      </c>
      <c r="D9108" s="4" t="s">
        <v>3167</v>
      </c>
      <c r="E9108" s="3" t="s">
        <v>34</v>
      </c>
      <c r="F9108" s="4"/>
      <c r="G9108" s="16" t="s">
        <v>2860</v>
      </c>
      <c r="H9108" s="16" t="s">
        <v>33</v>
      </c>
      <c r="I9108" s="183">
        <v>144045</v>
      </c>
      <c r="J9108" s="183">
        <v>143583</v>
      </c>
      <c r="K9108" s="183">
        <v>107582</v>
      </c>
      <c r="L9108" s="183">
        <f>M9108+N9108+O9108</f>
        <v>31491</v>
      </c>
      <c r="M9108" s="17">
        <v>31491</v>
      </c>
      <c r="N9108" s="17"/>
      <c r="O9108" s="17"/>
      <c r="P9108" s="17">
        <f t="shared" si="7574"/>
        <v>139073</v>
      </c>
      <c r="Q9108" s="183">
        <f t="shared" si="7575"/>
        <v>96.85895962613958</v>
      </c>
    </row>
    <row r="9109" spans="1:17" x14ac:dyDescent="0.25">
      <c r="A9109" s="4" t="s">
        <v>2839</v>
      </c>
      <c r="B9109" s="4" t="s">
        <v>82</v>
      </c>
      <c r="C9109" s="4" t="s">
        <v>1357</v>
      </c>
      <c r="D9109" s="4" t="s">
        <v>3167</v>
      </c>
      <c r="E9109" s="2" t="s">
        <v>35</v>
      </c>
      <c r="F9109" s="2" t="s">
        <v>1</v>
      </c>
      <c r="G9109" s="2" t="s">
        <v>1</v>
      </c>
      <c r="H9109" s="2" t="s">
        <v>36</v>
      </c>
      <c r="I9109" s="185">
        <f t="shared" ref="I9109:O9109" si="7582">SUM(I9110:I9118)</f>
        <v>113271</v>
      </c>
      <c r="J9109" s="185">
        <f t="shared" si="7582"/>
        <v>118706</v>
      </c>
      <c r="K9109" s="185">
        <f t="shared" si="7582"/>
        <v>102158</v>
      </c>
      <c r="L9109" s="185">
        <f t="shared" si="7582"/>
        <v>12000</v>
      </c>
      <c r="M9109" s="15">
        <f t="shared" si="7582"/>
        <v>12000</v>
      </c>
      <c r="N9109" s="15">
        <f t="shared" si="7582"/>
        <v>0</v>
      </c>
      <c r="O9109" s="15">
        <f t="shared" si="7582"/>
        <v>0</v>
      </c>
      <c r="P9109" s="15">
        <f t="shared" si="7574"/>
        <v>114158</v>
      </c>
      <c r="Q9109" s="185">
        <f t="shared" si="7575"/>
        <v>96.168685660370997</v>
      </c>
    </row>
    <row r="9110" spans="1:17" x14ac:dyDescent="0.25">
      <c r="A9110" s="4" t="s">
        <v>2839</v>
      </c>
      <c r="B9110" s="4" t="s">
        <v>82</v>
      </c>
      <c r="C9110" s="4" t="s">
        <v>1357</v>
      </c>
      <c r="D9110" s="4" t="s">
        <v>3167</v>
      </c>
      <c r="E9110" s="3" t="s">
        <v>39</v>
      </c>
      <c r="F9110" s="4"/>
      <c r="G9110" s="16" t="s">
        <v>2860</v>
      </c>
      <c r="H9110" s="16" t="s">
        <v>38</v>
      </c>
      <c r="I9110" s="183">
        <v>17612</v>
      </c>
      <c r="J9110" s="183">
        <v>20777</v>
      </c>
      <c r="K9110" s="183">
        <v>20777</v>
      </c>
      <c r="L9110" s="183">
        <f t="shared" ref="L9110:L9117" si="7583">M9110+N9110+O9110</f>
        <v>0</v>
      </c>
      <c r="M9110" s="17"/>
      <c r="N9110" s="17"/>
      <c r="O9110" s="17"/>
      <c r="P9110" s="17">
        <f t="shared" si="7574"/>
        <v>20777</v>
      </c>
      <c r="Q9110" s="183">
        <f t="shared" si="7575"/>
        <v>100</v>
      </c>
    </row>
    <row r="9111" spans="1:17" x14ac:dyDescent="0.25">
      <c r="A9111" s="4" t="s">
        <v>2839</v>
      </c>
      <c r="B9111" s="4" t="s">
        <v>82</v>
      </c>
      <c r="C9111" s="4" t="s">
        <v>1357</v>
      </c>
      <c r="D9111" s="4" t="s">
        <v>3167</v>
      </c>
      <c r="E9111" s="3" t="s">
        <v>197</v>
      </c>
      <c r="F9111" s="4"/>
      <c r="G9111" s="16" t="s">
        <v>2860</v>
      </c>
      <c r="H9111" s="16" t="s">
        <v>196</v>
      </c>
      <c r="I9111" s="183">
        <v>12000</v>
      </c>
      <c r="J9111" s="183">
        <v>12000</v>
      </c>
      <c r="K9111" s="183">
        <v>12000</v>
      </c>
      <c r="L9111" s="183">
        <f t="shared" si="7583"/>
        <v>0</v>
      </c>
      <c r="M9111" s="17"/>
      <c r="N9111" s="17"/>
      <c r="O9111" s="17"/>
      <c r="P9111" s="17">
        <f t="shared" si="7574"/>
        <v>12000</v>
      </c>
      <c r="Q9111" s="183">
        <f t="shared" si="7575"/>
        <v>100</v>
      </c>
    </row>
    <row r="9112" spans="1:17" x14ac:dyDescent="0.25">
      <c r="A9112" s="4" t="s">
        <v>2839</v>
      </c>
      <c r="B9112" s="4" t="s">
        <v>82</v>
      </c>
      <c r="C9112" s="4" t="s">
        <v>1357</v>
      </c>
      <c r="D9112" s="4" t="s">
        <v>3167</v>
      </c>
      <c r="E9112" s="3" t="s">
        <v>200</v>
      </c>
      <c r="F9112" s="4"/>
      <c r="G9112" s="16" t="s">
        <v>2860</v>
      </c>
      <c r="H9112" s="16" t="s">
        <v>199</v>
      </c>
      <c r="I9112" s="183">
        <v>9500</v>
      </c>
      <c r="J9112" s="183">
        <v>9500</v>
      </c>
      <c r="K9112" s="183">
        <v>9500</v>
      </c>
      <c r="L9112" s="183">
        <f t="shared" si="7583"/>
        <v>0</v>
      </c>
      <c r="M9112" s="17"/>
      <c r="N9112" s="17"/>
      <c r="O9112" s="17"/>
      <c r="P9112" s="17">
        <f t="shared" si="7574"/>
        <v>9500</v>
      </c>
      <c r="Q9112" s="183">
        <f t="shared" si="7575"/>
        <v>100</v>
      </c>
    </row>
    <row r="9113" spans="1:17" x14ac:dyDescent="0.25">
      <c r="A9113" s="4" t="s">
        <v>2839</v>
      </c>
      <c r="B9113" s="4" t="s">
        <v>82</v>
      </c>
      <c r="C9113" s="4" t="s">
        <v>1357</v>
      </c>
      <c r="D9113" s="4" t="s">
        <v>3167</v>
      </c>
      <c r="E9113" s="3" t="s">
        <v>203</v>
      </c>
      <c r="F9113" s="4"/>
      <c r="G9113" s="16" t="s">
        <v>2860</v>
      </c>
      <c r="H9113" s="16" t="s">
        <v>202</v>
      </c>
      <c r="I9113" s="183">
        <v>5560</v>
      </c>
      <c r="J9113" s="183">
        <v>5101</v>
      </c>
      <c r="K9113" s="183">
        <v>5101</v>
      </c>
      <c r="L9113" s="183">
        <f t="shared" si="7583"/>
        <v>0</v>
      </c>
      <c r="M9113" s="17"/>
      <c r="N9113" s="17"/>
      <c r="O9113" s="17"/>
      <c r="P9113" s="17">
        <f t="shared" si="7574"/>
        <v>5101</v>
      </c>
      <c r="Q9113" s="183">
        <f t="shared" si="7575"/>
        <v>100</v>
      </c>
    </row>
    <row r="9114" spans="1:17" x14ac:dyDescent="0.25">
      <c r="A9114" s="4" t="s">
        <v>2839</v>
      </c>
      <c r="B9114" s="4" t="s">
        <v>82</v>
      </c>
      <c r="C9114" s="4" t="s">
        <v>1357</v>
      </c>
      <c r="D9114" s="4" t="s">
        <v>3167</v>
      </c>
      <c r="E9114" s="3" t="s">
        <v>206</v>
      </c>
      <c r="F9114" s="4"/>
      <c r="G9114" s="16" t="s">
        <v>2860</v>
      </c>
      <c r="H9114" s="16" t="s">
        <v>205</v>
      </c>
      <c r="I9114" s="183">
        <v>150</v>
      </c>
      <c r="J9114" s="183">
        <v>150</v>
      </c>
      <c r="K9114" s="183">
        <v>150</v>
      </c>
      <c r="L9114" s="183">
        <f t="shared" si="7583"/>
        <v>0</v>
      </c>
      <c r="M9114" s="17"/>
      <c r="N9114" s="17"/>
      <c r="O9114" s="17"/>
      <c r="P9114" s="17">
        <f t="shared" si="7574"/>
        <v>150</v>
      </c>
      <c r="Q9114" s="183">
        <f t="shared" si="7575"/>
        <v>100</v>
      </c>
    </row>
    <row r="9115" spans="1:17" x14ac:dyDescent="0.25">
      <c r="A9115" s="4" t="s">
        <v>2839</v>
      </c>
      <c r="B9115" s="4" t="s">
        <v>82</v>
      </c>
      <c r="C9115" s="4" t="s">
        <v>1357</v>
      </c>
      <c r="D9115" s="4" t="s">
        <v>3167</v>
      </c>
      <c r="E9115" s="3" t="s">
        <v>209</v>
      </c>
      <c r="F9115" s="4"/>
      <c r="G9115" s="16" t="s">
        <v>2860</v>
      </c>
      <c r="H9115" s="16" t="s">
        <v>208</v>
      </c>
      <c r="I9115" s="183">
        <v>635</v>
      </c>
      <c r="J9115" s="183">
        <v>2670</v>
      </c>
      <c r="K9115" s="183">
        <v>2670</v>
      </c>
      <c r="L9115" s="183">
        <f t="shared" si="7583"/>
        <v>0</v>
      </c>
      <c r="M9115" s="17"/>
      <c r="N9115" s="17"/>
      <c r="O9115" s="17"/>
      <c r="P9115" s="17">
        <f t="shared" si="7574"/>
        <v>2670</v>
      </c>
      <c r="Q9115" s="183">
        <f t="shared" si="7575"/>
        <v>100</v>
      </c>
    </row>
    <row r="9116" spans="1:17" x14ac:dyDescent="0.25">
      <c r="A9116" s="4" t="s">
        <v>2839</v>
      </c>
      <c r="B9116" s="4" t="s">
        <v>82</v>
      </c>
      <c r="C9116" s="4" t="s">
        <v>1357</v>
      </c>
      <c r="D9116" s="4" t="s">
        <v>3167</v>
      </c>
      <c r="E9116" s="3" t="s">
        <v>212</v>
      </c>
      <c r="F9116" s="4"/>
      <c r="G9116" s="16" t="s">
        <v>2860</v>
      </c>
      <c r="H9116" s="16" t="s">
        <v>211</v>
      </c>
      <c r="I9116" s="183">
        <v>665</v>
      </c>
      <c r="J9116" s="183">
        <v>665</v>
      </c>
      <c r="K9116" s="183">
        <v>665</v>
      </c>
      <c r="L9116" s="183">
        <f t="shared" si="7583"/>
        <v>0</v>
      </c>
      <c r="M9116" s="17"/>
      <c r="N9116" s="17"/>
      <c r="O9116" s="17"/>
      <c r="P9116" s="17">
        <f t="shared" si="7574"/>
        <v>665</v>
      </c>
      <c r="Q9116" s="183">
        <f t="shared" si="7575"/>
        <v>100</v>
      </c>
    </row>
    <row r="9117" spans="1:17" x14ac:dyDescent="0.25">
      <c r="A9117" s="4" t="s">
        <v>2839</v>
      </c>
      <c r="B9117" s="4" t="s">
        <v>82</v>
      </c>
      <c r="C9117" s="4" t="s">
        <v>1357</v>
      </c>
      <c r="D9117" s="4" t="s">
        <v>3167</v>
      </c>
      <c r="E9117" s="3" t="s">
        <v>215</v>
      </c>
      <c r="F9117" s="4"/>
      <c r="G9117" s="16" t="s">
        <v>2860</v>
      </c>
      <c r="H9117" s="16" t="s">
        <v>214</v>
      </c>
      <c r="I9117" s="183">
        <v>2000</v>
      </c>
      <c r="J9117" s="183">
        <v>2000</v>
      </c>
      <c r="K9117" s="183">
        <v>2000</v>
      </c>
      <c r="L9117" s="183">
        <f t="shared" si="7583"/>
        <v>0</v>
      </c>
      <c r="M9117" s="17"/>
      <c r="N9117" s="17"/>
      <c r="O9117" s="17"/>
      <c r="P9117" s="17">
        <f t="shared" si="7574"/>
        <v>2000</v>
      </c>
      <c r="Q9117" s="183">
        <f t="shared" si="7575"/>
        <v>100</v>
      </c>
    </row>
    <row r="9118" spans="1:17" x14ac:dyDescent="0.25">
      <c r="A9118" s="1" t="s">
        <v>2839</v>
      </c>
      <c r="B9118" s="1" t="s">
        <v>82</v>
      </c>
      <c r="C9118" s="1" t="s">
        <v>1357</v>
      </c>
      <c r="D9118" s="1" t="s">
        <v>3167</v>
      </c>
      <c r="E9118" s="1" t="s">
        <v>40</v>
      </c>
      <c r="F9118" s="4" t="s">
        <v>1</v>
      </c>
      <c r="G9118" s="16" t="s">
        <v>1</v>
      </c>
      <c r="H9118" s="2" t="s">
        <v>41</v>
      </c>
      <c r="I9118" s="185">
        <f t="shared" ref="I9118:O9118" si="7584">SUM(I9119:I9121)</f>
        <v>65149</v>
      </c>
      <c r="J9118" s="185">
        <f t="shared" si="7584"/>
        <v>65843</v>
      </c>
      <c r="K9118" s="185">
        <f t="shared" si="7584"/>
        <v>49295</v>
      </c>
      <c r="L9118" s="185">
        <f t="shared" si="7584"/>
        <v>12000</v>
      </c>
      <c r="M9118" s="15">
        <f t="shared" si="7584"/>
        <v>12000</v>
      </c>
      <c r="N9118" s="15">
        <f t="shared" si="7584"/>
        <v>0</v>
      </c>
      <c r="O9118" s="15">
        <f t="shared" si="7584"/>
        <v>0</v>
      </c>
      <c r="P9118" s="15">
        <f t="shared" si="7574"/>
        <v>61295</v>
      </c>
      <c r="Q9118" s="185">
        <f t="shared" si="7575"/>
        <v>93.092659811976972</v>
      </c>
    </row>
    <row r="9119" spans="1:17" x14ac:dyDescent="0.25">
      <c r="A9119" s="4" t="s">
        <v>2839</v>
      </c>
      <c r="B9119" s="4" t="s">
        <v>82</v>
      </c>
      <c r="C9119" s="4" t="s">
        <v>1357</v>
      </c>
      <c r="D9119" s="4" t="s">
        <v>3167</v>
      </c>
      <c r="E9119" s="3" t="s">
        <v>42</v>
      </c>
      <c r="F9119" s="4"/>
      <c r="G9119" s="16" t="s">
        <v>2860</v>
      </c>
      <c r="H9119" s="16" t="s">
        <v>41</v>
      </c>
      <c r="I9119" s="183">
        <v>60673</v>
      </c>
      <c r="J9119" s="183">
        <v>61408</v>
      </c>
      <c r="K9119" s="183">
        <v>44860</v>
      </c>
      <c r="L9119" s="183">
        <f>M9119+N9119+O9119</f>
        <v>12000</v>
      </c>
      <c r="M9119" s="208">
        <v>12000</v>
      </c>
      <c r="N9119" s="17"/>
      <c r="O9119" s="17"/>
      <c r="P9119" s="17">
        <f t="shared" si="7574"/>
        <v>56860</v>
      </c>
      <c r="Q9119" s="183">
        <f t="shared" si="7575"/>
        <v>92.593798853569567</v>
      </c>
    </row>
    <row r="9120" spans="1:17" ht="22.5" x14ac:dyDescent="0.25">
      <c r="A9120" s="4" t="s">
        <v>2839</v>
      </c>
      <c r="B9120" s="4" t="s">
        <v>82</v>
      </c>
      <c r="C9120" s="4" t="s">
        <v>1357</v>
      </c>
      <c r="D9120" s="4" t="s">
        <v>3167</v>
      </c>
      <c r="E9120" s="3" t="s">
        <v>42</v>
      </c>
      <c r="F9120" s="4" t="s">
        <v>3174</v>
      </c>
      <c r="G9120" s="16" t="s">
        <v>2860</v>
      </c>
      <c r="H9120" s="16" t="s">
        <v>50</v>
      </c>
      <c r="I9120" s="183">
        <v>4376</v>
      </c>
      <c r="J9120" s="183">
        <v>4335</v>
      </c>
      <c r="K9120" s="183">
        <v>4335</v>
      </c>
      <c r="L9120" s="183">
        <f>M9120+N9120+O9120</f>
        <v>0</v>
      </c>
      <c r="M9120" s="17"/>
      <c r="N9120" s="17"/>
      <c r="O9120" s="17"/>
      <c r="P9120" s="17">
        <f t="shared" si="7574"/>
        <v>4335</v>
      </c>
      <c r="Q9120" s="183">
        <f t="shared" si="7575"/>
        <v>100</v>
      </c>
    </row>
    <row r="9121" spans="1:17" ht="22.5" x14ac:dyDescent="0.25">
      <c r="A9121" s="4" t="s">
        <v>2839</v>
      </c>
      <c r="B9121" s="4" t="s">
        <v>82</v>
      </c>
      <c r="C9121" s="4" t="s">
        <v>1357</v>
      </c>
      <c r="D9121" s="4" t="s">
        <v>3167</v>
      </c>
      <c r="E9121" s="3" t="s">
        <v>42</v>
      </c>
      <c r="F9121" s="4" t="s">
        <v>3175</v>
      </c>
      <c r="G9121" s="16" t="s">
        <v>2860</v>
      </c>
      <c r="H9121" s="16" t="s">
        <v>56</v>
      </c>
      <c r="I9121" s="183">
        <v>100</v>
      </c>
      <c r="J9121" s="183">
        <v>100</v>
      </c>
      <c r="K9121" s="183">
        <v>100</v>
      </c>
      <c r="L9121" s="183">
        <f>M9121+N9121+O9121</f>
        <v>0</v>
      </c>
      <c r="M9121" s="17"/>
      <c r="N9121" s="17"/>
      <c r="O9121" s="17"/>
      <c r="P9121" s="17">
        <f t="shared" si="7574"/>
        <v>100</v>
      </c>
      <c r="Q9121" s="183">
        <f t="shared" si="7575"/>
        <v>100</v>
      </c>
    </row>
    <row r="9122" spans="1:17" ht="22.5" x14ac:dyDescent="0.25">
      <c r="A9122" s="1" t="s">
        <v>1</v>
      </c>
      <c r="B9122" s="1" t="s">
        <v>1</v>
      </c>
      <c r="C9122" s="1" t="s">
        <v>1</v>
      </c>
      <c r="D9122" s="2" t="s">
        <v>1</v>
      </c>
      <c r="E9122" s="2" t="s">
        <v>1</v>
      </c>
      <c r="F9122" s="2" t="s">
        <v>1</v>
      </c>
      <c r="G9122" s="2" t="s">
        <v>1</v>
      </c>
      <c r="H9122" s="13" t="s">
        <v>57</v>
      </c>
      <c r="I9122" s="184">
        <f t="shared" ref="I9122:O9123" si="7585">SUM(I9123)</f>
        <v>125</v>
      </c>
      <c r="J9122" s="184">
        <f t="shared" si="7585"/>
        <v>100</v>
      </c>
      <c r="K9122" s="184">
        <f t="shared" si="7585"/>
        <v>100</v>
      </c>
      <c r="L9122" s="184">
        <f t="shared" si="7585"/>
        <v>0</v>
      </c>
      <c r="M9122" s="14">
        <f t="shared" si="7585"/>
        <v>0</v>
      </c>
      <c r="N9122" s="14">
        <f t="shared" si="7585"/>
        <v>0</v>
      </c>
      <c r="O9122" s="14">
        <f t="shared" si="7585"/>
        <v>0</v>
      </c>
      <c r="P9122" s="14">
        <f t="shared" si="7574"/>
        <v>100</v>
      </c>
      <c r="Q9122" s="184">
        <f t="shared" si="7575"/>
        <v>100</v>
      </c>
    </row>
    <row r="9123" spans="1:17" x14ac:dyDescent="0.25">
      <c r="A9123" s="4" t="s">
        <v>2839</v>
      </c>
      <c r="B9123" s="4" t="s">
        <v>82</v>
      </c>
      <c r="C9123" s="4" t="s">
        <v>1357</v>
      </c>
      <c r="D9123" s="4" t="s">
        <v>3167</v>
      </c>
      <c r="E9123" s="2" t="s">
        <v>58</v>
      </c>
      <c r="F9123" s="2" t="s">
        <v>1</v>
      </c>
      <c r="G9123" s="2" t="s">
        <v>1</v>
      </c>
      <c r="H9123" s="2" t="s">
        <v>59</v>
      </c>
      <c r="I9123" s="185">
        <f t="shared" si="7585"/>
        <v>125</v>
      </c>
      <c r="J9123" s="185">
        <f t="shared" si="7585"/>
        <v>100</v>
      </c>
      <c r="K9123" s="185">
        <f t="shared" si="7585"/>
        <v>100</v>
      </c>
      <c r="L9123" s="185">
        <f t="shared" si="7585"/>
        <v>0</v>
      </c>
      <c r="M9123" s="15">
        <f t="shared" si="7585"/>
        <v>0</v>
      </c>
      <c r="N9123" s="15">
        <f t="shared" si="7585"/>
        <v>0</v>
      </c>
      <c r="O9123" s="15">
        <f t="shared" si="7585"/>
        <v>0</v>
      </c>
      <c r="P9123" s="15">
        <f t="shared" si="7574"/>
        <v>100</v>
      </c>
      <c r="Q9123" s="185">
        <f t="shared" si="7575"/>
        <v>100</v>
      </c>
    </row>
    <row r="9124" spans="1:17" x14ac:dyDescent="0.25">
      <c r="A9124" s="4" t="s">
        <v>2839</v>
      </c>
      <c r="B9124" s="4" t="s">
        <v>82</v>
      </c>
      <c r="C9124" s="4" t="s">
        <v>1357</v>
      </c>
      <c r="D9124" s="4" t="s">
        <v>3167</v>
      </c>
      <c r="E9124" s="3" t="s">
        <v>69</v>
      </c>
      <c r="F9124" s="4"/>
      <c r="G9124" s="16" t="s">
        <v>2860</v>
      </c>
      <c r="H9124" s="16" t="s">
        <v>68</v>
      </c>
      <c r="I9124" s="183">
        <v>125</v>
      </c>
      <c r="J9124" s="183">
        <v>100</v>
      </c>
      <c r="K9124" s="183">
        <v>100</v>
      </c>
      <c r="L9124" s="183">
        <f>M9124+N9124+O9124</f>
        <v>0</v>
      </c>
      <c r="M9124" s="17"/>
      <c r="N9124" s="17"/>
      <c r="O9124" s="17"/>
      <c r="P9124" s="17">
        <f t="shared" si="7574"/>
        <v>100</v>
      </c>
      <c r="Q9124" s="183">
        <f t="shared" si="7575"/>
        <v>100</v>
      </c>
    </row>
    <row r="9125" spans="1:17" ht="22.5" x14ac:dyDescent="0.25">
      <c r="A9125" s="1" t="s">
        <v>1</v>
      </c>
      <c r="B9125" s="1" t="s">
        <v>1</v>
      </c>
      <c r="C9125" s="1" t="s">
        <v>1</v>
      </c>
      <c r="D9125" s="2" t="s">
        <v>1</v>
      </c>
      <c r="E9125" s="2" t="s">
        <v>1</v>
      </c>
      <c r="F9125" s="2" t="s">
        <v>1</v>
      </c>
      <c r="G9125" s="2" t="s">
        <v>1</v>
      </c>
      <c r="H9125" s="13" t="s">
        <v>70</v>
      </c>
      <c r="I9125" s="184">
        <f t="shared" ref="I9125:O9126" si="7586">SUM(I9126)</f>
        <v>13786</v>
      </c>
      <c r="J9125" s="184">
        <f t="shared" si="7586"/>
        <v>12049</v>
      </c>
      <c r="K9125" s="184">
        <f t="shared" si="7586"/>
        <v>12049</v>
      </c>
      <c r="L9125" s="184">
        <f t="shared" si="7586"/>
        <v>0</v>
      </c>
      <c r="M9125" s="14">
        <f t="shared" si="7586"/>
        <v>0</v>
      </c>
      <c r="N9125" s="14">
        <f t="shared" si="7586"/>
        <v>0</v>
      </c>
      <c r="O9125" s="14">
        <f t="shared" si="7586"/>
        <v>0</v>
      </c>
      <c r="P9125" s="14">
        <f t="shared" si="7574"/>
        <v>12049</v>
      </c>
      <c r="Q9125" s="184">
        <f t="shared" si="7575"/>
        <v>100</v>
      </c>
    </row>
    <row r="9126" spans="1:17" x14ac:dyDescent="0.25">
      <c r="A9126" s="4" t="s">
        <v>2839</v>
      </c>
      <c r="B9126" s="4" t="s">
        <v>82</v>
      </c>
      <c r="C9126" s="4" t="s">
        <v>1357</v>
      </c>
      <c r="D9126" s="4" t="s">
        <v>3167</v>
      </c>
      <c r="E9126" s="2" t="s">
        <v>71</v>
      </c>
      <c r="F9126" s="2" t="s">
        <v>1</v>
      </c>
      <c r="G9126" s="2" t="s">
        <v>1</v>
      </c>
      <c r="H9126" s="2" t="s">
        <v>72</v>
      </c>
      <c r="I9126" s="185">
        <f t="shared" si="7586"/>
        <v>13786</v>
      </c>
      <c r="J9126" s="185">
        <f t="shared" si="7586"/>
        <v>12049</v>
      </c>
      <c r="K9126" s="185">
        <f t="shared" si="7586"/>
        <v>12049</v>
      </c>
      <c r="L9126" s="185">
        <f t="shared" si="7586"/>
        <v>0</v>
      </c>
      <c r="M9126" s="15">
        <f t="shared" si="7586"/>
        <v>0</v>
      </c>
      <c r="N9126" s="15">
        <f t="shared" si="7586"/>
        <v>0</v>
      </c>
      <c r="O9126" s="15">
        <f t="shared" si="7586"/>
        <v>0</v>
      </c>
      <c r="P9126" s="15">
        <f t="shared" si="7574"/>
        <v>12049</v>
      </c>
      <c r="Q9126" s="185">
        <f t="shared" si="7575"/>
        <v>100</v>
      </c>
    </row>
    <row r="9127" spans="1:17" x14ac:dyDescent="0.25">
      <c r="A9127" s="4" t="s">
        <v>2839</v>
      </c>
      <c r="B9127" s="4" t="s">
        <v>82</v>
      </c>
      <c r="C9127" s="4" t="s">
        <v>1357</v>
      </c>
      <c r="D9127" s="4" t="s">
        <v>3167</v>
      </c>
      <c r="E9127" s="3" t="s">
        <v>75</v>
      </c>
      <c r="F9127" s="4"/>
      <c r="G9127" s="16" t="s">
        <v>2860</v>
      </c>
      <c r="H9127" s="16" t="s">
        <v>74</v>
      </c>
      <c r="I9127" s="183">
        <v>13786</v>
      </c>
      <c r="J9127" s="183">
        <v>12049</v>
      </c>
      <c r="K9127" s="183">
        <v>12049</v>
      </c>
      <c r="L9127" s="183">
        <f>M9127+N9127+O9127</f>
        <v>0</v>
      </c>
      <c r="M9127" s="17"/>
      <c r="N9127" s="17"/>
      <c r="O9127" s="17"/>
      <c r="P9127" s="17">
        <f t="shared" si="7574"/>
        <v>12049</v>
      </c>
      <c r="Q9127" s="183">
        <f t="shared" si="7575"/>
        <v>100</v>
      </c>
    </row>
    <row r="9128" spans="1:17" x14ac:dyDescent="0.25">
      <c r="A9128" s="16" t="s">
        <v>1</v>
      </c>
      <c r="B9128" s="16" t="s">
        <v>1</v>
      </c>
      <c r="C9128" s="16" t="s">
        <v>1</v>
      </c>
      <c r="D9128" s="16" t="s">
        <v>1</v>
      </c>
      <c r="E9128" s="16" t="s">
        <v>1</v>
      </c>
      <c r="F9128" s="16" t="s">
        <v>1</v>
      </c>
      <c r="G9128" s="16" t="s">
        <v>1</v>
      </c>
      <c r="H9128" s="13" t="s">
        <v>3176</v>
      </c>
      <c r="I9128" s="184">
        <f t="shared" ref="I9128:O9128" si="7587">SUM(I9098,I9122,I9125)</f>
        <v>1748930</v>
      </c>
      <c r="J9128" s="184">
        <f t="shared" si="7587"/>
        <v>1742136</v>
      </c>
      <c r="K9128" s="184">
        <f t="shared" si="7587"/>
        <v>1361413</v>
      </c>
      <c r="L9128" s="184">
        <f t="shared" si="7587"/>
        <v>355139</v>
      </c>
      <c r="M9128" s="14">
        <f t="shared" si="7587"/>
        <v>355139</v>
      </c>
      <c r="N9128" s="14">
        <f t="shared" si="7587"/>
        <v>0</v>
      </c>
      <c r="O9128" s="14">
        <f t="shared" si="7587"/>
        <v>0</v>
      </c>
      <c r="P9128" s="14">
        <f t="shared" si="7574"/>
        <v>1716552</v>
      </c>
      <c r="Q9128" s="184">
        <f t="shared" si="7575"/>
        <v>98.531457934397764</v>
      </c>
    </row>
    <row r="9129" spans="1:17" ht="15.75" thickBot="1" x14ac:dyDescent="0.3">
      <c r="A9129" s="16" t="s">
        <v>1</v>
      </c>
      <c r="B9129" s="16" t="s">
        <v>1</v>
      </c>
      <c r="C9129" s="16" t="s">
        <v>1</v>
      </c>
      <c r="D9129" s="16" t="s">
        <v>1</v>
      </c>
      <c r="E9129" s="16" t="s">
        <v>1</v>
      </c>
      <c r="F9129" s="16" t="s">
        <v>1</v>
      </c>
      <c r="G9129" s="16" t="s">
        <v>1</v>
      </c>
      <c r="H9129" s="2" t="s">
        <v>77</v>
      </c>
      <c r="I9129" s="185">
        <v>27</v>
      </c>
      <c r="J9129" s="185">
        <v>27</v>
      </c>
      <c r="K9129" s="185"/>
      <c r="L9129" s="185"/>
      <c r="M9129" s="15" t="s">
        <v>1</v>
      </c>
      <c r="N9129" s="15" t="s">
        <v>1</v>
      </c>
      <c r="O9129" s="15"/>
      <c r="P9129" s="15"/>
      <c r="Q9129" s="164"/>
    </row>
    <row r="9130" spans="1:17" ht="45.75" thickBot="1" x14ac:dyDescent="0.3">
      <c r="A9130" s="212" t="s">
        <v>1</v>
      </c>
      <c r="B9130" s="212" t="s">
        <v>1</v>
      </c>
      <c r="C9130" s="212" t="s">
        <v>1</v>
      </c>
      <c r="D9130" s="212" t="s">
        <v>1</v>
      </c>
      <c r="E9130" s="212" t="s">
        <v>1</v>
      </c>
      <c r="F9130" s="212" t="s">
        <v>1</v>
      </c>
      <c r="G9130" s="214" t="s">
        <v>1</v>
      </c>
      <c r="H9130" s="5" t="s">
        <v>78</v>
      </c>
      <c r="I9130" s="109" t="s">
        <v>3374</v>
      </c>
      <c r="J9130" s="109" t="s">
        <v>3433</v>
      </c>
      <c r="K9130" s="109" t="s">
        <v>3437</v>
      </c>
      <c r="L9130" s="109" t="s">
        <v>3434</v>
      </c>
      <c r="M9130" s="5" t="s">
        <v>3439</v>
      </c>
      <c r="N9130" s="5" t="s">
        <v>3440</v>
      </c>
      <c r="O9130" s="5" t="s">
        <v>3441</v>
      </c>
      <c r="P9130" s="5" t="s">
        <v>3438</v>
      </c>
      <c r="Q9130" s="162" t="s">
        <v>3302</v>
      </c>
    </row>
    <row r="9131" spans="1:17" x14ac:dyDescent="0.25">
      <c r="A9131" s="213"/>
      <c r="B9131" s="213"/>
      <c r="C9131" s="213"/>
      <c r="D9131" s="213"/>
      <c r="E9131" s="213"/>
      <c r="F9131" s="213"/>
      <c r="G9131" s="215"/>
      <c r="H9131" s="18" t="s">
        <v>1</v>
      </c>
      <c r="I9131" s="110">
        <v>1</v>
      </c>
      <c r="J9131" s="110">
        <v>2</v>
      </c>
      <c r="K9131" s="110">
        <v>20</v>
      </c>
      <c r="L9131" s="110" t="s">
        <v>3402</v>
      </c>
      <c r="M9131" s="12">
        <v>5</v>
      </c>
      <c r="N9131" s="12">
        <v>6</v>
      </c>
      <c r="O9131" s="12">
        <v>7</v>
      </c>
      <c r="P9131" s="12" t="s">
        <v>3303</v>
      </c>
      <c r="Q9131" s="110">
        <v>9</v>
      </c>
    </row>
    <row r="9132" spans="1:17" x14ac:dyDescent="0.25">
      <c r="A9132" s="213"/>
      <c r="B9132" s="213"/>
      <c r="C9132" s="213"/>
      <c r="D9132" s="213"/>
      <c r="E9132" s="213"/>
      <c r="F9132" s="213"/>
      <c r="G9132" s="215"/>
      <c r="H9132" s="19" t="s">
        <v>2874</v>
      </c>
      <c r="I9132" s="186">
        <f t="shared" ref="I9132:L9132" si="7588">SUM(I9128)</f>
        <v>1748930</v>
      </c>
      <c r="J9132" s="186">
        <f t="shared" ref="J9132" si="7589">SUM(J9128)</f>
        <v>1742136</v>
      </c>
      <c r="K9132" s="186">
        <f t="shared" ref="K9132" si="7590">SUM(K9128)</f>
        <v>1361413</v>
      </c>
      <c r="L9132" s="186">
        <f t="shared" si="7588"/>
        <v>355139</v>
      </c>
      <c r="M9132" s="20">
        <f t="shared" ref="M9132:O9132" si="7591">SUM(M9128)</f>
        <v>355139</v>
      </c>
      <c r="N9132" s="20">
        <f t="shared" si="7591"/>
        <v>0</v>
      </c>
      <c r="O9132" s="20">
        <f t="shared" si="7591"/>
        <v>0</v>
      </c>
      <c r="P9132" s="20">
        <f>K9132+L9132</f>
        <v>1716552</v>
      </c>
      <c r="Q9132" s="186">
        <f>IF(J9132=0,"-",P9132/J9132*100)</f>
        <v>98.531457934397764</v>
      </c>
    </row>
    <row r="9133" spans="1:17" x14ac:dyDescent="0.25">
      <c r="A9133" s="213"/>
      <c r="B9133" s="213"/>
      <c r="C9133" s="213"/>
      <c r="D9133" s="213"/>
      <c r="E9133" s="213"/>
      <c r="F9133" s="213"/>
      <c r="G9133" s="215"/>
      <c r="H9133" s="21" t="s">
        <v>80</v>
      </c>
      <c r="I9133" s="186">
        <f t="shared" ref="I9133:L9133" si="7592">SUM(I9132)</f>
        <v>1748930</v>
      </c>
      <c r="J9133" s="186">
        <f t="shared" ref="J9133" si="7593">SUM(J9132)</f>
        <v>1742136</v>
      </c>
      <c r="K9133" s="186">
        <f t="shared" ref="K9133" si="7594">SUM(K9132)</f>
        <v>1361413</v>
      </c>
      <c r="L9133" s="186">
        <f t="shared" si="7592"/>
        <v>355139</v>
      </c>
      <c r="M9133" s="20">
        <f t="shared" ref="M9133:O9133" si="7595">SUM(M9132)</f>
        <v>355139</v>
      </c>
      <c r="N9133" s="20">
        <f t="shared" si="7595"/>
        <v>0</v>
      </c>
      <c r="O9133" s="20">
        <f t="shared" si="7595"/>
        <v>0</v>
      </c>
      <c r="P9133" s="20">
        <f>K9133+L9133</f>
        <v>1716552</v>
      </c>
      <c r="Q9133" s="186">
        <f>IF(J9133=0,"-",P9133/J9133*100)</f>
        <v>98.531457934397764</v>
      </c>
    </row>
    <row r="9134" spans="1:17" x14ac:dyDescent="0.25">
      <c r="A9134" s="216"/>
      <c r="B9134" s="216"/>
      <c r="C9134" s="216"/>
      <c r="D9134" s="216"/>
      <c r="E9134" s="216"/>
      <c r="F9134" s="216"/>
      <c r="G9134" s="217"/>
      <c r="J9134" s="178">
        <v>0</v>
      </c>
      <c r="K9134" s="178">
        <v>0</v>
      </c>
      <c r="L9134" s="178">
        <f>M9134+N9134+O9134</f>
        <v>0</v>
      </c>
      <c r="P9134">
        <f>K9134+L9134</f>
        <v>0</v>
      </c>
      <c r="Q9134" s="160" t="str">
        <f>IF(J9134=0,"-",P9134/J9134*100)</f>
        <v>-</v>
      </c>
    </row>
    <row r="9135" spans="1:17" ht="15.75" thickBot="1" x14ac:dyDescent="0.3">
      <c r="A9135" s="16" t="s">
        <v>1</v>
      </c>
      <c r="B9135" s="16" t="s">
        <v>1</v>
      </c>
      <c r="C9135" s="16" t="s">
        <v>1</v>
      </c>
      <c r="D9135" s="16" t="s">
        <v>1</v>
      </c>
      <c r="E9135" s="16" t="s">
        <v>1</v>
      </c>
      <c r="F9135" s="16" t="s">
        <v>1</v>
      </c>
      <c r="G9135" s="16" t="s">
        <v>1</v>
      </c>
      <c r="H9135" s="22" t="s">
        <v>1</v>
      </c>
      <c r="I9135" s="187"/>
      <c r="J9135" s="187"/>
      <c r="K9135" s="187"/>
      <c r="L9135" s="187"/>
      <c r="M9135" s="22" t="s">
        <v>1</v>
      </c>
      <c r="N9135" s="22" t="s">
        <v>1</v>
      </c>
      <c r="O9135" s="22"/>
      <c r="P9135" s="22"/>
      <c r="Q9135" s="166"/>
    </row>
    <row r="9136" spans="1:17" ht="45.75" thickBot="1" x14ac:dyDescent="0.3">
      <c r="A9136" s="5" t="s">
        <v>4</v>
      </c>
      <c r="B9136" s="5" t="s">
        <v>5</v>
      </c>
      <c r="C9136" s="5" t="s">
        <v>6</v>
      </c>
      <c r="D9136" s="6" t="s">
        <v>1</v>
      </c>
      <c r="E9136" s="5" t="s">
        <v>7</v>
      </c>
      <c r="F9136" s="5" t="s">
        <v>8</v>
      </c>
      <c r="G9136" s="5" t="s">
        <v>9</v>
      </c>
      <c r="H9136" s="5" t="s">
        <v>10</v>
      </c>
      <c r="I9136" s="109" t="s">
        <v>3374</v>
      </c>
      <c r="J9136" s="109" t="s">
        <v>3433</v>
      </c>
      <c r="K9136" s="109" t="s">
        <v>3437</v>
      </c>
      <c r="L9136" s="109" t="s">
        <v>3434</v>
      </c>
      <c r="M9136" s="5" t="s">
        <v>3439</v>
      </c>
      <c r="N9136" s="5" t="s">
        <v>3440</v>
      </c>
      <c r="O9136" s="5" t="s">
        <v>3441</v>
      </c>
      <c r="P9136" s="5" t="s">
        <v>3438</v>
      </c>
      <c r="Q9136" s="162" t="s">
        <v>3302</v>
      </c>
    </row>
    <row r="9137" spans="1:17" x14ac:dyDescent="0.25">
      <c r="A9137" s="7" t="s">
        <v>1</v>
      </c>
      <c r="B9137" s="7" t="s">
        <v>1</v>
      </c>
      <c r="C9137" s="7" t="s">
        <v>1</v>
      </c>
      <c r="D9137" s="8" t="s">
        <v>1</v>
      </c>
      <c r="E9137" s="8" t="s">
        <v>1</v>
      </c>
      <c r="F9137" s="9" t="s">
        <v>1</v>
      </c>
      <c r="G9137" s="10" t="s">
        <v>1</v>
      </c>
      <c r="H9137" s="11" t="s">
        <v>1</v>
      </c>
      <c r="I9137" s="110">
        <v>1</v>
      </c>
      <c r="J9137" s="110">
        <v>2</v>
      </c>
      <c r="K9137" s="110">
        <v>20</v>
      </c>
      <c r="L9137" s="110" t="s">
        <v>3402</v>
      </c>
      <c r="M9137" s="12">
        <v>5</v>
      </c>
      <c r="N9137" s="12">
        <v>6</v>
      </c>
      <c r="O9137" s="12">
        <v>7</v>
      </c>
      <c r="P9137" s="12" t="s">
        <v>3303</v>
      </c>
      <c r="Q9137" s="110">
        <v>9</v>
      </c>
    </row>
    <row r="9138" spans="1:17" ht="22.5" x14ac:dyDescent="0.25">
      <c r="A9138" s="1" t="s">
        <v>2839</v>
      </c>
      <c r="B9138" s="1" t="s">
        <v>82</v>
      </c>
      <c r="C9138" s="4" t="s">
        <v>1368</v>
      </c>
      <c r="D9138" s="4" t="s">
        <v>3177</v>
      </c>
      <c r="E9138" s="2" t="s">
        <v>1</v>
      </c>
      <c r="F9138" s="2" t="s">
        <v>1</v>
      </c>
      <c r="G9138" s="2" t="s">
        <v>1</v>
      </c>
      <c r="H9138" s="2" t="s">
        <v>3178</v>
      </c>
      <c r="I9138" s="183">
        <v>0</v>
      </c>
      <c r="J9138" s="183"/>
      <c r="K9138" s="183"/>
      <c r="L9138" s="183"/>
      <c r="M9138" s="3" t="s">
        <v>1</v>
      </c>
      <c r="N9138" s="3" t="s">
        <v>1</v>
      </c>
      <c r="O9138" s="3"/>
      <c r="P9138" s="3"/>
      <c r="Q9138" s="161"/>
    </row>
    <row r="9139" spans="1:17" ht="33.75" x14ac:dyDescent="0.25">
      <c r="A9139" s="1" t="s">
        <v>1</v>
      </c>
      <c r="B9139" s="1" t="s">
        <v>1</v>
      </c>
      <c r="C9139" s="1" t="s">
        <v>1</v>
      </c>
      <c r="D9139" s="2" t="s">
        <v>1</v>
      </c>
      <c r="E9139" s="2" t="s">
        <v>1</v>
      </c>
      <c r="F9139" s="2" t="s">
        <v>1</v>
      </c>
      <c r="G9139" s="2" t="s">
        <v>1</v>
      </c>
      <c r="H9139" s="13" t="s">
        <v>14</v>
      </c>
      <c r="I9139" s="184">
        <f t="shared" ref="I9139:L9139" si="7596">SUM(I9140,I9148,I9150)</f>
        <v>1567530</v>
      </c>
      <c r="J9139" s="184">
        <f t="shared" ref="J9139" si="7597">SUM(J9140,J9148,J9150)</f>
        <v>1539651</v>
      </c>
      <c r="K9139" s="184">
        <f t="shared" ref="K9139" si="7598">SUM(K9140,K9148,K9150)</f>
        <v>1251491</v>
      </c>
      <c r="L9139" s="184">
        <f t="shared" si="7596"/>
        <v>279340</v>
      </c>
      <c r="M9139" s="14">
        <f t="shared" ref="M9139:O9139" si="7599">SUM(M9140,M9148,M9150)</f>
        <v>141450</v>
      </c>
      <c r="N9139" s="14">
        <f t="shared" si="7599"/>
        <v>128591</v>
      </c>
      <c r="O9139" s="14">
        <f t="shared" si="7599"/>
        <v>9299</v>
      </c>
      <c r="P9139" s="14">
        <f t="shared" ref="P9139:P9173" si="7600">K9139+L9139</f>
        <v>1530831</v>
      </c>
      <c r="Q9139" s="184">
        <f t="shared" ref="Q9139:Q9173" si="7601">IF(J9139=0,"-",P9139/J9139*100)</f>
        <v>99.427142904463423</v>
      </c>
    </row>
    <row r="9140" spans="1:17" x14ac:dyDescent="0.25">
      <c r="A9140" s="4" t="s">
        <v>2839</v>
      </c>
      <c r="B9140" s="4" t="s">
        <v>82</v>
      </c>
      <c r="C9140" s="4" t="s">
        <v>1368</v>
      </c>
      <c r="D9140" s="4" t="s">
        <v>3177</v>
      </c>
      <c r="E9140" s="2" t="s">
        <v>15</v>
      </c>
      <c r="F9140" s="2" t="s">
        <v>1</v>
      </c>
      <c r="G9140" s="2" t="s">
        <v>1</v>
      </c>
      <c r="H9140" s="2" t="s">
        <v>16</v>
      </c>
      <c r="I9140" s="185">
        <f t="shared" ref="I9140:L9140" si="7602">SUM(I9141:I9142)</f>
        <v>1320189</v>
      </c>
      <c r="J9140" s="185">
        <f t="shared" ref="J9140" si="7603">SUM(J9141:J9142)</f>
        <v>1341382</v>
      </c>
      <c r="K9140" s="185">
        <f t="shared" ref="K9140" si="7604">SUM(K9141:K9142)</f>
        <v>1087250</v>
      </c>
      <c r="L9140" s="185">
        <f t="shared" si="7602"/>
        <v>245312</v>
      </c>
      <c r="M9140" s="15">
        <f t="shared" ref="M9140:O9140" si="7605">SUM(M9141:M9142)</f>
        <v>124500</v>
      </c>
      <c r="N9140" s="15">
        <f t="shared" si="7605"/>
        <v>114741</v>
      </c>
      <c r="O9140" s="15">
        <f t="shared" si="7605"/>
        <v>6071</v>
      </c>
      <c r="P9140" s="15">
        <f t="shared" si="7600"/>
        <v>1332562</v>
      </c>
      <c r="Q9140" s="185">
        <f t="shared" si="7601"/>
        <v>99.342469184766159</v>
      </c>
    </row>
    <row r="9141" spans="1:17" x14ac:dyDescent="0.25">
      <c r="A9141" s="4" t="s">
        <v>2839</v>
      </c>
      <c r="B9141" s="4" t="s">
        <v>82</v>
      </c>
      <c r="C9141" s="4" t="s">
        <v>1368</v>
      </c>
      <c r="D9141" s="4" t="s">
        <v>3177</v>
      </c>
      <c r="E9141" s="3" t="s">
        <v>18</v>
      </c>
      <c r="F9141" s="4"/>
      <c r="G9141" s="16" t="s">
        <v>2860</v>
      </c>
      <c r="H9141" s="16" t="s">
        <v>17</v>
      </c>
      <c r="I9141" s="183">
        <v>1212277</v>
      </c>
      <c r="J9141" s="183">
        <v>1228559</v>
      </c>
      <c r="K9141" s="183">
        <v>994488</v>
      </c>
      <c r="L9141" s="183">
        <f>M9141+N9141+O9141</f>
        <v>234071</v>
      </c>
      <c r="M9141" s="17">
        <v>114000</v>
      </c>
      <c r="N9141" s="17">
        <v>114000</v>
      </c>
      <c r="O9141" s="17">
        <v>6071</v>
      </c>
      <c r="P9141" s="17">
        <f t="shared" si="7600"/>
        <v>1228559</v>
      </c>
      <c r="Q9141" s="183">
        <f t="shared" si="7601"/>
        <v>100</v>
      </c>
    </row>
    <row r="9142" spans="1:17" x14ac:dyDescent="0.25">
      <c r="A9142" s="1" t="s">
        <v>2839</v>
      </c>
      <c r="B9142" s="1" t="s">
        <v>82</v>
      </c>
      <c r="C9142" s="1" t="s">
        <v>1368</v>
      </c>
      <c r="D9142" s="1" t="s">
        <v>3177</v>
      </c>
      <c r="E9142" s="1" t="s">
        <v>20</v>
      </c>
      <c r="F9142" s="4" t="s">
        <v>1</v>
      </c>
      <c r="G9142" s="16" t="s">
        <v>1</v>
      </c>
      <c r="H9142" s="2" t="s">
        <v>21</v>
      </c>
      <c r="I9142" s="185">
        <f t="shared" ref="I9142:O9142" si="7606">SUM(I9143:I9147)</f>
        <v>107912</v>
      </c>
      <c r="J9142" s="185">
        <f t="shared" si="7606"/>
        <v>112823</v>
      </c>
      <c r="K9142" s="185">
        <f t="shared" si="7606"/>
        <v>92762</v>
      </c>
      <c r="L9142" s="185">
        <f t="shared" si="7606"/>
        <v>11241</v>
      </c>
      <c r="M9142" s="15">
        <f t="shared" si="7606"/>
        <v>10500</v>
      </c>
      <c r="N9142" s="15">
        <f t="shared" si="7606"/>
        <v>741</v>
      </c>
      <c r="O9142" s="15">
        <f t="shared" si="7606"/>
        <v>0</v>
      </c>
      <c r="P9142" s="15">
        <f t="shared" si="7600"/>
        <v>104003</v>
      </c>
      <c r="Q9142" s="185">
        <f t="shared" si="7601"/>
        <v>92.18244506882462</v>
      </c>
    </row>
    <row r="9143" spans="1:17" x14ac:dyDescent="0.25">
      <c r="A9143" s="4" t="s">
        <v>2839</v>
      </c>
      <c r="B9143" s="4" t="s">
        <v>82</v>
      </c>
      <c r="C9143" s="4" t="s">
        <v>1368</v>
      </c>
      <c r="D9143" s="4" t="s">
        <v>3177</v>
      </c>
      <c r="E9143" s="3" t="s">
        <v>22</v>
      </c>
      <c r="F9143" s="4" t="s">
        <v>3179</v>
      </c>
      <c r="G9143" s="16" t="s">
        <v>2860</v>
      </c>
      <c r="H9143" s="16" t="s">
        <v>86</v>
      </c>
      <c r="I9143" s="183">
        <v>15741</v>
      </c>
      <c r="J9143" s="183">
        <v>15741</v>
      </c>
      <c r="K9143" s="183">
        <v>13500</v>
      </c>
      <c r="L9143" s="183">
        <f>M9143+N9143+O9143</f>
        <v>2241</v>
      </c>
      <c r="M9143" s="17">
        <v>1500</v>
      </c>
      <c r="N9143" s="17">
        <v>741</v>
      </c>
      <c r="O9143" s="17">
        <v>0</v>
      </c>
      <c r="P9143" s="17">
        <f t="shared" si="7600"/>
        <v>15741</v>
      </c>
      <c r="Q9143" s="183">
        <f t="shared" si="7601"/>
        <v>100</v>
      </c>
    </row>
    <row r="9144" spans="1:17" x14ac:dyDescent="0.25">
      <c r="A9144" s="4" t="s">
        <v>2839</v>
      </c>
      <c r="B9144" s="4" t="s">
        <v>82</v>
      </c>
      <c r="C9144" s="4" t="s">
        <v>1368</v>
      </c>
      <c r="D9144" s="4" t="s">
        <v>3177</v>
      </c>
      <c r="E9144" s="3" t="s">
        <v>22</v>
      </c>
      <c r="F9144" s="4" t="s">
        <v>3180</v>
      </c>
      <c r="G9144" s="16" t="s">
        <v>2860</v>
      </c>
      <c r="H9144" s="16" t="s">
        <v>26</v>
      </c>
      <c r="I9144" s="183">
        <v>61985</v>
      </c>
      <c r="J9144" s="183">
        <v>61985</v>
      </c>
      <c r="K9144" s="183">
        <v>61985</v>
      </c>
      <c r="L9144" s="183">
        <f>M9144+N9144+O9144</f>
        <v>0</v>
      </c>
      <c r="M9144" s="17"/>
      <c r="N9144" s="17"/>
      <c r="O9144" s="17"/>
      <c r="P9144" s="17">
        <f t="shared" si="7600"/>
        <v>61985</v>
      </c>
      <c r="Q9144" s="183">
        <f t="shared" si="7601"/>
        <v>100</v>
      </c>
    </row>
    <row r="9145" spans="1:17" x14ac:dyDescent="0.25">
      <c r="A9145" s="4" t="s">
        <v>2839</v>
      </c>
      <c r="B9145" s="4" t="s">
        <v>82</v>
      </c>
      <c r="C9145" s="4" t="s">
        <v>1368</v>
      </c>
      <c r="D9145" s="4" t="s">
        <v>3177</v>
      </c>
      <c r="E9145" s="3" t="s">
        <v>22</v>
      </c>
      <c r="F9145" s="4" t="s">
        <v>3181</v>
      </c>
      <c r="G9145" s="16" t="s">
        <v>2860</v>
      </c>
      <c r="H9145" s="16" t="s">
        <v>28</v>
      </c>
      <c r="I9145" s="183">
        <v>12366</v>
      </c>
      <c r="J9145" s="183">
        <v>17277</v>
      </c>
      <c r="K9145" s="183">
        <v>17277</v>
      </c>
      <c r="L9145" s="183">
        <f>M9145+N9145+O9145</f>
        <v>0</v>
      </c>
      <c r="M9145" s="17"/>
      <c r="N9145" s="17"/>
      <c r="O9145" s="17"/>
      <c r="P9145" s="17">
        <f t="shared" si="7600"/>
        <v>17277</v>
      </c>
      <c r="Q9145" s="183">
        <f t="shared" si="7601"/>
        <v>100</v>
      </c>
    </row>
    <row r="9146" spans="1:17" x14ac:dyDescent="0.25">
      <c r="A9146" s="4" t="s">
        <v>2839</v>
      </c>
      <c r="B9146" s="4" t="s">
        <v>82</v>
      </c>
      <c r="C9146" s="4" t="s">
        <v>1368</v>
      </c>
      <c r="D9146" s="4" t="s">
        <v>3177</v>
      </c>
      <c r="E9146" s="3" t="s">
        <v>22</v>
      </c>
      <c r="F9146" s="4" t="s">
        <v>3182</v>
      </c>
      <c r="G9146" s="16" t="s">
        <v>2860</v>
      </c>
      <c r="H9146" s="16" t="s">
        <v>24</v>
      </c>
      <c r="I9146" s="183">
        <v>9000</v>
      </c>
      <c r="J9146" s="183">
        <v>9000</v>
      </c>
      <c r="K9146" s="183">
        <v>0</v>
      </c>
      <c r="L9146" s="183">
        <f>M9146+N9146+O9146</f>
        <v>9000</v>
      </c>
      <c r="M9146" s="17">
        <v>9000</v>
      </c>
      <c r="N9146" s="17"/>
      <c r="O9146" s="17"/>
      <c r="P9146" s="17">
        <f t="shared" si="7600"/>
        <v>9000</v>
      </c>
      <c r="Q9146" s="183">
        <f t="shared" si="7601"/>
        <v>100</v>
      </c>
    </row>
    <row r="9147" spans="1:17" x14ac:dyDescent="0.25">
      <c r="A9147" s="4" t="s">
        <v>2839</v>
      </c>
      <c r="B9147" s="4" t="s">
        <v>82</v>
      </c>
      <c r="C9147" s="4" t="s">
        <v>1368</v>
      </c>
      <c r="D9147" s="4" t="s">
        <v>3177</v>
      </c>
      <c r="E9147" s="3" t="s">
        <v>22</v>
      </c>
      <c r="F9147" s="4" t="s">
        <v>3183</v>
      </c>
      <c r="G9147" s="16" t="s">
        <v>2860</v>
      </c>
      <c r="H9147" s="16" t="s">
        <v>30</v>
      </c>
      <c r="I9147" s="183">
        <v>8820</v>
      </c>
      <c r="J9147" s="183">
        <v>8820</v>
      </c>
      <c r="K9147" s="183">
        <v>0</v>
      </c>
      <c r="L9147" s="183">
        <f>M9147+N9147+O9147</f>
        <v>0</v>
      </c>
      <c r="M9147" s="17"/>
      <c r="N9147" s="17"/>
      <c r="O9147" s="17"/>
      <c r="P9147" s="17">
        <f t="shared" si="7600"/>
        <v>0</v>
      </c>
      <c r="Q9147" s="183">
        <f t="shared" si="7601"/>
        <v>0</v>
      </c>
    </row>
    <row r="9148" spans="1:17" x14ac:dyDescent="0.25">
      <c r="A9148" s="4" t="s">
        <v>2839</v>
      </c>
      <c r="B9148" s="4" t="s">
        <v>82</v>
      </c>
      <c r="C9148" s="4" t="s">
        <v>1368</v>
      </c>
      <c r="D9148" s="4" t="s">
        <v>3177</v>
      </c>
      <c r="E9148" s="2" t="s">
        <v>31</v>
      </c>
      <c r="F9148" s="2" t="s">
        <v>1</v>
      </c>
      <c r="G9148" s="2" t="s">
        <v>1</v>
      </c>
      <c r="H9148" s="2" t="s">
        <v>32</v>
      </c>
      <c r="I9148" s="185">
        <f t="shared" ref="I9148:O9148" si="7607">SUM(I9149)</f>
        <v>129140</v>
      </c>
      <c r="J9148" s="185">
        <f t="shared" si="7607"/>
        <v>130760</v>
      </c>
      <c r="K9148" s="185">
        <f t="shared" si="7607"/>
        <v>103732</v>
      </c>
      <c r="L9148" s="185">
        <f t="shared" si="7607"/>
        <v>27028</v>
      </c>
      <c r="M9148" s="15">
        <f t="shared" si="7607"/>
        <v>12000</v>
      </c>
      <c r="N9148" s="15">
        <f t="shared" si="7607"/>
        <v>12000</v>
      </c>
      <c r="O9148" s="15">
        <f t="shared" si="7607"/>
        <v>3028</v>
      </c>
      <c r="P9148" s="15">
        <f t="shared" si="7600"/>
        <v>130760</v>
      </c>
      <c r="Q9148" s="185">
        <f t="shared" si="7601"/>
        <v>100</v>
      </c>
    </row>
    <row r="9149" spans="1:17" x14ac:dyDescent="0.25">
      <c r="A9149" s="4" t="s">
        <v>2839</v>
      </c>
      <c r="B9149" s="4" t="s">
        <v>82</v>
      </c>
      <c r="C9149" s="4" t="s">
        <v>1368</v>
      </c>
      <c r="D9149" s="4" t="s">
        <v>3177</v>
      </c>
      <c r="E9149" s="3" t="s">
        <v>34</v>
      </c>
      <c r="F9149" s="4"/>
      <c r="G9149" s="16" t="s">
        <v>2860</v>
      </c>
      <c r="H9149" s="16" t="s">
        <v>33</v>
      </c>
      <c r="I9149" s="183">
        <v>129140</v>
      </c>
      <c r="J9149" s="183">
        <v>130760</v>
      </c>
      <c r="K9149" s="183">
        <v>103732</v>
      </c>
      <c r="L9149" s="183">
        <f>M9149+N9149+O9149</f>
        <v>27028</v>
      </c>
      <c r="M9149" s="17">
        <v>12000</v>
      </c>
      <c r="N9149" s="17">
        <v>12000</v>
      </c>
      <c r="O9149" s="17">
        <v>3028</v>
      </c>
      <c r="P9149" s="17">
        <f t="shared" si="7600"/>
        <v>130760</v>
      </c>
      <c r="Q9149" s="183">
        <f t="shared" si="7601"/>
        <v>100</v>
      </c>
    </row>
    <row r="9150" spans="1:17" x14ac:dyDescent="0.25">
      <c r="A9150" s="4" t="s">
        <v>2839</v>
      </c>
      <c r="B9150" s="4" t="s">
        <v>82</v>
      </c>
      <c r="C9150" s="4" t="s">
        <v>1368</v>
      </c>
      <c r="D9150" s="4" t="s">
        <v>3177</v>
      </c>
      <c r="E9150" s="2" t="s">
        <v>35</v>
      </c>
      <c r="F9150" s="2" t="s">
        <v>1</v>
      </c>
      <c r="G9150" s="2" t="s">
        <v>1</v>
      </c>
      <c r="H9150" s="2" t="s">
        <v>36</v>
      </c>
      <c r="I9150" s="185">
        <f t="shared" ref="I9150:O9150" si="7608">SUM(I9151:I9159)</f>
        <v>118201</v>
      </c>
      <c r="J9150" s="185">
        <f t="shared" si="7608"/>
        <v>67509</v>
      </c>
      <c r="K9150" s="185">
        <f t="shared" si="7608"/>
        <v>60509</v>
      </c>
      <c r="L9150" s="185">
        <f t="shared" si="7608"/>
        <v>7000</v>
      </c>
      <c r="M9150" s="15">
        <f t="shared" si="7608"/>
        <v>4950</v>
      </c>
      <c r="N9150" s="15">
        <f t="shared" si="7608"/>
        <v>1850</v>
      </c>
      <c r="O9150" s="15">
        <f t="shared" si="7608"/>
        <v>200</v>
      </c>
      <c r="P9150" s="15">
        <f t="shared" si="7600"/>
        <v>67509</v>
      </c>
      <c r="Q9150" s="185">
        <f t="shared" si="7601"/>
        <v>100</v>
      </c>
    </row>
    <row r="9151" spans="1:17" x14ac:dyDescent="0.25">
      <c r="A9151" s="4" t="s">
        <v>2839</v>
      </c>
      <c r="B9151" s="4" t="s">
        <v>82</v>
      </c>
      <c r="C9151" s="4" t="s">
        <v>1368</v>
      </c>
      <c r="D9151" s="4" t="s">
        <v>3177</v>
      </c>
      <c r="E9151" s="3" t="s">
        <v>39</v>
      </c>
      <c r="F9151" s="4"/>
      <c r="G9151" s="16" t="s">
        <v>2860</v>
      </c>
      <c r="H9151" s="16" t="s">
        <v>38</v>
      </c>
      <c r="I9151" s="183">
        <v>10500</v>
      </c>
      <c r="J9151" s="183">
        <v>9106</v>
      </c>
      <c r="K9151" s="183">
        <v>9106</v>
      </c>
      <c r="L9151" s="183">
        <f t="shared" ref="L9151:L9158" si="7609">M9151+N9151+O9151</f>
        <v>0</v>
      </c>
      <c r="M9151" s="17"/>
      <c r="N9151" s="17"/>
      <c r="O9151" s="17"/>
      <c r="P9151" s="17">
        <f t="shared" si="7600"/>
        <v>9106</v>
      </c>
      <c r="Q9151" s="183">
        <f t="shared" si="7601"/>
        <v>100</v>
      </c>
    </row>
    <row r="9152" spans="1:17" x14ac:dyDescent="0.25">
      <c r="A9152" s="4" t="s">
        <v>2839</v>
      </c>
      <c r="B9152" s="4" t="s">
        <v>82</v>
      </c>
      <c r="C9152" s="4" t="s">
        <v>1368</v>
      </c>
      <c r="D9152" s="4" t="s">
        <v>3177</v>
      </c>
      <c r="E9152" s="3" t="s">
        <v>197</v>
      </c>
      <c r="F9152" s="4"/>
      <c r="G9152" s="16" t="s">
        <v>2860</v>
      </c>
      <c r="H9152" s="16" t="s">
        <v>196</v>
      </c>
      <c r="I9152" s="183">
        <v>11850</v>
      </c>
      <c r="J9152" s="183">
        <v>6839</v>
      </c>
      <c r="K9152" s="183">
        <v>6839</v>
      </c>
      <c r="L9152" s="183">
        <f t="shared" si="7609"/>
        <v>0</v>
      </c>
      <c r="M9152" s="17"/>
      <c r="N9152" s="17"/>
      <c r="O9152" s="17"/>
      <c r="P9152" s="17">
        <f t="shared" si="7600"/>
        <v>6839</v>
      </c>
      <c r="Q9152" s="183">
        <f t="shared" si="7601"/>
        <v>100</v>
      </c>
    </row>
    <row r="9153" spans="1:17" x14ac:dyDescent="0.25">
      <c r="A9153" s="4" t="s">
        <v>2839</v>
      </c>
      <c r="B9153" s="4" t="s">
        <v>82</v>
      </c>
      <c r="C9153" s="4" t="s">
        <v>1368</v>
      </c>
      <c r="D9153" s="4" t="s">
        <v>3177</v>
      </c>
      <c r="E9153" s="3" t="s">
        <v>200</v>
      </c>
      <c r="F9153" s="4"/>
      <c r="G9153" s="16" t="s">
        <v>2860</v>
      </c>
      <c r="H9153" s="16" t="s">
        <v>199</v>
      </c>
      <c r="I9153" s="183">
        <v>10600</v>
      </c>
      <c r="J9153" s="183">
        <v>10500</v>
      </c>
      <c r="K9153" s="183">
        <v>7600</v>
      </c>
      <c r="L9153" s="183">
        <f t="shared" si="7609"/>
        <v>2900</v>
      </c>
      <c r="M9153" s="17">
        <v>1500</v>
      </c>
      <c r="N9153" s="17">
        <v>1400</v>
      </c>
      <c r="O9153" s="17">
        <v>0</v>
      </c>
      <c r="P9153" s="17">
        <f t="shared" si="7600"/>
        <v>10500</v>
      </c>
      <c r="Q9153" s="183">
        <f t="shared" si="7601"/>
        <v>100</v>
      </c>
    </row>
    <row r="9154" spans="1:17" x14ac:dyDescent="0.25">
      <c r="A9154" s="4" t="s">
        <v>2839</v>
      </c>
      <c r="B9154" s="4" t="s">
        <v>82</v>
      </c>
      <c r="C9154" s="4" t="s">
        <v>1368</v>
      </c>
      <c r="D9154" s="4" t="s">
        <v>3177</v>
      </c>
      <c r="E9154" s="3" t="s">
        <v>203</v>
      </c>
      <c r="F9154" s="4"/>
      <c r="G9154" s="16" t="s">
        <v>2860</v>
      </c>
      <c r="H9154" s="16" t="s">
        <v>202</v>
      </c>
      <c r="I9154" s="183">
        <v>10600</v>
      </c>
      <c r="J9154" s="183">
        <v>0</v>
      </c>
      <c r="K9154" s="183">
        <v>0</v>
      </c>
      <c r="L9154" s="183">
        <f t="shared" si="7609"/>
        <v>0</v>
      </c>
      <c r="M9154" s="17"/>
      <c r="N9154" s="17"/>
      <c r="O9154" s="17"/>
      <c r="P9154" s="17">
        <f t="shared" si="7600"/>
        <v>0</v>
      </c>
      <c r="Q9154" s="161" t="str">
        <f t="shared" si="7601"/>
        <v>-</v>
      </c>
    </row>
    <row r="9155" spans="1:17" x14ac:dyDescent="0.25">
      <c r="A9155" s="4" t="s">
        <v>2839</v>
      </c>
      <c r="B9155" s="4" t="s">
        <v>82</v>
      </c>
      <c r="C9155" s="4" t="s">
        <v>1368</v>
      </c>
      <c r="D9155" s="4" t="s">
        <v>3177</v>
      </c>
      <c r="E9155" s="3" t="s">
        <v>206</v>
      </c>
      <c r="F9155" s="4"/>
      <c r="G9155" s="16" t="s">
        <v>2860</v>
      </c>
      <c r="H9155" s="16" t="s">
        <v>205</v>
      </c>
      <c r="I9155" s="183">
        <v>100</v>
      </c>
      <c r="J9155" s="183">
        <v>0</v>
      </c>
      <c r="K9155" s="183">
        <v>0</v>
      </c>
      <c r="L9155" s="183">
        <f t="shared" si="7609"/>
        <v>0</v>
      </c>
      <c r="M9155" s="17"/>
      <c r="N9155" s="17"/>
      <c r="O9155" s="17"/>
      <c r="P9155" s="17">
        <f t="shared" si="7600"/>
        <v>0</v>
      </c>
      <c r="Q9155" s="161" t="str">
        <f t="shared" si="7601"/>
        <v>-</v>
      </c>
    </row>
    <row r="9156" spans="1:17" x14ac:dyDescent="0.25">
      <c r="A9156" s="4" t="s">
        <v>2839</v>
      </c>
      <c r="B9156" s="4" t="s">
        <v>82</v>
      </c>
      <c r="C9156" s="4" t="s">
        <v>1368</v>
      </c>
      <c r="D9156" s="4" t="s">
        <v>3177</v>
      </c>
      <c r="E9156" s="3" t="s">
        <v>209</v>
      </c>
      <c r="F9156" s="4"/>
      <c r="G9156" s="16" t="s">
        <v>2860</v>
      </c>
      <c r="H9156" s="16" t="s">
        <v>208</v>
      </c>
      <c r="I9156" s="183">
        <v>100</v>
      </c>
      <c r="J9156" s="183">
        <v>0</v>
      </c>
      <c r="K9156" s="183">
        <v>0</v>
      </c>
      <c r="L9156" s="183">
        <f t="shared" si="7609"/>
        <v>0</v>
      </c>
      <c r="M9156" s="17"/>
      <c r="N9156" s="17"/>
      <c r="O9156" s="17"/>
      <c r="P9156" s="17">
        <f t="shared" si="7600"/>
        <v>0</v>
      </c>
      <c r="Q9156" s="161" t="str">
        <f t="shared" si="7601"/>
        <v>-</v>
      </c>
    </row>
    <row r="9157" spans="1:17" x14ac:dyDescent="0.25">
      <c r="A9157" s="4" t="s">
        <v>2839</v>
      </c>
      <c r="B9157" s="4" t="s">
        <v>82</v>
      </c>
      <c r="C9157" s="4" t="s">
        <v>1368</v>
      </c>
      <c r="D9157" s="4" t="s">
        <v>3177</v>
      </c>
      <c r="E9157" s="3" t="s">
        <v>212</v>
      </c>
      <c r="F9157" s="4"/>
      <c r="G9157" s="16" t="s">
        <v>2860</v>
      </c>
      <c r="H9157" s="16" t="s">
        <v>211</v>
      </c>
      <c r="I9157" s="183">
        <v>6850</v>
      </c>
      <c r="J9157" s="183">
        <v>6750</v>
      </c>
      <c r="K9157" s="183">
        <v>4600</v>
      </c>
      <c r="L9157" s="183">
        <f t="shared" si="7609"/>
        <v>2150</v>
      </c>
      <c r="M9157" s="17">
        <v>2150</v>
      </c>
      <c r="N9157" s="17">
        <v>0</v>
      </c>
      <c r="O9157" s="17">
        <v>0</v>
      </c>
      <c r="P9157" s="17">
        <f t="shared" si="7600"/>
        <v>6750</v>
      </c>
      <c r="Q9157" s="183">
        <f t="shared" si="7601"/>
        <v>100</v>
      </c>
    </row>
    <row r="9158" spans="1:17" x14ac:dyDescent="0.25">
      <c r="A9158" s="4" t="s">
        <v>2839</v>
      </c>
      <c r="B9158" s="4" t="s">
        <v>82</v>
      </c>
      <c r="C9158" s="4" t="s">
        <v>1368</v>
      </c>
      <c r="D9158" s="4" t="s">
        <v>3177</v>
      </c>
      <c r="E9158" s="3" t="s">
        <v>215</v>
      </c>
      <c r="F9158" s="4"/>
      <c r="G9158" s="16" t="s">
        <v>2860</v>
      </c>
      <c r="H9158" s="16" t="s">
        <v>214</v>
      </c>
      <c r="I9158" s="183">
        <v>100</v>
      </c>
      <c r="J9158" s="183">
        <v>0</v>
      </c>
      <c r="K9158" s="183">
        <v>0</v>
      </c>
      <c r="L9158" s="183">
        <f t="shared" si="7609"/>
        <v>0</v>
      </c>
      <c r="M9158" s="17"/>
      <c r="N9158" s="17"/>
      <c r="O9158" s="17"/>
      <c r="P9158" s="17">
        <f t="shared" si="7600"/>
        <v>0</v>
      </c>
      <c r="Q9158" s="161" t="str">
        <f t="shared" si="7601"/>
        <v>-</v>
      </c>
    </row>
    <row r="9159" spans="1:17" x14ac:dyDescent="0.25">
      <c r="A9159" s="1" t="s">
        <v>2839</v>
      </c>
      <c r="B9159" s="1" t="s">
        <v>82</v>
      </c>
      <c r="C9159" s="1" t="s">
        <v>1368</v>
      </c>
      <c r="D9159" s="1" t="s">
        <v>3177</v>
      </c>
      <c r="E9159" s="1" t="s">
        <v>40</v>
      </c>
      <c r="F9159" s="4" t="s">
        <v>1</v>
      </c>
      <c r="G9159" s="16" t="s">
        <v>1</v>
      </c>
      <c r="H9159" s="2" t="s">
        <v>41</v>
      </c>
      <c r="I9159" s="185">
        <f t="shared" ref="I9159:O9159" si="7610">SUM(I9160:I9162)</f>
        <v>67501</v>
      </c>
      <c r="J9159" s="185">
        <f t="shared" si="7610"/>
        <v>34314</v>
      </c>
      <c r="K9159" s="185">
        <f t="shared" si="7610"/>
        <v>32364</v>
      </c>
      <c r="L9159" s="185">
        <f t="shared" si="7610"/>
        <v>1950</v>
      </c>
      <c r="M9159" s="15">
        <f t="shared" si="7610"/>
        <v>1300</v>
      </c>
      <c r="N9159" s="15">
        <f t="shared" si="7610"/>
        <v>450</v>
      </c>
      <c r="O9159" s="15">
        <f t="shared" si="7610"/>
        <v>200</v>
      </c>
      <c r="P9159" s="15">
        <f t="shared" si="7600"/>
        <v>34314</v>
      </c>
      <c r="Q9159" s="185">
        <f t="shared" si="7601"/>
        <v>100</v>
      </c>
    </row>
    <row r="9160" spans="1:17" x14ac:dyDescent="0.25">
      <c r="A9160" s="4" t="s">
        <v>2839</v>
      </c>
      <c r="B9160" s="4" t="s">
        <v>82</v>
      </c>
      <c r="C9160" s="4" t="s">
        <v>1368</v>
      </c>
      <c r="D9160" s="4" t="s">
        <v>3177</v>
      </c>
      <c r="E9160" s="3" t="s">
        <v>42</v>
      </c>
      <c r="F9160" s="4"/>
      <c r="G9160" s="16" t="s">
        <v>2860</v>
      </c>
      <c r="H9160" s="16" t="s">
        <v>41</v>
      </c>
      <c r="I9160" s="183">
        <v>53750</v>
      </c>
      <c r="J9160" s="183">
        <v>20550</v>
      </c>
      <c r="K9160" s="183">
        <v>20550</v>
      </c>
      <c r="L9160" s="183">
        <f>M9160+N9160+O9160</f>
        <v>0</v>
      </c>
      <c r="M9160" s="17"/>
      <c r="N9160" s="17"/>
      <c r="O9160" s="17"/>
      <c r="P9160" s="17">
        <f t="shared" si="7600"/>
        <v>20550</v>
      </c>
      <c r="Q9160" s="183">
        <f t="shared" si="7601"/>
        <v>100</v>
      </c>
    </row>
    <row r="9161" spans="1:17" ht="22.5" x14ac:dyDescent="0.25">
      <c r="A9161" s="4" t="s">
        <v>2839</v>
      </c>
      <c r="B9161" s="4" t="s">
        <v>82</v>
      </c>
      <c r="C9161" s="4" t="s">
        <v>1368</v>
      </c>
      <c r="D9161" s="4" t="s">
        <v>3177</v>
      </c>
      <c r="E9161" s="3" t="s">
        <v>42</v>
      </c>
      <c r="F9161" s="4" t="s">
        <v>3184</v>
      </c>
      <c r="G9161" s="16" t="s">
        <v>2860</v>
      </c>
      <c r="H9161" s="16" t="s">
        <v>50</v>
      </c>
      <c r="I9161" s="183">
        <v>10251</v>
      </c>
      <c r="J9161" s="183">
        <v>10264</v>
      </c>
      <c r="K9161" s="183">
        <v>9114</v>
      </c>
      <c r="L9161" s="183">
        <f>M9161+N9161+O9161</f>
        <v>1150</v>
      </c>
      <c r="M9161" s="17">
        <v>1000</v>
      </c>
      <c r="N9161" s="17">
        <v>150</v>
      </c>
      <c r="O9161" s="17">
        <v>0</v>
      </c>
      <c r="P9161" s="17">
        <f t="shared" si="7600"/>
        <v>10264</v>
      </c>
      <c r="Q9161" s="183">
        <f t="shared" si="7601"/>
        <v>100</v>
      </c>
    </row>
    <row r="9162" spans="1:17" ht="22.5" x14ac:dyDescent="0.25">
      <c r="A9162" s="4" t="s">
        <v>2839</v>
      </c>
      <c r="B9162" s="4" t="s">
        <v>82</v>
      </c>
      <c r="C9162" s="4" t="s">
        <v>1368</v>
      </c>
      <c r="D9162" s="4" t="s">
        <v>3177</v>
      </c>
      <c r="E9162" s="3" t="s">
        <v>42</v>
      </c>
      <c r="F9162" s="4" t="s">
        <v>3185</v>
      </c>
      <c r="G9162" s="16" t="s">
        <v>2860</v>
      </c>
      <c r="H9162" s="16" t="s">
        <v>56</v>
      </c>
      <c r="I9162" s="183">
        <v>3500</v>
      </c>
      <c r="J9162" s="183">
        <v>3500</v>
      </c>
      <c r="K9162" s="183">
        <v>2700</v>
      </c>
      <c r="L9162" s="183">
        <f>M9162+N9162+O9162</f>
        <v>800</v>
      </c>
      <c r="M9162" s="17">
        <v>300</v>
      </c>
      <c r="N9162" s="17">
        <v>300</v>
      </c>
      <c r="O9162" s="17">
        <v>200</v>
      </c>
      <c r="P9162" s="17">
        <f t="shared" si="7600"/>
        <v>3500</v>
      </c>
      <c r="Q9162" s="183">
        <f t="shared" si="7601"/>
        <v>100</v>
      </c>
    </row>
    <row r="9163" spans="1:17" ht="22.5" x14ac:dyDescent="0.25">
      <c r="A9163" s="1" t="s">
        <v>1</v>
      </c>
      <c r="B9163" s="1" t="s">
        <v>1</v>
      </c>
      <c r="C9163" s="1" t="s">
        <v>1</v>
      </c>
      <c r="D9163" s="2" t="s">
        <v>1</v>
      </c>
      <c r="E9163" s="2" t="s">
        <v>1</v>
      </c>
      <c r="F9163" s="2" t="s">
        <v>1</v>
      </c>
      <c r="G9163" s="2" t="s">
        <v>1</v>
      </c>
      <c r="H9163" s="13" t="s">
        <v>57</v>
      </c>
      <c r="I9163" s="184">
        <f t="shared" ref="I9163:O9163" si="7611">SUM(I9164)</f>
        <v>300</v>
      </c>
      <c r="J9163" s="184">
        <f t="shared" si="7611"/>
        <v>0</v>
      </c>
      <c r="K9163" s="184">
        <f t="shared" si="7611"/>
        <v>0</v>
      </c>
      <c r="L9163" s="184">
        <f t="shared" si="7611"/>
        <v>0</v>
      </c>
      <c r="M9163" s="14">
        <f t="shared" si="7611"/>
        <v>0</v>
      </c>
      <c r="N9163" s="14">
        <f t="shared" si="7611"/>
        <v>0</v>
      </c>
      <c r="O9163" s="14">
        <f t="shared" si="7611"/>
        <v>0</v>
      </c>
      <c r="P9163" s="14">
        <f t="shared" si="7600"/>
        <v>0</v>
      </c>
      <c r="Q9163" s="163" t="str">
        <f t="shared" si="7601"/>
        <v>-</v>
      </c>
    </row>
    <row r="9164" spans="1:17" x14ac:dyDescent="0.25">
      <c r="A9164" s="4" t="s">
        <v>2839</v>
      </c>
      <c r="B9164" s="4" t="s">
        <v>82</v>
      </c>
      <c r="C9164" s="4" t="s">
        <v>1368</v>
      </c>
      <c r="D9164" s="4" t="s">
        <v>3177</v>
      </c>
      <c r="E9164" s="2" t="s">
        <v>58</v>
      </c>
      <c r="F9164" s="2" t="s">
        <v>1</v>
      </c>
      <c r="G9164" s="2" t="s">
        <v>1</v>
      </c>
      <c r="H9164" s="2" t="s">
        <v>59</v>
      </c>
      <c r="I9164" s="185">
        <f t="shared" ref="I9164:L9164" si="7612">SUM(I9165:I9167)</f>
        <v>300</v>
      </c>
      <c r="J9164" s="185">
        <f t="shared" ref="J9164" si="7613">SUM(J9165:J9167)</f>
        <v>0</v>
      </c>
      <c r="K9164" s="185">
        <f t="shared" ref="K9164" si="7614">SUM(K9165:K9167)</f>
        <v>0</v>
      </c>
      <c r="L9164" s="185">
        <f t="shared" si="7612"/>
        <v>0</v>
      </c>
      <c r="M9164" s="15">
        <f t="shared" ref="M9164:O9164" si="7615">SUM(M9165:M9167)</f>
        <v>0</v>
      </c>
      <c r="N9164" s="15">
        <f t="shared" si="7615"/>
        <v>0</v>
      </c>
      <c r="O9164" s="15">
        <f t="shared" si="7615"/>
        <v>0</v>
      </c>
      <c r="P9164" s="15">
        <f t="shared" si="7600"/>
        <v>0</v>
      </c>
      <c r="Q9164" s="164" t="str">
        <f t="shared" si="7601"/>
        <v>-</v>
      </c>
    </row>
    <row r="9165" spans="1:17" x14ac:dyDescent="0.25">
      <c r="A9165" s="4" t="s">
        <v>2839</v>
      </c>
      <c r="B9165" s="4" t="s">
        <v>82</v>
      </c>
      <c r="C9165" s="4" t="s">
        <v>1368</v>
      </c>
      <c r="D9165" s="4" t="s">
        <v>3177</v>
      </c>
      <c r="E9165" s="3" t="s">
        <v>105</v>
      </c>
      <c r="F9165" s="4"/>
      <c r="G9165" s="16" t="s">
        <v>2860</v>
      </c>
      <c r="H9165" s="16" t="s">
        <v>104</v>
      </c>
      <c r="I9165" s="183">
        <v>100</v>
      </c>
      <c r="J9165" s="183">
        <v>0</v>
      </c>
      <c r="K9165" s="183">
        <v>0</v>
      </c>
      <c r="L9165" s="183">
        <f>M9165+N9165+O9165</f>
        <v>0</v>
      </c>
      <c r="M9165" s="17"/>
      <c r="N9165" s="17"/>
      <c r="O9165" s="17"/>
      <c r="P9165" s="17">
        <f t="shared" si="7600"/>
        <v>0</v>
      </c>
      <c r="Q9165" s="161" t="str">
        <f t="shared" si="7601"/>
        <v>-</v>
      </c>
    </row>
    <row r="9166" spans="1:17" x14ac:dyDescent="0.25">
      <c r="A9166" s="4" t="s">
        <v>2839</v>
      </c>
      <c r="B9166" s="4" t="s">
        <v>82</v>
      </c>
      <c r="C9166" s="4" t="s">
        <v>1368</v>
      </c>
      <c r="D9166" s="4" t="s">
        <v>3177</v>
      </c>
      <c r="E9166" s="3" t="s">
        <v>62</v>
      </c>
      <c r="F9166" s="4"/>
      <c r="G9166" s="16" t="s">
        <v>2860</v>
      </c>
      <c r="H9166" s="16" t="s">
        <v>61</v>
      </c>
      <c r="I9166" s="183">
        <v>100</v>
      </c>
      <c r="J9166" s="183">
        <v>0</v>
      </c>
      <c r="K9166" s="183">
        <v>0</v>
      </c>
      <c r="L9166" s="183">
        <f>M9166+N9166+O9166</f>
        <v>0</v>
      </c>
      <c r="M9166" s="17"/>
      <c r="N9166" s="17"/>
      <c r="O9166" s="17"/>
      <c r="P9166" s="17">
        <f t="shared" si="7600"/>
        <v>0</v>
      </c>
      <c r="Q9166" s="161" t="str">
        <f t="shared" si="7601"/>
        <v>-</v>
      </c>
    </row>
    <row r="9167" spans="1:17" x14ac:dyDescent="0.25">
      <c r="A9167" s="4" t="s">
        <v>2839</v>
      </c>
      <c r="B9167" s="4" t="s">
        <v>82</v>
      </c>
      <c r="C9167" s="4" t="s">
        <v>1368</v>
      </c>
      <c r="D9167" s="4" t="s">
        <v>3177</v>
      </c>
      <c r="E9167" s="3" t="s">
        <v>69</v>
      </c>
      <c r="F9167" s="4"/>
      <c r="G9167" s="16" t="s">
        <v>2860</v>
      </c>
      <c r="H9167" s="16" t="s">
        <v>68</v>
      </c>
      <c r="I9167" s="183">
        <v>100</v>
      </c>
      <c r="J9167" s="183">
        <v>0</v>
      </c>
      <c r="K9167" s="183">
        <v>0</v>
      </c>
      <c r="L9167" s="183">
        <f>M9167+N9167+O9167</f>
        <v>0</v>
      </c>
      <c r="M9167" s="17"/>
      <c r="N9167" s="17"/>
      <c r="O9167" s="17"/>
      <c r="P9167" s="17">
        <f t="shared" si="7600"/>
        <v>0</v>
      </c>
      <c r="Q9167" s="161" t="str">
        <f t="shared" si="7601"/>
        <v>-</v>
      </c>
    </row>
    <row r="9168" spans="1:17" ht="22.5" x14ac:dyDescent="0.25">
      <c r="A9168" s="1" t="s">
        <v>1</v>
      </c>
      <c r="B9168" s="1" t="s">
        <v>1</v>
      </c>
      <c r="C9168" s="1" t="s">
        <v>1</v>
      </c>
      <c r="D9168" s="2" t="s">
        <v>1</v>
      </c>
      <c r="E9168" s="2" t="s">
        <v>1</v>
      </c>
      <c r="F9168" s="2" t="s">
        <v>1</v>
      </c>
      <c r="G9168" s="2" t="s">
        <v>1</v>
      </c>
      <c r="H9168" s="13" t="s">
        <v>70</v>
      </c>
      <c r="I9168" s="184">
        <f t="shared" ref="I9168:O9168" si="7616">SUM(I9169)</f>
        <v>300</v>
      </c>
      <c r="J9168" s="184">
        <f t="shared" si="7616"/>
        <v>17379</v>
      </c>
      <c r="K9168" s="184">
        <f t="shared" si="7616"/>
        <v>17379</v>
      </c>
      <c r="L9168" s="184">
        <f t="shared" si="7616"/>
        <v>0</v>
      </c>
      <c r="M9168" s="14">
        <f t="shared" si="7616"/>
        <v>0</v>
      </c>
      <c r="N9168" s="14">
        <f t="shared" si="7616"/>
        <v>0</v>
      </c>
      <c r="O9168" s="14">
        <f t="shared" si="7616"/>
        <v>0</v>
      </c>
      <c r="P9168" s="14">
        <f t="shared" si="7600"/>
        <v>17379</v>
      </c>
      <c r="Q9168" s="184">
        <f t="shared" si="7601"/>
        <v>100</v>
      </c>
    </row>
    <row r="9169" spans="1:17" x14ac:dyDescent="0.25">
      <c r="A9169" s="4" t="s">
        <v>2839</v>
      </c>
      <c r="B9169" s="4" t="s">
        <v>82</v>
      </c>
      <c r="C9169" s="4" t="s">
        <v>1368</v>
      </c>
      <c r="D9169" s="4" t="s">
        <v>3177</v>
      </c>
      <c r="E9169" s="2" t="s">
        <v>71</v>
      </c>
      <c r="F9169" s="2" t="s">
        <v>1</v>
      </c>
      <c r="G9169" s="2" t="s">
        <v>1</v>
      </c>
      <c r="H9169" s="2" t="s">
        <v>72</v>
      </c>
      <c r="I9169" s="185">
        <f t="shared" ref="I9169:L9169" si="7617">SUM(I9170:I9172)</f>
        <v>300</v>
      </c>
      <c r="J9169" s="185">
        <f t="shared" ref="J9169" si="7618">SUM(J9170:J9172)</f>
        <v>17379</v>
      </c>
      <c r="K9169" s="185">
        <f t="shared" ref="K9169" si="7619">SUM(K9170:K9172)</f>
        <v>17379</v>
      </c>
      <c r="L9169" s="185">
        <f t="shared" si="7617"/>
        <v>0</v>
      </c>
      <c r="M9169" s="15">
        <f t="shared" ref="M9169:O9169" si="7620">SUM(M9170:M9172)</f>
        <v>0</v>
      </c>
      <c r="N9169" s="15">
        <f t="shared" si="7620"/>
        <v>0</v>
      </c>
      <c r="O9169" s="15">
        <f t="shared" si="7620"/>
        <v>0</v>
      </c>
      <c r="P9169" s="15">
        <f t="shared" si="7600"/>
        <v>17379</v>
      </c>
      <c r="Q9169" s="185">
        <f t="shared" si="7601"/>
        <v>100</v>
      </c>
    </row>
    <row r="9170" spans="1:17" x14ac:dyDescent="0.25">
      <c r="A9170" s="4" t="s">
        <v>2839</v>
      </c>
      <c r="B9170" s="4" t="s">
        <v>82</v>
      </c>
      <c r="C9170" s="4" t="s">
        <v>1368</v>
      </c>
      <c r="D9170" s="4" t="s">
        <v>3177</v>
      </c>
      <c r="E9170" s="3" t="s">
        <v>75</v>
      </c>
      <c r="F9170" s="4"/>
      <c r="G9170" s="16" t="s">
        <v>2860</v>
      </c>
      <c r="H9170" s="16" t="s">
        <v>74</v>
      </c>
      <c r="I9170" s="183">
        <v>100</v>
      </c>
      <c r="J9170" s="183">
        <v>17379</v>
      </c>
      <c r="K9170" s="183">
        <v>17379</v>
      </c>
      <c r="L9170" s="183">
        <f>M9170+N9170+O9170</f>
        <v>0</v>
      </c>
      <c r="M9170" s="17"/>
      <c r="N9170" s="17"/>
      <c r="O9170" s="17"/>
      <c r="P9170" s="17">
        <f t="shared" si="7600"/>
        <v>17379</v>
      </c>
      <c r="Q9170" s="183">
        <f t="shared" si="7601"/>
        <v>100</v>
      </c>
    </row>
    <row r="9171" spans="1:17" x14ac:dyDescent="0.25">
      <c r="A9171" s="4" t="s">
        <v>2839</v>
      </c>
      <c r="B9171" s="4" t="s">
        <v>82</v>
      </c>
      <c r="C9171" s="4" t="s">
        <v>1368</v>
      </c>
      <c r="D9171" s="4" t="s">
        <v>3177</v>
      </c>
      <c r="E9171" s="3" t="s">
        <v>183</v>
      </c>
      <c r="F9171" s="4"/>
      <c r="G9171" s="16" t="s">
        <v>2860</v>
      </c>
      <c r="H9171" s="16" t="s">
        <v>182</v>
      </c>
      <c r="I9171" s="183">
        <v>100</v>
      </c>
      <c r="J9171" s="183">
        <v>0</v>
      </c>
      <c r="K9171" s="183">
        <v>0</v>
      </c>
      <c r="L9171" s="183">
        <f>M9171+N9171+O9171</f>
        <v>0</v>
      </c>
      <c r="M9171" s="17"/>
      <c r="N9171" s="17"/>
      <c r="O9171" s="17"/>
      <c r="P9171" s="17">
        <f t="shared" si="7600"/>
        <v>0</v>
      </c>
      <c r="Q9171" s="161" t="str">
        <f t="shared" si="7601"/>
        <v>-</v>
      </c>
    </row>
    <row r="9172" spans="1:17" x14ac:dyDescent="0.25">
      <c r="A9172" s="4" t="s">
        <v>2839</v>
      </c>
      <c r="B9172" s="4" t="s">
        <v>82</v>
      </c>
      <c r="C9172" s="4" t="s">
        <v>1368</v>
      </c>
      <c r="D9172" s="4" t="s">
        <v>3177</v>
      </c>
      <c r="E9172" s="3" t="s">
        <v>341</v>
      </c>
      <c r="F9172" s="4"/>
      <c r="G9172" s="16" t="s">
        <v>2860</v>
      </c>
      <c r="H9172" s="16" t="s">
        <v>340</v>
      </c>
      <c r="I9172" s="183">
        <v>100</v>
      </c>
      <c r="J9172" s="183">
        <v>0</v>
      </c>
      <c r="K9172" s="183">
        <v>0</v>
      </c>
      <c r="L9172" s="183">
        <f>M9172+N9172+O9172</f>
        <v>0</v>
      </c>
      <c r="M9172" s="17"/>
      <c r="N9172" s="17"/>
      <c r="O9172" s="17"/>
      <c r="P9172" s="17">
        <f t="shared" si="7600"/>
        <v>0</v>
      </c>
      <c r="Q9172" s="161" t="str">
        <f t="shared" si="7601"/>
        <v>-</v>
      </c>
    </row>
    <row r="9173" spans="1:17" ht="33.75" x14ac:dyDescent="0.25">
      <c r="A9173" s="16" t="s">
        <v>1</v>
      </c>
      <c r="B9173" s="16" t="s">
        <v>1</v>
      </c>
      <c r="C9173" s="16" t="s">
        <v>1</v>
      </c>
      <c r="D9173" s="16" t="s">
        <v>1</v>
      </c>
      <c r="E9173" s="16" t="s">
        <v>1</v>
      </c>
      <c r="F9173" s="16" t="s">
        <v>1</v>
      </c>
      <c r="G9173" s="16" t="s">
        <v>1</v>
      </c>
      <c r="H9173" s="13" t="s">
        <v>3186</v>
      </c>
      <c r="I9173" s="184">
        <f t="shared" ref="I9173:O9173" si="7621">SUM(I9139,I9163,I9168)</f>
        <v>1568130</v>
      </c>
      <c r="J9173" s="184">
        <f t="shared" si="7621"/>
        <v>1557030</v>
      </c>
      <c r="K9173" s="184">
        <f t="shared" si="7621"/>
        <v>1268870</v>
      </c>
      <c r="L9173" s="184">
        <f t="shared" si="7621"/>
        <v>279340</v>
      </c>
      <c r="M9173" s="14">
        <f t="shared" si="7621"/>
        <v>141450</v>
      </c>
      <c r="N9173" s="14">
        <f t="shared" si="7621"/>
        <v>128591</v>
      </c>
      <c r="O9173" s="14">
        <f t="shared" si="7621"/>
        <v>9299</v>
      </c>
      <c r="P9173" s="14">
        <f t="shared" si="7600"/>
        <v>1548210</v>
      </c>
      <c r="Q9173" s="184">
        <f t="shared" si="7601"/>
        <v>99.433536926070786</v>
      </c>
    </row>
    <row r="9174" spans="1:17" ht="15.75" thickBot="1" x14ac:dyDescent="0.3">
      <c r="A9174" s="16" t="s">
        <v>1</v>
      </c>
      <c r="B9174" s="16" t="s">
        <v>1</v>
      </c>
      <c r="C9174" s="16" t="s">
        <v>1</v>
      </c>
      <c r="D9174" s="16" t="s">
        <v>1</v>
      </c>
      <c r="E9174" s="16" t="s">
        <v>1</v>
      </c>
      <c r="F9174" s="16" t="s">
        <v>1</v>
      </c>
      <c r="G9174" s="16" t="s">
        <v>1</v>
      </c>
      <c r="H9174" s="2" t="s">
        <v>77</v>
      </c>
      <c r="I9174" s="185">
        <v>30</v>
      </c>
      <c r="J9174" s="185">
        <v>30</v>
      </c>
      <c r="K9174" s="185"/>
      <c r="L9174" s="185"/>
      <c r="M9174" s="15" t="s">
        <v>1</v>
      </c>
      <c r="N9174" s="15" t="s">
        <v>1</v>
      </c>
      <c r="O9174" s="15"/>
      <c r="P9174" s="15"/>
      <c r="Q9174" s="164"/>
    </row>
    <row r="9175" spans="1:17" ht="45.75" thickBot="1" x14ac:dyDescent="0.3">
      <c r="A9175" s="212" t="s">
        <v>1</v>
      </c>
      <c r="B9175" s="212" t="s">
        <v>1</v>
      </c>
      <c r="C9175" s="212" t="s">
        <v>1</v>
      </c>
      <c r="D9175" s="212" t="s">
        <v>1</v>
      </c>
      <c r="E9175" s="212" t="s">
        <v>1</v>
      </c>
      <c r="F9175" s="212" t="s">
        <v>1</v>
      </c>
      <c r="G9175" s="214" t="s">
        <v>1</v>
      </c>
      <c r="H9175" s="5" t="s">
        <v>78</v>
      </c>
      <c r="I9175" s="109" t="s">
        <v>3374</v>
      </c>
      <c r="J9175" s="109" t="s">
        <v>3433</v>
      </c>
      <c r="K9175" s="109" t="s">
        <v>3437</v>
      </c>
      <c r="L9175" s="109" t="s">
        <v>3434</v>
      </c>
      <c r="M9175" s="5" t="s">
        <v>3439</v>
      </c>
      <c r="N9175" s="5" t="s">
        <v>3440</v>
      </c>
      <c r="O9175" s="5" t="s">
        <v>3441</v>
      </c>
      <c r="P9175" s="5" t="s">
        <v>3438</v>
      </c>
      <c r="Q9175" s="162" t="s">
        <v>3302</v>
      </c>
    </row>
    <row r="9176" spans="1:17" x14ac:dyDescent="0.25">
      <c r="A9176" s="213"/>
      <c r="B9176" s="213"/>
      <c r="C9176" s="213"/>
      <c r="D9176" s="213"/>
      <c r="E9176" s="213"/>
      <c r="F9176" s="213"/>
      <c r="G9176" s="215"/>
      <c r="H9176" s="18" t="s">
        <v>1</v>
      </c>
      <c r="I9176" s="110">
        <v>1</v>
      </c>
      <c r="J9176" s="110">
        <v>2</v>
      </c>
      <c r="K9176" s="110">
        <v>20</v>
      </c>
      <c r="L9176" s="110" t="s">
        <v>3402</v>
      </c>
      <c r="M9176" s="12">
        <v>5</v>
      </c>
      <c r="N9176" s="12">
        <v>6</v>
      </c>
      <c r="O9176" s="12">
        <v>7</v>
      </c>
      <c r="P9176" s="12" t="s">
        <v>3303</v>
      </c>
      <c r="Q9176" s="110">
        <v>9</v>
      </c>
    </row>
    <row r="9177" spans="1:17" x14ac:dyDescent="0.25">
      <c r="A9177" s="213"/>
      <c r="B9177" s="213"/>
      <c r="C9177" s="213"/>
      <c r="D9177" s="213"/>
      <c r="E9177" s="213"/>
      <c r="F9177" s="213"/>
      <c r="G9177" s="215"/>
      <c r="H9177" s="19" t="s">
        <v>2874</v>
      </c>
      <c r="I9177" s="186">
        <f t="shared" ref="I9177:L9177" si="7622">SUM(I9173)</f>
        <v>1568130</v>
      </c>
      <c r="J9177" s="186">
        <f t="shared" ref="J9177" si="7623">SUM(J9173)</f>
        <v>1557030</v>
      </c>
      <c r="K9177" s="186">
        <f t="shared" ref="K9177" si="7624">SUM(K9173)</f>
        <v>1268870</v>
      </c>
      <c r="L9177" s="186">
        <f t="shared" si="7622"/>
        <v>279340</v>
      </c>
      <c r="M9177" s="20">
        <f t="shared" ref="M9177:O9177" si="7625">SUM(M9173)</f>
        <v>141450</v>
      </c>
      <c r="N9177" s="20">
        <f t="shared" si="7625"/>
        <v>128591</v>
      </c>
      <c r="O9177" s="20">
        <f t="shared" si="7625"/>
        <v>9299</v>
      </c>
      <c r="P9177" s="20">
        <f>K9177+L9177</f>
        <v>1548210</v>
      </c>
      <c r="Q9177" s="186">
        <f>IF(J9177=0,"-",P9177/J9177*100)</f>
        <v>99.433536926070786</v>
      </c>
    </row>
    <row r="9178" spans="1:17" x14ac:dyDescent="0.25">
      <c r="A9178" s="213"/>
      <c r="B9178" s="213"/>
      <c r="C9178" s="213"/>
      <c r="D9178" s="213"/>
      <c r="E9178" s="213"/>
      <c r="F9178" s="213"/>
      <c r="G9178" s="215"/>
      <c r="H9178" s="21" t="s">
        <v>80</v>
      </c>
      <c r="I9178" s="186">
        <f t="shared" ref="I9178:L9178" si="7626">SUM(I9177)</f>
        <v>1568130</v>
      </c>
      <c r="J9178" s="186">
        <f t="shared" ref="J9178" si="7627">SUM(J9177)</f>
        <v>1557030</v>
      </c>
      <c r="K9178" s="186">
        <f t="shared" ref="K9178" si="7628">SUM(K9177)</f>
        <v>1268870</v>
      </c>
      <c r="L9178" s="186">
        <f t="shared" si="7626"/>
        <v>279340</v>
      </c>
      <c r="M9178" s="20">
        <f t="shared" ref="M9178:O9178" si="7629">SUM(M9177)</f>
        <v>141450</v>
      </c>
      <c r="N9178" s="20">
        <f t="shared" si="7629"/>
        <v>128591</v>
      </c>
      <c r="O9178" s="20">
        <f t="shared" si="7629"/>
        <v>9299</v>
      </c>
      <c r="P9178" s="20">
        <f>K9178+L9178</f>
        <v>1548210</v>
      </c>
      <c r="Q9178" s="186">
        <f>IF(J9178=0,"-",P9178/J9178*100)</f>
        <v>99.433536926070786</v>
      </c>
    </row>
    <row r="9179" spans="1:17" x14ac:dyDescent="0.25">
      <c r="A9179" s="216"/>
      <c r="B9179" s="216"/>
      <c r="C9179" s="216"/>
      <c r="D9179" s="216"/>
      <c r="E9179" s="216"/>
      <c r="F9179" s="216"/>
      <c r="G9179" s="217"/>
      <c r="J9179" s="178">
        <v>0</v>
      </c>
      <c r="K9179" s="178">
        <v>0</v>
      </c>
      <c r="L9179" s="178">
        <f>M9179+N9179+O9179</f>
        <v>0</v>
      </c>
      <c r="P9179">
        <f>K9179+L9179</f>
        <v>0</v>
      </c>
      <c r="Q9179" s="160" t="str">
        <f>IF(J9179=0,"-",P9179/J9179*100)</f>
        <v>-</v>
      </c>
    </row>
    <row r="9180" spans="1:17" ht="15.75" thickBot="1" x14ac:dyDescent="0.3">
      <c r="A9180" s="16" t="s">
        <v>1</v>
      </c>
      <c r="B9180" s="16" t="s">
        <v>1</v>
      </c>
      <c r="C9180" s="16" t="s">
        <v>1</v>
      </c>
      <c r="D9180" s="16" t="s">
        <v>1</v>
      </c>
      <c r="E9180" s="16" t="s">
        <v>1</v>
      </c>
      <c r="F9180" s="16" t="s">
        <v>1</v>
      </c>
      <c r="G9180" s="16" t="s">
        <v>1</v>
      </c>
      <c r="H9180" s="22" t="s">
        <v>1</v>
      </c>
      <c r="I9180" s="187"/>
      <c r="J9180" s="187"/>
      <c r="K9180" s="187"/>
      <c r="L9180" s="187"/>
      <c r="M9180" s="22" t="s">
        <v>1</v>
      </c>
      <c r="N9180" s="22" t="s">
        <v>1</v>
      </c>
      <c r="O9180" s="22"/>
      <c r="P9180" s="22"/>
      <c r="Q9180" s="166"/>
    </row>
    <row r="9181" spans="1:17" ht="45.75" thickBot="1" x14ac:dyDescent="0.3">
      <c r="A9181" s="5" t="s">
        <v>4</v>
      </c>
      <c r="B9181" s="5" t="s">
        <v>5</v>
      </c>
      <c r="C9181" s="5" t="s">
        <v>6</v>
      </c>
      <c r="D9181" s="6" t="s">
        <v>1</v>
      </c>
      <c r="E9181" s="5" t="s">
        <v>7</v>
      </c>
      <c r="F9181" s="5" t="s">
        <v>8</v>
      </c>
      <c r="G9181" s="5" t="s">
        <v>9</v>
      </c>
      <c r="H9181" s="5" t="s">
        <v>10</v>
      </c>
      <c r="I9181" s="109" t="s">
        <v>3374</v>
      </c>
      <c r="J9181" s="109" t="s">
        <v>3433</v>
      </c>
      <c r="K9181" s="109" t="s">
        <v>3437</v>
      </c>
      <c r="L9181" s="109" t="s">
        <v>3434</v>
      </c>
      <c r="M9181" s="5" t="s">
        <v>3439</v>
      </c>
      <c r="N9181" s="5" t="s">
        <v>3440</v>
      </c>
      <c r="O9181" s="5" t="s">
        <v>3441</v>
      </c>
      <c r="P9181" s="5" t="s">
        <v>3438</v>
      </c>
      <c r="Q9181" s="162" t="s">
        <v>3302</v>
      </c>
    </row>
    <row r="9182" spans="1:17" x14ac:dyDescent="0.25">
      <c r="A9182" s="7" t="s">
        <v>1</v>
      </c>
      <c r="B9182" s="7" t="s">
        <v>1</v>
      </c>
      <c r="C9182" s="7" t="s">
        <v>1</v>
      </c>
      <c r="D9182" s="8" t="s">
        <v>1</v>
      </c>
      <c r="E9182" s="8" t="s">
        <v>1</v>
      </c>
      <c r="F9182" s="9" t="s">
        <v>1</v>
      </c>
      <c r="G9182" s="10" t="s">
        <v>1</v>
      </c>
      <c r="H9182" s="11" t="s">
        <v>1</v>
      </c>
      <c r="I9182" s="110">
        <v>1</v>
      </c>
      <c r="J9182" s="110">
        <v>2</v>
      </c>
      <c r="K9182" s="110">
        <v>20</v>
      </c>
      <c r="L9182" s="110" t="s">
        <v>3402</v>
      </c>
      <c r="M9182" s="12">
        <v>5</v>
      </c>
      <c r="N9182" s="12">
        <v>6</v>
      </c>
      <c r="O9182" s="12">
        <v>7</v>
      </c>
      <c r="P9182" s="12" t="s">
        <v>3303</v>
      </c>
      <c r="Q9182" s="110">
        <v>9</v>
      </c>
    </row>
    <row r="9183" spans="1:17" x14ac:dyDescent="0.25">
      <c r="A9183" s="1" t="s">
        <v>2839</v>
      </c>
      <c r="B9183" s="1" t="s">
        <v>82</v>
      </c>
      <c r="C9183" s="4" t="s">
        <v>1379</v>
      </c>
      <c r="D9183" s="4" t="s">
        <v>3187</v>
      </c>
      <c r="E9183" s="2" t="s">
        <v>1</v>
      </c>
      <c r="F9183" s="2" t="s">
        <v>1</v>
      </c>
      <c r="G9183" s="2" t="s">
        <v>1</v>
      </c>
      <c r="H9183" s="2" t="s">
        <v>3188</v>
      </c>
      <c r="I9183" s="183">
        <v>0</v>
      </c>
      <c r="J9183" s="183"/>
      <c r="K9183" s="183"/>
      <c r="L9183" s="183"/>
      <c r="M9183" s="3" t="s">
        <v>1</v>
      </c>
      <c r="N9183" s="3" t="s">
        <v>1</v>
      </c>
      <c r="O9183" s="3"/>
      <c r="P9183" s="3"/>
      <c r="Q9183" s="161"/>
    </row>
    <row r="9184" spans="1:17" ht="33.75" x14ac:dyDescent="0.25">
      <c r="A9184" s="1" t="s">
        <v>1</v>
      </c>
      <c r="B9184" s="1" t="s">
        <v>1</v>
      </c>
      <c r="C9184" s="1" t="s">
        <v>1</v>
      </c>
      <c r="D9184" s="2" t="s">
        <v>1</v>
      </c>
      <c r="E9184" s="2" t="s">
        <v>1</v>
      </c>
      <c r="F9184" s="2" t="s">
        <v>1</v>
      </c>
      <c r="G9184" s="2" t="s">
        <v>1</v>
      </c>
      <c r="H9184" s="13" t="s">
        <v>14</v>
      </c>
      <c r="I9184" s="184">
        <f t="shared" ref="I9184:L9184" si="7630">SUM(I9185,I9192,I9194)</f>
        <v>990410</v>
      </c>
      <c r="J9184" s="184">
        <f t="shared" ref="J9184" si="7631">SUM(J9185,J9192,J9194)</f>
        <v>1055031</v>
      </c>
      <c r="K9184" s="184">
        <f t="shared" ref="K9184" si="7632">SUM(K9185,K9192,K9194)</f>
        <v>881739</v>
      </c>
      <c r="L9184" s="184">
        <f t="shared" si="7630"/>
        <v>157989</v>
      </c>
      <c r="M9184" s="14">
        <f t="shared" ref="M9184:O9184" si="7633">SUM(M9185,M9192,M9194)</f>
        <v>88067</v>
      </c>
      <c r="N9184" s="14">
        <f t="shared" si="7633"/>
        <v>58319</v>
      </c>
      <c r="O9184" s="14">
        <f t="shared" si="7633"/>
        <v>11603</v>
      </c>
      <c r="P9184" s="14">
        <f t="shared" ref="P9184:P9213" si="7634">K9184+L9184</f>
        <v>1039728</v>
      </c>
      <c r="Q9184" s="184">
        <f t="shared" ref="Q9184:Q9213" si="7635">IF(J9184=0,"-",P9184/J9184*100)</f>
        <v>98.549521293687107</v>
      </c>
    </row>
    <row r="9185" spans="1:17" x14ac:dyDescent="0.25">
      <c r="A9185" s="4" t="s">
        <v>2839</v>
      </c>
      <c r="B9185" s="4" t="s">
        <v>82</v>
      </c>
      <c r="C9185" s="4" t="s">
        <v>1379</v>
      </c>
      <c r="D9185" s="4" t="s">
        <v>3187</v>
      </c>
      <c r="E9185" s="2" t="s">
        <v>15</v>
      </c>
      <c r="F9185" s="2" t="s">
        <v>1</v>
      </c>
      <c r="G9185" s="2" t="s">
        <v>1</v>
      </c>
      <c r="H9185" s="2" t="s">
        <v>16</v>
      </c>
      <c r="I9185" s="185">
        <f t="shared" ref="I9185:L9185" si="7636">SUM(I9186:I9187)</f>
        <v>827801</v>
      </c>
      <c r="J9185" s="185">
        <f t="shared" ref="J9185" si="7637">SUM(J9186:J9187)</f>
        <v>850293</v>
      </c>
      <c r="K9185" s="185">
        <f t="shared" ref="K9185" si="7638">SUM(K9186:K9187)</f>
        <v>704568</v>
      </c>
      <c r="L9185" s="185">
        <f t="shared" si="7636"/>
        <v>131522</v>
      </c>
      <c r="M9185" s="15">
        <f t="shared" ref="M9185:O9185" si="7639">SUM(M9186:M9187)</f>
        <v>74747</v>
      </c>
      <c r="N9185" s="15">
        <f t="shared" si="7639"/>
        <v>50619</v>
      </c>
      <c r="O9185" s="15">
        <f t="shared" si="7639"/>
        <v>6156</v>
      </c>
      <c r="P9185" s="15">
        <f t="shared" si="7634"/>
        <v>836090</v>
      </c>
      <c r="Q9185" s="185">
        <f t="shared" si="7635"/>
        <v>98.329634608305611</v>
      </c>
    </row>
    <row r="9186" spans="1:17" x14ac:dyDescent="0.25">
      <c r="A9186" s="4" t="s">
        <v>2839</v>
      </c>
      <c r="B9186" s="4" t="s">
        <v>82</v>
      </c>
      <c r="C9186" s="4" t="s">
        <v>1379</v>
      </c>
      <c r="D9186" s="4" t="s">
        <v>3187</v>
      </c>
      <c r="E9186" s="3" t="s">
        <v>18</v>
      </c>
      <c r="F9186" s="4"/>
      <c r="G9186" s="16" t="s">
        <v>2860</v>
      </c>
      <c r="H9186" s="16" t="s">
        <v>17</v>
      </c>
      <c r="I9186" s="183">
        <v>726631</v>
      </c>
      <c r="J9186" s="183">
        <v>749123</v>
      </c>
      <c r="K9186" s="183">
        <v>637251</v>
      </c>
      <c r="L9186" s="183">
        <f>M9186+N9186+O9186</f>
        <v>111872</v>
      </c>
      <c r="M9186" s="17">
        <v>68000</v>
      </c>
      <c r="N9186" s="17">
        <v>43872</v>
      </c>
      <c r="O9186" s="17"/>
      <c r="P9186" s="17">
        <f t="shared" si="7634"/>
        <v>749123</v>
      </c>
      <c r="Q9186" s="183">
        <f t="shared" si="7635"/>
        <v>100</v>
      </c>
    </row>
    <row r="9187" spans="1:17" x14ac:dyDescent="0.25">
      <c r="A9187" s="1" t="s">
        <v>2839</v>
      </c>
      <c r="B9187" s="1" t="s">
        <v>82</v>
      </c>
      <c r="C9187" s="1" t="s">
        <v>1379</v>
      </c>
      <c r="D9187" s="1" t="s">
        <v>3187</v>
      </c>
      <c r="E9187" s="1" t="s">
        <v>20</v>
      </c>
      <c r="F9187" s="4" t="s">
        <v>1</v>
      </c>
      <c r="G9187" s="16" t="s">
        <v>1</v>
      </c>
      <c r="H9187" s="2" t="s">
        <v>21</v>
      </c>
      <c r="I9187" s="185">
        <f t="shared" ref="I9187:O9187" si="7640">SUM(I9188:I9191)</f>
        <v>101170</v>
      </c>
      <c r="J9187" s="185">
        <f t="shared" si="7640"/>
        <v>101170</v>
      </c>
      <c r="K9187" s="185">
        <f t="shared" si="7640"/>
        <v>67317</v>
      </c>
      <c r="L9187" s="185">
        <f t="shared" si="7640"/>
        <v>19650</v>
      </c>
      <c r="M9187" s="15">
        <f t="shared" si="7640"/>
        <v>6747</v>
      </c>
      <c r="N9187" s="15">
        <f t="shared" si="7640"/>
        <v>6747</v>
      </c>
      <c r="O9187" s="15">
        <f t="shared" si="7640"/>
        <v>6156</v>
      </c>
      <c r="P9187" s="15">
        <f t="shared" si="7634"/>
        <v>86967</v>
      </c>
      <c r="Q9187" s="185">
        <f t="shared" si="7635"/>
        <v>85.961253335969161</v>
      </c>
    </row>
    <row r="9188" spans="1:17" x14ac:dyDescent="0.25">
      <c r="A9188" s="4" t="s">
        <v>2839</v>
      </c>
      <c r="B9188" s="4" t="s">
        <v>82</v>
      </c>
      <c r="C9188" s="4" t="s">
        <v>1379</v>
      </c>
      <c r="D9188" s="4" t="s">
        <v>3187</v>
      </c>
      <c r="E9188" s="3" t="s">
        <v>22</v>
      </c>
      <c r="F9188" s="4" t="s">
        <v>3189</v>
      </c>
      <c r="G9188" s="16" t="s">
        <v>2860</v>
      </c>
      <c r="H9188" s="16" t="s">
        <v>86</v>
      </c>
      <c r="I9188" s="183">
        <v>13300</v>
      </c>
      <c r="J9188" s="183">
        <v>13300</v>
      </c>
      <c r="K9188" s="183">
        <v>10720</v>
      </c>
      <c r="L9188" s="183">
        <f>M9188+N9188+O9188</f>
        <v>2580</v>
      </c>
      <c r="M9188" s="17">
        <v>1047</v>
      </c>
      <c r="N9188" s="17">
        <v>1047</v>
      </c>
      <c r="O9188" s="17">
        <v>486</v>
      </c>
      <c r="P9188" s="17">
        <f t="shared" si="7634"/>
        <v>13300</v>
      </c>
      <c r="Q9188" s="183">
        <f t="shared" si="7635"/>
        <v>100</v>
      </c>
    </row>
    <row r="9189" spans="1:17" x14ac:dyDescent="0.25">
      <c r="A9189" s="4" t="s">
        <v>2839</v>
      </c>
      <c r="B9189" s="4" t="s">
        <v>82</v>
      </c>
      <c r="C9189" s="4" t="s">
        <v>1379</v>
      </c>
      <c r="D9189" s="4" t="s">
        <v>3187</v>
      </c>
      <c r="E9189" s="3" t="s">
        <v>22</v>
      </c>
      <c r="F9189" s="4" t="s">
        <v>3190</v>
      </c>
      <c r="G9189" s="16" t="s">
        <v>2860</v>
      </c>
      <c r="H9189" s="16" t="s">
        <v>26</v>
      </c>
      <c r="I9189" s="183">
        <v>62370</v>
      </c>
      <c r="J9189" s="183">
        <v>62370</v>
      </c>
      <c r="K9189" s="183">
        <v>45300</v>
      </c>
      <c r="L9189" s="183">
        <f>M9189+N9189+O9189</f>
        <v>17070</v>
      </c>
      <c r="M9189" s="17">
        <v>5700</v>
      </c>
      <c r="N9189" s="17">
        <v>5700</v>
      </c>
      <c r="O9189" s="17">
        <v>5670</v>
      </c>
      <c r="P9189" s="17">
        <f t="shared" si="7634"/>
        <v>62370</v>
      </c>
      <c r="Q9189" s="183">
        <f t="shared" si="7635"/>
        <v>100</v>
      </c>
    </row>
    <row r="9190" spans="1:17" x14ac:dyDescent="0.25">
      <c r="A9190" s="4" t="s">
        <v>2839</v>
      </c>
      <c r="B9190" s="4" t="s">
        <v>82</v>
      </c>
      <c r="C9190" s="4" t="s">
        <v>1379</v>
      </c>
      <c r="D9190" s="4" t="s">
        <v>3187</v>
      </c>
      <c r="E9190" s="3" t="s">
        <v>22</v>
      </c>
      <c r="F9190" s="4" t="s">
        <v>3191</v>
      </c>
      <c r="G9190" s="16" t="s">
        <v>2860</v>
      </c>
      <c r="H9190" s="16" t="s">
        <v>28</v>
      </c>
      <c r="I9190" s="183">
        <v>13500</v>
      </c>
      <c r="J9190" s="183">
        <v>13500</v>
      </c>
      <c r="K9190" s="183">
        <v>11297</v>
      </c>
      <c r="L9190" s="183">
        <f>M9190+N9190+O9190</f>
        <v>0</v>
      </c>
      <c r="M9190" s="17"/>
      <c r="N9190" s="17"/>
      <c r="O9190" s="17"/>
      <c r="P9190" s="17">
        <f t="shared" si="7634"/>
        <v>11297</v>
      </c>
      <c r="Q9190" s="183">
        <f t="shared" si="7635"/>
        <v>83.681481481481484</v>
      </c>
    </row>
    <row r="9191" spans="1:17" x14ac:dyDescent="0.25">
      <c r="A9191" s="4" t="s">
        <v>2839</v>
      </c>
      <c r="B9191" s="4" t="s">
        <v>82</v>
      </c>
      <c r="C9191" s="4" t="s">
        <v>1379</v>
      </c>
      <c r="D9191" s="4" t="s">
        <v>3187</v>
      </c>
      <c r="E9191" s="3" t="s">
        <v>22</v>
      </c>
      <c r="F9191" s="4" t="s">
        <v>3192</v>
      </c>
      <c r="G9191" s="16" t="s">
        <v>2860</v>
      </c>
      <c r="H9191" s="16" t="s">
        <v>30</v>
      </c>
      <c r="I9191" s="183">
        <v>12000</v>
      </c>
      <c r="J9191" s="183">
        <v>12000</v>
      </c>
      <c r="K9191" s="183">
        <v>0</v>
      </c>
      <c r="L9191" s="183">
        <f>M9191+N9191+O9191</f>
        <v>0</v>
      </c>
      <c r="M9191" s="17"/>
      <c r="N9191" s="17"/>
      <c r="O9191" s="17"/>
      <c r="P9191" s="17">
        <f t="shared" si="7634"/>
        <v>0</v>
      </c>
      <c r="Q9191" s="183">
        <f t="shared" si="7635"/>
        <v>0</v>
      </c>
    </row>
    <row r="9192" spans="1:17" x14ac:dyDescent="0.25">
      <c r="A9192" s="4" t="s">
        <v>2839</v>
      </c>
      <c r="B9192" s="4" t="s">
        <v>82</v>
      </c>
      <c r="C9192" s="4" t="s">
        <v>1379</v>
      </c>
      <c r="D9192" s="4" t="s">
        <v>3187</v>
      </c>
      <c r="E9192" s="2" t="s">
        <v>31</v>
      </c>
      <c r="F9192" s="2" t="s">
        <v>1</v>
      </c>
      <c r="G9192" s="2" t="s">
        <v>1</v>
      </c>
      <c r="H9192" s="2" t="s">
        <v>32</v>
      </c>
      <c r="I9192" s="185">
        <f t="shared" ref="I9192:O9192" si="7641">SUM(I9193)</f>
        <v>81193</v>
      </c>
      <c r="J9192" s="185">
        <f t="shared" si="7641"/>
        <v>83540</v>
      </c>
      <c r="K9192" s="185">
        <f t="shared" si="7641"/>
        <v>64063</v>
      </c>
      <c r="L9192" s="185">
        <f t="shared" si="7641"/>
        <v>19477</v>
      </c>
      <c r="M9192" s="15">
        <f t="shared" si="7641"/>
        <v>7200</v>
      </c>
      <c r="N9192" s="15">
        <f t="shared" si="7641"/>
        <v>7200</v>
      </c>
      <c r="O9192" s="15">
        <f t="shared" si="7641"/>
        <v>5077</v>
      </c>
      <c r="P9192" s="15">
        <f t="shared" si="7634"/>
        <v>83540</v>
      </c>
      <c r="Q9192" s="185">
        <f t="shared" si="7635"/>
        <v>100</v>
      </c>
    </row>
    <row r="9193" spans="1:17" x14ac:dyDescent="0.25">
      <c r="A9193" s="4" t="s">
        <v>2839</v>
      </c>
      <c r="B9193" s="4" t="s">
        <v>82</v>
      </c>
      <c r="C9193" s="4" t="s">
        <v>1379</v>
      </c>
      <c r="D9193" s="4" t="s">
        <v>3187</v>
      </c>
      <c r="E9193" s="3" t="s">
        <v>34</v>
      </c>
      <c r="F9193" s="4"/>
      <c r="G9193" s="16" t="s">
        <v>2860</v>
      </c>
      <c r="H9193" s="16" t="s">
        <v>33</v>
      </c>
      <c r="I9193" s="183">
        <v>81193</v>
      </c>
      <c r="J9193" s="183">
        <v>83540</v>
      </c>
      <c r="K9193" s="183">
        <v>64063</v>
      </c>
      <c r="L9193" s="183">
        <f>M9193+N9193+O9193</f>
        <v>19477</v>
      </c>
      <c r="M9193" s="17">
        <v>7200</v>
      </c>
      <c r="N9193" s="17">
        <v>7200</v>
      </c>
      <c r="O9193" s="17">
        <v>5077</v>
      </c>
      <c r="P9193" s="17">
        <f t="shared" si="7634"/>
        <v>83540</v>
      </c>
      <c r="Q9193" s="183">
        <f t="shared" si="7635"/>
        <v>100</v>
      </c>
    </row>
    <row r="9194" spans="1:17" x14ac:dyDescent="0.25">
      <c r="A9194" s="4" t="s">
        <v>2839</v>
      </c>
      <c r="B9194" s="4" t="s">
        <v>82</v>
      </c>
      <c r="C9194" s="4" t="s">
        <v>1379</v>
      </c>
      <c r="D9194" s="4" t="s">
        <v>3187</v>
      </c>
      <c r="E9194" s="2" t="s">
        <v>35</v>
      </c>
      <c r="F9194" s="2" t="s">
        <v>1</v>
      </c>
      <c r="G9194" s="2" t="s">
        <v>1</v>
      </c>
      <c r="H9194" s="2" t="s">
        <v>36</v>
      </c>
      <c r="I9194" s="185">
        <f t="shared" ref="I9194:O9194" si="7642">SUM(I9195:I9203)</f>
        <v>81416</v>
      </c>
      <c r="J9194" s="185">
        <f t="shared" si="7642"/>
        <v>121198</v>
      </c>
      <c r="K9194" s="185">
        <f t="shared" si="7642"/>
        <v>113108</v>
      </c>
      <c r="L9194" s="185">
        <f t="shared" si="7642"/>
        <v>6990</v>
      </c>
      <c r="M9194" s="15">
        <f t="shared" si="7642"/>
        <v>6120</v>
      </c>
      <c r="N9194" s="15">
        <f t="shared" si="7642"/>
        <v>500</v>
      </c>
      <c r="O9194" s="15">
        <f t="shared" si="7642"/>
        <v>370</v>
      </c>
      <c r="P9194" s="15">
        <f t="shared" si="7634"/>
        <v>120098</v>
      </c>
      <c r="Q9194" s="185">
        <f t="shared" si="7635"/>
        <v>99.092394263931752</v>
      </c>
    </row>
    <row r="9195" spans="1:17" x14ac:dyDescent="0.25">
      <c r="A9195" s="4" t="s">
        <v>2839</v>
      </c>
      <c r="B9195" s="4" t="s">
        <v>82</v>
      </c>
      <c r="C9195" s="4" t="s">
        <v>1379</v>
      </c>
      <c r="D9195" s="4" t="s">
        <v>3187</v>
      </c>
      <c r="E9195" s="3" t="s">
        <v>39</v>
      </c>
      <c r="F9195" s="4"/>
      <c r="G9195" s="16" t="s">
        <v>2860</v>
      </c>
      <c r="H9195" s="16" t="s">
        <v>38</v>
      </c>
      <c r="I9195" s="183">
        <v>3600</v>
      </c>
      <c r="J9195" s="183">
        <v>14480</v>
      </c>
      <c r="K9195" s="183">
        <v>14480</v>
      </c>
      <c r="L9195" s="183">
        <f t="shared" ref="L9195:L9202" si="7643">M9195+N9195+O9195</f>
        <v>0</v>
      </c>
      <c r="M9195" s="17"/>
      <c r="N9195" s="17"/>
      <c r="O9195" s="17"/>
      <c r="P9195" s="17">
        <f t="shared" si="7634"/>
        <v>14480</v>
      </c>
      <c r="Q9195" s="183">
        <f t="shared" si="7635"/>
        <v>100</v>
      </c>
    </row>
    <row r="9196" spans="1:17" x14ac:dyDescent="0.25">
      <c r="A9196" s="4" t="s">
        <v>2839</v>
      </c>
      <c r="B9196" s="4" t="s">
        <v>82</v>
      </c>
      <c r="C9196" s="4" t="s">
        <v>1379</v>
      </c>
      <c r="D9196" s="4" t="s">
        <v>3187</v>
      </c>
      <c r="E9196" s="3" t="s">
        <v>197</v>
      </c>
      <c r="F9196" s="4"/>
      <c r="G9196" s="16" t="s">
        <v>2860</v>
      </c>
      <c r="H9196" s="16" t="s">
        <v>196</v>
      </c>
      <c r="I9196" s="183">
        <v>9000</v>
      </c>
      <c r="J9196" s="183">
        <v>9000</v>
      </c>
      <c r="K9196" s="183">
        <v>8200</v>
      </c>
      <c r="L9196" s="183">
        <f t="shared" si="7643"/>
        <v>800</v>
      </c>
      <c r="M9196" s="17">
        <v>800</v>
      </c>
      <c r="N9196" s="17"/>
      <c r="O9196" s="17"/>
      <c r="P9196" s="17">
        <f t="shared" si="7634"/>
        <v>9000</v>
      </c>
      <c r="Q9196" s="183">
        <f t="shared" si="7635"/>
        <v>100</v>
      </c>
    </row>
    <row r="9197" spans="1:17" x14ac:dyDescent="0.25">
      <c r="A9197" s="4" t="s">
        <v>2839</v>
      </c>
      <c r="B9197" s="4" t="s">
        <v>82</v>
      </c>
      <c r="C9197" s="4" t="s">
        <v>1379</v>
      </c>
      <c r="D9197" s="4" t="s">
        <v>3187</v>
      </c>
      <c r="E9197" s="3" t="s">
        <v>200</v>
      </c>
      <c r="F9197" s="4"/>
      <c r="G9197" s="16" t="s">
        <v>2860</v>
      </c>
      <c r="H9197" s="16" t="s">
        <v>199</v>
      </c>
      <c r="I9197" s="183">
        <v>5000</v>
      </c>
      <c r="J9197" s="183">
        <v>5000</v>
      </c>
      <c r="K9197" s="183">
        <v>3630</v>
      </c>
      <c r="L9197" s="183">
        <f t="shared" si="7643"/>
        <v>1370</v>
      </c>
      <c r="M9197" s="17">
        <v>500</v>
      </c>
      <c r="N9197" s="17">
        <v>500</v>
      </c>
      <c r="O9197" s="17">
        <v>370</v>
      </c>
      <c r="P9197" s="17">
        <f t="shared" si="7634"/>
        <v>5000</v>
      </c>
      <c r="Q9197" s="183">
        <f t="shared" si="7635"/>
        <v>100</v>
      </c>
    </row>
    <row r="9198" spans="1:17" x14ac:dyDescent="0.25">
      <c r="A9198" s="4" t="s">
        <v>2839</v>
      </c>
      <c r="B9198" s="4" t="s">
        <v>82</v>
      </c>
      <c r="C9198" s="4" t="s">
        <v>1379</v>
      </c>
      <c r="D9198" s="4" t="s">
        <v>3187</v>
      </c>
      <c r="E9198" s="3" t="s">
        <v>203</v>
      </c>
      <c r="F9198" s="4"/>
      <c r="G9198" s="16" t="s">
        <v>2860</v>
      </c>
      <c r="H9198" s="16" t="s">
        <v>202</v>
      </c>
      <c r="I9198" s="183">
        <v>9100</v>
      </c>
      <c r="J9198" s="183">
        <v>5100</v>
      </c>
      <c r="K9198" s="183">
        <v>5100</v>
      </c>
      <c r="L9198" s="183">
        <f t="shared" si="7643"/>
        <v>0</v>
      </c>
      <c r="M9198" s="17"/>
      <c r="N9198" s="17"/>
      <c r="O9198" s="17"/>
      <c r="P9198" s="17">
        <f t="shared" si="7634"/>
        <v>5100</v>
      </c>
      <c r="Q9198" s="183">
        <f t="shared" si="7635"/>
        <v>100</v>
      </c>
    </row>
    <row r="9199" spans="1:17" x14ac:dyDescent="0.25">
      <c r="A9199" s="4" t="s">
        <v>2839</v>
      </c>
      <c r="B9199" s="4" t="s">
        <v>82</v>
      </c>
      <c r="C9199" s="4" t="s">
        <v>1379</v>
      </c>
      <c r="D9199" s="4" t="s">
        <v>3187</v>
      </c>
      <c r="E9199" s="3" t="s">
        <v>206</v>
      </c>
      <c r="F9199" s="4"/>
      <c r="G9199" s="16" t="s">
        <v>2860</v>
      </c>
      <c r="H9199" s="16" t="s">
        <v>205</v>
      </c>
      <c r="I9199" s="183">
        <v>50</v>
      </c>
      <c r="J9199" s="183">
        <v>50</v>
      </c>
      <c r="K9199" s="183">
        <v>15</v>
      </c>
      <c r="L9199" s="183">
        <f t="shared" si="7643"/>
        <v>35</v>
      </c>
      <c r="M9199" s="17">
        <v>35</v>
      </c>
      <c r="N9199" s="17"/>
      <c r="O9199" s="17"/>
      <c r="P9199" s="17">
        <f t="shared" si="7634"/>
        <v>50</v>
      </c>
      <c r="Q9199" s="183">
        <f t="shared" si="7635"/>
        <v>100</v>
      </c>
    </row>
    <row r="9200" spans="1:17" x14ac:dyDescent="0.25">
      <c r="A9200" s="4" t="s">
        <v>2839</v>
      </c>
      <c r="B9200" s="4" t="s">
        <v>82</v>
      </c>
      <c r="C9200" s="4" t="s">
        <v>1379</v>
      </c>
      <c r="D9200" s="4" t="s">
        <v>3187</v>
      </c>
      <c r="E9200" s="3" t="s">
        <v>209</v>
      </c>
      <c r="F9200" s="4"/>
      <c r="G9200" s="16" t="s">
        <v>2860</v>
      </c>
      <c r="H9200" s="16" t="s">
        <v>208</v>
      </c>
      <c r="I9200" s="183">
        <v>350</v>
      </c>
      <c r="J9200" s="183">
        <v>4870</v>
      </c>
      <c r="K9200" s="183">
        <v>4835</v>
      </c>
      <c r="L9200" s="183">
        <f t="shared" si="7643"/>
        <v>35</v>
      </c>
      <c r="M9200" s="17">
        <v>35</v>
      </c>
      <c r="N9200" s="17"/>
      <c r="O9200" s="17"/>
      <c r="P9200" s="17">
        <f t="shared" si="7634"/>
        <v>4870</v>
      </c>
      <c r="Q9200" s="183">
        <f t="shared" si="7635"/>
        <v>100</v>
      </c>
    </row>
    <row r="9201" spans="1:17" x14ac:dyDescent="0.25">
      <c r="A9201" s="4" t="s">
        <v>2839</v>
      </c>
      <c r="B9201" s="4" t="s">
        <v>82</v>
      </c>
      <c r="C9201" s="4" t="s">
        <v>1379</v>
      </c>
      <c r="D9201" s="4" t="s">
        <v>3187</v>
      </c>
      <c r="E9201" s="3" t="s">
        <v>212</v>
      </c>
      <c r="F9201" s="4"/>
      <c r="G9201" s="16" t="s">
        <v>2860</v>
      </c>
      <c r="H9201" s="16" t="s">
        <v>211</v>
      </c>
      <c r="I9201" s="183">
        <v>4300</v>
      </c>
      <c r="J9201" s="183">
        <v>4000</v>
      </c>
      <c r="K9201" s="183">
        <v>3200</v>
      </c>
      <c r="L9201" s="183">
        <f t="shared" si="7643"/>
        <v>800</v>
      </c>
      <c r="M9201" s="17">
        <v>800</v>
      </c>
      <c r="N9201" s="17"/>
      <c r="O9201" s="17"/>
      <c r="P9201" s="17">
        <f t="shared" si="7634"/>
        <v>4000</v>
      </c>
      <c r="Q9201" s="183">
        <f t="shared" si="7635"/>
        <v>100</v>
      </c>
    </row>
    <row r="9202" spans="1:17" x14ac:dyDescent="0.25">
      <c r="A9202" s="4" t="s">
        <v>2839</v>
      </c>
      <c r="B9202" s="4" t="s">
        <v>82</v>
      </c>
      <c r="C9202" s="4" t="s">
        <v>1379</v>
      </c>
      <c r="D9202" s="4" t="s">
        <v>3187</v>
      </c>
      <c r="E9202" s="3" t="s">
        <v>215</v>
      </c>
      <c r="F9202" s="4"/>
      <c r="G9202" s="16" t="s">
        <v>2860</v>
      </c>
      <c r="H9202" s="16" t="s">
        <v>214</v>
      </c>
      <c r="I9202" s="183">
        <v>50</v>
      </c>
      <c r="J9202" s="183">
        <v>50</v>
      </c>
      <c r="K9202" s="183">
        <v>0</v>
      </c>
      <c r="L9202" s="183">
        <f t="shared" si="7643"/>
        <v>50</v>
      </c>
      <c r="M9202" s="17">
        <v>50</v>
      </c>
      <c r="N9202" s="17"/>
      <c r="O9202" s="17"/>
      <c r="P9202" s="17">
        <f t="shared" si="7634"/>
        <v>50</v>
      </c>
      <c r="Q9202" s="183">
        <f t="shared" si="7635"/>
        <v>100</v>
      </c>
    </row>
    <row r="9203" spans="1:17" x14ac:dyDescent="0.25">
      <c r="A9203" s="1" t="s">
        <v>2839</v>
      </c>
      <c r="B9203" s="1" t="s">
        <v>82</v>
      </c>
      <c r="C9203" s="1" t="s">
        <v>1379</v>
      </c>
      <c r="D9203" s="1" t="s">
        <v>3187</v>
      </c>
      <c r="E9203" s="1" t="s">
        <v>40</v>
      </c>
      <c r="F9203" s="4" t="s">
        <v>1</v>
      </c>
      <c r="G9203" s="16" t="s">
        <v>1</v>
      </c>
      <c r="H9203" s="2" t="s">
        <v>41</v>
      </c>
      <c r="I9203" s="185">
        <f t="shared" ref="I9203:O9203" si="7644">SUM(I9204:I9206)</f>
        <v>49966</v>
      </c>
      <c r="J9203" s="185">
        <f t="shared" si="7644"/>
        <v>78648</v>
      </c>
      <c r="K9203" s="185">
        <f t="shared" si="7644"/>
        <v>73648</v>
      </c>
      <c r="L9203" s="185">
        <f t="shared" si="7644"/>
        <v>3900</v>
      </c>
      <c r="M9203" s="15">
        <f t="shared" si="7644"/>
        <v>3900</v>
      </c>
      <c r="N9203" s="15">
        <f t="shared" si="7644"/>
        <v>0</v>
      </c>
      <c r="O9203" s="15">
        <f t="shared" si="7644"/>
        <v>0</v>
      </c>
      <c r="P9203" s="15">
        <f t="shared" si="7634"/>
        <v>77548</v>
      </c>
      <c r="Q9203" s="185">
        <f t="shared" si="7635"/>
        <v>98.601363035296501</v>
      </c>
    </row>
    <row r="9204" spans="1:17" x14ac:dyDescent="0.25">
      <c r="A9204" s="4" t="s">
        <v>2839</v>
      </c>
      <c r="B9204" s="4" t="s">
        <v>82</v>
      </c>
      <c r="C9204" s="4" t="s">
        <v>1379</v>
      </c>
      <c r="D9204" s="4" t="s">
        <v>3187</v>
      </c>
      <c r="E9204" s="3" t="s">
        <v>42</v>
      </c>
      <c r="F9204" s="4"/>
      <c r="G9204" s="16" t="s">
        <v>2860</v>
      </c>
      <c r="H9204" s="16" t="s">
        <v>41</v>
      </c>
      <c r="I9204" s="183">
        <v>46000</v>
      </c>
      <c r="J9204" s="183">
        <v>74431</v>
      </c>
      <c r="K9204" s="183">
        <v>70531</v>
      </c>
      <c r="L9204" s="183">
        <f>M9204+N9204+O9204</f>
        <v>3900</v>
      </c>
      <c r="M9204" s="17">
        <v>3900</v>
      </c>
      <c r="N9204" s="17"/>
      <c r="O9204" s="17"/>
      <c r="P9204" s="17">
        <f t="shared" si="7634"/>
        <v>74431</v>
      </c>
      <c r="Q9204" s="183">
        <f t="shared" si="7635"/>
        <v>100</v>
      </c>
    </row>
    <row r="9205" spans="1:17" ht="22.5" x14ac:dyDescent="0.25">
      <c r="A9205" s="4" t="s">
        <v>2839</v>
      </c>
      <c r="B9205" s="4" t="s">
        <v>82</v>
      </c>
      <c r="C9205" s="4" t="s">
        <v>1379</v>
      </c>
      <c r="D9205" s="4" t="s">
        <v>3187</v>
      </c>
      <c r="E9205" s="3" t="s">
        <v>42</v>
      </c>
      <c r="F9205" s="4" t="s">
        <v>3193</v>
      </c>
      <c r="G9205" s="16" t="s">
        <v>2860</v>
      </c>
      <c r="H9205" s="16" t="s">
        <v>50</v>
      </c>
      <c r="I9205" s="183">
        <v>2466</v>
      </c>
      <c r="J9205" s="183">
        <v>2717</v>
      </c>
      <c r="K9205" s="183">
        <v>2717</v>
      </c>
      <c r="L9205" s="183">
        <f>M9205+N9205+O9205</f>
        <v>0</v>
      </c>
      <c r="M9205" s="17"/>
      <c r="N9205" s="17"/>
      <c r="O9205" s="17"/>
      <c r="P9205" s="17">
        <f t="shared" si="7634"/>
        <v>2717</v>
      </c>
      <c r="Q9205" s="183">
        <f t="shared" si="7635"/>
        <v>100</v>
      </c>
    </row>
    <row r="9206" spans="1:17" ht="22.5" x14ac:dyDescent="0.25">
      <c r="A9206" s="4" t="s">
        <v>2839</v>
      </c>
      <c r="B9206" s="4" t="s">
        <v>82</v>
      </c>
      <c r="C9206" s="4" t="s">
        <v>1379</v>
      </c>
      <c r="D9206" s="4" t="s">
        <v>3187</v>
      </c>
      <c r="E9206" s="3" t="s">
        <v>42</v>
      </c>
      <c r="F9206" s="4" t="s">
        <v>3194</v>
      </c>
      <c r="G9206" s="16" t="s">
        <v>2860</v>
      </c>
      <c r="H9206" s="16" t="s">
        <v>56</v>
      </c>
      <c r="I9206" s="183">
        <v>1500</v>
      </c>
      <c r="J9206" s="183">
        <v>1500</v>
      </c>
      <c r="K9206" s="183">
        <v>400</v>
      </c>
      <c r="L9206" s="183">
        <f>M9206+N9206+O9206</f>
        <v>0</v>
      </c>
      <c r="M9206" s="17"/>
      <c r="N9206" s="17"/>
      <c r="O9206" s="17"/>
      <c r="P9206" s="17">
        <f t="shared" si="7634"/>
        <v>400</v>
      </c>
      <c r="Q9206" s="183">
        <f t="shared" si="7635"/>
        <v>26.666666666666668</v>
      </c>
    </row>
    <row r="9207" spans="1:17" ht="22.5" x14ac:dyDescent="0.25">
      <c r="A9207" s="1" t="s">
        <v>1</v>
      </c>
      <c r="B9207" s="1" t="s">
        <v>1</v>
      </c>
      <c r="C9207" s="1" t="s">
        <v>1</v>
      </c>
      <c r="D9207" s="2" t="s">
        <v>1</v>
      </c>
      <c r="E9207" s="2" t="s">
        <v>1</v>
      </c>
      <c r="F9207" s="2" t="s">
        <v>1</v>
      </c>
      <c r="G9207" s="2" t="s">
        <v>1</v>
      </c>
      <c r="H9207" s="13" t="s">
        <v>57</v>
      </c>
      <c r="I9207" s="184">
        <f t="shared" ref="I9207:O9208" si="7645">SUM(I9208)</f>
        <v>300</v>
      </c>
      <c r="J9207" s="184">
        <f t="shared" si="7645"/>
        <v>100</v>
      </c>
      <c r="K9207" s="184">
        <f t="shared" si="7645"/>
        <v>0</v>
      </c>
      <c r="L9207" s="184">
        <f t="shared" si="7645"/>
        <v>0</v>
      </c>
      <c r="M9207" s="14">
        <f t="shared" si="7645"/>
        <v>0</v>
      </c>
      <c r="N9207" s="14">
        <f t="shared" si="7645"/>
        <v>0</v>
      </c>
      <c r="O9207" s="14">
        <f t="shared" si="7645"/>
        <v>0</v>
      </c>
      <c r="P9207" s="14">
        <f t="shared" si="7634"/>
        <v>0</v>
      </c>
      <c r="Q9207" s="184">
        <f t="shared" si="7635"/>
        <v>0</v>
      </c>
    </row>
    <row r="9208" spans="1:17" x14ac:dyDescent="0.25">
      <c r="A9208" s="4" t="s">
        <v>2839</v>
      </c>
      <c r="B9208" s="4" t="s">
        <v>82</v>
      </c>
      <c r="C9208" s="4" t="s">
        <v>1379</v>
      </c>
      <c r="D9208" s="4" t="s">
        <v>3187</v>
      </c>
      <c r="E9208" s="2" t="s">
        <v>58</v>
      </c>
      <c r="F9208" s="2" t="s">
        <v>1</v>
      </c>
      <c r="G9208" s="2" t="s">
        <v>1</v>
      </c>
      <c r="H9208" s="2" t="s">
        <v>59</v>
      </c>
      <c r="I9208" s="185">
        <f t="shared" si="7645"/>
        <v>300</v>
      </c>
      <c r="J9208" s="185">
        <f t="shared" si="7645"/>
        <v>100</v>
      </c>
      <c r="K9208" s="185">
        <f t="shared" si="7645"/>
        <v>0</v>
      </c>
      <c r="L9208" s="185">
        <f t="shared" si="7645"/>
        <v>0</v>
      </c>
      <c r="M9208" s="15">
        <f t="shared" si="7645"/>
        <v>0</v>
      </c>
      <c r="N9208" s="15">
        <f t="shared" si="7645"/>
        <v>0</v>
      </c>
      <c r="O9208" s="15">
        <f t="shared" si="7645"/>
        <v>0</v>
      </c>
      <c r="P9208" s="15">
        <f t="shared" si="7634"/>
        <v>0</v>
      </c>
      <c r="Q9208" s="185">
        <f t="shared" si="7635"/>
        <v>0</v>
      </c>
    </row>
    <row r="9209" spans="1:17" x14ac:dyDescent="0.25">
      <c r="A9209" s="4" t="s">
        <v>2839</v>
      </c>
      <c r="B9209" s="4" t="s">
        <v>82</v>
      </c>
      <c r="C9209" s="4" t="s">
        <v>1379</v>
      </c>
      <c r="D9209" s="4" t="s">
        <v>3187</v>
      </c>
      <c r="E9209" s="3" t="s">
        <v>69</v>
      </c>
      <c r="F9209" s="4"/>
      <c r="G9209" s="16" t="s">
        <v>2860</v>
      </c>
      <c r="H9209" s="16" t="s">
        <v>68</v>
      </c>
      <c r="I9209" s="183">
        <v>300</v>
      </c>
      <c r="J9209" s="183">
        <v>100</v>
      </c>
      <c r="K9209" s="183">
        <v>0</v>
      </c>
      <c r="L9209" s="183">
        <f>M9209+N9209+O9209</f>
        <v>0</v>
      </c>
      <c r="M9209" s="17"/>
      <c r="N9209" s="17"/>
      <c r="O9209" s="17"/>
      <c r="P9209" s="17">
        <f t="shared" si="7634"/>
        <v>0</v>
      </c>
      <c r="Q9209" s="183">
        <f t="shared" si="7635"/>
        <v>0</v>
      </c>
    </row>
    <row r="9210" spans="1:17" ht="22.5" x14ac:dyDescent="0.25">
      <c r="A9210" s="1" t="s">
        <v>1</v>
      </c>
      <c r="B9210" s="1" t="s">
        <v>1</v>
      </c>
      <c r="C9210" s="1" t="s">
        <v>1</v>
      </c>
      <c r="D9210" s="2" t="s">
        <v>1</v>
      </c>
      <c r="E9210" s="2" t="s">
        <v>1</v>
      </c>
      <c r="F9210" s="2" t="s">
        <v>1</v>
      </c>
      <c r="G9210" s="2" t="s">
        <v>1</v>
      </c>
      <c r="H9210" s="13" t="s">
        <v>70</v>
      </c>
      <c r="I9210" s="184">
        <f t="shared" ref="I9210:O9211" si="7646">SUM(I9211)</f>
        <v>4300</v>
      </c>
      <c r="J9210" s="184">
        <f t="shared" si="7646"/>
        <v>8557</v>
      </c>
      <c r="K9210" s="184">
        <f t="shared" si="7646"/>
        <v>8557</v>
      </c>
      <c r="L9210" s="184">
        <f t="shared" si="7646"/>
        <v>0</v>
      </c>
      <c r="M9210" s="14">
        <f t="shared" si="7646"/>
        <v>0</v>
      </c>
      <c r="N9210" s="14">
        <f t="shared" si="7646"/>
        <v>0</v>
      </c>
      <c r="O9210" s="14">
        <f t="shared" si="7646"/>
        <v>0</v>
      </c>
      <c r="P9210" s="14">
        <f t="shared" si="7634"/>
        <v>8557</v>
      </c>
      <c r="Q9210" s="184">
        <f t="shared" si="7635"/>
        <v>100</v>
      </c>
    </row>
    <row r="9211" spans="1:17" x14ac:dyDescent="0.25">
      <c r="A9211" s="4" t="s">
        <v>2839</v>
      </c>
      <c r="B9211" s="4" t="s">
        <v>82</v>
      </c>
      <c r="C9211" s="4" t="s">
        <v>1379</v>
      </c>
      <c r="D9211" s="4" t="s">
        <v>3187</v>
      </c>
      <c r="E9211" s="2" t="s">
        <v>71</v>
      </c>
      <c r="F9211" s="2" t="s">
        <v>1</v>
      </c>
      <c r="G9211" s="2" t="s">
        <v>1</v>
      </c>
      <c r="H9211" s="2" t="s">
        <v>72</v>
      </c>
      <c r="I9211" s="185">
        <f t="shared" si="7646"/>
        <v>4300</v>
      </c>
      <c r="J9211" s="185">
        <f t="shared" si="7646"/>
        <v>8557</v>
      </c>
      <c r="K9211" s="185">
        <f t="shared" si="7646"/>
        <v>8557</v>
      </c>
      <c r="L9211" s="185">
        <f t="shared" si="7646"/>
        <v>0</v>
      </c>
      <c r="M9211" s="15">
        <f t="shared" si="7646"/>
        <v>0</v>
      </c>
      <c r="N9211" s="15">
        <f t="shared" si="7646"/>
        <v>0</v>
      </c>
      <c r="O9211" s="15">
        <f t="shared" si="7646"/>
        <v>0</v>
      </c>
      <c r="P9211" s="15">
        <f t="shared" si="7634"/>
        <v>8557</v>
      </c>
      <c r="Q9211" s="185">
        <f t="shared" si="7635"/>
        <v>100</v>
      </c>
    </row>
    <row r="9212" spans="1:17" x14ac:dyDescent="0.25">
      <c r="A9212" s="4" t="s">
        <v>2839</v>
      </c>
      <c r="B9212" s="4" t="s">
        <v>82</v>
      </c>
      <c r="C9212" s="4" t="s">
        <v>1379</v>
      </c>
      <c r="D9212" s="4" t="s">
        <v>3187</v>
      </c>
      <c r="E9212" s="3" t="s">
        <v>75</v>
      </c>
      <c r="F9212" s="4"/>
      <c r="G9212" s="16" t="s">
        <v>2860</v>
      </c>
      <c r="H9212" s="16" t="s">
        <v>74</v>
      </c>
      <c r="I9212" s="183">
        <v>4300</v>
      </c>
      <c r="J9212" s="183">
        <v>8557</v>
      </c>
      <c r="K9212" s="183">
        <v>8557</v>
      </c>
      <c r="L9212" s="183">
        <f>M9212+N9212+O9212</f>
        <v>0</v>
      </c>
      <c r="M9212" s="17"/>
      <c r="N9212" s="17"/>
      <c r="O9212" s="17"/>
      <c r="P9212" s="17">
        <f t="shared" si="7634"/>
        <v>8557</v>
      </c>
      <c r="Q9212" s="183">
        <f t="shared" si="7635"/>
        <v>100</v>
      </c>
    </row>
    <row r="9213" spans="1:17" x14ac:dyDescent="0.25">
      <c r="A9213" s="16" t="s">
        <v>1</v>
      </c>
      <c r="B9213" s="16" t="s">
        <v>1</v>
      </c>
      <c r="C9213" s="16" t="s">
        <v>1</v>
      </c>
      <c r="D9213" s="16" t="s">
        <v>1</v>
      </c>
      <c r="E9213" s="16" t="s">
        <v>1</v>
      </c>
      <c r="F9213" s="16" t="s">
        <v>1</v>
      </c>
      <c r="G9213" s="16" t="s">
        <v>1</v>
      </c>
      <c r="H9213" s="13" t="s">
        <v>3195</v>
      </c>
      <c r="I9213" s="184">
        <f t="shared" ref="I9213:O9213" si="7647">SUM(I9184,I9207,I9210)</f>
        <v>995010</v>
      </c>
      <c r="J9213" s="184">
        <f t="shared" si="7647"/>
        <v>1063688</v>
      </c>
      <c r="K9213" s="184">
        <f t="shared" si="7647"/>
        <v>890296</v>
      </c>
      <c r="L9213" s="184">
        <f t="shared" si="7647"/>
        <v>157989</v>
      </c>
      <c r="M9213" s="14">
        <f t="shared" si="7647"/>
        <v>88067</v>
      </c>
      <c r="N9213" s="14">
        <f t="shared" si="7647"/>
        <v>58319</v>
      </c>
      <c r="O9213" s="14">
        <f t="shared" si="7647"/>
        <v>11603</v>
      </c>
      <c r="P9213" s="14">
        <f t="shared" si="7634"/>
        <v>1048285</v>
      </c>
      <c r="Q9213" s="184">
        <f t="shared" si="7635"/>
        <v>98.551925000564083</v>
      </c>
    </row>
    <row r="9214" spans="1:17" ht="15.75" thickBot="1" x14ac:dyDescent="0.3">
      <c r="A9214" s="16" t="s">
        <v>1</v>
      </c>
      <c r="B9214" s="16" t="s">
        <v>1</v>
      </c>
      <c r="C9214" s="16" t="s">
        <v>1</v>
      </c>
      <c r="D9214" s="16" t="s">
        <v>1</v>
      </c>
      <c r="E9214" s="16" t="s">
        <v>1</v>
      </c>
      <c r="F9214" s="16" t="s">
        <v>1</v>
      </c>
      <c r="G9214" s="16" t="s">
        <v>1</v>
      </c>
      <c r="H9214" s="2" t="s">
        <v>77</v>
      </c>
      <c r="I9214" s="185">
        <v>17</v>
      </c>
      <c r="J9214" s="185">
        <v>17</v>
      </c>
      <c r="K9214" s="185"/>
      <c r="L9214" s="185"/>
      <c r="M9214" s="15" t="s">
        <v>1</v>
      </c>
      <c r="N9214" s="15" t="s">
        <v>1</v>
      </c>
      <c r="O9214" s="15"/>
      <c r="P9214" s="15"/>
      <c r="Q9214" s="164"/>
    </row>
    <row r="9215" spans="1:17" ht="45.75" thickBot="1" x14ac:dyDescent="0.3">
      <c r="A9215" s="212" t="s">
        <v>1</v>
      </c>
      <c r="B9215" s="212" t="s">
        <v>1</v>
      </c>
      <c r="C9215" s="212" t="s">
        <v>1</v>
      </c>
      <c r="D9215" s="212" t="s">
        <v>1</v>
      </c>
      <c r="E9215" s="212" t="s">
        <v>1</v>
      </c>
      <c r="F9215" s="212" t="s">
        <v>1</v>
      </c>
      <c r="G9215" s="214" t="s">
        <v>1</v>
      </c>
      <c r="H9215" s="5" t="s">
        <v>78</v>
      </c>
      <c r="I9215" s="109" t="s">
        <v>3374</v>
      </c>
      <c r="J9215" s="109" t="s">
        <v>3433</v>
      </c>
      <c r="K9215" s="109" t="s">
        <v>3437</v>
      </c>
      <c r="L9215" s="109" t="s">
        <v>3434</v>
      </c>
      <c r="M9215" s="5" t="s">
        <v>3439</v>
      </c>
      <c r="N9215" s="5" t="s">
        <v>3440</v>
      </c>
      <c r="O9215" s="5" t="s">
        <v>3441</v>
      </c>
      <c r="P9215" s="5" t="s">
        <v>3438</v>
      </c>
      <c r="Q9215" s="162" t="s">
        <v>3302</v>
      </c>
    </row>
    <row r="9216" spans="1:17" x14ac:dyDescent="0.25">
      <c r="A9216" s="213"/>
      <c r="B9216" s="213"/>
      <c r="C9216" s="213"/>
      <c r="D9216" s="213"/>
      <c r="E9216" s="213"/>
      <c r="F9216" s="213"/>
      <c r="G9216" s="215"/>
      <c r="H9216" s="18" t="s">
        <v>1</v>
      </c>
      <c r="I9216" s="110">
        <v>1</v>
      </c>
      <c r="J9216" s="110">
        <v>2</v>
      </c>
      <c r="K9216" s="110">
        <v>20</v>
      </c>
      <c r="L9216" s="110" t="s">
        <v>3402</v>
      </c>
      <c r="M9216" s="12">
        <v>5</v>
      </c>
      <c r="N9216" s="12">
        <v>6</v>
      </c>
      <c r="O9216" s="12">
        <v>7</v>
      </c>
      <c r="P9216" s="12" t="s">
        <v>3303</v>
      </c>
      <c r="Q9216" s="110">
        <v>9</v>
      </c>
    </row>
    <row r="9217" spans="1:17" x14ac:dyDescent="0.25">
      <c r="A9217" s="213"/>
      <c r="B9217" s="213"/>
      <c r="C9217" s="213"/>
      <c r="D9217" s="213"/>
      <c r="E9217" s="213"/>
      <c r="F9217" s="213"/>
      <c r="G9217" s="215"/>
      <c r="H9217" s="19" t="s">
        <v>2874</v>
      </c>
      <c r="I9217" s="186">
        <f t="shared" ref="I9217:L9217" si="7648">SUM(I9213)</f>
        <v>995010</v>
      </c>
      <c r="J9217" s="186">
        <f t="shared" ref="J9217" si="7649">SUM(J9213)</f>
        <v>1063688</v>
      </c>
      <c r="K9217" s="186">
        <f t="shared" ref="K9217" si="7650">SUM(K9213)</f>
        <v>890296</v>
      </c>
      <c r="L9217" s="186">
        <f t="shared" si="7648"/>
        <v>157989</v>
      </c>
      <c r="M9217" s="20">
        <f t="shared" ref="M9217:O9217" si="7651">SUM(M9213)</f>
        <v>88067</v>
      </c>
      <c r="N9217" s="20">
        <f t="shared" si="7651"/>
        <v>58319</v>
      </c>
      <c r="O9217" s="20">
        <f t="shared" si="7651"/>
        <v>11603</v>
      </c>
      <c r="P9217" s="20">
        <f>K9217+L9217</f>
        <v>1048285</v>
      </c>
      <c r="Q9217" s="186">
        <f>IF(J9217=0,"-",P9217/J9217*100)</f>
        <v>98.551925000564083</v>
      </c>
    </row>
    <row r="9218" spans="1:17" x14ac:dyDescent="0.25">
      <c r="A9218" s="213"/>
      <c r="B9218" s="213"/>
      <c r="C9218" s="213"/>
      <c r="D9218" s="213"/>
      <c r="E9218" s="213"/>
      <c r="F9218" s="213"/>
      <c r="G9218" s="215"/>
      <c r="H9218" s="21" t="s">
        <v>80</v>
      </c>
      <c r="I9218" s="186">
        <f t="shared" ref="I9218:L9218" si="7652">SUM(I9217)</f>
        <v>995010</v>
      </c>
      <c r="J9218" s="186">
        <f t="shared" ref="J9218" si="7653">SUM(J9217)</f>
        <v>1063688</v>
      </c>
      <c r="K9218" s="186">
        <f t="shared" ref="K9218" si="7654">SUM(K9217)</f>
        <v>890296</v>
      </c>
      <c r="L9218" s="186">
        <f t="shared" si="7652"/>
        <v>157989</v>
      </c>
      <c r="M9218" s="20">
        <f t="shared" ref="M9218:O9218" si="7655">SUM(M9217)</f>
        <v>88067</v>
      </c>
      <c r="N9218" s="20">
        <f t="shared" si="7655"/>
        <v>58319</v>
      </c>
      <c r="O9218" s="20">
        <f t="shared" si="7655"/>
        <v>11603</v>
      </c>
      <c r="P9218" s="20">
        <f>K9218+L9218</f>
        <v>1048285</v>
      </c>
      <c r="Q9218" s="186">
        <f>IF(J9218=0,"-",P9218/J9218*100)</f>
        <v>98.551925000564083</v>
      </c>
    </row>
    <row r="9219" spans="1:17" x14ac:dyDescent="0.25">
      <c r="A9219" s="216"/>
      <c r="B9219" s="216"/>
      <c r="C9219" s="216"/>
      <c r="D9219" s="216"/>
      <c r="E9219" s="216"/>
      <c r="F9219" s="216"/>
      <c r="G9219" s="217"/>
      <c r="J9219" s="178">
        <v>0</v>
      </c>
      <c r="K9219" s="178">
        <v>0</v>
      </c>
      <c r="L9219" s="178">
        <f>M9219+N9219+O9219</f>
        <v>0</v>
      </c>
      <c r="P9219">
        <f>K9219+L9219</f>
        <v>0</v>
      </c>
      <c r="Q9219" s="160" t="str">
        <f>IF(J9219=0,"-",P9219/J9219*100)</f>
        <v>-</v>
      </c>
    </row>
    <row r="9220" spans="1:17" ht="15.75" thickBot="1" x14ac:dyDescent="0.3">
      <c r="A9220" s="16" t="s">
        <v>1</v>
      </c>
      <c r="B9220" s="16" t="s">
        <v>1</v>
      </c>
      <c r="C9220" s="16" t="s">
        <v>1</v>
      </c>
      <c r="D9220" s="16" t="s">
        <v>1</v>
      </c>
      <c r="E9220" s="16" t="s">
        <v>1</v>
      </c>
      <c r="F9220" s="16" t="s">
        <v>1</v>
      </c>
      <c r="G9220" s="16" t="s">
        <v>1</v>
      </c>
      <c r="H9220" s="22" t="s">
        <v>1</v>
      </c>
      <c r="I9220" s="187"/>
      <c r="J9220" s="187"/>
      <c r="K9220" s="187"/>
      <c r="L9220" s="187"/>
      <c r="M9220" s="22" t="s">
        <v>1</v>
      </c>
      <c r="N9220" s="22" t="s">
        <v>1</v>
      </c>
      <c r="O9220" s="22"/>
      <c r="P9220" s="22"/>
      <c r="Q9220" s="166"/>
    </row>
    <row r="9221" spans="1:17" ht="45.75" thickBot="1" x14ac:dyDescent="0.3">
      <c r="A9221" s="5" t="s">
        <v>4</v>
      </c>
      <c r="B9221" s="5" t="s">
        <v>5</v>
      </c>
      <c r="C9221" s="5" t="s">
        <v>6</v>
      </c>
      <c r="D9221" s="6" t="s">
        <v>1</v>
      </c>
      <c r="E9221" s="5" t="s">
        <v>7</v>
      </c>
      <c r="F9221" s="5" t="s">
        <v>8</v>
      </c>
      <c r="G9221" s="5" t="s">
        <v>9</v>
      </c>
      <c r="H9221" s="5" t="s">
        <v>10</v>
      </c>
      <c r="I9221" s="109" t="s">
        <v>3374</v>
      </c>
      <c r="J9221" s="109" t="s">
        <v>3433</v>
      </c>
      <c r="K9221" s="109" t="s">
        <v>3437</v>
      </c>
      <c r="L9221" s="109" t="s">
        <v>3434</v>
      </c>
      <c r="M9221" s="5" t="s">
        <v>3439</v>
      </c>
      <c r="N9221" s="5" t="s">
        <v>3440</v>
      </c>
      <c r="O9221" s="5" t="s">
        <v>3441</v>
      </c>
      <c r="P9221" s="5" t="s">
        <v>3438</v>
      </c>
      <c r="Q9221" s="162" t="s">
        <v>3302</v>
      </c>
    </row>
    <row r="9222" spans="1:17" x14ac:dyDescent="0.25">
      <c r="A9222" s="7" t="s">
        <v>1</v>
      </c>
      <c r="B9222" s="7" t="s">
        <v>1</v>
      </c>
      <c r="C9222" s="7" t="s">
        <v>1</v>
      </c>
      <c r="D9222" s="8" t="s">
        <v>1</v>
      </c>
      <c r="E9222" s="8" t="s">
        <v>1</v>
      </c>
      <c r="F9222" s="9" t="s">
        <v>1</v>
      </c>
      <c r="G9222" s="10" t="s">
        <v>1</v>
      </c>
      <c r="H9222" s="11" t="s">
        <v>1</v>
      </c>
      <c r="I9222" s="110">
        <v>1</v>
      </c>
      <c r="J9222" s="110">
        <v>2</v>
      </c>
      <c r="K9222" s="110">
        <v>20</v>
      </c>
      <c r="L9222" s="110" t="s">
        <v>3402</v>
      </c>
      <c r="M9222" s="12">
        <v>5</v>
      </c>
      <c r="N9222" s="12">
        <v>6</v>
      </c>
      <c r="O9222" s="12">
        <v>7</v>
      </c>
      <c r="P9222" s="12" t="s">
        <v>3303</v>
      </c>
      <c r="Q9222" s="110">
        <v>9</v>
      </c>
    </row>
    <row r="9223" spans="1:17" x14ac:dyDescent="0.25">
      <c r="A9223" s="1" t="s">
        <v>2839</v>
      </c>
      <c r="B9223" s="1" t="s">
        <v>82</v>
      </c>
      <c r="C9223" s="4" t="s">
        <v>1390</v>
      </c>
      <c r="D9223" s="4" t="s">
        <v>3196</v>
      </c>
      <c r="E9223" s="2" t="s">
        <v>1</v>
      </c>
      <c r="F9223" s="2" t="s">
        <v>1</v>
      </c>
      <c r="G9223" s="2" t="s">
        <v>1</v>
      </c>
      <c r="H9223" s="2" t="s">
        <v>3197</v>
      </c>
      <c r="I9223" s="183">
        <v>0</v>
      </c>
      <c r="J9223" s="183"/>
      <c r="K9223" s="183"/>
      <c r="L9223" s="183"/>
      <c r="M9223" s="3" t="s">
        <v>1</v>
      </c>
      <c r="N9223" s="3" t="s">
        <v>1</v>
      </c>
      <c r="O9223" s="3"/>
      <c r="P9223" s="3"/>
      <c r="Q9223" s="161"/>
    </row>
    <row r="9224" spans="1:17" ht="33.75" x14ac:dyDescent="0.25">
      <c r="A9224" s="1" t="s">
        <v>1</v>
      </c>
      <c r="B9224" s="1" t="s">
        <v>1</v>
      </c>
      <c r="C9224" s="1" t="s">
        <v>1</v>
      </c>
      <c r="D9224" s="2" t="s">
        <v>1</v>
      </c>
      <c r="E9224" s="2" t="s">
        <v>1</v>
      </c>
      <c r="F9224" s="2" t="s">
        <v>1</v>
      </c>
      <c r="G9224" s="2" t="s">
        <v>1</v>
      </c>
      <c r="H9224" s="13" t="s">
        <v>14</v>
      </c>
      <c r="I9224" s="184">
        <f t="shared" ref="I9224:L9224" si="7656">SUM(I9225,I9232,I9234)</f>
        <v>1341877</v>
      </c>
      <c r="J9224" s="184">
        <f t="shared" ref="J9224" si="7657">SUM(J9225,J9232,J9234)</f>
        <v>1308077</v>
      </c>
      <c r="K9224" s="184">
        <f t="shared" ref="K9224" si="7658">SUM(K9225,K9232,K9234)</f>
        <v>980582</v>
      </c>
      <c r="L9224" s="184">
        <f t="shared" si="7656"/>
        <v>327450</v>
      </c>
      <c r="M9224" s="14">
        <f t="shared" ref="M9224:O9224" si="7659">SUM(M9225,M9232,M9234)</f>
        <v>119186</v>
      </c>
      <c r="N9224" s="14">
        <f t="shared" si="7659"/>
        <v>106482</v>
      </c>
      <c r="O9224" s="14">
        <f t="shared" si="7659"/>
        <v>101782</v>
      </c>
      <c r="P9224" s="14">
        <f t="shared" ref="P9224:P9255" si="7660">K9224+L9224</f>
        <v>1308032</v>
      </c>
      <c r="Q9224" s="184">
        <f t="shared" ref="Q9224:Q9254" si="7661">IF(J9224=0,"-",P9224/J9224*100)</f>
        <v>99.996559835544858</v>
      </c>
    </row>
    <row r="9225" spans="1:17" x14ac:dyDescent="0.25">
      <c r="A9225" s="4" t="s">
        <v>2839</v>
      </c>
      <c r="B9225" s="4" t="s">
        <v>82</v>
      </c>
      <c r="C9225" s="4" t="s">
        <v>1390</v>
      </c>
      <c r="D9225" s="4" t="s">
        <v>3196</v>
      </c>
      <c r="E9225" s="2" t="s">
        <v>15</v>
      </c>
      <c r="F9225" s="2" t="s">
        <v>1</v>
      </c>
      <c r="G9225" s="2" t="s">
        <v>1</v>
      </c>
      <c r="H9225" s="2" t="s">
        <v>16</v>
      </c>
      <c r="I9225" s="185">
        <f t="shared" ref="I9225:L9225" si="7662">SUM(I9226:I9227)</f>
        <v>1160835</v>
      </c>
      <c r="J9225" s="185">
        <f t="shared" ref="J9225" si="7663">SUM(J9226:J9227)</f>
        <v>1154335</v>
      </c>
      <c r="K9225" s="185">
        <f t="shared" ref="K9225" si="7664">SUM(K9226:K9227)</f>
        <v>865245</v>
      </c>
      <c r="L9225" s="185">
        <f t="shared" si="7662"/>
        <v>289045</v>
      </c>
      <c r="M9225" s="15">
        <f t="shared" ref="M9225:O9225" si="7665">SUM(M9226:M9227)</f>
        <v>102284</v>
      </c>
      <c r="N9225" s="15">
        <f t="shared" si="7665"/>
        <v>95731</v>
      </c>
      <c r="O9225" s="15">
        <f t="shared" si="7665"/>
        <v>91030</v>
      </c>
      <c r="P9225" s="15">
        <f t="shared" si="7660"/>
        <v>1154290</v>
      </c>
      <c r="Q9225" s="185">
        <f t="shared" si="7661"/>
        <v>99.99610165160027</v>
      </c>
    </row>
    <row r="9226" spans="1:17" x14ac:dyDescent="0.25">
      <c r="A9226" s="4" t="s">
        <v>2839</v>
      </c>
      <c r="B9226" s="4" t="s">
        <v>82</v>
      </c>
      <c r="C9226" s="4" t="s">
        <v>1390</v>
      </c>
      <c r="D9226" s="4" t="s">
        <v>3196</v>
      </c>
      <c r="E9226" s="3" t="s">
        <v>18</v>
      </c>
      <c r="F9226" s="4"/>
      <c r="G9226" s="16" t="s">
        <v>2860</v>
      </c>
      <c r="H9226" s="16" t="s">
        <v>17</v>
      </c>
      <c r="I9226" s="183">
        <v>1070758</v>
      </c>
      <c r="J9226" s="183">
        <v>1064258</v>
      </c>
      <c r="K9226" s="183">
        <v>795000</v>
      </c>
      <c r="L9226" s="183">
        <f>M9226+N9226+O9226</f>
        <v>269258</v>
      </c>
      <c r="M9226" s="17">
        <v>89753</v>
      </c>
      <c r="N9226" s="17">
        <v>89753</v>
      </c>
      <c r="O9226" s="17">
        <v>89752</v>
      </c>
      <c r="P9226" s="17">
        <f t="shared" si="7660"/>
        <v>1064258</v>
      </c>
      <c r="Q9226" s="183">
        <f t="shared" si="7661"/>
        <v>100</v>
      </c>
    </row>
    <row r="9227" spans="1:17" x14ac:dyDescent="0.25">
      <c r="A9227" s="1" t="s">
        <v>2839</v>
      </c>
      <c r="B9227" s="1" t="s">
        <v>82</v>
      </c>
      <c r="C9227" s="1" t="s">
        <v>1390</v>
      </c>
      <c r="D9227" s="1" t="s">
        <v>3196</v>
      </c>
      <c r="E9227" s="1" t="s">
        <v>20</v>
      </c>
      <c r="F9227" s="4" t="s">
        <v>1</v>
      </c>
      <c r="G9227" s="16" t="s">
        <v>1</v>
      </c>
      <c r="H9227" s="2" t="s">
        <v>21</v>
      </c>
      <c r="I9227" s="185">
        <f t="shared" ref="I9227:O9227" si="7666">SUM(I9228:I9231)</f>
        <v>90077</v>
      </c>
      <c r="J9227" s="185">
        <f t="shared" si="7666"/>
        <v>90077</v>
      </c>
      <c r="K9227" s="185">
        <f t="shared" si="7666"/>
        <v>70245</v>
      </c>
      <c r="L9227" s="185">
        <f t="shared" si="7666"/>
        <v>19787</v>
      </c>
      <c r="M9227" s="15">
        <f t="shared" si="7666"/>
        <v>12531</v>
      </c>
      <c r="N9227" s="15">
        <f t="shared" si="7666"/>
        <v>5978</v>
      </c>
      <c r="O9227" s="15">
        <f t="shared" si="7666"/>
        <v>1278</v>
      </c>
      <c r="P9227" s="15">
        <f t="shared" si="7660"/>
        <v>90032</v>
      </c>
      <c r="Q9227" s="185">
        <f t="shared" si="7661"/>
        <v>99.950042741210297</v>
      </c>
    </row>
    <row r="9228" spans="1:17" x14ac:dyDescent="0.25">
      <c r="A9228" s="4" t="s">
        <v>2839</v>
      </c>
      <c r="B9228" s="4" t="s">
        <v>82</v>
      </c>
      <c r="C9228" s="4" t="s">
        <v>1390</v>
      </c>
      <c r="D9228" s="4" t="s">
        <v>3196</v>
      </c>
      <c r="E9228" s="3" t="s">
        <v>22</v>
      </c>
      <c r="F9228" s="4" t="s">
        <v>3198</v>
      </c>
      <c r="G9228" s="16" t="s">
        <v>2860</v>
      </c>
      <c r="H9228" s="16" t="s">
        <v>86</v>
      </c>
      <c r="I9228" s="183">
        <v>12077</v>
      </c>
      <c r="J9228" s="183">
        <v>12077</v>
      </c>
      <c r="K9228" s="183">
        <v>8242</v>
      </c>
      <c r="L9228" s="183">
        <f>M9228+N9228+O9228</f>
        <v>3835</v>
      </c>
      <c r="M9228" s="17">
        <v>1279</v>
      </c>
      <c r="N9228" s="17">
        <v>1278</v>
      </c>
      <c r="O9228" s="17">
        <v>1278</v>
      </c>
      <c r="P9228" s="17">
        <f t="shared" si="7660"/>
        <v>12077</v>
      </c>
      <c r="Q9228" s="183">
        <f t="shared" si="7661"/>
        <v>100</v>
      </c>
    </row>
    <row r="9229" spans="1:17" x14ac:dyDescent="0.25">
      <c r="A9229" s="4" t="s">
        <v>2839</v>
      </c>
      <c r="B9229" s="4" t="s">
        <v>82</v>
      </c>
      <c r="C9229" s="4" t="s">
        <v>1390</v>
      </c>
      <c r="D9229" s="4" t="s">
        <v>3196</v>
      </c>
      <c r="E9229" s="3" t="s">
        <v>22</v>
      </c>
      <c r="F9229" s="4" t="s">
        <v>3199</v>
      </c>
      <c r="G9229" s="16" t="s">
        <v>2860</v>
      </c>
      <c r="H9229" s="16" t="s">
        <v>26</v>
      </c>
      <c r="I9229" s="183">
        <v>55000</v>
      </c>
      <c r="J9229" s="183">
        <v>55000</v>
      </c>
      <c r="K9229" s="183">
        <v>45300</v>
      </c>
      <c r="L9229" s="183">
        <f>M9229+N9229+O9229</f>
        <v>9700</v>
      </c>
      <c r="M9229" s="17">
        <v>5000</v>
      </c>
      <c r="N9229" s="17">
        <v>4700</v>
      </c>
      <c r="O9229" s="17">
        <v>0</v>
      </c>
      <c r="P9229" s="17">
        <f t="shared" si="7660"/>
        <v>55000</v>
      </c>
      <c r="Q9229" s="183">
        <f t="shared" si="7661"/>
        <v>100</v>
      </c>
    </row>
    <row r="9230" spans="1:17" x14ac:dyDescent="0.25">
      <c r="A9230" s="4" t="s">
        <v>2839</v>
      </c>
      <c r="B9230" s="4" t="s">
        <v>82</v>
      </c>
      <c r="C9230" s="4" t="s">
        <v>1390</v>
      </c>
      <c r="D9230" s="4" t="s">
        <v>3196</v>
      </c>
      <c r="E9230" s="3" t="s">
        <v>22</v>
      </c>
      <c r="F9230" s="4" t="s">
        <v>3200</v>
      </c>
      <c r="G9230" s="16" t="s">
        <v>2860</v>
      </c>
      <c r="H9230" s="16" t="s">
        <v>28</v>
      </c>
      <c r="I9230" s="183">
        <v>14000</v>
      </c>
      <c r="J9230" s="183">
        <v>14000</v>
      </c>
      <c r="K9230" s="183">
        <v>13955</v>
      </c>
      <c r="L9230" s="183">
        <f>M9230+N9230+O9230</f>
        <v>0</v>
      </c>
      <c r="M9230" s="17"/>
      <c r="N9230" s="17"/>
      <c r="O9230" s="17"/>
      <c r="P9230" s="17">
        <f t="shared" si="7660"/>
        <v>13955</v>
      </c>
      <c r="Q9230" s="183">
        <f t="shared" si="7661"/>
        <v>99.678571428571431</v>
      </c>
    </row>
    <row r="9231" spans="1:17" x14ac:dyDescent="0.25">
      <c r="A9231" s="4" t="s">
        <v>2839</v>
      </c>
      <c r="B9231" s="4" t="s">
        <v>82</v>
      </c>
      <c r="C9231" s="4" t="s">
        <v>1390</v>
      </c>
      <c r="D9231" s="4" t="s">
        <v>3196</v>
      </c>
      <c r="E9231" s="3" t="s">
        <v>22</v>
      </c>
      <c r="F9231" s="4" t="s">
        <v>3201</v>
      </c>
      <c r="G9231" s="16" t="s">
        <v>2860</v>
      </c>
      <c r="H9231" s="16" t="s">
        <v>30</v>
      </c>
      <c r="I9231" s="183">
        <v>9000</v>
      </c>
      <c r="J9231" s="183">
        <v>9000</v>
      </c>
      <c r="K9231" s="183">
        <v>2748</v>
      </c>
      <c r="L9231" s="183">
        <f>M9231+N9231+O9231</f>
        <v>6252</v>
      </c>
      <c r="M9231" s="17">
        <v>6252</v>
      </c>
      <c r="N9231" s="17"/>
      <c r="O9231" s="17"/>
      <c r="P9231" s="17">
        <f t="shared" si="7660"/>
        <v>9000</v>
      </c>
      <c r="Q9231" s="183">
        <f t="shared" si="7661"/>
        <v>100</v>
      </c>
    </row>
    <row r="9232" spans="1:17" x14ac:dyDescent="0.25">
      <c r="A9232" s="4" t="s">
        <v>2839</v>
      </c>
      <c r="B9232" s="4" t="s">
        <v>82</v>
      </c>
      <c r="C9232" s="4" t="s">
        <v>1390</v>
      </c>
      <c r="D9232" s="4" t="s">
        <v>3196</v>
      </c>
      <c r="E9232" s="2" t="s">
        <v>31</v>
      </c>
      <c r="F9232" s="2" t="s">
        <v>1</v>
      </c>
      <c r="G9232" s="2" t="s">
        <v>1</v>
      </c>
      <c r="H9232" s="2" t="s">
        <v>32</v>
      </c>
      <c r="I9232" s="185">
        <f t="shared" ref="I9232:O9232" si="7667">SUM(I9233)</f>
        <v>115876</v>
      </c>
      <c r="J9232" s="185">
        <f t="shared" si="7667"/>
        <v>115191</v>
      </c>
      <c r="K9232" s="185">
        <f t="shared" si="7667"/>
        <v>82937</v>
      </c>
      <c r="L9232" s="185">
        <f t="shared" si="7667"/>
        <v>32254</v>
      </c>
      <c r="M9232" s="15">
        <f t="shared" si="7667"/>
        <v>10751</v>
      </c>
      <c r="N9232" s="15">
        <f t="shared" si="7667"/>
        <v>10751</v>
      </c>
      <c r="O9232" s="15">
        <f t="shared" si="7667"/>
        <v>10752</v>
      </c>
      <c r="P9232" s="15">
        <f t="shared" si="7660"/>
        <v>115191</v>
      </c>
      <c r="Q9232" s="185">
        <f t="shared" si="7661"/>
        <v>100</v>
      </c>
    </row>
    <row r="9233" spans="1:17" x14ac:dyDescent="0.25">
      <c r="A9233" s="4" t="s">
        <v>2839</v>
      </c>
      <c r="B9233" s="4" t="s">
        <v>82</v>
      </c>
      <c r="C9233" s="4" t="s">
        <v>1390</v>
      </c>
      <c r="D9233" s="4" t="s">
        <v>3196</v>
      </c>
      <c r="E9233" s="3" t="s">
        <v>34</v>
      </c>
      <c r="F9233" s="4"/>
      <c r="G9233" s="16" t="s">
        <v>2860</v>
      </c>
      <c r="H9233" s="16" t="s">
        <v>33</v>
      </c>
      <c r="I9233" s="183">
        <v>115876</v>
      </c>
      <c r="J9233" s="183">
        <v>115191</v>
      </c>
      <c r="K9233" s="183">
        <v>82937</v>
      </c>
      <c r="L9233" s="183">
        <f>M9233+N9233+O9233</f>
        <v>32254</v>
      </c>
      <c r="M9233" s="17">
        <v>10751</v>
      </c>
      <c r="N9233" s="17">
        <v>10751</v>
      </c>
      <c r="O9233" s="17">
        <v>10752</v>
      </c>
      <c r="P9233" s="17">
        <f t="shared" si="7660"/>
        <v>115191</v>
      </c>
      <c r="Q9233" s="183">
        <f t="shared" si="7661"/>
        <v>100</v>
      </c>
    </row>
    <row r="9234" spans="1:17" x14ac:dyDescent="0.25">
      <c r="A9234" s="4" t="s">
        <v>2839</v>
      </c>
      <c r="B9234" s="4" t="s">
        <v>82</v>
      </c>
      <c r="C9234" s="4" t="s">
        <v>1390</v>
      </c>
      <c r="D9234" s="4" t="s">
        <v>3196</v>
      </c>
      <c r="E9234" s="2" t="s">
        <v>35</v>
      </c>
      <c r="F9234" s="2" t="s">
        <v>1</v>
      </c>
      <c r="G9234" s="2" t="s">
        <v>1</v>
      </c>
      <c r="H9234" s="2" t="s">
        <v>36</v>
      </c>
      <c r="I9234" s="185">
        <f t="shared" ref="I9234:O9234" si="7668">SUM(I9235:I9242)</f>
        <v>65166</v>
      </c>
      <c r="J9234" s="185">
        <f t="shared" si="7668"/>
        <v>38551</v>
      </c>
      <c r="K9234" s="185">
        <f t="shared" si="7668"/>
        <v>32400</v>
      </c>
      <c r="L9234" s="185">
        <f t="shared" si="7668"/>
        <v>6151</v>
      </c>
      <c r="M9234" s="15">
        <f t="shared" si="7668"/>
        <v>6151</v>
      </c>
      <c r="N9234" s="15">
        <f t="shared" si="7668"/>
        <v>0</v>
      </c>
      <c r="O9234" s="15">
        <f t="shared" si="7668"/>
        <v>0</v>
      </c>
      <c r="P9234" s="15">
        <f t="shared" si="7660"/>
        <v>38551</v>
      </c>
      <c r="Q9234" s="185">
        <f t="shared" si="7661"/>
        <v>100</v>
      </c>
    </row>
    <row r="9235" spans="1:17" x14ac:dyDescent="0.25">
      <c r="A9235" s="4" t="s">
        <v>2839</v>
      </c>
      <c r="B9235" s="4" t="s">
        <v>82</v>
      </c>
      <c r="C9235" s="4" t="s">
        <v>1390</v>
      </c>
      <c r="D9235" s="4" t="s">
        <v>3196</v>
      </c>
      <c r="E9235" s="3" t="s">
        <v>39</v>
      </c>
      <c r="F9235" s="4"/>
      <c r="G9235" s="16" t="s">
        <v>2860</v>
      </c>
      <c r="H9235" s="16" t="s">
        <v>38</v>
      </c>
      <c r="I9235" s="183">
        <v>5010</v>
      </c>
      <c r="J9235" s="183">
        <v>10</v>
      </c>
      <c r="K9235" s="183">
        <v>0</v>
      </c>
      <c r="L9235" s="183">
        <f t="shared" ref="L9235:L9241" si="7669">M9235+N9235+O9235</f>
        <v>10</v>
      </c>
      <c r="M9235" s="17">
        <v>10</v>
      </c>
      <c r="N9235" s="17"/>
      <c r="O9235" s="17"/>
      <c r="P9235" s="17">
        <f t="shared" si="7660"/>
        <v>10</v>
      </c>
      <c r="Q9235" s="183">
        <f t="shared" si="7661"/>
        <v>100</v>
      </c>
    </row>
    <row r="9236" spans="1:17" x14ac:dyDescent="0.25">
      <c r="A9236" s="4" t="s">
        <v>2839</v>
      </c>
      <c r="B9236" s="4" t="s">
        <v>82</v>
      </c>
      <c r="C9236" s="4" t="s">
        <v>1390</v>
      </c>
      <c r="D9236" s="4" t="s">
        <v>3196</v>
      </c>
      <c r="E9236" s="3" t="s">
        <v>197</v>
      </c>
      <c r="F9236" s="4"/>
      <c r="G9236" s="16" t="s">
        <v>2860</v>
      </c>
      <c r="H9236" s="16" t="s">
        <v>196</v>
      </c>
      <c r="I9236" s="183">
        <v>9500</v>
      </c>
      <c r="J9236" s="183">
        <v>9500</v>
      </c>
      <c r="K9236" s="183">
        <v>8800</v>
      </c>
      <c r="L9236" s="183">
        <f t="shared" si="7669"/>
        <v>700</v>
      </c>
      <c r="M9236" s="17">
        <v>700</v>
      </c>
      <c r="N9236" s="17">
        <v>0</v>
      </c>
      <c r="O9236" s="17">
        <v>0</v>
      </c>
      <c r="P9236" s="17">
        <f t="shared" si="7660"/>
        <v>9500</v>
      </c>
      <c r="Q9236" s="183">
        <f t="shared" si="7661"/>
        <v>100</v>
      </c>
    </row>
    <row r="9237" spans="1:17" x14ac:dyDescent="0.25">
      <c r="A9237" s="4" t="s">
        <v>2839</v>
      </c>
      <c r="B9237" s="4" t="s">
        <v>82</v>
      </c>
      <c r="C9237" s="4" t="s">
        <v>1390</v>
      </c>
      <c r="D9237" s="4" t="s">
        <v>3196</v>
      </c>
      <c r="E9237" s="3" t="s">
        <v>200</v>
      </c>
      <c r="F9237" s="4"/>
      <c r="G9237" s="16" t="s">
        <v>2860</v>
      </c>
      <c r="H9237" s="16" t="s">
        <v>199</v>
      </c>
      <c r="I9237" s="183">
        <v>6200</v>
      </c>
      <c r="J9237" s="183">
        <v>5700</v>
      </c>
      <c r="K9237" s="183">
        <v>5000</v>
      </c>
      <c r="L9237" s="183">
        <f t="shared" si="7669"/>
        <v>700</v>
      </c>
      <c r="M9237" s="17">
        <v>700</v>
      </c>
      <c r="N9237" s="17">
        <v>0</v>
      </c>
      <c r="O9237" s="17">
        <v>0</v>
      </c>
      <c r="P9237" s="17">
        <f t="shared" si="7660"/>
        <v>5700</v>
      </c>
      <c r="Q9237" s="183">
        <f t="shared" si="7661"/>
        <v>100</v>
      </c>
    </row>
    <row r="9238" spans="1:17" x14ac:dyDescent="0.25">
      <c r="A9238" s="4" t="s">
        <v>2839</v>
      </c>
      <c r="B9238" s="4" t="s">
        <v>82</v>
      </c>
      <c r="C9238" s="4" t="s">
        <v>1390</v>
      </c>
      <c r="D9238" s="4" t="s">
        <v>3196</v>
      </c>
      <c r="E9238" s="3" t="s">
        <v>203</v>
      </c>
      <c r="F9238" s="4"/>
      <c r="G9238" s="16" t="s">
        <v>2860</v>
      </c>
      <c r="H9238" s="16" t="s">
        <v>202</v>
      </c>
      <c r="I9238" s="183">
        <v>4500</v>
      </c>
      <c r="J9238" s="183">
        <v>4000</v>
      </c>
      <c r="K9238" s="183">
        <v>3500</v>
      </c>
      <c r="L9238" s="183">
        <f t="shared" si="7669"/>
        <v>500</v>
      </c>
      <c r="M9238" s="17">
        <v>500</v>
      </c>
      <c r="N9238" s="17">
        <v>0</v>
      </c>
      <c r="O9238" s="17">
        <v>0</v>
      </c>
      <c r="P9238" s="17">
        <f t="shared" si="7660"/>
        <v>4000</v>
      </c>
      <c r="Q9238" s="183">
        <f t="shared" si="7661"/>
        <v>100</v>
      </c>
    </row>
    <row r="9239" spans="1:17" x14ac:dyDescent="0.25">
      <c r="A9239" s="4" t="s">
        <v>2839</v>
      </c>
      <c r="B9239" s="4" t="s">
        <v>82</v>
      </c>
      <c r="C9239" s="4" t="s">
        <v>1390</v>
      </c>
      <c r="D9239" s="4" t="s">
        <v>3196</v>
      </c>
      <c r="E9239" s="3" t="s">
        <v>209</v>
      </c>
      <c r="F9239" s="4"/>
      <c r="G9239" s="16" t="s">
        <v>2860</v>
      </c>
      <c r="H9239" s="16" t="s">
        <v>208</v>
      </c>
      <c r="I9239" s="183">
        <v>100</v>
      </c>
      <c r="J9239" s="183">
        <v>100</v>
      </c>
      <c r="K9239" s="183">
        <v>0</v>
      </c>
      <c r="L9239" s="183">
        <f t="shared" si="7669"/>
        <v>100</v>
      </c>
      <c r="M9239" s="17">
        <v>100</v>
      </c>
      <c r="N9239" s="17">
        <v>0</v>
      </c>
      <c r="O9239" s="17">
        <v>0</v>
      </c>
      <c r="P9239" s="17">
        <f t="shared" si="7660"/>
        <v>100</v>
      </c>
      <c r="Q9239" s="183">
        <f t="shared" si="7661"/>
        <v>100</v>
      </c>
    </row>
    <row r="9240" spans="1:17" x14ac:dyDescent="0.25">
      <c r="A9240" s="4" t="s">
        <v>2839</v>
      </c>
      <c r="B9240" s="4" t="s">
        <v>82</v>
      </c>
      <c r="C9240" s="4" t="s">
        <v>1390</v>
      </c>
      <c r="D9240" s="4" t="s">
        <v>3196</v>
      </c>
      <c r="E9240" s="3" t="s">
        <v>212</v>
      </c>
      <c r="F9240" s="4"/>
      <c r="G9240" s="16" t="s">
        <v>2860</v>
      </c>
      <c r="H9240" s="16" t="s">
        <v>211</v>
      </c>
      <c r="I9240" s="183">
        <v>1470</v>
      </c>
      <c r="J9240" s="183">
        <v>1000</v>
      </c>
      <c r="K9240" s="183">
        <v>800</v>
      </c>
      <c r="L9240" s="183">
        <f t="shared" si="7669"/>
        <v>200</v>
      </c>
      <c r="M9240" s="17">
        <v>200</v>
      </c>
      <c r="N9240" s="17"/>
      <c r="O9240" s="17"/>
      <c r="P9240" s="17">
        <f t="shared" si="7660"/>
        <v>1000</v>
      </c>
      <c r="Q9240" s="183">
        <f t="shared" si="7661"/>
        <v>100</v>
      </c>
    </row>
    <row r="9241" spans="1:17" x14ac:dyDescent="0.25">
      <c r="A9241" s="4" t="s">
        <v>2839</v>
      </c>
      <c r="B9241" s="4" t="s">
        <v>82</v>
      </c>
      <c r="C9241" s="4" t="s">
        <v>1390</v>
      </c>
      <c r="D9241" s="4" t="s">
        <v>3196</v>
      </c>
      <c r="E9241" s="3" t="s">
        <v>215</v>
      </c>
      <c r="F9241" s="4"/>
      <c r="G9241" s="16" t="s">
        <v>2860</v>
      </c>
      <c r="H9241" s="16" t="s">
        <v>214</v>
      </c>
      <c r="I9241" s="183">
        <v>2000</v>
      </c>
      <c r="J9241" s="183">
        <v>2000</v>
      </c>
      <c r="K9241" s="183">
        <v>1400</v>
      </c>
      <c r="L9241" s="183">
        <f t="shared" si="7669"/>
        <v>600</v>
      </c>
      <c r="M9241" s="17">
        <v>600</v>
      </c>
      <c r="N9241" s="17">
        <v>0</v>
      </c>
      <c r="O9241" s="17">
        <v>0</v>
      </c>
      <c r="P9241" s="17">
        <f t="shared" si="7660"/>
        <v>2000</v>
      </c>
      <c r="Q9241" s="183">
        <f t="shared" si="7661"/>
        <v>100</v>
      </c>
    </row>
    <row r="9242" spans="1:17" x14ac:dyDescent="0.25">
      <c r="A9242" s="1" t="s">
        <v>2839</v>
      </c>
      <c r="B9242" s="1" t="s">
        <v>82</v>
      </c>
      <c r="C9242" s="1" t="s">
        <v>1390</v>
      </c>
      <c r="D9242" s="1" t="s">
        <v>3196</v>
      </c>
      <c r="E9242" s="1" t="s">
        <v>40</v>
      </c>
      <c r="F9242" s="4" t="s">
        <v>1</v>
      </c>
      <c r="G9242" s="16" t="s">
        <v>1</v>
      </c>
      <c r="H9242" s="2" t="s">
        <v>41</v>
      </c>
      <c r="I9242" s="185">
        <f t="shared" ref="I9242:O9242" si="7670">SUM(I9243:I9245)</f>
        <v>36386</v>
      </c>
      <c r="J9242" s="185">
        <f t="shared" si="7670"/>
        <v>16241</v>
      </c>
      <c r="K9242" s="185">
        <f t="shared" si="7670"/>
        <v>12900</v>
      </c>
      <c r="L9242" s="185">
        <f t="shared" si="7670"/>
        <v>3341</v>
      </c>
      <c r="M9242" s="15">
        <f t="shared" si="7670"/>
        <v>3341</v>
      </c>
      <c r="N9242" s="15">
        <f t="shared" si="7670"/>
        <v>0</v>
      </c>
      <c r="O9242" s="15">
        <f t="shared" si="7670"/>
        <v>0</v>
      </c>
      <c r="P9242" s="15">
        <f t="shared" si="7660"/>
        <v>16241</v>
      </c>
      <c r="Q9242" s="185">
        <f t="shared" si="7661"/>
        <v>100</v>
      </c>
    </row>
    <row r="9243" spans="1:17" x14ac:dyDescent="0.25">
      <c r="A9243" s="4" t="s">
        <v>2839</v>
      </c>
      <c r="B9243" s="4" t="s">
        <v>82</v>
      </c>
      <c r="C9243" s="4" t="s">
        <v>1390</v>
      </c>
      <c r="D9243" s="4" t="s">
        <v>3196</v>
      </c>
      <c r="E9243" s="3" t="s">
        <v>42</v>
      </c>
      <c r="F9243" s="4"/>
      <c r="G9243" s="16" t="s">
        <v>2860</v>
      </c>
      <c r="H9243" s="16" t="s">
        <v>41</v>
      </c>
      <c r="I9243" s="183">
        <v>31743</v>
      </c>
      <c r="J9243" s="183">
        <v>11843</v>
      </c>
      <c r="K9243" s="183">
        <v>9000</v>
      </c>
      <c r="L9243" s="183">
        <f>M9243+N9243+O9243</f>
        <v>2843</v>
      </c>
      <c r="M9243" s="17">
        <v>2843</v>
      </c>
      <c r="N9243" s="17">
        <v>0</v>
      </c>
      <c r="O9243" s="17">
        <v>0</v>
      </c>
      <c r="P9243" s="17">
        <f t="shared" si="7660"/>
        <v>11843</v>
      </c>
      <c r="Q9243" s="183">
        <f t="shared" si="7661"/>
        <v>100</v>
      </c>
    </row>
    <row r="9244" spans="1:17" ht="22.5" x14ac:dyDescent="0.25">
      <c r="A9244" s="4" t="s">
        <v>2839</v>
      </c>
      <c r="B9244" s="4" t="s">
        <v>82</v>
      </c>
      <c r="C9244" s="4" t="s">
        <v>1390</v>
      </c>
      <c r="D9244" s="4" t="s">
        <v>3196</v>
      </c>
      <c r="E9244" s="3" t="s">
        <v>42</v>
      </c>
      <c r="F9244" s="4" t="s">
        <v>3202</v>
      </c>
      <c r="G9244" s="16" t="s">
        <v>2860</v>
      </c>
      <c r="H9244" s="16" t="s">
        <v>56</v>
      </c>
      <c r="I9244" s="183">
        <v>1123</v>
      </c>
      <c r="J9244" s="183">
        <v>1000</v>
      </c>
      <c r="K9244" s="183">
        <v>900</v>
      </c>
      <c r="L9244" s="183">
        <f>M9244+N9244+O9244</f>
        <v>100</v>
      </c>
      <c r="M9244" s="17">
        <v>100</v>
      </c>
      <c r="N9244" s="17">
        <v>0</v>
      </c>
      <c r="O9244" s="17">
        <v>0</v>
      </c>
      <c r="P9244" s="17">
        <f t="shared" si="7660"/>
        <v>1000</v>
      </c>
      <c r="Q9244" s="183">
        <f t="shared" si="7661"/>
        <v>100</v>
      </c>
    </row>
    <row r="9245" spans="1:17" ht="22.5" x14ac:dyDescent="0.25">
      <c r="A9245" s="4" t="s">
        <v>2839</v>
      </c>
      <c r="B9245" s="4" t="s">
        <v>82</v>
      </c>
      <c r="C9245" s="4" t="s">
        <v>1390</v>
      </c>
      <c r="D9245" s="4" t="s">
        <v>3196</v>
      </c>
      <c r="E9245" s="3" t="s">
        <v>42</v>
      </c>
      <c r="F9245" s="4" t="s">
        <v>3203</v>
      </c>
      <c r="G9245" s="16" t="s">
        <v>2860</v>
      </c>
      <c r="H9245" s="16" t="s">
        <v>50</v>
      </c>
      <c r="I9245" s="183">
        <v>3520</v>
      </c>
      <c r="J9245" s="183">
        <v>3398</v>
      </c>
      <c r="K9245" s="183">
        <v>3000</v>
      </c>
      <c r="L9245" s="183">
        <f>M9245+N9245+O9245</f>
        <v>398</v>
      </c>
      <c r="M9245" s="17">
        <v>398</v>
      </c>
      <c r="N9245" s="17">
        <v>0</v>
      </c>
      <c r="O9245" s="17">
        <v>0</v>
      </c>
      <c r="P9245" s="17">
        <f t="shared" si="7660"/>
        <v>3398</v>
      </c>
      <c r="Q9245" s="183">
        <f t="shared" si="7661"/>
        <v>100</v>
      </c>
    </row>
    <row r="9246" spans="1:17" ht="22.5" x14ac:dyDescent="0.25">
      <c r="A9246" s="1" t="s">
        <v>1</v>
      </c>
      <c r="B9246" s="1" t="s">
        <v>1</v>
      </c>
      <c r="C9246" s="1" t="s">
        <v>1</v>
      </c>
      <c r="D9246" s="2" t="s">
        <v>1</v>
      </c>
      <c r="E9246" s="2" t="s">
        <v>1</v>
      </c>
      <c r="F9246" s="2" t="s">
        <v>1</v>
      </c>
      <c r="G9246" s="2" t="s">
        <v>1</v>
      </c>
      <c r="H9246" s="13" t="s">
        <v>57</v>
      </c>
      <c r="I9246" s="184">
        <f t="shared" ref="I9246:O9247" si="7671">SUM(I9247)</f>
        <v>100</v>
      </c>
      <c r="J9246" s="184">
        <f t="shared" si="7671"/>
        <v>0</v>
      </c>
      <c r="K9246" s="184">
        <f t="shared" si="7671"/>
        <v>0</v>
      </c>
      <c r="L9246" s="184">
        <f t="shared" si="7671"/>
        <v>0</v>
      </c>
      <c r="M9246" s="14">
        <f t="shared" si="7671"/>
        <v>0</v>
      </c>
      <c r="N9246" s="14">
        <f t="shared" si="7671"/>
        <v>0</v>
      </c>
      <c r="O9246" s="14">
        <f t="shared" si="7671"/>
        <v>0</v>
      </c>
      <c r="P9246" s="14">
        <f t="shared" si="7660"/>
        <v>0</v>
      </c>
      <c r="Q9246" s="163" t="str">
        <f t="shared" si="7661"/>
        <v>-</v>
      </c>
    </row>
    <row r="9247" spans="1:17" x14ac:dyDescent="0.25">
      <c r="A9247" s="4" t="s">
        <v>2839</v>
      </c>
      <c r="B9247" s="4" t="s">
        <v>82</v>
      </c>
      <c r="C9247" s="4" t="s">
        <v>1390</v>
      </c>
      <c r="D9247" s="4" t="s">
        <v>3196</v>
      </c>
      <c r="E9247" s="2" t="s">
        <v>58</v>
      </c>
      <c r="F9247" s="2" t="s">
        <v>1</v>
      </c>
      <c r="G9247" s="2" t="s">
        <v>1</v>
      </c>
      <c r="H9247" s="2" t="s">
        <v>59</v>
      </c>
      <c r="I9247" s="185">
        <f t="shared" si="7671"/>
        <v>100</v>
      </c>
      <c r="J9247" s="185">
        <f t="shared" si="7671"/>
        <v>0</v>
      </c>
      <c r="K9247" s="185">
        <f t="shared" si="7671"/>
        <v>0</v>
      </c>
      <c r="L9247" s="185">
        <f t="shared" si="7671"/>
        <v>0</v>
      </c>
      <c r="M9247" s="15">
        <f t="shared" si="7671"/>
        <v>0</v>
      </c>
      <c r="N9247" s="15">
        <f t="shared" si="7671"/>
        <v>0</v>
      </c>
      <c r="O9247" s="15">
        <f t="shared" si="7671"/>
        <v>0</v>
      </c>
      <c r="P9247" s="15">
        <f t="shared" si="7660"/>
        <v>0</v>
      </c>
      <c r="Q9247" s="164" t="str">
        <f t="shared" si="7661"/>
        <v>-</v>
      </c>
    </row>
    <row r="9248" spans="1:17" x14ac:dyDescent="0.25">
      <c r="A9248" s="4" t="s">
        <v>2839</v>
      </c>
      <c r="B9248" s="4" t="s">
        <v>82</v>
      </c>
      <c r="C9248" s="4" t="s">
        <v>1390</v>
      </c>
      <c r="D9248" s="4" t="s">
        <v>3196</v>
      </c>
      <c r="E9248" s="3" t="s">
        <v>69</v>
      </c>
      <c r="F9248" s="4"/>
      <c r="G9248" s="16" t="s">
        <v>2860</v>
      </c>
      <c r="H9248" s="16" t="s">
        <v>68</v>
      </c>
      <c r="I9248" s="183">
        <v>100</v>
      </c>
      <c r="J9248" s="183">
        <v>0</v>
      </c>
      <c r="K9248" s="183">
        <v>0</v>
      </c>
      <c r="L9248" s="183">
        <f>M9248+N9248+O9248</f>
        <v>0</v>
      </c>
      <c r="M9248" s="17"/>
      <c r="N9248" s="17"/>
      <c r="O9248" s="17"/>
      <c r="P9248" s="17">
        <f t="shared" si="7660"/>
        <v>0</v>
      </c>
      <c r="Q9248" s="161" t="str">
        <f t="shared" si="7661"/>
        <v>-</v>
      </c>
    </row>
    <row r="9249" spans="1:17" ht="22.5" x14ac:dyDescent="0.25">
      <c r="A9249" s="1" t="s">
        <v>1</v>
      </c>
      <c r="B9249" s="1" t="s">
        <v>1</v>
      </c>
      <c r="C9249" s="1" t="s">
        <v>1</v>
      </c>
      <c r="D9249" s="2" t="s">
        <v>1</v>
      </c>
      <c r="E9249" s="2" t="s">
        <v>1</v>
      </c>
      <c r="F9249" s="2" t="s">
        <v>1</v>
      </c>
      <c r="G9249" s="2" t="s">
        <v>1</v>
      </c>
      <c r="H9249" s="13" t="s">
        <v>70</v>
      </c>
      <c r="I9249" s="184">
        <f t="shared" ref="I9249:O9249" si="7672">SUM(I9250)</f>
        <v>20600</v>
      </c>
      <c r="J9249" s="184">
        <f t="shared" si="7672"/>
        <v>500</v>
      </c>
      <c r="K9249" s="184">
        <f t="shared" si="7672"/>
        <v>500</v>
      </c>
      <c r="L9249" s="184">
        <f t="shared" si="7672"/>
        <v>0</v>
      </c>
      <c r="M9249" s="14">
        <f t="shared" si="7672"/>
        <v>0</v>
      </c>
      <c r="N9249" s="14">
        <f t="shared" si="7672"/>
        <v>0</v>
      </c>
      <c r="O9249" s="14">
        <f t="shared" si="7672"/>
        <v>0</v>
      </c>
      <c r="P9249" s="14">
        <f t="shared" si="7660"/>
        <v>500</v>
      </c>
      <c r="Q9249" s="184">
        <f t="shared" si="7661"/>
        <v>100</v>
      </c>
    </row>
    <row r="9250" spans="1:17" x14ac:dyDescent="0.25">
      <c r="A9250" s="4" t="s">
        <v>2839</v>
      </c>
      <c r="B9250" s="4" t="s">
        <v>82</v>
      </c>
      <c r="C9250" s="4" t="s">
        <v>1390</v>
      </c>
      <c r="D9250" s="4" t="s">
        <v>3196</v>
      </c>
      <c r="E9250" s="2" t="s">
        <v>71</v>
      </c>
      <c r="F9250" s="2" t="s">
        <v>1</v>
      </c>
      <c r="G9250" s="2" t="s">
        <v>1</v>
      </c>
      <c r="H9250" s="2" t="s">
        <v>72</v>
      </c>
      <c r="I9250" s="185">
        <f t="shared" ref="I9250:L9250" si="7673">SUM(I9251:I9253)</f>
        <v>20600</v>
      </c>
      <c r="J9250" s="185">
        <f t="shared" ref="J9250" si="7674">SUM(J9251:J9253)</f>
        <v>500</v>
      </c>
      <c r="K9250" s="185">
        <f t="shared" ref="K9250" si="7675">SUM(K9251:K9253)</f>
        <v>500</v>
      </c>
      <c r="L9250" s="185">
        <f t="shared" si="7673"/>
        <v>0</v>
      </c>
      <c r="M9250" s="15">
        <f t="shared" ref="M9250:O9250" si="7676">SUM(M9251:M9253)</f>
        <v>0</v>
      </c>
      <c r="N9250" s="15">
        <f t="shared" si="7676"/>
        <v>0</v>
      </c>
      <c r="O9250" s="15">
        <f t="shared" si="7676"/>
        <v>0</v>
      </c>
      <c r="P9250" s="15">
        <f t="shared" si="7660"/>
        <v>500</v>
      </c>
      <c r="Q9250" s="185">
        <f t="shared" si="7661"/>
        <v>100</v>
      </c>
    </row>
    <row r="9251" spans="1:17" x14ac:dyDescent="0.25">
      <c r="A9251" s="4" t="s">
        <v>2839</v>
      </c>
      <c r="B9251" s="4" t="s">
        <v>82</v>
      </c>
      <c r="C9251" s="4" t="s">
        <v>1390</v>
      </c>
      <c r="D9251" s="4" t="s">
        <v>3196</v>
      </c>
      <c r="E9251" s="3" t="s">
        <v>75</v>
      </c>
      <c r="F9251" s="4"/>
      <c r="G9251" s="16" t="s">
        <v>2860</v>
      </c>
      <c r="H9251" s="16" t="s">
        <v>74</v>
      </c>
      <c r="I9251" s="183">
        <v>15600</v>
      </c>
      <c r="J9251" s="183">
        <v>500</v>
      </c>
      <c r="K9251" s="183">
        <v>500</v>
      </c>
      <c r="L9251" s="183">
        <f>M9251+N9251+O9251</f>
        <v>0</v>
      </c>
      <c r="M9251" s="17"/>
      <c r="N9251" s="17"/>
      <c r="O9251" s="17"/>
      <c r="P9251" s="17">
        <f t="shared" si="7660"/>
        <v>500</v>
      </c>
      <c r="Q9251" s="183">
        <f t="shared" si="7661"/>
        <v>100</v>
      </c>
    </row>
    <row r="9252" spans="1:17" x14ac:dyDescent="0.25">
      <c r="A9252" s="4" t="s">
        <v>2839</v>
      </c>
      <c r="B9252" s="4" t="s">
        <v>82</v>
      </c>
      <c r="C9252" s="4" t="s">
        <v>1390</v>
      </c>
      <c r="D9252" s="4" t="s">
        <v>3196</v>
      </c>
      <c r="E9252" s="3" t="s">
        <v>183</v>
      </c>
      <c r="F9252" s="4"/>
      <c r="G9252" s="16" t="s">
        <v>2860</v>
      </c>
      <c r="H9252" s="16" t="s">
        <v>182</v>
      </c>
      <c r="I9252" s="183">
        <v>1000</v>
      </c>
      <c r="J9252" s="183">
        <v>0</v>
      </c>
      <c r="K9252" s="183">
        <v>0</v>
      </c>
      <c r="L9252" s="183">
        <f>M9252+N9252+O9252</f>
        <v>0</v>
      </c>
      <c r="M9252" s="17"/>
      <c r="N9252" s="17"/>
      <c r="O9252" s="17"/>
      <c r="P9252" s="17">
        <f t="shared" si="7660"/>
        <v>0</v>
      </c>
      <c r="Q9252" s="161" t="str">
        <f t="shared" si="7661"/>
        <v>-</v>
      </c>
    </row>
    <row r="9253" spans="1:17" x14ac:dyDescent="0.25">
      <c r="A9253" s="4" t="s">
        <v>2839</v>
      </c>
      <c r="B9253" s="4" t="s">
        <v>82</v>
      </c>
      <c r="C9253" s="4" t="s">
        <v>1390</v>
      </c>
      <c r="D9253" s="4" t="s">
        <v>3196</v>
      </c>
      <c r="E9253" s="3" t="s">
        <v>341</v>
      </c>
      <c r="F9253" s="4"/>
      <c r="G9253" s="16" t="s">
        <v>2860</v>
      </c>
      <c r="H9253" s="16" t="s">
        <v>340</v>
      </c>
      <c r="I9253" s="183">
        <v>4000</v>
      </c>
      <c r="J9253" s="183">
        <v>0</v>
      </c>
      <c r="K9253" s="183">
        <v>0</v>
      </c>
      <c r="L9253" s="183">
        <f>M9253+N9253+O9253</f>
        <v>0</v>
      </c>
      <c r="M9253" s="17"/>
      <c r="N9253" s="17"/>
      <c r="O9253" s="17"/>
      <c r="P9253" s="17">
        <f t="shared" si="7660"/>
        <v>0</v>
      </c>
      <c r="Q9253" s="161" t="str">
        <f t="shared" si="7661"/>
        <v>-</v>
      </c>
    </row>
    <row r="9254" spans="1:17" x14ac:dyDescent="0.25">
      <c r="A9254" s="16" t="s">
        <v>1</v>
      </c>
      <c r="B9254" s="16" t="s">
        <v>1</v>
      </c>
      <c r="C9254" s="16" t="s">
        <v>1</v>
      </c>
      <c r="D9254" s="16" t="s">
        <v>1</v>
      </c>
      <c r="E9254" s="16" t="s">
        <v>1</v>
      </c>
      <c r="F9254" s="16" t="s">
        <v>1</v>
      </c>
      <c r="G9254" s="16" t="s">
        <v>1</v>
      </c>
      <c r="H9254" s="13" t="s">
        <v>3204</v>
      </c>
      <c r="I9254" s="184">
        <f t="shared" ref="I9254:O9254" si="7677">SUM(I9224,I9246,I9249)</f>
        <v>1362577</v>
      </c>
      <c r="J9254" s="184">
        <f t="shared" si="7677"/>
        <v>1308577</v>
      </c>
      <c r="K9254" s="184">
        <f t="shared" si="7677"/>
        <v>981082</v>
      </c>
      <c r="L9254" s="184">
        <f t="shared" si="7677"/>
        <v>327450</v>
      </c>
      <c r="M9254" s="14">
        <f t="shared" si="7677"/>
        <v>119186</v>
      </c>
      <c r="N9254" s="14">
        <f t="shared" si="7677"/>
        <v>106482</v>
      </c>
      <c r="O9254" s="14">
        <f t="shared" si="7677"/>
        <v>101782</v>
      </c>
      <c r="P9254" s="14">
        <f t="shared" si="7660"/>
        <v>1308532</v>
      </c>
      <c r="Q9254" s="184">
        <f t="shared" si="7661"/>
        <v>99.996561150012582</v>
      </c>
    </row>
    <row r="9255" spans="1:17" ht="15.75" thickBot="1" x14ac:dyDescent="0.3">
      <c r="A9255" s="16" t="s">
        <v>1</v>
      </c>
      <c r="B9255" s="16" t="s">
        <v>1</v>
      </c>
      <c r="C9255" s="16" t="s">
        <v>1</v>
      </c>
      <c r="D9255" s="16" t="s">
        <v>1</v>
      </c>
      <c r="E9255" s="16" t="s">
        <v>1</v>
      </c>
      <c r="F9255" s="16" t="s">
        <v>1</v>
      </c>
      <c r="G9255" s="16" t="s">
        <v>1</v>
      </c>
      <c r="H9255" s="2" t="s">
        <v>77</v>
      </c>
      <c r="I9255" s="185">
        <v>21</v>
      </c>
      <c r="J9255" s="185">
        <v>21</v>
      </c>
      <c r="K9255" s="185"/>
      <c r="L9255" s="185">
        <f>M9255+N9255+O9255</f>
        <v>0</v>
      </c>
      <c r="M9255" s="15"/>
      <c r="N9255" s="15"/>
      <c r="O9255" s="15"/>
      <c r="P9255" s="15">
        <f t="shared" si="7660"/>
        <v>0</v>
      </c>
      <c r="Q9255" s="164"/>
    </row>
    <row r="9256" spans="1:17" ht="45.75" thickBot="1" x14ac:dyDescent="0.3">
      <c r="A9256" s="212" t="s">
        <v>1</v>
      </c>
      <c r="B9256" s="212" t="s">
        <v>1</v>
      </c>
      <c r="C9256" s="212" t="s">
        <v>1</v>
      </c>
      <c r="D9256" s="212" t="s">
        <v>1</v>
      </c>
      <c r="E9256" s="212" t="s">
        <v>1</v>
      </c>
      <c r="F9256" s="212" t="s">
        <v>1</v>
      </c>
      <c r="G9256" s="214" t="s">
        <v>1</v>
      </c>
      <c r="H9256" s="5" t="s">
        <v>78</v>
      </c>
      <c r="I9256" s="109" t="s">
        <v>3374</v>
      </c>
      <c r="J9256" s="109" t="s">
        <v>3433</v>
      </c>
      <c r="K9256" s="109" t="s">
        <v>3437</v>
      </c>
      <c r="L9256" s="109" t="s">
        <v>3434</v>
      </c>
      <c r="M9256" s="5" t="s">
        <v>3439</v>
      </c>
      <c r="N9256" s="5" t="s">
        <v>3440</v>
      </c>
      <c r="O9256" s="5" t="s">
        <v>3441</v>
      </c>
      <c r="P9256" s="5" t="s">
        <v>3438</v>
      </c>
      <c r="Q9256" s="162" t="s">
        <v>3302</v>
      </c>
    </row>
    <row r="9257" spans="1:17" x14ac:dyDescent="0.25">
      <c r="A9257" s="213"/>
      <c r="B9257" s="213"/>
      <c r="C9257" s="213"/>
      <c r="D9257" s="213"/>
      <c r="E9257" s="213"/>
      <c r="F9257" s="213"/>
      <c r="G9257" s="215"/>
      <c r="H9257" s="18" t="s">
        <v>1</v>
      </c>
      <c r="I9257" s="110">
        <v>1</v>
      </c>
      <c r="J9257" s="110">
        <v>2</v>
      </c>
      <c r="K9257" s="110">
        <v>20</v>
      </c>
      <c r="L9257" s="110" t="s">
        <v>3402</v>
      </c>
      <c r="M9257" s="12">
        <v>5</v>
      </c>
      <c r="N9257" s="12">
        <v>6</v>
      </c>
      <c r="O9257" s="12">
        <v>7</v>
      </c>
      <c r="P9257" s="12" t="s">
        <v>3303</v>
      </c>
      <c r="Q9257" s="110">
        <v>9</v>
      </c>
    </row>
    <row r="9258" spans="1:17" x14ac:dyDescent="0.25">
      <c r="A9258" s="213"/>
      <c r="B9258" s="213"/>
      <c r="C9258" s="213"/>
      <c r="D9258" s="213"/>
      <c r="E9258" s="213"/>
      <c r="F9258" s="213"/>
      <c r="G9258" s="215"/>
      <c r="H9258" s="19" t="s">
        <v>2874</v>
      </c>
      <c r="I9258" s="186">
        <f t="shared" ref="I9258:L9258" si="7678">SUM(I9254)</f>
        <v>1362577</v>
      </c>
      <c r="J9258" s="186">
        <f t="shared" ref="J9258" si="7679">SUM(J9254)</f>
        <v>1308577</v>
      </c>
      <c r="K9258" s="186">
        <f t="shared" ref="K9258" si="7680">SUM(K9254)</f>
        <v>981082</v>
      </c>
      <c r="L9258" s="186">
        <f t="shared" si="7678"/>
        <v>327450</v>
      </c>
      <c r="M9258" s="20">
        <f t="shared" ref="M9258:O9258" si="7681">SUM(M9254)</f>
        <v>119186</v>
      </c>
      <c r="N9258" s="20">
        <f t="shared" si="7681"/>
        <v>106482</v>
      </c>
      <c r="O9258" s="20">
        <f t="shared" si="7681"/>
        <v>101782</v>
      </c>
      <c r="P9258" s="20">
        <f>K9258+L9258</f>
        <v>1308532</v>
      </c>
      <c r="Q9258" s="186">
        <f>IF(J9258=0,"-",P9258/J9258*100)</f>
        <v>99.996561150012582</v>
      </c>
    </row>
    <row r="9259" spans="1:17" x14ac:dyDescent="0.25">
      <c r="A9259" s="213"/>
      <c r="B9259" s="213"/>
      <c r="C9259" s="213"/>
      <c r="D9259" s="213"/>
      <c r="E9259" s="213"/>
      <c r="F9259" s="213"/>
      <c r="G9259" s="215"/>
      <c r="H9259" s="21" t="s">
        <v>80</v>
      </c>
      <c r="I9259" s="186">
        <f t="shared" ref="I9259:L9259" si="7682">SUM(I9258)</f>
        <v>1362577</v>
      </c>
      <c r="J9259" s="186">
        <f t="shared" ref="J9259" si="7683">SUM(J9258)</f>
        <v>1308577</v>
      </c>
      <c r="K9259" s="186">
        <f t="shared" ref="K9259" si="7684">SUM(K9258)</f>
        <v>981082</v>
      </c>
      <c r="L9259" s="186">
        <f t="shared" si="7682"/>
        <v>327450</v>
      </c>
      <c r="M9259" s="20">
        <f t="shared" ref="M9259:O9259" si="7685">SUM(M9258)</f>
        <v>119186</v>
      </c>
      <c r="N9259" s="20">
        <f t="shared" si="7685"/>
        <v>106482</v>
      </c>
      <c r="O9259" s="20">
        <f t="shared" si="7685"/>
        <v>101782</v>
      </c>
      <c r="P9259" s="20">
        <f>K9259+L9259</f>
        <v>1308532</v>
      </c>
      <c r="Q9259" s="186">
        <f>IF(J9259=0,"-",P9259/J9259*100)</f>
        <v>99.996561150012582</v>
      </c>
    </row>
    <row r="9260" spans="1:17" x14ac:dyDescent="0.25">
      <c r="A9260" s="216"/>
      <c r="B9260" s="216"/>
      <c r="C9260" s="216"/>
      <c r="D9260" s="216"/>
      <c r="E9260" s="216"/>
      <c r="F9260" s="216"/>
      <c r="G9260" s="217"/>
      <c r="J9260" s="178">
        <v>0</v>
      </c>
      <c r="K9260" s="178">
        <v>0</v>
      </c>
      <c r="L9260" s="178">
        <f>M9260+N9260+O9260</f>
        <v>0</v>
      </c>
      <c r="P9260">
        <f>K9260+L9260</f>
        <v>0</v>
      </c>
      <c r="Q9260" s="160" t="str">
        <f>IF(J9260=0,"-",P9260/J9260*100)</f>
        <v>-</v>
      </c>
    </row>
    <row r="9261" spans="1:17" x14ac:dyDescent="0.25">
      <c r="A9261" s="16" t="s">
        <v>1</v>
      </c>
      <c r="B9261" s="16" t="s">
        <v>1</v>
      </c>
      <c r="C9261" s="16" t="s">
        <v>1</v>
      </c>
      <c r="D9261" s="16" t="s">
        <v>1</v>
      </c>
      <c r="E9261" s="16" t="s">
        <v>1</v>
      </c>
      <c r="F9261" s="16" t="s">
        <v>1</v>
      </c>
      <c r="G9261" s="16" t="s">
        <v>1</v>
      </c>
      <c r="H9261" s="22" t="s">
        <v>1</v>
      </c>
      <c r="I9261" s="187"/>
      <c r="J9261" s="187"/>
      <c r="K9261" s="187"/>
      <c r="L9261" s="187">
        <f>M9261+N9261+O9261</f>
        <v>0</v>
      </c>
      <c r="M9261" s="22"/>
      <c r="N9261" s="22"/>
      <c r="O9261" s="22"/>
      <c r="P9261" s="22">
        <f>K9261+L9261</f>
        <v>0</v>
      </c>
      <c r="Q9261" s="166"/>
    </row>
    <row r="9262" spans="1:17" x14ac:dyDescent="0.25">
      <c r="A9262" s="16" t="s">
        <v>1</v>
      </c>
      <c r="B9262" s="16" t="s">
        <v>1</v>
      </c>
      <c r="C9262" s="16" t="s">
        <v>1</v>
      </c>
      <c r="D9262" s="16" t="s">
        <v>1</v>
      </c>
      <c r="E9262" s="16" t="s">
        <v>1</v>
      </c>
      <c r="F9262" s="16" t="s">
        <v>1</v>
      </c>
      <c r="G9262" s="16" t="s">
        <v>1</v>
      </c>
      <c r="H9262" s="13" t="s">
        <v>3205</v>
      </c>
      <c r="I9262" s="184">
        <f t="shared" ref="I9262:L9262" si="7686">SUM(I7982,I8023,I8062,I8107,I8156,I8201,I8215,I8260,I8302,I8347,I8393,I8438,I8483,I8527,I8571,I8585,I8633,I8679,I8721,I8767,I8810,I8854,I8899,I8945,I8992,I9036,I9087,I9128,I9173,I9213,I9254)</f>
        <v>198409957</v>
      </c>
      <c r="J9262" s="184">
        <f t="shared" ref="J9262" si="7687">SUM(J7982,J8023,J8062,J8107,J8156,J8201,J8215,J8260,J8302,J8347,J8393,J8438,J8483,J8527,J8571,J8585,J8633,J8679,J8721,J8767,J8810,J8854,J8899,J8945,J8992,J9036,J9087,J9128,J9173,J9213,J9254)</f>
        <v>169053216</v>
      </c>
      <c r="K9262" s="184">
        <f t="shared" ref="K9262" si="7688">SUM(K7982,K8023,K8062,K8107,K8156,K8201,K8215,K8260,K8302,K8347,K8393,K8438,K8483,K8527,K8571,K8585,K8633,K8679,K8721,K8767,K8810,K8854,K8899,K8945,K8992,K9036,K9087,K9128,K9173,K9213,K9254)</f>
        <v>134349928</v>
      </c>
      <c r="L9262" s="184">
        <f t="shared" si="7686"/>
        <v>32300476</v>
      </c>
      <c r="M9262" s="14">
        <f t="shared" ref="M9262:O9262" si="7689">SUM(M7982,M8023,M8062,M8107,M8156,M8201,M8215,M8260,M8302,M8347,M8393,M8438,M8483,M8527,M8571,M8585,M8633,M8679,M8721,M8767,M8810,M8854,M8899,M8945,M8992,M9036,M9087,M9128,M9173,M9213,M9254)</f>
        <v>14229781</v>
      </c>
      <c r="N9262" s="14">
        <f t="shared" si="7689"/>
        <v>12221057</v>
      </c>
      <c r="O9262" s="14">
        <f t="shared" si="7689"/>
        <v>5849638</v>
      </c>
      <c r="P9262" s="14">
        <f>K9262+L9262</f>
        <v>166650404</v>
      </c>
      <c r="Q9262" s="184">
        <f>IF(J9262=0,"-",P9262/J9262*100)</f>
        <v>98.578665312110942</v>
      </c>
    </row>
    <row r="9263" spans="1:17" x14ac:dyDescent="0.25">
      <c r="A9263" s="16" t="s">
        <v>1</v>
      </c>
      <c r="B9263" s="16" t="s">
        <v>1</v>
      </c>
      <c r="C9263" s="16" t="s">
        <v>1</v>
      </c>
      <c r="D9263" s="16" t="s">
        <v>1</v>
      </c>
      <c r="E9263" s="16" t="s">
        <v>1</v>
      </c>
      <c r="F9263" s="16" t="s">
        <v>1</v>
      </c>
      <c r="G9263" s="16" t="s">
        <v>1</v>
      </c>
      <c r="H9263" s="2" t="s">
        <v>77</v>
      </c>
      <c r="I9263" s="185">
        <f t="shared" ref="I9263:J9263" si="7690">SUM(I9255,I9214,I9174,I9129,I9088,I9037,I8993,I8946,I8900,I8855,I8811,I8768,I8722,I8680,I8634,I8586,I8572,I8528,I8484,I8439,I8394,I8348,I8303,I8261,I8216,I8202,I8157,I8108,I8063,I8024,I7983)</f>
        <v>2943</v>
      </c>
      <c r="J9263" s="185">
        <f t="shared" si="7690"/>
        <v>2943</v>
      </c>
      <c r="K9263" s="185"/>
      <c r="L9263" s="185"/>
      <c r="M9263" s="15">
        <f t="shared" ref="M9263:O9263" si="7691">SUM(M9255,M9214,M9174,M9129,M9088,M9037,M8993,M8946,M8900,M8855,M8811,M8768,M8722,M8680,M8634,M8586,M8572,M8528,M8484,M8439,M8394,M8348,M8303,M8261,M8216,M8202,M8157,M8108,M8063,M8024,M7983)</f>
        <v>0</v>
      </c>
      <c r="N9263" s="15">
        <f t="shared" si="7691"/>
        <v>0</v>
      </c>
      <c r="O9263" s="15">
        <f t="shared" si="7691"/>
        <v>0</v>
      </c>
      <c r="P9263" s="15"/>
      <c r="Q9263" s="185">
        <f>IF(J9263=0,"-",P9263/J9263*100)</f>
        <v>0</v>
      </c>
    </row>
    <row r="9264" spans="1:17" x14ac:dyDescent="0.25">
      <c r="A9264" s="16" t="s">
        <v>1</v>
      </c>
      <c r="B9264" s="16" t="s">
        <v>1</v>
      </c>
      <c r="C9264" s="16" t="s">
        <v>1</v>
      </c>
      <c r="D9264" s="16" t="s">
        <v>1</v>
      </c>
      <c r="E9264" s="16" t="s">
        <v>1</v>
      </c>
      <c r="F9264" s="16" t="s">
        <v>1</v>
      </c>
      <c r="G9264" s="16" t="s">
        <v>1</v>
      </c>
      <c r="H9264" s="23" t="s">
        <v>1</v>
      </c>
      <c r="I9264" s="179"/>
      <c r="J9264" s="179"/>
      <c r="K9264" s="179"/>
      <c r="L9264" s="179">
        <f>M9264+N9264+O9264</f>
        <v>0</v>
      </c>
      <c r="M9264" s="24"/>
      <c r="N9264" s="24"/>
      <c r="O9264" s="24"/>
      <c r="P9264" s="24">
        <f>K9264+L9264</f>
        <v>0</v>
      </c>
      <c r="Q9264" s="167"/>
    </row>
    <row r="9265" spans="1:17" x14ac:dyDescent="0.25">
      <c r="A9265" s="16" t="s">
        <v>1</v>
      </c>
      <c r="B9265" s="16" t="s">
        <v>1</v>
      </c>
      <c r="C9265" s="16" t="s">
        <v>1</v>
      </c>
      <c r="D9265" s="16" t="s">
        <v>1</v>
      </c>
      <c r="E9265" s="16" t="s">
        <v>1</v>
      </c>
      <c r="F9265" s="16" t="s">
        <v>1</v>
      </c>
      <c r="G9265" s="16" t="s">
        <v>1</v>
      </c>
      <c r="H9265" s="13" t="s">
        <v>3206</v>
      </c>
      <c r="I9265" s="188">
        <f t="shared" ref="I9265:O9265" si="7692">SUM(I9262,I7857)</f>
        <v>210199384</v>
      </c>
      <c r="J9265" s="188">
        <f t="shared" si="7692"/>
        <v>174601069</v>
      </c>
      <c r="K9265" s="188">
        <f t="shared" si="7692"/>
        <v>139179748</v>
      </c>
      <c r="L9265" s="188">
        <f t="shared" si="7692"/>
        <v>32615313</v>
      </c>
      <c r="M9265" s="25">
        <f t="shared" si="7692"/>
        <v>14349722</v>
      </c>
      <c r="N9265" s="25">
        <f t="shared" si="7692"/>
        <v>12354753</v>
      </c>
      <c r="O9265" s="25">
        <f t="shared" si="7692"/>
        <v>5910838</v>
      </c>
      <c r="P9265" s="25">
        <f>K9265+L9265</f>
        <v>171795061</v>
      </c>
      <c r="Q9265" s="188">
        <f>IF(J9265=0,"-",P9265/J9265*100)</f>
        <v>98.392903310345716</v>
      </c>
    </row>
    <row r="9266" spans="1:17" x14ac:dyDescent="0.25">
      <c r="A9266" s="16" t="s">
        <v>1</v>
      </c>
      <c r="B9266" s="16" t="s">
        <v>1</v>
      </c>
      <c r="C9266" s="16" t="s">
        <v>1</v>
      </c>
      <c r="D9266" s="16" t="s">
        <v>1</v>
      </c>
      <c r="E9266" s="16" t="s">
        <v>1</v>
      </c>
      <c r="F9266" s="16" t="s">
        <v>1</v>
      </c>
      <c r="G9266" s="16" t="s">
        <v>1</v>
      </c>
      <c r="H9266" s="2" t="s">
        <v>112</v>
      </c>
      <c r="I9266" s="185">
        <v>2970</v>
      </c>
      <c r="J9266" s="185">
        <v>2970</v>
      </c>
      <c r="K9266" s="185">
        <v>0</v>
      </c>
      <c r="L9266" s="185"/>
      <c r="M9266" s="15"/>
      <c r="N9266" s="15"/>
      <c r="O9266" s="15"/>
      <c r="P9266" s="15"/>
      <c r="Q9266" s="185">
        <f>IF(J9266=0,"-",P9266/J9266*100)</f>
        <v>0</v>
      </c>
    </row>
    <row r="9267" spans="1:17" ht="22.5" x14ac:dyDescent="0.25">
      <c r="A9267" s="1" t="s">
        <v>3207</v>
      </c>
      <c r="B9267" s="2" t="s">
        <v>1</v>
      </c>
      <c r="C9267" s="2" t="s">
        <v>1</v>
      </c>
      <c r="D9267" s="2" t="s">
        <v>1</v>
      </c>
      <c r="E9267" s="2" t="s">
        <v>1</v>
      </c>
      <c r="F9267" s="2" t="s">
        <v>1</v>
      </c>
      <c r="G9267" s="2" t="s">
        <v>1</v>
      </c>
      <c r="H9267" s="2" t="s">
        <v>3208</v>
      </c>
      <c r="I9267" s="183">
        <v>0</v>
      </c>
      <c r="J9267" s="183"/>
      <c r="K9267" s="183"/>
      <c r="L9267" s="183">
        <f>M9267+N9267+O9267</f>
        <v>0</v>
      </c>
      <c r="M9267" s="3"/>
      <c r="N9267" s="3"/>
      <c r="O9267" s="3"/>
      <c r="P9267" s="3">
        <f>K9267+L9267</f>
        <v>0</v>
      </c>
      <c r="Q9267" s="161"/>
    </row>
    <row r="9268" spans="1:17" ht="15.75" thickBot="1" x14ac:dyDescent="0.3">
      <c r="A9268" s="1" t="s">
        <v>3207</v>
      </c>
      <c r="B9268" s="1" t="s">
        <v>3</v>
      </c>
      <c r="C9268" s="4" t="s">
        <v>1</v>
      </c>
      <c r="D9268" s="4" t="s">
        <v>1</v>
      </c>
      <c r="E9268" s="2" t="s">
        <v>1</v>
      </c>
      <c r="F9268" s="2" t="s">
        <v>1</v>
      </c>
      <c r="G9268" s="2" t="s">
        <v>1</v>
      </c>
      <c r="H9268" s="2" t="s">
        <v>1</v>
      </c>
      <c r="I9268" s="183"/>
      <c r="J9268" s="183"/>
      <c r="K9268" s="183"/>
      <c r="L9268" s="183">
        <f>M9268+N9268+O9268</f>
        <v>0</v>
      </c>
      <c r="M9268" s="3"/>
      <c r="N9268" s="3"/>
      <c r="O9268" s="3"/>
      <c r="P9268" s="3">
        <f>K9268+L9268</f>
        <v>0</v>
      </c>
      <c r="Q9268" s="161"/>
    </row>
    <row r="9269" spans="1:17" ht="45.75" thickBot="1" x14ac:dyDescent="0.3">
      <c r="A9269" s="5" t="s">
        <v>4</v>
      </c>
      <c r="B9269" s="5" t="s">
        <v>5</v>
      </c>
      <c r="C9269" s="5" t="s">
        <v>6</v>
      </c>
      <c r="D9269" s="6" t="s">
        <v>1</v>
      </c>
      <c r="E9269" s="5" t="s">
        <v>7</v>
      </c>
      <c r="F9269" s="5" t="s">
        <v>8</v>
      </c>
      <c r="G9269" s="5" t="s">
        <v>9</v>
      </c>
      <c r="H9269" s="5" t="s">
        <v>10</v>
      </c>
      <c r="I9269" s="109" t="s">
        <v>3374</v>
      </c>
      <c r="J9269" s="109" t="s">
        <v>3433</v>
      </c>
      <c r="K9269" s="109" t="s">
        <v>3437</v>
      </c>
      <c r="L9269" s="109" t="s">
        <v>3434</v>
      </c>
      <c r="M9269" s="5" t="s">
        <v>3439</v>
      </c>
      <c r="N9269" s="5" t="s">
        <v>3440</v>
      </c>
      <c r="O9269" s="5" t="s">
        <v>3441</v>
      </c>
      <c r="P9269" s="5" t="s">
        <v>3438</v>
      </c>
      <c r="Q9269" s="162" t="s">
        <v>3302</v>
      </c>
    </row>
    <row r="9270" spans="1:17" x14ac:dyDescent="0.25">
      <c r="A9270" s="7" t="s">
        <v>1</v>
      </c>
      <c r="B9270" s="7" t="s">
        <v>1</v>
      </c>
      <c r="C9270" s="7" t="s">
        <v>1</v>
      </c>
      <c r="D9270" s="8" t="s">
        <v>1</v>
      </c>
      <c r="E9270" s="8" t="s">
        <v>1</v>
      </c>
      <c r="F9270" s="9" t="s">
        <v>1</v>
      </c>
      <c r="G9270" s="10" t="s">
        <v>1</v>
      </c>
      <c r="H9270" s="11" t="s">
        <v>1</v>
      </c>
      <c r="I9270" s="110">
        <v>1</v>
      </c>
      <c r="J9270" s="110">
        <v>2</v>
      </c>
      <c r="K9270" s="110">
        <v>20</v>
      </c>
      <c r="L9270" s="110" t="s">
        <v>3402</v>
      </c>
      <c r="M9270" s="12">
        <v>5</v>
      </c>
      <c r="N9270" s="12">
        <v>6</v>
      </c>
      <c r="O9270" s="12">
        <v>7</v>
      </c>
      <c r="P9270" s="12" t="s">
        <v>3303</v>
      </c>
      <c r="Q9270" s="110">
        <v>9</v>
      </c>
    </row>
    <row r="9271" spans="1:17" ht="22.5" x14ac:dyDescent="0.25">
      <c r="A9271" s="1" t="s">
        <v>3207</v>
      </c>
      <c r="B9271" s="1" t="s">
        <v>3</v>
      </c>
      <c r="C9271" s="4" t="s">
        <v>12</v>
      </c>
      <c r="D9271" s="4" t="s">
        <v>3209</v>
      </c>
      <c r="E9271" s="2" t="s">
        <v>1</v>
      </c>
      <c r="F9271" s="2" t="s">
        <v>1</v>
      </c>
      <c r="G9271" s="2" t="s">
        <v>1</v>
      </c>
      <c r="H9271" s="2" t="s">
        <v>3208</v>
      </c>
      <c r="I9271" s="183">
        <v>0</v>
      </c>
      <c r="J9271" s="183"/>
      <c r="K9271" s="183"/>
      <c r="L9271" s="183">
        <f>M9271+N9271+O9271</f>
        <v>0</v>
      </c>
      <c r="M9271" s="3"/>
      <c r="N9271" s="3"/>
      <c r="O9271" s="3"/>
      <c r="P9271" s="3">
        <f t="shared" ref="P9271:P9300" si="7693">K9271+L9271</f>
        <v>0</v>
      </c>
      <c r="Q9271" s="161"/>
    </row>
    <row r="9272" spans="1:17" ht="33.75" x14ac:dyDescent="0.25">
      <c r="A9272" s="1" t="s">
        <v>1</v>
      </c>
      <c r="B9272" s="1" t="s">
        <v>1</v>
      </c>
      <c r="C9272" s="1" t="s">
        <v>1</v>
      </c>
      <c r="D9272" s="2" t="s">
        <v>1</v>
      </c>
      <c r="E9272" s="2" t="s">
        <v>1</v>
      </c>
      <c r="F9272" s="2" t="s">
        <v>1</v>
      </c>
      <c r="G9272" s="2" t="s">
        <v>1</v>
      </c>
      <c r="H9272" s="13" t="s">
        <v>14</v>
      </c>
      <c r="I9272" s="184">
        <f t="shared" ref="I9272:L9272" si="7694">SUM(I9273,I9281,I9283)</f>
        <v>1000000</v>
      </c>
      <c r="J9272" s="184">
        <f t="shared" ref="J9272" si="7695">SUM(J9273,J9281,J9283)</f>
        <v>400000</v>
      </c>
      <c r="K9272" s="184">
        <f t="shared" ref="K9272" si="7696">SUM(K9273,K9281,K9283)</f>
        <v>120143.66666666667</v>
      </c>
      <c r="L9272" s="184">
        <f t="shared" si="7694"/>
        <v>0</v>
      </c>
      <c r="M9272" s="14">
        <f t="shared" ref="M9272:O9272" si="7697">SUM(M9273,M9281,M9283)</f>
        <v>0</v>
      </c>
      <c r="N9272" s="14">
        <f t="shared" si="7697"/>
        <v>0</v>
      </c>
      <c r="O9272" s="14">
        <f t="shared" si="7697"/>
        <v>0</v>
      </c>
      <c r="P9272" s="14">
        <f t="shared" si="7693"/>
        <v>120143.66666666667</v>
      </c>
      <c r="Q9272" s="184">
        <f t="shared" ref="Q9272:Q9299" si="7698">IF(J9272=0,"-",P9272/J9272*100)</f>
        <v>30.035916666666669</v>
      </c>
    </row>
    <row r="9273" spans="1:17" x14ac:dyDescent="0.25">
      <c r="A9273" s="4" t="s">
        <v>3207</v>
      </c>
      <c r="B9273" s="4" t="s">
        <v>3</v>
      </c>
      <c r="C9273" s="4" t="s">
        <v>12</v>
      </c>
      <c r="D9273" s="4" t="s">
        <v>3209</v>
      </c>
      <c r="E9273" s="2" t="s">
        <v>15</v>
      </c>
      <c r="F9273" s="2" t="s">
        <v>1</v>
      </c>
      <c r="G9273" s="2" t="s">
        <v>1</v>
      </c>
      <c r="H9273" s="2" t="s">
        <v>16</v>
      </c>
      <c r="I9273" s="185">
        <f t="shared" ref="I9273:L9273" si="7699">SUM(I9274:I9275)</f>
        <v>748700</v>
      </c>
      <c r="J9273" s="185">
        <f t="shared" ref="J9273" si="7700">SUM(J9274:J9275)</f>
        <v>274200</v>
      </c>
      <c r="K9273" s="185">
        <f t="shared" ref="K9273" si="7701">SUM(K9274:K9275)</f>
        <v>81028</v>
      </c>
      <c r="L9273" s="185">
        <f t="shared" si="7699"/>
        <v>0</v>
      </c>
      <c r="M9273" s="15">
        <f t="shared" ref="M9273:O9273" si="7702">SUM(M9274:M9275)</f>
        <v>0</v>
      </c>
      <c r="N9273" s="15">
        <f t="shared" si="7702"/>
        <v>0</v>
      </c>
      <c r="O9273" s="15">
        <f t="shared" si="7702"/>
        <v>0</v>
      </c>
      <c r="P9273" s="15">
        <f t="shared" si="7693"/>
        <v>81028</v>
      </c>
      <c r="Q9273" s="185">
        <f t="shared" si="7698"/>
        <v>29.550692924872358</v>
      </c>
    </row>
    <row r="9274" spans="1:17" x14ac:dyDescent="0.25">
      <c r="A9274" s="4" t="s">
        <v>3207</v>
      </c>
      <c r="B9274" s="4" t="s">
        <v>3</v>
      </c>
      <c r="C9274" s="4" t="s">
        <v>12</v>
      </c>
      <c r="D9274" s="4" t="s">
        <v>3209</v>
      </c>
      <c r="E9274" s="3" t="s">
        <v>18</v>
      </c>
      <c r="F9274" s="4"/>
      <c r="G9274" s="16" t="s">
        <v>737</v>
      </c>
      <c r="H9274" s="16" t="s">
        <v>17</v>
      </c>
      <c r="I9274" s="183">
        <v>573600</v>
      </c>
      <c r="J9274" s="183">
        <v>186600</v>
      </c>
      <c r="K9274" s="183">
        <v>62200</v>
      </c>
      <c r="L9274" s="183">
        <f>M9274+N9274+O9274</f>
        <v>0</v>
      </c>
      <c r="M9274" s="17"/>
      <c r="N9274" s="17"/>
      <c r="O9274" s="17"/>
      <c r="P9274" s="17">
        <f t="shared" si="7693"/>
        <v>62200</v>
      </c>
      <c r="Q9274" s="183">
        <f t="shared" si="7698"/>
        <v>33.333333333333329</v>
      </c>
    </row>
    <row r="9275" spans="1:17" x14ac:dyDescent="0.25">
      <c r="A9275" s="1" t="s">
        <v>3207</v>
      </c>
      <c r="B9275" s="1" t="s">
        <v>3</v>
      </c>
      <c r="C9275" s="1" t="s">
        <v>12</v>
      </c>
      <c r="D9275" s="1" t="s">
        <v>3209</v>
      </c>
      <c r="E9275" s="1" t="s">
        <v>20</v>
      </c>
      <c r="F9275" s="4" t="s">
        <v>1</v>
      </c>
      <c r="G9275" s="16" t="s">
        <v>1</v>
      </c>
      <c r="H9275" s="2" t="s">
        <v>21</v>
      </c>
      <c r="I9275" s="185">
        <f t="shared" ref="I9275:O9275" si="7703">SUM(I9276:I9280)</f>
        <v>175100</v>
      </c>
      <c r="J9275" s="185">
        <f t="shared" si="7703"/>
        <v>87600</v>
      </c>
      <c r="K9275" s="185">
        <f t="shared" si="7703"/>
        <v>18828</v>
      </c>
      <c r="L9275" s="185">
        <f t="shared" si="7703"/>
        <v>0</v>
      </c>
      <c r="M9275" s="15">
        <f t="shared" si="7703"/>
        <v>0</v>
      </c>
      <c r="N9275" s="15">
        <f t="shared" si="7703"/>
        <v>0</v>
      </c>
      <c r="O9275" s="15">
        <f t="shared" si="7703"/>
        <v>0</v>
      </c>
      <c r="P9275" s="15">
        <f t="shared" si="7693"/>
        <v>18828</v>
      </c>
      <c r="Q9275" s="185">
        <f t="shared" si="7698"/>
        <v>21.493150684931507</v>
      </c>
    </row>
    <row r="9276" spans="1:17" x14ac:dyDescent="0.25">
      <c r="A9276" s="4" t="s">
        <v>3207</v>
      </c>
      <c r="B9276" s="4" t="s">
        <v>3</v>
      </c>
      <c r="C9276" s="4" t="s">
        <v>12</v>
      </c>
      <c r="D9276" s="4" t="s">
        <v>3209</v>
      </c>
      <c r="E9276" s="3" t="s">
        <v>22</v>
      </c>
      <c r="F9276" s="4" t="s">
        <v>3210</v>
      </c>
      <c r="G9276" s="16" t="s">
        <v>737</v>
      </c>
      <c r="H9276" s="16" t="s">
        <v>86</v>
      </c>
      <c r="I9276" s="183">
        <v>28000</v>
      </c>
      <c r="J9276" s="183">
        <v>14000</v>
      </c>
      <c r="K9276" s="183">
        <v>4664</v>
      </c>
      <c r="L9276" s="183">
        <f>M9276+N9276+O9276</f>
        <v>0</v>
      </c>
      <c r="M9276" s="17"/>
      <c r="N9276" s="17"/>
      <c r="O9276" s="17"/>
      <c r="P9276" s="17">
        <f t="shared" si="7693"/>
        <v>4664</v>
      </c>
      <c r="Q9276" s="183">
        <f t="shared" si="7698"/>
        <v>33.31428571428571</v>
      </c>
    </row>
    <row r="9277" spans="1:17" x14ac:dyDescent="0.25">
      <c r="A9277" s="4" t="s">
        <v>3207</v>
      </c>
      <c r="B9277" s="4" t="s">
        <v>3</v>
      </c>
      <c r="C9277" s="4" t="s">
        <v>12</v>
      </c>
      <c r="D9277" s="4" t="s">
        <v>3209</v>
      </c>
      <c r="E9277" s="3" t="s">
        <v>22</v>
      </c>
      <c r="F9277" s="4" t="s">
        <v>3211</v>
      </c>
      <c r="G9277" s="16" t="s">
        <v>737</v>
      </c>
      <c r="H9277" s="16" t="s">
        <v>26</v>
      </c>
      <c r="I9277" s="183">
        <v>85000</v>
      </c>
      <c r="J9277" s="183">
        <v>42500</v>
      </c>
      <c r="K9277" s="183">
        <v>14164</v>
      </c>
      <c r="L9277" s="183">
        <f>M9277+N9277+O9277</f>
        <v>0</v>
      </c>
      <c r="M9277" s="17"/>
      <c r="N9277" s="17"/>
      <c r="O9277" s="17"/>
      <c r="P9277" s="17">
        <f t="shared" si="7693"/>
        <v>14164</v>
      </c>
      <c r="Q9277" s="183">
        <f t="shared" si="7698"/>
        <v>33.327058823529413</v>
      </c>
    </row>
    <row r="9278" spans="1:17" x14ac:dyDescent="0.25">
      <c r="A9278" s="4" t="s">
        <v>3207</v>
      </c>
      <c r="B9278" s="4" t="s">
        <v>3</v>
      </c>
      <c r="C9278" s="4" t="s">
        <v>12</v>
      </c>
      <c r="D9278" s="4" t="s">
        <v>3209</v>
      </c>
      <c r="E9278" s="3" t="s">
        <v>22</v>
      </c>
      <c r="F9278" s="4" t="s">
        <v>3212</v>
      </c>
      <c r="G9278" s="16" t="s">
        <v>737</v>
      </c>
      <c r="H9278" s="16" t="s">
        <v>28</v>
      </c>
      <c r="I9278" s="183">
        <v>37000</v>
      </c>
      <c r="J9278" s="183">
        <v>18500</v>
      </c>
      <c r="K9278" s="183">
        <v>0</v>
      </c>
      <c r="L9278" s="183">
        <f>M9278+N9278+O9278</f>
        <v>0</v>
      </c>
      <c r="M9278" s="17"/>
      <c r="N9278" s="17"/>
      <c r="O9278" s="17"/>
      <c r="P9278" s="17">
        <f t="shared" si="7693"/>
        <v>0</v>
      </c>
      <c r="Q9278" s="183">
        <f t="shared" si="7698"/>
        <v>0</v>
      </c>
    </row>
    <row r="9279" spans="1:17" x14ac:dyDescent="0.25">
      <c r="A9279" s="4" t="s">
        <v>3207</v>
      </c>
      <c r="B9279" s="4" t="s">
        <v>3</v>
      </c>
      <c r="C9279" s="4" t="s">
        <v>12</v>
      </c>
      <c r="D9279" s="4" t="s">
        <v>3209</v>
      </c>
      <c r="E9279" s="3" t="s">
        <v>22</v>
      </c>
      <c r="F9279" s="4" t="s">
        <v>3213</v>
      </c>
      <c r="G9279" s="16" t="s">
        <v>737</v>
      </c>
      <c r="H9279" s="16" t="s">
        <v>24</v>
      </c>
      <c r="I9279" s="183">
        <v>100</v>
      </c>
      <c r="J9279" s="183">
        <v>100</v>
      </c>
      <c r="K9279" s="183">
        <v>0</v>
      </c>
      <c r="L9279" s="183">
        <f>M9279+N9279+O9279</f>
        <v>0</v>
      </c>
      <c r="M9279" s="17"/>
      <c r="N9279" s="17"/>
      <c r="O9279" s="17"/>
      <c r="P9279" s="17">
        <f t="shared" si="7693"/>
        <v>0</v>
      </c>
      <c r="Q9279" s="183">
        <f t="shared" si="7698"/>
        <v>0</v>
      </c>
    </row>
    <row r="9280" spans="1:17" x14ac:dyDescent="0.25">
      <c r="A9280" s="4" t="s">
        <v>3207</v>
      </c>
      <c r="B9280" s="4" t="s">
        <v>3</v>
      </c>
      <c r="C9280" s="4" t="s">
        <v>12</v>
      </c>
      <c r="D9280" s="4" t="s">
        <v>3209</v>
      </c>
      <c r="E9280" s="3" t="s">
        <v>22</v>
      </c>
      <c r="F9280" s="4" t="s">
        <v>3214</v>
      </c>
      <c r="G9280" s="16" t="s">
        <v>737</v>
      </c>
      <c r="H9280" s="16" t="s">
        <v>30</v>
      </c>
      <c r="I9280" s="183">
        <v>25000</v>
      </c>
      <c r="J9280" s="183">
        <v>12500</v>
      </c>
      <c r="K9280" s="183">
        <v>0</v>
      </c>
      <c r="L9280" s="183">
        <f>M9280+N9280+O9280</f>
        <v>0</v>
      </c>
      <c r="M9280" s="17"/>
      <c r="N9280" s="17"/>
      <c r="O9280" s="17"/>
      <c r="P9280" s="17">
        <f t="shared" si="7693"/>
        <v>0</v>
      </c>
      <c r="Q9280" s="183">
        <f t="shared" si="7698"/>
        <v>0</v>
      </c>
    </row>
    <row r="9281" spans="1:17" x14ac:dyDescent="0.25">
      <c r="A9281" s="4" t="s">
        <v>3207</v>
      </c>
      <c r="B9281" s="4" t="s">
        <v>3</v>
      </c>
      <c r="C9281" s="4" t="s">
        <v>12</v>
      </c>
      <c r="D9281" s="4" t="s">
        <v>3209</v>
      </c>
      <c r="E9281" s="2" t="s">
        <v>31</v>
      </c>
      <c r="F9281" s="2" t="s">
        <v>1</v>
      </c>
      <c r="G9281" s="2" t="s">
        <v>1</v>
      </c>
      <c r="H9281" s="2" t="s">
        <v>32</v>
      </c>
      <c r="I9281" s="185">
        <f t="shared" ref="I9281:O9281" si="7704">SUM(I9282)</f>
        <v>140000</v>
      </c>
      <c r="J9281" s="185">
        <f t="shared" si="7704"/>
        <v>70000</v>
      </c>
      <c r="K9281" s="185">
        <f t="shared" si="7704"/>
        <v>23332</v>
      </c>
      <c r="L9281" s="185">
        <f t="shared" si="7704"/>
        <v>0</v>
      </c>
      <c r="M9281" s="15">
        <f t="shared" si="7704"/>
        <v>0</v>
      </c>
      <c r="N9281" s="15">
        <f t="shared" si="7704"/>
        <v>0</v>
      </c>
      <c r="O9281" s="15">
        <f t="shared" si="7704"/>
        <v>0</v>
      </c>
      <c r="P9281" s="15">
        <f t="shared" si="7693"/>
        <v>23332</v>
      </c>
      <c r="Q9281" s="185">
        <f t="shared" si="7698"/>
        <v>33.331428571428575</v>
      </c>
    </row>
    <row r="9282" spans="1:17" x14ac:dyDescent="0.25">
      <c r="A9282" s="4" t="s">
        <v>3207</v>
      </c>
      <c r="B9282" s="4" t="s">
        <v>3</v>
      </c>
      <c r="C9282" s="4" t="s">
        <v>12</v>
      </c>
      <c r="D9282" s="4" t="s">
        <v>3209</v>
      </c>
      <c r="E9282" s="3" t="s">
        <v>34</v>
      </c>
      <c r="F9282" s="4"/>
      <c r="G9282" s="16" t="s">
        <v>737</v>
      </c>
      <c r="H9282" s="16" t="s">
        <v>33</v>
      </c>
      <c r="I9282" s="183">
        <v>140000</v>
      </c>
      <c r="J9282" s="183">
        <v>70000</v>
      </c>
      <c r="K9282" s="183">
        <v>23332</v>
      </c>
      <c r="L9282" s="183">
        <f>M9282+N9282+O9282</f>
        <v>0</v>
      </c>
      <c r="M9282" s="17"/>
      <c r="N9282" s="17"/>
      <c r="O9282" s="17"/>
      <c r="P9282" s="17">
        <f t="shared" si="7693"/>
        <v>23332</v>
      </c>
      <c r="Q9282" s="183">
        <f t="shared" si="7698"/>
        <v>33.331428571428575</v>
      </c>
    </row>
    <row r="9283" spans="1:17" x14ac:dyDescent="0.25">
      <c r="A9283" s="4" t="s">
        <v>3207</v>
      </c>
      <c r="B9283" s="4" t="s">
        <v>3</v>
      </c>
      <c r="C9283" s="4" t="s">
        <v>12</v>
      </c>
      <c r="D9283" s="4" t="s">
        <v>3209</v>
      </c>
      <c r="E9283" s="2" t="s">
        <v>35</v>
      </c>
      <c r="F9283" s="2" t="s">
        <v>1</v>
      </c>
      <c r="G9283" s="2" t="s">
        <v>1</v>
      </c>
      <c r="H9283" s="2" t="s">
        <v>36</v>
      </c>
      <c r="I9283" s="185">
        <f t="shared" ref="I9283:O9283" si="7705">SUM(I9284:I9292)</f>
        <v>111300</v>
      </c>
      <c r="J9283" s="185">
        <f t="shared" si="7705"/>
        <v>55800</v>
      </c>
      <c r="K9283" s="185">
        <f t="shared" si="7705"/>
        <v>15783.666666666666</v>
      </c>
      <c r="L9283" s="185">
        <f t="shared" si="7705"/>
        <v>0</v>
      </c>
      <c r="M9283" s="15">
        <f t="shared" si="7705"/>
        <v>0</v>
      </c>
      <c r="N9283" s="15">
        <f t="shared" si="7705"/>
        <v>0</v>
      </c>
      <c r="O9283" s="15">
        <f t="shared" si="7705"/>
        <v>0</v>
      </c>
      <c r="P9283" s="15">
        <f t="shared" si="7693"/>
        <v>15783.666666666666</v>
      </c>
      <c r="Q9283" s="185">
        <f t="shared" si="7698"/>
        <v>28.286140979689367</v>
      </c>
    </row>
    <row r="9284" spans="1:17" x14ac:dyDescent="0.25">
      <c r="A9284" s="4" t="s">
        <v>3207</v>
      </c>
      <c r="B9284" s="4" t="s">
        <v>3</v>
      </c>
      <c r="C9284" s="4" t="s">
        <v>12</v>
      </c>
      <c r="D9284" s="4" t="s">
        <v>3209</v>
      </c>
      <c r="E9284" s="3" t="s">
        <v>39</v>
      </c>
      <c r="F9284" s="4"/>
      <c r="G9284" s="16" t="s">
        <v>737</v>
      </c>
      <c r="H9284" s="16" t="s">
        <v>38</v>
      </c>
      <c r="I9284" s="183">
        <v>100</v>
      </c>
      <c r="J9284" s="183">
        <v>100</v>
      </c>
      <c r="K9284" s="183">
        <v>24</v>
      </c>
      <c r="L9284" s="183">
        <f t="shared" ref="L9284:L9291" si="7706">M9284+N9284+O9284</f>
        <v>0</v>
      </c>
      <c r="M9284" s="17"/>
      <c r="N9284" s="17"/>
      <c r="O9284" s="17"/>
      <c r="P9284" s="17">
        <f t="shared" si="7693"/>
        <v>24</v>
      </c>
      <c r="Q9284" s="183">
        <f t="shared" si="7698"/>
        <v>24</v>
      </c>
    </row>
    <row r="9285" spans="1:17" x14ac:dyDescent="0.25">
      <c r="A9285" s="4" t="s">
        <v>3207</v>
      </c>
      <c r="B9285" s="4" t="s">
        <v>3</v>
      </c>
      <c r="C9285" s="4" t="s">
        <v>12</v>
      </c>
      <c r="D9285" s="4" t="s">
        <v>3209</v>
      </c>
      <c r="E9285" s="3" t="s">
        <v>197</v>
      </c>
      <c r="F9285" s="4"/>
      <c r="G9285" s="16" t="s">
        <v>737</v>
      </c>
      <c r="H9285" s="16" t="s">
        <v>196</v>
      </c>
      <c r="I9285" s="183">
        <v>10000</v>
      </c>
      <c r="J9285" s="183">
        <v>5000</v>
      </c>
      <c r="K9285" s="183">
        <v>1664</v>
      </c>
      <c r="L9285" s="183">
        <f t="shared" si="7706"/>
        <v>0</v>
      </c>
      <c r="M9285" s="17"/>
      <c r="N9285" s="17"/>
      <c r="O9285" s="17"/>
      <c r="P9285" s="17">
        <f t="shared" si="7693"/>
        <v>1664</v>
      </c>
      <c r="Q9285" s="183">
        <f t="shared" si="7698"/>
        <v>33.28</v>
      </c>
    </row>
    <row r="9286" spans="1:17" x14ac:dyDescent="0.25">
      <c r="A9286" s="4" t="s">
        <v>3207</v>
      </c>
      <c r="B9286" s="4" t="s">
        <v>3</v>
      </c>
      <c r="C9286" s="4" t="s">
        <v>12</v>
      </c>
      <c r="D9286" s="4" t="s">
        <v>3209</v>
      </c>
      <c r="E9286" s="3" t="s">
        <v>200</v>
      </c>
      <c r="F9286" s="4"/>
      <c r="G9286" s="16" t="s">
        <v>737</v>
      </c>
      <c r="H9286" s="16" t="s">
        <v>199</v>
      </c>
      <c r="I9286" s="183">
        <v>5000</v>
      </c>
      <c r="J9286" s="183">
        <v>2500</v>
      </c>
      <c r="K9286" s="183">
        <v>832</v>
      </c>
      <c r="L9286" s="183">
        <f t="shared" si="7706"/>
        <v>0</v>
      </c>
      <c r="M9286" s="17"/>
      <c r="N9286" s="17"/>
      <c r="O9286" s="17"/>
      <c r="P9286" s="17">
        <f t="shared" si="7693"/>
        <v>832</v>
      </c>
      <c r="Q9286" s="183">
        <f t="shared" si="7698"/>
        <v>33.28</v>
      </c>
    </row>
    <row r="9287" spans="1:17" x14ac:dyDescent="0.25">
      <c r="A9287" s="4" t="s">
        <v>3207</v>
      </c>
      <c r="B9287" s="4" t="s">
        <v>3</v>
      </c>
      <c r="C9287" s="4" t="s">
        <v>12</v>
      </c>
      <c r="D9287" s="4" t="s">
        <v>3209</v>
      </c>
      <c r="E9287" s="3" t="s">
        <v>203</v>
      </c>
      <c r="F9287" s="4"/>
      <c r="G9287" s="16" t="s">
        <v>737</v>
      </c>
      <c r="H9287" s="16" t="s">
        <v>202</v>
      </c>
      <c r="I9287" s="183">
        <v>5000</v>
      </c>
      <c r="J9287" s="183">
        <v>2500</v>
      </c>
      <c r="K9287" s="183">
        <v>832</v>
      </c>
      <c r="L9287" s="183">
        <f t="shared" si="7706"/>
        <v>0</v>
      </c>
      <c r="M9287" s="17"/>
      <c r="N9287" s="17"/>
      <c r="O9287" s="17"/>
      <c r="P9287" s="17">
        <f t="shared" si="7693"/>
        <v>832</v>
      </c>
      <c r="Q9287" s="183">
        <f t="shared" si="7698"/>
        <v>33.28</v>
      </c>
    </row>
    <row r="9288" spans="1:17" x14ac:dyDescent="0.25">
      <c r="A9288" s="4" t="s">
        <v>3207</v>
      </c>
      <c r="B9288" s="4" t="s">
        <v>3</v>
      </c>
      <c r="C9288" s="4" t="s">
        <v>12</v>
      </c>
      <c r="D9288" s="4" t="s">
        <v>3209</v>
      </c>
      <c r="E9288" s="3" t="s">
        <v>206</v>
      </c>
      <c r="F9288" s="4"/>
      <c r="G9288" s="16" t="s">
        <v>737</v>
      </c>
      <c r="H9288" s="16" t="s">
        <v>205</v>
      </c>
      <c r="I9288" s="183">
        <v>10000</v>
      </c>
      <c r="J9288" s="183">
        <v>5000</v>
      </c>
      <c r="K9288" s="183">
        <v>1664</v>
      </c>
      <c r="L9288" s="183">
        <f t="shared" si="7706"/>
        <v>0</v>
      </c>
      <c r="M9288" s="17"/>
      <c r="N9288" s="17"/>
      <c r="O9288" s="17"/>
      <c r="P9288" s="17">
        <f t="shared" si="7693"/>
        <v>1664</v>
      </c>
      <c r="Q9288" s="183">
        <f t="shared" si="7698"/>
        <v>33.28</v>
      </c>
    </row>
    <row r="9289" spans="1:17" x14ac:dyDescent="0.25">
      <c r="A9289" s="4" t="s">
        <v>3207</v>
      </c>
      <c r="B9289" s="4" t="s">
        <v>3</v>
      </c>
      <c r="C9289" s="4" t="s">
        <v>12</v>
      </c>
      <c r="D9289" s="4" t="s">
        <v>3209</v>
      </c>
      <c r="E9289" s="3" t="s">
        <v>209</v>
      </c>
      <c r="F9289" s="4"/>
      <c r="G9289" s="16" t="s">
        <v>737</v>
      </c>
      <c r="H9289" s="16" t="s">
        <v>208</v>
      </c>
      <c r="I9289" s="183">
        <v>60000</v>
      </c>
      <c r="J9289" s="183">
        <v>30000</v>
      </c>
      <c r="K9289" s="183">
        <v>7500</v>
      </c>
      <c r="L9289" s="183">
        <f t="shared" si="7706"/>
        <v>0</v>
      </c>
      <c r="M9289" s="17"/>
      <c r="N9289" s="17"/>
      <c r="O9289" s="17"/>
      <c r="P9289" s="17">
        <f t="shared" si="7693"/>
        <v>7500</v>
      </c>
      <c r="Q9289" s="183">
        <f t="shared" si="7698"/>
        <v>25</v>
      </c>
    </row>
    <row r="9290" spans="1:17" x14ac:dyDescent="0.25">
      <c r="A9290" s="4" t="s">
        <v>3207</v>
      </c>
      <c r="B9290" s="4" t="s">
        <v>3</v>
      </c>
      <c r="C9290" s="4" t="s">
        <v>12</v>
      </c>
      <c r="D9290" s="4" t="s">
        <v>3209</v>
      </c>
      <c r="E9290" s="3" t="s">
        <v>212</v>
      </c>
      <c r="F9290" s="4"/>
      <c r="G9290" s="16" t="s">
        <v>737</v>
      </c>
      <c r="H9290" s="16" t="s">
        <v>211</v>
      </c>
      <c r="I9290" s="183">
        <v>4000</v>
      </c>
      <c r="J9290" s="183">
        <v>2000</v>
      </c>
      <c r="K9290" s="183">
        <v>664</v>
      </c>
      <c r="L9290" s="183">
        <f t="shared" si="7706"/>
        <v>0</v>
      </c>
      <c r="M9290" s="17"/>
      <c r="N9290" s="17"/>
      <c r="O9290" s="17"/>
      <c r="P9290" s="17">
        <f t="shared" si="7693"/>
        <v>664</v>
      </c>
      <c r="Q9290" s="183">
        <f t="shared" si="7698"/>
        <v>33.200000000000003</v>
      </c>
    </row>
    <row r="9291" spans="1:17" x14ac:dyDescent="0.25">
      <c r="A9291" s="4" t="s">
        <v>3207</v>
      </c>
      <c r="B9291" s="4" t="s">
        <v>3</v>
      </c>
      <c r="C9291" s="4" t="s">
        <v>12</v>
      </c>
      <c r="D9291" s="4" t="s">
        <v>3209</v>
      </c>
      <c r="E9291" s="3" t="s">
        <v>215</v>
      </c>
      <c r="F9291" s="4"/>
      <c r="G9291" s="16" t="s">
        <v>737</v>
      </c>
      <c r="H9291" s="16" t="s">
        <v>214</v>
      </c>
      <c r="I9291" s="183">
        <v>7000</v>
      </c>
      <c r="J9291" s="183">
        <v>3500</v>
      </c>
      <c r="K9291" s="183">
        <v>875.66666666666674</v>
      </c>
      <c r="L9291" s="183">
        <f t="shared" si="7706"/>
        <v>0</v>
      </c>
      <c r="M9291" s="17"/>
      <c r="N9291" s="17"/>
      <c r="O9291" s="17"/>
      <c r="P9291" s="17">
        <f t="shared" si="7693"/>
        <v>875.66666666666674</v>
      </c>
      <c r="Q9291" s="183">
        <f t="shared" si="7698"/>
        <v>25.019047619047619</v>
      </c>
    </row>
    <row r="9292" spans="1:17" x14ac:dyDescent="0.25">
      <c r="A9292" s="1" t="s">
        <v>3207</v>
      </c>
      <c r="B9292" s="1" t="s">
        <v>3</v>
      </c>
      <c r="C9292" s="1" t="s">
        <v>12</v>
      </c>
      <c r="D9292" s="1" t="s">
        <v>3209</v>
      </c>
      <c r="E9292" s="1" t="s">
        <v>40</v>
      </c>
      <c r="F9292" s="4" t="s">
        <v>1</v>
      </c>
      <c r="G9292" s="16" t="s">
        <v>1</v>
      </c>
      <c r="H9292" s="2" t="s">
        <v>41</v>
      </c>
      <c r="I9292" s="185">
        <f t="shared" ref="I9292:O9292" si="7707">SUM(I9293:I9295)</f>
        <v>10200</v>
      </c>
      <c r="J9292" s="185">
        <f t="shared" si="7707"/>
        <v>5200</v>
      </c>
      <c r="K9292" s="185">
        <f t="shared" si="7707"/>
        <v>1728</v>
      </c>
      <c r="L9292" s="185">
        <f t="shared" si="7707"/>
        <v>0</v>
      </c>
      <c r="M9292" s="15">
        <f t="shared" si="7707"/>
        <v>0</v>
      </c>
      <c r="N9292" s="15">
        <f t="shared" si="7707"/>
        <v>0</v>
      </c>
      <c r="O9292" s="15">
        <f t="shared" si="7707"/>
        <v>0</v>
      </c>
      <c r="P9292" s="15">
        <f t="shared" si="7693"/>
        <v>1728</v>
      </c>
      <c r="Q9292" s="185">
        <f t="shared" si="7698"/>
        <v>33.230769230769234</v>
      </c>
    </row>
    <row r="9293" spans="1:17" x14ac:dyDescent="0.25">
      <c r="A9293" s="4" t="s">
        <v>3207</v>
      </c>
      <c r="B9293" s="4" t="s">
        <v>3</v>
      </c>
      <c r="C9293" s="4" t="s">
        <v>12</v>
      </c>
      <c r="D9293" s="4" t="s">
        <v>3209</v>
      </c>
      <c r="E9293" s="3" t="s">
        <v>42</v>
      </c>
      <c r="F9293" s="4"/>
      <c r="G9293" s="16" t="s">
        <v>737</v>
      </c>
      <c r="H9293" s="16" t="s">
        <v>41</v>
      </c>
      <c r="I9293" s="183">
        <v>10000</v>
      </c>
      <c r="J9293" s="183">
        <v>5000</v>
      </c>
      <c r="K9293" s="183">
        <v>1664</v>
      </c>
      <c r="L9293" s="183">
        <f>M9293+N9293+O9293</f>
        <v>0</v>
      </c>
      <c r="M9293" s="17"/>
      <c r="N9293" s="17"/>
      <c r="O9293" s="17"/>
      <c r="P9293" s="17">
        <f t="shared" si="7693"/>
        <v>1664</v>
      </c>
      <c r="Q9293" s="183">
        <f t="shared" si="7698"/>
        <v>33.28</v>
      </c>
    </row>
    <row r="9294" spans="1:17" ht="22.5" x14ac:dyDescent="0.25">
      <c r="A9294" s="4" t="s">
        <v>3207</v>
      </c>
      <c r="B9294" s="4" t="s">
        <v>3</v>
      </c>
      <c r="C9294" s="4" t="s">
        <v>12</v>
      </c>
      <c r="D9294" s="4" t="s">
        <v>3209</v>
      </c>
      <c r="E9294" s="3" t="s">
        <v>42</v>
      </c>
      <c r="F9294" s="4" t="s">
        <v>3215</v>
      </c>
      <c r="G9294" s="16" t="s">
        <v>737</v>
      </c>
      <c r="H9294" s="16" t="s">
        <v>50</v>
      </c>
      <c r="I9294" s="183">
        <v>100</v>
      </c>
      <c r="J9294" s="183">
        <v>100</v>
      </c>
      <c r="K9294" s="183">
        <v>32</v>
      </c>
      <c r="L9294" s="183">
        <f>M9294+N9294+O9294</f>
        <v>0</v>
      </c>
      <c r="M9294" s="17"/>
      <c r="N9294" s="17"/>
      <c r="O9294" s="17"/>
      <c r="P9294" s="17">
        <f t="shared" si="7693"/>
        <v>32</v>
      </c>
      <c r="Q9294" s="183">
        <f t="shared" si="7698"/>
        <v>32</v>
      </c>
    </row>
    <row r="9295" spans="1:17" ht="22.5" x14ac:dyDescent="0.25">
      <c r="A9295" s="4" t="s">
        <v>3207</v>
      </c>
      <c r="B9295" s="4" t="s">
        <v>3</v>
      </c>
      <c r="C9295" s="4" t="s">
        <v>12</v>
      </c>
      <c r="D9295" s="4" t="s">
        <v>3209</v>
      </c>
      <c r="E9295" s="3" t="s">
        <v>42</v>
      </c>
      <c r="F9295" s="4" t="s">
        <v>3216</v>
      </c>
      <c r="G9295" s="16" t="s">
        <v>737</v>
      </c>
      <c r="H9295" s="16" t="s">
        <v>56</v>
      </c>
      <c r="I9295" s="183">
        <v>100</v>
      </c>
      <c r="J9295" s="183">
        <v>100</v>
      </c>
      <c r="K9295" s="183">
        <v>32</v>
      </c>
      <c r="L9295" s="183">
        <f>M9295+N9295+O9295</f>
        <v>0</v>
      </c>
      <c r="M9295" s="17"/>
      <c r="N9295" s="17"/>
      <c r="O9295" s="17"/>
      <c r="P9295" s="17">
        <f t="shared" si="7693"/>
        <v>32</v>
      </c>
      <c r="Q9295" s="183">
        <f t="shared" si="7698"/>
        <v>32</v>
      </c>
    </row>
    <row r="9296" spans="1:17" ht="22.5" x14ac:dyDescent="0.25">
      <c r="A9296" s="1" t="s">
        <v>1</v>
      </c>
      <c r="B9296" s="1" t="s">
        <v>1</v>
      </c>
      <c r="C9296" s="1" t="s">
        <v>1</v>
      </c>
      <c r="D9296" s="2" t="s">
        <v>1</v>
      </c>
      <c r="E9296" s="2" t="s">
        <v>1</v>
      </c>
      <c r="F9296" s="2" t="s">
        <v>1</v>
      </c>
      <c r="G9296" s="2" t="s">
        <v>1</v>
      </c>
      <c r="H9296" s="13" t="s">
        <v>70</v>
      </c>
      <c r="I9296" s="184">
        <f t="shared" ref="I9296:O9297" si="7708">SUM(I9297)</f>
        <v>200000</v>
      </c>
      <c r="J9296" s="184">
        <f t="shared" si="7708"/>
        <v>100000</v>
      </c>
      <c r="K9296" s="184">
        <f t="shared" si="7708"/>
        <v>24999</v>
      </c>
      <c r="L9296" s="184">
        <f t="shared" si="7708"/>
        <v>0</v>
      </c>
      <c r="M9296" s="14">
        <f t="shared" si="7708"/>
        <v>0</v>
      </c>
      <c r="N9296" s="14">
        <f t="shared" si="7708"/>
        <v>0</v>
      </c>
      <c r="O9296" s="14">
        <f t="shared" si="7708"/>
        <v>0</v>
      </c>
      <c r="P9296" s="14">
        <f t="shared" si="7693"/>
        <v>24999</v>
      </c>
      <c r="Q9296" s="184">
        <f t="shared" si="7698"/>
        <v>24.998999999999999</v>
      </c>
    </row>
    <row r="9297" spans="1:17" x14ac:dyDescent="0.25">
      <c r="A9297" s="4" t="s">
        <v>3207</v>
      </c>
      <c r="B9297" s="4" t="s">
        <v>3</v>
      </c>
      <c r="C9297" s="4" t="s">
        <v>12</v>
      </c>
      <c r="D9297" s="4" t="s">
        <v>3209</v>
      </c>
      <c r="E9297" s="2" t="s">
        <v>71</v>
      </c>
      <c r="F9297" s="2" t="s">
        <v>1</v>
      </c>
      <c r="G9297" s="2" t="s">
        <v>1</v>
      </c>
      <c r="H9297" s="2" t="s">
        <v>72</v>
      </c>
      <c r="I9297" s="185">
        <f t="shared" si="7708"/>
        <v>200000</v>
      </c>
      <c r="J9297" s="185">
        <f t="shared" si="7708"/>
        <v>100000</v>
      </c>
      <c r="K9297" s="185">
        <f t="shared" si="7708"/>
        <v>24999</v>
      </c>
      <c r="L9297" s="185">
        <f t="shared" si="7708"/>
        <v>0</v>
      </c>
      <c r="M9297" s="15">
        <f t="shared" si="7708"/>
        <v>0</v>
      </c>
      <c r="N9297" s="15">
        <f t="shared" si="7708"/>
        <v>0</v>
      </c>
      <c r="O9297" s="15">
        <f t="shared" si="7708"/>
        <v>0</v>
      </c>
      <c r="P9297" s="15">
        <f t="shared" si="7693"/>
        <v>24999</v>
      </c>
      <c r="Q9297" s="185">
        <f t="shared" si="7698"/>
        <v>24.998999999999999</v>
      </c>
    </row>
    <row r="9298" spans="1:17" x14ac:dyDescent="0.25">
      <c r="A9298" s="4" t="s">
        <v>3207</v>
      </c>
      <c r="B9298" s="4" t="s">
        <v>3</v>
      </c>
      <c r="C9298" s="4" t="s">
        <v>12</v>
      </c>
      <c r="D9298" s="4" t="s">
        <v>3209</v>
      </c>
      <c r="E9298" s="3" t="s">
        <v>75</v>
      </c>
      <c r="F9298" s="4"/>
      <c r="G9298" s="16" t="s">
        <v>737</v>
      </c>
      <c r="H9298" s="16" t="s">
        <v>74</v>
      </c>
      <c r="I9298" s="183">
        <v>200000</v>
      </c>
      <c r="J9298" s="183">
        <v>100000</v>
      </c>
      <c r="K9298" s="183">
        <v>24999</v>
      </c>
      <c r="L9298" s="183">
        <f>M9298+N9298+O9298</f>
        <v>0</v>
      </c>
      <c r="M9298" s="17"/>
      <c r="N9298" s="17"/>
      <c r="O9298" s="17"/>
      <c r="P9298" s="17">
        <f t="shared" si="7693"/>
        <v>24999</v>
      </c>
      <c r="Q9298" s="183">
        <f t="shared" si="7698"/>
        <v>24.998999999999999</v>
      </c>
    </row>
    <row r="9299" spans="1:17" ht="22.5" x14ac:dyDescent="0.25">
      <c r="A9299" s="16" t="s">
        <v>1</v>
      </c>
      <c r="B9299" s="16" t="s">
        <v>1</v>
      </c>
      <c r="C9299" s="16" t="s">
        <v>1</v>
      </c>
      <c r="D9299" s="16" t="s">
        <v>1</v>
      </c>
      <c r="E9299" s="16" t="s">
        <v>1</v>
      </c>
      <c r="F9299" s="16" t="s">
        <v>1</v>
      </c>
      <c r="G9299" s="16" t="s">
        <v>1</v>
      </c>
      <c r="H9299" s="13" t="s">
        <v>3217</v>
      </c>
      <c r="I9299" s="184">
        <f t="shared" ref="I9299:O9299" si="7709">SUM(I9296,I9272)</f>
        <v>1200000</v>
      </c>
      <c r="J9299" s="184">
        <f t="shared" si="7709"/>
        <v>500000</v>
      </c>
      <c r="K9299" s="184">
        <f t="shared" si="7709"/>
        <v>145142.66666666669</v>
      </c>
      <c r="L9299" s="184">
        <f>SUM(L9296,L9272)</f>
        <v>0</v>
      </c>
      <c r="M9299" s="14">
        <f t="shared" si="7709"/>
        <v>0</v>
      </c>
      <c r="N9299" s="14">
        <f t="shared" si="7709"/>
        <v>0</v>
      </c>
      <c r="O9299" s="14">
        <f t="shared" si="7709"/>
        <v>0</v>
      </c>
      <c r="P9299" s="14">
        <f t="shared" si="7693"/>
        <v>145142.66666666669</v>
      </c>
      <c r="Q9299" s="184">
        <f t="shared" si="7698"/>
        <v>29.028533333333339</v>
      </c>
    </row>
    <row r="9300" spans="1:17" ht="15.75" thickBot="1" x14ac:dyDescent="0.3">
      <c r="A9300" s="16" t="s">
        <v>1</v>
      </c>
      <c r="B9300" s="16" t="s">
        <v>1</v>
      </c>
      <c r="C9300" s="16" t="s">
        <v>1</v>
      </c>
      <c r="D9300" s="16" t="s">
        <v>1</v>
      </c>
      <c r="E9300" s="16" t="s">
        <v>1</v>
      </c>
      <c r="F9300" s="16" t="s">
        <v>1</v>
      </c>
      <c r="G9300" s="16" t="s">
        <v>1</v>
      </c>
      <c r="H9300" s="2" t="s">
        <v>77</v>
      </c>
      <c r="I9300" s="185">
        <v>60</v>
      </c>
      <c r="J9300" s="185">
        <v>5000</v>
      </c>
      <c r="K9300" s="185"/>
      <c r="L9300" s="185">
        <f>M9300+N9300+O9300</f>
        <v>0</v>
      </c>
      <c r="M9300" s="15"/>
      <c r="N9300" s="15"/>
      <c r="O9300" s="15"/>
      <c r="P9300" s="15">
        <f t="shared" si="7693"/>
        <v>0</v>
      </c>
      <c r="Q9300" s="164"/>
    </row>
    <row r="9301" spans="1:17" ht="45.75" thickBot="1" x14ac:dyDescent="0.3">
      <c r="A9301" s="212" t="s">
        <v>1</v>
      </c>
      <c r="B9301" s="212" t="s">
        <v>1</v>
      </c>
      <c r="C9301" s="212" t="s">
        <v>1</v>
      </c>
      <c r="D9301" s="212" t="s">
        <v>1</v>
      </c>
      <c r="E9301" s="212" t="s">
        <v>1</v>
      </c>
      <c r="F9301" s="212" t="s">
        <v>1</v>
      </c>
      <c r="G9301" s="214" t="s">
        <v>1</v>
      </c>
      <c r="H9301" s="5" t="s">
        <v>78</v>
      </c>
      <c r="I9301" s="109" t="s">
        <v>3374</v>
      </c>
      <c r="J9301" s="109" t="s">
        <v>3433</v>
      </c>
      <c r="K9301" s="109" t="s">
        <v>3437</v>
      </c>
      <c r="L9301" s="109" t="s">
        <v>3434</v>
      </c>
      <c r="M9301" s="5" t="s">
        <v>3439</v>
      </c>
      <c r="N9301" s="5" t="s">
        <v>3440</v>
      </c>
      <c r="O9301" s="5" t="s">
        <v>3441</v>
      </c>
      <c r="P9301" s="5" t="s">
        <v>3438</v>
      </c>
      <c r="Q9301" s="162" t="s">
        <v>3302</v>
      </c>
    </row>
    <row r="9302" spans="1:17" x14ac:dyDescent="0.25">
      <c r="A9302" s="213"/>
      <c r="B9302" s="213"/>
      <c r="C9302" s="213"/>
      <c r="D9302" s="213"/>
      <c r="E9302" s="213"/>
      <c r="F9302" s="213"/>
      <c r="G9302" s="215"/>
      <c r="H9302" s="18" t="s">
        <v>1</v>
      </c>
      <c r="I9302" s="110">
        <v>1</v>
      </c>
      <c r="J9302" s="110">
        <v>2</v>
      </c>
      <c r="K9302" s="110">
        <v>20</v>
      </c>
      <c r="L9302" s="110" t="s">
        <v>3402</v>
      </c>
      <c r="M9302" s="12">
        <v>5</v>
      </c>
      <c r="N9302" s="12">
        <v>6</v>
      </c>
      <c r="O9302" s="12">
        <v>7</v>
      </c>
      <c r="P9302" s="12" t="s">
        <v>3303</v>
      </c>
      <c r="Q9302" s="110">
        <v>9</v>
      </c>
    </row>
    <row r="9303" spans="1:17" x14ac:dyDescent="0.25">
      <c r="A9303" s="213"/>
      <c r="B9303" s="213"/>
      <c r="C9303" s="213"/>
      <c r="D9303" s="213"/>
      <c r="E9303" s="213"/>
      <c r="F9303" s="213"/>
      <c r="G9303" s="215"/>
      <c r="H9303" s="19" t="s">
        <v>813</v>
      </c>
      <c r="I9303" s="186">
        <f t="shared" ref="I9303:L9303" si="7710">SUM(I9299)</f>
        <v>1200000</v>
      </c>
      <c r="J9303" s="186">
        <f t="shared" ref="J9303" si="7711">SUM(J9299)</f>
        <v>500000</v>
      </c>
      <c r="K9303" s="186">
        <f t="shared" ref="K9303" si="7712">SUM(K9299)</f>
        <v>145142.66666666669</v>
      </c>
      <c r="L9303" s="186">
        <f t="shared" si="7710"/>
        <v>0</v>
      </c>
      <c r="M9303" s="20">
        <f t="shared" ref="M9303:O9303" si="7713">SUM(M9299)</f>
        <v>0</v>
      </c>
      <c r="N9303" s="20">
        <f t="shared" si="7713"/>
        <v>0</v>
      </c>
      <c r="O9303" s="20">
        <f t="shared" si="7713"/>
        <v>0</v>
      </c>
      <c r="P9303" s="20">
        <f t="shared" ref="P9303:P9312" si="7714">K9303+L9303</f>
        <v>145142.66666666669</v>
      </c>
      <c r="Q9303" s="186">
        <f>IF(J9303=0,"-",P9303/J9303*100)</f>
        <v>29.028533333333339</v>
      </c>
    </row>
    <row r="9304" spans="1:17" x14ac:dyDescent="0.25">
      <c r="A9304" s="213"/>
      <c r="B9304" s="213"/>
      <c r="C9304" s="213"/>
      <c r="D9304" s="213"/>
      <c r="E9304" s="213"/>
      <c r="F9304" s="213"/>
      <c r="G9304" s="215"/>
      <c r="H9304" s="21" t="s">
        <v>80</v>
      </c>
      <c r="I9304" s="186">
        <f t="shared" ref="I9304:L9304" si="7715">SUM(I9303)</f>
        <v>1200000</v>
      </c>
      <c r="J9304" s="186">
        <f t="shared" ref="J9304" si="7716">SUM(J9303)</f>
        <v>500000</v>
      </c>
      <c r="K9304" s="186">
        <f t="shared" ref="K9304" si="7717">SUM(K9303)</f>
        <v>145142.66666666669</v>
      </c>
      <c r="L9304" s="186">
        <f t="shared" si="7715"/>
        <v>0</v>
      </c>
      <c r="M9304" s="20">
        <f t="shared" ref="M9304:O9304" si="7718">SUM(M9303)</f>
        <v>0</v>
      </c>
      <c r="N9304" s="20">
        <f t="shared" si="7718"/>
        <v>0</v>
      </c>
      <c r="O9304" s="20">
        <f t="shared" si="7718"/>
        <v>0</v>
      </c>
      <c r="P9304" s="20">
        <f t="shared" si="7714"/>
        <v>145142.66666666669</v>
      </c>
      <c r="Q9304" s="186">
        <f>IF(J9304=0,"-",P9304/J9304*100)</f>
        <v>29.028533333333339</v>
      </c>
    </row>
    <row r="9305" spans="1:17" x14ac:dyDescent="0.25">
      <c r="A9305" s="216"/>
      <c r="B9305" s="216"/>
      <c r="C9305" s="216"/>
      <c r="D9305" s="216"/>
      <c r="E9305" s="216"/>
      <c r="F9305" s="216"/>
      <c r="G9305" s="217"/>
      <c r="L9305" s="178">
        <f>M9305+N9305+O9305</f>
        <v>0</v>
      </c>
      <c r="P9305">
        <f t="shared" si="7714"/>
        <v>0</v>
      </c>
      <c r="Q9305" s="160" t="str">
        <f>IF(J9305=0,"-",P9305/J9305*100)</f>
        <v>-</v>
      </c>
    </row>
    <row r="9306" spans="1:17" x14ac:dyDescent="0.25">
      <c r="A9306" s="16" t="s">
        <v>1</v>
      </c>
      <c r="B9306" s="16" t="s">
        <v>1</v>
      </c>
      <c r="C9306" s="16" t="s">
        <v>1</v>
      </c>
      <c r="D9306" s="16" t="s">
        <v>1</v>
      </c>
      <c r="E9306" s="16" t="s">
        <v>1</v>
      </c>
      <c r="F9306" s="16" t="s">
        <v>1</v>
      </c>
      <c r="G9306" s="16" t="s">
        <v>1</v>
      </c>
      <c r="H9306" s="22" t="s">
        <v>1</v>
      </c>
      <c r="I9306" s="187"/>
      <c r="J9306" s="187"/>
      <c r="K9306" s="187"/>
      <c r="L9306" s="187">
        <f>M9306+N9306+O9306</f>
        <v>0</v>
      </c>
      <c r="M9306" s="22"/>
      <c r="N9306" s="22"/>
      <c r="O9306" s="22"/>
      <c r="P9306" s="22">
        <f t="shared" si="7714"/>
        <v>0</v>
      </c>
      <c r="Q9306" s="166"/>
    </row>
    <row r="9307" spans="1:17" x14ac:dyDescent="0.25">
      <c r="A9307" s="16" t="s">
        <v>1</v>
      </c>
      <c r="B9307" s="16" t="s">
        <v>1</v>
      </c>
      <c r="C9307" s="16" t="s">
        <v>1</v>
      </c>
      <c r="D9307" s="16" t="s">
        <v>1</v>
      </c>
      <c r="E9307" s="16" t="s">
        <v>1</v>
      </c>
      <c r="F9307" s="16" t="s">
        <v>1</v>
      </c>
      <c r="G9307" s="16" t="s">
        <v>1</v>
      </c>
      <c r="H9307" s="13" t="s">
        <v>3218</v>
      </c>
      <c r="I9307" s="184">
        <f t="shared" ref="I9307:K9307" si="7719">SUM(I9299)</f>
        <v>1200000</v>
      </c>
      <c r="J9307" s="184">
        <f t="shared" ref="J9307" si="7720">SUM(J9299)</f>
        <v>500000</v>
      </c>
      <c r="K9307" s="184">
        <f t="shared" si="7719"/>
        <v>145142.66666666669</v>
      </c>
      <c r="L9307" s="184">
        <f>SUM(L9299)</f>
        <v>0</v>
      </c>
      <c r="M9307" s="14">
        <f t="shared" ref="M9307:O9307" si="7721">SUM(M9299)</f>
        <v>0</v>
      </c>
      <c r="N9307" s="14">
        <f t="shared" si="7721"/>
        <v>0</v>
      </c>
      <c r="O9307" s="14">
        <f t="shared" si="7721"/>
        <v>0</v>
      </c>
      <c r="P9307" s="14">
        <f t="shared" si="7714"/>
        <v>145142.66666666669</v>
      </c>
      <c r="Q9307" s="163">
        <f>IF(J9307=0,"-",P9307/J9307*100)</f>
        <v>29.028533333333339</v>
      </c>
    </row>
    <row r="9308" spans="1:17" x14ac:dyDescent="0.25">
      <c r="A9308" s="16" t="s">
        <v>1</v>
      </c>
      <c r="B9308" s="16" t="s">
        <v>1</v>
      </c>
      <c r="C9308" s="16" t="s">
        <v>1</v>
      </c>
      <c r="D9308" s="16" t="s">
        <v>1</v>
      </c>
      <c r="E9308" s="16" t="s">
        <v>1</v>
      </c>
      <c r="F9308" s="16" t="s">
        <v>1</v>
      </c>
      <c r="G9308" s="16" t="s">
        <v>1</v>
      </c>
      <c r="H9308" s="2" t="s">
        <v>77</v>
      </c>
      <c r="I9308" s="185">
        <f t="shared" ref="I9308:L9308" si="7722">SUM(I9300)</f>
        <v>60</v>
      </c>
      <c r="J9308" s="185">
        <f t="shared" ref="J9308" si="7723">SUM(J9300)</f>
        <v>5000</v>
      </c>
      <c r="K9308" s="185">
        <f t="shared" ref="K9308" si="7724">SUM(K9300)</f>
        <v>0</v>
      </c>
      <c r="L9308" s="185">
        <f t="shared" si="7722"/>
        <v>0</v>
      </c>
      <c r="M9308" s="15">
        <f t="shared" ref="M9308:O9308" si="7725">SUM(M9300)</f>
        <v>0</v>
      </c>
      <c r="N9308" s="15">
        <f t="shared" si="7725"/>
        <v>0</v>
      </c>
      <c r="O9308" s="15">
        <f t="shared" si="7725"/>
        <v>0</v>
      </c>
      <c r="P9308" s="15">
        <f t="shared" si="7714"/>
        <v>0</v>
      </c>
      <c r="Q9308" s="164">
        <f>IF(J9308=0,"-",P9308/J9308*100)</f>
        <v>0</v>
      </c>
    </row>
    <row r="9309" spans="1:17" x14ac:dyDescent="0.25">
      <c r="A9309" s="16" t="s">
        <v>1</v>
      </c>
      <c r="B9309" s="16" t="s">
        <v>1</v>
      </c>
      <c r="C9309" s="16" t="s">
        <v>1</v>
      </c>
      <c r="D9309" s="16" t="s">
        <v>1</v>
      </c>
      <c r="E9309" s="16" t="s">
        <v>1</v>
      </c>
      <c r="F9309" s="16" t="s">
        <v>1</v>
      </c>
      <c r="G9309" s="16" t="s">
        <v>1</v>
      </c>
      <c r="H9309" s="23" t="s">
        <v>1</v>
      </c>
      <c r="I9309" s="179"/>
      <c r="J9309" s="179"/>
      <c r="K9309" s="179"/>
      <c r="L9309" s="179">
        <f>M9309+N9309+O9309</f>
        <v>0</v>
      </c>
      <c r="M9309" s="24"/>
      <c r="N9309" s="24"/>
      <c r="O9309" s="24"/>
      <c r="P9309" s="24">
        <f t="shared" si="7714"/>
        <v>0</v>
      </c>
      <c r="Q9309" s="167"/>
    </row>
    <row r="9310" spans="1:17" x14ac:dyDescent="0.25">
      <c r="A9310" s="16" t="s">
        <v>1</v>
      </c>
      <c r="B9310" s="16" t="s">
        <v>1</v>
      </c>
      <c r="C9310" s="16" t="s">
        <v>1</v>
      </c>
      <c r="D9310" s="16" t="s">
        <v>1</v>
      </c>
      <c r="E9310" s="16" t="s">
        <v>1</v>
      </c>
      <c r="F9310" s="16" t="s">
        <v>1</v>
      </c>
      <c r="G9310" s="16" t="s">
        <v>1</v>
      </c>
      <c r="H9310" s="13" t="s">
        <v>3219</v>
      </c>
      <c r="I9310" s="188">
        <f t="shared" ref="I9310:O9310" si="7726">SUM(I9307)</f>
        <v>1200000</v>
      </c>
      <c r="J9310" s="188">
        <f t="shared" si="7726"/>
        <v>500000</v>
      </c>
      <c r="K9310" s="188">
        <f t="shared" si="7726"/>
        <v>145142.66666666669</v>
      </c>
      <c r="L9310" s="188">
        <f t="shared" si="7726"/>
        <v>0</v>
      </c>
      <c r="M9310" s="25">
        <f t="shared" si="7726"/>
        <v>0</v>
      </c>
      <c r="N9310" s="25">
        <f t="shared" si="7726"/>
        <v>0</v>
      </c>
      <c r="O9310" s="25">
        <f t="shared" si="7726"/>
        <v>0</v>
      </c>
      <c r="P9310" s="25">
        <f t="shared" si="7714"/>
        <v>145142.66666666669</v>
      </c>
      <c r="Q9310" s="168">
        <f>IF(J9310=0,"-",P9310/J9310*100)</f>
        <v>29.028533333333339</v>
      </c>
    </row>
    <row r="9311" spans="1:17" x14ac:dyDescent="0.25">
      <c r="A9311" s="16" t="s">
        <v>1</v>
      </c>
      <c r="B9311" s="16" t="s">
        <v>1</v>
      </c>
      <c r="C9311" s="16" t="s">
        <v>1</v>
      </c>
      <c r="D9311" s="16" t="s">
        <v>1</v>
      </c>
      <c r="E9311" s="16" t="s">
        <v>1</v>
      </c>
      <c r="F9311" s="16" t="s">
        <v>1</v>
      </c>
      <c r="G9311" s="16" t="s">
        <v>1</v>
      </c>
      <c r="H9311" s="2" t="s">
        <v>112</v>
      </c>
      <c r="I9311" s="185">
        <v>60</v>
      </c>
      <c r="J9311" s="185"/>
      <c r="K9311" s="185"/>
      <c r="L9311" s="185">
        <f>M9311+N9311+O9311</f>
        <v>0</v>
      </c>
      <c r="M9311" s="15"/>
      <c r="N9311" s="15"/>
      <c r="O9311" s="15"/>
      <c r="P9311" s="15">
        <f t="shared" si="7714"/>
        <v>0</v>
      </c>
      <c r="Q9311" s="164" t="str">
        <f>IF(J9311=0,"-",P9311/J9311*100)</f>
        <v>-</v>
      </c>
    </row>
    <row r="9312" spans="1:17" x14ac:dyDescent="0.25">
      <c r="A9312" s="2" t="s">
        <v>1</v>
      </c>
      <c r="B9312" s="2" t="s">
        <v>1</v>
      </c>
      <c r="C9312" s="2" t="s">
        <v>1</v>
      </c>
      <c r="D9312" s="2" t="s">
        <v>1</v>
      </c>
      <c r="E9312" s="2" t="s">
        <v>1</v>
      </c>
      <c r="F9312" s="2" t="s">
        <v>1</v>
      </c>
      <c r="G9312" s="2" t="s">
        <v>1</v>
      </c>
      <c r="H9312" s="2" t="s">
        <v>1</v>
      </c>
      <c r="I9312" s="185"/>
      <c r="J9312" s="185"/>
      <c r="K9312" s="185"/>
      <c r="L9312" s="185">
        <f>M9312+N9312+O9312</f>
        <v>0</v>
      </c>
      <c r="M9312" s="26"/>
      <c r="N9312" s="26"/>
      <c r="O9312" s="26"/>
      <c r="P9312" s="26">
        <f t="shared" si="7714"/>
        <v>0</v>
      </c>
      <c r="Q9312" s="164"/>
    </row>
    <row r="9313" spans="17:17" x14ac:dyDescent="0.25">
      <c r="Q9313" s="160"/>
    </row>
    <row r="9314" spans="17:17" x14ac:dyDescent="0.25">
      <c r="Q9314" s="160"/>
    </row>
    <row r="9315" spans="17:17" x14ac:dyDescent="0.25">
      <c r="Q9315" s="160"/>
    </row>
  </sheetData>
  <autoFilter ref="A1:Q9315" xr:uid="{00000000-0001-0000-0100-000000000000}"/>
  <mergeCells count="1428">
    <mergeCell ref="E1494:E1500"/>
    <mergeCell ref="F1494:F1500"/>
    <mergeCell ref="G1494:G1500"/>
    <mergeCell ref="A1601:A1607"/>
    <mergeCell ref="B1601:B1607"/>
    <mergeCell ref="C1601:C1607"/>
    <mergeCell ref="D1601:D1607"/>
    <mergeCell ref="E1601:E1607"/>
    <mergeCell ref="F1601:F1607"/>
    <mergeCell ref="G1601:G1607"/>
    <mergeCell ref="A171:A174"/>
    <mergeCell ref="B171:B174"/>
    <mergeCell ref="C171:C174"/>
    <mergeCell ref="D171:D174"/>
    <mergeCell ref="E171:E174"/>
    <mergeCell ref="F171:F174"/>
    <mergeCell ref="G171:G174"/>
    <mergeCell ref="A1400:A1405"/>
    <mergeCell ref="B1400:B1405"/>
    <mergeCell ref="C1400:C1405"/>
    <mergeCell ref="D1400:D1405"/>
    <mergeCell ref="E1400:E1405"/>
    <mergeCell ref="F1400:F1405"/>
    <mergeCell ref="G1400:G1405"/>
    <mergeCell ref="A1494:A1500"/>
    <mergeCell ref="B1494:B1500"/>
    <mergeCell ref="C1494:C1500"/>
    <mergeCell ref="D1494:D1500"/>
    <mergeCell ref="A1178:A1182"/>
    <mergeCell ref="B1178:B1182"/>
    <mergeCell ref="C1178:C1182"/>
    <mergeCell ref="D1178:D1182"/>
    <mergeCell ref="F8769:F8773"/>
    <mergeCell ref="F8812:F8816"/>
    <mergeCell ref="F8856:F8860"/>
    <mergeCell ref="F8901:F8905"/>
    <mergeCell ref="F8947:F8951"/>
    <mergeCell ref="F8994:F8997"/>
    <mergeCell ref="F9038:F9042"/>
    <mergeCell ref="F9089:F9093"/>
    <mergeCell ref="F9130:F9134"/>
    <mergeCell ref="F9175:F9179"/>
    <mergeCell ref="F9215:F9219"/>
    <mergeCell ref="F9256:F9260"/>
    <mergeCell ref="F9301:F9305"/>
    <mergeCell ref="F8025:F8029"/>
    <mergeCell ref="F8064:F8068"/>
    <mergeCell ref="F8109:F8113"/>
    <mergeCell ref="F8158:F8162"/>
    <mergeCell ref="F8203:F8207"/>
    <mergeCell ref="F8217:F8221"/>
    <mergeCell ref="F8262:F8266"/>
    <mergeCell ref="F8304:F8308"/>
    <mergeCell ref="F8349:F8353"/>
    <mergeCell ref="F8395:F8399"/>
    <mergeCell ref="F8440:F8444"/>
    <mergeCell ref="F8485:F8489"/>
    <mergeCell ref="F8529:F8533"/>
    <mergeCell ref="F8573:F8577"/>
    <mergeCell ref="F8587:F8591"/>
    <mergeCell ref="F8635:F8638"/>
    <mergeCell ref="F8681:F8684"/>
    <mergeCell ref="F6898:F6903"/>
    <mergeCell ref="F6947:F6950"/>
    <mergeCell ref="F6991:F6995"/>
    <mergeCell ref="F7035:F7039"/>
    <mergeCell ref="F7081:F7086"/>
    <mergeCell ref="F7130:F7133"/>
    <mergeCell ref="F7175:F7178"/>
    <mergeCell ref="F7226:F7230"/>
    <mergeCell ref="F7332:F7336"/>
    <mergeCell ref="F7395:F7399"/>
    <mergeCell ref="F7448:F7452"/>
    <mergeCell ref="F7530:F7535"/>
    <mergeCell ref="F7583:F7587"/>
    <mergeCell ref="F7631:F7634"/>
    <mergeCell ref="F7729:F7738"/>
    <mergeCell ref="F7780:F7784"/>
    <mergeCell ref="F7849:F7855"/>
    <mergeCell ref="F1647:F1651"/>
    <mergeCell ref="F1691:F1695"/>
    <mergeCell ref="F1731:F1735"/>
    <mergeCell ref="F1771:F1775"/>
    <mergeCell ref="F1810:F1814"/>
    <mergeCell ref="F1850:F1854"/>
    <mergeCell ref="F1890:F1894"/>
    <mergeCell ref="F1930:F1934"/>
    <mergeCell ref="F1972:F1976"/>
    <mergeCell ref="F2013:F2017"/>
    <mergeCell ref="F2053:F2057"/>
    <mergeCell ref="F2093:F2097"/>
    <mergeCell ref="F2135:F2139"/>
    <mergeCell ref="F2176:F2180"/>
    <mergeCell ref="F2217:F2221"/>
    <mergeCell ref="F2257:F2261"/>
    <mergeCell ref="F2298:F2302"/>
    <mergeCell ref="G6029:G6033"/>
    <mergeCell ref="A6029:A6033"/>
    <mergeCell ref="B6029:B6033"/>
    <mergeCell ref="F6029:F6033"/>
    <mergeCell ref="F6072:F6076"/>
    <mergeCell ref="F6119:F6122"/>
    <mergeCell ref="F6179:F6184"/>
    <mergeCell ref="F6228:F6232"/>
    <mergeCell ref="B8856:B8860"/>
    <mergeCell ref="C8856:C8860"/>
    <mergeCell ref="D8856:D8860"/>
    <mergeCell ref="E8856:E8860"/>
    <mergeCell ref="A6898:A6903"/>
    <mergeCell ref="B6898:B6903"/>
    <mergeCell ref="C6898:C6903"/>
    <mergeCell ref="D6898:D6903"/>
    <mergeCell ref="E6898:E6903"/>
    <mergeCell ref="G6898:G6903"/>
    <mergeCell ref="A1647:A1651"/>
    <mergeCell ref="B1647:B1651"/>
    <mergeCell ref="C1647:C1651"/>
    <mergeCell ref="D1647:D1651"/>
    <mergeCell ref="E1647:E1651"/>
    <mergeCell ref="G1647:G1651"/>
    <mergeCell ref="A4579:A4583"/>
    <mergeCell ref="B4579:B4583"/>
    <mergeCell ref="C4579:C4583"/>
    <mergeCell ref="D4579:D4583"/>
    <mergeCell ref="E4579:E4583"/>
    <mergeCell ref="F4579:F4583"/>
    <mergeCell ref="G4579:G4583"/>
    <mergeCell ref="A6228:A6232"/>
    <mergeCell ref="B6228:B6232"/>
    <mergeCell ref="C6228:C6232"/>
    <mergeCell ref="D6228:D6232"/>
    <mergeCell ref="A6179:A6184"/>
    <mergeCell ref="B6179:B6184"/>
    <mergeCell ref="C6179:C6184"/>
    <mergeCell ref="D6179:D6184"/>
    <mergeCell ref="E6179:E6184"/>
    <mergeCell ref="E9038:E9042"/>
    <mergeCell ref="G9038:G9042"/>
    <mergeCell ref="E9175:E9179"/>
    <mergeCell ref="G9175:G9179"/>
    <mergeCell ref="A9215:A9219"/>
    <mergeCell ref="B9215:B9219"/>
    <mergeCell ref="C9215:C9219"/>
    <mergeCell ref="D9215:D9219"/>
    <mergeCell ref="E9215:E9219"/>
    <mergeCell ref="G9215:G9219"/>
    <mergeCell ref="E9130:E9134"/>
    <mergeCell ref="G9130:G9134"/>
    <mergeCell ref="A9175:A9179"/>
    <mergeCell ref="B9175:B9179"/>
    <mergeCell ref="C9175:C9179"/>
    <mergeCell ref="D9175:D9179"/>
    <mergeCell ref="C6029:C6033"/>
    <mergeCell ref="D6029:D6033"/>
    <mergeCell ref="E6029:E6033"/>
    <mergeCell ref="A8947:A8951"/>
    <mergeCell ref="B8947:B8951"/>
    <mergeCell ref="C8947:C8951"/>
    <mergeCell ref="D8947:D8951"/>
    <mergeCell ref="E8947:E8951"/>
    <mergeCell ref="G8947:G8951"/>
    <mergeCell ref="A8994:A8997"/>
    <mergeCell ref="B8994:B8997"/>
    <mergeCell ref="C8994:C8997"/>
    <mergeCell ref="D8994:D8997"/>
    <mergeCell ref="E8994:E8997"/>
    <mergeCell ref="G8994:G8997"/>
    <mergeCell ref="A8769:A8773"/>
    <mergeCell ref="A9256:A9260"/>
    <mergeCell ref="B9256:B9260"/>
    <mergeCell ref="C9256:C9260"/>
    <mergeCell ref="D9256:D9260"/>
    <mergeCell ref="E9256:E9260"/>
    <mergeCell ref="G9256:G9260"/>
    <mergeCell ref="A8901:A8905"/>
    <mergeCell ref="B8901:B8905"/>
    <mergeCell ref="C8901:C8905"/>
    <mergeCell ref="D8901:D8905"/>
    <mergeCell ref="E8901:E8905"/>
    <mergeCell ref="G8901:G8905"/>
    <mergeCell ref="A9301:A9305"/>
    <mergeCell ref="B9301:B9305"/>
    <mergeCell ref="C9301:C9305"/>
    <mergeCell ref="D9301:D9305"/>
    <mergeCell ref="E9301:E9305"/>
    <mergeCell ref="G9301:G9305"/>
    <mergeCell ref="A9089:A9093"/>
    <mergeCell ref="B9089:B9093"/>
    <mergeCell ref="C9089:C9093"/>
    <mergeCell ref="D9089:D9093"/>
    <mergeCell ref="E9089:E9093"/>
    <mergeCell ref="G9089:G9093"/>
    <mergeCell ref="A9130:A9134"/>
    <mergeCell ref="B9130:B9134"/>
    <mergeCell ref="C9130:C9134"/>
    <mergeCell ref="D9130:D9134"/>
    <mergeCell ref="A9038:A9042"/>
    <mergeCell ref="B9038:B9042"/>
    <mergeCell ref="C9038:C9042"/>
    <mergeCell ref="D9038:D9042"/>
    <mergeCell ref="G8856:G8860"/>
    <mergeCell ref="A8635:A8638"/>
    <mergeCell ref="B8635:B8638"/>
    <mergeCell ref="C8635:C8638"/>
    <mergeCell ref="D8635:D8638"/>
    <mergeCell ref="E8635:E8638"/>
    <mergeCell ref="G8635:G8638"/>
    <mergeCell ref="A8681:A8684"/>
    <mergeCell ref="B8681:B8684"/>
    <mergeCell ref="C8681:C8684"/>
    <mergeCell ref="D8681:D8684"/>
    <mergeCell ref="E8681:E8684"/>
    <mergeCell ref="G8681:G8684"/>
    <mergeCell ref="A8723:A8727"/>
    <mergeCell ref="B8723:B8727"/>
    <mergeCell ref="C8723:C8727"/>
    <mergeCell ref="D8723:D8727"/>
    <mergeCell ref="E8723:E8727"/>
    <mergeCell ref="F8723:F8727"/>
    <mergeCell ref="G8723:G8727"/>
    <mergeCell ref="B8769:B8773"/>
    <mergeCell ref="C8769:C8773"/>
    <mergeCell ref="D8769:D8773"/>
    <mergeCell ref="E8769:E8773"/>
    <mergeCell ref="G8769:G8773"/>
    <mergeCell ref="A8812:A8816"/>
    <mergeCell ref="B8812:B8816"/>
    <mergeCell ref="C8812:C8816"/>
    <mergeCell ref="D8812:D8816"/>
    <mergeCell ref="E8812:E8816"/>
    <mergeCell ref="G8812:G8816"/>
    <mergeCell ref="A8856:A8860"/>
    <mergeCell ref="A8529:A8533"/>
    <mergeCell ref="B8529:B8533"/>
    <mergeCell ref="C8529:C8533"/>
    <mergeCell ref="D8529:D8533"/>
    <mergeCell ref="E8529:E8533"/>
    <mergeCell ref="G8529:G8533"/>
    <mergeCell ref="A8573:A8577"/>
    <mergeCell ref="B8573:B8577"/>
    <mergeCell ref="C8573:C8577"/>
    <mergeCell ref="D8573:D8577"/>
    <mergeCell ref="E8573:E8577"/>
    <mergeCell ref="G8573:G8577"/>
    <mergeCell ref="G8587:G8591"/>
    <mergeCell ref="A8587:A8591"/>
    <mergeCell ref="B8587:B8591"/>
    <mergeCell ref="C8587:C8591"/>
    <mergeCell ref="D8587:D8591"/>
    <mergeCell ref="E8587:E8591"/>
    <mergeCell ref="A8395:A8399"/>
    <mergeCell ref="B8395:B8399"/>
    <mergeCell ref="C8395:C8399"/>
    <mergeCell ref="D8395:D8399"/>
    <mergeCell ref="E8395:E8399"/>
    <mergeCell ref="G8395:G8399"/>
    <mergeCell ref="G8440:G8444"/>
    <mergeCell ref="A8440:A8444"/>
    <mergeCell ref="B8440:B8444"/>
    <mergeCell ref="C8440:C8444"/>
    <mergeCell ref="D8440:D8444"/>
    <mergeCell ref="E8440:E8444"/>
    <mergeCell ref="A8485:A8489"/>
    <mergeCell ref="B8485:B8489"/>
    <mergeCell ref="C8485:C8489"/>
    <mergeCell ref="D8485:D8489"/>
    <mergeCell ref="E8485:E8489"/>
    <mergeCell ref="G8485:G8489"/>
    <mergeCell ref="A8262:A8266"/>
    <mergeCell ref="B8262:B8266"/>
    <mergeCell ref="C8262:C8266"/>
    <mergeCell ref="D8262:D8266"/>
    <mergeCell ref="E8262:E8266"/>
    <mergeCell ref="G8262:G8266"/>
    <mergeCell ref="G8304:G8308"/>
    <mergeCell ref="A8304:A8308"/>
    <mergeCell ref="B8304:B8308"/>
    <mergeCell ref="C8304:C8308"/>
    <mergeCell ref="D8304:D8308"/>
    <mergeCell ref="E8304:E8308"/>
    <mergeCell ref="A8349:A8353"/>
    <mergeCell ref="B8349:B8353"/>
    <mergeCell ref="C8349:C8353"/>
    <mergeCell ref="D8349:D8353"/>
    <mergeCell ref="E8349:E8353"/>
    <mergeCell ref="G8349:G8353"/>
    <mergeCell ref="A8109:A8113"/>
    <mergeCell ref="B8109:B8113"/>
    <mergeCell ref="C8109:C8113"/>
    <mergeCell ref="D8109:D8113"/>
    <mergeCell ref="E8109:E8113"/>
    <mergeCell ref="G8109:G8113"/>
    <mergeCell ref="G8158:G8162"/>
    <mergeCell ref="A8158:A8162"/>
    <mergeCell ref="B8158:B8162"/>
    <mergeCell ref="C8158:C8162"/>
    <mergeCell ref="D8158:D8162"/>
    <mergeCell ref="E8158:E8162"/>
    <mergeCell ref="G8217:G8221"/>
    <mergeCell ref="A8217:A8221"/>
    <mergeCell ref="B8217:B8221"/>
    <mergeCell ref="C8217:C8221"/>
    <mergeCell ref="D8217:D8221"/>
    <mergeCell ref="E8217:E8221"/>
    <mergeCell ref="A8203:A8207"/>
    <mergeCell ref="B8203:B8207"/>
    <mergeCell ref="C8203:C8207"/>
    <mergeCell ref="D8203:D8207"/>
    <mergeCell ref="E8203:E8207"/>
    <mergeCell ref="G8203:G8207"/>
    <mergeCell ref="A8025:A8029"/>
    <mergeCell ref="B8025:B8029"/>
    <mergeCell ref="C8025:C8029"/>
    <mergeCell ref="D8025:D8029"/>
    <mergeCell ref="E8025:E8029"/>
    <mergeCell ref="G8025:G8029"/>
    <mergeCell ref="A7780:A7784"/>
    <mergeCell ref="B7780:B7784"/>
    <mergeCell ref="C7780:C7784"/>
    <mergeCell ref="D7780:D7784"/>
    <mergeCell ref="E7780:E7784"/>
    <mergeCell ref="G7780:G7784"/>
    <mergeCell ref="A7910:A7914"/>
    <mergeCell ref="G8064:G8068"/>
    <mergeCell ref="A8064:A8068"/>
    <mergeCell ref="B8064:B8068"/>
    <mergeCell ref="C8064:C8068"/>
    <mergeCell ref="D8064:D8068"/>
    <mergeCell ref="E8064:E8068"/>
    <mergeCell ref="B7910:B7914"/>
    <mergeCell ref="C7910:C7914"/>
    <mergeCell ref="D7910:D7914"/>
    <mergeCell ref="E7910:E7914"/>
    <mergeCell ref="F7910:F7914"/>
    <mergeCell ref="G7910:G7914"/>
    <mergeCell ref="A7849:A7855"/>
    <mergeCell ref="B7849:B7855"/>
    <mergeCell ref="C7849:C7855"/>
    <mergeCell ref="D7849:D7855"/>
    <mergeCell ref="B7631:B7634"/>
    <mergeCell ref="C7631:C7634"/>
    <mergeCell ref="D7631:D7634"/>
    <mergeCell ref="E7631:E7634"/>
    <mergeCell ref="G7631:G7634"/>
    <mergeCell ref="A7729:A7738"/>
    <mergeCell ref="B7729:B7738"/>
    <mergeCell ref="C7729:C7738"/>
    <mergeCell ref="D7729:D7738"/>
    <mergeCell ref="E7729:E7738"/>
    <mergeCell ref="G7729:G7738"/>
    <mergeCell ref="A7984:A7988"/>
    <mergeCell ref="B7984:B7988"/>
    <mergeCell ref="C7984:C7988"/>
    <mergeCell ref="D7984:D7988"/>
    <mergeCell ref="E7984:E7988"/>
    <mergeCell ref="F7984:F7988"/>
    <mergeCell ref="G7984:G7988"/>
    <mergeCell ref="E7849:E7855"/>
    <mergeCell ref="G7849:G7855"/>
    <mergeCell ref="A7631:A7634"/>
    <mergeCell ref="A7448:A7452"/>
    <mergeCell ref="B7448:B7452"/>
    <mergeCell ref="C7448:C7452"/>
    <mergeCell ref="D7448:D7452"/>
    <mergeCell ref="E7448:E7452"/>
    <mergeCell ref="G7448:G7452"/>
    <mergeCell ref="A7530:A7535"/>
    <mergeCell ref="B7530:B7535"/>
    <mergeCell ref="C7530:C7535"/>
    <mergeCell ref="D7530:D7535"/>
    <mergeCell ref="E7530:E7535"/>
    <mergeCell ref="G7530:G7535"/>
    <mergeCell ref="G7583:G7587"/>
    <mergeCell ref="A7583:A7587"/>
    <mergeCell ref="B7583:B7587"/>
    <mergeCell ref="C7583:C7587"/>
    <mergeCell ref="D7583:D7587"/>
    <mergeCell ref="E7583:E7587"/>
    <mergeCell ref="A7226:A7230"/>
    <mergeCell ref="B7226:B7230"/>
    <mergeCell ref="C7226:C7230"/>
    <mergeCell ref="D7226:D7230"/>
    <mergeCell ref="E7226:E7230"/>
    <mergeCell ref="G7226:G7230"/>
    <mergeCell ref="A7332:A7336"/>
    <mergeCell ref="B7332:B7336"/>
    <mergeCell ref="C7332:C7336"/>
    <mergeCell ref="D7332:D7336"/>
    <mergeCell ref="E7332:E7336"/>
    <mergeCell ref="G7332:G7336"/>
    <mergeCell ref="A7395:A7399"/>
    <mergeCell ref="B7395:B7399"/>
    <mergeCell ref="C7395:C7399"/>
    <mergeCell ref="D7395:D7399"/>
    <mergeCell ref="E7395:E7399"/>
    <mergeCell ref="G7395:G7399"/>
    <mergeCell ref="A7081:A7086"/>
    <mergeCell ref="B7081:B7086"/>
    <mergeCell ref="C7081:C7086"/>
    <mergeCell ref="D7081:D7086"/>
    <mergeCell ref="E7081:E7086"/>
    <mergeCell ref="G7081:G7086"/>
    <mergeCell ref="A7130:A7133"/>
    <mergeCell ref="B7130:B7133"/>
    <mergeCell ref="C7130:C7133"/>
    <mergeCell ref="D7130:D7133"/>
    <mergeCell ref="E7130:E7133"/>
    <mergeCell ref="G7130:G7133"/>
    <mergeCell ref="A7175:A7178"/>
    <mergeCell ref="B7175:B7178"/>
    <mergeCell ref="C7175:C7178"/>
    <mergeCell ref="D7175:D7178"/>
    <mergeCell ref="E7175:E7178"/>
    <mergeCell ref="G7175:G7178"/>
    <mergeCell ref="A6947:A6950"/>
    <mergeCell ref="B6947:B6950"/>
    <mergeCell ref="C6947:C6950"/>
    <mergeCell ref="D6947:D6950"/>
    <mergeCell ref="E6947:E6950"/>
    <mergeCell ref="G6947:G6950"/>
    <mergeCell ref="A6991:A6995"/>
    <mergeCell ref="B6991:B6995"/>
    <mergeCell ref="C6991:C6995"/>
    <mergeCell ref="D6991:D6995"/>
    <mergeCell ref="E6991:E6995"/>
    <mergeCell ref="G6991:G6995"/>
    <mergeCell ref="A7035:A7039"/>
    <mergeCell ref="B7035:B7039"/>
    <mergeCell ref="C7035:C7039"/>
    <mergeCell ref="D7035:D7039"/>
    <mergeCell ref="E7035:E7039"/>
    <mergeCell ref="G7035:G7039"/>
    <mergeCell ref="A6742:A6746"/>
    <mergeCell ref="B6742:B6746"/>
    <mergeCell ref="C6742:C6746"/>
    <mergeCell ref="D6742:D6746"/>
    <mergeCell ref="E6742:E6746"/>
    <mergeCell ref="G6742:G6746"/>
    <mergeCell ref="A6784:A6787"/>
    <mergeCell ref="B6784:B6787"/>
    <mergeCell ref="C6784:C6787"/>
    <mergeCell ref="D6784:D6787"/>
    <mergeCell ref="E6784:E6787"/>
    <mergeCell ref="F6784:F6787"/>
    <mergeCell ref="G6784:G6787"/>
    <mergeCell ref="A6853:A6858"/>
    <mergeCell ref="B6853:B6858"/>
    <mergeCell ref="C6853:C6858"/>
    <mergeCell ref="D6853:D6858"/>
    <mergeCell ref="E6853:E6858"/>
    <mergeCell ref="F6853:F6858"/>
    <mergeCell ref="G6853:G6858"/>
    <mergeCell ref="F6742:F6746"/>
    <mergeCell ref="A6617:A6621"/>
    <mergeCell ref="B6617:B6621"/>
    <mergeCell ref="C6617:C6621"/>
    <mergeCell ref="D6617:D6621"/>
    <mergeCell ref="E6617:E6621"/>
    <mergeCell ref="G6617:G6621"/>
    <mergeCell ref="A6658:A6662"/>
    <mergeCell ref="B6658:B6662"/>
    <mergeCell ref="C6658:C6662"/>
    <mergeCell ref="D6658:D6662"/>
    <mergeCell ref="E6658:E6662"/>
    <mergeCell ref="G6658:G6662"/>
    <mergeCell ref="G6701:G6705"/>
    <mergeCell ref="A6701:A6705"/>
    <mergeCell ref="B6701:B6705"/>
    <mergeCell ref="C6701:C6705"/>
    <mergeCell ref="D6701:D6705"/>
    <mergeCell ref="E6701:E6705"/>
    <mergeCell ref="F6617:F6621"/>
    <mergeCell ref="F6658:F6662"/>
    <mergeCell ref="F6701:F6705"/>
    <mergeCell ref="A6484:A6488"/>
    <mergeCell ref="B6484:B6488"/>
    <mergeCell ref="C6484:C6488"/>
    <mergeCell ref="D6484:D6488"/>
    <mergeCell ref="E6484:E6488"/>
    <mergeCell ref="G6484:G6488"/>
    <mergeCell ref="A6526:A6530"/>
    <mergeCell ref="B6526:B6530"/>
    <mergeCell ref="C6526:C6530"/>
    <mergeCell ref="D6526:D6530"/>
    <mergeCell ref="E6526:E6530"/>
    <mergeCell ref="G6526:G6530"/>
    <mergeCell ref="A6576:A6580"/>
    <mergeCell ref="B6576:B6580"/>
    <mergeCell ref="C6576:C6580"/>
    <mergeCell ref="D6576:D6580"/>
    <mergeCell ref="E6576:E6580"/>
    <mergeCell ref="G6576:G6580"/>
    <mergeCell ref="F6484:F6488"/>
    <mergeCell ref="F6526:F6530"/>
    <mergeCell ref="F6576:F6580"/>
    <mergeCell ref="A6358:A6362"/>
    <mergeCell ref="B6358:B6362"/>
    <mergeCell ref="C6358:C6362"/>
    <mergeCell ref="D6358:D6362"/>
    <mergeCell ref="E6358:E6362"/>
    <mergeCell ref="G6358:G6362"/>
    <mergeCell ref="G6400:G6404"/>
    <mergeCell ref="A6400:A6404"/>
    <mergeCell ref="B6400:B6404"/>
    <mergeCell ref="C6400:C6404"/>
    <mergeCell ref="D6400:D6404"/>
    <mergeCell ref="E6400:E6404"/>
    <mergeCell ref="A6441:A6445"/>
    <mergeCell ref="B6441:B6445"/>
    <mergeCell ref="C6441:C6445"/>
    <mergeCell ref="D6441:D6445"/>
    <mergeCell ref="E6441:E6445"/>
    <mergeCell ref="G6441:G6445"/>
    <mergeCell ref="F6358:F6362"/>
    <mergeCell ref="F6400:F6404"/>
    <mergeCell ref="F6441:F6445"/>
    <mergeCell ref="G6275:G6279"/>
    <mergeCell ref="A6275:A6279"/>
    <mergeCell ref="B6275:B6279"/>
    <mergeCell ref="C6275:C6279"/>
    <mergeCell ref="D6275:D6279"/>
    <mergeCell ref="E6275:E6279"/>
    <mergeCell ref="A6316:A6320"/>
    <mergeCell ref="B6316:B6320"/>
    <mergeCell ref="C6316:C6320"/>
    <mergeCell ref="D6316:D6320"/>
    <mergeCell ref="E6316:E6320"/>
    <mergeCell ref="G6316:G6320"/>
    <mergeCell ref="E6228:E6232"/>
    <mergeCell ref="G6228:G6232"/>
    <mergeCell ref="A6072:A6076"/>
    <mergeCell ref="B6072:B6076"/>
    <mergeCell ref="C6072:C6076"/>
    <mergeCell ref="D6072:D6076"/>
    <mergeCell ref="E6072:E6076"/>
    <mergeCell ref="G6072:G6076"/>
    <mergeCell ref="A6119:A6122"/>
    <mergeCell ref="B6119:B6122"/>
    <mergeCell ref="C6119:C6122"/>
    <mergeCell ref="D6119:D6122"/>
    <mergeCell ref="E6119:E6122"/>
    <mergeCell ref="G6119:G6122"/>
    <mergeCell ref="G6179:G6184"/>
    <mergeCell ref="F6275:F6279"/>
    <mergeCell ref="F6316:F6320"/>
    <mergeCell ref="A5905:A5909"/>
    <mergeCell ref="B5905:B5909"/>
    <mergeCell ref="C5905:C5909"/>
    <mergeCell ref="D5905:D5909"/>
    <mergeCell ref="E5905:E5909"/>
    <mergeCell ref="F5905:F5909"/>
    <mergeCell ref="G5905:G5909"/>
    <mergeCell ref="A5946:A5950"/>
    <mergeCell ref="B5946:B5950"/>
    <mergeCell ref="C5946:C5950"/>
    <mergeCell ref="D5946:D5950"/>
    <mergeCell ref="E5946:E5950"/>
    <mergeCell ref="F5946:F5950"/>
    <mergeCell ref="G5946:G5950"/>
    <mergeCell ref="A5987:A5991"/>
    <mergeCell ref="B5987:B5991"/>
    <mergeCell ref="C5987:C5991"/>
    <mergeCell ref="D5987:D5991"/>
    <mergeCell ref="E5987:E5991"/>
    <mergeCell ref="F5987:F5991"/>
    <mergeCell ref="G5987:G5991"/>
    <mergeCell ref="A5780:A5784"/>
    <mergeCell ref="B5780:B5784"/>
    <mergeCell ref="C5780:C5784"/>
    <mergeCell ref="D5780:D5784"/>
    <mergeCell ref="E5780:E5784"/>
    <mergeCell ref="F5780:F5784"/>
    <mergeCell ref="G5780:G5784"/>
    <mergeCell ref="A5821:A5825"/>
    <mergeCell ref="B5821:B5825"/>
    <mergeCell ref="C5821:C5825"/>
    <mergeCell ref="D5821:D5825"/>
    <mergeCell ref="E5821:E5825"/>
    <mergeCell ref="F5821:F5825"/>
    <mergeCell ref="G5821:G5825"/>
    <mergeCell ref="F5863:F5867"/>
    <mergeCell ref="G5863:G5867"/>
    <mergeCell ref="A5863:A5867"/>
    <mergeCell ref="B5863:B5867"/>
    <mergeCell ref="C5863:C5867"/>
    <mergeCell ref="D5863:D5867"/>
    <mergeCell ref="E5863:E5867"/>
    <mergeCell ref="F5656:F5660"/>
    <mergeCell ref="G5656:G5660"/>
    <mergeCell ref="A5656:A5660"/>
    <mergeCell ref="B5656:B5660"/>
    <mergeCell ref="C5656:C5660"/>
    <mergeCell ref="D5656:D5660"/>
    <mergeCell ref="E5656:E5660"/>
    <mergeCell ref="F5697:F5701"/>
    <mergeCell ref="G5697:G5701"/>
    <mergeCell ref="A5697:A5701"/>
    <mergeCell ref="B5697:B5701"/>
    <mergeCell ref="C5697:C5701"/>
    <mergeCell ref="D5697:D5701"/>
    <mergeCell ref="E5697:E5701"/>
    <mergeCell ref="A5739:A5743"/>
    <mergeCell ref="B5739:B5743"/>
    <mergeCell ref="C5739:C5743"/>
    <mergeCell ref="D5739:D5743"/>
    <mergeCell ref="E5739:E5743"/>
    <mergeCell ref="F5739:F5743"/>
    <mergeCell ref="G5739:G5743"/>
    <mergeCell ref="A5531:A5535"/>
    <mergeCell ref="B5531:B5535"/>
    <mergeCell ref="C5531:C5535"/>
    <mergeCell ref="D5531:D5535"/>
    <mergeCell ref="E5531:E5535"/>
    <mergeCell ref="F5531:F5535"/>
    <mergeCell ref="G5531:G5535"/>
    <mergeCell ref="A5573:A5577"/>
    <mergeCell ref="B5573:B5577"/>
    <mergeCell ref="C5573:C5577"/>
    <mergeCell ref="D5573:D5577"/>
    <mergeCell ref="E5573:E5577"/>
    <mergeCell ref="F5573:F5577"/>
    <mergeCell ref="G5573:G5577"/>
    <mergeCell ref="F5614:F5618"/>
    <mergeCell ref="G5614:G5618"/>
    <mergeCell ref="A5614:A5618"/>
    <mergeCell ref="B5614:B5618"/>
    <mergeCell ref="C5614:C5618"/>
    <mergeCell ref="D5614:D5618"/>
    <mergeCell ref="E5614:E5618"/>
    <mergeCell ref="A5408:A5412"/>
    <mergeCell ref="B5408:B5412"/>
    <mergeCell ref="C5408:C5412"/>
    <mergeCell ref="D5408:D5412"/>
    <mergeCell ref="E5408:E5412"/>
    <mergeCell ref="F5408:F5412"/>
    <mergeCell ref="G5408:G5412"/>
    <mergeCell ref="A5449:A5453"/>
    <mergeCell ref="B5449:B5453"/>
    <mergeCell ref="C5449:C5453"/>
    <mergeCell ref="D5449:D5453"/>
    <mergeCell ref="E5449:E5453"/>
    <mergeCell ref="F5449:F5453"/>
    <mergeCell ref="G5449:G5453"/>
    <mergeCell ref="A5490:A5494"/>
    <mergeCell ref="B5490:B5494"/>
    <mergeCell ref="C5490:C5494"/>
    <mergeCell ref="D5490:D5494"/>
    <mergeCell ref="E5490:E5494"/>
    <mergeCell ref="F5490:F5494"/>
    <mergeCell ref="G5490:G5494"/>
    <mergeCell ref="A5285:A5289"/>
    <mergeCell ref="B5285:B5289"/>
    <mergeCell ref="C5285:C5289"/>
    <mergeCell ref="D5285:D5289"/>
    <mergeCell ref="E5285:E5289"/>
    <mergeCell ref="F5285:F5289"/>
    <mergeCell ref="G5285:G5289"/>
    <mergeCell ref="A5325:A5329"/>
    <mergeCell ref="B5325:B5329"/>
    <mergeCell ref="C5325:C5329"/>
    <mergeCell ref="D5325:D5329"/>
    <mergeCell ref="E5325:E5329"/>
    <mergeCell ref="F5325:F5329"/>
    <mergeCell ref="G5325:G5329"/>
    <mergeCell ref="F5367:F5371"/>
    <mergeCell ref="G5367:G5371"/>
    <mergeCell ref="A5367:A5371"/>
    <mergeCell ref="B5367:B5371"/>
    <mergeCell ref="C5367:C5371"/>
    <mergeCell ref="D5367:D5371"/>
    <mergeCell ref="E5367:E5371"/>
    <mergeCell ref="F5163:F5167"/>
    <mergeCell ref="G5163:G5167"/>
    <mergeCell ref="A5163:A5167"/>
    <mergeCell ref="B5163:B5167"/>
    <mergeCell ref="C5163:C5167"/>
    <mergeCell ref="D5163:D5167"/>
    <mergeCell ref="E5163:E5167"/>
    <mergeCell ref="A5204:A5208"/>
    <mergeCell ref="B5204:B5208"/>
    <mergeCell ref="C5204:C5208"/>
    <mergeCell ref="D5204:D5208"/>
    <mergeCell ref="E5204:E5208"/>
    <mergeCell ref="F5204:F5208"/>
    <mergeCell ref="G5204:G5208"/>
    <mergeCell ref="A5244:A5248"/>
    <mergeCell ref="B5244:B5248"/>
    <mergeCell ref="C5244:C5248"/>
    <mergeCell ref="D5244:D5248"/>
    <mergeCell ref="E5244:E5248"/>
    <mergeCell ref="F5244:F5248"/>
    <mergeCell ref="G5244:G5248"/>
    <mergeCell ref="A5039:A5043"/>
    <mergeCell ref="B5039:B5043"/>
    <mergeCell ref="C5039:C5043"/>
    <mergeCell ref="D5039:D5043"/>
    <mergeCell ref="E5039:E5043"/>
    <mergeCell ref="F5039:F5043"/>
    <mergeCell ref="G5039:G5043"/>
    <mergeCell ref="A5080:A5084"/>
    <mergeCell ref="B5080:B5084"/>
    <mergeCell ref="C5080:C5084"/>
    <mergeCell ref="D5080:D5084"/>
    <mergeCell ref="E5080:E5084"/>
    <mergeCell ref="F5080:F5084"/>
    <mergeCell ref="G5080:G5084"/>
    <mergeCell ref="A5121:A5125"/>
    <mergeCell ref="B5121:B5125"/>
    <mergeCell ref="C5121:C5125"/>
    <mergeCell ref="D5121:D5125"/>
    <mergeCell ref="E5121:E5125"/>
    <mergeCell ref="F5121:F5125"/>
    <mergeCell ref="G5121:G5125"/>
    <mergeCell ref="A4914:A4918"/>
    <mergeCell ref="B4914:B4918"/>
    <mergeCell ref="C4914:C4918"/>
    <mergeCell ref="D4914:D4918"/>
    <mergeCell ref="E4914:E4918"/>
    <mergeCell ref="F4914:F4918"/>
    <mergeCell ref="G4914:G4918"/>
    <mergeCell ref="A4953:A4957"/>
    <mergeCell ref="B4953:B4957"/>
    <mergeCell ref="C4953:C4957"/>
    <mergeCell ref="D4953:D4957"/>
    <mergeCell ref="E4953:E4957"/>
    <mergeCell ref="F4953:F4957"/>
    <mergeCell ref="G4953:G4957"/>
    <mergeCell ref="A4994:A4998"/>
    <mergeCell ref="B4994:B4998"/>
    <mergeCell ref="C4994:C4998"/>
    <mergeCell ref="D4994:D4998"/>
    <mergeCell ref="E4994:E4998"/>
    <mergeCell ref="F4994:F4998"/>
    <mergeCell ref="G4994:G4998"/>
    <mergeCell ref="A4789:A4793"/>
    <mergeCell ref="B4789:B4793"/>
    <mergeCell ref="C4789:C4793"/>
    <mergeCell ref="D4789:D4793"/>
    <mergeCell ref="E4789:E4793"/>
    <mergeCell ref="F4789:F4793"/>
    <mergeCell ref="G4789:G4793"/>
    <mergeCell ref="A4830:A4834"/>
    <mergeCell ref="B4830:B4834"/>
    <mergeCell ref="C4830:C4834"/>
    <mergeCell ref="D4830:D4834"/>
    <mergeCell ref="E4830:E4834"/>
    <mergeCell ref="F4830:F4834"/>
    <mergeCell ref="G4830:G4834"/>
    <mergeCell ref="F4872:F4876"/>
    <mergeCell ref="G4872:G4876"/>
    <mergeCell ref="A4872:A4876"/>
    <mergeCell ref="B4872:B4876"/>
    <mergeCell ref="C4872:C4876"/>
    <mergeCell ref="D4872:D4876"/>
    <mergeCell ref="E4872:E4876"/>
    <mergeCell ref="A4666:A4670"/>
    <mergeCell ref="B4666:B4670"/>
    <mergeCell ref="C4666:C4670"/>
    <mergeCell ref="D4666:D4670"/>
    <mergeCell ref="E4666:E4670"/>
    <mergeCell ref="F4666:F4670"/>
    <mergeCell ref="G4666:G4670"/>
    <mergeCell ref="A4707:A4711"/>
    <mergeCell ref="B4707:B4711"/>
    <mergeCell ref="C4707:C4711"/>
    <mergeCell ref="D4707:D4711"/>
    <mergeCell ref="E4707:E4711"/>
    <mergeCell ref="F4707:F4711"/>
    <mergeCell ref="G4707:G4711"/>
    <mergeCell ref="A4747:A4751"/>
    <mergeCell ref="B4747:B4751"/>
    <mergeCell ref="C4747:C4751"/>
    <mergeCell ref="D4747:D4751"/>
    <mergeCell ref="E4747:E4751"/>
    <mergeCell ref="F4747:F4751"/>
    <mergeCell ref="G4747:G4751"/>
    <mergeCell ref="A4494:A4498"/>
    <mergeCell ref="B4494:B4498"/>
    <mergeCell ref="C4494:C4498"/>
    <mergeCell ref="D4494:D4498"/>
    <mergeCell ref="E4494:E4498"/>
    <mergeCell ref="F4494:F4498"/>
    <mergeCell ref="G4494:G4498"/>
    <mergeCell ref="F4536:F4540"/>
    <mergeCell ref="G4536:G4540"/>
    <mergeCell ref="A4536:A4540"/>
    <mergeCell ref="B4536:B4540"/>
    <mergeCell ref="C4536:C4540"/>
    <mergeCell ref="D4536:D4540"/>
    <mergeCell ref="E4536:E4540"/>
    <mergeCell ref="A4624:A4628"/>
    <mergeCell ref="B4624:B4628"/>
    <mergeCell ref="C4624:C4628"/>
    <mergeCell ref="D4624:D4628"/>
    <mergeCell ref="E4624:E4628"/>
    <mergeCell ref="F4624:F4628"/>
    <mergeCell ref="G4624:G4628"/>
    <mergeCell ref="A4371:A4375"/>
    <mergeCell ref="B4371:B4375"/>
    <mergeCell ref="C4371:C4375"/>
    <mergeCell ref="D4371:D4375"/>
    <mergeCell ref="E4371:E4375"/>
    <mergeCell ref="F4371:F4375"/>
    <mergeCell ref="G4371:G4375"/>
    <mergeCell ref="F4413:F4417"/>
    <mergeCell ref="G4413:G4417"/>
    <mergeCell ref="A4413:A4417"/>
    <mergeCell ref="B4413:B4417"/>
    <mergeCell ref="C4413:C4417"/>
    <mergeCell ref="D4413:D4417"/>
    <mergeCell ref="E4413:E4417"/>
    <mergeCell ref="A4453:A4457"/>
    <mergeCell ref="B4453:B4457"/>
    <mergeCell ref="C4453:C4457"/>
    <mergeCell ref="D4453:D4457"/>
    <mergeCell ref="E4453:E4457"/>
    <mergeCell ref="F4453:F4457"/>
    <mergeCell ref="G4453:G4457"/>
    <mergeCell ref="A4250:A4254"/>
    <mergeCell ref="B4250:B4254"/>
    <mergeCell ref="C4250:C4254"/>
    <mergeCell ref="D4250:D4254"/>
    <mergeCell ref="E4250:E4254"/>
    <mergeCell ref="F4250:F4254"/>
    <mergeCell ref="G4250:G4254"/>
    <mergeCell ref="A4290:A4294"/>
    <mergeCell ref="B4290:B4294"/>
    <mergeCell ref="C4290:C4294"/>
    <mergeCell ref="D4290:D4294"/>
    <mergeCell ref="E4290:E4294"/>
    <mergeCell ref="F4290:F4294"/>
    <mergeCell ref="G4290:G4294"/>
    <mergeCell ref="A4330:A4334"/>
    <mergeCell ref="B4330:B4334"/>
    <mergeCell ref="C4330:C4334"/>
    <mergeCell ref="D4330:D4334"/>
    <mergeCell ref="E4330:E4334"/>
    <mergeCell ref="F4330:F4334"/>
    <mergeCell ref="G4330:G4334"/>
    <mergeCell ref="A4127:A4131"/>
    <mergeCell ref="B4127:B4131"/>
    <mergeCell ref="C4127:C4131"/>
    <mergeCell ref="D4127:D4131"/>
    <mergeCell ref="E4127:E4131"/>
    <mergeCell ref="F4127:F4131"/>
    <mergeCell ref="G4127:G4131"/>
    <mergeCell ref="A4168:A4172"/>
    <mergeCell ref="B4168:B4172"/>
    <mergeCell ref="C4168:C4172"/>
    <mergeCell ref="D4168:D4172"/>
    <mergeCell ref="E4168:E4172"/>
    <mergeCell ref="F4168:F4172"/>
    <mergeCell ref="G4168:G4172"/>
    <mergeCell ref="A4209:A4213"/>
    <mergeCell ref="B4209:B4213"/>
    <mergeCell ref="C4209:C4213"/>
    <mergeCell ref="D4209:D4213"/>
    <mergeCell ref="E4209:E4213"/>
    <mergeCell ref="F4209:F4213"/>
    <mergeCell ref="G4209:G4213"/>
    <mergeCell ref="A4007:A4011"/>
    <mergeCell ref="B4007:B4011"/>
    <mergeCell ref="C4007:C4011"/>
    <mergeCell ref="D4007:D4011"/>
    <mergeCell ref="E4007:E4011"/>
    <mergeCell ref="F4007:F4011"/>
    <mergeCell ref="G4007:G4011"/>
    <mergeCell ref="F4046:F4050"/>
    <mergeCell ref="G4046:G4050"/>
    <mergeCell ref="A4046:A4050"/>
    <mergeCell ref="B4046:B4050"/>
    <mergeCell ref="C4046:C4050"/>
    <mergeCell ref="D4046:D4050"/>
    <mergeCell ref="E4046:E4050"/>
    <mergeCell ref="F4087:F4091"/>
    <mergeCell ref="G4087:G4091"/>
    <mergeCell ref="A4087:A4091"/>
    <mergeCell ref="B4087:B4091"/>
    <mergeCell ref="C4087:C4091"/>
    <mergeCell ref="D4087:D4091"/>
    <mergeCell ref="E4087:E4091"/>
    <mergeCell ref="A3887:A3891"/>
    <mergeCell ref="B3887:B3891"/>
    <mergeCell ref="C3887:C3891"/>
    <mergeCell ref="D3887:D3891"/>
    <mergeCell ref="E3887:E3891"/>
    <mergeCell ref="F3887:F3891"/>
    <mergeCell ref="G3887:G3891"/>
    <mergeCell ref="A3927:A3931"/>
    <mergeCell ref="B3927:B3931"/>
    <mergeCell ref="C3927:C3931"/>
    <mergeCell ref="D3927:D3931"/>
    <mergeCell ref="E3927:E3931"/>
    <mergeCell ref="F3927:F3931"/>
    <mergeCell ref="G3927:G3931"/>
    <mergeCell ref="A3967:A3971"/>
    <mergeCell ref="B3967:B3971"/>
    <mergeCell ref="C3967:C3971"/>
    <mergeCell ref="D3967:D3971"/>
    <mergeCell ref="E3967:E3971"/>
    <mergeCell ref="F3967:F3971"/>
    <mergeCell ref="G3967:G3971"/>
    <mergeCell ref="A3765:A3769"/>
    <mergeCell ref="B3765:B3769"/>
    <mergeCell ref="C3765:C3769"/>
    <mergeCell ref="D3765:D3769"/>
    <mergeCell ref="E3765:E3769"/>
    <mergeCell ref="F3765:F3769"/>
    <mergeCell ref="G3765:G3769"/>
    <mergeCell ref="A3806:A3810"/>
    <mergeCell ref="B3806:B3810"/>
    <mergeCell ref="C3806:C3810"/>
    <mergeCell ref="D3806:D3810"/>
    <mergeCell ref="E3806:E3810"/>
    <mergeCell ref="F3806:F3810"/>
    <mergeCell ref="G3806:G3810"/>
    <mergeCell ref="A3846:A3850"/>
    <mergeCell ref="B3846:B3850"/>
    <mergeCell ref="C3846:C3850"/>
    <mergeCell ref="D3846:D3850"/>
    <mergeCell ref="E3846:E3850"/>
    <mergeCell ref="F3846:F3850"/>
    <mergeCell ref="G3846:G3850"/>
    <mergeCell ref="A3643:A3647"/>
    <mergeCell ref="B3643:B3647"/>
    <mergeCell ref="C3643:C3647"/>
    <mergeCell ref="D3643:D3647"/>
    <mergeCell ref="E3643:E3647"/>
    <mergeCell ref="F3643:F3647"/>
    <mergeCell ref="G3643:G3647"/>
    <mergeCell ref="A3684:A3688"/>
    <mergeCell ref="B3684:B3688"/>
    <mergeCell ref="C3684:C3688"/>
    <mergeCell ref="D3684:D3688"/>
    <mergeCell ref="E3684:E3688"/>
    <mergeCell ref="F3684:F3688"/>
    <mergeCell ref="G3684:G3688"/>
    <mergeCell ref="A3724:A3728"/>
    <mergeCell ref="B3724:B3728"/>
    <mergeCell ref="C3724:C3728"/>
    <mergeCell ref="D3724:D3728"/>
    <mergeCell ref="E3724:E3728"/>
    <mergeCell ref="F3724:F3728"/>
    <mergeCell ref="G3724:G3728"/>
    <mergeCell ref="A3521:A3525"/>
    <mergeCell ref="B3521:B3525"/>
    <mergeCell ref="C3521:C3525"/>
    <mergeCell ref="D3521:D3525"/>
    <mergeCell ref="E3521:E3525"/>
    <mergeCell ref="F3521:F3525"/>
    <mergeCell ref="G3521:G3525"/>
    <mergeCell ref="A3562:A3566"/>
    <mergeCell ref="B3562:B3566"/>
    <mergeCell ref="C3562:C3566"/>
    <mergeCell ref="D3562:D3566"/>
    <mergeCell ref="E3562:E3566"/>
    <mergeCell ref="F3562:F3566"/>
    <mergeCell ref="G3562:G3566"/>
    <mergeCell ref="A3602:A3606"/>
    <mergeCell ref="B3602:B3606"/>
    <mergeCell ref="C3602:C3606"/>
    <mergeCell ref="D3602:D3606"/>
    <mergeCell ref="E3602:E3606"/>
    <mergeCell ref="F3602:F3606"/>
    <mergeCell ref="G3602:G3606"/>
    <mergeCell ref="A3399:A3403"/>
    <mergeCell ref="B3399:B3403"/>
    <mergeCell ref="C3399:C3403"/>
    <mergeCell ref="D3399:D3403"/>
    <mergeCell ref="E3399:E3403"/>
    <mergeCell ref="F3399:F3403"/>
    <mergeCell ref="G3399:G3403"/>
    <mergeCell ref="A3440:A3444"/>
    <mergeCell ref="B3440:B3444"/>
    <mergeCell ref="C3440:C3444"/>
    <mergeCell ref="D3440:D3444"/>
    <mergeCell ref="E3440:E3444"/>
    <mergeCell ref="F3440:F3444"/>
    <mergeCell ref="G3440:G3444"/>
    <mergeCell ref="A3480:A3484"/>
    <mergeCell ref="B3480:B3484"/>
    <mergeCell ref="C3480:C3484"/>
    <mergeCell ref="D3480:D3484"/>
    <mergeCell ref="E3480:E3484"/>
    <mergeCell ref="F3480:F3484"/>
    <mergeCell ref="G3480:G3484"/>
    <mergeCell ref="F3280:F3284"/>
    <mergeCell ref="G3280:G3284"/>
    <mergeCell ref="A3280:A3284"/>
    <mergeCell ref="B3280:B3284"/>
    <mergeCell ref="C3280:C3284"/>
    <mergeCell ref="D3280:D3284"/>
    <mergeCell ref="E3280:E3284"/>
    <mergeCell ref="A3318:A3322"/>
    <mergeCell ref="B3318:B3322"/>
    <mergeCell ref="C3318:C3322"/>
    <mergeCell ref="D3318:D3322"/>
    <mergeCell ref="E3318:E3322"/>
    <mergeCell ref="F3318:F3322"/>
    <mergeCell ref="G3318:G3322"/>
    <mergeCell ref="A3358:A3362"/>
    <mergeCell ref="B3358:B3362"/>
    <mergeCell ref="C3358:C3362"/>
    <mergeCell ref="D3358:D3362"/>
    <mergeCell ref="E3358:E3362"/>
    <mergeCell ref="F3358:F3362"/>
    <mergeCell ref="G3358:G3362"/>
    <mergeCell ref="A3156:A3160"/>
    <mergeCell ref="B3156:B3160"/>
    <mergeCell ref="C3156:C3160"/>
    <mergeCell ref="D3156:D3160"/>
    <mergeCell ref="E3156:E3160"/>
    <mergeCell ref="F3156:F3160"/>
    <mergeCell ref="G3156:G3160"/>
    <mergeCell ref="A3197:A3201"/>
    <mergeCell ref="B3197:B3201"/>
    <mergeCell ref="C3197:C3201"/>
    <mergeCell ref="D3197:D3201"/>
    <mergeCell ref="E3197:E3201"/>
    <mergeCell ref="F3197:F3201"/>
    <mergeCell ref="G3197:G3201"/>
    <mergeCell ref="F3239:F3243"/>
    <mergeCell ref="G3239:G3243"/>
    <mergeCell ref="A3239:A3243"/>
    <mergeCell ref="B3239:B3243"/>
    <mergeCell ref="C3239:C3243"/>
    <mergeCell ref="D3239:D3243"/>
    <mergeCell ref="E3239:E3243"/>
    <mergeCell ref="F3032:F3036"/>
    <mergeCell ref="G3032:G3036"/>
    <mergeCell ref="A3032:A3036"/>
    <mergeCell ref="B3032:B3036"/>
    <mergeCell ref="C3032:C3036"/>
    <mergeCell ref="D3032:D3036"/>
    <mergeCell ref="E3032:E3036"/>
    <mergeCell ref="F3073:F3077"/>
    <mergeCell ref="G3073:G3077"/>
    <mergeCell ref="A3073:A3077"/>
    <mergeCell ref="B3073:B3077"/>
    <mergeCell ref="C3073:C3077"/>
    <mergeCell ref="D3073:D3077"/>
    <mergeCell ref="E3073:E3077"/>
    <mergeCell ref="A3115:A3119"/>
    <mergeCell ref="B3115:B3119"/>
    <mergeCell ref="C3115:C3119"/>
    <mergeCell ref="D3115:D3119"/>
    <mergeCell ref="E3115:E3119"/>
    <mergeCell ref="F3115:F3119"/>
    <mergeCell ref="G3115:G3119"/>
    <mergeCell ref="F2909:F2913"/>
    <mergeCell ref="G2909:G2913"/>
    <mergeCell ref="A2909:A2913"/>
    <mergeCell ref="B2909:B2913"/>
    <mergeCell ref="C2909:C2913"/>
    <mergeCell ref="D2909:D2913"/>
    <mergeCell ref="E2909:E2913"/>
    <mergeCell ref="A2950:A2954"/>
    <mergeCell ref="B2950:B2954"/>
    <mergeCell ref="C2950:C2954"/>
    <mergeCell ref="D2950:D2954"/>
    <mergeCell ref="E2950:E2954"/>
    <mergeCell ref="F2950:F2954"/>
    <mergeCell ref="G2950:G2954"/>
    <mergeCell ref="F2991:F2995"/>
    <mergeCell ref="G2991:G2995"/>
    <mergeCell ref="A2991:A2995"/>
    <mergeCell ref="B2991:B2995"/>
    <mergeCell ref="C2991:C2995"/>
    <mergeCell ref="D2991:D2995"/>
    <mergeCell ref="E2991:E2995"/>
    <mergeCell ref="F2786:F2790"/>
    <mergeCell ref="G2786:G2790"/>
    <mergeCell ref="A2786:A2790"/>
    <mergeCell ref="B2786:B2790"/>
    <mergeCell ref="C2786:C2790"/>
    <mergeCell ref="D2786:D2790"/>
    <mergeCell ref="E2786:E2790"/>
    <mergeCell ref="F2827:F2831"/>
    <mergeCell ref="G2827:G2831"/>
    <mergeCell ref="A2827:A2831"/>
    <mergeCell ref="B2827:B2831"/>
    <mergeCell ref="C2827:C2831"/>
    <mergeCell ref="D2827:D2831"/>
    <mergeCell ref="E2827:E2831"/>
    <mergeCell ref="F2868:F2872"/>
    <mergeCell ref="G2868:G2872"/>
    <mergeCell ref="A2868:A2872"/>
    <mergeCell ref="B2868:B2872"/>
    <mergeCell ref="C2868:C2872"/>
    <mergeCell ref="D2868:D2872"/>
    <mergeCell ref="E2868:E2872"/>
    <mergeCell ref="A2662:A2666"/>
    <mergeCell ref="B2662:B2666"/>
    <mergeCell ref="C2662:C2666"/>
    <mergeCell ref="D2662:D2666"/>
    <mergeCell ref="E2662:E2666"/>
    <mergeCell ref="F2662:F2666"/>
    <mergeCell ref="G2662:G2666"/>
    <mergeCell ref="F2704:F2708"/>
    <mergeCell ref="G2704:G2708"/>
    <mergeCell ref="A2704:A2708"/>
    <mergeCell ref="B2704:B2708"/>
    <mergeCell ref="C2704:C2708"/>
    <mergeCell ref="D2704:D2708"/>
    <mergeCell ref="E2704:E2708"/>
    <mergeCell ref="F2745:F2749"/>
    <mergeCell ref="G2745:G2749"/>
    <mergeCell ref="A2745:A2749"/>
    <mergeCell ref="B2745:B2749"/>
    <mergeCell ref="C2745:C2749"/>
    <mergeCell ref="D2745:D2749"/>
    <mergeCell ref="E2745:E2749"/>
    <mergeCell ref="A2539:A2543"/>
    <mergeCell ref="B2539:B2543"/>
    <mergeCell ref="C2539:C2543"/>
    <mergeCell ref="D2539:D2543"/>
    <mergeCell ref="E2539:E2543"/>
    <mergeCell ref="F2539:F2543"/>
    <mergeCell ref="G2539:G2543"/>
    <mergeCell ref="A2580:A2584"/>
    <mergeCell ref="B2580:B2584"/>
    <mergeCell ref="C2580:C2584"/>
    <mergeCell ref="D2580:D2584"/>
    <mergeCell ref="E2580:E2584"/>
    <mergeCell ref="F2580:F2584"/>
    <mergeCell ref="G2580:G2584"/>
    <mergeCell ref="A2621:A2625"/>
    <mergeCell ref="B2621:B2625"/>
    <mergeCell ref="C2621:C2625"/>
    <mergeCell ref="D2621:D2625"/>
    <mergeCell ref="E2621:E2625"/>
    <mergeCell ref="F2621:F2625"/>
    <mergeCell ref="G2621:G2625"/>
    <mergeCell ref="A2419:A2423"/>
    <mergeCell ref="B2419:B2423"/>
    <mergeCell ref="C2419:C2423"/>
    <mergeCell ref="D2419:D2423"/>
    <mergeCell ref="E2419:E2423"/>
    <mergeCell ref="F2419:F2423"/>
    <mergeCell ref="G2419:G2423"/>
    <mergeCell ref="A2460:A2464"/>
    <mergeCell ref="B2460:B2464"/>
    <mergeCell ref="C2460:C2464"/>
    <mergeCell ref="D2460:D2464"/>
    <mergeCell ref="E2460:E2464"/>
    <mergeCell ref="F2460:F2464"/>
    <mergeCell ref="G2460:G2464"/>
    <mergeCell ref="A2499:A2503"/>
    <mergeCell ref="B2499:B2503"/>
    <mergeCell ref="C2499:C2503"/>
    <mergeCell ref="D2499:D2503"/>
    <mergeCell ref="E2499:E2503"/>
    <mergeCell ref="F2499:F2503"/>
    <mergeCell ref="G2499:G2503"/>
    <mergeCell ref="A2298:A2302"/>
    <mergeCell ref="B2298:B2302"/>
    <mergeCell ref="C2298:C2302"/>
    <mergeCell ref="D2298:D2302"/>
    <mergeCell ref="E2298:E2302"/>
    <mergeCell ref="G2298:G2302"/>
    <mergeCell ref="A2339:A2343"/>
    <mergeCell ref="B2339:B2343"/>
    <mergeCell ref="C2339:C2343"/>
    <mergeCell ref="D2339:D2343"/>
    <mergeCell ref="E2339:E2343"/>
    <mergeCell ref="F2339:F2343"/>
    <mergeCell ref="G2339:G2343"/>
    <mergeCell ref="A2381:A2385"/>
    <mergeCell ref="B2381:B2385"/>
    <mergeCell ref="C2381:C2385"/>
    <mergeCell ref="D2381:D2385"/>
    <mergeCell ref="E2381:E2385"/>
    <mergeCell ref="F2381:F2385"/>
    <mergeCell ref="G2381:G2385"/>
    <mergeCell ref="G2176:G2180"/>
    <mergeCell ref="A2176:A2180"/>
    <mergeCell ref="B2176:B2180"/>
    <mergeCell ref="C2176:C2180"/>
    <mergeCell ref="D2176:D2180"/>
    <mergeCell ref="E2176:E2180"/>
    <mergeCell ref="G2217:G2221"/>
    <mergeCell ref="A2217:A2221"/>
    <mergeCell ref="B2217:B2221"/>
    <mergeCell ref="C2217:C2221"/>
    <mergeCell ref="D2217:D2221"/>
    <mergeCell ref="E2217:E2221"/>
    <mergeCell ref="A2257:A2261"/>
    <mergeCell ref="B2257:B2261"/>
    <mergeCell ref="C2257:C2261"/>
    <mergeCell ref="D2257:D2261"/>
    <mergeCell ref="E2257:E2261"/>
    <mergeCell ref="G2257:G2261"/>
    <mergeCell ref="A2053:A2057"/>
    <mergeCell ref="B2053:B2057"/>
    <mergeCell ref="C2053:C2057"/>
    <mergeCell ref="D2053:D2057"/>
    <mergeCell ref="E2053:E2057"/>
    <mergeCell ref="G2053:G2057"/>
    <mergeCell ref="A2093:A2097"/>
    <mergeCell ref="B2093:B2097"/>
    <mergeCell ref="C2093:C2097"/>
    <mergeCell ref="D2093:D2097"/>
    <mergeCell ref="E2093:E2097"/>
    <mergeCell ref="G2093:G2097"/>
    <mergeCell ref="G2135:G2139"/>
    <mergeCell ref="A2135:A2139"/>
    <mergeCell ref="B2135:B2139"/>
    <mergeCell ref="C2135:C2139"/>
    <mergeCell ref="D2135:D2139"/>
    <mergeCell ref="E2135:E2139"/>
    <mergeCell ref="A1930:A1934"/>
    <mergeCell ref="B1930:B1934"/>
    <mergeCell ref="C1930:C1934"/>
    <mergeCell ref="D1930:D1934"/>
    <mergeCell ref="E1930:E1934"/>
    <mergeCell ref="G1930:G1934"/>
    <mergeCell ref="G1972:G1976"/>
    <mergeCell ref="A1972:A1976"/>
    <mergeCell ref="B1972:B1976"/>
    <mergeCell ref="C1972:C1976"/>
    <mergeCell ref="D1972:D1976"/>
    <mergeCell ref="E1972:E1976"/>
    <mergeCell ref="G2013:G2017"/>
    <mergeCell ref="A2013:A2017"/>
    <mergeCell ref="B2013:B2017"/>
    <mergeCell ref="C2013:C2017"/>
    <mergeCell ref="D2013:D2017"/>
    <mergeCell ref="E2013:E2017"/>
    <mergeCell ref="G1810:G1814"/>
    <mergeCell ref="A1810:A1814"/>
    <mergeCell ref="B1810:B1814"/>
    <mergeCell ref="C1810:C1814"/>
    <mergeCell ref="D1810:D1814"/>
    <mergeCell ref="E1810:E1814"/>
    <mergeCell ref="A1850:A1854"/>
    <mergeCell ref="B1850:B1854"/>
    <mergeCell ref="C1850:C1854"/>
    <mergeCell ref="D1850:D1854"/>
    <mergeCell ref="E1850:E1854"/>
    <mergeCell ref="G1850:G1854"/>
    <mergeCell ref="A1890:A1894"/>
    <mergeCell ref="B1890:B1894"/>
    <mergeCell ref="C1890:C1894"/>
    <mergeCell ref="D1890:D1894"/>
    <mergeCell ref="E1890:E1894"/>
    <mergeCell ref="G1890:G1894"/>
    <mergeCell ref="G1691:G1695"/>
    <mergeCell ref="A1691:A1695"/>
    <mergeCell ref="B1691:B1695"/>
    <mergeCell ref="C1691:C1695"/>
    <mergeCell ref="D1691:D1695"/>
    <mergeCell ref="E1691:E1695"/>
    <mergeCell ref="A1731:A1735"/>
    <mergeCell ref="B1731:B1735"/>
    <mergeCell ref="C1731:C1735"/>
    <mergeCell ref="D1731:D1735"/>
    <mergeCell ref="E1731:E1735"/>
    <mergeCell ref="G1731:G1735"/>
    <mergeCell ref="A1771:A1775"/>
    <mergeCell ref="B1771:B1775"/>
    <mergeCell ref="C1771:C1775"/>
    <mergeCell ref="D1771:D1775"/>
    <mergeCell ref="E1771:E1775"/>
    <mergeCell ref="G1771:G1775"/>
    <mergeCell ref="E1178:E1182"/>
    <mergeCell ref="F1178:F1182"/>
    <mergeCell ref="G1178:G1182"/>
    <mergeCell ref="F1284:F1290"/>
    <mergeCell ref="G1284:G1290"/>
    <mergeCell ref="A1284:A1290"/>
    <mergeCell ref="B1284:B1290"/>
    <mergeCell ref="C1284:C1290"/>
    <mergeCell ref="D1284:D1290"/>
    <mergeCell ref="E1284:E1290"/>
    <mergeCell ref="F1332:F1335"/>
    <mergeCell ref="G1332:G1335"/>
    <mergeCell ref="A1332:A1335"/>
    <mergeCell ref="B1332:B1335"/>
    <mergeCell ref="C1332:C1335"/>
    <mergeCell ref="D1332:D1335"/>
    <mergeCell ref="E1332:E1335"/>
    <mergeCell ref="A1039:A1043"/>
    <mergeCell ref="B1039:B1043"/>
    <mergeCell ref="C1039:C1043"/>
    <mergeCell ref="D1039:D1043"/>
    <mergeCell ref="E1039:E1043"/>
    <mergeCell ref="F1039:F1043"/>
    <mergeCell ref="G1039:G1043"/>
    <mergeCell ref="A1119:A1123"/>
    <mergeCell ref="B1119:B1123"/>
    <mergeCell ref="C1119:C1123"/>
    <mergeCell ref="D1119:D1123"/>
    <mergeCell ref="E1119:E1123"/>
    <mergeCell ref="F1119:F1123"/>
    <mergeCell ref="G1119:G1123"/>
    <mergeCell ref="A967:A972"/>
    <mergeCell ref="B967:B972"/>
    <mergeCell ref="C967:C972"/>
    <mergeCell ref="D967:D972"/>
    <mergeCell ref="E967:E972"/>
    <mergeCell ref="F967:F972"/>
    <mergeCell ref="G967:G972"/>
    <mergeCell ref="A719:A722"/>
    <mergeCell ref="B719:B722"/>
    <mergeCell ref="C719:C722"/>
    <mergeCell ref="D719:D722"/>
    <mergeCell ref="E719:E722"/>
    <mergeCell ref="G719:G722"/>
    <mergeCell ref="A794:A799"/>
    <mergeCell ref="B794:B799"/>
    <mergeCell ref="C794:C799"/>
    <mergeCell ref="D794:D799"/>
    <mergeCell ref="E794:E799"/>
    <mergeCell ref="F794:F799"/>
    <mergeCell ref="G794:G799"/>
    <mergeCell ref="F867:F871"/>
    <mergeCell ref="G867:G871"/>
    <mergeCell ref="A867:A871"/>
    <mergeCell ref="B867:B871"/>
    <mergeCell ref="C867:C871"/>
    <mergeCell ref="D867:D871"/>
    <mergeCell ref="E867:E871"/>
    <mergeCell ref="F719:F722"/>
    <mergeCell ref="G587:G590"/>
    <mergeCell ref="A587:A590"/>
    <mergeCell ref="B587:B590"/>
    <mergeCell ref="C587:C590"/>
    <mergeCell ref="D587:D590"/>
    <mergeCell ref="E587:E590"/>
    <mergeCell ref="G630:G633"/>
    <mergeCell ref="A630:A633"/>
    <mergeCell ref="B630:B633"/>
    <mergeCell ref="C630:C633"/>
    <mergeCell ref="D630:D633"/>
    <mergeCell ref="E630:E633"/>
    <mergeCell ref="A676:A679"/>
    <mergeCell ref="B676:B679"/>
    <mergeCell ref="C676:C679"/>
    <mergeCell ref="D676:D679"/>
    <mergeCell ref="E676:E679"/>
    <mergeCell ref="G676:G679"/>
    <mergeCell ref="F587:F590"/>
    <mergeCell ref="F630:F633"/>
    <mergeCell ref="F676:F679"/>
    <mergeCell ref="A432:A436"/>
    <mergeCell ref="B432:B436"/>
    <mergeCell ref="C432:C436"/>
    <mergeCell ref="D432:D436"/>
    <mergeCell ref="E432:E436"/>
    <mergeCell ref="G432:G436"/>
    <mergeCell ref="A475:A479"/>
    <mergeCell ref="B475:B479"/>
    <mergeCell ref="C475:C479"/>
    <mergeCell ref="D475:D479"/>
    <mergeCell ref="E475:E479"/>
    <mergeCell ref="G475:G479"/>
    <mergeCell ref="A535:A540"/>
    <mergeCell ref="B535:B540"/>
    <mergeCell ref="C535:C540"/>
    <mergeCell ref="D535:D540"/>
    <mergeCell ref="E535:E540"/>
    <mergeCell ref="G535:G540"/>
    <mergeCell ref="F432:F436"/>
    <mergeCell ref="F475:F479"/>
    <mergeCell ref="F535:F540"/>
    <mergeCell ref="A299:A303"/>
    <mergeCell ref="B299:B303"/>
    <mergeCell ref="C299:C303"/>
    <mergeCell ref="D299:D303"/>
    <mergeCell ref="E299:E303"/>
    <mergeCell ref="G299:G303"/>
    <mergeCell ref="G353:G357"/>
    <mergeCell ref="A353:A357"/>
    <mergeCell ref="B353:B357"/>
    <mergeCell ref="C353:C357"/>
    <mergeCell ref="D353:D357"/>
    <mergeCell ref="E353:E357"/>
    <mergeCell ref="A393:A397"/>
    <mergeCell ref="B393:B397"/>
    <mergeCell ref="C393:C397"/>
    <mergeCell ref="D393:D397"/>
    <mergeCell ref="E393:E397"/>
    <mergeCell ref="G393:G397"/>
    <mergeCell ref="F299:F303"/>
    <mergeCell ref="F353:F357"/>
    <mergeCell ref="F393:F397"/>
    <mergeCell ref="E206:E210"/>
    <mergeCell ref="G206:G210"/>
    <mergeCell ref="A227:A232"/>
    <mergeCell ref="B227:B232"/>
    <mergeCell ref="C227:C232"/>
    <mergeCell ref="D227:D232"/>
    <mergeCell ref="E227:E232"/>
    <mergeCell ref="G227:G232"/>
    <mergeCell ref="A261:A265"/>
    <mergeCell ref="B261:B265"/>
    <mergeCell ref="C261:C265"/>
    <mergeCell ref="D261:D265"/>
    <mergeCell ref="E261:E265"/>
    <mergeCell ref="G261:G265"/>
    <mergeCell ref="A206:A210"/>
    <mergeCell ref="B206:B210"/>
    <mergeCell ref="C206:C210"/>
    <mergeCell ref="D206:D210"/>
    <mergeCell ref="F206:F210"/>
    <mergeCell ref="F227:F232"/>
    <mergeCell ref="F261:F265"/>
    <mergeCell ref="A41:A44"/>
    <mergeCell ref="B41:B44"/>
    <mergeCell ref="C41:C44"/>
    <mergeCell ref="D41:D44"/>
    <mergeCell ref="E41:E44"/>
    <mergeCell ref="G41:G44"/>
    <mergeCell ref="A75:A79"/>
    <mergeCell ref="B75:B79"/>
    <mergeCell ref="C75:C79"/>
    <mergeCell ref="D75:D79"/>
    <mergeCell ref="E75:E79"/>
    <mergeCell ref="G75:G79"/>
    <mergeCell ref="A118:A122"/>
    <mergeCell ref="B118:B122"/>
    <mergeCell ref="C118:C122"/>
    <mergeCell ref="D118:D122"/>
    <mergeCell ref="E118:E122"/>
    <mergeCell ref="G118:G122"/>
    <mergeCell ref="F41:F44"/>
    <mergeCell ref="F75:F79"/>
    <mergeCell ref="F118:F122"/>
  </mergeCells>
  <pageMargins left="0.39370078740157483" right="0.39370078740157483" top="0.39370078740157483" bottom="0.39370078740157483" header="0.39370078740157483" footer="0.39370078740157483"/>
  <pageSetup paperSize="9" scale="52" firstPageNumber="28" orientation="landscape" r:id="rId1"/>
  <headerFooter alignWithMargins="0">
    <oddFooter>&amp;R&amp;P</oddFooter>
  </headerFooter>
  <rowBreaks count="238" manualBreakCount="238">
    <brk id="46" max="16383" man="1"/>
    <brk id="83" max="16383" man="1"/>
    <brk id="128" max="16" man="1"/>
    <brk id="177" max="16383" man="1"/>
    <brk id="214" max="16383" man="1"/>
    <brk id="235" max="16383" man="1"/>
    <brk id="269" max="16383" man="1"/>
    <brk id="309" max="16" man="1"/>
    <brk id="352" max="16383" man="1"/>
    <brk id="361" max="16383" man="1"/>
    <brk id="401" max="16383" man="1"/>
    <brk id="440" max="16383" man="1"/>
    <brk id="485" max="16383" man="1"/>
    <brk id="529" max="16383" man="1"/>
    <brk id="544" max="16383" man="1"/>
    <brk id="590" max="16" man="1"/>
    <brk id="636" max="16383" man="1"/>
    <brk id="682" max="16383" man="1"/>
    <brk id="727" max="16383" man="1"/>
    <brk id="775" max="16383" man="1"/>
    <brk id="803" max="16383" man="1"/>
    <brk id="848" max="16383" man="1"/>
    <brk id="877" max="16383" man="1"/>
    <brk id="920" max="16383" man="1"/>
    <brk id="963" max="16383" man="1"/>
    <brk id="976" max="16" man="1"/>
    <brk id="1021" max="16383" man="1"/>
    <brk id="1049" max="16383" man="1"/>
    <brk id="1096" max="16383" man="1"/>
    <brk id="1127" max="16383" man="1"/>
    <brk id="1177" max="16383" man="1"/>
    <brk id="1188" max="16383" man="1"/>
    <brk id="1234" max="16383" man="1"/>
    <brk id="1283" max="16383" man="1"/>
    <brk id="1294" max="16383" man="1"/>
    <brk id="1340" max="16383" man="1"/>
    <brk id="1385" max="16383" man="1"/>
    <brk id="1412" max="16383" man="1"/>
    <brk id="1451" max="16383" man="1"/>
    <brk id="1492" max="16383" man="1"/>
    <brk id="1506" max="16" man="1"/>
    <brk id="1547" max="16" man="1"/>
    <brk id="1600" max="16" man="1"/>
    <brk id="1611" max="16383" man="1"/>
    <brk id="1655" max="16383" man="1"/>
    <brk id="1696" max="16383" man="1"/>
    <brk id="1736" max="16383" man="1"/>
    <brk id="1776" max="16383" man="1"/>
    <brk id="1815" max="16383" man="1"/>
    <brk id="1855" max="16383" man="1"/>
    <brk id="1895" max="16383" man="1"/>
    <brk id="1935" max="16383" man="1"/>
    <brk id="1977" max="16383" man="1"/>
    <brk id="2018" max="16383" man="1"/>
    <brk id="2058" max="16383" man="1"/>
    <brk id="2098" max="16383" man="1"/>
    <brk id="2140" max="16383" man="1"/>
    <brk id="2181" max="16383" man="1"/>
    <brk id="2222" max="16383" man="1"/>
    <brk id="2262" max="16383" man="1"/>
    <brk id="2303" max="16383" man="1"/>
    <brk id="2344" max="16383" man="1"/>
    <brk id="2386" max="16383" man="1"/>
    <brk id="2424" max="16383" man="1"/>
    <brk id="2465" max="16383" man="1"/>
    <brk id="2504" max="16383" man="1"/>
    <brk id="2544" max="16383" man="1"/>
    <brk id="2585" max="16383" man="1"/>
    <brk id="2626" max="16383" man="1"/>
    <brk id="2667" max="16383" man="1"/>
    <brk id="2709" max="16383" man="1"/>
    <brk id="2750" max="16383" man="1"/>
    <brk id="2791" max="16383" man="1"/>
    <brk id="2832" max="16383" man="1"/>
    <brk id="2873" max="16383" man="1"/>
    <brk id="2914" max="16383" man="1"/>
    <brk id="2955" max="16383" man="1"/>
    <brk id="2996" max="16383" man="1"/>
    <brk id="3037" max="16383" man="1"/>
    <brk id="3078" max="16383" man="1"/>
    <brk id="3120" max="16383" man="1"/>
    <brk id="3161" max="16383" man="1"/>
    <brk id="3202" max="16383" man="1"/>
    <brk id="3244" max="16383" man="1"/>
    <brk id="3285" max="16383" man="1"/>
    <brk id="3323" max="16383" man="1"/>
    <brk id="3363" max="16383" man="1"/>
    <brk id="3404" max="16383" man="1"/>
    <brk id="3445" max="16383" man="1"/>
    <brk id="3485" max="16383" man="1"/>
    <brk id="3526" max="16383" man="1"/>
    <brk id="3567" max="16383" man="1"/>
    <brk id="3607" max="16383" man="1"/>
    <brk id="3648" max="16383" man="1"/>
    <brk id="3689" max="16383" man="1"/>
    <brk id="3729" max="16383" man="1"/>
    <brk id="3770" max="16383" man="1"/>
    <brk id="3811" max="16383" man="1"/>
    <brk id="3851" max="16383" man="1"/>
    <brk id="3892" max="16383" man="1"/>
    <brk id="3932" max="16383" man="1"/>
    <brk id="3972" max="16383" man="1"/>
    <brk id="4012" max="16383" man="1"/>
    <brk id="4051" max="16383" man="1"/>
    <brk id="4092" max="16383" man="1"/>
    <brk id="4132" max="16383" man="1"/>
    <brk id="4173" max="16383" man="1"/>
    <brk id="4214" max="16383" man="1"/>
    <brk id="4255" max="16383" man="1"/>
    <brk id="4295" max="16383" man="1"/>
    <brk id="4335" max="16383" man="1"/>
    <brk id="4376" max="16383" man="1"/>
    <brk id="4418" max="16383" man="1"/>
    <brk id="4458" max="16383" man="1"/>
    <brk id="4499" max="16383" man="1"/>
    <brk id="4544" max="16383" man="1"/>
    <brk id="4586" max="16383" man="1"/>
    <brk id="4629" max="16383" man="1"/>
    <brk id="4671" max="16383" man="1"/>
    <brk id="4712" max="16383" man="1"/>
    <brk id="4752" max="16383" man="1"/>
    <brk id="4794" max="16383" man="1"/>
    <brk id="4835" max="16383" man="1"/>
    <brk id="4877" max="16383" man="1"/>
    <brk id="4919" max="16383" man="1"/>
    <brk id="4958" max="16383" man="1"/>
    <brk id="4999" max="16383" man="1"/>
    <brk id="5044" max="16383" man="1"/>
    <brk id="5085" max="16383" man="1"/>
    <brk id="5126" max="16383" man="1"/>
    <brk id="5168" max="16383" man="1"/>
    <brk id="5209" max="16383" man="1"/>
    <brk id="5249" max="16383" man="1"/>
    <brk id="5290" max="16383" man="1"/>
    <brk id="5330" max="16383" man="1"/>
    <brk id="5372" max="16383" man="1"/>
    <brk id="5413" max="16383" man="1"/>
    <brk id="5454" max="16383" man="1"/>
    <brk id="5495" max="16383" man="1"/>
    <brk id="5536" max="16383" man="1"/>
    <brk id="5578" max="16383" man="1"/>
    <brk id="5619" max="16383" man="1"/>
    <brk id="5661" max="16383" man="1"/>
    <brk id="5702" max="16383" man="1"/>
    <brk id="5744" max="16383" man="1"/>
    <brk id="5785" max="16383" man="1"/>
    <brk id="5826" max="16383" man="1"/>
    <brk id="5868" max="16383" man="1"/>
    <brk id="5910" max="16383" man="1"/>
    <brk id="5951" max="16383" man="1"/>
    <brk id="5992" max="16383" man="1"/>
    <brk id="6037" max="16383" man="1"/>
    <brk id="6080" max="16383" man="1"/>
    <brk id="6126" max="16383" man="1"/>
    <brk id="6172" max="16" man="1"/>
    <brk id="6188" max="16383" man="1"/>
    <brk id="6227" max="16383" man="1"/>
    <brk id="6235" max="16383" man="1"/>
    <brk id="6280" max="16383" man="1"/>
    <brk id="6321" max="16383" man="1"/>
    <brk id="6363" max="16383" man="1"/>
    <brk id="6405" max="16383" man="1"/>
    <brk id="6446" max="16383" man="1"/>
    <brk id="6489" max="16383" man="1"/>
    <brk id="6531" max="16383" man="1"/>
    <brk id="6575" max="16383" man="1"/>
    <brk id="6581" max="16383" man="1"/>
    <brk id="6622" max="16383" man="1"/>
    <brk id="6663" max="16383" man="1"/>
    <brk id="6706" max="16383" man="1"/>
    <brk id="6747" max="16383" man="1"/>
    <brk id="6792" max="16383" man="1"/>
    <brk id="6836" max="16383" man="1"/>
    <brk id="6862" max="16383" man="1"/>
    <brk id="6906" max="16383" man="1"/>
    <brk id="6952" max="16383" man="1"/>
    <brk id="6997" max="16383" man="1"/>
    <brk id="7043" max="16383" man="1"/>
    <brk id="7089" max="16383" man="1"/>
    <brk id="7135" max="16383" man="1"/>
    <brk id="7182" max="16383" man="1"/>
    <brk id="7225" max="16383" man="1"/>
    <brk id="7236" max="16383" man="1"/>
    <brk id="7279" max="16383" man="1"/>
    <brk id="7324" max="16" man="1"/>
    <brk id="7342" max="16383" man="1"/>
    <brk id="7385" max="16383" man="1"/>
    <brk id="7405" max="16383" man="1"/>
    <brk id="7447" max="16383" man="1"/>
    <brk id="7458" max="16383" man="1"/>
    <brk id="7507" max="16383" man="1"/>
    <brk id="7541" max="16383" man="1"/>
    <brk id="7582" max="16383" man="1"/>
    <brk id="7593" max="16383" man="1"/>
    <brk id="7639" max="16383" man="1"/>
    <brk id="7685" max="16" man="1"/>
    <brk id="7728" max="16" man="1"/>
    <brk id="7738" max="16383" man="1"/>
    <brk id="7779" max="16383" man="1"/>
    <brk id="7790" max="16383" man="1"/>
    <brk id="7835" max="16383" man="1"/>
    <brk id="7859" max="16383" man="1"/>
    <brk id="7909" max="16383" man="1"/>
    <brk id="7917" max="16383" man="1"/>
    <brk id="7967" max="16383" man="1"/>
    <brk id="7989" max="16383" man="1"/>
    <brk id="8030" max="16383" man="1"/>
    <brk id="8069" max="16383" man="1"/>
    <brk id="8114" max="16383" man="1"/>
    <brk id="8157" max="16383" man="1"/>
    <brk id="8163" max="16383" man="1"/>
    <brk id="8208" max="16383" man="1"/>
    <brk id="8222" max="16383" man="1"/>
    <brk id="8267" max="16383" man="1"/>
    <brk id="8309" max="16383" man="1"/>
    <brk id="8354" max="16383" man="1"/>
    <brk id="8400" max="16383" man="1"/>
    <brk id="8445" max="16383" man="1"/>
    <brk id="8490" max="16383" man="1"/>
    <brk id="8534" max="16383" man="1"/>
    <brk id="8578" max="16383" man="1"/>
    <brk id="8592" max="16383" man="1"/>
    <brk id="8638" max="16383" man="1"/>
    <brk id="8684" max="16383" man="1"/>
    <brk id="8728" max="16383" man="1"/>
    <brk id="8774" max="16383" man="1"/>
    <brk id="8817" max="16383" man="1"/>
    <brk id="8861" max="16383" man="1"/>
    <brk id="8906" max="16383" man="1"/>
    <brk id="8951" max="16383" man="1"/>
    <brk id="8997" max="16383" man="1"/>
    <brk id="9043" max="16383" man="1"/>
    <brk id="9088" max="16383" man="1"/>
    <brk id="9094" max="16383" man="1"/>
    <brk id="9135" max="16383" man="1"/>
    <brk id="9180" max="16383" man="1"/>
    <brk id="9220" max="16383" man="1"/>
    <brk id="926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Z1</vt:lpstr>
      <vt:lpstr>'Z1'!Print_Area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Muamer</dc:creator>
  <cp:lastModifiedBy>samra.matoruga@outlook.com</cp:lastModifiedBy>
  <cp:lastPrinted>2024-11-04T09:07:32Z</cp:lastPrinted>
  <dcterms:created xsi:type="dcterms:W3CDTF">2023-12-15T08:14:18Z</dcterms:created>
  <dcterms:modified xsi:type="dcterms:W3CDTF">2024-11-04T12:45:56Z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